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2.xml" ContentType="application/vnd.ms-office.chartstyle+xml"/>
  <Override PartName="/xl/charts/colors2.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drawings/drawing8.xml" ContentType="application/vnd.openxmlformats-officedocument.drawing+xml"/>
  <Override PartName="/xl/charts/chart8.xml" ContentType="application/vnd.openxmlformats-officedocument.drawingml.chart+xml"/>
  <Override PartName="/xl/charts/chart9.xml" ContentType="application/vnd.openxmlformats-officedocument.drawingml.chart+xml"/>
  <Override PartName="/xl/drawings/drawing9.xml" ContentType="application/vnd.openxmlformats-officedocument.drawing+xml"/>
  <Override PartName="/xl/charts/chart10.xml" ContentType="application/vnd.openxmlformats-officedocument.drawingml.chart+xml"/>
  <Override PartName="/xl/comments1.xml" ContentType="application/vnd.openxmlformats-officedocument.spreadsheetml.comments+xml"/>
  <Override PartName="/xl/drawings/drawing10.xml" ContentType="application/vnd.openxmlformats-officedocument.drawing+xml"/>
  <Override PartName="/xl/charts/chart11.xml" ContentType="application/vnd.openxmlformats-officedocument.drawingml.chart+xml"/>
  <Override PartName="/xl/drawings/drawing11.xml" ContentType="application/vnd.openxmlformats-officedocument.drawing+xml"/>
  <Override PartName="/xl/charts/chart12.xml" ContentType="application/vnd.openxmlformats-officedocument.drawingml.chart+xml"/>
  <Override PartName="/xl/theme/themeOverride1.xml" ContentType="application/vnd.openxmlformats-officedocument.themeOverride+xml"/>
  <Override PartName="/xl/drawings/drawing12.xml" ContentType="application/vnd.openxmlformats-officedocument.drawing+xml"/>
  <Override PartName="/xl/charts/chart13.xml" ContentType="application/vnd.openxmlformats-officedocument.drawingml.chart+xml"/>
  <Override PartName="/xl/drawings/drawing13.xml" ContentType="application/vnd.openxmlformats-officedocument.drawing+xml"/>
  <Override PartName="/xl/charts/chart14.xml" ContentType="application/vnd.openxmlformats-officedocument.drawingml.chart+xml"/>
  <Override PartName="/xl/drawings/drawing14.xml" ContentType="application/vnd.openxmlformats-officedocument.drawing+xml"/>
  <Override PartName="/xl/charts/chart15.xml" ContentType="application/vnd.openxmlformats-officedocument.drawingml.chart+xml"/>
  <Override PartName="/xl/drawings/drawing15.xml" ContentType="application/vnd.openxmlformats-officedocument.drawing+xml"/>
  <Override PartName="/xl/charts/chart16.xml" ContentType="application/vnd.openxmlformats-officedocument.drawingml.chart+xml"/>
  <Override PartName="/xl/drawings/drawing16.xml" ContentType="application/vnd.openxmlformats-officedocument.drawing+xml"/>
  <Override PartName="/xl/charts/chart17.xml" ContentType="application/vnd.openxmlformats-officedocument.drawingml.chart+xml"/>
  <Override PartName="/xl/drawings/drawing17.xml" ContentType="application/vnd.openxmlformats-officedocument.drawing+xml"/>
  <Override PartName="/xl/charts/chart18.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3305\Desktop\"/>
    </mc:Choice>
  </mc:AlternateContent>
  <bookViews>
    <workbookView xWindow="0" yWindow="0" windowWidth="11700" windowHeight="10425" firstSheet="3" activeTab="3"/>
  </bookViews>
  <sheets>
    <sheet name="Presencia UNACH" sheetId="89" r:id="rId1"/>
    <sheet name="Oferta educativa PE" sheetId="88" r:id="rId2"/>
    <sheet name="Oferta licenciatura" sheetId="87" r:id="rId3"/>
    <sheet name="Oferta posgrado" sheetId="86" r:id="rId4"/>
    <sheet name="Docente categoría-Ene" sheetId="1" r:id="rId5"/>
    <sheet name="Docente categoría-Jul" sheetId="2" r:id="rId6"/>
    <sheet name="Docente categ dedicación-Ene" sheetId="3" r:id="rId7"/>
    <sheet name="Docente categ dedicación-Jul" sheetId="4" r:id="rId8"/>
    <sheet name="Docente nivel de estudios-Ene" sheetId="5" r:id="rId9"/>
    <sheet name="Docente nivel de estudios-Jul" sheetId="6" r:id="rId10"/>
    <sheet name="Docente dedicación estudios-Ene" sheetId="7" r:id="rId11"/>
    <sheet name="Docente dedicación estudios-Ago" sheetId="8" r:id="rId12"/>
    <sheet name="Docente antigüedad-Ene" sheetId="9" r:id="rId13"/>
    <sheet name="Docente antigüedad-Jul" sheetId="10" r:id="rId14"/>
    <sheet name="Docente dedicación-Ene" sheetId="11" r:id="rId15"/>
    <sheet name="Docente dedicación-Ago" sheetId="12" r:id="rId16"/>
    <sheet name="Personal Admitivo" sheetId="13" r:id="rId17"/>
    <sheet name="SEI" sheetId="14" r:id="rId18"/>
    <sheet name="SNI" sheetId="15" r:id="rId19"/>
    <sheet name="SNI distribución PTC" sheetId="49" r:id="rId20"/>
    <sheet name="Asp y aceptados-Ene" sheetId="18" r:id="rId21"/>
    <sheet name="Asp y aceptados-Ago" sheetId="19" r:id="rId22"/>
    <sheet name="Asp y acep edad-Ene" sheetId="16" r:id="rId23"/>
    <sheet name="Asp y acep edad-Ago" sheetId="17" r:id="rId24"/>
    <sheet name="Acervo bibliográfico" sheetId="20" r:id="rId25"/>
    <sheet name="Préstamos bibliotecarios" sheetId="21" r:id="rId26"/>
    <sheet name="Convenios nac-internacionales" sheetId="22" r:id="rId27"/>
    <sheet name="Estancia inf Tuxtla-Ene" sheetId="23" r:id="rId28"/>
    <sheet name="Estancia Inf Tuxtla-Ago" sheetId="24" r:id="rId29"/>
    <sheet name="Estancia Inf Tapachula-Ene" sheetId="25" r:id="rId30"/>
    <sheet name="Estancia inf Tapachula-Ago" sheetId="26" r:id="rId31"/>
    <sheet name="Becas PRONABES" sheetId="27" r:id="rId32"/>
    <sheet name="Servicio social- Ene" sheetId="28" r:id="rId33"/>
    <sheet name="Servicio social sector-Ene" sheetId="29" r:id="rId34"/>
    <sheet name="Servicio social-Ago" sheetId="30" r:id="rId35"/>
    <sheet name="Servicio social sector-Ago" sheetId="31" r:id="rId36"/>
    <sheet name="Act culturales deportivas-Ene" sheetId="32" r:id="rId37"/>
    <sheet name="Act culturales deportivas-Ago" sheetId="33" r:id="rId38"/>
    <sheet name="Seguro facultativo" sheetId="34" r:id="rId39"/>
    <sheet name="Becas CONACYT" sheetId="35" r:id="rId40"/>
    <sheet name="UVD" sheetId="36" r:id="rId41"/>
    <sheet name="UASU" sheetId="85" r:id="rId42"/>
    <sheet name="Tutorías-Ene" sheetId="37" r:id="rId43"/>
    <sheet name="Tutorías-Ago" sheetId="38" r:id="rId44"/>
    <sheet name="Tutorados-Ene" sheetId="39" r:id="rId45"/>
    <sheet name="Tutorados-Ago" sheetId="40" r:id="rId46"/>
    <sheet name="Infra construída" sheetId="41" r:id="rId47"/>
    <sheet name="Infra existente" sheetId="42" r:id="rId48"/>
    <sheet name="Equipo de cómputo" sheetId="43" r:id="rId49"/>
    <sheet name="Usuarios correo electrónico-Ene" sheetId="44" r:id="rId50"/>
    <sheet name="Usuarios acceso telefónico" sheetId="45" r:id="rId51"/>
    <sheet name="Proyectos invest vigentes" sheetId="46" r:id="rId52"/>
    <sheet name="Proyectos área conocimiento" sheetId="47" r:id="rId53"/>
    <sheet name="Proyectos fuente financiamiento" sheetId="48" r:id="rId54"/>
    <sheet name="Subsidio federal y estatal" sheetId="50" r:id="rId55"/>
    <sheet name="Ingresos fuentes de financiamie" sheetId="51" r:id="rId56"/>
    <sheet name="Presupuesto autorizado y deveng" sheetId="52" r:id="rId57"/>
    <sheet name="Ingresos DAC" sheetId="53" r:id="rId58"/>
    <sheet name="Ingresos DES" sheetId="54" r:id="rId59"/>
    <sheet name="ProXOEES FECES" sheetId="55" r:id="rId60"/>
    <sheet name="Programas calidad-Ene" sheetId="56" r:id="rId61"/>
    <sheet name="Programas calidad-Ago" sheetId="57" r:id="rId62"/>
    <sheet name="Matrícula eval-no evaluable-Ene" sheetId="58" r:id="rId63"/>
    <sheet name="Matrícula eval-no evaluable-Ago" sheetId="59" r:id="rId64"/>
    <sheet name="PNPC-Ene" sheetId="60" r:id="rId65"/>
    <sheet name="PNPC-Ago" sheetId="61" r:id="rId66"/>
    <sheet name="PRODEP" sheetId="62" r:id="rId67"/>
    <sheet name="Cuerpos académicos " sheetId="63" r:id="rId68"/>
    <sheet name="SARI-Ene" sheetId="64" r:id="rId69"/>
    <sheet name="SARI-Ago" sheetId="65" r:id="rId70"/>
    <sheet name="Lenguas depto-Ene" sheetId="66" r:id="rId71"/>
    <sheet name="Lenguas depto-Ago" sheetId="67" r:id="rId72"/>
    <sheet name="Lenguas Tuxtla-Ene" sheetId="68" r:id="rId73"/>
    <sheet name="Lenguas Tuxtla-Ago" sheetId="69" r:id="rId74"/>
    <sheet name="Lenguas SCLC-Ene" sheetId="70" r:id="rId75"/>
    <sheet name="Lenguas SCLC-Ago" sheetId="71" r:id="rId76"/>
    <sheet name="Lenguas Tapachula-Ene" sheetId="72" r:id="rId77"/>
    <sheet name="Lenguas Tapachula-Ago" sheetId="73" r:id="rId78"/>
    <sheet name="Pob esc licenciatura-Ene" sheetId="74" r:id="rId79"/>
    <sheet name="Pob esc licenciatura-Ago" sheetId="75" r:id="rId80"/>
    <sheet name="Egresados lic-Ene" sheetId="76" r:id="rId81"/>
    <sheet name="Egresados lic-Ago" sheetId="77" r:id="rId82"/>
    <sheet name="Titulados lic-Ene" sheetId="78" r:id="rId83"/>
    <sheet name="Titulados lic-Ago" sheetId="79" r:id="rId84"/>
    <sheet name="Pob esc Posgrado-Ene" sheetId="80" r:id="rId85"/>
    <sheet name="Pob esc Posgrado-Ago" sheetId="81" r:id="rId86"/>
    <sheet name="Egresados posgrado" sheetId="82" r:id="rId87"/>
    <sheet name="Graduados posgrado" sheetId="84" r:id="rId88"/>
  </sheets>
  <externalReferences>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24" i="88" l="1"/>
  <c r="F24" i="88"/>
  <c r="K10" i="88"/>
  <c r="K9" i="88"/>
  <c r="M51" i="85" l="1"/>
  <c r="M50" i="85"/>
  <c r="L49" i="85"/>
  <c r="K49" i="85"/>
  <c r="J49" i="85"/>
  <c r="I49" i="85"/>
  <c r="H49" i="85"/>
  <c r="M49" i="85" s="1"/>
  <c r="M48" i="85"/>
  <c r="M47" i="85"/>
  <c r="M46" i="85"/>
  <c r="L45" i="85"/>
  <c r="K45" i="85"/>
  <c r="J45" i="85"/>
  <c r="I45" i="85"/>
  <c r="H45" i="85"/>
  <c r="M45" i="85" s="1"/>
  <c r="M44" i="85"/>
  <c r="M43" i="85"/>
  <c r="L42" i="85"/>
  <c r="K42" i="85"/>
  <c r="J42" i="85"/>
  <c r="I42" i="85"/>
  <c r="H42" i="85"/>
  <c r="M42" i="85" s="1"/>
  <c r="M41" i="85"/>
  <c r="M40" i="85"/>
  <c r="M39" i="85"/>
  <c r="M38" i="85"/>
  <c r="L37" i="85"/>
  <c r="K37" i="85"/>
  <c r="J37" i="85"/>
  <c r="I37" i="85"/>
  <c r="M37" i="85" s="1"/>
  <c r="H37" i="85"/>
  <c r="M36" i="85"/>
  <c r="M35" i="85"/>
  <c r="M34" i="85"/>
  <c r="M33" i="85"/>
  <c r="L32" i="85"/>
  <c r="K32" i="85"/>
  <c r="J32" i="85"/>
  <c r="I32" i="85"/>
  <c r="H32" i="85"/>
  <c r="M32" i="85" s="1"/>
  <c r="M31" i="85"/>
  <c r="M30" i="85"/>
  <c r="L29" i="85"/>
  <c r="K29" i="85"/>
  <c r="J29" i="85"/>
  <c r="I29" i="85"/>
  <c r="H29" i="85"/>
  <c r="M29" i="85" s="1"/>
  <c r="M28" i="85"/>
  <c r="M27" i="85"/>
  <c r="M26" i="85"/>
  <c r="L25" i="85"/>
  <c r="K25" i="85"/>
  <c r="J25" i="85"/>
  <c r="I25" i="85"/>
  <c r="H25" i="85"/>
  <c r="M25" i="85" s="1"/>
  <c r="M24" i="85"/>
  <c r="M23" i="85"/>
  <c r="M22" i="85"/>
  <c r="M21" i="85"/>
  <c r="M20" i="85"/>
  <c r="M19" i="85"/>
  <c r="M18" i="85"/>
  <c r="M17" i="85"/>
  <c r="L16" i="85"/>
  <c r="K16" i="85"/>
  <c r="J16" i="85"/>
  <c r="I16" i="85"/>
  <c r="H16" i="85"/>
  <c r="M16" i="85" s="1"/>
  <c r="M15" i="85"/>
  <c r="M14" i="85"/>
  <c r="M13" i="85"/>
  <c r="M12" i="85"/>
  <c r="M11" i="85"/>
  <c r="M10" i="85"/>
  <c r="L9" i="85"/>
  <c r="L52" i="85" s="1"/>
  <c r="K9" i="85"/>
  <c r="K52" i="85" s="1"/>
  <c r="J9" i="85"/>
  <c r="J52" i="85" s="1"/>
  <c r="I9" i="85"/>
  <c r="I52" i="85" s="1"/>
  <c r="H9" i="85"/>
  <c r="M9" i="85" s="1"/>
  <c r="J149" i="84"/>
  <c r="I148" i="84"/>
  <c r="J148" i="84" s="1"/>
  <c r="H148" i="84"/>
  <c r="H147" i="84"/>
  <c r="J146" i="84"/>
  <c r="I145" i="84"/>
  <c r="H145" i="84"/>
  <c r="J145" i="84" s="1"/>
  <c r="J144" i="84"/>
  <c r="I143" i="84"/>
  <c r="I142" i="84" s="1"/>
  <c r="H143" i="84"/>
  <c r="H142" i="84" s="1"/>
  <c r="J142" i="84" s="1"/>
  <c r="J141" i="84"/>
  <c r="I140" i="84"/>
  <c r="I139" i="84" s="1"/>
  <c r="I138" i="84" s="1"/>
  <c r="H140" i="84"/>
  <c r="J140" i="84" s="1"/>
  <c r="J137" i="84"/>
  <c r="J136" i="84"/>
  <c r="J135" i="84"/>
  <c r="I135" i="84"/>
  <c r="H135" i="84"/>
  <c r="H134" i="84" s="1"/>
  <c r="I134" i="84"/>
  <c r="I133" i="84" s="1"/>
  <c r="J132" i="84"/>
  <c r="I131" i="84"/>
  <c r="I130" i="84" s="1"/>
  <c r="H131" i="84"/>
  <c r="H130" i="84" s="1"/>
  <c r="J130" i="84" s="1"/>
  <c r="J129" i="84"/>
  <c r="J128" i="84"/>
  <c r="I127" i="84"/>
  <c r="I126" i="84" s="1"/>
  <c r="I125" i="84" s="1"/>
  <c r="H127" i="84"/>
  <c r="H126" i="84" s="1"/>
  <c r="J124" i="84"/>
  <c r="J123" i="84"/>
  <c r="I123" i="84"/>
  <c r="H123" i="84"/>
  <c r="J122" i="84"/>
  <c r="J121" i="84"/>
  <c r="I121" i="84"/>
  <c r="H121" i="84"/>
  <c r="H120" i="84" s="1"/>
  <c r="J120" i="84" s="1"/>
  <c r="I120" i="84"/>
  <c r="J119" i="84"/>
  <c r="I118" i="84"/>
  <c r="J118" i="84" s="1"/>
  <c r="H118" i="84"/>
  <c r="H117" i="84"/>
  <c r="J116" i="84"/>
  <c r="J115" i="84"/>
  <c r="J114" i="84"/>
  <c r="J113" i="84"/>
  <c r="J112" i="84"/>
  <c r="J111" i="84"/>
  <c r="J110" i="84"/>
  <c r="J109" i="84"/>
  <c r="J108" i="84"/>
  <c r="J107" i="84"/>
  <c r="I106" i="84"/>
  <c r="J106" i="84" s="1"/>
  <c r="H106" i="84"/>
  <c r="J105" i="84"/>
  <c r="I104" i="84"/>
  <c r="J104" i="84" s="1"/>
  <c r="H104" i="84"/>
  <c r="H103" i="84"/>
  <c r="J101" i="84"/>
  <c r="I100" i="84"/>
  <c r="H100" i="84"/>
  <c r="J100" i="84" s="1"/>
  <c r="J99" i="84"/>
  <c r="J98" i="84"/>
  <c r="J97" i="84"/>
  <c r="J96" i="84"/>
  <c r="J95" i="84"/>
  <c r="I94" i="84"/>
  <c r="H94" i="84"/>
  <c r="J94" i="84" s="1"/>
  <c r="J93" i="84"/>
  <c r="I92" i="84"/>
  <c r="I91" i="84" s="1"/>
  <c r="H92" i="84"/>
  <c r="J92" i="84" s="1"/>
  <c r="J90" i="84"/>
  <c r="J89" i="84"/>
  <c r="I89" i="84"/>
  <c r="H89" i="84"/>
  <c r="H88" i="84" s="1"/>
  <c r="J88" i="84" s="1"/>
  <c r="I88" i="84"/>
  <c r="J87" i="84"/>
  <c r="I86" i="84"/>
  <c r="J86" i="84" s="1"/>
  <c r="H86" i="84"/>
  <c r="J85" i="84"/>
  <c r="I84" i="84"/>
  <c r="J84" i="84" s="1"/>
  <c r="H84" i="84"/>
  <c r="J83" i="84"/>
  <c r="I82" i="84"/>
  <c r="J82" i="84" s="1"/>
  <c r="H82" i="84"/>
  <c r="H81" i="84"/>
  <c r="J74" i="84"/>
  <c r="I73" i="84"/>
  <c r="H73" i="84"/>
  <c r="J73" i="84" s="1"/>
  <c r="J72" i="84"/>
  <c r="I71" i="84"/>
  <c r="I70" i="84" s="1"/>
  <c r="H71" i="84"/>
  <c r="J71" i="84" s="1"/>
  <c r="J69" i="84"/>
  <c r="J68" i="84"/>
  <c r="I68" i="84"/>
  <c r="H68" i="84"/>
  <c r="J67" i="84"/>
  <c r="J66" i="84"/>
  <c r="J65" i="84"/>
  <c r="J63" i="84"/>
  <c r="I62" i="84"/>
  <c r="J62" i="84" s="1"/>
  <c r="H62" i="84"/>
  <c r="J61" i="84"/>
  <c r="I60" i="84"/>
  <c r="J60" i="84" s="1"/>
  <c r="H60" i="84"/>
  <c r="H59" i="84"/>
  <c r="J57" i="84"/>
  <c r="I56" i="84"/>
  <c r="I55" i="84" s="1"/>
  <c r="I54" i="84" s="1"/>
  <c r="H56" i="84"/>
  <c r="J56" i="84" s="1"/>
  <c r="J53" i="84"/>
  <c r="I52" i="84"/>
  <c r="J52" i="84" s="1"/>
  <c r="H52" i="84"/>
  <c r="H51" i="84"/>
  <c r="J50" i="84"/>
  <c r="J49" i="84"/>
  <c r="J48" i="84"/>
  <c r="J47" i="84"/>
  <c r="I45" i="84"/>
  <c r="I44" i="84" s="1"/>
  <c r="H45" i="84"/>
  <c r="J45" i="84" s="1"/>
  <c r="J43" i="84"/>
  <c r="J42" i="84"/>
  <c r="J40" i="84"/>
  <c r="I39" i="84"/>
  <c r="I38" i="84" s="1"/>
  <c r="H39" i="84"/>
  <c r="H38" i="84" s="1"/>
  <c r="J38" i="84" s="1"/>
  <c r="J37" i="84"/>
  <c r="J36" i="84"/>
  <c r="J35" i="84"/>
  <c r="J34" i="84"/>
  <c r="J33" i="84"/>
  <c r="J32" i="84"/>
  <c r="J31" i="84"/>
  <c r="J30" i="84"/>
  <c r="J29" i="84"/>
  <c r="J27" i="84"/>
  <c r="I26" i="84"/>
  <c r="H26" i="84"/>
  <c r="J26" i="84" s="1"/>
  <c r="J25" i="84"/>
  <c r="I24" i="84"/>
  <c r="I23" i="84" s="1"/>
  <c r="H24" i="84"/>
  <c r="H23" i="84" s="1"/>
  <c r="J21" i="84"/>
  <c r="J20" i="84"/>
  <c r="I20" i="84"/>
  <c r="H20" i="84"/>
  <c r="H19" i="84" s="1"/>
  <c r="J19" i="84" s="1"/>
  <c r="I19" i="84"/>
  <c r="J18" i="84"/>
  <c r="I17" i="84"/>
  <c r="J17" i="84" s="1"/>
  <c r="H17" i="84"/>
  <c r="J16" i="84"/>
  <c r="I15" i="84"/>
  <c r="J15" i="84" s="1"/>
  <c r="H15" i="84"/>
  <c r="H14" i="84"/>
  <c r="J13" i="84"/>
  <c r="I12" i="84"/>
  <c r="H12" i="84"/>
  <c r="J12" i="84" s="1"/>
  <c r="J11" i="84"/>
  <c r="I10" i="84"/>
  <c r="I9" i="84" s="1"/>
  <c r="H10" i="84"/>
  <c r="J10" i="84" s="1"/>
  <c r="H52" i="85" l="1"/>
  <c r="M52" i="85" s="1"/>
  <c r="J51" i="84"/>
  <c r="J126" i="84"/>
  <c r="H125" i="84"/>
  <c r="J125" i="84" s="1"/>
  <c r="J134" i="84"/>
  <c r="H133" i="84"/>
  <c r="J133" i="84" s="1"/>
  <c r="I8" i="84"/>
  <c r="J23" i="84"/>
  <c r="H22" i="84"/>
  <c r="J147" i="84"/>
  <c r="H58" i="84"/>
  <c r="H102" i="84"/>
  <c r="H9" i="84"/>
  <c r="I14" i="84"/>
  <c r="J14" i="84" s="1"/>
  <c r="J24" i="84"/>
  <c r="J39" i="84"/>
  <c r="H44" i="84"/>
  <c r="J44" i="84" s="1"/>
  <c r="H55" i="84"/>
  <c r="J59" i="84"/>
  <c r="H70" i="84"/>
  <c r="J70" i="84" s="1"/>
  <c r="H91" i="84"/>
  <c r="J91" i="84" s="1"/>
  <c r="J127" i="84"/>
  <c r="J131" i="84"/>
  <c r="H139" i="84"/>
  <c r="J143" i="84"/>
  <c r="I51" i="84"/>
  <c r="I22" i="84" s="1"/>
  <c r="I59" i="84"/>
  <c r="I58" i="84" s="1"/>
  <c r="I81" i="84"/>
  <c r="I80" i="84" s="1"/>
  <c r="I103" i="84"/>
  <c r="I102" i="84" s="1"/>
  <c r="I117" i="84"/>
  <c r="J117" i="84" s="1"/>
  <c r="I147" i="84"/>
  <c r="J164" i="82"/>
  <c r="I163" i="82"/>
  <c r="J163" i="82" s="1"/>
  <c r="H163" i="82"/>
  <c r="H162" i="82"/>
  <c r="J161" i="82"/>
  <c r="I160" i="82"/>
  <c r="H160" i="82"/>
  <c r="J160" i="82" s="1"/>
  <c r="J159" i="82"/>
  <c r="I158" i="82"/>
  <c r="H158" i="82"/>
  <c r="H157" i="82" s="1"/>
  <c r="J157" i="82" s="1"/>
  <c r="I157" i="82"/>
  <c r="J156" i="82"/>
  <c r="I155" i="82"/>
  <c r="I154" i="82" s="1"/>
  <c r="H155" i="82"/>
  <c r="J155" i="82" s="1"/>
  <c r="H154" i="82"/>
  <c r="H153" i="82" s="1"/>
  <c r="J152" i="82"/>
  <c r="I151" i="82"/>
  <c r="J151" i="82" s="1"/>
  <c r="H151" i="82"/>
  <c r="H150" i="82"/>
  <c r="J148" i="82"/>
  <c r="J147" i="82"/>
  <c r="I147" i="82"/>
  <c r="H147" i="82"/>
  <c r="H146" i="82" s="1"/>
  <c r="J146" i="82" s="1"/>
  <c r="I146" i="82"/>
  <c r="J145" i="82"/>
  <c r="J144" i="82"/>
  <c r="J143" i="82"/>
  <c r="I143" i="82"/>
  <c r="H143" i="82"/>
  <c r="H142" i="82" s="1"/>
  <c r="I142" i="82"/>
  <c r="I141" i="82" s="1"/>
  <c r="J140" i="82"/>
  <c r="I139" i="82"/>
  <c r="H139" i="82"/>
  <c r="J139" i="82" s="1"/>
  <c r="J138" i="82"/>
  <c r="I137" i="82"/>
  <c r="H137" i="82"/>
  <c r="H136" i="82" s="1"/>
  <c r="J136" i="82" s="1"/>
  <c r="I136" i="82"/>
  <c r="J135" i="82"/>
  <c r="I134" i="82"/>
  <c r="I133" i="82" s="1"/>
  <c r="J133" i="82" s="1"/>
  <c r="H134" i="82"/>
  <c r="J134" i="82" s="1"/>
  <c r="H133" i="82"/>
  <c r="J132" i="82"/>
  <c r="J131" i="82"/>
  <c r="J130" i="82"/>
  <c r="J129" i="82"/>
  <c r="J128" i="82"/>
  <c r="J127" i="82"/>
  <c r="J126" i="82"/>
  <c r="J125" i="82"/>
  <c r="J124" i="82"/>
  <c r="J123" i="82"/>
  <c r="I122" i="82"/>
  <c r="H122" i="82"/>
  <c r="J122" i="82" s="1"/>
  <c r="J121" i="82"/>
  <c r="J120" i="82"/>
  <c r="I119" i="82"/>
  <c r="H119" i="82"/>
  <c r="H118" i="82" s="1"/>
  <c r="I118" i="82"/>
  <c r="I117" i="82" s="1"/>
  <c r="J116" i="82"/>
  <c r="J115" i="82"/>
  <c r="I115" i="82"/>
  <c r="H115" i="82"/>
  <c r="J114" i="82"/>
  <c r="J113" i="82"/>
  <c r="J112" i="82"/>
  <c r="J111" i="82"/>
  <c r="J110" i="82"/>
  <c r="J109" i="82"/>
  <c r="J108" i="82"/>
  <c r="I107" i="82"/>
  <c r="H107" i="82"/>
  <c r="J107" i="82" s="1"/>
  <c r="J106" i="82"/>
  <c r="I105" i="82"/>
  <c r="H105" i="82"/>
  <c r="H104" i="82" s="1"/>
  <c r="J104" i="82" s="1"/>
  <c r="I104" i="82"/>
  <c r="J103" i="82"/>
  <c r="J102" i="82"/>
  <c r="I101" i="82"/>
  <c r="H101" i="82"/>
  <c r="H100" i="82" s="1"/>
  <c r="J100" i="82" s="1"/>
  <c r="I100" i="82"/>
  <c r="J99" i="82"/>
  <c r="I98" i="82"/>
  <c r="H98" i="82"/>
  <c r="J98" i="82" s="1"/>
  <c r="J97" i="82"/>
  <c r="I96" i="82"/>
  <c r="H96" i="82"/>
  <c r="J96" i="82" s="1"/>
  <c r="J95" i="82"/>
  <c r="I94" i="82"/>
  <c r="I93" i="82" s="1"/>
  <c r="H94" i="82"/>
  <c r="J94" i="82" s="1"/>
  <c r="H93" i="82"/>
  <c r="H92" i="82" s="1"/>
  <c r="J86" i="82"/>
  <c r="I85" i="82"/>
  <c r="J85" i="82" s="1"/>
  <c r="H85" i="82"/>
  <c r="J84" i="82"/>
  <c r="J83" i="82"/>
  <c r="J82" i="82"/>
  <c r="I82" i="82"/>
  <c r="H82" i="82"/>
  <c r="H81" i="82" s="1"/>
  <c r="J81" i="82" s="1"/>
  <c r="I81" i="82"/>
  <c r="J80" i="82"/>
  <c r="I79" i="82"/>
  <c r="J79" i="82" s="1"/>
  <c r="H79" i="82"/>
  <c r="J78" i="82"/>
  <c r="J77" i="82"/>
  <c r="J76" i="82"/>
  <c r="J75" i="82"/>
  <c r="J73" i="82"/>
  <c r="J72" i="82" s="1"/>
  <c r="I72" i="82"/>
  <c r="H72" i="82"/>
  <c r="J71" i="82"/>
  <c r="I70" i="82"/>
  <c r="J70" i="82" s="1"/>
  <c r="H70" i="82"/>
  <c r="H69" i="82"/>
  <c r="J67" i="82"/>
  <c r="I66" i="82"/>
  <c r="I65" i="82" s="1"/>
  <c r="H66" i="82"/>
  <c r="J66" i="82" s="1"/>
  <c r="H65" i="82"/>
  <c r="H64" i="82" s="1"/>
  <c r="J63" i="82"/>
  <c r="I62" i="82"/>
  <c r="J62" i="82" s="1"/>
  <c r="H62" i="82"/>
  <c r="H61" i="82"/>
  <c r="J60" i="82"/>
  <c r="J59" i="82"/>
  <c r="J58" i="82"/>
  <c r="J57" i="82"/>
  <c r="J55" i="82"/>
  <c r="I54" i="82"/>
  <c r="H54" i="82"/>
  <c r="H53" i="82" s="1"/>
  <c r="J53" i="82" s="1"/>
  <c r="I53" i="82"/>
  <c r="J52" i="82"/>
  <c r="J51" i="82"/>
  <c r="J49" i="82"/>
  <c r="J48" i="82"/>
  <c r="J47" i="82"/>
  <c r="J46" i="82"/>
  <c r="I44" i="82"/>
  <c r="H44" i="82"/>
  <c r="H43" i="82" s="1"/>
  <c r="J43" i="82" s="1"/>
  <c r="I43" i="82"/>
  <c r="J42" i="82"/>
  <c r="J41" i="82"/>
  <c r="J40" i="82"/>
  <c r="J39" i="82"/>
  <c r="J38" i="82"/>
  <c r="J37" i="82"/>
  <c r="J36" i="82"/>
  <c r="J35" i="82"/>
  <c r="J33" i="82"/>
  <c r="J32" i="82"/>
  <c r="J31" i="82"/>
  <c r="J30" i="82"/>
  <c r="J29" i="82"/>
  <c r="I27" i="82"/>
  <c r="H27" i="82"/>
  <c r="J27" i="82" s="1"/>
  <c r="J26" i="82"/>
  <c r="I25" i="82"/>
  <c r="I24" i="82" s="1"/>
  <c r="H25" i="82"/>
  <c r="J25" i="82" s="1"/>
  <c r="H24" i="82"/>
  <c r="H23" i="82" s="1"/>
  <c r="J22" i="82"/>
  <c r="I21" i="82"/>
  <c r="J21" i="82" s="1"/>
  <c r="H21" i="82"/>
  <c r="H20" i="82"/>
  <c r="J19" i="82"/>
  <c r="J18" i="82"/>
  <c r="I17" i="82"/>
  <c r="J17" i="82" s="1"/>
  <c r="H17" i="82"/>
  <c r="J16" i="82"/>
  <c r="I15" i="82"/>
  <c r="J15" i="82" s="1"/>
  <c r="H15" i="82"/>
  <c r="H14" i="82"/>
  <c r="J13" i="82"/>
  <c r="I12" i="82"/>
  <c r="H12" i="82"/>
  <c r="J12" i="82" s="1"/>
  <c r="J11" i="82"/>
  <c r="I10" i="82"/>
  <c r="H10" i="82"/>
  <c r="H9" i="82" s="1"/>
  <c r="I9" i="82"/>
  <c r="J103" i="84" l="1"/>
  <c r="J102" i="84"/>
  <c r="I150" i="84"/>
  <c r="J139" i="84"/>
  <c r="H138" i="84"/>
  <c r="J138" i="84" s="1"/>
  <c r="H54" i="84"/>
  <c r="J54" i="84" s="1"/>
  <c r="J55" i="84"/>
  <c r="H80" i="84"/>
  <c r="J80" i="84" s="1"/>
  <c r="J22" i="84"/>
  <c r="J81" i="84"/>
  <c r="J9" i="84"/>
  <c r="H8" i="84"/>
  <c r="J58" i="84"/>
  <c r="J14" i="82"/>
  <c r="J64" i="82"/>
  <c r="H68" i="82"/>
  <c r="J118" i="82"/>
  <c r="H117" i="82"/>
  <c r="J117" i="82" s="1"/>
  <c r="J142" i="82"/>
  <c r="H141" i="82"/>
  <c r="J141" i="82" s="1"/>
  <c r="J154" i="82"/>
  <c r="I153" i="82"/>
  <c r="I8" i="82"/>
  <c r="J93" i="82"/>
  <c r="I92" i="82"/>
  <c r="J92" i="82" s="1"/>
  <c r="J9" i="82"/>
  <c r="H8" i="82"/>
  <c r="J24" i="82"/>
  <c r="J65" i="82"/>
  <c r="I64" i="82"/>
  <c r="J153" i="82"/>
  <c r="J10" i="82"/>
  <c r="J44" i="82"/>
  <c r="J54" i="82"/>
  <c r="J69" i="82"/>
  <c r="J101" i="82"/>
  <c r="J105" i="82"/>
  <c r="J119" i="82"/>
  <c r="J137" i="82"/>
  <c r="H149" i="82"/>
  <c r="J149" i="82" s="1"/>
  <c r="J158" i="82"/>
  <c r="I14" i="82"/>
  <c r="I20" i="82"/>
  <c r="J20" i="82" s="1"/>
  <c r="I61" i="82"/>
  <c r="J61" i="82" s="1"/>
  <c r="I69" i="82"/>
  <c r="I68" i="82" s="1"/>
  <c r="I150" i="82"/>
  <c r="J150" i="82" s="1"/>
  <c r="I162" i="82"/>
  <c r="J162" i="82" s="1"/>
  <c r="H150" i="84" l="1"/>
  <c r="J8" i="84"/>
  <c r="J150" i="84" s="1"/>
  <c r="I23" i="82"/>
  <c r="J23" i="82" s="1"/>
  <c r="H165" i="82"/>
  <c r="J8" i="82"/>
  <c r="J68" i="82"/>
  <c r="I165" i="82" l="1"/>
  <c r="J165" i="82"/>
  <c r="P151" i="81" l="1"/>
  <c r="L151" i="81"/>
  <c r="S150" i="81"/>
  <c r="R150" i="81"/>
  <c r="Q150" i="81"/>
  <c r="O150" i="81"/>
  <c r="K150" i="81"/>
  <c r="O149" i="81"/>
  <c r="N149" i="81"/>
  <c r="N148" i="81" s="1"/>
  <c r="O148" i="81" s="1"/>
  <c r="M149" i="81"/>
  <c r="J149" i="81"/>
  <c r="I149" i="81"/>
  <c r="I148" i="81" s="1"/>
  <c r="M148" i="81"/>
  <c r="R147" i="81"/>
  <c r="Q147" i="81"/>
  <c r="O147" i="81"/>
  <c r="K147" i="81"/>
  <c r="N146" i="81"/>
  <c r="M146" i="81"/>
  <c r="O146" i="81" s="1"/>
  <c r="J146" i="81"/>
  <c r="I146" i="81"/>
  <c r="S145" i="81"/>
  <c r="R145" i="81"/>
  <c r="Q145" i="81"/>
  <c r="O145" i="81"/>
  <c r="L145" i="81"/>
  <c r="K145" i="81"/>
  <c r="R144" i="81"/>
  <c r="N144" i="81"/>
  <c r="M144" i="81"/>
  <c r="L144" i="81"/>
  <c r="L143" i="81" s="1"/>
  <c r="J144" i="81"/>
  <c r="I144" i="81"/>
  <c r="J143" i="81"/>
  <c r="R142" i="81"/>
  <c r="Q142" i="81"/>
  <c r="O142" i="81"/>
  <c r="K142" i="81"/>
  <c r="N141" i="81"/>
  <c r="M141" i="81"/>
  <c r="M140" i="81" s="1"/>
  <c r="J141" i="81"/>
  <c r="I141" i="81"/>
  <c r="J140" i="81"/>
  <c r="R138" i="81"/>
  <c r="Q138" i="81"/>
  <c r="S138" i="81" s="1"/>
  <c r="O138" i="81"/>
  <c r="K138" i="81"/>
  <c r="S137" i="81"/>
  <c r="R137" i="81"/>
  <c r="Q137" i="81"/>
  <c r="O137" i="81"/>
  <c r="K137" i="81"/>
  <c r="O136" i="81"/>
  <c r="N136" i="81"/>
  <c r="M136" i="81"/>
  <c r="M135" i="81" s="1"/>
  <c r="M134" i="81" s="1"/>
  <c r="O134" i="81" s="1"/>
  <c r="J136" i="81"/>
  <c r="I136" i="81"/>
  <c r="Q136" i="81" s="1"/>
  <c r="N135" i="81"/>
  <c r="N134" i="81" s="1"/>
  <c r="I135" i="81"/>
  <c r="I134" i="81" s="1"/>
  <c r="S133" i="81"/>
  <c r="R133" i="81"/>
  <c r="Q133" i="81"/>
  <c r="O133" i="81"/>
  <c r="K133" i="81"/>
  <c r="O132" i="81"/>
  <c r="N132" i="81"/>
  <c r="M132" i="81"/>
  <c r="M131" i="81" s="1"/>
  <c r="J132" i="81"/>
  <c r="I132" i="81"/>
  <c r="Q132" i="81" s="1"/>
  <c r="N131" i="81"/>
  <c r="I131" i="81"/>
  <c r="R130" i="81"/>
  <c r="Q130" i="81"/>
  <c r="S130" i="81" s="1"/>
  <c r="O130" i="81"/>
  <c r="K130" i="81"/>
  <c r="S129" i="81"/>
  <c r="R129" i="81"/>
  <c r="Q129" i="81"/>
  <c r="O129" i="81"/>
  <c r="K129" i="81"/>
  <c r="O128" i="81"/>
  <c r="N128" i="81"/>
  <c r="M128" i="81"/>
  <c r="M127" i="81" s="1"/>
  <c r="O127" i="81" s="1"/>
  <c r="J128" i="81"/>
  <c r="I128" i="81"/>
  <c r="Q128" i="81" s="1"/>
  <c r="N127" i="81"/>
  <c r="N126" i="81" s="1"/>
  <c r="I127" i="81"/>
  <c r="I126" i="81" s="1"/>
  <c r="S125" i="81"/>
  <c r="R125" i="81"/>
  <c r="Q125" i="81"/>
  <c r="O125" i="81"/>
  <c r="K125" i="81"/>
  <c r="O124" i="81"/>
  <c r="N124" i="81"/>
  <c r="M124" i="81"/>
  <c r="J124" i="81"/>
  <c r="R124" i="81" s="1"/>
  <c r="I124" i="81"/>
  <c r="Q124" i="81" s="1"/>
  <c r="S124" i="81" s="1"/>
  <c r="R123" i="81"/>
  <c r="Q123" i="81"/>
  <c r="S123" i="81" s="1"/>
  <c r="O123" i="81"/>
  <c r="K123" i="81"/>
  <c r="R122" i="81"/>
  <c r="N122" i="81"/>
  <c r="M122" i="81"/>
  <c r="J122" i="81"/>
  <c r="K122" i="81" s="1"/>
  <c r="I122" i="81"/>
  <c r="N121" i="81"/>
  <c r="I121" i="81"/>
  <c r="R120" i="81"/>
  <c r="S120" i="81" s="1"/>
  <c r="Q120" i="81"/>
  <c r="O120" i="81"/>
  <c r="K120" i="81"/>
  <c r="Q119" i="81"/>
  <c r="S119" i="81" s="1"/>
  <c r="N119" i="81"/>
  <c r="M119" i="81"/>
  <c r="J119" i="81"/>
  <c r="R119" i="81" s="1"/>
  <c r="I119" i="81"/>
  <c r="I118" i="81" s="1"/>
  <c r="M118" i="81"/>
  <c r="J118" i="81"/>
  <c r="S117" i="81"/>
  <c r="R117" i="81"/>
  <c r="Q117" i="81"/>
  <c r="O117" i="81"/>
  <c r="K117" i="81"/>
  <c r="R116" i="81"/>
  <c r="S116" i="81" s="1"/>
  <c r="Q116" i="81"/>
  <c r="O116" i="81"/>
  <c r="K116" i="81"/>
  <c r="R115" i="81"/>
  <c r="Q115" i="81"/>
  <c r="S115" i="81" s="1"/>
  <c r="O115" i="81"/>
  <c r="K115" i="81"/>
  <c r="R114" i="81"/>
  <c r="Q114" i="81"/>
  <c r="O114" i="81"/>
  <c r="K114" i="81"/>
  <c r="R113" i="81"/>
  <c r="Q113" i="81"/>
  <c r="S113" i="81" s="1"/>
  <c r="O113" i="81"/>
  <c r="K113" i="81"/>
  <c r="R112" i="81"/>
  <c r="S112" i="81" s="1"/>
  <c r="Q112" i="81"/>
  <c r="O112" i="81"/>
  <c r="K112" i="81"/>
  <c r="S111" i="81"/>
  <c r="R111" i="81"/>
  <c r="Q111" i="81"/>
  <c r="O111" i="81"/>
  <c r="K111" i="81"/>
  <c r="R110" i="81"/>
  <c r="Q110" i="81"/>
  <c r="O110" i="81"/>
  <c r="K110" i="81"/>
  <c r="S109" i="81"/>
  <c r="R109" i="81"/>
  <c r="Q109" i="81"/>
  <c r="O109" i="81"/>
  <c r="K109" i="81"/>
  <c r="R108" i="81"/>
  <c r="S108" i="81" s="1"/>
  <c r="Q108" i="81"/>
  <c r="O108" i="81"/>
  <c r="K108" i="81"/>
  <c r="Q107" i="81"/>
  <c r="S107" i="81" s="1"/>
  <c r="N107" i="81"/>
  <c r="O107" i="81" s="1"/>
  <c r="M107" i="81"/>
  <c r="J107" i="81"/>
  <c r="R107" i="81" s="1"/>
  <c r="I107" i="81"/>
  <c r="K107" i="81" s="1"/>
  <c r="R106" i="81"/>
  <c r="Q106" i="81"/>
  <c r="O106" i="81"/>
  <c r="K106" i="81"/>
  <c r="L106" i="81" s="1"/>
  <c r="N105" i="81"/>
  <c r="M105" i="81"/>
  <c r="M104" i="81" s="1"/>
  <c r="J105" i="81"/>
  <c r="J104" i="81" s="1"/>
  <c r="I105" i="81"/>
  <c r="N104" i="81"/>
  <c r="I104" i="81"/>
  <c r="Q104" i="81" s="1"/>
  <c r="S102" i="81"/>
  <c r="R102" i="81"/>
  <c r="Q102" i="81"/>
  <c r="O102" i="81"/>
  <c r="K102" i="81"/>
  <c r="N101" i="81"/>
  <c r="M101" i="81"/>
  <c r="O101" i="81" s="1"/>
  <c r="J101" i="81"/>
  <c r="R101" i="81" s="1"/>
  <c r="I101" i="81"/>
  <c r="R100" i="81"/>
  <c r="Q100" i="81"/>
  <c r="S100" i="81" s="1"/>
  <c r="O100" i="81"/>
  <c r="K100" i="81"/>
  <c r="R99" i="81"/>
  <c r="Q99" i="81"/>
  <c r="S99" i="81" s="1"/>
  <c r="O99" i="81"/>
  <c r="K99" i="81"/>
  <c r="S98" i="81"/>
  <c r="R98" i="81"/>
  <c r="Q98" i="81"/>
  <c r="O98" i="81"/>
  <c r="K98" i="81"/>
  <c r="R97" i="81"/>
  <c r="S97" i="81" s="1"/>
  <c r="Q97" i="81"/>
  <c r="O97" i="81"/>
  <c r="K97" i="81"/>
  <c r="Q96" i="81"/>
  <c r="N96" i="81"/>
  <c r="O96" i="81" s="1"/>
  <c r="M96" i="81"/>
  <c r="L96" i="81"/>
  <c r="J96" i="81"/>
  <c r="I96" i="81"/>
  <c r="S95" i="81"/>
  <c r="R95" i="81"/>
  <c r="Q95" i="81"/>
  <c r="O95" i="81"/>
  <c r="K95" i="81"/>
  <c r="R94" i="81"/>
  <c r="N94" i="81"/>
  <c r="M94" i="81"/>
  <c r="M93" i="81" s="1"/>
  <c r="J94" i="81"/>
  <c r="I94" i="81"/>
  <c r="N93" i="81"/>
  <c r="I93" i="81"/>
  <c r="R92" i="81"/>
  <c r="Q92" i="81"/>
  <c r="S92" i="81" s="1"/>
  <c r="O92" i="81"/>
  <c r="K92" i="81"/>
  <c r="Q91" i="81"/>
  <c r="N91" i="81"/>
  <c r="M91" i="81"/>
  <c r="O91" i="81" s="1"/>
  <c r="K91" i="81"/>
  <c r="J91" i="81"/>
  <c r="I91" i="81"/>
  <c r="I90" i="81" s="1"/>
  <c r="M90" i="81"/>
  <c r="J90" i="81"/>
  <c r="R89" i="81"/>
  <c r="Q89" i="81"/>
  <c r="S89" i="81" s="1"/>
  <c r="O89" i="81"/>
  <c r="K89" i="81"/>
  <c r="R88" i="81"/>
  <c r="Q88" i="81"/>
  <c r="S88" i="81" s="1"/>
  <c r="N88" i="81"/>
  <c r="M88" i="81"/>
  <c r="O88" i="81" s="1"/>
  <c r="K88" i="81"/>
  <c r="J88" i="81"/>
  <c r="I88" i="81"/>
  <c r="R87" i="81"/>
  <c r="S87" i="81" s="1"/>
  <c r="Q87" i="81"/>
  <c r="O87" i="81"/>
  <c r="K87" i="81"/>
  <c r="N86" i="81"/>
  <c r="M86" i="81"/>
  <c r="O86" i="81" s="1"/>
  <c r="J86" i="81"/>
  <c r="R86" i="81" s="1"/>
  <c r="I86" i="81"/>
  <c r="S85" i="81"/>
  <c r="R85" i="81"/>
  <c r="Q85" i="81"/>
  <c r="O85" i="81"/>
  <c r="K85" i="81"/>
  <c r="R84" i="81"/>
  <c r="N84" i="81"/>
  <c r="M84" i="81"/>
  <c r="J84" i="81"/>
  <c r="J83" i="81" s="1"/>
  <c r="R83" i="81" s="1"/>
  <c r="I84" i="81"/>
  <c r="N83" i="81"/>
  <c r="I83" i="81"/>
  <c r="K83" i="81" s="1"/>
  <c r="R76" i="81"/>
  <c r="Q76" i="81"/>
  <c r="S76" i="81" s="1"/>
  <c r="O76" i="81"/>
  <c r="K76" i="81"/>
  <c r="R75" i="81"/>
  <c r="Q75" i="81"/>
  <c r="S75" i="81" s="1"/>
  <c r="N75" i="81"/>
  <c r="M75" i="81"/>
  <c r="O75" i="81" s="1"/>
  <c r="K75" i="81"/>
  <c r="J75" i="81"/>
  <c r="I75" i="81"/>
  <c r="R74" i="81"/>
  <c r="S74" i="81" s="1"/>
  <c r="Q74" i="81"/>
  <c r="O74" i="81"/>
  <c r="K74" i="81"/>
  <c r="N73" i="81"/>
  <c r="M73" i="81"/>
  <c r="J73" i="81"/>
  <c r="R73" i="81" s="1"/>
  <c r="I73" i="81"/>
  <c r="N72" i="81"/>
  <c r="J72" i="81"/>
  <c r="R72" i="81" s="1"/>
  <c r="R71" i="81"/>
  <c r="Q71" i="81"/>
  <c r="O71" i="81"/>
  <c r="K71" i="81"/>
  <c r="Q70" i="81"/>
  <c r="N70" i="81"/>
  <c r="M70" i="81"/>
  <c r="O70" i="81" s="1"/>
  <c r="J70" i="81"/>
  <c r="I70" i="81"/>
  <c r="R69" i="81"/>
  <c r="Q69" i="81"/>
  <c r="S69" i="81" s="1"/>
  <c r="O69" i="81"/>
  <c r="K69" i="81"/>
  <c r="R68" i="81"/>
  <c r="S68" i="81" s="1"/>
  <c r="Q68" i="81"/>
  <c r="O68" i="81"/>
  <c r="K68" i="81"/>
  <c r="S67" i="81"/>
  <c r="R67" i="81"/>
  <c r="Q67" i="81"/>
  <c r="O67" i="81"/>
  <c r="K67" i="81"/>
  <c r="R65" i="81"/>
  <c r="Q65" i="81"/>
  <c r="S65" i="81" s="1"/>
  <c r="O65" i="81"/>
  <c r="K65" i="81"/>
  <c r="Q64" i="81"/>
  <c r="S64" i="81" s="1"/>
  <c r="N64" i="81"/>
  <c r="R64" i="81" s="1"/>
  <c r="M64" i="81"/>
  <c r="O64" i="81" s="1"/>
  <c r="K64" i="81"/>
  <c r="J64" i="81"/>
  <c r="I64" i="81"/>
  <c r="Q63" i="81"/>
  <c r="O63" i="81"/>
  <c r="K63" i="81"/>
  <c r="Q62" i="81"/>
  <c r="S62" i="81" s="1"/>
  <c r="N62" i="81"/>
  <c r="R62" i="81" s="1"/>
  <c r="M62" i="81"/>
  <c r="O62" i="81" s="1"/>
  <c r="K62" i="81"/>
  <c r="J62" i="81"/>
  <c r="I62" i="81"/>
  <c r="I61" i="81" s="1"/>
  <c r="M61" i="81"/>
  <c r="J61" i="81"/>
  <c r="J60" i="81" s="1"/>
  <c r="R59" i="81"/>
  <c r="Q59" i="81"/>
  <c r="S59" i="81" s="1"/>
  <c r="O59" i="81"/>
  <c r="K59" i="81"/>
  <c r="Q58" i="81"/>
  <c r="S58" i="81" s="1"/>
  <c r="N58" i="81"/>
  <c r="R58" i="81" s="1"/>
  <c r="M58" i="81"/>
  <c r="O58" i="81" s="1"/>
  <c r="K58" i="81"/>
  <c r="J58" i="81"/>
  <c r="I58" i="81"/>
  <c r="I57" i="81" s="1"/>
  <c r="M57" i="81"/>
  <c r="J57" i="81"/>
  <c r="J56" i="81" s="1"/>
  <c r="I56" i="81"/>
  <c r="R55" i="81"/>
  <c r="Q55" i="81"/>
  <c r="S55" i="81" s="1"/>
  <c r="O55" i="81"/>
  <c r="K55" i="81"/>
  <c r="Q54" i="81"/>
  <c r="S54" i="81" s="1"/>
  <c r="N54" i="81"/>
  <c r="R54" i="81" s="1"/>
  <c r="M54" i="81"/>
  <c r="O54" i="81" s="1"/>
  <c r="K54" i="81"/>
  <c r="J54" i="81"/>
  <c r="I54" i="81"/>
  <c r="I53" i="81" s="1"/>
  <c r="M53" i="81"/>
  <c r="J53" i="81"/>
  <c r="S52" i="81"/>
  <c r="R52" i="81"/>
  <c r="Q52" i="81"/>
  <c r="O52" i="81"/>
  <c r="K52" i="81"/>
  <c r="R51" i="81"/>
  <c r="Q51" i="81"/>
  <c r="S51" i="81" s="1"/>
  <c r="O51" i="81"/>
  <c r="K51" i="81"/>
  <c r="R50" i="81"/>
  <c r="Q50" i="81"/>
  <c r="S50" i="81" s="1"/>
  <c r="O50" i="81"/>
  <c r="K50" i="81"/>
  <c r="R49" i="81"/>
  <c r="Q49" i="81"/>
  <c r="S49" i="81" s="1"/>
  <c r="O49" i="81"/>
  <c r="K49" i="81"/>
  <c r="N47" i="81"/>
  <c r="N46" i="81" s="1"/>
  <c r="O46" i="81" s="1"/>
  <c r="M47" i="81"/>
  <c r="J47" i="81"/>
  <c r="I47" i="81"/>
  <c r="M46" i="81"/>
  <c r="J46" i="81"/>
  <c r="R45" i="81"/>
  <c r="Q45" i="81"/>
  <c r="S45" i="81" s="1"/>
  <c r="O45" i="81"/>
  <c r="K45" i="81"/>
  <c r="R44" i="81"/>
  <c r="Q44" i="81"/>
  <c r="S44" i="81" s="1"/>
  <c r="O44" i="81"/>
  <c r="K44" i="81"/>
  <c r="S42" i="81"/>
  <c r="R42" i="81"/>
  <c r="Q42" i="81"/>
  <c r="O42" i="81"/>
  <c r="K42" i="81"/>
  <c r="O41" i="81"/>
  <c r="N41" i="81"/>
  <c r="M41" i="81"/>
  <c r="M40" i="81" s="1"/>
  <c r="O40" i="81" s="1"/>
  <c r="J41" i="81"/>
  <c r="I41" i="81"/>
  <c r="Q41" i="81" s="1"/>
  <c r="Q40" i="81"/>
  <c r="N40" i="81"/>
  <c r="I40" i="81"/>
  <c r="R39" i="81"/>
  <c r="Q39" i="81"/>
  <c r="O39" i="81"/>
  <c r="K39" i="81"/>
  <c r="S38" i="81"/>
  <c r="R38" i="81"/>
  <c r="Q38" i="81"/>
  <c r="O38" i="81"/>
  <c r="K38" i="81"/>
  <c r="R37" i="81"/>
  <c r="S37" i="81" s="1"/>
  <c r="Q37" i="81"/>
  <c r="O37" i="81"/>
  <c r="K37" i="81"/>
  <c r="R36" i="81"/>
  <c r="Q36" i="81"/>
  <c r="S36" i="81" s="1"/>
  <c r="O36" i="81"/>
  <c r="K36" i="81"/>
  <c r="R35" i="81"/>
  <c r="Q35" i="81"/>
  <c r="S35" i="81" s="1"/>
  <c r="O35" i="81"/>
  <c r="R34" i="81"/>
  <c r="Q34" i="81"/>
  <c r="O34" i="81"/>
  <c r="K34" i="81"/>
  <c r="S33" i="81"/>
  <c r="R33" i="81"/>
  <c r="Q33" i="81"/>
  <c r="O33" i="81"/>
  <c r="K33" i="81"/>
  <c r="R32" i="81"/>
  <c r="Q32" i="81"/>
  <c r="S32" i="81" s="1"/>
  <c r="O32" i="81"/>
  <c r="K32" i="81"/>
  <c r="R30" i="81"/>
  <c r="Q30" i="81"/>
  <c r="S30" i="81" s="1"/>
  <c r="O30" i="81"/>
  <c r="K30" i="81"/>
  <c r="R29" i="81"/>
  <c r="N29" i="81"/>
  <c r="M29" i="81"/>
  <c r="O29" i="81" s="1"/>
  <c r="J29" i="81"/>
  <c r="I29" i="81"/>
  <c r="R28" i="81"/>
  <c r="Q28" i="81"/>
  <c r="S28" i="81" s="1"/>
  <c r="O28" i="81"/>
  <c r="K28" i="81"/>
  <c r="O27" i="81"/>
  <c r="N27" i="81"/>
  <c r="M27" i="81"/>
  <c r="J27" i="81"/>
  <c r="I27" i="81"/>
  <c r="N26" i="81"/>
  <c r="I26" i="81"/>
  <c r="R24" i="81"/>
  <c r="Q24" i="81"/>
  <c r="S24" i="81" s="1"/>
  <c r="O24" i="81"/>
  <c r="K24" i="81"/>
  <c r="O23" i="81"/>
  <c r="N23" i="81"/>
  <c r="M23" i="81"/>
  <c r="Q23" i="81" s="1"/>
  <c r="J23" i="81"/>
  <c r="K23" i="81" s="1"/>
  <c r="I23" i="81"/>
  <c r="R22" i="81"/>
  <c r="Q22" i="81"/>
  <c r="S22" i="81" s="1"/>
  <c r="O22" i="81"/>
  <c r="K22" i="81"/>
  <c r="O21" i="81"/>
  <c r="N21" i="81"/>
  <c r="M21" i="81"/>
  <c r="J21" i="81"/>
  <c r="I21" i="81"/>
  <c r="Q21" i="81" s="1"/>
  <c r="N20" i="81"/>
  <c r="I20" i="81"/>
  <c r="R19" i="81"/>
  <c r="Q19" i="81"/>
  <c r="S19" i="81" s="1"/>
  <c r="O19" i="81"/>
  <c r="K19" i="81"/>
  <c r="N18" i="81"/>
  <c r="M18" i="81"/>
  <c r="J18" i="81"/>
  <c r="I18" i="81"/>
  <c r="I15" i="81" s="1"/>
  <c r="K15" i="81" s="1"/>
  <c r="R17" i="81"/>
  <c r="S17" i="81" s="1"/>
  <c r="Q17" i="81"/>
  <c r="O17" i="81"/>
  <c r="K17" i="81"/>
  <c r="S16" i="81"/>
  <c r="R16" i="81"/>
  <c r="Q16" i="81"/>
  <c r="O16" i="81"/>
  <c r="K16" i="81"/>
  <c r="M15" i="81"/>
  <c r="J15" i="81"/>
  <c r="S14" i="81"/>
  <c r="R14" i="81"/>
  <c r="Q14" i="81"/>
  <c r="O14" i="81"/>
  <c r="K14" i="81"/>
  <c r="O13" i="81"/>
  <c r="N13" i="81"/>
  <c r="M13" i="81"/>
  <c r="J13" i="81"/>
  <c r="R13" i="81" s="1"/>
  <c r="I13" i="81"/>
  <c r="Q13" i="81" s="1"/>
  <c r="R12" i="81"/>
  <c r="Q12" i="81"/>
  <c r="S12" i="81" s="1"/>
  <c r="O12" i="81"/>
  <c r="K12" i="81"/>
  <c r="R11" i="81"/>
  <c r="N11" i="81"/>
  <c r="M11" i="81"/>
  <c r="Q11" i="81" s="1"/>
  <c r="S11" i="81" s="1"/>
  <c r="K11" i="81"/>
  <c r="J11" i="81"/>
  <c r="I11" i="81"/>
  <c r="N10" i="81"/>
  <c r="I10" i="81"/>
  <c r="I9" i="81" s="1"/>
  <c r="P146" i="80"/>
  <c r="L146" i="80"/>
  <c r="S145" i="80"/>
  <c r="R145" i="80"/>
  <c r="Q145" i="80"/>
  <c r="O145" i="80"/>
  <c r="K145" i="80"/>
  <c r="Q144" i="80"/>
  <c r="O144" i="80"/>
  <c r="N144" i="80"/>
  <c r="M144" i="80"/>
  <c r="J144" i="80"/>
  <c r="I144" i="80"/>
  <c r="Q143" i="80"/>
  <c r="N143" i="80"/>
  <c r="M143" i="80"/>
  <c r="O143" i="80" s="1"/>
  <c r="I143" i="80"/>
  <c r="S142" i="80"/>
  <c r="R142" i="80"/>
  <c r="Q142" i="80"/>
  <c r="O142" i="80"/>
  <c r="K142" i="80"/>
  <c r="N141" i="80"/>
  <c r="O141" i="80" s="1"/>
  <c r="M141" i="80"/>
  <c r="J141" i="80"/>
  <c r="I141" i="80"/>
  <c r="R140" i="80"/>
  <c r="Q140" i="80"/>
  <c r="S140" i="80" s="1"/>
  <c r="O140" i="80"/>
  <c r="L140" i="80"/>
  <c r="K140" i="80"/>
  <c r="N139" i="80"/>
  <c r="R139" i="80" s="1"/>
  <c r="M139" i="80"/>
  <c r="J139" i="80"/>
  <c r="I139" i="80"/>
  <c r="I138" i="80" s="1"/>
  <c r="N138" i="80"/>
  <c r="J138" i="80"/>
  <c r="R137" i="80"/>
  <c r="Q137" i="80"/>
  <c r="S137" i="80" s="1"/>
  <c r="O137" i="80"/>
  <c r="K137" i="80"/>
  <c r="R136" i="80"/>
  <c r="Q136" i="80"/>
  <c r="S136" i="80" s="1"/>
  <c r="N136" i="80"/>
  <c r="M136" i="80"/>
  <c r="O136" i="80" s="1"/>
  <c r="K136" i="80"/>
  <c r="J136" i="80"/>
  <c r="J135" i="80" s="1"/>
  <c r="I136" i="80"/>
  <c r="N135" i="80"/>
  <c r="M135" i="80"/>
  <c r="I135" i="80"/>
  <c r="R133" i="80"/>
  <c r="Q133" i="80"/>
  <c r="S133" i="80" s="1"/>
  <c r="O133" i="80"/>
  <c r="K133" i="80"/>
  <c r="R132" i="80"/>
  <c r="N132" i="80"/>
  <c r="M132" i="80"/>
  <c r="O132" i="80" s="1"/>
  <c r="K132" i="80"/>
  <c r="J132" i="80"/>
  <c r="J131" i="80" s="1"/>
  <c r="I132" i="80"/>
  <c r="R131" i="80"/>
  <c r="N131" i="80"/>
  <c r="N130" i="80" s="1"/>
  <c r="I131" i="80"/>
  <c r="J130" i="80"/>
  <c r="I130" i="80"/>
  <c r="R129" i="80"/>
  <c r="Q129" i="80"/>
  <c r="S129" i="80" s="1"/>
  <c r="O129" i="80"/>
  <c r="K129" i="80"/>
  <c r="R128" i="80"/>
  <c r="N128" i="80"/>
  <c r="M128" i="80"/>
  <c r="K128" i="80"/>
  <c r="J128" i="80"/>
  <c r="J127" i="80" s="1"/>
  <c r="I128" i="80"/>
  <c r="R127" i="80"/>
  <c r="N127" i="80"/>
  <c r="I127" i="80"/>
  <c r="S126" i="80"/>
  <c r="R126" i="80"/>
  <c r="Q126" i="80"/>
  <c r="O126" i="80"/>
  <c r="K126" i="80"/>
  <c r="R125" i="80"/>
  <c r="Q125" i="80"/>
  <c r="S125" i="80" s="1"/>
  <c r="O125" i="80"/>
  <c r="K125" i="80"/>
  <c r="R124" i="80"/>
  <c r="Q124" i="80"/>
  <c r="S124" i="80" s="1"/>
  <c r="N124" i="80"/>
  <c r="M124" i="80"/>
  <c r="O124" i="80" s="1"/>
  <c r="K124" i="80"/>
  <c r="J124" i="80"/>
  <c r="J123" i="80" s="1"/>
  <c r="J122" i="80" s="1"/>
  <c r="I124" i="80"/>
  <c r="N123" i="80"/>
  <c r="M123" i="80"/>
  <c r="I123" i="80"/>
  <c r="N122" i="80"/>
  <c r="R121" i="80"/>
  <c r="Q121" i="80"/>
  <c r="S121" i="80" s="1"/>
  <c r="O121" i="80"/>
  <c r="K121" i="80"/>
  <c r="R120" i="80"/>
  <c r="Q120" i="80"/>
  <c r="S120" i="80" s="1"/>
  <c r="N120" i="80"/>
  <c r="M120" i="80"/>
  <c r="O120" i="80" s="1"/>
  <c r="K120" i="80"/>
  <c r="J120" i="80"/>
  <c r="I120" i="80"/>
  <c r="R119" i="80"/>
  <c r="S119" i="80" s="1"/>
  <c r="Q119" i="80"/>
  <c r="O119" i="80"/>
  <c r="K119" i="80"/>
  <c r="O118" i="80"/>
  <c r="N118" i="80"/>
  <c r="N117" i="80" s="1"/>
  <c r="O117" i="80" s="1"/>
  <c r="M118" i="80"/>
  <c r="M117" i="80" s="1"/>
  <c r="J118" i="80"/>
  <c r="R118" i="80" s="1"/>
  <c r="I118" i="80"/>
  <c r="J117" i="80"/>
  <c r="R117" i="80" s="1"/>
  <c r="R116" i="80"/>
  <c r="Q116" i="80"/>
  <c r="O116" i="80"/>
  <c r="K116" i="80"/>
  <c r="N115" i="80"/>
  <c r="N114" i="80" s="1"/>
  <c r="N99" i="80" s="1"/>
  <c r="M115" i="80"/>
  <c r="J115" i="80"/>
  <c r="I115" i="80"/>
  <c r="J114" i="80"/>
  <c r="I114" i="80"/>
  <c r="R113" i="80"/>
  <c r="Q113" i="80"/>
  <c r="S113" i="80" s="1"/>
  <c r="O113" i="80"/>
  <c r="K113" i="80"/>
  <c r="R112" i="80"/>
  <c r="Q112" i="80"/>
  <c r="O112" i="80"/>
  <c r="K112" i="80"/>
  <c r="S111" i="80"/>
  <c r="R111" i="80"/>
  <c r="Q111" i="80"/>
  <c r="O111" i="80"/>
  <c r="K111" i="80"/>
  <c r="S110" i="80"/>
  <c r="R110" i="80"/>
  <c r="Q110" i="80"/>
  <c r="O110" i="80"/>
  <c r="K110" i="80"/>
  <c r="R109" i="80"/>
  <c r="Q109" i="80"/>
  <c r="S109" i="80" s="1"/>
  <c r="O109" i="80"/>
  <c r="K109" i="80"/>
  <c r="R108" i="80"/>
  <c r="Q108" i="80"/>
  <c r="S108" i="80" s="1"/>
  <c r="O108" i="80"/>
  <c r="K108" i="80"/>
  <c r="R107" i="80"/>
  <c r="S107" i="80" s="1"/>
  <c r="Q107" i="80"/>
  <c r="O107" i="80"/>
  <c r="K107" i="80"/>
  <c r="S106" i="80"/>
  <c r="R106" i="80"/>
  <c r="Q106" i="80"/>
  <c r="O106" i="80"/>
  <c r="K106" i="80"/>
  <c r="R105" i="80"/>
  <c r="Q105" i="80"/>
  <c r="S105" i="80" s="1"/>
  <c r="O105" i="80"/>
  <c r="K105" i="80"/>
  <c r="R104" i="80"/>
  <c r="Q104" i="80"/>
  <c r="O104" i="80"/>
  <c r="K104" i="80"/>
  <c r="R103" i="80"/>
  <c r="N103" i="80"/>
  <c r="M103" i="80"/>
  <c r="O103" i="80" s="1"/>
  <c r="J103" i="80"/>
  <c r="I103" i="80"/>
  <c r="S102" i="80"/>
  <c r="R102" i="80"/>
  <c r="Q102" i="80"/>
  <c r="O102" i="80"/>
  <c r="K102" i="80"/>
  <c r="Q101" i="80"/>
  <c r="O101" i="80"/>
  <c r="N101" i="80"/>
  <c r="N100" i="80" s="1"/>
  <c r="M101" i="80"/>
  <c r="J101" i="80"/>
  <c r="I101" i="80"/>
  <c r="I100" i="80" s="1"/>
  <c r="M100" i="80"/>
  <c r="S98" i="80"/>
  <c r="R98" i="80"/>
  <c r="Q98" i="80"/>
  <c r="O98" i="80"/>
  <c r="K98" i="80"/>
  <c r="Q97" i="80"/>
  <c r="O97" i="80"/>
  <c r="N97" i="80"/>
  <c r="M97" i="80"/>
  <c r="J97" i="80"/>
  <c r="I97" i="80"/>
  <c r="R96" i="80"/>
  <c r="Q96" i="80"/>
  <c r="S96" i="80" s="1"/>
  <c r="O96" i="80"/>
  <c r="K96" i="80"/>
  <c r="R95" i="80"/>
  <c r="Q95" i="80"/>
  <c r="S95" i="80" s="1"/>
  <c r="O95" i="80"/>
  <c r="K95" i="80"/>
  <c r="R94" i="80"/>
  <c r="S94" i="80" s="1"/>
  <c r="Q94" i="80"/>
  <c r="O94" i="80"/>
  <c r="K94" i="80"/>
  <c r="S93" i="80"/>
  <c r="R93" i="80"/>
  <c r="Q93" i="80"/>
  <c r="O93" i="80"/>
  <c r="K93" i="80"/>
  <c r="O92" i="80"/>
  <c r="N92" i="80"/>
  <c r="M92" i="80"/>
  <c r="Q92" i="80" s="1"/>
  <c r="S92" i="80" s="1"/>
  <c r="J92" i="80"/>
  <c r="R92" i="80" s="1"/>
  <c r="I92" i="80"/>
  <c r="R91" i="80"/>
  <c r="Q91" i="80"/>
  <c r="S91" i="80" s="1"/>
  <c r="O91" i="80"/>
  <c r="K91" i="80"/>
  <c r="O90" i="80"/>
  <c r="N90" i="80"/>
  <c r="M90" i="80"/>
  <c r="J90" i="80"/>
  <c r="I90" i="80"/>
  <c r="N89" i="80"/>
  <c r="R88" i="80"/>
  <c r="Q88" i="80"/>
  <c r="O88" i="80"/>
  <c r="K88" i="80"/>
  <c r="N87" i="80"/>
  <c r="R87" i="80" s="1"/>
  <c r="M87" i="80"/>
  <c r="O87" i="80" s="1"/>
  <c r="J87" i="80"/>
  <c r="I87" i="80"/>
  <c r="K87" i="80" s="1"/>
  <c r="N86" i="80"/>
  <c r="J86" i="80"/>
  <c r="R86" i="80" s="1"/>
  <c r="S85" i="80"/>
  <c r="R85" i="80"/>
  <c r="Q85" i="80"/>
  <c r="O85" i="80"/>
  <c r="K85" i="80"/>
  <c r="R84" i="80"/>
  <c r="N84" i="80"/>
  <c r="M84" i="80"/>
  <c r="K84" i="80"/>
  <c r="J84" i="80"/>
  <c r="I84" i="80"/>
  <c r="S83" i="80"/>
  <c r="R83" i="80"/>
  <c r="Q83" i="80"/>
  <c r="O83" i="80"/>
  <c r="K83" i="80"/>
  <c r="N82" i="80"/>
  <c r="O82" i="80" s="1"/>
  <c r="M82" i="80"/>
  <c r="J82" i="80"/>
  <c r="I82" i="80"/>
  <c r="S81" i="80"/>
  <c r="R81" i="80"/>
  <c r="Q81" i="80"/>
  <c r="O81" i="80"/>
  <c r="K81" i="80"/>
  <c r="O80" i="80"/>
  <c r="N80" i="80"/>
  <c r="M80" i="80"/>
  <c r="Q80" i="80" s="1"/>
  <c r="J80" i="80"/>
  <c r="J79" i="80" s="1"/>
  <c r="I80" i="80"/>
  <c r="I79" i="80"/>
  <c r="K79" i="80" s="1"/>
  <c r="S72" i="80"/>
  <c r="R72" i="80"/>
  <c r="Q72" i="80"/>
  <c r="O72" i="80"/>
  <c r="K72" i="80"/>
  <c r="R71" i="80"/>
  <c r="N71" i="80"/>
  <c r="M71" i="80"/>
  <c r="K71" i="80"/>
  <c r="J71" i="80"/>
  <c r="I71" i="80"/>
  <c r="S70" i="80"/>
  <c r="R70" i="80"/>
  <c r="Q70" i="80"/>
  <c r="O70" i="80"/>
  <c r="K70" i="80"/>
  <c r="N69" i="80"/>
  <c r="M69" i="80"/>
  <c r="J69" i="80"/>
  <c r="R69" i="80" s="1"/>
  <c r="I69" i="80"/>
  <c r="J68" i="80"/>
  <c r="R67" i="80"/>
  <c r="Q67" i="80"/>
  <c r="S67" i="80" s="1"/>
  <c r="O67" i="80"/>
  <c r="K67" i="80"/>
  <c r="R66" i="80"/>
  <c r="N66" i="80"/>
  <c r="M66" i="80"/>
  <c r="O66" i="80" s="1"/>
  <c r="K66" i="80"/>
  <c r="J66" i="80"/>
  <c r="I66" i="80"/>
  <c r="R65" i="80"/>
  <c r="S65" i="80" s="1"/>
  <c r="Q65" i="80"/>
  <c r="O65" i="80"/>
  <c r="K65" i="80"/>
  <c r="S64" i="80"/>
  <c r="R64" i="80"/>
  <c r="Q64" i="80"/>
  <c r="O64" i="80"/>
  <c r="K64" i="80"/>
  <c r="R63" i="80"/>
  <c r="Q63" i="80"/>
  <c r="O63" i="80"/>
  <c r="K63" i="80"/>
  <c r="R61" i="80"/>
  <c r="Q61" i="80"/>
  <c r="S61" i="80" s="1"/>
  <c r="O61" i="80"/>
  <c r="K61" i="80"/>
  <c r="O60" i="80"/>
  <c r="N60" i="80"/>
  <c r="M60" i="80"/>
  <c r="J60" i="80"/>
  <c r="R60" i="80" s="1"/>
  <c r="I60" i="80"/>
  <c r="R59" i="80"/>
  <c r="Q59" i="80"/>
  <c r="S59" i="80" s="1"/>
  <c r="O59" i="80"/>
  <c r="K59" i="80"/>
  <c r="Q58" i="80"/>
  <c r="O58" i="80"/>
  <c r="N58" i="80"/>
  <c r="M58" i="80"/>
  <c r="J58" i="80"/>
  <c r="I58" i="80"/>
  <c r="N57" i="80"/>
  <c r="I57" i="80"/>
  <c r="S53" i="80"/>
  <c r="R53" i="80"/>
  <c r="Q53" i="80"/>
  <c r="O53" i="80"/>
  <c r="K53" i="80"/>
  <c r="O52" i="80"/>
  <c r="N52" i="80"/>
  <c r="M52" i="80"/>
  <c r="Q52" i="80" s="1"/>
  <c r="J52" i="80"/>
  <c r="J51" i="80" s="1"/>
  <c r="I52" i="80"/>
  <c r="N51" i="80"/>
  <c r="M51" i="80"/>
  <c r="I51" i="80"/>
  <c r="K51" i="80" s="1"/>
  <c r="S50" i="80"/>
  <c r="R50" i="80"/>
  <c r="Q50" i="80"/>
  <c r="O50" i="80"/>
  <c r="K50" i="80"/>
  <c r="R49" i="80"/>
  <c r="Q49" i="80"/>
  <c r="S49" i="80" s="1"/>
  <c r="O49" i="80"/>
  <c r="K49" i="80"/>
  <c r="R48" i="80"/>
  <c r="Q48" i="80"/>
  <c r="S48" i="80" s="1"/>
  <c r="O48" i="80"/>
  <c r="K48" i="80"/>
  <c r="R47" i="80"/>
  <c r="Q47" i="80"/>
  <c r="S47" i="80" s="1"/>
  <c r="O47" i="80"/>
  <c r="K47" i="80"/>
  <c r="R45" i="80"/>
  <c r="N45" i="80"/>
  <c r="M45" i="80"/>
  <c r="J45" i="80"/>
  <c r="I45" i="80"/>
  <c r="Q45" i="80" s="1"/>
  <c r="S45" i="80" s="1"/>
  <c r="N44" i="80"/>
  <c r="J44" i="80"/>
  <c r="R44" i="80" s="1"/>
  <c r="I44" i="80"/>
  <c r="R43" i="80"/>
  <c r="Q43" i="80"/>
  <c r="S43" i="80" s="1"/>
  <c r="O43" i="80"/>
  <c r="K43" i="80"/>
  <c r="R42" i="80"/>
  <c r="Q42" i="80"/>
  <c r="S42" i="80" s="1"/>
  <c r="O42" i="80"/>
  <c r="K42" i="80"/>
  <c r="R40" i="80"/>
  <c r="S40" i="80" s="1"/>
  <c r="Q40" i="80"/>
  <c r="O40" i="80"/>
  <c r="K40" i="80"/>
  <c r="N39" i="80"/>
  <c r="M39" i="80"/>
  <c r="M38" i="80" s="1"/>
  <c r="J39" i="80"/>
  <c r="R39" i="80" s="1"/>
  <c r="I39" i="80"/>
  <c r="J38" i="80"/>
  <c r="R37" i="80"/>
  <c r="Q37" i="80"/>
  <c r="S37" i="80" s="1"/>
  <c r="O37" i="80"/>
  <c r="K37" i="80"/>
  <c r="R36" i="80"/>
  <c r="S36" i="80" s="1"/>
  <c r="Q36" i="80"/>
  <c r="O36" i="80"/>
  <c r="K36" i="80"/>
  <c r="S35" i="80"/>
  <c r="R35" i="80"/>
  <c r="Q35" i="80"/>
  <c r="O35" i="80"/>
  <c r="K35" i="80"/>
  <c r="R34" i="80"/>
  <c r="Q34" i="80"/>
  <c r="S34" i="80" s="1"/>
  <c r="O34" i="80"/>
  <c r="K34" i="80"/>
  <c r="R33" i="80"/>
  <c r="Q33" i="80"/>
  <c r="S33" i="80" s="1"/>
  <c r="O33" i="80"/>
  <c r="K33" i="80"/>
  <c r="R32" i="80"/>
  <c r="S32" i="80" s="1"/>
  <c r="Q32" i="80"/>
  <c r="O32" i="80"/>
  <c r="K32" i="80"/>
  <c r="S31" i="80"/>
  <c r="R31" i="80"/>
  <c r="Q31" i="80"/>
  <c r="O31" i="80"/>
  <c r="K31" i="80"/>
  <c r="R30" i="80"/>
  <c r="Q30" i="80"/>
  <c r="S30" i="80" s="1"/>
  <c r="O30" i="80"/>
  <c r="K30" i="80"/>
  <c r="R28" i="80"/>
  <c r="Q28" i="80"/>
  <c r="S28" i="80" s="1"/>
  <c r="O28" i="80"/>
  <c r="K28" i="80"/>
  <c r="R27" i="80"/>
  <c r="N27" i="80"/>
  <c r="M27" i="80"/>
  <c r="J27" i="80"/>
  <c r="I27" i="80"/>
  <c r="S26" i="80"/>
  <c r="R26" i="80"/>
  <c r="Q26" i="80"/>
  <c r="O26" i="80"/>
  <c r="K26" i="80"/>
  <c r="Q25" i="80"/>
  <c r="O25" i="80"/>
  <c r="N25" i="80"/>
  <c r="N24" i="80" s="1"/>
  <c r="M25" i="80"/>
  <c r="J25" i="80"/>
  <c r="I25" i="80"/>
  <c r="I24" i="80" s="1"/>
  <c r="S22" i="80"/>
  <c r="R22" i="80"/>
  <c r="Q22" i="80"/>
  <c r="O22" i="80"/>
  <c r="K22" i="80"/>
  <c r="Q21" i="80"/>
  <c r="O21" i="80"/>
  <c r="N21" i="80"/>
  <c r="N20" i="80" s="1"/>
  <c r="M21" i="80"/>
  <c r="J21" i="80"/>
  <c r="I21" i="80"/>
  <c r="I20" i="80" s="1"/>
  <c r="Q20" i="80" s="1"/>
  <c r="M20" i="80"/>
  <c r="S19" i="80"/>
  <c r="R19" i="80"/>
  <c r="Q19" i="80"/>
  <c r="O19" i="80"/>
  <c r="K19" i="80"/>
  <c r="N18" i="80"/>
  <c r="O18" i="80" s="1"/>
  <c r="M18" i="80"/>
  <c r="J18" i="80"/>
  <c r="I18" i="80"/>
  <c r="R17" i="80"/>
  <c r="Q17" i="80"/>
  <c r="S17" i="80" s="1"/>
  <c r="O17" i="80"/>
  <c r="K17" i="80"/>
  <c r="R16" i="80"/>
  <c r="Q16" i="80"/>
  <c r="S16" i="80" s="1"/>
  <c r="N16" i="80"/>
  <c r="M16" i="80"/>
  <c r="O16" i="80" s="1"/>
  <c r="K16" i="80"/>
  <c r="J16" i="80"/>
  <c r="J15" i="80" s="1"/>
  <c r="R15" i="80" s="1"/>
  <c r="I16" i="80"/>
  <c r="N15" i="80"/>
  <c r="M15" i="80"/>
  <c r="I15" i="80"/>
  <c r="S14" i="80"/>
  <c r="R14" i="80"/>
  <c r="Q14" i="80"/>
  <c r="O14" i="80"/>
  <c r="K14" i="80"/>
  <c r="Q13" i="80"/>
  <c r="S13" i="80" s="1"/>
  <c r="O13" i="80"/>
  <c r="N13" i="80"/>
  <c r="M13" i="80"/>
  <c r="K13" i="80"/>
  <c r="J13" i="80"/>
  <c r="R13" i="80" s="1"/>
  <c r="I13" i="80"/>
  <c r="R12" i="80"/>
  <c r="Q12" i="80"/>
  <c r="S12" i="80" s="1"/>
  <c r="O12" i="80"/>
  <c r="K12" i="80"/>
  <c r="R11" i="80"/>
  <c r="N11" i="80"/>
  <c r="M11" i="80"/>
  <c r="J11" i="80"/>
  <c r="I11" i="80"/>
  <c r="N10" i="80"/>
  <c r="J10" i="80"/>
  <c r="R10" i="80" s="1"/>
  <c r="W144" i="79"/>
  <c r="V144" i="79"/>
  <c r="X144" i="79" s="1"/>
  <c r="T143" i="79"/>
  <c r="S143" i="79"/>
  <c r="R143" i="79"/>
  <c r="Q143" i="79"/>
  <c r="P143" i="79"/>
  <c r="O143" i="79"/>
  <c r="N143" i="79"/>
  <c r="M143" i="79"/>
  <c r="L143" i="79"/>
  <c r="K143" i="79"/>
  <c r="J143" i="79"/>
  <c r="I143" i="79"/>
  <c r="H143" i="79"/>
  <c r="W143" i="79" s="1"/>
  <c r="G143" i="79"/>
  <c r="W142" i="79"/>
  <c r="V142" i="79"/>
  <c r="X142" i="79" s="1"/>
  <c r="T141" i="79"/>
  <c r="S141" i="79"/>
  <c r="Q141" i="79"/>
  <c r="P141" i="79"/>
  <c r="N141" i="79"/>
  <c r="M141" i="79"/>
  <c r="K141" i="79"/>
  <c r="J141" i="79"/>
  <c r="H141" i="79"/>
  <c r="W141" i="79" s="1"/>
  <c r="G141" i="79"/>
  <c r="V141" i="79" s="1"/>
  <c r="W140" i="79"/>
  <c r="V140" i="79"/>
  <c r="X140" i="79" s="1"/>
  <c r="T139" i="79"/>
  <c r="T138" i="79" s="1"/>
  <c r="S139" i="79"/>
  <c r="Q139" i="79"/>
  <c r="Q138" i="79" s="1"/>
  <c r="P139" i="79"/>
  <c r="N139" i="79"/>
  <c r="N138" i="79" s="1"/>
  <c r="M139" i="79"/>
  <c r="K139" i="79"/>
  <c r="K138" i="79" s="1"/>
  <c r="J139" i="79"/>
  <c r="H139" i="79"/>
  <c r="G139" i="79"/>
  <c r="V139" i="79" s="1"/>
  <c r="S138" i="79"/>
  <c r="P138" i="79"/>
  <c r="M138" i="79"/>
  <c r="J138" i="79"/>
  <c r="V138" i="79" s="1"/>
  <c r="G138" i="79"/>
  <c r="W137" i="79"/>
  <c r="V137" i="79"/>
  <c r="T136" i="79"/>
  <c r="S136" i="79"/>
  <c r="Q136" i="79"/>
  <c r="P136" i="79"/>
  <c r="N136" i="79"/>
  <c r="M136" i="79"/>
  <c r="K136" i="79"/>
  <c r="J136" i="79"/>
  <c r="H136" i="79"/>
  <c r="W136" i="79" s="1"/>
  <c r="G136" i="79"/>
  <c r="V136" i="79" s="1"/>
  <c r="W135" i="79"/>
  <c r="V135" i="79"/>
  <c r="X135" i="79" s="1"/>
  <c r="T134" i="79"/>
  <c r="S134" i="79"/>
  <c r="Q134" i="79"/>
  <c r="P134" i="79"/>
  <c r="N134" i="79"/>
  <c r="M134" i="79"/>
  <c r="K134" i="79"/>
  <c r="J134" i="79"/>
  <c r="H134" i="79"/>
  <c r="W134" i="79" s="1"/>
  <c r="G134" i="79"/>
  <c r="V134" i="79" s="1"/>
  <c r="X134" i="79" s="1"/>
  <c r="W133" i="79"/>
  <c r="V133" i="79"/>
  <c r="X133" i="79" s="1"/>
  <c r="W132" i="79"/>
  <c r="X132" i="79" s="1"/>
  <c r="V132" i="79"/>
  <c r="X131" i="79"/>
  <c r="W131" i="79"/>
  <c r="V131" i="79"/>
  <c r="W130" i="79"/>
  <c r="T130" i="79"/>
  <c r="S130" i="79"/>
  <c r="Q130" i="79"/>
  <c r="Q129" i="79" s="1"/>
  <c r="P130" i="79"/>
  <c r="N130" i="79"/>
  <c r="M130" i="79"/>
  <c r="K130" i="79"/>
  <c r="K129" i="79" s="1"/>
  <c r="J130" i="79"/>
  <c r="V130" i="79" s="1"/>
  <c r="X130" i="79" s="1"/>
  <c r="H130" i="79"/>
  <c r="G130" i="79"/>
  <c r="S129" i="79"/>
  <c r="P129" i="79"/>
  <c r="M129" i="79"/>
  <c r="J129" i="79"/>
  <c r="G129" i="79"/>
  <c r="V129" i="79" s="1"/>
  <c r="W128" i="79"/>
  <c r="X128" i="79" s="1"/>
  <c r="V128" i="79"/>
  <c r="X127" i="79"/>
  <c r="W127" i="79"/>
  <c r="V127" i="79"/>
  <c r="T126" i="79"/>
  <c r="S126" i="79"/>
  <c r="Q126" i="79"/>
  <c r="P126" i="79"/>
  <c r="N126" i="79"/>
  <c r="M126" i="79"/>
  <c r="K126" i="79"/>
  <c r="W126" i="79" s="1"/>
  <c r="J126" i="79"/>
  <c r="V126" i="79" s="1"/>
  <c r="H126" i="79"/>
  <c r="G126" i="79"/>
  <c r="X125" i="79"/>
  <c r="W125" i="79"/>
  <c r="V125" i="79"/>
  <c r="W124" i="79"/>
  <c r="V124" i="79"/>
  <c r="T123" i="79"/>
  <c r="S123" i="79"/>
  <c r="S122" i="79" s="1"/>
  <c r="Q123" i="79"/>
  <c r="P123" i="79"/>
  <c r="P122" i="79" s="1"/>
  <c r="N123" i="79"/>
  <c r="M123" i="79"/>
  <c r="M122" i="79" s="1"/>
  <c r="K123" i="79"/>
  <c r="J123" i="79"/>
  <c r="J122" i="79" s="1"/>
  <c r="H123" i="79"/>
  <c r="W123" i="79" s="1"/>
  <c r="G123" i="79"/>
  <c r="G122" i="79" s="1"/>
  <c r="V122" i="79" s="1"/>
  <c r="T122" i="79"/>
  <c r="Q122" i="79"/>
  <c r="N122" i="79"/>
  <c r="K122" i="79"/>
  <c r="W122" i="79" s="1"/>
  <c r="H122" i="79"/>
  <c r="X121" i="79"/>
  <c r="W121" i="79"/>
  <c r="V121" i="79"/>
  <c r="T120" i="79"/>
  <c r="S120" i="79"/>
  <c r="Q120" i="79"/>
  <c r="P120" i="79"/>
  <c r="N120" i="79"/>
  <c r="M120" i="79"/>
  <c r="K120" i="79"/>
  <c r="W120" i="79" s="1"/>
  <c r="J120" i="79"/>
  <c r="V120" i="79" s="1"/>
  <c r="H120" i="79"/>
  <c r="G120" i="79"/>
  <c r="X119" i="79"/>
  <c r="W119" i="79"/>
  <c r="V119" i="79"/>
  <c r="W118" i="79"/>
  <c r="T118" i="79"/>
  <c r="S118" i="79"/>
  <c r="Q118" i="79"/>
  <c r="Q111" i="79" s="1"/>
  <c r="P118" i="79"/>
  <c r="N118" i="79"/>
  <c r="M118" i="79"/>
  <c r="K118" i="79"/>
  <c r="K111" i="79" s="1"/>
  <c r="J118" i="79"/>
  <c r="V118" i="79" s="1"/>
  <c r="X118" i="79" s="1"/>
  <c r="H118" i="79"/>
  <c r="G118" i="79"/>
  <c r="W117" i="79"/>
  <c r="V117" i="79"/>
  <c r="W116" i="79"/>
  <c r="V116" i="79"/>
  <c r="X116" i="79" s="1"/>
  <c r="X115" i="79" s="1"/>
  <c r="T115" i="79"/>
  <c r="S115" i="79"/>
  <c r="Q115" i="79"/>
  <c r="P115" i="79"/>
  <c r="N115" i="79"/>
  <c r="N111" i="79" s="1"/>
  <c r="M115" i="79"/>
  <c r="K115" i="79"/>
  <c r="J115" i="79"/>
  <c r="H115" i="79"/>
  <c r="W115" i="79" s="1"/>
  <c r="G115" i="79"/>
  <c r="V115" i="79" s="1"/>
  <c r="W114" i="79"/>
  <c r="V114" i="79"/>
  <c r="W113" i="79"/>
  <c r="X113" i="79" s="1"/>
  <c r="V113" i="79"/>
  <c r="T112" i="79"/>
  <c r="S112" i="79"/>
  <c r="S111" i="79" s="1"/>
  <c r="Q112" i="79"/>
  <c r="P112" i="79"/>
  <c r="P111" i="79" s="1"/>
  <c r="N112" i="79"/>
  <c r="M112" i="79"/>
  <c r="M111" i="79" s="1"/>
  <c r="K112" i="79"/>
  <c r="W112" i="79" s="1"/>
  <c r="J112" i="79"/>
  <c r="J111" i="79" s="1"/>
  <c r="H112" i="79"/>
  <c r="G112" i="79"/>
  <c r="G111" i="79" s="1"/>
  <c r="V111" i="79" s="1"/>
  <c r="T111" i="79"/>
  <c r="W110" i="79"/>
  <c r="V110" i="79"/>
  <c r="X110" i="79" s="1"/>
  <c r="T109" i="79"/>
  <c r="S109" i="79"/>
  <c r="Q109" i="79"/>
  <c r="P109" i="79"/>
  <c r="N109" i="79"/>
  <c r="M109" i="79"/>
  <c r="K109" i="79"/>
  <c r="J109" i="79"/>
  <c r="H109" i="79"/>
  <c r="W109" i="79" s="1"/>
  <c r="G109" i="79"/>
  <c r="V109" i="79" s="1"/>
  <c r="W108" i="79"/>
  <c r="V108" i="79"/>
  <c r="X108" i="79" s="1"/>
  <c r="W107" i="79"/>
  <c r="X107" i="79" s="1"/>
  <c r="V107" i="79"/>
  <c r="X106" i="79"/>
  <c r="W106" i="79"/>
  <c r="V106" i="79"/>
  <c r="W105" i="79"/>
  <c r="V105" i="79"/>
  <c r="X105" i="79" s="1"/>
  <c r="W104" i="79"/>
  <c r="V104" i="79"/>
  <c r="X104" i="79" s="1"/>
  <c r="W103" i="79"/>
  <c r="X103" i="79" s="1"/>
  <c r="V103" i="79"/>
  <c r="X102" i="79"/>
  <c r="W102" i="79"/>
  <c r="V102" i="79"/>
  <c r="W101" i="79"/>
  <c r="V101" i="79"/>
  <c r="X101" i="79" s="1"/>
  <c r="X100" i="79" s="1"/>
  <c r="T100" i="79"/>
  <c r="S100" i="79"/>
  <c r="Q100" i="79"/>
  <c r="P100" i="79"/>
  <c r="P92" i="79" s="1"/>
  <c r="N100" i="79"/>
  <c r="M100" i="79"/>
  <c r="K100" i="79"/>
  <c r="J100" i="79"/>
  <c r="J92" i="79" s="1"/>
  <c r="H100" i="79"/>
  <c r="W100" i="79" s="1"/>
  <c r="G100" i="79"/>
  <c r="W99" i="79"/>
  <c r="V99" i="79"/>
  <c r="W98" i="79"/>
  <c r="V98" i="79"/>
  <c r="X98" i="79" s="1"/>
  <c r="W97" i="79"/>
  <c r="X97" i="79" s="1"/>
  <c r="V97" i="79"/>
  <c r="X96" i="79"/>
  <c r="W96" i="79"/>
  <c r="V96" i="79"/>
  <c r="T95" i="79"/>
  <c r="S95" i="79"/>
  <c r="Q95" i="79"/>
  <c r="P95" i="79"/>
  <c r="N95" i="79"/>
  <c r="M95" i="79"/>
  <c r="K95" i="79"/>
  <c r="W95" i="79" s="1"/>
  <c r="J95" i="79"/>
  <c r="V95" i="79" s="1"/>
  <c r="H95" i="79"/>
  <c r="G95" i="79"/>
  <c r="X94" i="79"/>
  <c r="W94" i="79"/>
  <c r="V94" i="79"/>
  <c r="W93" i="79"/>
  <c r="T93" i="79"/>
  <c r="T92" i="79" s="1"/>
  <c r="S93" i="79"/>
  <c r="Q93" i="79"/>
  <c r="P93" i="79"/>
  <c r="N93" i="79"/>
  <c r="N92" i="79" s="1"/>
  <c r="M93" i="79"/>
  <c r="K93" i="79"/>
  <c r="J93" i="79"/>
  <c r="V93" i="79" s="1"/>
  <c r="X93" i="79" s="1"/>
  <c r="H93" i="79"/>
  <c r="H92" i="79" s="1"/>
  <c r="G93" i="79"/>
  <c r="S92" i="79"/>
  <c r="M92" i="79"/>
  <c r="G92" i="79"/>
  <c r="W91" i="79"/>
  <c r="X91" i="79" s="1"/>
  <c r="V91" i="79"/>
  <c r="X90" i="79"/>
  <c r="T90" i="79"/>
  <c r="S90" i="79"/>
  <c r="Q90" i="79"/>
  <c r="P90" i="79"/>
  <c r="N90" i="79"/>
  <c r="M90" i="79"/>
  <c r="K90" i="79"/>
  <c r="W90" i="79" s="1"/>
  <c r="J90" i="79"/>
  <c r="H90" i="79"/>
  <c r="G90" i="79"/>
  <c r="V90" i="79" s="1"/>
  <c r="W89" i="79"/>
  <c r="X89" i="79" s="1"/>
  <c r="V89" i="79"/>
  <c r="T88" i="79"/>
  <c r="S88" i="79"/>
  <c r="S87" i="79" s="1"/>
  <c r="Q88" i="79"/>
  <c r="P88" i="79"/>
  <c r="P87" i="79" s="1"/>
  <c r="N88" i="79"/>
  <c r="M88" i="79"/>
  <c r="M87" i="79" s="1"/>
  <c r="K88" i="79"/>
  <c r="W88" i="79" s="1"/>
  <c r="J88" i="79"/>
  <c r="J87" i="79" s="1"/>
  <c r="H88" i="79"/>
  <c r="G88" i="79"/>
  <c r="T87" i="79"/>
  <c r="Q87" i="79"/>
  <c r="N87" i="79"/>
  <c r="K87" i="79"/>
  <c r="H87" i="79"/>
  <c r="W87" i="79" s="1"/>
  <c r="W81" i="79"/>
  <c r="V81" i="79"/>
  <c r="X81" i="79" s="1"/>
  <c r="W80" i="79"/>
  <c r="X80" i="79" s="1"/>
  <c r="V80" i="79"/>
  <c r="T79" i="79"/>
  <c r="S79" i="79"/>
  <c r="Q79" i="79"/>
  <c r="P79" i="79"/>
  <c r="N79" i="79"/>
  <c r="M79" i="79"/>
  <c r="K79" i="79"/>
  <c r="W79" i="79" s="1"/>
  <c r="J79" i="79"/>
  <c r="H79" i="79"/>
  <c r="G79" i="79"/>
  <c r="V79" i="79" s="1"/>
  <c r="X79" i="79" s="1"/>
  <c r="W78" i="79"/>
  <c r="X78" i="79" s="1"/>
  <c r="V78" i="79"/>
  <c r="T77" i="79"/>
  <c r="S77" i="79"/>
  <c r="S73" i="79" s="1"/>
  <c r="Q77" i="79"/>
  <c r="P77" i="79"/>
  <c r="N77" i="79"/>
  <c r="M77" i="79"/>
  <c r="K77" i="79"/>
  <c r="W77" i="79" s="1"/>
  <c r="J77" i="79"/>
  <c r="H77" i="79"/>
  <c r="G77" i="79"/>
  <c r="V77" i="79" s="1"/>
  <c r="X77" i="79" s="1"/>
  <c r="W76" i="79"/>
  <c r="X76" i="79" s="1"/>
  <c r="V76" i="79"/>
  <c r="X75" i="79"/>
  <c r="W75" i="79"/>
  <c r="V75" i="79"/>
  <c r="T74" i="79"/>
  <c r="T73" i="79" s="1"/>
  <c r="S74" i="79"/>
  <c r="Q74" i="79"/>
  <c r="Q73" i="79" s="1"/>
  <c r="P74" i="79"/>
  <c r="N74" i="79"/>
  <c r="N73" i="79" s="1"/>
  <c r="M74" i="79"/>
  <c r="K74" i="79"/>
  <c r="K73" i="79" s="1"/>
  <c r="J74" i="79"/>
  <c r="V74" i="79" s="1"/>
  <c r="H74" i="79"/>
  <c r="H73" i="79" s="1"/>
  <c r="W73" i="79" s="1"/>
  <c r="G74" i="79"/>
  <c r="P73" i="79"/>
  <c r="M73" i="79"/>
  <c r="J73" i="79"/>
  <c r="W72" i="79"/>
  <c r="X72" i="79" s="1"/>
  <c r="V72" i="79"/>
  <c r="T71" i="79"/>
  <c r="S71" i="79"/>
  <c r="Q71" i="79"/>
  <c r="P71" i="79"/>
  <c r="N71" i="79"/>
  <c r="M71" i="79"/>
  <c r="K71" i="79"/>
  <c r="W71" i="79" s="1"/>
  <c r="J71" i="79"/>
  <c r="H71" i="79"/>
  <c r="G71" i="79"/>
  <c r="V71" i="79" s="1"/>
  <c r="X71" i="79" s="1"/>
  <c r="W70" i="79"/>
  <c r="X70" i="79" s="1"/>
  <c r="V70" i="79"/>
  <c r="X69" i="79"/>
  <c r="W69" i="79"/>
  <c r="V69" i="79"/>
  <c r="W68" i="79"/>
  <c r="V68" i="79"/>
  <c r="W67" i="79"/>
  <c r="V67" i="79"/>
  <c r="X67" i="79" s="1"/>
  <c r="T66" i="79"/>
  <c r="S66" i="79"/>
  <c r="Q66" i="79"/>
  <c r="P66" i="79"/>
  <c r="N66" i="79"/>
  <c r="M66" i="79"/>
  <c r="K66" i="79"/>
  <c r="J66" i="79"/>
  <c r="H66" i="79"/>
  <c r="W66" i="79" s="1"/>
  <c r="G66" i="79"/>
  <c r="V66" i="79" s="1"/>
  <c r="W65" i="79"/>
  <c r="V65" i="79"/>
  <c r="X65" i="79" s="1"/>
  <c r="W64" i="79"/>
  <c r="X64" i="79" s="1"/>
  <c r="V64" i="79"/>
  <c r="X63" i="79"/>
  <c r="T63" i="79"/>
  <c r="S63" i="79"/>
  <c r="Q63" i="79"/>
  <c r="P63" i="79"/>
  <c r="N63" i="79"/>
  <c r="M63" i="79"/>
  <c r="K63" i="79"/>
  <c r="W63" i="79" s="1"/>
  <c r="J63" i="79"/>
  <c r="H63" i="79"/>
  <c r="G63" i="79"/>
  <c r="V63" i="79" s="1"/>
  <c r="W62" i="79"/>
  <c r="X62" i="79" s="1"/>
  <c r="V62" i="79"/>
  <c r="X61" i="79"/>
  <c r="W61" i="79"/>
  <c r="V61" i="79"/>
  <c r="W60" i="79"/>
  <c r="V60" i="79"/>
  <c r="X60" i="79" s="1"/>
  <c r="T59" i="79"/>
  <c r="S59" i="79"/>
  <c r="Q59" i="79"/>
  <c r="P59" i="79"/>
  <c r="P34" i="79" s="1"/>
  <c r="N59" i="79"/>
  <c r="M59" i="79"/>
  <c r="K59" i="79"/>
  <c r="J59" i="79"/>
  <c r="V59" i="79" s="1"/>
  <c r="X59" i="79" s="1"/>
  <c r="H59" i="79"/>
  <c r="W59" i="79" s="1"/>
  <c r="G59" i="79"/>
  <c r="W58" i="79"/>
  <c r="V58" i="79"/>
  <c r="W57" i="79"/>
  <c r="V57" i="79"/>
  <c r="X57" i="79" s="1"/>
  <c r="W56" i="79"/>
  <c r="X56" i="79" s="1"/>
  <c r="V56" i="79"/>
  <c r="T55" i="79"/>
  <c r="S55" i="79"/>
  <c r="S34" i="79" s="1"/>
  <c r="Q55" i="79"/>
  <c r="P55" i="79"/>
  <c r="N55" i="79"/>
  <c r="M55" i="79"/>
  <c r="M34" i="79" s="1"/>
  <c r="K55" i="79"/>
  <c r="W55" i="79" s="1"/>
  <c r="J55" i="79"/>
  <c r="H55" i="79"/>
  <c r="G55" i="79"/>
  <c r="V55" i="79" s="1"/>
  <c r="X55" i="79" s="1"/>
  <c r="W54" i="79"/>
  <c r="X54" i="79" s="1"/>
  <c r="V54" i="79"/>
  <c r="X53" i="79"/>
  <c r="W53" i="79"/>
  <c r="V53" i="79"/>
  <c r="W52" i="79"/>
  <c r="V52" i="79"/>
  <c r="X52" i="79" s="1"/>
  <c r="W51" i="79"/>
  <c r="V51" i="79"/>
  <c r="X51" i="79" s="1"/>
  <c r="W50" i="79"/>
  <c r="X50" i="79" s="1"/>
  <c r="V50" i="79"/>
  <c r="X49" i="79"/>
  <c r="W49" i="79"/>
  <c r="V49" i="79"/>
  <c r="W48" i="79"/>
  <c r="T48" i="79"/>
  <c r="S48" i="79"/>
  <c r="Q48" i="79"/>
  <c r="P48" i="79"/>
  <c r="N48" i="79"/>
  <c r="M48" i="79"/>
  <c r="K48" i="79"/>
  <c r="J48" i="79"/>
  <c r="V48" i="79" s="1"/>
  <c r="X48" i="79" s="1"/>
  <c r="H48" i="79"/>
  <c r="G48" i="79"/>
  <c r="X47" i="79"/>
  <c r="W47" i="79"/>
  <c r="V47" i="79"/>
  <c r="W46" i="79"/>
  <c r="V46" i="79"/>
  <c r="W45" i="79"/>
  <c r="V45" i="79"/>
  <c r="X45" i="79" s="1"/>
  <c r="T44" i="79"/>
  <c r="S44" i="79"/>
  <c r="Q44" i="79"/>
  <c r="Q34" i="79" s="1"/>
  <c r="P44" i="79"/>
  <c r="N44" i="79"/>
  <c r="M44" i="79"/>
  <c r="K44" i="79"/>
  <c r="K34" i="79" s="1"/>
  <c r="J44" i="79"/>
  <c r="H44" i="79"/>
  <c r="W44" i="79" s="1"/>
  <c r="G44" i="79"/>
  <c r="V44" i="79" s="1"/>
  <c r="W43" i="79"/>
  <c r="V43" i="79"/>
  <c r="X43" i="79" s="1"/>
  <c r="W42" i="79"/>
  <c r="X42" i="79" s="1"/>
  <c r="V42" i="79"/>
  <c r="X41" i="79"/>
  <c r="W41" i="79"/>
  <c r="V41" i="79"/>
  <c r="W40" i="79"/>
  <c r="V40" i="79"/>
  <c r="X40" i="79" s="1"/>
  <c r="W39" i="79"/>
  <c r="V39" i="79"/>
  <c r="X39" i="79" s="1"/>
  <c r="W38" i="79"/>
  <c r="X38" i="79" s="1"/>
  <c r="V38" i="79"/>
  <c r="X37" i="79"/>
  <c r="W37" i="79"/>
  <c r="V37" i="79"/>
  <c r="W36" i="79"/>
  <c r="V36" i="79"/>
  <c r="X36" i="79" s="1"/>
  <c r="U35" i="79"/>
  <c r="T35" i="79"/>
  <c r="T34" i="79" s="1"/>
  <c r="S35" i="79"/>
  <c r="R35" i="79"/>
  <c r="Q35" i="79"/>
  <c r="P35" i="79"/>
  <c r="O35" i="79"/>
  <c r="N35" i="79"/>
  <c r="N34" i="79" s="1"/>
  <c r="M35" i="79"/>
  <c r="L35" i="79"/>
  <c r="K35" i="79"/>
  <c r="J35" i="79"/>
  <c r="J34" i="79" s="1"/>
  <c r="I35" i="79"/>
  <c r="H35" i="79"/>
  <c r="W35" i="79" s="1"/>
  <c r="G35" i="79"/>
  <c r="G34" i="79"/>
  <c r="W33" i="79"/>
  <c r="X33" i="79" s="1"/>
  <c r="V33" i="79"/>
  <c r="X32" i="79"/>
  <c r="T32" i="79"/>
  <c r="S32" i="79"/>
  <c r="Q32" i="79"/>
  <c r="P32" i="79"/>
  <c r="N32" i="79"/>
  <c r="M32" i="79"/>
  <c r="K32" i="79"/>
  <c r="W32" i="79" s="1"/>
  <c r="J32" i="79"/>
  <c r="H32" i="79"/>
  <c r="G32" i="79"/>
  <c r="V32" i="79" s="1"/>
  <c r="W31" i="79"/>
  <c r="X31" i="79" s="1"/>
  <c r="V31" i="79"/>
  <c r="X30" i="79"/>
  <c r="W30" i="79"/>
  <c r="V30" i="79"/>
  <c r="W29" i="79"/>
  <c r="T29" i="79"/>
  <c r="S29" i="79"/>
  <c r="Q29" i="79"/>
  <c r="P29" i="79"/>
  <c r="N29" i="79"/>
  <c r="M29" i="79"/>
  <c r="K29" i="79"/>
  <c r="J29" i="79"/>
  <c r="V29" i="79" s="1"/>
  <c r="X29" i="79" s="1"/>
  <c r="H29" i="79"/>
  <c r="G29" i="79"/>
  <c r="X28" i="79"/>
  <c r="W28" i="79"/>
  <c r="V28" i="79"/>
  <c r="W27" i="79"/>
  <c r="V27" i="79"/>
  <c r="X26" i="79"/>
  <c r="W26" i="79"/>
  <c r="V26" i="79"/>
  <c r="W25" i="79"/>
  <c r="X25" i="79" s="1"/>
  <c r="V25" i="79"/>
  <c r="X24" i="79"/>
  <c r="W24" i="79"/>
  <c r="V24" i="79"/>
  <c r="W23" i="79"/>
  <c r="V23" i="79"/>
  <c r="X23" i="79" s="1"/>
  <c r="T22" i="79"/>
  <c r="S22" i="79"/>
  <c r="Q22" i="79"/>
  <c r="P22" i="79"/>
  <c r="N22" i="79"/>
  <c r="M22" i="79"/>
  <c r="K22" i="79"/>
  <c r="J22" i="79"/>
  <c r="H22" i="79"/>
  <c r="W22" i="79" s="1"/>
  <c r="G22" i="79"/>
  <c r="V22" i="79" s="1"/>
  <c r="X22" i="79" s="1"/>
  <c r="W21" i="79"/>
  <c r="V21" i="79"/>
  <c r="X20" i="79"/>
  <c r="W20" i="79"/>
  <c r="V20" i="79"/>
  <c r="W19" i="79"/>
  <c r="X19" i="79" s="1"/>
  <c r="V19" i="79"/>
  <c r="X18" i="79"/>
  <c r="W18" i="79"/>
  <c r="V18" i="79"/>
  <c r="W17" i="79"/>
  <c r="V17" i="79"/>
  <c r="X17" i="79" s="1"/>
  <c r="T16" i="79"/>
  <c r="S16" i="79"/>
  <c r="Q16" i="79"/>
  <c r="P16" i="79"/>
  <c r="N16" i="79"/>
  <c r="M16" i="79"/>
  <c r="K16" i="79"/>
  <c r="J16" i="79"/>
  <c r="H16" i="79"/>
  <c r="W16" i="79" s="1"/>
  <c r="G16" i="79"/>
  <c r="V16" i="79" s="1"/>
  <c r="X16" i="79" s="1"/>
  <c r="W15" i="79"/>
  <c r="V15" i="79"/>
  <c r="X14" i="79"/>
  <c r="W14" i="79"/>
  <c r="V14" i="79"/>
  <c r="W13" i="79"/>
  <c r="X13" i="79" s="1"/>
  <c r="V13" i="79"/>
  <c r="X12" i="79"/>
  <c r="W12" i="79"/>
  <c r="V12" i="79"/>
  <c r="T11" i="79"/>
  <c r="S11" i="79"/>
  <c r="Q11" i="79"/>
  <c r="P11" i="79"/>
  <c r="N11" i="79"/>
  <c r="N7" i="79" s="1"/>
  <c r="M11" i="79"/>
  <c r="K11" i="79"/>
  <c r="J11" i="79"/>
  <c r="V11" i="79" s="1"/>
  <c r="H11" i="79"/>
  <c r="W11" i="79" s="1"/>
  <c r="G11" i="79"/>
  <c r="W10" i="79"/>
  <c r="V10" i="79"/>
  <c r="X10" i="79" s="1"/>
  <c r="W9" i="79"/>
  <c r="V9" i="79"/>
  <c r="T8" i="79"/>
  <c r="S8" i="79"/>
  <c r="Q8" i="79"/>
  <c r="P8" i="79"/>
  <c r="P7" i="79" s="1"/>
  <c r="P145" i="79" s="1"/>
  <c r="N8" i="79"/>
  <c r="M8" i="79"/>
  <c r="K8" i="79"/>
  <c r="J8" i="79"/>
  <c r="J7" i="79" s="1"/>
  <c r="J145" i="79" s="1"/>
  <c r="H8" i="79"/>
  <c r="W8" i="79" s="1"/>
  <c r="G8" i="79"/>
  <c r="T7" i="79"/>
  <c r="Q7" i="79"/>
  <c r="K7" i="79"/>
  <c r="H7" i="79"/>
  <c r="X145" i="78"/>
  <c r="W145" i="78"/>
  <c r="Y145" i="78" s="1"/>
  <c r="U144" i="78"/>
  <c r="T144" i="78"/>
  <c r="S144" i="78"/>
  <c r="R144" i="78"/>
  <c r="Q144" i="78"/>
  <c r="P144" i="78"/>
  <c r="O144" i="78"/>
  <c r="N144" i="78"/>
  <c r="N141" i="78" s="1"/>
  <c r="M144" i="78"/>
  <c r="L144" i="78"/>
  <c r="K144" i="78"/>
  <c r="J144" i="78"/>
  <c r="I144" i="78"/>
  <c r="X144" i="78" s="1"/>
  <c r="H144" i="78"/>
  <c r="X143" i="78"/>
  <c r="W143" i="78"/>
  <c r="Y143" i="78" s="1"/>
  <c r="U142" i="78"/>
  <c r="U141" i="78" s="1"/>
  <c r="T142" i="78"/>
  <c r="R142" i="78"/>
  <c r="Q142" i="78"/>
  <c r="O142" i="78"/>
  <c r="O141" i="78" s="1"/>
  <c r="N142" i="78"/>
  <c r="L142" i="78"/>
  <c r="K142" i="78"/>
  <c r="W142" i="78" s="1"/>
  <c r="I142" i="78"/>
  <c r="I141" i="78" s="1"/>
  <c r="X141" i="78" s="1"/>
  <c r="H142" i="78"/>
  <c r="T141" i="78"/>
  <c r="R141" i="78"/>
  <c r="Q141" i="78"/>
  <c r="L141" i="78"/>
  <c r="K141" i="78"/>
  <c r="H141" i="78"/>
  <c r="X140" i="78"/>
  <c r="Y140" i="78" s="1"/>
  <c r="W140" i="78"/>
  <c r="U139" i="78"/>
  <c r="T139" i="78"/>
  <c r="R139" i="78"/>
  <c r="Q139" i="78"/>
  <c r="O139" i="78"/>
  <c r="N139" i="78"/>
  <c r="L139" i="78"/>
  <c r="K139" i="78"/>
  <c r="W139" i="78" s="1"/>
  <c r="I139" i="78"/>
  <c r="X139" i="78" s="1"/>
  <c r="H139" i="78"/>
  <c r="X138" i="78"/>
  <c r="W138" i="78"/>
  <c r="Y138" i="78" s="1"/>
  <c r="U137" i="78"/>
  <c r="U132" i="78" s="1"/>
  <c r="T137" i="78"/>
  <c r="R137" i="78"/>
  <c r="Q137" i="78"/>
  <c r="Q132" i="78" s="1"/>
  <c r="O137" i="78"/>
  <c r="O132" i="78" s="1"/>
  <c r="N137" i="78"/>
  <c r="L137" i="78"/>
  <c r="K137" i="78"/>
  <c r="K132" i="78" s="1"/>
  <c r="I137" i="78"/>
  <c r="X137" i="78" s="1"/>
  <c r="H137" i="78"/>
  <c r="X136" i="78"/>
  <c r="W136" i="78"/>
  <c r="Y136" i="78" s="1"/>
  <c r="X135" i="78"/>
  <c r="W135" i="78"/>
  <c r="Y135" i="78" s="1"/>
  <c r="Y134" i="78"/>
  <c r="X134" i="78"/>
  <c r="W134" i="78"/>
  <c r="X133" i="78"/>
  <c r="U133" i="78"/>
  <c r="T133" i="78"/>
  <c r="R133" i="78"/>
  <c r="R132" i="78" s="1"/>
  <c r="Q133" i="78"/>
  <c r="O133" i="78"/>
  <c r="N133" i="78"/>
  <c r="L133" i="78"/>
  <c r="L132" i="78" s="1"/>
  <c r="K133" i="78"/>
  <c r="I133" i="78"/>
  <c r="H133" i="78"/>
  <c r="W133" i="78" s="1"/>
  <c r="Y133" i="78" s="1"/>
  <c r="T132" i="78"/>
  <c r="N132" i="78"/>
  <c r="H132" i="78"/>
  <c r="X131" i="78"/>
  <c r="W131" i="78"/>
  <c r="Y131" i="78" s="1"/>
  <c r="Y130" i="78"/>
  <c r="X130" i="78"/>
  <c r="W130" i="78"/>
  <c r="X129" i="78"/>
  <c r="Y129" i="78" s="1"/>
  <c r="W129" i="78"/>
  <c r="U128" i="78"/>
  <c r="T128" i="78"/>
  <c r="R128" i="78"/>
  <c r="Q128" i="78"/>
  <c r="O128" i="78"/>
  <c r="N128" i="78"/>
  <c r="L128" i="78"/>
  <c r="X128" i="78" s="1"/>
  <c r="K128" i="78"/>
  <c r="W128" i="78" s="1"/>
  <c r="Y128" i="78" s="1"/>
  <c r="I128" i="78"/>
  <c r="H128" i="78"/>
  <c r="X127" i="78"/>
  <c r="Y127" i="78" s="1"/>
  <c r="W127" i="78"/>
  <c r="X126" i="78"/>
  <c r="W126" i="78"/>
  <c r="Y126" i="78" s="1"/>
  <c r="Y125" i="78" s="1"/>
  <c r="U125" i="78"/>
  <c r="U124" i="78" s="1"/>
  <c r="T125" i="78"/>
  <c r="R125" i="78"/>
  <c r="Q125" i="78"/>
  <c r="O125" i="78"/>
  <c r="O124" i="78" s="1"/>
  <c r="N125" i="78"/>
  <c r="L125" i="78"/>
  <c r="K125" i="78"/>
  <c r="W125" i="78" s="1"/>
  <c r="I125" i="78"/>
  <c r="I124" i="78" s="1"/>
  <c r="X124" i="78" s="1"/>
  <c r="H125" i="78"/>
  <c r="T124" i="78"/>
  <c r="R124" i="78"/>
  <c r="Q124" i="78"/>
  <c r="N124" i="78"/>
  <c r="L124" i="78"/>
  <c r="K124" i="78"/>
  <c r="W124" i="78" s="1"/>
  <c r="Y124" i="78" s="1"/>
  <c r="H124" i="78"/>
  <c r="X123" i="78"/>
  <c r="Y123" i="78" s="1"/>
  <c r="W123" i="78"/>
  <c r="U122" i="78"/>
  <c r="T122" i="78"/>
  <c r="R122" i="78"/>
  <c r="Q122" i="78"/>
  <c r="O122" i="78"/>
  <c r="N122" i="78"/>
  <c r="L122" i="78"/>
  <c r="X122" i="78" s="1"/>
  <c r="K122" i="78"/>
  <c r="W122" i="78" s="1"/>
  <c r="I122" i="78"/>
  <c r="H122" i="78"/>
  <c r="X121" i="78"/>
  <c r="Y121" i="78" s="1"/>
  <c r="W121" i="78"/>
  <c r="U120" i="78"/>
  <c r="T120" i="78"/>
  <c r="R120" i="78"/>
  <c r="Q120" i="78"/>
  <c r="Q113" i="78" s="1"/>
  <c r="O120" i="78"/>
  <c r="N120" i="78"/>
  <c r="L120" i="78"/>
  <c r="X120" i="78" s="1"/>
  <c r="K120" i="78"/>
  <c r="W120" i="78" s="1"/>
  <c r="I120" i="78"/>
  <c r="H120" i="78"/>
  <c r="W119" i="78"/>
  <c r="X119" i="78" s="1"/>
  <c r="X118" i="78"/>
  <c r="W118" i="78"/>
  <c r="Y118" i="78" s="1"/>
  <c r="Y117" i="78" s="1"/>
  <c r="U117" i="78"/>
  <c r="T117" i="78"/>
  <c r="R117" i="78"/>
  <c r="Q117" i="78"/>
  <c r="O117" i="78"/>
  <c r="N117" i="78"/>
  <c r="L117" i="78"/>
  <c r="K117" i="78"/>
  <c r="I117" i="78"/>
  <c r="X117" i="78" s="1"/>
  <c r="H117" i="78"/>
  <c r="W117" i="78" s="1"/>
  <c r="X116" i="78"/>
  <c r="W116" i="78"/>
  <c r="Y116" i="78" s="1"/>
  <c r="Y115" i="78"/>
  <c r="X115" i="78"/>
  <c r="W115" i="78"/>
  <c r="W114" i="78" s="1"/>
  <c r="Y114" i="78" s="1"/>
  <c r="X114" i="78"/>
  <c r="U114" i="78"/>
  <c r="T114" i="78"/>
  <c r="R114" i="78"/>
  <c r="R113" i="78" s="1"/>
  <c r="Q114" i="78"/>
  <c r="O114" i="78"/>
  <c r="N114" i="78"/>
  <c r="L114" i="78"/>
  <c r="L113" i="78" s="1"/>
  <c r="K114" i="78"/>
  <c r="I114" i="78"/>
  <c r="H114" i="78"/>
  <c r="U113" i="78"/>
  <c r="T113" i="78"/>
  <c r="O113" i="78"/>
  <c r="N113" i="78"/>
  <c r="I113" i="78"/>
  <c r="X113" i="78" s="1"/>
  <c r="H113" i="78"/>
  <c r="X112" i="78"/>
  <c r="W112" i="78"/>
  <c r="Y112" i="78" s="1"/>
  <c r="U111" i="78"/>
  <c r="T111" i="78"/>
  <c r="T94" i="78" s="1"/>
  <c r="R111" i="78"/>
  <c r="Q111" i="78"/>
  <c r="O111" i="78"/>
  <c r="N111" i="78"/>
  <c r="N94" i="78" s="1"/>
  <c r="L111" i="78"/>
  <c r="K111" i="78"/>
  <c r="I111" i="78"/>
  <c r="X111" i="78" s="1"/>
  <c r="H111" i="78"/>
  <c r="W111" i="78" s="1"/>
  <c r="Y111" i="78" s="1"/>
  <c r="X110" i="78"/>
  <c r="W110" i="78"/>
  <c r="Y110" i="78" s="1"/>
  <c r="Y109" i="78"/>
  <c r="X109" i="78"/>
  <c r="W109" i="78"/>
  <c r="X108" i="78"/>
  <c r="Y108" i="78" s="1"/>
  <c r="W108" i="78"/>
  <c r="X107" i="78"/>
  <c r="W107" i="78"/>
  <c r="Y107" i="78" s="1"/>
  <c r="X106" i="78"/>
  <c r="W106" i="78"/>
  <c r="Y106" i="78" s="1"/>
  <c r="Y105" i="78"/>
  <c r="X105" i="78"/>
  <c r="W105" i="78"/>
  <c r="X104" i="78"/>
  <c r="Y104" i="78" s="1"/>
  <c r="W104" i="78"/>
  <c r="X103" i="78"/>
  <c r="W103" i="78"/>
  <c r="Y103" i="78" s="1"/>
  <c r="Y102" i="78" s="1"/>
  <c r="U102" i="78"/>
  <c r="U94" i="78" s="1"/>
  <c r="T102" i="78"/>
  <c r="R102" i="78"/>
  <c r="Q102" i="78"/>
  <c r="O102" i="78"/>
  <c r="O94" i="78" s="1"/>
  <c r="N102" i="78"/>
  <c r="L102" i="78"/>
  <c r="K102" i="78"/>
  <c r="W102" i="78" s="1"/>
  <c r="I102" i="78"/>
  <c r="X102" i="78" s="1"/>
  <c r="H102" i="78"/>
  <c r="X101" i="78"/>
  <c r="W101" i="78"/>
  <c r="Y101" i="78" s="1"/>
  <c r="X100" i="78"/>
  <c r="W100" i="78"/>
  <c r="Y100" i="78" s="1"/>
  <c r="Y99" i="78"/>
  <c r="X99" i="78"/>
  <c r="W99" i="78"/>
  <c r="X98" i="78"/>
  <c r="Y98" i="78" s="1"/>
  <c r="W98" i="78"/>
  <c r="U97" i="78"/>
  <c r="T97" i="78"/>
  <c r="R97" i="78"/>
  <c r="Q97" i="78"/>
  <c r="O97" i="78"/>
  <c r="N97" i="78"/>
  <c r="L97" i="78"/>
  <c r="X97" i="78" s="1"/>
  <c r="K97" i="78"/>
  <c r="W97" i="78" s="1"/>
  <c r="I97" i="78"/>
  <c r="H97" i="78"/>
  <c r="X96" i="78"/>
  <c r="Y96" i="78" s="1"/>
  <c r="W96" i="78"/>
  <c r="U95" i="78"/>
  <c r="T95" i="78"/>
  <c r="R95" i="78"/>
  <c r="Q95" i="78"/>
  <c r="Q94" i="78" s="1"/>
  <c r="O95" i="78"/>
  <c r="N95" i="78"/>
  <c r="L95" i="78"/>
  <c r="X95" i="78" s="1"/>
  <c r="K95" i="78"/>
  <c r="K94" i="78" s="1"/>
  <c r="I95" i="78"/>
  <c r="H95" i="78"/>
  <c r="R94" i="78"/>
  <c r="L94" i="78"/>
  <c r="Y93" i="78"/>
  <c r="X93" i="78"/>
  <c r="W93" i="78"/>
  <c r="U92" i="78"/>
  <c r="T92" i="78"/>
  <c r="R92" i="78"/>
  <c r="Q92" i="78"/>
  <c r="O92" i="78"/>
  <c r="N92" i="78"/>
  <c r="L92" i="78"/>
  <c r="X92" i="78" s="1"/>
  <c r="K92" i="78"/>
  <c r="I92" i="78"/>
  <c r="H92" i="78"/>
  <c r="W92" i="78" s="1"/>
  <c r="Y92" i="78" s="1"/>
  <c r="Y91" i="78"/>
  <c r="X91" i="78"/>
  <c r="W91" i="78"/>
  <c r="U90" i="78"/>
  <c r="T90" i="78"/>
  <c r="R90" i="78"/>
  <c r="R89" i="78" s="1"/>
  <c r="Q90" i="78"/>
  <c r="O90" i="78"/>
  <c r="N90" i="78"/>
  <c r="L90" i="78"/>
  <c r="L89" i="78" s="1"/>
  <c r="K90" i="78"/>
  <c r="I90" i="78"/>
  <c r="H90" i="78"/>
  <c r="W90" i="78" s="1"/>
  <c r="U89" i="78"/>
  <c r="T89" i="78"/>
  <c r="Q89" i="78"/>
  <c r="O89" i="78"/>
  <c r="N89" i="78"/>
  <c r="K89" i="78"/>
  <c r="I89" i="78"/>
  <c r="X89" i="78" s="1"/>
  <c r="H89" i="78"/>
  <c r="W89" i="78" s="1"/>
  <c r="X83" i="78"/>
  <c r="W83" i="78"/>
  <c r="Y83" i="78" s="1"/>
  <c r="Y82" i="78"/>
  <c r="X82" i="78"/>
  <c r="W82" i="78"/>
  <c r="U81" i="78"/>
  <c r="T81" i="78"/>
  <c r="R81" i="78"/>
  <c r="Q81" i="78"/>
  <c r="O81" i="78"/>
  <c r="N81" i="78"/>
  <c r="L81" i="78"/>
  <c r="X81" i="78" s="1"/>
  <c r="K81" i="78"/>
  <c r="I81" i="78"/>
  <c r="H81" i="78"/>
  <c r="W81" i="78" s="1"/>
  <c r="Y81" i="78" s="1"/>
  <c r="Y80" i="78"/>
  <c r="X80" i="78"/>
  <c r="W80" i="78"/>
  <c r="X79" i="78"/>
  <c r="U79" i="78"/>
  <c r="T79" i="78"/>
  <c r="R79" i="78"/>
  <c r="Q79" i="78"/>
  <c r="O79" i="78"/>
  <c r="N79" i="78"/>
  <c r="L79" i="78"/>
  <c r="L75" i="78" s="1"/>
  <c r="X75" i="78" s="1"/>
  <c r="K79" i="78"/>
  <c r="I79" i="78"/>
  <c r="H79" i="78"/>
  <c r="W79" i="78" s="1"/>
  <c r="Y78" i="78"/>
  <c r="X78" i="78"/>
  <c r="W78" i="78"/>
  <c r="X77" i="78"/>
  <c r="Y77" i="78" s="1"/>
  <c r="W77" i="78"/>
  <c r="U76" i="78"/>
  <c r="T76" i="78"/>
  <c r="R76" i="78"/>
  <c r="Q76" i="78"/>
  <c r="Q75" i="78" s="1"/>
  <c r="O76" i="78"/>
  <c r="N76" i="78"/>
  <c r="L76" i="78"/>
  <c r="X76" i="78" s="1"/>
  <c r="K76" i="78"/>
  <c r="K75" i="78" s="1"/>
  <c r="I76" i="78"/>
  <c r="H76" i="78"/>
  <c r="U75" i="78"/>
  <c r="T75" i="78"/>
  <c r="R75" i="78"/>
  <c r="O75" i="78"/>
  <c r="N75" i="78"/>
  <c r="I75" i="78"/>
  <c r="H75" i="78"/>
  <c r="Y74" i="78"/>
  <c r="X74" i="78"/>
  <c r="W74" i="78"/>
  <c r="U73" i="78"/>
  <c r="T73" i="78"/>
  <c r="R73" i="78"/>
  <c r="Q73" i="78"/>
  <c r="O73" i="78"/>
  <c r="N73" i="78"/>
  <c r="L73" i="78"/>
  <c r="X73" i="78" s="1"/>
  <c r="K73" i="78"/>
  <c r="I73" i="78"/>
  <c r="H73" i="78"/>
  <c r="W73" i="78" s="1"/>
  <c r="Y72" i="78"/>
  <c r="X72" i="78"/>
  <c r="W72" i="78"/>
  <c r="X71" i="78"/>
  <c r="Y71" i="78" s="1"/>
  <c r="W71" i="78"/>
  <c r="X70" i="78"/>
  <c r="W70" i="78"/>
  <c r="Y70" i="78" s="1"/>
  <c r="X69" i="78"/>
  <c r="W69" i="78"/>
  <c r="Y69" i="78" s="1"/>
  <c r="U68" i="78"/>
  <c r="T68" i="78"/>
  <c r="T33" i="78" s="1"/>
  <c r="R68" i="78"/>
  <c r="Q68" i="78"/>
  <c r="O68" i="78"/>
  <c r="N68" i="78"/>
  <c r="N33" i="78" s="1"/>
  <c r="L68" i="78"/>
  <c r="K68" i="78"/>
  <c r="I68" i="78"/>
  <c r="X68" i="78" s="1"/>
  <c r="H68" i="78"/>
  <c r="X67" i="78"/>
  <c r="W67" i="78"/>
  <c r="Y67" i="78" s="1"/>
  <c r="Y66" i="78"/>
  <c r="X66" i="78"/>
  <c r="W66" i="78"/>
  <c r="X65" i="78"/>
  <c r="Y65" i="78" s="1"/>
  <c r="W65" i="78"/>
  <c r="U64" i="78"/>
  <c r="T64" i="78"/>
  <c r="R64" i="78"/>
  <c r="Q64" i="78"/>
  <c r="O64" i="78"/>
  <c r="N64" i="78"/>
  <c r="L64" i="78"/>
  <c r="X64" i="78" s="1"/>
  <c r="K64" i="78"/>
  <c r="W64" i="78" s="1"/>
  <c r="Y64" i="78" s="1"/>
  <c r="I64" i="78"/>
  <c r="H64" i="78"/>
  <c r="X63" i="78"/>
  <c r="Y63" i="78" s="1"/>
  <c r="W63" i="78"/>
  <c r="X62" i="78"/>
  <c r="W62" i="78"/>
  <c r="Y62" i="78" s="1"/>
  <c r="X61" i="78"/>
  <c r="W61" i="78"/>
  <c r="Y61" i="78" s="1"/>
  <c r="Y60" i="78"/>
  <c r="X60" i="78"/>
  <c r="W60" i="78"/>
  <c r="U59" i="78"/>
  <c r="T59" i="78"/>
  <c r="R59" i="78"/>
  <c r="Q59" i="78"/>
  <c r="O59" i="78"/>
  <c r="N59" i="78"/>
  <c r="L59" i="78"/>
  <c r="X59" i="78" s="1"/>
  <c r="K59" i="78"/>
  <c r="I59" i="78"/>
  <c r="H59" i="78"/>
  <c r="W59" i="78" s="1"/>
  <c r="Y58" i="78"/>
  <c r="X58" i="78"/>
  <c r="W58" i="78"/>
  <c r="X57" i="78"/>
  <c r="Y57" i="78" s="1"/>
  <c r="W57" i="78"/>
  <c r="U56" i="78"/>
  <c r="T56" i="78"/>
  <c r="R56" i="78"/>
  <c r="Q56" i="78"/>
  <c r="O56" i="78"/>
  <c r="N56" i="78"/>
  <c r="L56" i="78"/>
  <c r="X56" i="78" s="1"/>
  <c r="K56" i="78"/>
  <c r="W56" i="78" s="1"/>
  <c r="Y56" i="78" s="1"/>
  <c r="I56" i="78"/>
  <c r="H56" i="78"/>
  <c r="X55" i="78"/>
  <c r="Y55" i="78" s="1"/>
  <c r="W55" i="78"/>
  <c r="X54" i="78"/>
  <c r="W54" i="78"/>
  <c r="Y54" i="78" s="1"/>
  <c r="X53" i="78"/>
  <c r="W53" i="78"/>
  <c r="Y53" i="78" s="1"/>
  <c r="Y52" i="78"/>
  <c r="X52" i="78"/>
  <c r="W52" i="78"/>
  <c r="X51" i="78"/>
  <c r="Y51" i="78" s="1"/>
  <c r="W51" i="78"/>
  <c r="X50" i="78"/>
  <c r="W50" i="78"/>
  <c r="Y50" i="78" s="1"/>
  <c r="X49" i="78"/>
  <c r="W49" i="78"/>
  <c r="Y49" i="78" s="1"/>
  <c r="Y48" i="78"/>
  <c r="X48" i="78"/>
  <c r="W48" i="78"/>
  <c r="X47" i="78"/>
  <c r="U47" i="78"/>
  <c r="T47" i="78"/>
  <c r="R47" i="78"/>
  <c r="Q47" i="78"/>
  <c r="O47" i="78"/>
  <c r="N47" i="78"/>
  <c r="L47" i="78"/>
  <c r="K47" i="78"/>
  <c r="I47" i="78"/>
  <c r="H47" i="78"/>
  <c r="W47" i="78" s="1"/>
  <c r="Y47" i="78" s="1"/>
  <c r="Y46" i="78"/>
  <c r="X46" i="78"/>
  <c r="W46" i="78"/>
  <c r="X45" i="78"/>
  <c r="Y45" i="78" s="1"/>
  <c r="W45" i="78"/>
  <c r="X44" i="78"/>
  <c r="W44" i="78"/>
  <c r="Y44" i="78" s="1"/>
  <c r="U43" i="78"/>
  <c r="U33" i="78" s="1"/>
  <c r="T43" i="78"/>
  <c r="R43" i="78"/>
  <c r="Q43" i="78"/>
  <c r="O43" i="78"/>
  <c r="O33" i="78" s="1"/>
  <c r="N43" i="78"/>
  <c r="L43" i="78"/>
  <c r="K43" i="78"/>
  <c r="W43" i="78" s="1"/>
  <c r="I43" i="78"/>
  <c r="H43" i="78"/>
  <c r="X42" i="78"/>
  <c r="W42" i="78"/>
  <c r="Y42" i="78" s="1"/>
  <c r="X41" i="78"/>
  <c r="W41" i="78"/>
  <c r="Y41" i="78" s="1"/>
  <c r="Y40" i="78"/>
  <c r="X40" i="78"/>
  <c r="W40" i="78"/>
  <c r="X39" i="78"/>
  <c r="Y39" i="78" s="1"/>
  <c r="W39" i="78"/>
  <c r="X38" i="78"/>
  <c r="W38" i="78"/>
  <c r="Y38" i="78" s="1"/>
  <c r="X37" i="78"/>
  <c r="W37" i="78"/>
  <c r="Y37" i="78" s="1"/>
  <c r="Y36" i="78"/>
  <c r="X36" i="78"/>
  <c r="W36" i="78"/>
  <c r="X35" i="78"/>
  <c r="W35" i="78"/>
  <c r="W34" i="78"/>
  <c r="U34" i="78"/>
  <c r="T34" i="78"/>
  <c r="R34" i="78"/>
  <c r="Q34" i="78"/>
  <c r="Q33" i="78" s="1"/>
  <c r="O34" i="78"/>
  <c r="N34" i="78"/>
  <c r="L34" i="78"/>
  <c r="K34" i="78"/>
  <c r="K33" i="78" s="1"/>
  <c r="I34" i="78"/>
  <c r="H34" i="78"/>
  <c r="R33" i="78"/>
  <c r="Y32" i="78"/>
  <c r="X32" i="78"/>
  <c r="W32" i="78"/>
  <c r="U31" i="78"/>
  <c r="T31" i="78"/>
  <c r="R31" i="78"/>
  <c r="Q31" i="78"/>
  <c r="O31" i="78"/>
  <c r="N31" i="78"/>
  <c r="L31" i="78"/>
  <c r="X31" i="78" s="1"/>
  <c r="K31" i="78"/>
  <c r="I31" i="78"/>
  <c r="H31" i="78"/>
  <c r="W31" i="78" s="1"/>
  <c r="Y30" i="78"/>
  <c r="X30" i="78"/>
  <c r="W30" i="78"/>
  <c r="X29" i="78"/>
  <c r="Y29" i="78" s="1"/>
  <c r="W29" i="78"/>
  <c r="U28" i="78"/>
  <c r="T28" i="78"/>
  <c r="R28" i="78"/>
  <c r="Q28" i="78"/>
  <c r="O28" i="78"/>
  <c r="N28" i="78"/>
  <c r="L28" i="78"/>
  <c r="X28" i="78" s="1"/>
  <c r="K28" i="78"/>
  <c r="W28" i="78" s="1"/>
  <c r="Y28" i="78" s="1"/>
  <c r="I28" i="78"/>
  <c r="H28" i="78"/>
  <c r="X27" i="78"/>
  <c r="Y27" i="78" s="1"/>
  <c r="W27" i="78"/>
  <c r="X26" i="78"/>
  <c r="W26" i="78"/>
  <c r="Y26" i="78" s="1"/>
  <c r="X25" i="78"/>
  <c r="W25" i="78"/>
  <c r="Y25" i="78" s="1"/>
  <c r="Y24" i="78"/>
  <c r="X24" i="78"/>
  <c r="W24" i="78"/>
  <c r="X23" i="78"/>
  <c r="Y23" i="78" s="1"/>
  <c r="W23" i="78"/>
  <c r="X22" i="78"/>
  <c r="W22" i="78"/>
  <c r="Y22" i="78" s="1"/>
  <c r="U21" i="78"/>
  <c r="T21" i="78"/>
  <c r="R21" i="78"/>
  <c r="Q21" i="78"/>
  <c r="O21" i="78"/>
  <c r="N21" i="78"/>
  <c r="L21" i="78"/>
  <c r="K21" i="78"/>
  <c r="W21" i="78" s="1"/>
  <c r="Y21" i="78" s="1"/>
  <c r="I21" i="78"/>
  <c r="X21" i="78" s="1"/>
  <c r="H21" i="78"/>
  <c r="X20" i="78"/>
  <c r="W20" i="78"/>
  <c r="Y20" i="78" s="1"/>
  <c r="X19" i="78"/>
  <c r="W19" i="78"/>
  <c r="Y19" i="78" s="1"/>
  <c r="Y18" i="78"/>
  <c r="X18" i="78"/>
  <c r="W18" i="78"/>
  <c r="X17" i="78"/>
  <c r="Y17" i="78" s="1"/>
  <c r="W17" i="78"/>
  <c r="X16" i="78"/>
  <c r="W16" i="78"/>
  <c r="Y16" i="78" s="1"/>
  <c r="X15" i="78"/>
  <c r="W15" i="78"/>
  <c r="Y15" i="78" s="1"/>
  <c r="U14" i="78"/>
  <c r="U7" i="78" s="1"/>
  <c r="T14" i="78"/>
  <c r="T7" i="78" s="1"/>
  <c r="T146" i="78" s="1"/>
  <c r="R14" i="78"/>
  <c r="Q14" i="78"/>
  <c r="O14" i="78"/>
  <c r="O7" i="78" s="1"/>
  <c r="N14" i="78"/>
  <c r="N7" i="78" s="1"/>
  <c r="L14" i="78"/>
  <c r="K14" i="78"/>
  <c r="I14" i="78"/>
  <c r="X14" i="78" s="1"/>
  <c r="H14" i="78"/>
  <c r="X13" i="78"/>
  <c r="W13" i="78"/>
  <c r="Y13" i="78" s="1"/>
  <c r="Y12" i="78"/>
  <c r="X12" i="78"/>
  <c r="W12" i="78"/>
  <c r="X11" i="78"/>
  <c r="U11" i="78"/>
  <c r="T11" i="78"/>
  <c r="R11" i="78"/>
  <c r="Q11" i="78"/>
  <c r="O11" i="78"/>
  <c r="N11" i="78"/>
  <c r="L11" i="78"/>
  <c r="L7" i="78" s="1"/>
  <c r="K11" i="78"/>
  <c r="I11" i="78"/>
  <c r="H11" i="78"/>
  <c r="W11" i="78" s="1"/>
  <c r="Y10" i="78"/>
  <c r="X10" i="78"/>
  <c r="W10" i="78"/>
  <c r="X9" i="78"/>
  <c r="Y9" i="78" s="1"/>
  <c r="W9" i="78"/>
  <c r="U8" i="78"/>
  <c r="T8" i="78"/>
  <c r="R8" i="78"/>
  <c r="Q8" i="78"/>
  <c r="Q7" i="78" s="1"/>
  <c r="Q146" i="78" s="1"/>
  <c r="O8" i="78"/>
  <c r="N8" i="78"/>
  <c r="L8" i="78"/>
  <c r="X8" i="78" s="1"/>
  <c r="K8" i="78"/>
  <c r="K7" i="78" s="1"/>
  <c r="I8" i="78"/>
  <c r="H8" i="78"/>
  <c r="R7" i="78"/>
  <c r="R146" i="78" s="1"/>
  <c r="J129" i="77"/>
  <c r="I128" i="77"/>
  <c r="J128" i="77" s="1"/>
  <c r="H128" i="77"/>
  <c r="J127" i="77"/>
  <c r="I126" i="77"/>
  <c r="J126" i="77" s="1"/>
  <c r="H126" i="77"/>
  <c r="J125" i="77"/>
  <c r="I124" i="77"/>
  <c r="J124" i="77" s="1"/>
  <c r="H124" i="77"/>
  <c r="H123" i="77"/>
  <c r="J122" i="77"/>
  <c r="J121" i="77"/>
  <c r="I121" i="77"/>
  <c r="H121" i="77"/>
  <c r="J120" i="77"/>
  <c r="J119" i="77"/>
  <c r="I119" i="77"/>
  <c r="H119" i="77"/>
  <c r="J118" i="77"/>
  <c r="J117" i="77"/>
  <c r="J116" i="77"/>
  <c r="I115" i="77"/>
  <c r="H115" i="77"/>
  <c r="J115" i="77" s="1"/>
  <c r="I114" i="77"/>
  <c r="J113" i="77"/>
  <c r="J111" i="77" s="1"/>
  <c r="J112" i="77"/>
  <c r="I111" i="77"/>
  <c r="H111" i="77"/>
  <c r="J110" i="77"/>
  <c r="J109" i="77"/>
  <c r="J108" i="77" s="1"/>
  <c r="I108" i="77"/>
  <c r="I107" i="77" s="1"/>
  <c r="H108" i="77"/>
  <c r="H107" i="77"/>
  <c r="J107" i="77" s="1"/>
  <c r="J106" i="77"/>
  <c r="I105" i="77"/>
  <c r="H105" i="77"/>
  <c r="J105" i="77" s="1"/>
  <c r="J104" i="77"/>
  <c r="I103" i="77"/>
  <c r="H103" i="77"/>
  <c r="J103" i="77" s="1"/>
  <c r="J102" i="77"/>
  <c r="J101" i="77"/>
  <c r="I100" i="77"/>
  <c r="H100" i="77"/>
  <c r="J100" i="77" s="1"/>
  <c r="J99" i="77"/>
  <c r="J98" i="77"/>
  <c r="J97" i="77"/>
  <c r="I97" i="77"/>
  <c r="H97" i="77"/>
  <c r="H96" i="77" s="1"/>
  <c r="J96" i="77" s="1"/>
  <c r="I96" i="77"/>
  <c r="J95" i="77"/>
  <c r="I94" i="77"/>
  <c r="H94" i="77"/>
  <c r="J94" i="77" s="1"/>
  <c r="J93" i="77"/>
  <c r="J92" i="77"/>
  <c r="J91" i="77"/>
  <c r="J90" i="77"/>
  <c r="J89" i="77"/>
  <c r="J88" i="77"/>
  <c r="J87" i="77"/>
  <c r="I87" i="77"/>
  <c r="H87" i="77"/>
  <c r="J86" i="77"/>
  <c r="J85" i="77"/>
  <c r="J84" i="77"/>
  <c r="J83" i="77"/>
  <c r="I82" i="77"/>
  <c r="H82" i="77"/>
  <c r="J82" i="77" s="1"/>
  <c r="J81" i="77"/>
  <c r="I80" i="77"/>
  <c r="I79" i="77" s="1"/>
  <c r="H80" i="77"/>
  <c r="J80" i="77" s="1"/>
  <c r="H79" i="77"/>
  <c r="J78" i="77"/>
  <c r="I77" i="77"/>
  <c r="H77" i="77"/>
  <c r="J77" i="77" s="1"/>
  <c r="J76" i="77"/>
  <c r="I75" i="77"/>
  <c r="H75" i="77"/>
  <c r="J75" i="77" s="1"/>
  <c r="I74" i="77"/>
  <c r="J68" i="77"/>
  <c r="J67" i="77"/>
  <c r="I66" i="77"/>
  <c r="H66" i="77"/>
  <c r="J66" i="77" s="1"/>
  <c r="J65" i="77"/>
  <c r="I64" i="77"/>
  <c r="H64" i="77"/>
  <c r="J64" i="77" s="1"/>
  <c r="J63" i="77"/>
  <c r="J62" i="77"/>
  <c r="I61" i="77"/>
  <c r="I60" i="77" s="1"/>
  <c r="H61" i="77"/>
  <c r="J61" i="77" s="1"/>
  <c r="H60" i="77"/>
  <c r="J60" i="77" s="1"/>
  <c r="J59" i="77"/>
  <c r="I58" i="77"/>
  <c r="H58" i="77"/>
  <c r="J58" i="77" s="1"/>
  <c r="J57" i="77"/>
  <c r="J56" i="77"/>
  <c r="J55" i="77"/>
  <c r="J54" i="77"/>
  <c r="I54" i="77"/>
  <c r="H54" i="77"/>
  <c r="J53" i="77"/>
  <c r="J52" i="77"/>
  <c r="J50" i="77" s="1"/>
  <c r="J51" i="77"/>
  <c r="I50" i="77"/>
  <c r="H50" i="77"/>
  <c r="J49" i="77"/>
  <c r="J48" i="77"/>
  <c r="J47" i="77"/>
  <c r="J46" i="77"/>
  <c r="I46" i="77"/>
  <c r="H46" i="77"/>
  <c r="J45" i="77"/>
  <c r="J44" i="77"/>
  <c r="I43" i="77"/>
  <c r="J43" i="77" s="1"/>
  <c r="H43" i="77"/>
  <c r="J42" i="77"/>
  <c r="J41" i="77"/>
  <c r="J40" i="77"/>
  <c r="J39" i="77"/>
  <c r="J38" i="77"/>
  <c r="I38" i="77"/>
  <c r="H38" i="77"/>
  <c r="J37" i="77"/>
  <c r="J36" i="77"/>
  <c r="I35" i="77"/>
  <c r="J35" i="77" s="1"/>
  <c r="H35" i="77"/>
  <c r="J34" i="77"/>
  <c r="J33" i="77"/>
  <c r="J32" i="77"/>
  <c r="J31" i="77"/>
  <c r="J30" i="77"/>
  <c r="I30" i="77"/>
  <c r="H30" i="77"/>
  <c r="H29" i="77" s="1"/>
  <c r="J29" i="77" s="1"/>
  <c r="I29" i="77"/>
  <c r="J28" i="77"/>
  <c r="I27" i="77"/>
  <c r="H27" i="77"/>
  <c r="J27" i="77" s="1"/>
  <c r="J26" i="77"/>
  <c r="J25" i="77"/>
  <c r="J24" i="77"/>
  <c r="I24" i="77"/>
  <c r="H24" i="77"/>
  <c r="J23" i="77"/>
  <c r="J22" i="77"/>
  <c r="J21" i="77"/>
  <c r="J20" i="77"/>
  <c r="J19" i="77"/>
  <c r="J18" i="77"/>
  <c r="I17" i="77"/>
  <c r="J17" i="77" s="1"/>
  <c r="H17" i="77"/>
  <c r="J16" i="77"/>
  <c r="J15" i="77"/>
  <c r="I14" i="77"/>
  <c r="H14" i="77"/>
  <c r="J14" i="77" s="1"/>
  <c r="J13" i="77"/>
  <c r="J12" i="77"/>
  <c r="I11" i="77"/>
  <c r="H11" i="77"/>
  <c r="J11" i="77" s="1"/>
  <c r="J10" i="77"/>
  <c r="J9" i="77"/>
  <c r="J8" i="77"/>
  <c r="I8" i="77"/>
  <c r="H8" i="77"/>
  <c r="H7" i="77" s="1"/>
  <c r="I7" i="77"/>
  <c r="J125" i="76"/>
  <c r="I124" i="76"/>
  <c r="J124" i="76" s="1"/>
  <c r="H124" i="76"/>
  <c r="J123" i="76"/>
  <c r="I122" i="76"/>
  <c r="J122" i="76" s="1"/>
  <c r="H122" i="76"/>
  <c r="H121" i="76"/>
  <c r="J120" i="76"/>
  <c r="J119" i="76"/>
  <c r="I119" i="76"/>
  <c r="H119" i="76"/>
  <c r="J118" i="76"/>
  <c r="J117" i="76"/>
  <c r="I117" i="76"/>
  <c r="H117" i="76"/>
  <c r="J116" i="76"/>
  <c r="J115" i="76"/>
  <c r="J114" i="76"/>
  <c r="I113" i="76"/>
  <c r="H113" i="76"/>
  <c r="J113" i="76" s="1"/>
  <c r="I112" i="76"/>
  <c r="J111" i="76"/>
  <c r="J110" i="76"/>
  <c r="I109" i="76"/>
  <c r="H109" i="76"/>
  <c r="J109" i="76" s="1"/>
  <c r="J108" i="76"/>
  <c r="J107" i="76"/>
  <c r="I106" i="76"/>
  <c r="I105" i="76" s="1"/>
  <c r="H106" i="76"/>
  <c r="J106" i="76" s="1"/>
  <c r="H105" i="76"/>
  <c r="J105" i="76" s="1"/>
  <c r="J104" i="76"/>
  <c r="I103" i="76"/>
  <c r="H103" i="76"/>
  <c r="J103" i="76" s="1"/>
  <c r="J102" i="76"/>
  <c r="I101" i="76"/>
  <c r="H101" i="76"/>
  <c r="J101" i="76" s="1"/>
  <c r="J100" i="76"/>
  <c r="J99" i="76"/>
  <c r="I98" i="76"/>
  <c r="H98" i="76"/>
  <c r="J98" i="76" s="1"/>
  <c r="J97" i="76"/>
  <c r="I96" i="76"/>
  <c r="I95" i="76" s="1"/>
  <c r="H96" i="76"/>
  <c r="J96" i="76" s="1"/>
  <c r="H95" i="76"/>
  <c r="J94" i="76"/>
  <c r="I93" i="76"/>
  <c r="H93" i="76"/>
  <c r="J93" i="76" s="1"/>
  <c r="J92" i="76"/>
  <c r="J91" i="76"/>
  <c r="J90" i="76"/>
  <c r="J89" i="76"/>
  <c r="J88" i="76"/>
  <c r="J87" i="76"/>
  <c r="I86" i="76"/>
  <c r="I78" i="76" s="1"/>
  <c r="H86" i="76"/>
  <c r="J86" i="76" s="1"/>
  <c r="J85" i="76"/>
  <c r="J84" i="76"/>
  <c r="J83" i="76"/>
  <c r="J82" i="76"/>
  <c r="I81" i="76"/>
  <c r="H81" i="76"/>
  <c r="J81" i="76" s="1"/>
  <c r="J80" i="76"/>
  <c r="I79" i="76"/>
  <c r="H79" i="76"/>
  <c r="J79" i="76" s="1"/>
  <c r="J77" i="76"/>
  <c r="I76" i="76"/>
  <c r="J76" i="76" s="1"/>
  <c r="H76" i="76"/>
  <c r="J75" i="76"/>
  <c r="I74" i="76"/>
  <c r="J74" i="76" s="1"/>
  <c r="H74" i="76"/>
  <c r="H73" i="76"/>
  <c r="J67" i="76"/>
  <c r="J66" i="76"/>
  <c r="I65" i="76"/>
  <c r="J65" i="76" s="1"/>
  <c r="H65" i="76"/>
  <c r="J64" i="76"/>
  <c r="I63" i="76"/>
  <c r="J63" i="76" s="1"/>
  <c r="H63" i="76"/>
  <c r="J62" i="76"/>
  <c r="J61" i="76"/>
  <c r="I60" i="76"/>
  <c r="H60" i="76"/>
  <c r="J60" i="76" s="1"/>
  <c r="I59" i="76"/>
  <c r="J58" i="76"/>
  <c r="I57" i="76"/>
  <c r="J57" i="76" s="1"/>
  <c r="H57" i="76"/>
  <c r="J56" i="76"/>
  <c r="J55" i="76"/>
  <c r="J54" i="76"/>
  <c r="I53" i="76"/>
  <c r="H53" i="76"/>
  <c r="J53" i="76" s="1"/>
  <c r="J52" i="76"/>
  <c r="J51" i="76"/>
  <c r="J50" i="76"/>
  <c r="I50" i="76"/>
  <c r="H50" i="76"/>
  <c r="J49" i="76"/>
  <c r="J48" i="76"/>
  <c r="J47" i="76"/>
  <c r="I46" i="76"/>
  <c r="H46" i="76"/>
  <c r="J46" i="76" s="1"/>
  <c r="J45" i="76"/>
  <c r="J44" i="76"/>
  <c r="I43" i="76"/>
  <c r="H43" i="76"/>
  <c r="J43" i="76" s="1"/>
  <c r="J42" i="76"/>
  <c r="J41" i="76"/>
  <c r="J40" i="76"/>
  <c r="J39" i="76"/>
  <c r="I38" i="76"/>
  <c r="H38" i="76"/>
  <c r="J38" i="76" s="1"/>
  <c r="J37" i="76"/>
  <c r="J36" i="76"/>
  <c r="I35" i="76"/>
  <c r="I29" i="76" s="1"/>
  <c r="H35" i="76"/>
  <c r="J35" i="76" s="1"/>
  <c r="J34" i="76"/>
  <c r="J33" i="76"/>
  <c r="J32" i="76"/>
  <c r="J31" i="76"/>
  <c r="I30" i="76"/>
  <c r="H30" i="76"/>
  <c r="J30" i="76" s="1"/>
  <c r="J28" i="76"/>
  <c r="I27" i="76"/>
  <c r="J27" i="76" s="1"/>
  <c r="H27" i="76"/>
  <c r="J26" i="76"/>
  <c r="J25" i="76"/>
  <c r="I24" i="76"/>
  <c r="H24" i="76"/>
  <c r="J24" i="76" s="1"/>
  <c r="J23" i="76"/>
  <c r="J22" i="76"/>
  <c r="J21" i="76"/>
  <c r="J20" i="76"/>
  <c r="J19" i="76"/>
  <c r="J18" i="76"/>
  <c r="I17" i="76"/>
  <c r="H17" i="76"/>
  <c r="J17" i="76" s="1"/>
  <c r="J16" i="76"/>
  <c r="I14" i="76"/>
  <c r="H14" i="76"/>
  <c r="J14" i="76" s="1"/>
  <c r="J13" i="76"/>
  <c r="J12" i="76"/>
  <c r="J11" i="76"/>
  <c r="I11" i="76"/>
  <c r="H11" i="76"/>
  <c r="J10" i="76"/>
  <c r="J9" i="76"/>
  <c r="I8" i="76"/>
  <c r="J8" i="76" s="1"/>
  <c r="H8" i="76"/>
  <c r="R150" i="75"/>
  <c r="U149" i="75"/>
  <c r="T149" i="75"/>
  <c r="S149" i="75"/>
  <c r="Q149" i="75"/>
  <c r="M149" i="75"/>
  <c r="M148" i="75" s="1"/>
  <c r="I149" i="75"/>
  <c r="S148" i="75"/>
  <c r="U148" i="75" s="1"/>
  <c r="Q148" i="75"/>
  <c r="P148" i="75"/>
  <c r="O148" i="75"/>
  <c r="N148" i="75"/>
  <c r="L148" i="75"/>
  <c r="T148" i="75" s="1"/>
  <c r="K148" i="75"/>
  <c r="I148" i="75"/>
  <c r="H148" i="75"/>
  <c r="G148" i="75"/>
  <c r="T147" i="75"/>
  <c r="S147" i="75"/>
  <c r="Q147" i="75"/>
  <c r="M147" i="75"/>
  <c r="I147" i="75"/>
  <c r="T146" i="75"/>
  <c r="U146" i="75" s="1"/>
  <c r="S146" i="75"/>
  <c r="Q146" i="75"/>
  <c r="Q145" i="75" s="1"/>
  <c r="M146" i="75"/>
  <c r="I146" i="75"/>
  <c r="T145" i="75"/>
  <c r="P145" i="75"/>
  <c r="O145" i="75"/>
  <c r="O141" i="75" s="1"/>
  <c r="N145" i="75"/>
  <c r="M145" i="75"/>
  <c r="L145" i="75"/>
  <c r="K145" i="75"/>
  <c r="H145" i="75"/>
  <c r="G145" i="75"/>
  <c r="U144" i="75"/>
  <c r="T144" i="75"/>
  <c r="S144" i="75"/>
  <c r="Q144" i="75"/>
  <c r="M144" i="75"/>
  <c r="I144" i="75"/>
  <c r="T143" i="75"/>
  <c r="S143" i="75"/>
  <c r="U143" i="75" s="1"/>
  <c r="Q143" i="75"/>
  <c r="Q142" i="75" s="1"/>
  <c r="M143" i="75"/>
  <c r="M142" i="75" s="1"/>
  <c r="M141" i="75" s="1"/>
  <c r="I143" i="75"/>
  <c r="S142" i="75"/>
  <c r="P142" i="75"/>
  <c r="P141" i="75" s="1"/>
  <c r="O142" i="75"/>
  <c r="N142" i="75"/>
  <c r="N141" i="75" s="1"/>
  <c r="L142" i="75"/>
  <c r="K142" i="75"/>
  <c r="I142" i="75"/>
  <c r="H142" i="75"/>
  <c r="G142" i="75"/>
  <c r="G141" i="75" s="1"/>
  <c r="Q141" i="75"/>
  <c r="H141" i="75"/>
  <c r="T140" i="75"/>
  <c r="S140" i="75"/>
  <c r="U140" i="75" s="1"/>
  <c r="Q140" i="75"/>
  <c r="Q139" i="75" s="1"/>
  <c r="M140" i="75"/>
  <c r="M139" i="75" s="1"/>
  <c r="I140" i="75"/>
  <c r="S139" i="75"/>
  <c r="P139" i="75"/>
  <c r="O139" i="75"/>
  <c r="N139" i="75"/>
  <c r="L139" i="75"/>
  <c r="K139" i="75"/>
  <c r="I139" i="75"/>
  <c r="H139" i="75"/>
  <c r="G139" i="75"/>
  <c r="T138" i="75"/>
  <c r="U138" i="75" s="1"/>
  <c r="S138" i="75"/>
  <c r="Q138" i="75"/>
  <c r="Q137" i="75" s="1"/>
  <c r="M138" i="75"/>
  <c r="I138" i="75"/>
  <c r="I137" i="75" s="1"/>
  <c r="T137" i="75"/>
  <c r="P137" i="75"/>
  <c r="O137" i="75"/>
  <c r="O129" i="75" s="1"/>
  <c r="N137" i="75"/>
  <c r="M137" i="75"/>
  <c r="L137" i="75"/>
  <c r="K137" i="75"/>
  <c r="H137" i="75"/>
  <c r="G137" i="75"/>
  <c r="U136" i="75"/>
  <c r="T136" i="75"/>
  <c r="S136" i="75"/>
  <c r="Q136" i="75"/>
  <c r="M136" i="75"/>
  <c r="I136" i="75"/>
  <c r="T135" i="75"/>
  <c r="S135" i="75"/>
  <c r="U135" i="75" s="1"/>
  <c r="Q135" i="75"/>
  <c r="M135" i="75"/>
  <c r="I135" i="75"/>
  <c r="U134" i="75"/>
  <c r="T134" i="75"/>
  <c r="S134" i="75"/>
  <c r="Q134" i="75"/>
  <c r="M134" i="75"/>
  <c r="I134" i="75"/>
  <c r="T133" i="75"/>
  <c r="S133" i="75"/>
  <c r="U133" i="75" s="1"/>
  <c r="Q133" i="75"/>
  <c r="M133" i="75"/>
  <c r="I133" i="75"/>
  <c r="U132" i="75"/>
  <c r="T132" i="75"/>
  <c r="S132" i="75"/>
  <c r="Q132" i="75"/>
  <c r="M132" i="75"/>
  <c r="I132" i="75"/>
  <c r="T131" i="75"/>
  <c r="S131" i="75"/>
  <c r="U131" i="75" s="1"/>
  <c r="Q131" i="75"/>
  <c r="Q130" i="75" s="1"/>
  <c r="Q129" i="75" s="1"/>
  <c r="M131" i="75"/>
  <c r="I131" i="75"/>
  <c r="S130" i="75"/>
  <c r="P130" i="75"/>
  <c r="O130" i="75"/>
  <c r="N130" i="75"/>
  <c r="N129" i="75" s="1"/>
  <c r="L130" i="75"/>
  <c r="K130" i="75"/>
  <c r="I130" i="75"/>
  <c r="I129" i="75" s="1"/>
  <c r="H130" i="75"/>
  <c r="G130" i="75"/>
  <c r="G129" i="75" s="1"/>
  <c r="H129" i="75"/>
  <c r="T128" i="75"/>
  <c r="S128" i="75"/>
  <c r="U128" i="75" s="1"/>
  <c r="Q128" i="75"/>
  <c r="M128" i="75"/>
  <c r="I128" i="75"/>
  <c r="U127" i="75"/>
  <c r="T127" i="75"/>
  <c r="S127" i="75"/>
  <c r="Q127" i="75"/>
  <c r="M127" i="75"/>
  <c r="M126" i="75" s="1"/>
  <c r="I127" i="75"/>
  <c r="S126" i="75"/>
  <c r="Q126" i="75"/>
  <c r="P126" i="75"/>
  <c r="O126" i="75"/>
  <c r="N126" i="75"/>
  <c r="N120" i="75" s="1"/>
  <c r="L126" i="75"/>
  <c r="T126" i="75" s="1"/>
  <c r="K126" i="75"/>
  <c r="I126" i="75"/>
  <c r="H126" i="75"/>
  <c r="G126" i="75"/>
  <c r="T125" i="75"/>
  <c r="S125" i="75"/>
  <c r="U125" i="75" s="1"/>
  <c r="Q125" i="75"/>
  <c r="M125" i="75"/>
  <c r="I125" i="75"/>
  <c r="T124" i="75"/>
  <c r="U124" i="75" s="1"/>
  <c r="S124" i="75"/>
  <c r="Q124" i="75"/>
  <c r="M124" i="75"/>
  <c r="I124" i="75"/>
  <c r="T123" i="75"/>
  <c r="S123" i="75"/>
  <c r="U123" i="75" s="1"/>
  <c r="Q123" i="75"/>
  <c r="M123" i="75"/>
  <c r="I123" i="75"/>
  <c r="T122" i="75"/>
  <c r="U122" i="75" s="1"/>
  <c r="S122" i="75"/>
  <c r="Q122" i="75"/>
  <c r="Q121" i="75" s="1"/>
  <c r="Q120" i="75" s="1"/>
  <c r="M122" i="75"/>
  <c r="I122" i="75"/>
  <c r="I121" i="75" s="1"/>
  <c r="T121" i="75"/>
  <c r="P121" i="75"/>
  <c r="O121" i="75"/>
  <c r="O120" i="75" s="1"/>
  <c r="N121" i="75"/>
  <c r="M121" i="75"/>
  <c r="M120" i="75" s="1"/>
  <c r="L121" i="75"/>
  <c r="K121" i="75"/>
  <c r="H121" i="75"/>
  <c r="H120" i="75" s="1"/>
  <c r="G121" i="75"/>
  <c r="P120" i="75"/>
  <c r="L120" i="75"/>
  <c r="T120" i="75" s="1"/>
  <c r="G120" i="75"/>
  <c r="T119" i="75"/>
  <c r="U119" i="75" s="1"/>
  <c r="S119" i="75"/>
  <c r="Q119" i="75"/>
  <c r="Q118" i="75" s="1"/>
  <c r="M119" i="75"/>
  <c r="I119" i="75"/>
  <c r="I118" i="75" s="1"/>
  <c r="T118" i="75"/>
  <c r="P118" i="75"/>
  <c r="O118" i="75"/>
  <c r="O107" i="75" s="1"/>
  <c r="N118" i="75"/>
  <c r="M118" i="75"/>
  <c r="L118" i="75"/>
  <c r="K118" i="75"/>
  <c r="H118" i="75"/>
  <c r="G118" i="75"/>
  <c r="U117" i="75"/>
  <c r="T117" i="75"/>
  <c r="S117" i="75"/>
  <c r="Q117" i="75"/>
  <c r="M117" i="75"/>
  <c r="I117" i="75"/>
  <c r="T116" i="75"/>
  <c r="S116" i="75"/>
  <c r="U116" i="75" s="1"/>
  <c r="Q116" i="75"/>
  <c r="Q115" i="75" s="1"/>
  <c r="M116" i="75"/>
  <c r="I116" i="75"/>
  <c r="S115" i="75"/>
  <c r="P115" i="75"/>
  <c r="O115" i="75"/>
  <c r="N115" i="75"/>
  <c r="L115" i="75"/>
  <c r="T115" i="75" s="1"/>
  <c r="U115" i="75" s="1"/>
  <c r="K115" i="75"/>
  <c r="I115" i="75"/>
  <c r="H115" i="75"/>
  <c r="G115" i="75"/>
  <c r="T114" i="75"/>
  <c r="U114" i="75" s="1"/>
  <c r="S114" i="75"/>
  <c r="Q114" i="75"/>
  <c r="M114" i="75"/>
  <c r="I114" i="75"/>
  <c r="T113" i="75"/>
  <c r="S113" i="75"/>
  <c r="Q113" i="75"/>
  <c r="M113" i="75"/>
  <c r="I113" i="75"/>
  <c r="I112" i="75" s="1"/>
  <c r="T112" i="75"/>
  <c r="Q112" i="75"/>
  <c r="P112" i="75"/>
  <c r="O112" i="75"/>
  <c r="N112" i="75"/>
  <c r="M112" i="75"/>
  <c r="L112" i="75"/>
  <c r="K112" i="75"/>
  <c r="S112" i="75" s="1"/>
  <c r="U112" i="75" s="1"/>
  <c r="H112" i="75"/>
  <c r="H107" i="75" s="1"/>
  <c r="G112" i="75"/>
  <c r="T111" i="75"/>
  <c r="S111" i="75"/>
  <c r="U111" i="75" s="1"/>
  <c r="Q111" i="75"/>
  <c r="M111" i="75"/>
  <c r="I111" i="75"/>
  <c r="U110" i="75"/>
  <c r="T110" i="75"/>
  <c r="S110" i="75"/>
  <c r="Q110" i="75"/>
  <c r="M110" i="75"/>
  <c r="I110" i="75"/>
  <c r="T109" i="75"/>
  <c r="S109" i="75"/>
  <c r="U109" i="75" s="1"/>
  <c r="Q109" i="75"/>
  <c r="Q108" i="75" s="1"/>
  <c r="Q107" i="75" s="1"/>
  <c r="M109" i="75"/>
  <c r="I109" i="75"/>
  <c r="S108" i="75"/>
  <c r="P108" i="75"/>
  <c r="P107" i="75" s="1"/>
  <c r="O108" i="75"/>
  <c r="N108" i="75"/>
  <c r="N107" i="75" s="1"/>
  <c r="L108" i="75"/>
  <c r="K108" i="75"/>
  <c r="I108" i="75"/>
  <c r="H108" i="75"/>
  <c r="G108" i="75"/>
  <c r="G107" i="75" s="1"/>
  <c r="T106" i="75"/>
  <c r="S106" i="75"/>
  <c r="U106" i="75" s="1"/>
  <c r="Q106" i="75"/>
  <c r="Q105" i="75" s="1"/>
  <c r="M106" i="75"/>
  <c r="M105" i="75" s="1"/>
  <c r="I106" i="75"/>
  <c r="S105" i="75"/>
  <c r="P105" i="75"/>
  <c r="O105" i="75"/>
  <c r="N105" i="75"/>
  <c r="L105" i="75"/>
  <c r="T105" i="75" s="1"/>
  <c r="U105" i="75" s="1"/>
  <c r="K105" i="75"/>
  <c r="I105" i="75"/>
  <c r="H105" i="75"/>
  <c r="G105" i="75"/>
  <c r="T104" i="75"/>
  <c r="U104" i="75" s="1"/>
  <c r="S104" i="75"/>
  <c r="Q104" i="75"/>
  <c r="M104" i="75"/>
  <c r="I104" i="75"/>
  <c r="T103" i="75"/>
  <c r="S103" i="75"/>
  <c r="Q103" i="75"/>
  <c r="M103" i="75"/>
  <c r="I103" i="75"/>
  <c r="T102" i="75"/>
  <c r="U102" i="75" s="1"/>
  <c r="S102" i="75"/>
  <c r="Q102" i="75"/>
  <c r="M102" i="75"/>
  <c r="I102" i="75"/>
  <c r="T101" i="75"/>
  <c r="S101" i="75"/>
  <c r="Q101" i="75"/>
  <c r="M101" i="75"/>
  <c r="I101" i="75"/>
  <c r="T100" i="75"/>
  <c r="U100" i="75" s="1"/>
  <c r="S100" i="75"/>
  <c r="Q100" i="75"/>
  <c r="M100" i="75"/>
  <c r="I100" i="75"/>
  <c r="T99" i="75"/>
  <c r="S99" i="75"/>
  <c r="Q99" i="75"/>
  <c r="M99" i="75"/>
  <c r="I99" i="75"/>
  <c r="T98" i="75"/>
  <c r="U98" i="75" s="1"/>
  <c r="S98" i="75"/>
  <c r="Q98" i="75"/>
  <c r="M98" i="75"/>
  <c r="I98" i="75"/>
  <c r="T97" i="75"/>
  <c r="S97" i="75"/>
  <c r="Q97" i="75"/>
  <c r="M97" i="75"/>
  <c r="I97" i="75"/>
  <c r="T96" i="75"/>
  <c r="U96" i="75" s="1"/>
  <c r="S96" i="75"/>
  <c r="Q96" i="75"/>
  <c r="M96" i="75"/>
  <c r="I96" i="75"/>
  <c r="T95" i="75"/>
  <c r="S95" i="75"/>
  <c r="Q95" i="75"/>
  <c r="M95" i="75"/>
  <c r="I95" i="75"/>
  <c r="T94" i="75"/>
  <c r="U94" i="75" s="1"/>
  <c r="S94" i="75"/>
  <c r="Q94" i="75"/>
  <c r="M94" i="75"/>
  <c r="I94" i="75"/>
  <c r="T93" i="75"/>
  <c r="P93" i="75"/>
  <c r="O93" i="75"/>
  <c r="N93" i="75"/>
  <c r="M93" i="75"/>
  <c r="L93" i="75"/>
  <c r="K93" i="75"/>
  <c r="S93" i="75" s="1"/>
  <c r="U93" i="75" s="1"/>
  <c r="H93" i="75"/>
  <c r="G93" i="75"/>
  <c r="U92" i="75"/>
  <c r="T92" i="75"/>
  <c r="S92" i="75"/>
  <c r="Q92" i="75"/>
  <c r="M92" i="75"/>
  <c r="I92" i="75"/>
  <c r="T91" i="75"/>
  <c r="S91" i="75"/>
  <c r="U91" i="75" s="1"/>
  <c r="Q91" i="75"/>
  <c r="M91" i="75"/>
  <c r="I91" i="75"/>
  <c r="U90" i="75"/>
  <c r="T90" i="75"/>
  <c r="S90" i="75"/>
  <c r="Q90" i="75"/>
  <c r="M90" i="75"/>
  <c r="I90" i="75"/>
  <c r="T89" i="75"/>
  <c r="S89" i="75"/>
  <c r="U89" i="75" s="1"/>
  <c r="Q89" i="75"/>
  <c r="M89" i="75"/>
  <c r="I89" i="75"/>
  <c r="U88" i="75"/>
  <c r="T88" i="75"/>
  <c r="S88" i="75"/>
  <c r="Q88" i="75"/>
  <c r="M88" i="75"/>
  <c r="I88" i="75"/>
  <c r="T87" i="75"/>
  <c r="S87" i="75"/>
  <c r="U87" i="75" s="1"/>
  <c r="Q87" i="75"/>
  <c r="M87" i="75"/>
  <c r="I87" i="75"/>
  <c r="U86" i="75"/>
  <c r="T86" i="75"/>
  <c r="S86" i="75"/>
  <c r="Q86" i="75"/>
  <c r="M86" i="75"/>
  <c r="M85" i="75" s="1"/>
  <c r="M81" i="75" s="1"/>
  <c r="I86" i="75"/>
  <c r="S85" i="75"/>
  <c r="U85" i="75" s="1"/>
  <c r="Q85" i="75"/>
  <c r="P85" i="75"/>
  <c r="O85" i="75"/>
  <c r="N85" i="75"/>
  <c r="L85" i="75"/>
  <c r="T85" i="75" s="1"/>
  <c r="K85" i="75"/>
  <c r="I85" i="75"/>
  <c r="H85" i="75"/>
  <c r="G85" i="75"/>
  <c r="T84" i="75"/>
  <c r="S84" i="75"/>
  <c r="Q84" i="75"/>
  <c r="M84" i="75"/>
  <c r="I84" i="75"/>
  <c r="T83" i="75"/>
  <c r="U83" i="75" s="1"/>
  <c r="S83" i="75"/>
  <c r="Q83" i="75"/>
  <c r="Q82" i="75" s="1"/>
  <c r="M83" i="75"/>
  <c r="I83" i="75"/>
  <c r="I82" i="75" s="1"/>
  <c r="T82" i="75"/>
  <c r="P82" i="75"/>
  <c r="O82" i="75"/>
  <c r="O81" i="75" s="1"/>
  <c r="N82" i="75"/>
  <c r="M82" i="75"/>
  <c r="L82" i="75"/>
  <c r="K82" i="75"/>
  <c r="S82" i="75" s="1"/>
  <c r="U82" i="75" s="1"/>
  <c r="H82" i="75"/>
  <c r="G82" i="75"/>
  <c r="P81" i="75"/>
  <c r="H81" i="75"/>
  <c r="U80" i="75"/>
  <c r="T80" i="75"/>
  <c r="S80" i="75"/>
  <c r="Q80" i="75"/>
  <c r="M80" i="75"/>
  <c r="I80" i="75"/>
  <c r="T79" i="75"/>
  <c r="S79" i="75"/>
  <c r="U79" i="75" s="1"/>
  <c r="Q79" i="75"/>
  <c r="Q78" i="75" s="1"/>
  <c r="M79" i="75"/>
  <c r="M78" i="75" s="1"/>
  <c r="I79" i="75"/>
  <c r="S78" i="75"/>
  <c r="P78" i="75"/>
  <c r="P75" i="75" s="1"/>
  <c r="O78" i="75"/>
  <c r="N78" i="75"/>
  <c r="L78" i="75"/>
  <c r="K78" i="75"/>
  <c r="I78" i="75"/>
  <c r="H78" i="75"/>
  <c r="G78" i="75"/>
  <c r="T77" i="75"/>
  <c r="U77" i="75" s="1"/>
  <c r="S77" i="75"/>
  <c r="Q77" i="75"/>
  <c r="Q76" i="75" s="1"/>
  <c r="Q75" i="75" s="1"/>
  <c r="M77" i="75"/>
  <c r="I77" i="75"/>
  <c r="I76" i="75" s="1"/>
  <c r="I75" i="75" s="1"/>
  <c r="T76" i="75"/>
  <c r="P76" i="75"/>
  <c r="O76" i="75"/>
  <c r="O75" i="75" s="1"/>
  <c r="N76" i="75"/>
  <c r="M76" i="75"/>
  <c r="L76" i="75"/>
  <c r="K76" i="75"/>
  <c r="H76" i="75"/>
  <c r="H75" i="75" s="1"/>
  <c r="G76" i="75"/>
  <c r="N75" i="75"/>
  <c r="L75" i="75"/>
  <c r="G75" i="75"/>
  <c r="T69" i="75"/>
  <c r="U69" i="75" s="1"/>
  <c r="S69" i="75"/>
  <c r="Q69" i="75"/>
  <c r="M69" i="75"/>
  <c r="M67" i="75" s="1"/>
  <c r="M61" i="75" s="1"/>
  <c r="I69" i="75"/>
  <c r="T68" i="75"/>
  <c r="S68" i="75"/>
  <c r="Q68" i="75"/>
  <c r="M68" i="75"/>
  <c r="I68" i="75"/>
  <c r="I67" i="75" s="1"/>
  <c r="Q67" i="75"/>
  <c r="P67" i="75"/>
  <c r="P61" i="75" s="1"/>
  <c r="O67" i="75"/>
  <c r="L67" i="75"/>
  <c r="T67" i="75" s="1"/>
  <c r="K67" i="75"/>
  <c r="S67" i="75" s="1"/>
  <c r="H67" i="75"/>
  <c r="G67" i="75"/>
  <c r="T66" i="75"/>
  <c r="U66" i="75" s="1"/>
  <c r="S66" i="75"/>
  <c r="Q66" i="75"/>
  <c r="M66" i="75"/>
  <c r="I66" i="75"/>
  <c r="Q65" i="75"/>
  <c r="P65" i="75"/>
  <c r="O65" i="75"/>
  <c r="S65" i="75" s="1"/>
  <c r="M65" i="75"/>
  <c r="L65" i="75"/>
  <c r="T65" i="75" s="1"/>
  <c r="K65" i="75"/>
  <c r="I65" i="75"/>
  <c r="H65" i="75"/>
  <c r="G65" i="75"/>
  <c r="T64" i="75"/>
  <c r="S64" i="75"/>
  <c r="U64" i="75" s="1"/>
  <c r="Q64" i="75"/>
  <c r="M64" i="75"/>
  <c r="I64" i="75"/>
  <c r="T63" i="75"/>
  <c r="U63" i="75" s="1"/>
  <c r="S63" i="75"/>
  <c r="Q63" i="75"/>
  <c r="M63" i="75"/>
  <c r="I63" i="75"/>
  <c r="Q62" i="75"/>
  <c r="P62" i="75"/>
  <c r="O62" i="75"/>
  <c r="S62" i="75" s="1"/>
  <c r="M62" i="75"/>
  <c r="L62" i="75"/>
  <c r="T62" i="75" s="1"/>
  <c r="K62" i="75"/>
  <c r="I62" i="75"/>
  <c r="I61" i="75" s="1"/>
  <c r="H62" i="75"/>
  <c r="G62" i="75"/>
  <c r="G61" i="75" s="1"/>
  <c r="Q61" i="75"/>
  <c r="H61" i="75"/>
  <c r="T60" i="75"/>
  <c r="S60" i="75"/>
  <c r="Q60" i="75"/>
  <c r="M60" i="75"/>
  <c r="I60" i="75"/>
  <c r="Q59" i="75"/>
  <c r="P59" i="75"/>
  <c r="O59" i="75"/>
  <c r="M59" i="75"/>
  <c r="L59" i="75"/>
  <c r="T59" i="75" s="1"/>
  <c r="K59" i="75"/>
  <c r="I59" i="75"/>
  <c r="H59" i="75"/>
  <c r="G59" i="75"/>
  <c r="T58" i="75"/>
  <c r="U58" i="75" s="1"/>
  <c r="S58" i="75"/>
  <c r="Q58" i="75"/>
  <c r="M58" i="75"/>
  <c r="I58" i="75"/>
  <c r="T57" i="75"/>
  <c r="S57" i="75"/>
  <c r="Q57" i="75"/>
  <c r="Q55" i="75" s="1"/>
  <c r="M57" i="75"/>
  <c r="I57" i="75"/>
  <c r="I55" i="75" s="1"/>
  <c r="T56" i="75"/>
  <c r="U56" i="75" s="1"/>
  <c r="S56" i="75"/>
  <c r="Q56" i="75"/>
  <c r="M56" i="75"/>
  <c r="I56" i="75"/>
  <c r="T55" i="75"/>
  <c r="P55" i="75"/>
  <c r="O55" i="75"/>
  <c r="S55" i="75" s="1"/>
  <c r="M55" i="75"/>
  <c r="L55" i="75"/>
  <c r="K55" i="75"/>
  <c r="H55" i="75"/>
  <c r="G55" i="75"/>
  <c r="T54" i="75"/>
  <c r="S54" i="75"/>
  <c r="Q54" i="75"/>
  <c r="Q52" i="75" s="1"/>
  <c r="M54" i="75"/>
  <c r="I54" i="75"/>
  <c r="I52" i="75" s="1"/>
  <c r="T53" i="75"/>
  <c r="U53" i="75" s="1"/>
  <c r="S53" i="75"/>
  <c r="Q53" i="75"/>
  <c r="M53" i="75"/>
  <c r="I53" i="75"/>
  <c r="T52" i="75"/>
  <c r="P52" i="75"/>
  <c r="O52" i="75"/>
  <c r="S52" i="75" s="1"/>
  <c r="M52" i="75"/>
  <c r="L52" i="75"/>
  <c r="K52" i="75"/>
  <c r="H52" i="75"/>
  <c r="G52" i="75"/>
  <c r="T51" i="75"/>
  <c r="S51" i="75"/>
  <c r="Q51" i="75"/>
  <c r="Q48" i="75" s="1"/>
  <c r="M51" i="75"/>
  <c r="I51" i="75"/>
  <c r="T50" i="75"/>
  <c r="U50" i="75" s="1"/>
  <c r="S50" i="75"/>
  <c r="Q50" i="75"/>
  <c r="M50" i="75"/>
  <c r="M48" i="75" s="1"/>
  <c r="I50" i="75"/>
  <c r="T49" i="75"/>
  <c r="S49" i="75"/>
  <c r="Q49" i="75"/>
  <c r="M49" i="75"/>
  <c r="I49" i="75"/>
  <c r="I48" i="75" s="1"/>
  <c r="P48" i="75"/>
  <c r="O48" i="75"/>
  <c r="O31" i="75" s="1"/>
  <c r="L48" i="75"/>
  <c r="T48" i="75" s="1"/>
  <c r="K48" i="75"/>
  <c r="H48" i="75"/>
  <c r="G48" i="75"/>
  <c r="T47" i="75"/>
  <c r="U47" i="75" s="1"/>
  <c r="S47" i="75"/>
  <c r="Q47" i="75"/>
  <c r="Q45" i="75" s="1"/>
  <c r="M47" i="75"/>
  <c r="M45" i="75" s="1"/>
  <c r="I47" i="75"/>
  <c r="T46" i="75"/>
  <c r="S46" i="75"/>
  <c r="U46" i="75" s="1"/>
  <c r="Q46" i="75"/>
  <c r="M46" i="75"/>
  <c r="I46" i="75"/>
  <c r="P45" i="75"/>
  <c r="O45" i="75"/>
  <c r="L45" i="75"/>
  <c r="T45" i="75" s="1"/>
  <c r="K45" i="75"/>
  <c r="S45" i="75" s="1"/>
  <c r="I45" i="75"/>
  <c r="H45" i="75"/>
  <c r="G45" i="75"/>
  <c r="T44" i="75"/>
  <c r="U44" i="75" s="1"/>
  <c r="S44" i="75"/>
  <c r="Q44" i="75"/>
  <c r="M44" i="75"/>
  <c r="I44" i="75"/>
  <c r="T43" i="75"/>
  <c r="S43" i="75"/>
  <c r="U43" i="75" s="1"/>
  <c r="Q43" i="75"/>
  <c r="M43" i="75"/>
  <c r="I43" i="75"/>
  <c r="U42" i="75"/>
  <c r="T42" i="75"/>
  <c r="S42" i="75"/>
  <c r="Q42" i="75"/>
  <c r="M42" i="75"/>
  <c r="M40" i="75" s="1"/>
  <c r="I42" i="75"/>
  <c r="T41" i="75"/>
  <c r="S41" i="75"/>
  <c r="Q41" i="75"/>
  <c r="Q40" i="75" s="1"/>
  <c r="M41" i="75"/>
  <c r="I41" i="75"/>
  <c r="P40" i="75"/>
  <c r="O40" i="75"/>
  <c r="L40" i="75"/>
  <c r="L31" i="75" s="1"/>
  <c r="T31" i="75" s="1"/>
  <c r="K40" i="75"/>
  <c r="S40" i="75" s="1"/>
  <c r="I40" i="75"/>
  <c r="H40" i="75"/>
  <c r="G40" i="75"/>
  <c r="G31" i="75" s="1"/>
  <c r="T39" i="75"/>
  <c r="U39" i="75" s="1"/>
  <c r="S39" i="75"/>
  <c r="Q39" i="75"/>
  <c r="M39" i="75"/>
  <c r="I39" i="75"/>
  <c r="I37" i="75" s="1"/>
  <c r="T38" i="75"/>
  <c r="S38" i="75"/>
  <c r="U38" i="75" s="1"/>
  <c r="Q38" i="75"/>
  <c r="Q37" i="75" s="1"/>
  <c r="M38" i="75"/>
  <c r="I38" i="75"/>
  <c r="P37" i="75"/>
  <c r="T37" i="75" s="1"/>
  <c r="O37" i="75"/>
  <c r="M37" i="75"/>
  <c r="L37" i="75"/>
  <c r="K37" i="75"/>
  <c r="S37" i="75" s="1"/>
  <c r="U37" i="75" s="1"/>
  <c r="H37" i="75"/>
  <c r="G37" i="75"/>
  <c r="U36" i="75"/>
  <c r="T36" i="75"/>
  <c r="S36" i="75"/>
  <c r="Q36" i="75"/>
  <c r="M36" i="75"/>
  <c r="I36" i="75"/>
  <c r="T35" i="75"/>
  <c r="S35" i="75"/>
  <c r="U35" i="75" s="1"/>
  <c r="Q35" i="75"/>
  <c r="M35" i="75"/>
  <c r="I35" i="75"/>
  <c r="U34" i="75"/>
  <c r="T34" i="75"/>
  <c r="S34" i="75"/>
  <c r="Q34" i="75"/>
  <c r="M34" i="75"/>
  <c r="M32" i="75" s="1"/>
  <c r="M31" i="75" s="1"/>
  <c r="I34" i="75"/>
  <c r="T33" i="75"/>
  <c r="S33" i="75"/>
  <c r="U33" i="75" s="1"/>
  <c r="Q33" i="75"/>
  <c r="Q32" i="75" s="1"/>
  <c r="M33" i="75"/>
  <c r="I33" i="75"/>
  <c r="P32" i="75"/>
  <c r="T32" i="75" s="1"/>
  <c r="O32" i="75"/>
  <c r="L32" i="75"/>
  <c r="K32" i="75"/>
  <c r="S32" i="75" s="1"/>
  <c r="U32" i="75" s="1"/>
  <c r="I32" i="75"/>
  <c r="H32" i="75"/>
  <c r="G32" i="75"/>
  <c r="P31" i="75"/>
  <c r="K31" i="75"/>
  <c r="H31" i="75"/>
  <c r="U30" i="75"/>
  <c r="T30" i="75"/>
  <c r="S30" i="75"/>
  <c r="Q30" i="75"/>
  <c r="M30" i="75"/>
  <c r="I30" i="75"/>
  <c r="I29" i="75" s="1"/>
  <c r="S29" i="75"/>
  <c r="Q29" i="75"/>
  <c r="P29" i="75"/>
  <c r="O29" i="75"/>
  <c r="M29" i="75"/>
  <c r="L29" i="75"/>
  <c r="T29" i="75" s="1"/>
  <c r="K29" i="75"/>
  <c r="H29" i="75"/>
  <c r="G29" i="75"/>
  <c r="T28" i="75"/>
  <c r="S28" i="75"/>
  <c r="U28" i="75" s="1"/>
  <c r="Q28" i="75"/>
  <c r="M28" i="75"/>
  <c r="I28" i="75"/>
  <c r="U27" i="75"/>
  <c r="T27" i="75"/>
  <c r="S27" i="75"/>
  <c r="Q27" i="75"/>
  <c r="M27" i="75"/>
  <c r="I27" i="75"/>
  <c r="I26" i="75" s="1"/>
  <c r="S26" i="75"/>
  <c r="Q26" i="75"/>
  <c r="P26" i="75"/>
  <c r="O26" i="75"/>
  <c r="M26" i="75"/>
  <c r="L26" i="75"/>
  <c r="T26" i="75" s="1"/>
  <c r="K26" i="75"/>
  <c r="H26" i="75"/>
  <c r="G26" i="75"/>
  <c r="T25" i="75"/>
  <c r="S25" i="75"/>
  <c r="U25" i="75" s="1"/>
  <c r="Q25" i="75"/>
  <c r="M25" i="75"/>
  <c r="I25" i="75"/>
  <c r="U24" i="75"/>
  <c r="T24" i="75"/>
  <c r="S24" i="75"/>
  <c r="Q24" i="75"/>
  <c r="M24" i="75"/>
  <c r="I24" i="75"/>
  <c r="T23" i="75"/>
  <c r="S23" i="75"/>
  <c r="U23" i="75" s="1"/>
  <c r="Q23" i="75"/>
  <c r="M23" i="75"/>
  <c r="I23" i="75"/>
  <c r="U22" i="75"/>
  <c r="T22" i="75"/>
  <c r="S22" i="75"/>
  <c r="Q22" i="75"/>
  <c r="M22" i="75"/>
  <c r="I22" i="75"/>
  <c r="T21" i="75"/>
  <c r="S21" i="75"/>
  <c r="U21" i="75" s="1"/>
  <c r="Q21" i="75"/>
  <c r="M21" i="75"/>
  <c r="I21" i="75"/>
  <c r="U20" i="75"/>
  <c r="T20" i="75"/>
  <c r="S20" i="75"/>
  <c r="Q20" i="75"/>
  <c r="M20" i="75"/>
  <c r="I20" i="75"/>
  <c r="I19" i="75" s="1"/>
  <c r="S19" i="75"/>
  <c r="Q19" i="75"/>
  <c r="P19" i="75"/>
  <c r="O19" i="75"/>
  <c r="M19" i="75"/>
  <c r="L19" i="75"/>
  <c r="T19" i="75" s="1"/>
  <c r="K19" i="75"/>
  <c r="H19" i="75"/>
  <c r="G19" i="75"/>
  <c r="T18" i="75"/>
  <c r="S18" i="75"/>
  <c r="U18" i="75" s="1"/>
  <c r="Q18" i="75"/>
  <c r="M18" i="75"/>
  <c r="I18" i="75"/>
  <c r="U17" i="75"/>
  <c r="T17" i="75"/>
  <c r="S17" i="75"/>
  <c r="Q17" i="75"/>
  <c r="M17" i="75"/>
  <c r="I17" i="75"/>
  <c r="I16" i="75" s="1"/>
  <c r="S16" i="75"/>
  <c r="Q16" i="75"/>
  <c r="P16" i="75"/>
  <c r="O16" i="75"/>
  <c r="M16" i="75"/>
  <c r="L16" i="75"/>
  <c r="T16" i="75" s="1"/>
  <c r="K16" i="75"/>
  <c r="H16" i="75"/>
  <c r="G16" i="75"/>
  <c r="T15" i="75"/>
  <c r="S15" i="75"/>
  <c r="U15" i="75" s="1"/>
  <c r="Q15" i="75"/>
  <c r="M15" i="75"/>
  <c r="I15" i="75"/>
  <c r="U14" i="75"/>
  <c r="T14" i="75"/>
  <c r="S14" i="75"/>
  <c r="Q14" i="75"/>
  <c r="M14" i="75"/>
  <c r="I14" i="75"/>
  <c r="I13" i="75" s="1"/>
  <c r="S13" i="75"/>
  <c r="Q13" i="75"/>
  <c r="P13" i="75"/>
  <c r="O13" i="75"/>
  <c r="M13" i="75"/>
  <c r="L13" i="75"/>
  <c r="T13" i="75" s="1"/>
  <c r="K13" i="75"/>
  <c r="H13" i="75"/>
  <c r="G13" i="75"/>
  <c r="T12" i="75"/>
  <c r="S12" i="75"/>
  <c r="U12" i="75" s="1"/>
  <c r="Q12" i="75"/>
  <c r="M12" i="75"/>
  <c r="I12" i="75"/>
  <c r="U11" i="75"/>
  <c r="T11" i="75"/>
  <c r="S11" i="75"/>
  <c r="Q11" i="75"/>
  <c r="M11" i="75"/>
  <c r="M9" i="75" s="1"/>
  <c r="M8" i="75" s="1"/>
  <c r="I11" i="75"/>
  <c r="T10" i="75"/>
  <c r="S10" i="75"/>
  <c r="U10" i="75" s="1"/>
  <c r="Q10" i="75"/>
  <c r="Q9" i="75" s="1"/>
  <c r="Q8" i="75" s="1"/>
  <c r="M10" i="75"/>
  <c r="I10" i="75"/>
  <c r="P9" i="75"/>
  <c r="T9" i="75" s="1"/>
  <c r="O9" i="75"/>
  <c r="L9" i="75"/>
  <c r="K9" i="75"/>
  <c r="K8" i="75" s="1"/>
  <c r="I9" i="75"/>
  <c r="I8" i="75" s="1"/>
  <c r="H9" i="75"/>
  <c r="G9" i="75"/>
  <c r="P8" i="75"/>
  <c r="O8" i="75"/>
  <c r="N8" i="75"/>
  <c r="N150" i="75" s="1"/>
  <c r="L8" i="75"/>
  <c r="J8" i="75"/>
  <c r="J150" i="75" s="1"/>
  <c r="H8" i="75"/>
  <c r="G8" i="75"/>
  <c r="U140" i="74"/>
  <c r="V140" i="74" s="1"/>
  <c r="T140" i="74"/>
  <c r="R140" i="74"/>
  <c r="R139" i="74" s="1"/>
  <c r="N140" i="74"/>
  <c r="J140" i="74"/>
  <c r="U139" i="74"/>
  <c r="Q139" i="74"/>
  <c r="P139" i="74"/>
  <c r="T139" i="74" s="1"/>
  <c r="N139" i="74"/>
  <c r="M139" i="74"/>
  <c r="L139" i="74"/>
  <c r="J139" i="74"/>
  <c r="I139" i="74"/>
  <c r="H139" i="74"/>
  <c r="U138" i="74"/>
  <c r="T138" i="74"/>
  <c r="R138" i="74"/>
  <c r="N138" i="74"/>
  <c r="J138" i="74"/>
  <c r="U137" i="74"/>
  <c r="V137" i="74" s="1"/>
  <c r="T137" i="74"/>
  <c r="R137" i="74"/>
  <c r="R136" i="74" s="1"/>
  <c r="N137" i="74"/>
  <c r="J137" i="74"/>
  <c r="U136" i="74"/>
  <c r="Q136" i="74"/>
  <c r="P136" i="74"/>
  <c r="T136" i="74" s="1"/>
  <c r="N136" i="74"/>
  <c r="M136" i="74"/>
  <c r="L136" i="74"/>
  <c r="J136" i="74"/>
  <c r="J135" i="74" s="1"/>
  <c r="I136" i="74"/>
  <c r="H136" i="74"/>
  <c r="U135" i="74"/>
  <c r="Q135" i="74"/>
  <c r="N135" i="74"/>
  <c r="M135" i="74"/>
  <c r="L135" i="74"/>
  <c r="I135" i="74"/>
  <c r="H135" i="74"/>
  <c r="U134" i="74"/>
  <c r="T134" i="74"/>
  <c r="R134" i="74"/>
  <c r="N134" i="74"/>
  <c r="J134" i="74"/>
  <c r="J133" i="74" s="1"/>
  <c r="R133" i="74"/>
  <c r="Q133" i="74"/>
  <c r="P133" i="74"/>
  <c r="N133" i="74"/>
  <c r="M133" i="74"/>
  <c r="U133" i="74" s="1"/>
  <c r="L133" i="74"/>
  <c r="T133" i="74" s="1"/>
  <c r="V133" i="74" s="1"/>
  <c r="I133" i="74"/>
  <c r="H133" i="74"/>
  <c r="U132" i="74"/>
  <c r="V132" i="74" s="1"/>
  <c r="T132" i="74"/>
  <c r="R132" i="74"/>
  <c r="R131" i="74" s="1"/>
  <c r="N132" i="74"/>
  <c r="J132" i="74"/>
  <c r="U131" i="74"/>
  <c r="Q131" i="74"/>
  <c r="P131" i="74"/>
  <c r="N131" i="74"/>
  <c r="M131" i="74"/>
  <c r="L131" i="74"/>
  <c r="J131" i="74"/>
  <c r="I131" i="74"/>
  <c r="I126" i="74" s="1"/>
  <c r="H131" i="74"/>
  <c r="U130" i="74"/>
  <c r="T130" i="74"/>
  <c r="V130" i="74" s="1"/>
  <c r="R130" i="74"/>
  <c r="N130" i="74"/>
  <c r="J130" i="74"/>
  <c r="U129" i="74"/>
  <c r="V129" i="74" s="1"/>
  <c r="T129" i="74"/>
  <c r="R129" i="74"/>
  <c r="N129" i="74"/>
  <c r="N127" i="74" s="1"/>
  <c r="N126" i="74" s="1"/>
  <c r="J129" i="74"/>
  <c r="U128" i="74"/>
  <c r="T128" i="74"/>
  <c r="V128" i="74" s="1"/>
  <c r="R128" i="74"/>
  <c r="N128" i="74"/>
  <c r="J128" i="74"/>
  <c r="R127" i="74"/>
  <c r="R126" i="74" s="1"/>
  <c r="Q127" i="74"/>
  <c r="P127" i="74"/>
  <c r="M127" i="74"/>
  <c r="U127" i="74" s="1"/>
  <c r="L127" i="74"/>
  <c r="T127" i="74" s="1"/>
  <c r="V127" i="74" s="1"/>
  <c r="I127" i="74"/>
  <c r="H127" i="74"/>
  <c r="H126" i="74" s="1"/>
  <c r="Q126" i="74"/>
  <c r="M126" i="74"/>
  <c r="U126" i="74" s="1"/>
  <c r="L126" i="74"/>
  <c r="U125" i="74"/>
  <c r="V125" i="74" s="1"/>
  <c r="T125" i="74"/>
  <c r="R125" i="74"/>
  <c r="N125" i="74"/>
  <c r="N123" i="74" s="1"/>
  <c r="J125" i="74"/>
  <c r="U124" i="74"/>
  <c r="T124" i="74"/>
  <c r="V124" i="74" s="1"/>
  <c r="R124" i="74"/>
  <c r="N124" i="74"/>
  <c r="J124" i="74"/>
  <c r="R123" i="74"/>
  <c r="Q123" i="74"/>
  <c r="P123" i="74"/>
  <c r="M123" i="74"/>
  <c r="U123" i="74" s="1"/>
  <c r="L123" i="74"/>
  <c r="T123" i="74" s="1"/>
  <c r="V123" i="74" s="1"/>
  <c r="I123" i="74"/>
  <c r="H123" i="74"/>
  <c r="U122" i="74"/>
  <c r="V122" i="74" s="1"/>
  <c r="T122" i="74"/>
  <c r="R122" i="74"/>
  <c r="N122" i="74"/>
  <c r="N119" i="74" s="1"/>
  <c r="U121" i="74"/>
  <c r="T121" i="74"/>
  <c r="V121" i="74" s="1"/>
  <c r="R121" i="74"/>
  <c r="N121" i="74"/>
  <c r="J121" i="74"/>
  <c r="U120" i="74"/>
  <c r="V120" i="74" s="1"/>
  <c r="T120" i="74"/>
  <c r="R120" i="74"/>
  <c r="R118" i="74" s="1"/>
  <c r="R117" i="74" s="1"/>
  <c r="N120" i="74"/>
  <c r="N118" i="74" s="1"/>
  <c r="U119" i="74"/>
  <c r="T119" i="74"/>
  <c r="R119" i="74"/>
  <c r="Q118" i="74"/>
  <c r="P118" i="74"/>
  <c r="M118" i="74"/>
  <c r="L118" i="74"/>
  <c r="T118" i="74" s="1"/>
  <c r="I118" i="74"/>
  <c r="H118" i="74"/>
  <c r="H117" i="74" s="1"/>
  <c r="Q117" i="74"/>
  <c r="P117" i="74"/>
  <c r="O117" i="74"/>
  <c r="N117" i="74"/>
  <c r="L117" i="74"/>
  <c r="T117" i="74" s="1"/>
  <c r="I117" i="74"/>
  <c r="U116" i="74"/>
  <c r="T116" i="74"/>
  <c r="V116" i="74" s="1"/>
  <c r="R116" i="74"/>
  <c r="R115" i="74" s="1"/>
  <c r="N116" i="74"/>
  <c r="J116" i="74"/>
  <c r="Q115" i="74"/>
  <c r="U115" i="74" s="1"/>
  <c r="P115" i="74"/>
  <c r="N115" i="74"/>
  <c r="M115" i="74"/>
  <c r="L115" i="74"/>
  <c r="T115" i="74" s="1"/>
  <c r="V115" i="74" s="1"/>
  <c r="J115" i="74"/>
  <c r="I115" i="74"/>
  <c r="H115" i="74"/>
  <c r="V114" i="74"/>
  <c r="U114" i="74"/>
  <c r="T114" i="74"/>
  <c r="R114" i="74"/>
  <c r="N114" i="74"/>
  <c r="J114" i="74"/>
  <c r="J113" i="74" s="1"/>
  <c r="T113" i="74"/>
  <c r="V113" i="74" s="1"/>
  <c r="R113" i="74"/>
  <c r="Q113" i="74"/>
  <c r="P113" i="74"/>
  <c r="N113" i="74"/>
  <c r="M113" i="74"/>
  <c r="U113" i="74" s="1"/>
  <c r="L113" i="74"/>
  <c r="I113" i="74"/>
  <c r="H113" i="74"/>
  <c r="U112" i="74"/>
  <c r="T112" i="74"/>
  <c r="V112" i="74" s="1"/>
  <c r="R112" i="74"/>
  <c r="N112" i="74"/>
  <c r="J112" i="74"/>
  <c r="V111" i="74"/>
  <c r="U111" i="74"/>
  <c r="T111" i="74"/>
  <c r="R111" i="74"/>
  <c r="N111" i="74"/>
  <c r="J111" i="74"/>
  <c r="J110" i="74" s="1"/>
  <c r="J105" i="74" s="1"/>
  <c r="T110" i="74"/>
  <c r="V110" i="74" s="1"/>
  <c r="R110" i="74"/>
  <c r="Q110" i="74"/>
  <c r="P110" i="74"/>
  <c r="N110" i="74"/>
  <c r="M110" i="74"/>
  <c r="U110" i="74" s="1"/>
  <c r="L110" i="74"/>
  <c r="I110" i="74"/>
  <c r="I105" i="74" s="1"/>
  <c r="H110" i="74"/>
  <c r="U109" i="74"/>
  <c r="T109" i="74"/>
  <c r="V109" i="74" s="1"/>
  <c r="R109" i="74"/>
  <c r="N109" i="74"/>
  <c r="J109" i="74"/>
  <c r="V108" i="74"/>
  <c r="U108" i="74"/>
  <c r="T108" i="74"/>
  <c r="R108" i="74"/>
  <c r="N108" i="74"/>
  <c r="N106" i="74" s="1"/>
  <c r="J108" i="74"/>
  <c r="U107" i="74"/>
  <c r="T107" i="74"/>
  <c r="V107" i="74" s="1"/>
  <c r="R107" i="74"/>
  <c r="R106" i="74" s="1"/>
  <c r="N107" i="74"/>
  <c r="J107" i="74"/>
  <c r="Q106" i="74"/>
  <c r="P106" i="74"/>
  <c r="M106" i="74"/>
  <c r="L106" i="74"/>
  <c r="K106" i="74"/>
  <c r="J106" i="74"/>
  <c r="I106" i="74"/>
  <c r="H106" i="74"/>
  <c r="R105" i="74"/>
  <c r="P105" i="74"/>
  <c r="M105" i="74"/>
  <c r="H105" i="74"/>
  <c r="U104" i="74"/>
  <c r="V104" i="74" s="1"/>
  <c r="T104" i="74"/>
  <c r="R104" i="74"/>
  <c r="R103" i="74" s="1"/>
  <c r="N104" i="74"/>
  <c r="J104" i="74"/>
  <c r="U103" i="74"/>
  <c r="Q103" i="74"/>
  <c r="P103" i="74"/>
  <c r="T103" i="74" s="1"/>
  <c r="V103" i="74" s="1"/>
  <c r="N103" i="74"/>
  <c r="M103" i="74"/>
  <c r="M81" i="74" s="1"/>
  <c r="L103" i="74"/>
  <c r="J103" i="74"/>
  <c r="I103" i="74"/>
  <c r="H103" i="74"/>
  <c r="H81" i="74" s="1"/>
  <c r="U102" i="74"/>
  <c r="T102" i="74"/>
  <c r="R102" i="74"/>
  <c r="N102" i="74"/>
  <c r="J102" i="74"/>
  <c r="U101" i="74"/>
  <c r="V101" i="74" s="1"/>
  <c r="T101" i="74"/>
  <c r="R101" i="74"/>
  <c r="N101" i="74"/>
  <c r="J101" i="74"/>
  <c r="U100" i="74"/>
  <c r="T100" i="74"/>
  <c r="R100" i="74"/>
  <c r="N100" i="74"/>
  <c r="J100" i="74"/>
  <c r="U99" i="74"/>
  <c r="V99" i="74" s="1"/>
  <c r="T99" i="74"/>
  <c r="R99" i="74"/>
  <c r="N99" i="74"/>
  <c r="J99" i="74"/>
  <c r="U98" i="74"/>
  <c r="T98" i="74"/>
  <c r="R98" i="74"/>
  <c r="N98" i="74"/>
  <c r="J98" i="74"/>
  <c r="U97" i="74"/>
  <c r="V97" i="74" s="1"/>
  <c r="T97" i="74"/>
  <c r="R97" i="74"/>
  <c r="N97" i="74"/>
  <c r="J97" i="74"/>
  <c r="U96" i="74"/>
  <c r="T96" i="74"/>
  <c r="R96" i="74"/>
  <c r="N96" i="74"/>
  <c r="J96" i="74"/>
  <c r="U95" i="74"/>
  <c r="V95" i="74" s="1"/>
  <c r="T95" i="74"/>
  <c r="R95" i="74"/>
  <c r="N95" i="74"/>
  <c r="J95" i="74"/>
  <c r="U94" i="74"/>
  <c r="T94" i="74"/>
  <c r="R94" i="74"/>
  <c r="J94" i="74"/>
  <c r="V93" i="74"/>
  <c r="U93" i="74"/>
  <c r="T93" i="74"/>
  <c r="R93" i="74"/>
  <c r="N93" i="74"/>
  <c r="N91" i="74" s="1"/>
  <c r="J93" i="74"/>
  <c r="U92" i="74"/>
  <c r="T92" i="74"/>
  <c r="V92" i="74" s="1"/>
  <c r="R92" i="74"/>
  <c r="R91" i="74" s="1"/>
  <c r="N92" i="74"/>
  <c r="J92" i="74"/>
  <c r="Q91" i="74"/>
  <c r="U91" i="74" s="1"/>
  <c r="P91" i="74"/>
  <c r="M91" i="74"/>
  <c r="L91" i="74"/>
  <c r="T91" i="74" s="1"/>
  <c r="V91" i="74" s="1"/>
  <c r="I91" i="74"/>
  <c r="H91" i="74"/>
  <c r="V90" i="74"/>
  <c r="U90" i="74"/>
  <c r="T90" i="74"/>
  <c r="R90" i="74"/>
  <c r="N90" i="74"/>
  <c r="J90" i="74"/>
  <c r="U89" i="74"/>
  <c r="T89" i="74"/>
  <c r="V89" i="74" s="1"/>
  <c r="R89" i="74"/>
  <c r="N89" i="74"/>
  <c r="J89" i="74"/>
  <c r="V88" i="74"/>
  <c r="U88" i="74"/>
  <c r="T88" i="74"/>
  <c r="R88" i="74"/>
  <c r="N88" i="74"/>
  <c r="J88" i="74"/>
  <c r="U87" i="74"/>
  <c r="T87" i="74"/>
  <c r="V87" i="74" s="1"/>
  <c r="R87" i="74"/>
  <c r="N87" i="74"/>
  <c r="J87" i="74"/>
  <c r="V86" i="74"/>
  <c r="U86" i="74"/>
  <c r="T86" i="74"/>
  <c r="R86" i="74"/>
  <c r="N86" i="74"/>
  <c r="N84" i="74" s="1"/>
  <c r="J86" i="74"/>
  <c r="U85" i="74"/>
  <c r="T85" i="74"/>
  <c r="V85" i="74" s="1"/>
  <c r="R85" i="74"/>
  <c r="R84" i="74" s="1"/>
  <c r="R81" i="74" s="1"/>
  <c r="N85" i="74"/>
  <c r="J85" i="74"/>
  <c r="Q84" i="74"/>
  <c r="P84" i="74"/>
  <c r="P81" i="74" s="1"/>
  <c r="M84" i="74"/>
  <c r="L84" i="74"/>
  <c r="J84" i="74"/>
  <c r="I84" i="74"/>
  <c r="H84" i="74"/>
  <c r="V83" i="74"/>
  <c r="U83" i="74"/>
  <c r="T83" i="74"/>
  <c r="R83" i="74"/>
  <c r="N83" i="74"/>
  <c r="J83" i="74"/>
  <c r="J82" i="74" s="1"/>
  <c r="T82" i="74"/>
  <c r="R82" i="74"/>
  <c r="Q82" i="74"/>
  <c r="P82" i="74"/>
  <c r="N82" i="74"/>
  <c r="N81" i="74" s="1"/>
  <c r="M82" i="74"/>
  <c r="U82" i="74" s="1"/>
  <c r="L82" i="74"/>
  <c r="I82" i="74"/>
  <c r="H82" i="74"/>
  <c r="I81" i="74"/>
  <c r="U80" i="74"/>
  <c r="T80" i="74"/>
  <c r="V80" i="74" s="1"/>
  <c r="R80" i="74"/>
  <c r="N80" i="74"/>
  <c r="J80" i="74"/>
  <c r="V79" i="74"/>
  <c r="U79" i="74"/>
  <c r="T79" i="74"/>
  <c r="R79" i="74"/>
  <c r="N79" i="74"/>
  <c r="J79" i="74"/>
  <c r="J78" i="74" s="1"/>
  <c r="J75" i="74" s="1"/>
  <c r="T78" i="74"/>
  <c r="V78" i="74" s="1"/>
  <c r="R78" i="74"/>
  <c r="Q78" i="74"/>
  <c r="P78" i="74"/>
  <c r="N78" i="74"/>
  <c r="N75" i="74" s="1"/>
  <c r="M78" i="74"/>
  <c r="U78" i="74" s="1"/>
  <c r="L78" i="74"/>
  <c r="I78" i="74"/>
  <c r="I75" i="74" s="1"/>
  <c r="H78" i="74"/>
  <c r="H75" i="74" s="1"/>
  <c r="U77" i="74"/>
  <c r="T77" i="74"/>
  <c r="V77" i="74" s="1"/>
  <c r="R77" i="74"/>
  <c r="R76" i="74" s="1"/>
  <c r="R75" i="74" s="1"/>
  <c r="N77" i="74"/>
  <c r="J77" i="74"/>
  <c r="V76" i="74"/>
  <c r="Q76" i="74"/>
  <c r="U76" i="74" s="1"/>
  <c r="P76" i="74"/>
  <c r="N76" i="74"/>
  <c r="M76" i="74"/>
  <c r="L76" i="74"/>
  <c r="T76" i="74" s="1"/>
  <c r="J76" i="74"/>
  <c r="I76" i="74"/>
  <c r="H76" i="74"/>
  <c r="Q75" i="74"/>
  <c r="P75" i="74"/>
  <c r="L75" i="74"/>
  <c r="T75" i="74" s="1"/>
  <c r="V69" i="74"/>
  <c r="U69" i="74"/>
  <c r="T69" i="74"/>
  <c r="R69" i="74"/>
  <c r="N69" i="74"/>
  <c r="N67" i="74" s="1"/>
  <c r="J69" i="74"/>
  <c r="U68" i="74"/>
  <c r="T68" i="74"/>
  <c r="V68" i="74" s="1"/>
  <c r="R68" i="74"/>
  <c r="R67" i="74" s="1"/>
  <c r="R61" i="74" s="1"/>
  <c r="N68" i="74"/>
  <c r="J68" i="74"/>
  <c r="Q67" i="74"/>
  <c r="P67" i="74"/>
  <c r="P61" i="74" s="1"/>
  <c r="M67" i="74"/>
  <c r="L67" i="74"/>
  <c r="J67" i="74"/>
  <c r="I67" i="74"/>
  <c r="H67" i="74"/>
  <c r="V66" i="74"/>
  <c r="U66" i="74"/>
  <c r="T66" i="74"/>
  <c r="R66" i="74"/>
  <c r="N66" i="74"/>
  <c r="J66" i="74"/>
  <c r="J65" i="74" s="1"/>
  <c r="T65" i="74"/>
  <c r="V65" i="74" s="1"/>
  <c r="R65" i="74"/>
  <c r="Q65" i="74"/>
  <c r="P65" i="74"/>
  <c r="N65" i="74"/>
  <c r="M65" i="74"/>
  <c r="U65" i="74" s="1"/>
  <c r="L65" i="74"/>
  <c r="I65" i="74"/>
  <c r="H65" i="74"/>
  <c r="U64" i="74"/>
  <c r="T64" i="74"/>
  <c r="V64" i="74" s="1"/>
  <c r="R64" i="74"/>
  <c r="N64" i="74"/>
  <c r="J64" i="74"/>
  <c r="V63" i="74"/>
  <c r="U63" i="74"/>
  <c r="T63" i="74"/>
  <c r="R63" i="74"/>
  <c r="N63" i="74"/>
  <c r="J63" i="74"/>
  <c r="J62" i="74" s="1"/>
  <c r="J61" i="74" s="1"/>
  <c r="T62" i="74"/>
  <c r="V62" i="74" s="1"/>
  <c r="R62" i="74"/>
  <c r="Q62" i="74"/>
  <c r="P62" i="74"/>
  <c r="N62" i="74"/>
  <c r="N61" i="74" s="1"/>
  <c r="M62" i="74"/>
  <c r="U62" i="74" s="1"/>
  <c r="L62" i="74"/>
  <c r="I62" i="74"/>
  <c r="H62" i="74"/>
  <c r="M61" i="74"/>
  <c r="I61" i="74"/>
  <c r="H61" i="74"/>
  <c r="U60" i="74"/>
  <c r="T60" i="74"/>
  <c r="V60" i="74" s="1"/>
  <c r="R60" i="74"/>
  <c r="R59" i="74" s="1"/>
  <c r="N60" i="74"/>
  <c r="J60" i="74"/>
  <c r="Q59" i="74"/>
  <c r="U59" i="74" s="1"/>
  <c r="P59" i="74"/>
  <c r="N59" i="74"/>
  <c r="M59" i="74"/>
  <c r="L59" i="74"/>
  <c r="T59" i="74" s="1"/>
  <c r="V59" i="74" s="1"/>
  <c r="J59" i="74"/>
  <c r="I59" i="74"/>
  <c r="H59" i="74"/>
  <c r="V58" i="74"/>
  <c r="U58" i="74"/>
  <c r="T58" i="74"/>
  <c r="R58" i="74"/>
  <c r="N58" i="74"/>
  <c r="N55" i="74" s="1"/>
  <c r="J58" i="74"/>
  <c r="U57" i="74"/>
  <c r="T57" i="74"/>
  <c r="V57" i="74" s="1"/>
  <c r="R57" i="74"/>
  <c r="N57" i="74"/>
  <c r="J57" i="74"/>
  <c r="V56" i="74"/>
  <c r="U56" i="74"/>
  <c r="T56" i="74"/>
  <c r="R56" i="74"/>
  <c r="N56" i="74"/>
  <c r="J56" i="74"/>
  <c r="J55" i="74" s="1"/>
  <c r="T55" i="74"/>
  <c r="R55" i="74"/>
  <c r="Q55" i="74"/>
  <c r="P55" i="74"/>
  <c r="M55" i="74"/>
  <c r="U55" i="74" s="1"/>
  <c r="L55" i="74"/>
  <c r="I55" i="74"/>
  <c r="H55" i="74"/>
  <c r="U54" i="74"/>
  <c r="T54" i="74"/>
  <c r="V54" i="74" s="1"/>
  <c r="R54" i="74"/>
  <c r="N54" i="74"/>
  <c r="J54" i="74"/>
  <c r="V53" i="74"/>
  <c r="U53" i="74"/>
  <c r="T53" i="74"/>
  <c r="R53" i="74"/>
  <c r="N53" i="74"/>
  <c r="J53" i="74"/>
  <c r="J52" i="74" s="1"/>
  <c r="J31" i="74" s="1"/>
  <c r="T52" i="74"/>
  <c r="R52" i="74"/>
  <c r="Q52" i="74"/>
  <c r="P52" i="74"/>
  <c r="N52" i="74"/>
  <c r="M52" i="74"/>
  <c r="U52" i="74" s="1"/>
  <c r="L52" i="74"/>
  <c r="I52" i="74"/>
  <c r="H52" i="74"/>
  <c r="U51" i="74"/>
  <c r="T51" i="74"/>
  <c r="V51" i="74" s="1"/>
  <c r="R51" i="74"/>
  <c r="N51" i="74"/>
  <c r="J51" i="74"/>
  <c r="V50" i="74"/>
  <c r="U50" i="74"/>
  <c r="T50" i="74"/>
  <c r="R50" i="74"/>
  <c r="N50" i="74"/>
  <c r="N48" i="74" s="1"/>
  <c r="J50" i="74"/>
  <c r="U49" i="74"/>
  <c r="T49" i="74"/>
  <c r="V49" i="74" s="1"/>
  <c r="R49" i="74"/>
  <c r="R48" i="74" s="1"/>
  <c r="N49" i="74"/>
  <c r="J49" i="74"/>
  <c r="Q48" i="74"/>
  <c r="U48" i="74" s="1"/>
  <c r="P48" i="74"/>
  <c r="M48" i="74"/>
  <c r="L48" i="74"/>
  <c r="T48" i="74" s="1"/>
  <c r="V48" i="74" s="1"/>
  <c r="J48" i="74"/>
  <c r="I48" i="74"/>
  <c r="H48" i="74"/>
  <c r="V47" i="74"/>
  <c r="U47" i="74"/>
  <c r="T47" i="74"/>
  <c r="R47" i="74"/>
  <c r="N47" i="74"/>
  <c r="N45" i="74" s="1"/>
  <c r="J47" i="74"/>
  <c r="U46" i="74"/>
  <c r="T46" i="74"/>
  <c r="V46" i="74" s="1"/>
  <c r="R46" i="74"/>
  <c r="R45" i="74" s="1"/>
  <c r="N46" i="74"/>
  <c r="J46" i="74"/>
  <c r="Q45" i="74"/>
  <c r="U45" i="74" s="1"/>
  <c r="P45" i="74"/>
  <c r="M45" i="74"/>
  <c r="L45" i="74"/>
  <c r="T45" i="74" s="1"/>
  <c r="V45" i="74" s="1"/>
  <c r="J45" i="74"/>
  <c r="I45" i="74"/>
  <c r="H45" i="74"/>
  <c r="V44" i="74"/>
  <c r="U44" i="74"/>
  <c r="T44" i="74"/>
  <c r="R44" i="74"/>
  <c r="N44" i="74"/>
  <c r="J44" i="74"/>
  <c r="U43" i="74"/>
  <c r="T43" i="74"/>
  <c r="V43" i="74" s="1"/>
  <c r="R43" i="74"/>
  <c r="N43" i="74"/>
  <c r="J43" i="74"/>
  <c r="V42" i="74"/>
  <c r="U42" i="74"/>
  <c r="T42" i="74"/>
  <c r="R42" i="74"/>
  <c r="N42" i="74"/>
  <c r="N40" i="74" s="1"/>
  <c r="J42" i="74"/>
  <c r="U41" i="74"/>
  <c r="T41" i="74"/>
  <c r="V41" i="74" s="1"/>
  <c r="R41" i="74"/>
  <c r="R40" i="74" s="1"/>
  <c r="N41" i="74"/>
  <c r="J41" i="74"/>
  <c r="Q40" i="74"/>
  <c r="U40" i="74" s="1"/>
  <c r="P40" i="74"/>
  <c r="M40" i="74"/>
  <c r="L40" i="74"/>
  <c r="T40" i="74" s="1"/>
  <c r="V40" i="74" s="1"/>
  <c r="J40" i="74"/>
  <c r="I40" i="74"/>
  <c r="H40" i="74"/>
  <c r="V39" i="74"/>
  <c r="U39" i="74"/>
  <c r="T39" i="74"/>
  <c r="R39" i="74"/>
  <c r="N39" i="74"/>
  <c r="N37" i="74" s="1"/>
  <c r="J39" i="74"/>
  <c r="U38" i="74"/>
  <c r="T38" i="74"/>
  <c r="V38" i="74" s="1"/>
  <c r="R38" i="74"/>
  <c r="R37" i="74" s="1"/>
  <c r="N38" i="74"/>
  <c r="J38" i="74"/>
  <c r="Q37" i="74"/>
  <c r="U37" i="74" s="1"/>
  <c r="P37" i="74"/>
  <c r="M37" i="74"/>
  <c r="L37" i="74"/>
  <c r="T37" i="74" s="1"/>
  <c r="V37" i="74" s="1"/>
  <c r="J37" i="74"/>
  <c r="I37" i="74"/>
  <c r="H37" i="74"/>
  <c r="V36" i="74"/>
  <c r="U36" i="74"/>
  <c r="T36" i="74"/>
  <c r="R36" i="74"/>
  <c r="N36" i="74"/>
  <c r="J36" i="74"/>
  <c r="U35" i="74"/>
  <c r="T35" i="74"/>
  <c r="V35" i="74" s="1"/>
  <c r="R35" i="74"/>
  <c r="N35" i="74"/>
  <c r="J35" i="74"/>
  <c r="V34" i="74"/>
  <c r="U34" i="74"/>
  <c r="T34" i="74"/>
  <c r="R34" i="74"/>
  <c r="N34" i="74"/>
  <c r="J34" i="74"/>
  <c r="U33" i="74"/>
  <c r="T33" i="74"/>
  <c r="V33" i="74" s="1"/>
  <c r="R33" i="74"/>
  <c r="R32" i="74" s="1"/>
  <c r="N33" i="74"/>
  <c r="J33" i="74"/>
  <c r="Q32" i="74"/>
  <c r="U32" i="74" s="1"/>
  <c r="P32" i="74"/>
  <c r="M32" i="74"/>
  <c r="L32" i="74"/>
  <c r="T32" i="74" s="1"/>
  <c r="V32" i="74" s="1"/>
  <c r="J32" i="74"/>
  <c r="I32" i="74"/>
  <c r="I31" i="74" s="1"/>
  <c r="H32" i="74"/>
  <c r="P31" i="74"/>
  <c r="M31" i="74"/>
  <c r="H31" i="74"/>
  <c r="V30" i="74"/>
  <c r="U30" i="74"/>
  <c r="T30" i="74"/>
  <c r="R30" i="74"/>
  <c r="N30" i="74"/>
  <c r="J30" i="74"/>
  <c r="J29" i="74" s="1"/>
  <c r="T29" i="74"/>
  <c r="R29" i="74"/>
  <c r="Q29" i="74"/>
  <c r="P29" i="74"/>
  <c r="N29" i="74"/>
  <c r="M29" i="74"/>
  <c r="L29" i="74"/>
  <c r="I29" i="74"/>
  <c r="H29" i="74"/>
  <c r="V28" i="74"/>
  <c r="U28" i="74"/>
  <c r="T28" i="74"/>
  <c r="R28" i="74"/>
  <c r="N28" i="74"/>
  <c r="J28" i="74"/>
  <c r="U27" i="74"/>
  <c r="T27" i="74"/>
  <c r="V27" i="74" s="1"/>
  <c r="R27" i="74"/>
  <c r="N27" i="74"/>
  <c r="J27" i="74"/>
  <c r="J26" i="74" s="1"/>
  <c r="R26" i="74"/>
  <c r="Q26" i="74"/>
  <c r="Q8" i="74" s="1"/>
  <c r="P26" i="74"/>
  <c r="N26" i="74"/>
  <c r="M26" i="74"/>
  <c r="L26" i="74"/>
  <c r="L8" i="74" s="1"/>
  <c r="I26" i="74"/>
  <c r="H26" i="74"/>
  <c r="U25" i="74"/>
  <c r="T25" i="74"/>
  <c r="V25" i="74" s="1"/>
  <c r="R25" i="74"/>
  <c r="N25" i="74"/>
  <c r="J25" i="74"/>
  <c r="V24" i="74"/>
  <c r="U24" i="74"/>
  <c r="T24" i="74"/>
  <c r="R24" i="74"/>
  <c r="N24" i="74"/>
  <c r="J24" i="74"/>
  <c r="U23" i="74"/>
  <c r="T23" i="74"/>
  <c r="V23" i="74" s="1"/>
  <c r="R23" i="74"/>
  <c r="N23" i="74"/>
  <c r="J23" i="74"/>
  <c r="V22" i="74"/>
  <c r="U22" i="74"/>
  <c r="T22" i="74"/>
  <c r="R22" i="74"/>
  <c r="N22" i="74"/>
  <c r="J22" i="74"/>
  <c r="U21" i="74"/>
  <c r="T21" i="74"/>
  <c r="V21" i="74" s="1"/>
  <c r="R21" i="74"/>
  <c r="N21" i="74"/>
  <c r="J21" i="74"/>
  <c r="U20" i="74"/>
  <c r="V20" i="74" s="1"/>
  <c r="T20" i="74"/>
  <c r="R20" i="74"/>
  <c r="R19" i="74" s="1"/>
  <c r="N20" i="74"/>
  <c r="J20" i="74"/>
  <c r="U19" i="74"/>
  <c r="Q19" i="74"/>
  <c r="P19" i="74"/>
  <c r="T19" i="74" s="1"/>
  <c r="V19" i="74" s="1"/>
  <c r="N19" i="74"/>
  <c r="M19" i="74"/>
  <c r="L19" i="74"/>
  <c r="J19" i="74"/>
  <c r="I19" i="74"/>
  <c r="H19" i="74"/>
  <c r="U18" i="74"/>
  <c r="T18" i="74"/>
  <c r="V18" i="74" s="1"/>
  <c r="R18" i="74"/>
  <c r="N18" i="74"/>
  <c r="J18" i="74"/>
  <c r="U17" i="74"/>
  <c r="V17" i="74" s="1"/>
  <c r="T17" i="74"/>
  <c r="R17" i="74"/>
  <c r="R16" i="74" s="1"/>
  <c r="N17" i="74"/>
  <c r="J17" i="74"/>
  <c r="U16" i="74"/>
  <c r="Q16" i="74"/>
  <c r="P16" i="74"/>
  <c r="T16" i="74" s="1"/>
  <c r="V16" i="74" s="1"/>
  <c r="N16" i="74"/>
  <c r="M16" i="74"/>
  <c r="L16" i="74"/>
  <c r="J16" i="74"/>
  <c r="I16" i="74"/>
  <c r="H16" i="74"/>
  <c r="U15" i="74"/>
  <c r="T15" i="74"/>
  <c r="V15" i="74" s="1"/>
  <c r="R15" i="74"/>
  <c r="N15" i="74"/>
  <c r="J15" i="74"/>
  <c r="U14" i="74"/>
  <c r="V14" i="74" s="1"/>
  <c r="T14" i="74"/>
  <c r="R14" i="74"/>
  <c r="R13" i="74" s="1"/>
  <c r="N14" i="74"/>
  <c r="J14" i="74"/>
  <c r="U13" i="74"/>
  <c r="Q13" i="74"/>
  <c r="P13" i="74"/>
  <c r="T13" i="74" s="1"/>
  <c r="V13" i="74" s="1"/>
  <c r="N13" i="74"/>
  <c r="M13" i="74"/>
  <c r="L13" i="74"/>
  <c r="J13" i="74"/>
  <c r="I13" i="74"/>
  <c r="I8" i="74" s="1"/>
  <c r="H13" i="74"/>
  <c r="U12" i="74"/>
  <c r="T12" i="74"/>
  <c r="V12" i="74" s="1"/>
  <c r="R12" i="74"/>
  <c r="N12" i="74"/>
  <c r="J12" i="74"/>
  <c r="U11" i="74"/>
  <c r="V11" i="74" s="1"/>
  <c r="T11" i="74"/>
  <c r="R11" i="74"/>
  <c r="N11" i="74"/>
  <c r="N9" i="74" s="1"/>
  <c r="N8" i="74" s="1"/>
  <c r="J11" i="74"/>
  <c r="U10" i="74"/>
  <c r="T10" i="74"/>
  <c r="V10" i="74" s="1"/>
  <c r="R10" i="74"/>
  <c r="N10" i="74"/>
  <c r="J10" i="74"/>
  <c r="J9" i="74" s="1"/>
  <c r="J8" i="74" s="1"/>
  <c r="R9" i="74"/>
  <c r="Q9" i="74"/>
  <c r="P9" i="74"/>
  <c r="M9" i="74"/>
  <c r="U9" i="74" s="1"/>
  <c r="L9" i="74"/>
  <c r="T9" i="74" s="1"/>
  <c r="V9" i="74" s="1"/>
  <c r="I9" i="74"/>
  <c r="H9" i="74"/>
  <c r="M8" i="74"/>
  <c r="H8" i="74"/>
  <c r="H141" i="74" s="1"/>
  <c r="M19" i="73"/>
  <c r="L19" i="73"/>
  <c r="J19" i="73"/>
  <c r="I19" i="73"/>
  <c r="G19" i="73"/>
  <c r="F19" i="73"/>
  <c r="R17" i="73"/>
  <c r="P17" i="73"/>
  <c r="O17" i="73"/>
  <c r="P16" i="73"/>
  <c r="R16" i="73" s="1"/>
  <c r="O16" i="73"/>
  <c r="P15" i="73"/>
  <c r="O15" i="73"/>
  <c r="R15" i="73" s="1"/>
  <c r="P14" i="73"/>
  <c r="O14" i="73"/>
  <c r="R14" i="73" s="1"/>
  <c r="R13" i="73"/>
  <c r="P13" i="73"/>
  <c r="O13" i="73"/>
  <c r="P12" i="73"/>
  <c r="R12" i="73" s="1"/>
  <c r="O12" i="73"/>
  <c r="P11" i="73"/>
  <c r="O11" i="73"/>
  <c r="O19" i="73" s="1"/>
  <c r="M18" i="72"/>
  <c r="L18" i="72"/>
  <c r="J18" i="72"/>
  <c r="I18" i="72"/>
  <c r="G18" i="72"/>
  <c r="F18" i="72"/>
  <c r="R16" i="72"/>
  <c r="P16" i="72"/>
  <c r="O16" i="72"/>
  <c r="P15" i="72"/>
  <c r="R15" i="72" s="1"/>
  <c r="O15" i="72"/>
  <c r="P14" i="72"/>
  <c r="O14" i="72"/>
  <c r="R14" i="72" s="1"/>
  <c r="P13" i="72"/>
  <c r="O13" i="72"/>
  <c r="R13" i="72" s="1"/>
  <c r="R12" i="72"/>
  <c r="P12" i="72"/>
  <c r="O12" i="72"/>
  <c r="P11" i="72"/>
  <c r="R11" i="72" s="1"/>
  <c r="O11" i="72"/>
  <c r="P10" i="72"/>
  <c r="O10" i="72"/>
  <c r="O18" i="72" s="1"/>
  <c r="M19" i="71"/>
  <c r="L19" i="71"/>
  <c r="J19" i="71"/>
  <c r="I19" i="71"/>
  <c r="G19" i="71"/>
  <c r="F19" i="71"/>
  <c r="R17" i="71"/>
  <c r="P17" i="71"/>
  <c r="O17" i="71"/>
  <c r="P16" i="71"/>
  <c r="R16" i="71" s="1"/>
  <c r="O16" i="71"/>
  <c r="P15" i="71"/>
  <c r="O15" i="71"/>
  <c r="R15" i="71" s="1"/>
  <c r="P14" i="71"/>
  <c r="O14" i="71"/>
  <c r="R14" i="71" s="1"/>
  <c r="R13" i="71"/>
  <c r="P13" i="71"/>
  <c r="O13" i="71"/>
  <c r="P12" i="71"/>
  <c r="R12" i="71" s="1"/>
  <c r="O12" i="71"/>
  <c r="P11" i="71"/>
  <c r="O11" i="71"/>
  <c r="O19" i="71" s="1"/>
  <c r="M19" i="70"/>
  <c r="L19" i="70"/>
  <c r="J19" i="70"/>
  <c r="I19" i="70"/>
  <c r="G19" i="70"/>
  <c r="F19" i="70"/>
  <c r="P17" i="70"/>
  <c r="O17" i="70"/>
  <c r="R17" i="70" s="1"/>
  <c r="P16" i="70"/>
  <c r="R16" i="70" s="1"/>
  <c r="O16" i="70"/>
  <c r="R15" i="70"/>
  <c r="P15" i="70"/>
  <c r="O15" i="70"/>
  <c r="P14" i="70"/>
  <c r="O14" i="70"/>
  <c r="R14" i="70" s="1"/>
  <c r="P13" i="70"/>
  <c r="O13" i="70"/>
  <c r="R13" i="70" s="1"/>
  <c r="P12" i="70"/>
  <c r="R12" i="70" s="1"/>
  <c r="O12" i="70"/>
  <c r="R11" i="70"/>
  <c r="P11" i="70"/>
  <c r="O11" i="70"/>
  <c r="O19" i="70" s="1"/>
  <c r="M19" i="69"/>
  <c r="L19" i="69"/>
  <c r="J19" i="69"/>
  <c r="I19" i="69"/>
  <c r="G19" i="69"/>
  <c r="F19" i="69"/>
  <c r="R17" i="69"/>
  <c r="P17" i="69"/>
  <c r="O17" i="69"/>
  <c r="P16" i="69"/>
  <c r="R16" i="69" s="1"/>
  <c r="O16" i="69"/>
  <c r="P15" i="69"/>
  <c r="O15" i="69"/>
  <c r="R15" i="69" s="1"/>
  <c r="P14" i="69"/>
  <c r="O14" i="69"/>
  <c r="R14" i="69" s="1"/>
  <c r="R13" i="69"/>
  <c r="P13" i="69"/>
  <c r="O13" i="69"/>
  <c r="P12" i="69"/>
  <c r="R12" i="69" s="1"/>
  <c r="O12" i="69"/>
  <c r="P11" i="69"/>
  <c r="O11" i="69"/>
  <c r="O19" i="69" s="1"/>
  <c r="M19" i="68"/>
  <c r="L19" i="68"/>
  <c r="J19" i="68"/>
  <c r="I19" i="68"/>
  <c r="G19" i="68"/>
  <c r="F19" i="68"/>
  <c r="R17" i="68"/>
  <c r="P17" i="68"/>
  <c r="O17" i="68"/>
  <c r="P16" i="68"/>
  <c r="R16" i="68" s="1"/>
  <c r="O16" i="68"/>
  <c r="P15" i="68"/>
  <c r="O15" i="68"/>
  <c r="R15" i="68" s="1"/>
  <c r="P14" i="68"/>
  <c r="O14" i="68"/>
  <c r="R14" i="68" s="1"/>
  <c r="R13" i="68"/>
  <c r="P13" i="68"/>
  <c r="O13" i="68"/>
  <c r="P12" i="68"/>
  <c r="R12" i="68" s="1"/>
  <c r="O12" i="68"/>
  <c r="P11" i="68"/>
  <c r="O11" i="68"/>
  <c r="O19" i="68" s="1"/>
  <c r="L15" i="67"/>
  <c r="K15" i="67"/>
  <c r="I15" i="67"/>
  <c r="H15" i="67"/>
  <c r="F15" i="67"/>
  <c r="E15" i="67"/>
  <c r="T13" i="67"/>
  <c r="S13" i="67"/>
  <c r="R13" i="67"/>
  <c r="O13" i="67"/>
  <c r="N13" i="67"/>
  <c r="Q13" i="67" s="1"/>
  <c r="T12" i="67"/>
  <c r="S12" i="67"/>
  <c r="R12" i="67"/>
  <c r="O12" i="67"/>
  <c r="Q12" i="67" s="1"/>
  <c r="N12" i="67"/>
  <c r="T11" i="67"/>
  <c r="S11" i="67"/>
  <c r="R11" i="67"/>
  <c r="O11" i="67"/>
  <c r="O15" i="67" s="1"/>
  <c r="N11" i="67"/>
  <c r="Q11" i="67" s="1"/>
  <c r="L15" i="66"/>
  <c r="K15" i="66"/>
  <c r="I15" i="66"/>
  <c r="H15" i="66"/>
  <c r="F15" i="66"/>
  <c r="E15" i="66"/>
  <c r="T13" i="66"/>
  <c r="S13" i="66"/>
  <c r="R13" i="66"/>
  <c r="O13" i="66"/>
  <c r="Q13" i="66" s="1"/>
  <c r="N13" i="66"/>
  <c r="T12" i="66"/>
  <c r="S12" i="66"/>
  <c r="R12" i="66"/>
  <c r="O12" i="66"/>
  <c r="N12" i="66"/>
  <c r="Q12" i="66" s="1"/>
  <c r="T11" i="66"/>
  <c r="S11" i="66"/>
  <c r="R11" i="66"/>
  <c r="O11" i="66"/>
  <c r="Q11" i="66" s="1"/>
  <c r="N11" i="66"/>
  <c r="N15" i="66" s="1"/>
  <c r="L21" i="65"/>
  <c r="J20" i="65"/>
  <c r="L20" i="65" s="1"/>
  <c r="I20" i="65"/>
  <c r="L19" i="65"/>
  <c r="L18" i="65"/>
  <c r="L17" i="65"/>
  <c r="L16" i="65"/>
  <c r="L15" i="65"/>
  <c r="L14" i="65"/>
  <c r="L13" i="65"/>
  <c r="J13" i="65"/>
  <c r="I13" i="65"/>
  <c r="L12" i="65"/>
  <c r="L11" i="65"/>
  <c r="L10" i="65"/>
  <c r="L9" i="65"/>
  <c r="J8" i="65"/>
  <c r="L8" i="65" s="1"/>
  <c r="I8" i="65"/>
  <c r="I22" i="65" s="1"/>
  <c r="L24" i="64"/>
  <c r="J23" i="64"/>
  <c r="I23" i="64"/>
  <c r="L23" i="64" s="1"/>
  <c r="L22" i="64"/>
  <c r="L21" i="64"/>
  <c r="L20" i="64"/>
  <c r="L19" i="64"/>
  <c r="L18" i="64"/>
  <c r="L17" i="64"/>
  <c r="J16" i="64"/>
  <c r="J25" i="64" s="1"/>
  <c r="I16" i="64"/>
  <c r="L16" i="64" s="1"/>
  <c r="L15" i="64"/>
  <c r="L14" i="64"/>
  <c r="L13" i="64"/>
  <c r="L12" i="64"/>
  <c r="L11" i="64"/>
  <c r="L10" i="64"/>
  <c r="L9" i="64"/>
  <c r="L8" i="64"/>
  <c r="L25" i="64" s="1"/>
  <c r="J8" i="64"/>
  <c r="I8" i="64"/>
  <c r="I25" i="64" s="1"/>
  <c r="S13" i="81" l="1"/>
  <c r="R23" i="81"/>
  <c r="S23" i="81" s="1"/>
  <c r="J26" i="81"/>
  <c r="K27" i="81"/>
  <c r="R27" i="81"/>
  <c r="M56" i="81"/>
  <c r="J10" i="81"/>
  <c r="K10" i="81" s="1"/>
  <c r="K13" i="81"/>
  <c r="Q15" i="81"/>
  <c r="Q18" i="81"/>
  <c r="J20" i="81"/>
  <c r="R21" i="81"/>
  <c r="Q27" i="81"/>
  <c r="S27" i="81" s="1"/>
  <c r="M26" i="81"/>
  <c r="J40" i="81"/>
  <c r="R41" i="81"/>
  <c r="I46" i="81"/>
  <c r="Q47" i="81"/>
  <c r="S47" i="81" s="1"/>
  <c r="K47" i="81"/>
  <c r="M83" i="81"/>
  <c r="J93" i="81"/>
  <c r="O131" i="81"/>
  <c r="M126" i="81"/>
  <c r="O126" i="81" s="1"/>
  <c r="Q131" i="81"/>
  <c r="N15" i="81"/>
  <c r="O15" i="81" s="1"/>
  <c r="R18" i="81"/>
  <c r="K56" i="81"/>
  <c r="M60" i="81"/>
  <c r="O61" i="81"/>
  <c r="M72" i="81"/>
  <c r="O72" i="81" s="1"/>
  <c r="O73" i="81"/>
  <c r="I140" i="81"/>
  <c r="Q141" i="81"/>
  <c r="K141" i="81"/>
  <c r="O11" i="81"/>
  <c r="K18" i="81"/>
  <c r="M20" i="81"/>
  <c r="O20" i="81" s="1"/>
  <c r="I25" i="81"/>
  <c r="Q29" i="81"/>
  <c r="S29" i="81" s="1"/>
  <c r="S34" i="81"/>
  <c r="S39" i="81"/>
  <c r="R46" i="81"/>
  <c r="R47" i="81"/>
  <c r="Q53" i="81"/>
  <c r="K53" i="81"/>
  <c r="Q57" i="81"/>
  <c r="K57" i="81"/>
  <c r="Q61" i="81"/>
  <c r="K61" i="81"/>
  <c r="S70" i="81"/>
  <c r="Q84" i="81"/>
  <c r="S84" i="81" s="1"/>
  <c r="O84" i="81"/>
  <c r="O135" i="81"/>
  <c r="Q135" i="81"/>
  <c r="Q144" i="81"/>
  <c r="S144" i="81" s="1"/>
  <c r="K144" i="81"/>
  <c r="I143" i="81"/>
  <c r="Q146" i="81"/>
  <c r="K146" i="81"/>
  <c r="S21" i="81"/>
  <c r="S41" i="81"/>
  <c r="R104" i="81"/>
  <c r="S104" i="81" s="1"/>
  <c r="J103" i="81"/>
  <c r="Q148" i="81"/>
  <c r="M10" i="81"/>
  <c r="Q10" i="81" s="1"/>
  <c r="O18" i="81"/>
  <c r="O47" i="81"/>
  <c r="R70" i="81"/>
  <c r="K70" i="81"/>
  <c r="O90" i="81"/>
  <c r="R105" i="81"/>
  <c r="K41" i="81"/>
  <c r="N53" i="81"/>
  <c r="R53" i="81" s="1"/>
  <c r="N57" i="81"/>
  <c r="N61" i="81"/>
  <c r="S71" i="81"/>
  <c r="Q93" i="81"/>
  <c r="O93" i="81"/>
  <c r="K96" i="81"/>
  <c r="O104" i="81"/>
  <c r="S114" i="81"/>
  <c r="Q118" i="81"/>
  <c r="K118" i="81"/>
  <c r="O119" i="81"/>
  <c r="N118" i="81"/>
  <c r="R118" i="81" s="1"/>
  <c r="Q122" i="81"/>
  <c r="S122" i="81" s="1"/>
  <c r="M121" i="81"/>
  <c r="O121" i="81" s="1"/>
  <c r="O122" i="81"/>
  <c r="J127" i="81"/>
  <c r="R128" i="81"/>
  <c r="S128" i="81" s="1"/>
  <c r="J148" i="81"/>
  <c r="R148" i="81" s="1"/>
  <c r="R149" i="81"/>
  <c r="Q73" i="81"/>
  <c r="S73" i="81" s="1"/>
  <c r="K73" i="81"/>
  <c r="Q83" i="81"/>
  <c r="S83" i="81" s="1"/>
  <c r="Q86" i="81"/>
  <c r="S86" i="81" s="1"/>
  <c r="K86" i="81"/>
  <c r="I103" i="81"/>
  <c r="Q134" i="81"/>
  <c r="J139" i="81"/>
  <c r="K21" i="81"/>
  <c r="K29" i="81"/>
  <c r="I72" i="81"/>
  <c r="I82" i="81"/>
  <c r="K84" i="81"/>
  <c r="Q90" i="81"/>
  <c r="K90" i="81"/>
  <c r="R91" i="81"/>
  <c r="S91" i="81" s="1"/>
  <c r="N90" i="81"/>
  <c r="Q94" i="81"/>
  <c r="S94" i="81" s="1"/>
  <c r="O94" i="81"/>
  <c r="R96" i="81"/>
  <c r="S96" i="81" s="1"/>
  <c r="Q101" i="81"/>
  <c r="S101" i="81" s="1"/>
  <c r="M103" i="81"/>
  <c r="K104" i="81"/>
  <c r="Q105" i="81"/>
  <c r="S105" i="81" s="1"/>
  <c r="O105" i="81"/>
  <c r="S106" i="81"/>
  <c r="S110" i="81"/>
  <c r="K119" i="81"/>
  <c r="Q127" i="81"/>
  <c r="J131" i="81"/>
  <c r="R132" i="81"/>
  <c r="S132" i="81" s="1"/>
  <c r="J135" i="81"/>
  <c r="R136" i="81"/>
  <c r="S136" i="81" s="1"/>
  <c r="R141" i="81"/>
  <c r="N140" i="81"/>
  <c r="N139" i="81" s="1"/>
  <c r="S142" i="81"/>
  <c r="O144" i="81"/>
  <c r="M143" i="81"/>
  <c r="O143" i="81" s="1"/>
  <c r="R146" i="81"/>
  <c r="N143" i="81"/>
  <c r="R143" i="81" s="1"/>
  <c r="S147" i="81"/>
  <c r="K94" i="81"/>
  <c r="K101" i="81"/>
  <c r="K105" i="81"/>
  <c r="J121" i="81"/>
  <c r="R121" i="81" s="1"/>
  <c r="K124" i="81"/>
  <c r="K128" i="81"/>
  <c r="K132" i="81"/>
  <c r="K136" i="81"/>
  <c r="O141" i="81"/>
  <c r="K149" i="81"/>
  <c r="Q149" i="81"/>
  <c r="J24" i="80"/>
  <c r="R25" i="80"/>
  <c r="K25" i="80"/>
  <c r="R97" i="80"/>
  <c r="K97" i="80"/>
  <c r="O128" i="80"/>
  <c r="Q128" i="80"/>
  <c r="S128" i="80" s="1"/>
  <c r="M127" i="80"/>
  <c r="O127" i="80" s="1"/>
  <c r="K138" i="80"/>
  <c r="I134" i="80"/>
  <c r="J143" i="80"/>
  <c r="R144" i="80"/>
  <c r="S144" i="80" s="1"/>
  <c r="K144" i="80"/>
  <c r="J20" i="80"/>
  <c r="R20" i="80" s="1"/>
  <c r="S20" i="80" s="1"/>
  <c r="K21" i="80"/>
  <c r="R21" i="80"/>
  <c r="I117" i="80"/>
  <c r="Q118" i="80"/>
  <c r="S118" i="80" s="1"/>
  <c r="K118" i="80"/>
  <c r="Q127" i="80"/>
  <c r="S127" i="80" s="1"/>
  <c r="K127" i="80"/>
  <c r="O27" i="80"/>
  <c r="M24" i="80"/>
  <c r="K57" i="80"/>
  <c r="Q71" i="80"/>
  <c r="S71" i="80" s="1"/>
  <c r="O71" i="80"/>
  <c r="S97" i="80"/>
  <c r="J89" i="80"/>
  <c r="R89" i="80" s="1"/>
  <c r="M10" i="80"/>
  <c r="O11" i="80"/>
  <c r="Q15" i="80"/>
  <c r="S15" i="80" s="1"/>
  <c r="K15" i="80"/>
  <c r="Q18" i="80"/>
  <c r="K18" i="80"/>
  <c r="O20" i="80"/>
  <c r="Q27" i="80"/>
  <c r="S27" i="80" s="1"/>
  <c r="N38" i="80"/>
  <c r="R38" i="80" s="1"/>
  <c r="O39" i="80"/>
  <c r="M44" i="80"/>
  <c r="O44" i="80" s="1"/>
  <c r="O45" i="80"/>
  <c r="R51" i="80"/>
  <c r="S80" i="80"/>
  <c r="Q84" i="80"/>
  <c r="S84" i="80" s="1"/>
  <c r="M79" i="80"/>
  <c r="O84" i="80"/>
  <c r="J100" i="80"/>
  <c r="R101" i="80"/>
  <c r="K101" i="80"/>
  <c r="M114" i="80"/>
  <c r="O114" i="80" s="1"/>
  <c r="O115" i="80"/>
  <c r="I122" i="80"/>
  <c r="R122" i="80"/>
  <c r="N134" i="80"/>
  <c r="Q11" i="80"/>
  <c r="S11" i="80" s="1"/>
  <c r="K11" i="80"/>
  <c r="S25" i="80"/>
  <c r="K44" i="80"/>
  <c r="J57" i="80"/>
  <c r="R58" i="80"/>
  <c r="S58" i="80" s="1"/>
  <c r="K58" i="80"/>
  <c r="Q90" i="80"/>
  <c r="S90" i="80" s="1"/>
  <c r="K90" i="80"/>
  <c r="I89" i="80"/>
  <c r="O100" i="80"/>
  <c r="M99" i="80"/>
  <c r="O99" i="80" s="1"/>
  <c r="Q100" i="80"/>
  <c r="J134" i="80"/>
  <c r="R134" i="80" s="1"/>
  <c r="R135" i="80"/>
  <c r="N9" i="80"/>
  <c r="S21" i="80"/>
  <c r="Q60" i="80"/>
  <c r="S60" i="80" s="1"/>
  <c r="K60" i="80"/>
  <c r="J9" i="80"/>
  <c r="I10" i="80"/>
  <c r="O15" i="80"/>
  <c r="R18" i="80"/>
  <c r="I23" i="80"/>
  <c r="I38" i="80"/>
  <c r="Q39" i="80"/>
  <c r="S39" i="80" s="1"/>
  <c r="K39" i="80"/>
  <c r="S52" i="80"/>
  <c r="O69" i="80"/>
  <c r="N68" i="80"/>
  <c r="N56" i="80" s="1"/>
  <c r="N79" i="80"/>
  <c r="N78" i="80" s="1"/>
  <c r="R82" i="80"/>
  <c r="M86" i="80"/>
  <c r="O86" i="80" s="1"/>
  <c r="M122" i="80"/>
  <c r="O122" i="80" s="1"/>
  <c r="O123" i="80"/>
  <c r="K130" i="80"/>
  <c r="Q51" i="80"/>
  <c r="S51" i="80" s="1"/>
  <c r="Q69" i="80"/>
  <c r="S69" i="80" s="1"/>
  <c r="K69" i="80"/>
  <c r="Q82" i="80"/>
  <c r="K82" i="80"/>
  <c r="R90" i="80"/>
  <c r="S101" i="80"/>
  <c r="Q114" i="80"/>
  <c r="K114" i="80"/>
  <c r="R130" i="80"/>
  <c r="Q131" i="80"/>
  <c r="S131" i="80" s="1"/>
  <c r="K131" i="80"/>
  <c r="M138" i="80"/>
  <c r="O138" i="80" s="1"/>
  <c r="O139" i="80"/>
  <c r="K52" i="80"/>
  <c r="M57" i="80"/>
  <c r="S63" i="80"/>
  <c r="I68" i="80"/>
  <c r="I78" i="80"/>
  <c r="K80" i="80"/>
  <c r="I86" i="80"/>
  <c r="Q87" i="80"/>
  <c r="S87" i="80" s="1"/>
  <c r="M89" i="80"/>
  <c r="O89" i="80" s="1"/>
  <c r="K92" i="80"/>
  <c r="R114" i="80"/>
  <c r="Q115" i="80"/>
  <c r="S115" i="80" s="1"/>
  <c r="K115" i="80"/>
  <c r="R115" i="80"/>
  <c r="S116" i="80"/>
  <c r="R123" i="80"/>
  <c r="M131" i="80"/>
  <c r="Q135" i="80"/>
  <c r="S135" i="80" s="1"/>
  <c r="K135" i="80"/>
  <c r="Q141" i="80"/>
  <c r="S141" i="80" s="1"/>
  <c r="K141" i="80"/>
  <c r="K27" i="80"/>
  <c r="K45" i="80"/>
  <c r="O51" i="80"/>
  <c r="R52" i="80"/>
  <c r="Q66" i="80"/>
  <c r="S66" i="80" s="1"/>
  <c r="M68" i="80"/>
  <c r="O68" i="80" s="1"/>
  <c r="R80" i="80"/>
  <c r="S88" i="80"/>
  <c r="Q103" i="80"/>
  <c r="S103" i="80" s="1"/>
  <c r="K103" i="80"/>
  <c r="S104" i="80"/>
  <c r="S112" i="80"/>
  <c r="Q123" i="80"/>
  <c r="K123" i="80"/>
  <c r="Q132" i="80"/>
  <c r="S132" i="80" s="1"/>
  <c r="O135" i="80"/>
  <c r="R138" i="80"/>
  <c r="Q139" i="80"/>
  <c r="S139" i="80" s="1"/>
  <c r="K139" i="80"/>
  <c r="R141" i="80"/>
  <c r="K145" i="79"/>
  <c r="W7" i="79"/>
  <c r="G87" i="79"/>
  <c r="V87" i="79" s="1"/>
  <c r="X87" i="79" s="1"/>
  <c r="V88" i="79"/>
  <c r="X88" i="79" s="1"/>
  <c r="X111" i="79"/>
  <c r="G7" i="79"/>
  <c r="M7" i="79"/>
  <c r="M145" i="79" s="1"/>
  <c r="S7" i="79"/>
  <c r="S145" i="79" s="1"/>
  <c r="X9" i="79"/>
  <c r="X15" i="79"/>
  <c r="X21" i="79"/>
  <c r="X27" i="79"/>
  <c r="X44" i="79"/>
  <c r="X46" i="79"/>
  <c r="X66" i="79"/>
  <c r="X68" i="79"/>
  <c r="G73" i="79"/>
  <c r="V73" i="79" s="1"/>
  <c r="X73" i="79" s="1"/>
  <c r="W74" i="79"/>
  <c r="X74" i="79" s="1"/>
  <c r="K92" i="79"/>
  <c r="Q92" i="79"/>
  <c r="Q145" i="79" s="1"/>
  <c r="X109" i="79"/>
  <c r="H111" i="79"/>
  <c r="W111" i="79" s="1"/>
  <c r="X114" i="79"/>
  <c r="V112" i="79"/>
  <c r="X112" i="79" s="1"/>
  <c r="X120" i="79"/>
  <c r="V123" i="79"/>
  <c r="X126" i="79"/>
  <c r="X137" i="79"/>
  <c r="X141" i="79"/>
  <c r="V143" i="79"/>
  <c r="X143" i="79" s="1"/>
  <c r="X11" i="79"/>
  <c r="V35" i="79"/>
  <c r="X35" i="79" s="1"/>
  <c r="X58" i="79"/>
  <c r="V92" i="79"/>
  <c r="X95" i="79"/>
  <c r="X99" i="79"/>
  <c r="V100" i="79"/>
  <c r="X124" i="79"/>
  <c r="X123" i="79" s="1"/>
  <c r="H129" i="79"/>
  <c r="N129" i="79"/>
  <c r="N145" i="79" s="1"/>
  <c r="T129" i="79"/>
  <c r="T145" i="79" s="1"/>
  <c r="H138" i="79"/>
  <c r="W138" i="79" s="1"/>
  <c r="X138" i="79" s="1"/>
  <c r="W139" i="79"/>
  <c r="X139" i="79" s="1"/>
  <c r="V8" i="79"/>
  <c r="X8" i="79" s="1"/>
  <c r="V34" i="79"/>
  <c r="W92" i="79"/>
  <c r="X122" i="79"/>
  <c r="H34" i="79"/>
  <c r="W34" i="79" s="1"/>
  <c r="L146" i="78"/>
  <c r="Y11" i="78"/>
  <c r="W14" i="78"/>
  <c r="Y14" i="78" s="1"/>
  <c r="H7" i="78"/>
  <c r="N146" i="78"/>
  <c r="Y35" i="78"/>
  <c r="X34" i="78"/>
  <c r="Y79" i="78"/>
  <c r="O146" i="78"/>
  <c r="U146" i="78"/>
  <c r="L33" i="78"/>
  <c r="W68" i="78"/>
  <c r="Y68" i="78" s="1"/>
  <c r="H33" i="78"/>
  <c r="W33" i="78" s="1"/>
  <c r="Y33" i="78" s="1"/>
  <c r="Y73" i="78"/>
  <c r="Y89" i="78"/>
  <c r="Y120" i="78"/>
  <c r="Y122" i="78"/>
  <c r="W132" i="78"/>
  <c r="W8" i="78"/>
  <c r="Y8" i="78" s="1"/>
  <c r="Y34" i="78"/>
  <c r="X43" i="78"/>
  <c r="I33" i="78"/>
  <c r="X33" i="78" s="1"/>
  <c r="W76" i="78"/>
  <c r="Y76" i="78" s="1"/>
  <c r="Y31" i="78"/>
  <c r="Y43" i="78"/>
  <c r="Y59" i="78"/>
  <c r="W75" i="78"/>
  <c r="Y75" i="78" s="1"/>
  <c r="Y97" i="78"/>
  <c r="W141" i="78"/>
  <c r="Y141" i="78" s="1"/>
  <c r="X90" i="78"/>
  <c r="Y90" i="78" s="1"/>
  <c r="H94" i="78"/>
  <c r="W94" i="78" s="1"/>
  <c r="I132" i="78"/>
  <c r="X132" i="78" s="1"/>
  <c r="W137" i="78"/>
  <c r="Y137" i="78" s="1"/>
  <c r="W144" i="78"/>
  <c r="Y144" i="78" s="1"/>
  <c r="I7" i="78"/>
  <c r="I94" i="78"/>
  <c r="X94" i="78" s="1"/>
  <c r="K113" i="78"/>
  <c r="W113" i="78" s="1"/>
  <c r="Y113" i="78" s="1"/>
  <c r="X125" i="78"/>
  <c r="X142" i="78"/>
  <c r="Y142" i="78" s="1"/>
  <c r="W95" i="78"/>
  <c r="Y95" i="78" s="1"/>
  <c r="I130" i="77"/>
  <c r="J79" i="77"/>
  <c r="J7" i="77"/>
  <c r="H74" i="77"/>
  <c r="J74" i="77" s="1"/>
  <c r="H114" i="77"/>
  <c r="J114" i="77" s="1"/>
  <c r="I123" i="77"/>
  <c r="J123" i="77" s="1"/>
  <c r="J95" i="76"/>
  <c r="H29" i="76"/>
  <c r="J29" i="76" s="1"/>
  <c r="H59" i="76"/>
  <c r="J59" i="76" s="1"/>
  <c r="H78" i="76"/>
  <c r="J78" i="76" s="1"/>
  <c r="H112" i="76"/>
  <c r="J112" i="76" s="1"/>
  <c r="H7" i="76"/>
  <c r="I7" i="76"/>
  <c r="I73" i="76"/>
  <c r="J73" i="76" s="1"/>
  <c r="I121" i="76"/>
  <c r="J121" i="76" s="1"/>
  <c r="Q31" i="75"/>
  <c r="Q150" i="75" s="1"/>
  <c r="I31" i="75"/>
  <c r="I150" i="75" s="1"/>
  <c r="M150" i="75"/>
  <c r="U26" i="75"/>
  <c r="U29" i="75"/>
  <c r="S31" i="75"/>
  <c r="U31" i="75" s="1"/>
  <c r="S8" i="75"/>
  <c r="U13" i="75"/>
  <c r="U16" i="75"/>
  <c r="U19" i="75"/>
  <c r="T40" i="75"/>
  <c r="U40" i="75" s="1"/>
  <c r="U62" i="75"/>
  <c r="U65" i="75"/>
  <c r="S145" i="75"/>
  <c r="U145" i="75" s="1"/>
  <c r="K141" i="75"/>
  <c r="S141" i="75" s="1"/>
  <c r="U41" i="75"/>
  <c r="U51" i="75"/>
  <c r="U52" i="75"/>
  <c r="U54" i="75"/>
  <c r="U55" i="75"/>
  <c r="U57" i="75"/>
  <c r="U60" i="75"/>
  <c r="S76" i="75"/>
  <c r="U76" i="75" s="1"/>
  <c r="K75" i="75"/>
  <c r="S75" i="75" s="1"/>
  <c r="U75" i="75" s="1"/>
  <c r="T78" i="75"/>
  <c r="U78" i="75" s="1"/>
  <c r="G81" i="75"/>
  <c r="Q93" i="75"/>
  <c r="Q81" i="75" s="1"/>
  <c r="U97" i="75"/>
  <c r="U101" i="75"/>
  <c r="M115" i="75"/>
  <c r="S118" i="75"/>
  <c r="U118" i="75" s="1"/>
  <c r="K107" i="75"/>
  <c r="S107" i="75" s="1"/>
  <c r="U107" i="75" s="1"/>
  <c r="P129" i="75"/>
  <c r="P150" i="75" s="1"/>
  <c r="M130" i="75"/>
  <c r="M129" i="75" s="1"/>
  <c r="T142" i="75"/>
  <c r="U142" i="75" s="1"/>
  <c r="L141" i="75"/>
  <c r="T141" i="75" s="1"/>
  <c r="T108" i="75"/>
  <c r="U108" i="75" s="1"/>
  <c r="L107" i="75"/>
  <c r="T107" i="75" s="1"/>
  <c r="S9" i="75"/>
  <c r="U9" i="75" s="1"/>
  <c r="S48" i="75"/>
  <c r="U48" i="75" s="1"/>
  <c r="L61" i="75"/>
  <c r="T61" i="75" s="1"/>
  <c r="I107" i="75"/>
  <c r="I120" i="75"/>
  <c r="T130" i="75"/>
  <c r="U130" i="75" s="1"/>
  <c r="L129" i="75"/>
  <c r="T129" i="75" s="1"/>
  <c r="H150" i="75"/>
  <c r="G150" i="75"/>
  <c r="T8" i="75"/>
  <c r="U45" i="75"/>
  <c r="U49" i="75"/>
  <c r="S59" i="75"/>
  <c r="U59" i="75" s="1"/>
  <c r="O61" i="75"/>
  <c r="O150" i="75" s="1"/>
  <c r="U67" i="75"/>
  <c r="U68" i="75"/>
  <c r="T75" i="75"/>
  <c r="M75" i="75"/>
  <c r="K81" i="75"/>
  <c r="S81" i="75" s="1"/>
  <c r="U81" i="75" s="1"/>
  <c r="I81" i="75"/>
  <c r="U84" i="75"/>
  <c r="I93" i="75"/>
  <c r="U95" i="75"/>
  <c r="U99" i="75"/>
  <c r="U103" i="75"/>
  <c r="M108" i="75"/>
  <c r="M107" i="75" s="1"/>
  <c r="U113" i="75"/>
  <c r="S121" i="75"/>
  <c r="U121" i="75" s="1"/>
  <c r="K120" i="75"/>
  <c r="S120" i="75" s="1"/>
  <c r="U120" i="75" s="1"/>
  <c r="U126" i="75"/>
  <c r="S137" i="75"/>
  <c r="U137" i="75" s="1"/>
  <c r="K129" i="75"/>
  <c r="S129" i="75" s="1"/>
  <c r="U129" i="75" s="1"/>
  <c r="T139" i="75"/>
  <c r="U139" i="75" s="1"/>
  <c r="I145" i="75"/>
  <c r="I141" i="75" s="1"/>
  <c r="U147" i="75"/>
  <c r="K61" i="75"/>
  <c r="L81" i="75"/>
  <c r="T81" i="75" s="1"/>
  <c r="L141" i="74"/>
  <c r="V29" i="74"/>
  <c r="R8" i="74"/>
  <c r="V75" i="74"/>
  <c r="U26" i="74"/>
  <c r="U61" i="74"/>
  <c r="U67" i="74"/>
  <c r="Q61" i="74"/>
  <c r="T84" i="74"/>
  <c r="L81" i="74"/>
  <c r="T81" i="74" s="1"/>
  <c r="J91" i="74"/>
  <c r="J81" i="74" s="1"/>
  <c r="V96" i="74"/>
  <c r="V100" i="74"/>
  <c r="V119" i="74"/>
  <c r="J127" i="74"/>
  <c r="J126" i="74" s="1"/>
  <c r="V134" i="74"/>
  <c r="P135" i="74"/>
  <c r="T135" i="74" s="1"/>
  <c r="V135" i="74" s="1"/>
  <c r="V138" i="74"/>
  <c r="V139" i="74"/>
  <c r="I141" i="74"/>
  <c r="P8" i="74"/>
  <c r="P141" i="74" s="1"/>
  <c r="U8" i="74"/>
  <c r="T26" i="74"/>
  <c r="L31" i="74"/>
  <c r="T31" i="74" s="1"/>
  <c r="Q31" i="74"/>
  <c r="U31" i="74" s="1"/>
  <c r="T67" i="74"/>
  <c r="V67" i="74" s="1"/>
  <c r="L61" i="74"/>
  <c r="T61" i="74" s="1"/>
  <c r="U106" i="74"/>
  <c r="Q105" i="74"/>
  <c r="U105" i="74" s="1"/>
  <c r="N105" i="74"/>
  <c r="V118" i="74"/>
  <c r="T126" i="74"/>
  <c r="V126" i="74" s="1"/>
  <c r="T131" i="74"/>
  <c r="V131" i="74" s="1"/>
  <c r="P126" i="74"/>
  <c r="V136" i="74"/>
  <c r="U84" i="74"/>
  <c r="Q81" i="74"/>
  <c r="U81" i="74" s="1"/>
  <c r="U29" i="74"/>
  <c r="R31" i="74"/>
  <c r="N32" i="74"/>
  <c r="N31" i="74" s="1"/>
  <c r="N141" i="74" s="1"/>
  <c r="V52" i="74"/>
  <c r="V55" i="74"/>
  <c r="V82" i="74"/>
  <c r="V94" i="74"/>
  <c r="V98" i="74"/>
  <c r="V102" i="74"/>
  <c r="L105" i="74"/>
  <c r="T105" i="74" s="1"/>
  <c r="T106" i="74"/>
  <c r="V106" i="74" s="1"/>
  <c r="M117" i="74"/>
  <c r="U117" i="74" s="1"/>
  <c r="V117" i="74" s="1"/>
  <c r="U118" i="74"/>
  <c r="J123" i="74"/>
  <c r="J120" i="74" s="1"/>
  <c r="J122" i="74"/>
  <c r="J119" i="74" s="1"/>
  <c r="J118" i="74" s="1"/>
  <c r="J117" i="74" s="1"/>
  <c r="J141" i="74" s="1"/>
  <c r="R135" i="74"/>
  <c r="M75" i="74"/>
  <c r="U75" i="74" s="1"/>
  <c r="P19" i="73"/>
  <c r="R11" i="73"/>
  <c r="R19" i="73" s="1"/>
  <c r="P18" i="72"/>
  <c r="R10" i="72"/>
  <c r="R18" i="72" s="1"/>
  <c r="P19" i="71"/>
  <c r="R11" i="71"/>
  <c r="R19" i="71" s="1"/>
  <c r="R19" i="70"/>
  <c r="P19" i="70"/>
  <c r="P19" i="69"/>
  <c r="R11" i="69"/>
  <c r="R19" i="69" s="1"/>
  <c r="P19" i="68"/>
  <c r="R11" i="68"/>
  <c r="R19" i="68" s="1"/>
  <c r="Q15" i="67"/>
  <c r="N15" i="67"/>
  <c r="Q15" i="66"/>
  <c r="O15" i="66"/>
  <c r="L22" i="65"/>
  <c r="J22" i="65"/>
  <c r="K72" i="81" l="1"/>
  <c r="I60" i="81"/>
  <c r="Q72" i="81"/>
  <c r="S72" i="81" s="1"/>
  <c r="J126" i="81"/>
  <c r="R127" i="81"/>
  <c r="K127" i="81"/>
  <c r="R93" i="81"/>
  <c r="S93" i="81" s="1"/>
  <c r="J82" i="81"/>
  <c r="O26" i="81"/>
  <c r="M25" i="81"/>
  <c r="Q26" i="81"/>
  <c r="O140" i="81"/>
  <c r="R131" i="81"/>
  <c r="K131" i="81"/>
  <c r="S90" i="81"/>
  <c r="R139" i="81"/>
  <c r="K148" i="81"/>
  <c r="O53" i="81"/>
  <c r="K93" i="81"/>
  <c r="S131" i="81"/>
  <c r="Q126" i="81"/>
  <c r="Q46" i="81"/>
  <c r="S46" i="81" s="1"/>
  <c r="K46" i="81"/>
  <c r="S18" i="81"/>
  <c r="K121" i="81"/>
  <c r="R15" i="81"/>
  <c r="R140" i="81"/>
  <c r="M9" i="81"/>
  <c r="O10" i="81"/>
  <c r="N103" i="81"/>
  <c r="O103" i="81" s="1"/>
  <c r="Q25" i="81"/>
  <c r="I139" i="81"/>
  <c r="Q140" i="81"/>
  <c r="S140" i="81" s="1"/>
  <c r="K140" i="81"/>
  <c r="R20" i="81"/>
  <c r="K20" i="81"/>
  <c r="R10" i="81"/>
  <c r="S10" i="81" s="1"/>
  <c r="J9" i="81"/>
  <c r="S149" i="81"/>
  <c r="S127" i="81"/>
  <c r="R90" i="81"/>
  <c r="N82" i="81"/>
  <c r="Q103" i="81"/>
  <c r="K103" i="81"/>
  <c r="R61" i="81"/>
  <c r="N60" i="81"/>
  <c r="R60" i="81" s="1"/>
  <c r="S148" i="81"/>
  <c r="S146" i="81"/>
  <c r="S61" i="81"/>
  <c r="S53" i="81"/>
  <c r="Q56" i="81"/>
  <c r="S56" i="81" s="1"/>
  <c r="O118" i="81"/>
  <c r="O83" i="81"/>
  <c r="M82" i="81"/>
  <c r="S15" i="81"/>
  <c r="Q121" i="81"/>
  <c r="S121" i="81" s="1"/>
  <c r="Q20" i="81"/>
  <c r="S20" i="81" s="1"/>
  <c r="J134" i="81"/>
  <c r="R135" i="81"/>
  <c r="S135" i="81" s="1"/>
  <c r="K135" i="81"/>
  <c r="Q82" i="81"/>
  <c r="K82" i="81"/>
  <c r="M139" i="81"/>
  <c r="O139" i="81" s="1"/>
  <c r="S118" i="81"/>
  <c r="R57" i="81"/>
  <c r="S57" i="81" s="1"/>
  <c r="N56" i="81"/>
  <c r="R56" i="81" s="1"/>
  <c r="R103" i="81"/>
  <c r="N25" i="81"/>
  <c r="Q143" i="81"/>
  <c r="S143" i="81" s="1"/>
  <c r="K143" i="81"/>
  <c r="S141" i="81"/>
  <c r="R40" i="81"/>
  <c r="S40" i="81" s="1"/>
  <c r="K40" i="81"/>
  <c r="O57" i="81"/>
  <c r="R26" i="81"/>
  <c r="K26" i="81"/>
  <c r="J25" i="81"/>
  <c r="R25" i="81" s="1"/>
  <c r="N9" i="81"/>
  <c r="I151" i="81"/>
  <c r="K78" i="80"/>
  <c r="R9" i="80"/>
  <c r="K89" i="80"/>
  <c r="Q89" i="80"/>
  <c r="S89" i="80" s="1"/>
  <c r="O79" i="80"/>
  <c r="M78" i="80"/>
  <c r="O78" i="80" s="1"/>
  <c r="Q138" i="80"/>
  <c r="S138" i="80" s="1"/>
  <c r="J23" i="80"/>
  <c r="R24" i="80"/>
  <c r="K24" i="80"/>
  <c r="S123" i="80"/>
  <c r="R68" i="80"/>
  <c r="Q86" i="80"/>
  <c r="S86" i="80" s="1"/>
  <c r="K86" i="80"/>
  <c r="Q68" i="80"/>
  <c r="K68" i="80"/>
  <c r="S114" i="80"/>
  <c r="S82" i="80"/>
  <c r="J78" i="80"/>
  <c r="R78" i="80" s="1"/>
  <c r="K20" i="80"/>
  <c r="J56" i="80"/>
  <c r="R56" i="80" s="1"/>
  <c r="R57" i="80"/>
  <c r="Q122" i="80"/>
  <c r="S122" i="80" s="1"/>
  <c r="K122" i="80"/>
  <c r="S18" i="80"/>
  <c r="M9" i="80"/>
  <c r="O10" i="80"/>
  <c r="O24" i="80"/>
  <c r="M23" i="80"/>
  <c r="Q23" i="80" s="1"/>
  <c r="R143" i="80"/>
  <c r="S143" i="80" s="1"/>
  <c r="K143" i="80"/>
  <c r="Q24" i="80"/>
  <c r="S24" i="80" s="1"/>
  <c r="K134" i="80"/>
  <c r="M134" i="80"/>
  <c r="O134" i="80" s="1"/>
  <c r="Q79" i="80"/>
  <c r="J99" i="80"/>
  <c r="R99" i="80" s="1"/>
  <c r="K100" i="80"/>
  <c r="R100" i="80"/>
  <c r="S100" i="80" s="1"/>
  <c r="N23" i="80"/>
  <c r="N146" i="80" s="1"/>
  <c r="O38" i="80"/>
  <c r="M130" i="80"/>
  <c r="O131" i="80"/>
  <c r="R79" i="80"/>
  <c r="O57" i="80"/>
  <c r="M56" i="80"/>
  <c r="O56" i="80" s="1"/>
  <c r="Q38" i="80"/>
  <c r="S38" i="80" s="1"/>
  <c r="K38" i="80"/>
  <c r="I9" i="80"/>
  <c r="Q10" i="80"/>
  <c r="S10" i="80" s="1"/>
  <c r="K10" i="80"/>
  <c r="Q44" i="80"/>
  <c r="S44" i="80" s="1"/>
  <c r="Q57" i="80"/>
  <c r="S57" i="80" s="1"/>
  <c r="I56" i="80"/>
  <c r="Q117" i="80"/>
  <c r="S117" i="80" s="1"/>
  <c r="K117" i="80"/>
  <c r="I99" i="80"/>
  <c r="W129" i="79"/>
  <c r="X129" i="79" s="1"/>
  <c r="G145" i="79"/>
  <c r="V7" i="79"/>
  <c r="W145" i="79"/>
  <c r="X92" i="79"/>
  <c r="X34" i="79"/>
  <c r="H145" i="79"/>
  <c r="K146" i="78"/>
  <c r="Y132" i="78"/>
  <c r="H146" i="78"/>
  <c r="W7" i="78"/>
  <c r="I146" i="78"/>
  <c r="X7" i="78"/>
  <c r="X146" i="78" s="1"/>
  <c r="Y94" i="78"/>
  <c r="J130" i="77"/>
  <c r="H130" i="77"/>
  <c r="H126" i="76"/>
  <c r="J7" i="76"/>
  <c r="J126" i="76" s="1"/>
  <c r="I126" i="76"/>
  <c r="K150" i="75"/>
  <c r="T150" i="75"/>
  <c r="U141" i="75"/>
  <c r="S61" i="75"/>
  <c r="U61" i="75" s="1"/>
  <c r="L150" i="75"/>
  <c r="S150" i="75"/>
  <c r="U8" i="75"/>
  <c r="U141" i="74"/>
  <c r="V81" i="74"/>
  <c r="M141" i="74"/>
  <c r="V105" i="74"/>
  <c r="V31" i="74"/>
  <c r="V84" i="74"/>
  <c r="R141" i="74"/>
  <c r="Q141" i="74"/>
  <c r="V61" i="74"/>
  <c r="V26" i="74"/>
  <c r="T8" i="74"/>
  <c r="T51" i="63"/>
  <c r="O51" i="63"/>
  <c r="J51" i="63"/>
  <c r="T50" i="63"/>
  <c r="O50" i="63"/>
  <c r="J50" i="63"/>
  <c r="S49" i="63"/>
  <c r="R49" i="63"/>
  <c r="T49" i="63" s="1"/>
  <c r="Q49" i="63"/>
  <c r="N49" i="63"/>
  <c r="M49" i="63"/>
  <c r="O49" i="63" s="1"/>
  <c r="L49" i="63"/>
  <c r="I49" i="63"/>
  <c r="H49" i="63"/>
  <c r="J49" i="63" s="1"/>
  <c r="G49" i="63"/>
  <c r="T48" i="63"/>
  <c r="O48" i="63"/>
  <c r="J48" i="63"/>
  <c r="T47" i="63"/>
  <c r="J47" i="63"/>
  <c r="T46" i="63"/>
  <c r="O46" i="63"/>
  <c r="J46" i="63"/>
  <c r="T45" i="63"/>
  <c r="O45" i="63"/>
  <c r="J45" i="63"/>
  <c r="T44" i="63"/>
  <c r="S44" i="63"/>
  <c r="R44" i="63"/>
  <c r="Q44" i="63"/>
  <c r="O44" i="63"/>
  <c r="N44" i="63"/>
  <c r="M44" i="63"/>
  <c r="L44" i="63"/>
  <c r="J44" i="63"/>
  <c r="I44" i="63"/>
  <c r="H44" i="63"/>
  <c r="G44" i="63"/>
  <c r="T43" i="63"/>
  <c r="O43" i="63"/>
  <c r="J43" i="63"/>
  <c r="T42" i="63"/>
  <c r="O42" i="63"/>
  <c r="J42" i="63"/>
  <c r="S41" i="63"/>
  <c r="R41" i="63"/>
  <c r="T41" i="63" s="1"/>
  <c r="Q41" i="63"/>
  <c r="N41" i="63"/>
  <c r="M41" i="63"/>
  <c r="O41" i="63" s="1"/>
  <c r="L41" i="63"/>
  <c r="I41" i="63"/>
  <c r="H41" i="63"/>
  <c r="J41" i="63" s="1"/>
  <c r="G41" i="63"/>
  <c r="T40" i="63"/>
  <c r="O40" i="63"/>
  <c r="J40" i="63"/>
  <c r="T39" i="63"/>
  <c r="O39" i="63"/>
  <c r="J39" i="63"/>
  <c r="T38" i="63"/>
  <c r="O38" i="63"/>
  <c r="J38" i="63"/>
  <c r="S37" i="63"/>
  <c r="T37" i="63" s="1"/>
  <c r="R37" i="63"/>
  <c r="Q37" i="63"/>
  <c r="N37" i="63"/>
  <c r="O37" i="63" s="1"/>
  <c r="M37" i="63"/>
  <c r="L37" i="63"/>
  <c r="I37" i="63"/>
  <c r="J37" i="63" s="1"/>
  <c r="H37" i="63"/>
  <c r="G37" i="63"/>
  <c r="T36" i="63"/>
  <c r="O36" i="63"/>
  <c r="J36" i="63"/>
  <c r="T35" i="63"/>
  <c r="O35" i="63"/>
  <c r="J35" i="63"/>
  <c r="T34" i="63"/>
  <c r="O34" i="63"/>
  <c r="J34" i="63"/>
  <c r="T33" i="63"/>
  <c r="O33" i="63"/>
  <c r="J33" i="63"/>
  <c r="S32" i="63"/>
  <c r="T32" i="63" s="1"/>
  <c r="R32" i="63"/>
  <c r="Q32" i="63"/>
  <c r="N32" i="63"/>
  <c r="O32" i="63" s="1"/>
  <c r="M32" i="63"/>
  <c r="L32" i="63"/>
  <c r="I32" i="63"/>
  <c r="J32" i="63" s="1"/>
  <c r="H32" i="63"/>
  <c r="G32" i="63"/>
  <c r="T31" i="63"/>
  <c r="O31" i="63"/>
  <c r="J31" i="63"/>
  <c r="T30" i="63"/>
  <c r="O30" i="63"/>
  <c r="J30" i="63"/>
  <c r="S29" i="63"/>
  <c r="R29" i="63"/>
  <c r="T29" i="63" s="1"/>
  <c r="Q29" i="63"/>
  <c r="N29" i="63"/>
  <c r="M29" i="63"/>
  <c r="O29" i="63" s="1"/>
  <c r="L29" i="63"/>
  <c r="I29" i="63"/>
  <c r="H29" i="63"/>
  <c r="J29" i="63" s="1"/>
  <c r="G29" i="63"/>
  <c r="T28" i="63"/>
  <c r="O28" i="63"/>
  <c r="T27" i="63"/>
  <c r="O27" i="63"/>
  <c r="J27" i="63"/>
  <c r="T26" i="63"/>
  <c r="O26" i="63"/>
  <c r="J26" i="63"/>
  <c r="S25" i="63"/>
  <c r="R25" i="63"/>
  <c r="T25" i="63" s="1"/>
  <c r="Q25" i="63"/>
  <c r="Q52" i="63" s="1"/>
  <c r="N25" i="63"/>
  <c r="M25" i="63"/>
  <c r="O25" i="63" s="1"/>
  <c r="L25" i="63"/>
  <c r="L52" i="63" s="1"/>
  <c r="I25" i="63"/>
  <c r="H25" i="63"/>
  <c r="J25" i="63" s="1"/>
  <c r="G25" i="63"/>
  <c r="G52" i="63" s="1"/>
  <c r="T24" i="63"/>
  <c r="O24" i="63"/>
  <c r="J24" i="63"/>
  <c r="T23" i="63"/>
  <c r="J23" i="63"/>
  <c r="T22" i="63"/>
  <c r="O22" i="63"/>
  <c r="J22" i="63"/>
  <c r="T21" i="63"/>
  <c r="O21" i="63"/>
  <c r="J21" i="63"/>
  <c r="T20" i="63"/>
  <c r="O20" i="63"/>
  <c r="J20" i="63"/>
  <c r="T19" i="63"/>
  <c r="O19" i="63"/>
  <c r="J19" i="63"/>
  <c r="T18" i="63"/>
  <c r="O18" i="63"/>
  <c r="J18" i="63"/>
  <c r="T17" i="63"/>
  <c r="O17" i="63"/>
  <c r="J17" i="63"/>
  <c r="T16" i="63"/>
  <c r="S16" i="63"/>
  <c r="R16" i="63"/>
  <c r="Q16" i="63"/>
  <c r="O16" i="63"/>
  <c r="N16" i="63"/>
  <c r="M16" i="63"/>
  <c r="L16" i="63"/>
  <c r="J16" i="63"/>
  <c r="I16" i="63"/>
  <c r="H16" i="63"/>
  <c r="G16" i="63"/>
  <c r="T15" i="63"/>
  <c r="O15" i="63"/>
  <c r="J15" i="63"/>
  <c r="T14" i="63"/>
  <c r="O14" i="63"/>
  <c r="J14" i="63"/>
  <c r="T13" i="63"/>
  <c r="O13" i="63"/>
  <c r="J13" i="63"/>
  <c r="T12" i="63"/>
  <c r="O12" i="63"/>
  <c r="J12" i="63"/>
  <c r="T11" i="63"/>
  <c r="O11" i="63"/>
  <c r="J11" i="63"/>
  <c r="T10" i="63"/>
  <c r="O10" i="63"/>
  <c r="J10" i="63"/>
  <c r="S9" i="63"/>
  <c r="S52" i="63" s="1"/>
  <c r="R9" i="63"/>
  <c r="R52" i="63" s="1"/>
  <c r="Q9" i="63"/>
  <c r="N9" i="63"/>
  <c r="N52" i="63" s="1"/>
  <c r="M9" i="63"/>
  <c r="M52" i="63" s="1"/>
  <c r="L9" i="63"/>
  <c r="I9" i="63"/>
  <c r="I52" i="63" s="1"/>
  <c r="H9" i="63"/>
  <c r="H52" i="63" s="1"/>
  <c r="G9" i="63"/>
  <c r="AK52" i="62"/>
  <c r="AG52" i="62"/>
  <c r="AC52" i="62"/>
  <c r="Y52" i="62"/>
  <c r="U52" i="62"/>
  <c r="Q52" i="62"/>
  <c r="M52" i="62"/>
  <c r="I52" i="62"/>
  <c r="AK51" i="62"/>
  <c r="AG51" i="62"/>
  <c r="AC51" i="62"/>
  <c r="Y51" i="62"/>
  <c r="U51" i="62"/>
  <c r="Q51" i="62"/>
  <c r="M51" i="62"/>
  <c r="I51" i="62"/>
  <c r="AJ50" i="62"/>
  <c r="AK50" i="62" s="1"/>
  <c r="AI50" i="62"/>
  <c r="AF50" i="62"/>
  <c r="AE50" i="62"/>
  <c r="AG50" i="62" s="1"/>
  <c r="AB50" i="62"/>
  <c r="AA50" i="62"/>
  <c r="AC50" i="62" s="1"/>
  <c r="Y50" i="62"/>
  <c r="X50" i="62"/>
  <c r="W50" i="62"/>
  <c r="T50" i="62"/>
  <c r="U50" i="62" s="1"/>
  <c r="S50" i="62"/>
  <c r="P50" i="62"/>
  <c r="O50" i="62"/>
  <c r="Q50" i="62" s="1"/>
  <c r="L50" i="62"/>
  <c r="K50" i="62"/>
  <c r="M50" i="62" s="1"/>
  <c r="I50" i="62"/>
  <c r="H50" i="62"/>
  <c r="G50" i="62"/>
  <c r="AK49" i="62"/>
  <c r="AG49" i="62"/>
  <c r="AC49" i="62"/>
  <c r="Y49" i="62"/>
  <c r="U49" i="62"/>
  <c r="Q49" i="62"/>
  <c r="M49" i="62"/>
  <c r="I49" i="62"/>
  <c r="AK48" i="62"/>
  <c r="AG48" i="62"/>
  <c r="AC48" i="62"/>
  <c r="Y48" i="62"/>
  <c r="U48" i="62"/>
  <c r="Q48" i="62"/>
  <c r="M48" i="62"/>
  <c r="I48" i="62"/>
  <c r="AK47" i="62"/>
  <c r="AG47" i="62"/>
  <c r="AC47" i="62"/>
  <c r="Y47" i="62"/>
  <c r="U47" i="62"/>
  <c r="Q47" i="62"/>
  <c r="M47" i="62"/>
  <c r="I47" i="62"/>
  <c r="AK46" i="62"/>
  <c r="AG46" i="62"/>
  <c r="AG45" i="62" s="1"/>
  <c r="AC46" i="62"/>
  <c r="Y46" i="62"/>
  <c r="U46" i="62"/>
  <c r="Q46" i="62"/>
  <c r="Q45" i="62" s="1"/>
  <c r="M46" i="62"/>
  <c r="I46" i="62"/>
  <c r="AK45" i="62"/>
  <c r="AJ45" i="62"/>
  <c r="AI45" i="62"/>
  <c r="AF45" i="62"/>
  <c r="AE45" i="62"/>
  <c r="AC45" i="62"/>
  <c r="AB45" i="62"/>
  <c r="AA45" i="62"/>
  <c r="Y45" i="62"/>
  <c r="X45" i="62"/>
  <c r="W45" i="62"/>
  <c r="U45" i="62"/>
  <c r="T45" i="62"/>
  <c r="T53" i="62" s="1"/>
  <c r="S45" i="62"/>
  <c r="P45" i="62"/>
  <c r="O45" i="62"/>
  <c r="O53" i="62" s="1"/>
  <c r="M45" i="62"/>
  <c r="L45" i="62"/>
  <c r="K45" i="62"/>
  <c r="I45" i="62"/>
  <c r="G45" i="62"/>
  <c r="AK44" i="62"/>
  <c r="AG44" i="62"/>
  <c r="AC44" i="62"/>
  <c r="Y44" i="62"/>
  <c r="U44" i="62"/>
  <c r="Q44" i="62"/>
  <c r="M44" i="62"/>
  <c r="I44" i="62"/>
  <c r="AK43" i="62"/>
  <c r="AG43" i="62"/>
  <c r="AG42" i="62" s="1"/>
  <c r="AC43" i="62"/>
  <c r="Y43" i="62"/>
  <c r="U43" i="62"/>
  <c r="Q43" i="62"/>
  <c r="Q42" i="62" s="1"/>
  <c r="M43" i="62"/>
  <c r="I43" i="62"/>
  <c r="AK42" i="62"/>
  <c r="AJ42" i="62"/>
  <c r="AI42" i="62"/>
  <c r="AF42" i="62"/>
  <c r="AE42" i="62"/>
  <c r="AC42" i="62"/>
  <c r="AB42" i="62"/>
  <c r="AA42" i="62"/>
  <c r="Y42" i="62"/>
  <c r="X42" i="62"/>
  <c r="W42" i="62"/>
  <c r="U42" i="62"/>
  <c r="T42" i="62"/>
  <c r="S42" i="62"/>
  <c r="P42" i="62"/>
  <c r="O42" i="62"/>
  <c r="M42" i="62"/>
  <c r="L42" i="62"/>
  <c r="K42" i="62"/>
  <c r="I42" i="62"/>
  <c r="H42" i="62"/>
  <c r="G42" i="62"/>
  <c r="AK41" i="62"/>
  <c r="AG41" i="62"/>
  <c r="AC41" i="62"/>
  <c r="Y41" i="62"/>
  <c r="U41" i="62"/>
  <c r="Q41" i="62"/>
  <c r="M41" i="62"/>
  <c r="I41" i="62"/>
  <c r="AK40" i="62"/>
  <c r="AG40" i="62"/>
  <c r="AC40" i="62"/>
  <c r="Y40" i="62"/>
  <c r="U40" i="62"/>
  <c r="Q40" i="62"/>
  <c r="M40" i="62"/>
  <c r="I40" i="62"/>
  <c r="AK39" i="62"/>
  <c r="AG39" i="62"/>
  <c r="AG38" i="62" s="1"/>
  <c r="AC39" i="62"/>
  <c r="Y39" i="62"/>
  <c r="U39" i="62"/>
  <c r="Q39" i="62"/>
  <c r="Q38" i="62" s="1"/>
  <c r="M39" i="62"/>
  <c r="I39" i="62"/>
  <c r="AK38" i="62"/>
  <c r="AJ38" i="62"/>
  <c r="AI38" i="62"/>
  <c r="AF38" i="62"/>
  <c r="AE38" i="62"/>
  <c r="AC38" i="62"/>
  <c r="AB38" i="62"/>
  <c r="AA38" i="62"/>
  <c r="Y38" i="62"/>
  <c r="X38" i="62"/>
  <c r="W38" i="62"/>
  <c r="U38" i="62"/>
  <c r="T38" i="62"/>
  <c r="S38" i="62"/>
  <c r="P38" i="62"/>
  <c r="O38" i="62"/>
  <c r="M38" i="62"/>
  <c r="L38" i="62"/>
  <c r="K38" i="62"/>
  <c r="I38" i="62"/>
  <c r="H38" i="62"/>
  <c r="G38" i="62"/>
  <c r="AK37" i="62"/>
  <c r="AG37" i="62"/>
  <c r="AC37" i="62"/>
  <c r="Y37" i="62"/>
  <c r="U37" i="62"/>
  <c r="Q37" i="62"/>
  <c r="M37" i="62"/>
  <c r="I37" i="62"/>
  <c r="AK36" i="62"/>
  <c r="AG36" i="62"/>
  <c r="AC36" i="62"/>
  <c r="Y36" i="62"/>
  <c r="U36" i="62"/>
  <c r="Q36" i="62"/>
  <c r="M36" i="62"/>
  <c r="I36" i="62"/>
  <c r="AK35" i="62"/>
  <c r="AG35" i="62"/>
  <c r="AC35" i="62"/>
  <c r="Y35" i="62"/>
  <c r="U35" i="62"/>
  <c r="Q35" i="62"/>
  <c r="M35" i="62"/>
  <c r="I35" i="62"/>
  <c r="AK34" i="62"/>
  <c r="AG34" i="62"/>
  <c r="AC34" i="62"/>
  <c r="Y34" i="62"/>
  <c r="U34" i="62"/>
  <c r="Q34" i="62"/>
  <c r="M34" i="62"/>
  <c r="I34" i="62"/>
  <c r="AJ33" i="62"/>
  <c r="AI33" i="62"/>
  <c r="AK33" i="62" s="1"/>
  <c r="AH33" i="62"/>
  <c r="AF33" i="62"/>
  <c r="AE33" i="62"/>
  <c r="AG33" i="62" s="1"/>
  <c r="AD33" i="62"/>
  <c r="AB33" i="62"/>
  <c r="AA33" i="62"/>
  <c r="AC33" i="62" s="1"/>
  <c r="X33" i="62"/>
  <c r="W33" i="62"/>
  <c r="Y33" i="62" s="1"/>
  <c r="V33" i="62"/>
  <c r="T33" i="62"/>
  <c r="S33" i="62"/>
  <c r="U33" i="62" s="1"/>
  <c r="R33" i="62"/>
  <c r="P33" i="62"/>
  <c r="O33" i="62"/>
  <c r="Q33" i="62" s="1"/>
  <c r="M33" i="62"/>
  <c r="L33" i="62"/>
  <c r="K33" i="62"/>
  <c r="H33" i="62"/>
  <c r="I33" i="62" s="1"/>
  <c r="G33" i="62"/>
  <c r="AK32" i="62"/>
  <c r="AG32" i="62"/>
  <c r="AC32" i="62"/>
  <c r="Y32" i="62"/>
  <c r="U32" i="62"/>
  <c r="Q32" i="62"/>
  <c r="M32" i="62"/>
  <c r="I32" i="62"/>
  <c r="AK31" i="62"/>
  <c r="AG31" i="62"/>
  <c r="AG30" i="62" s="1"/>
  <c r="AC31" i="62"/>
  <c r="Y31" i="62"/>
  <c r="U31" i="62"/>
  <c r="Q31" i="62"/>
  <c r="Q30" i="62" s="1"/>
  <c r="M31" i="62"/>
  <c r="M30" i="62" s="1"/>
  <c r="I31" i="62"/>
  <c r="AK30" i="62"/>
  <c r="AJ30" i="62"/>
  <c r="AI30" i="62"/>
  <c r="AF30" i="62"/>
  <c r="AE30" i="62"/>
  <c r="AC30" i="62"/>
  <c r="AB30" i="62"/>
  <c r="AA30" i="62"/>
  <c r="Y30" i="62"/>
  <c r="X30" i="62"/>
  <c r="W30" i="62"/>
  <c r="U30" i="62"/>
  <c r="T30" i="62"/>
  <c r="S30" i="62"/>
  <c r="P30" i="62"/>
  <c r="O30" i="62"/>
  <c r="L30" i="62"/>
  <c r="K30" i="62"/>
  <c r="I30" i="62"/>
  <c r="H30" i="62"/>
  <c r="G30" i="62"/>
  <c r="AK29" i="62"/>
  <c r="AG29" i="62"/>
  <c r="AC29" i="62"/>
  <c r="Y29" i="62"/>
  <c r="U29" i="62"/>
  <c r="Q29" i="62"/>
  <c r="M29" i="62"/>
  <c r="I29" i="62"/>
  <c r="AK28" i="62"/>
  <c r="AG28" i="62"/>
  <c r="AC28" i="62"/>
  <c r="Y28" i="62"/>
  <c r="U28" i="62"/>
  <c r="Q28" i="62"/>
  <c r="M28" i="62"/>
  <c r="I28" i="62"/>
  <c r="AK27" i="62"/>
  <c r="AG27" i="62"/>
  <c r="AG26" i="62" s="1"/>
  <c r="AC27" i="62"/>
  <c r="Y27" i="62"/>
  <c r="U27" i="62"/>
  <c r="Q27" i="62"/>
  <c r="Q26" i="62" s="1"/>
  <c r="M27" i="62"/>
  <c r="I27" i="62"/>
  <c r="AK26" i="62"/>
  <c r="AJ26" i="62"/>
  <c r="AI26" i="62"/>
  <c r="AF26" i="62"/>
  <c r="AE26" i="62"/>
  <c r="AC26" i="62"/>
  <c r="AB26" i="62"/>
  <c r="AA26" i="62"/>
  <c r="Y26" i="62"/>
  <c r="X26" i="62"/>
  <c r="W26" i="62"/>
  <c r="U26" i="62"/>
  <c r="T26" i="62"/>
  <c r="S26" i="62"/>
  <c r="P26" i="62"/>
  <c r="O26" i="62"/>
  <c r="M26" i="62"/>
  <c r="L26" i="62"/>
  <c r="K26" i="62"/>
  <c r="I26" i="62"/>
  <c r="H26" i="62"/>
  <c r="G26" i="62"/>
  <c r="AK25" i="62"/>
  <c r="AG25" i="62"/>
  <c r="AC25" i="62"/>
  <c r="Y25" i="62"/>
  <c r="U25" i="62"/>
  <c r="Q25" i="62"/>
  <c r="M25" i="62"/>
  <c r="I25" i="62"/>
  <c r="AK24" i="62"/>
  <c r="AG24" i="62"/>
  <c r="AC24" i="62"/>
  <c r="Y24" i="62"/>
  <c r="U24" i="62"/>
  <c r="Q24" i="62"/>
  <c r="M24" i="62"/>
  <c r="I24" i="62"/>
  <c r="AK23" i="62"/>
  <c r="AG23" i="62"/>
  <c r="AC23" i="62"/>
  <c r="Y23" i="62"/>
  <c r="U23" i="62"/>
  <c r="Q23" i="62"/>
  <c r="M23" i="62"/>
  <c r="I23" i="62"/>
  <c r="AK22" i="62"/>
  <c r="AG22" i="62"/>
  <c r="AC22" i="62"/>
  <c r="Y22" i="62"/>
  <c r="U22" i="62"/>
  <c r="Q22" i="62"/>
  <c r="M22" i="62"/>
  <c r="I22" i="62"/>
  <c r="AK21" i="62"/>
  <c r="AG21" i="62"/>
  <c r="AC21" i="62"/>
  <c r="Y21" i="62"/>
  <c r="U21" i="62"/>
  <c r="Q21" i="62"/>
  <c r="M21" i="62"/>
  <c r="I21" i="62"/>
  <c r="AK20" i="62"/>
  <c r="AG20" i="62"/>
  <c r="AC20" i="62"/>
  <c r="Y20" i="62"/>
  <c r="U20" i="62"/>
  <c r="Q20" i="62"/>
  <c r="M20" i="62"/>
  <c r="I20" i="62"/>
  <c r="AK19" i="62"/>
  <c r="AG19" i="62"/>
  <c r="AC19" i="62"/>
  <c r="Y19" i="62"/>
  <c r="U19" i="62"/>
  <c r="Q19" i="62"/>
  <c r="M19" i="62"/>
  <c r="I19" i="62"/>
  <c r="AK18" i="62"/>
  <c r="AG18" i="62"/>
  <c r="AG17" i="62" s="1"/>
  <c r="AC18" i="62"/>
  <c r="Y18" i="62"/>
  <c r="U18" i="62"/>
  <c r="Q18" i="62"/>
  <c r="Q17" i="62" s="1"/>
  <c r="M18" i="62"/>
  <c r="I18" i="62"/>
  <c r="AK17" i="62"/>
  <c r="AJ17" i="62"/>
  <c r="AI17" i="62"/>
  <c r="AF17" i="62"/>
  <c r="AE17" i="62"/>
  <c r="AC17" i="62"/>
  <c r="AB17" i="62"/>
  <c r="AA17" i="62"/>
  <c r="Y17" i="62"/>
  <c r="X17" i="62"/>
  <c r="W17" i="62"/>
  <c r="U17" i="62"/>
  <c r="T17" i="62"/>
  <c r="S17" i="62"/>
  <c r="P17" i="62"/>
  <c r="O17" i="62"/>
  <c r="M17" i="62"/>
  <c r="L17" i="62"/>
  <c r="K17" i="62"/>
  <c r="I17" i="62"/>
  <c r="H17" i="62"/>
  <c r="G17" i="62"/>
  <c r="AK16" i="62"/>
  <c r="AG16" i="62"/>
  <c r="AC16" i="62"/>
  <c r="AC9" i="62" s="1"/>
  <c r="AC53" i="62" s="1"/>
  <c r="Y16" i="62"/>
  <c r="U16" i="62"/>
  <c r="Q16" i="62"/>
  <c r="M16" i="62"/>
  <c r="M9" i="62" s="1"/>
  <c r="M53" i="62" s="1"/>
  <c r="I16" i="62"/>
  <c r="AK15" i="62"/>
  <c r="AG15" i="62"/>
  <c r="I15" i="62"/>
  <c r="AK14" i="62"/>
  <c r="AG14" i="62"/>
  <c r="AC14" i="62"/>
  <c r="Y14" i="62"/>
  <c r="U14" i="62"/>
  <c r="Q14" i="62"/>
  <c r="M14" i="62"/>
  <c r="I14" i="62"/>
  <c r="AK13" i="62"/>
  <c r="AG13" i="62"/>
  <c r="AC13" i="62"/>
  <c r="Y13" i="62"/>
  <c r="U13" i="62"/>
  <c r="Q13" i="62"/>
  <c r="M13" i="62"/>
  <c r="I13" i="62"/>
  <c r="AK12" i="62"/>
  <c r="AG12" i="62"/>
  <c r="AC12" i="62"/>
  <c r="Y12" i="62"/>
  <c r="U12" i="62"/>
  <c r="U9" i="62" s="1"/>
  <c r="U53" i="62" s="1"/>
  <c r="Q12" i="62"/>
  <c r="M12" i="62"/>
  <c r="I12" i="62"/>
  <c r="AK11" i="62"/>
  <c r="AG11" i="62"/>
  <c r="AC11" i="62"/>
  <c r="Y11" i="62"/>
  <c r="U11" i="62"/>
  <c r="Q11" i="62"/>
  <c r="M11" i="62"/>
  <c r="I11" i="62"/>
  <c r="AK10" i="62"/>
  <c r="AG10" i="62"/>
  <c r="AC10" i="62"/>
  <c r="Y10" i="62"/>
  <c r="Y9" i="62" s="1"/>
  <c r="U10" i="62"/>
  <c r="Q10" i="62"/>
  <c r="M10" i="62"/>
  <c r="I10" i="62"/>
  <c r="I9" i="62" s="1"/>
  <c r="I53" i="62" s="1"/>
  <c r="AK9" i="62"/>
  <c r="AK53" i="62" s="1"/>
  <c r="AJ9" i="62"/>
  <c r="AJ53" i="62" s="1"/>
  <c r="AI9" i="62"/>
  <c r="AI53" i="62" s="1"/>
  <c r="AG9" i="62"/>
  <c r="AF9" i="62"/>
  <c r="AF53" i="62" s="1"/>
  <c r="AE9" i="62"/>
  <c r="AE53" i="62" s="1"/>
  <c r="AB9" i="62"/>
  <c r="AB53" i="62" s="1"/>
  <c r="AA9" i="62"/>
  <c r="AA53" i="62" s="1"/>
  <c r="X9" i="62"/>
  <c r="W9" i="62"/>
  <c r="T9" i="62"/>
  <c r="S9" i="62"/>
  <c r="S53" i="62" s="1"/>
  <c r="Q9" i="62"/>
  <c r="P9" i="62"/>
  <c r="P53" i="62" s="1"/>
  <c r="O9" i="62"/>
  <c r="L9" i="62"/>
  <c r="L53" i="62" s="1"/>
  <c r="K9" i="62"/>
  <c r="K53" i="62" s="1"/>
  <c r="H9" i="62"/>
  <c r="H53" i="62" s="1"/>
  <c r="G9" i="62"/>
  <c r="G53" i="62" s="1"/>
  <c r="N151" i="81" l="1"/>
  <c r="R134" i="81"/>
  <c r="S134" i="81" s="1"/>
  <c r="K134" i="81"/>
  <c r="O82" i="81"/>
  <c r="S103" i="81"/>
  <c r="Q139" i="81"/>
  <c r="S139" i="81" s="1"/>
  <c r="K139" i="81"/>
  <c r="O56" i="81"/>
  <c r="R82" i="81"/>
  <c r="Q60" i="81"/>
  <c r="S60" i="81" s="1"/>
  <c r="K60" i="81"/>
  <c r="S82" i="81"/>
  <c r="J151" i="81"/>
  <c r="R9" i="81"/>
  <c r="K9" i="81"/>
  <c r="O60" i="81"/>
  <c r="K25" i="81"/>
  <c r="M151" i="81"/>
  <c r="O9" i="81"/>
  <c r="Q9" i="81"/>
  <c r="S26" i="81"/>
  <c r="R126" i="81"/>
  <c r="S126" i="81" s="1"/>
  <c r="K126" i="81"/>
  <c r="S25" i="81"/>
  <c r="O25" i="81"/>
  <c r="Q56" i="80"/>
  <c r="S56" i="80" s="1"/>
  <c r="K56" i="80"/>
  <c r="O130" i="80"/>
  <c r="Q130" i="80"/>
  <c r="S130" i="80" s="1"/>
  <c r="R23" i="80"/>
  <c r="S23" i="80" s="1"/>
  <c r="K23" i="80"/>
  <c r="K99" i="80"/>
  <c r="Q99" i="80"/>
  <c r="S99" i="80" s="1"/>
  <c r="I146" i="80"/>
  <c r="Q9" i="80"/>
  <c r="K9" i="80"/>
  <c r="K146" i="80" s="1"/>
  <c r="Q134" i="80"/>
  <c r="S134" i="80" s="1"/>
  <c r="M146" i="80"/>
  <c r="O9" i="80"/>
  <c r="S68" i="80"/>
  <c r="S79" i="80"/>
  <c r="O23" i="80"/>
  <c r="R146" i="80"/>
  <c r="J146" i="80"/>
  <c r="Q78" i="80"/>
  <c r="S78" i="80" s="1"/>
  <c r="V145" i="79"/>
  <c r="X7" i="79"/>
  <c r="X145" i="79" s="1"/>
  <c r="W146" i="78"/>
  <c r="Y7" i="78"/>
  <c r="Y146" i="78" s="1"/>
  <c r="U150" i="75"/>
  <c r="T141" i="74"/>
  <c r="V8" i="74"/>
  <c r="V141" i="74" s="1"/>
  <c r="J9" i="63"/>
  <c r="J52" i="63" s="1"/>
  <c r="O9" i="63"/>
  <c r="O52" i="63" s="1"/>
  <c r="T9" i="63"/>
  <c r="T52" i="63" s="1"/>
  <c r="Q53" i="62"/>
  <c r="AG53" i="62"/>
  <c r="Y53" i="62"/>
  <c r="O151" i="81" l="1"/>
  <c r="K151" i="81"/>
  <c r="Q151" i="81"/>
  <c r="S9" i="81"/>
  <c r="S151" i="81" s="1"/>
  <c r="R151" i="81"/>
  <c r="O146" i="80"/>
  <c r="Q146" i="80"/>
  <c r="S9" i="80"/>
  <c r="S146" i="80" s="1"/>
  <c r="K149" i="61"/>
  <c r="J149" i="61"/>
  <c r="I149" i="61"/>
  <c r="H149" i="61"/>
  <c r="K148" i="61"/>
  <c r="J148" i="61"/>
  <c r="I148" i="61"/>
  <c r="H148" i="61"/>
  <c r="K146" i="61"/>
  <c r="J146" i="61"/>
  <c r="J143" i="61" s="1"/>
  <c r="J139" i="61" s="1"/>
  <c r="I146" i="61"/>
  <c r="H146" i="61"/>
  <c r="H143" i="61" s="1"/>
  <c r="H139" i="61" s="1"/>
  <c r="H151" i="61" s="1"/>
  <c r="J144" i="61"/>
  <c r="I144" i="61"/>
  <c r="H144" i="61"/>
  <c r="K143" i="61"/>
  <c r="I143" i="61"/>
  <c r="K141" i="61"/>
  <c r="J141" i="61"/>
  <c r="I141" i="61"/>
  <c r="H141" i="61"/>
  <c r="K140" i="61"/>
  <c r="J140" i="61"/>
  <c r="I140" i="61"/>
  <c r="H140" i="61"/>
  <c r="K139" i="61"/>
  <c r="I139" i="61"/>
  <c r="K136" i="61"/>
  <c r="J136" i="61"/>
  <c r="I136" i="61"/>
  <c r="H136" i="61"/>
  <c r="K135" i="61"/>
  <c r="J135" i="61"/>
  <c r="I135" i="61"/>
  <c r="H135" i="61"/>
  <c r="K134" i="61"/>
  <c r="J134" i="61"/>
  <c r="I134" i="61"/>
  <c r="H134" i="61"/>
  <c r="K132" i="61"/>
  <c r="J132" i="61"/>
  <c r="I132" i="61"/>
  <c r="H132" i="61"/>
  <c r="K131" i="61"/>
  <c r="J131" i="61"/>
  <c r="I131" i="61"/>
  <c r="H131" i="61"/>
  <c r="K128" i="61"/>
  <c r="J128" i="61"/>
  <c r="I128" i="61"/>
  <c r="H128" i="61"/>
  <c r="K127" i="61"/>
  <c r="J127" i="61"/>
  <c r="I127" i="61"/>
  <c r="H127" i="61"/>
  <c r="K126" i="61"/>
  <c r="J126" i="61"/>
  <c r="I126" i="61"/>
  <c r="H126" i="61"/>
  <c r="K124" i="61"/>
  <c r="J124" i="61"/>
  <c r="I124" i="61"/>
  <c r="H124" i="61"/>
  <c r="K122" i="61"/>
  <c r="J122" i="61"/>
  <c r="I122" i="61"/>
  <c r="H122" i="61"/>
  <c r="K121" i="61"/>
  <c r="J121" i="61"/>
  <c r="I121" i="61"/>
  <c r="H121" i="61"/>
  <c r="K119" i="61"/>
  <c r="J119" i="61"/>
  <c r="I119" i="61"/>
  <c r="H119" i="61"/>
  <c r="K118" i="61"/>
  <c r="J118" i="61"/>
  <c r="I118" i="61"/>
  <c r="H118" i="61"/>
  <c r="K107" i="61"/>
  <c r="J107" i="61"/>
  <c r="I107" i="61"/>
  <c r="H107" i="61"/>
  <c r="K105" i="61"/>
  <c r="J105" i="61"/>
  <c r="I105" i="61"/>
  <c r="H105" i="61"/>
  <c r="K104" i="61"/>
  <c r="J104" i="61"/>
  <c r="I104" i="61"/>
  <c r="H104" i="61"/>
  <c r="K103" i="61"/>
  <c r="J103" i="61"/>
  <c r="I103" i="61"/>
  <c r="H103" i="61"/>
  <c r="K101" i="61"/>
  <c r="J101" i="61"/>
  <c r="I101" i="61"/>
  <c r="H101" i="61"/>
  <c r="K96" i="61"/>
  <c r="J96" i="61"/>
  <c r="I96" i="61"/>
  <c r="H96" i="61"/>
  <c r="K94" i="61"/>
  <c r="J94" i="61"/>
  <c r="I94" i="61"/>
  <c r="H94" i="61"/>
  <c r="K93" i="61"/>
  <c r="J93" i="61"/>
  <c r="I93" i="61"/>
  <c r="H93" i="61"/>
  <c r="K91" i="61"/>
  <c r="J91" i="61"/>
  <c r="I91" i="61"/>
  <c r="H91" i="61"/>
  <c r="K90" i="61"/>
  <c r="J90" i="61"/>
  <c r="I90" i="61"/>
  <c r="H90" i="61"/>
  <c r="K88" i="61"/>
  <c r="J88" i="61"/>
  <c r="I88" i="61"/>
  <c r="H88" i="61"/>
  <c r="K86" i="61"/>
  <c r="J86" i="61"/>
  <c r="I86" i="61"/>
  <c r="H86" i="61"/>
  <c r="K84" i="61"/>
  <c r="J84" i="61"/>
  <c r="I84" i="61"/>
  <c r="H84" i="61"/>
  <c r="K83" i="61"/>
  <c r="J83" i="61"/>
  <c r="I83" i="61"/>
  <c r="H83" i="61"/>
  <c r="K82" i="61"/>
  <c r="J82" i="61"/>
  <c r="I82" i="61"/>
  <c r="H82" i="61"/>
  <c r="K73" i="61"/>
  <c r="J73" i="61"/>
  <c r="I73" i="61"/>
  <c r="H73" i="61"/>
  <c r="K71" i="61"/>
  <c r="J71" i="61"/>
  <c r="I71" i="61"/>
  <c r="H71" i="61"/>
  <c r="K70" i="61"/>
  <c r="J70" i="61"/>
  <c r="I70" i="61"/>
  <c r="H70" i="61"/>
  <c r="K68" i="61"/>
  <c r="J68" i="61"/>
  <c r="I68" i="61"/>
  <c r="H68" i="61"/>
  <c r="K62" i="61"/>
  <c r="J62" i="61"/>
  <c r="I62" i="61"/>
  <c r="H62" i="61"/>
  <c r="K60" i="61"/>
  <c r="J60" i="61"/>
  <c r="I60" i="61"/>
  <c r="H60" i="61"/>
  <c r="K59" i="61"/>
  <c r="J59" i="61"/>
  <c r="I59" i="61"/>
  <c r="H59" i="61"/>
  <c r="K58" i="61"/>
  <c r="J58" i="61"/>
  <c r="I58" i="61"/>
  <c r="H58" i="61"/>
  <c r="K56" i="61"/>
  <c r="J56" i="61"/>
  <c r="I56" i="61"/>
  <c r="H56" i="61"/>
  <c r="K55" i="61"/>
  <c r="J55" i="61"/>
  <c r="I55" i="61"/>
  <c r="H55" i="61"/>
  <c r="K53" i="61"/>
  <c r="J53" i="61"/>
  <c r="I53" i="61"/>
  <c r="H53" i="61"/>
  <c r="K52" i="61"/>
  <c r="J52" i="61"/>
  <c r="I52" i="61"/>
  <c r="H52" i="61"/>
  <c r="K46" i="61"/>
  <c r="J46" i="61"/>
  <c r="I46" i="61"/>
  <c r="H46" i="61"/>
  <c r="K45" i="61"/>
  <c r="J45" i="61"/>
  <c r="I45" i="61"/>
  <c r="H45" i="61"/>
  <c r="K40" i="61"/>
  <c r="J40" i="61"/>
  <c r="I40" i="61"/>
  <c r="H40" i="61"/>
  <c r="K39" i="61"/>
  <c r="J39" i="61"/>
  <c r="I39" i="61"/>
  <c r="H39" i="61"/>
  <c r="K28" i="61"/>
  <c r="K25" i="61" s="1"/>
  <c r="K24" i="61" s="1"/>
  <c r="J28" i="61"/>
  <c r="I28" i="61"/>
  <c r="H28" i="61"/>
  <c r="K26" i="61"/>
  <c r="J26" i="61"/>
  <c r="I26" i="61"/>
  <c r="H26" i="61"/>
  <c r="J25" i="61"/>
  <c r="I25" i="61"/>
  <c r="H25" i="61"/>
  <c r="J24" i="61"/>
  <c r="I24" i="61"/>
  <c r="H24" i="61"/>
  <c r="K22" i="61"/>
  <c r="J22" i="61"/>
  <c r="I22" i="61"/>
  <c r="H22" i="61"/>
  <c r="K20" i="61"/>
  <c r="J20" i="61"/>
  <c r="I20" i="61"/>
  <c r="H20" i="61"/>
  <c r="K19" i="61"/>
  <c r="J19" i="61"/>
  <c r="I19" i="61"/>
  <c r="H19" i="61"/>
  <c r="K17" i="61"/>
  <c r="J17" i="61"/>
  <c r="I17" i="61"/>
  <c r="H17" i="61"/>
  <c r="K15" i="61"/>
  <c r="J15" i="61"/>
  <c r="I15" i="61"/>
  <c r="H15" i="61"/>
  <c r="K14" i="61"/>
  <c r="J14" i="61"/>
  <c r="I14" i="61"/>
  <c r="H14" i="61"/>
  <c r="K12" i="61"/>
  <c r="J12" i="61"/>
  <c r="I12" i="61"/>
  <c r="H12" i="61"/>
  <c r="K10" i="61"/>
  <c r="J10" i="61"/>
  <c r="I10" i="61"/>
  <c r="H10" i="61"/>
  <c r="K9" i="61"/>
  <c r="J9" i="61"/>
  <c r="I9" i="61"/>
  <c r="H9" i="61"/>
  <c r="K8" i="61"/>
  <c r="K151" i="61" s="1"/>
  <c r="J8" i="61"/>
  <c r="I8" i="61"/>
  <c r="I151" i="61" s="1"/>
  <c r="H8" i="61"/>
  <c r="K143" i="60"/>
  <c r="J143" i="60"/>
  <c r="I143" i="60"/>
  <c r="H143" i="60"/>
  <c r="K142" i="60"/>
  <c r="J142" i="60"/>
  <c r="I142" i="60"/>
  <c r="H142" i="60"/>
  <c r="K140" i="60"/>
  <c r="J140" i="60"/>
  <c r="I140" i="60"/>
  <c r="H140" i="60"/>
  <c r="K138" i="60"/>
  <c r="J138" i="60"/>
  <c r="I138" i="60"/>
  <c r="H138" i="60"/>
  <c r="K137" i="60"/>
  <c r="J137" i="60"/>
  <c r="I137" i="60"/>
  <c r="H137" i="60"/>
  <c r="K135" i="60"/>
  <c r="J135" i="60"/>
  <c r="I135" i="60"/>
  <c r="H135" i="60"/>
  <c r="K134" i="60"/>
  <c r="J134" i="60"/>
  <c r="I134" i="60"/>
  <c r="H134" i="60"/>
  <c r="K133" i="60"/>
  <c r="J133" i="60"/>
  <c r="I133" i="60"/>
  <c r="H133" i="60"/>
  <c r="K131" i="60"/>
  <c r="J131" i="60"/>
  <c r="I131" i="60"/>
  <c r="H131" i="60"/>
  <c r="H130" i="60" s="1"/>
  <c r="H129" i="60" s="1"/>
  <c r="K130" i="60"/>
  <c r="J130" i="60"/>
  <c r="I130" i="60"/>
  <c r="K129" i="60"/>
  <c r="J129" i="60"/>
  <c r="I129" i="60"/>
  <c r="K127" i="60"/>
  <c r="J127" i="60"/>
  <c r="I127" i="60"/>
  <c r="H127" i="60"/>
  <c r="K126" i="60"/>
  <c r="J126" i="60"/>
  <c r="I126" i="60"/>
  <c r="H126" i="60"/>
  <c r="K123" i="60"/>
  <c r="J123" i="60"/>
  <c r="I123" i="60"/>
  <c r="H123" i="60"/>
  <c r="K122" i="60"/>
  <c r="J122" i="60"/>
  <c r="I122" i="60"/>
  <c r="H122" i="60"/>
  <c r="H121" i="60" s="1"/>
  <c r="K121" i="60"/>
  <c r="J121" i="60"/>
  <c r="I121" i="60"/>
  <c r="K119" i="60"/>
  <c r="J119" i="60"/>
  <c r="I119" i="60"/>
  <c r="H119" i="60"/>
  <c r="K117" i="60"/>
  <c r="J117" i="60"/>
  <c r="I117" i="60"/>
  <c r="H117" i="60"/>
  <c r="K116" i="60"/>
  <c r="J116" i="60"/>
  <c r="I116" i="60"/>
  <c r="H116" i="60"/>
  <c r="K114" i="60"/>
  <c r="J114" i="60"/>
  <c r="I114" i="60"/>
  <c r="H114" i="60"/>
  <c r="H113" i="60" s="1"/>
  <c r="H98" i="60" s="1"/>
  <c r="K113" i="60"/>
  <c r="J113" i="60"/>
  <c r="I113" i="60"/>
  <c r="K102" i="60"/>
  <c r="J102" i="60"/>
  <c r="I102" i="60"/>
  <c r="H102" i="60"/>
  <c r="K100" i="60"/>
  <c r="J100" i="60"/>
  <c r="I100" i="60"/>
  <c r="H100" i="60"/>
  <c r="K99" i="60"/>
  <c r="J99" i="60"/>
  <c r="I99" i="60"/>
  <c r="H99" i="60"/>
  <c r="K98" i="60"/>
  <c r="J98" i="60"/>
  <c r="I98" i="60"/>
  <c r="K96" i="60"/>
  <c r="J96" i="60"/>
  <c r="I96" i="60"/>
  <c r="H96" i="60"/>
  <c r="K91" i="60"/>
  <c r="J91" i="60"/>
  <c r="I91" i="60"/>
  <c r="H91" i="60"/>
  <c r="K89" i="60"/>
  <c r="J89" i="60"/>
  <c r="I89" i="60"/>
  <c r="H89" i="60"/>
  <c r="H88" i="60" s="1"/>
  <c r="K88" i="60"/>
  <c r="J88" i="60"/>
  <c r="I88" i="60"/>
  <c r="K86" i="60"/>
  <c r="J86" i="60"/>
  <c r="I86" i="60"/>
  <c r="H86" i="60"/>
  <c r="K85" i="60"/>
  <c r="J85" i="60"/>
  <c r="I85" i="60"/>
  <c r="H85" i="60"/>
  <c r="K83" i="60"/>
  <c r="J83" i="60"/>
  <c r="I83" i="60"/>
  <c r="H83" i="60"/>
  <c r="K81" i="60"/>
  <c r="J81" i="60"/>
  <c r="I81" i="60"/>
  <c r="H81" i="60"/>
  <c r="K79" i="60"/>
  <c r="J79" i="60"/>
  <c r="I79" i="60"/>
  <c r="H79" i="60"/>
  <c r="K78" i="60"/>
  <c r="J78" i="60"/>
  <c r="I78" i="60"/>
  <c r="H78" i="60"/>
  <c r="H77" i="60" s="1"/>
  <c r="K77" i="60"/>
  <c r="J77" i="60"/>
  <c r="I77" i="60"/>
  <c r="K70" i="60"/>
  <c r="J70" i="60"/>
  <c r="I70" i="60"/>
  <c r="H70" i="60"/>
  <c r="K68" i="60"/>
  <c r="J68" i="60"/>
  <c r="I68" i="60"/>
  <c r="H68" i="60"/>
  <c r="K67" i="60"/>
  <c r="J67" i="60"/>
  <c r="I67" i="60"/>
  <c r="H67" i="60"/>
  <c r="K65" i="60"/>
  <c r="J65" i="60"/>
  <c r="I65" i="60"/>
  <c r="H65" i="60"/>
  <c r="K59" i="60"/>
  <c r="J59" i="60"/>
  <c r="I59" i="60"/>
  <c r="H59" i="60"/>
  <c r="H56" i="60" s="1"/>
  <c r="H55" i="60" s="1"/>
  <c r="K57" i="60"/>
  <c r="J57" i="60"/>
  <c r="I57" i="60"/>
  <c r="H57" i="60"/>
  <c r="K56" i="60"/>
  <c r="J56" i="60"/>
  <c r="I56" i="60"/>
  <c r="K55" i="60"/>
  <c r="J55" i="60"/>
  <c r="I55" i="60"/>
  <c r="K51" i="60"/>
  <c r="J51" i="60"/>
  <c r="I51" i="60"/>
  <c r="H51" i="60"/>
  <c r="K50" i="60"/>
  <c r="J50" i="60"/>
  <c r="I50" i="60"/>
  <c r="H50" i="60"/>
  <c r="K44" i="60"/>
  <c r="J44" i="60"/>
  <c r="I44" i="60"/>
  <c r="H44" i="60"/>
  <c r="H43" i="60" s="1"/>
  <c r="K43" i="60"/>
  <c r="J43" i="60"/>
  <c r="I43" i="60"/>
  <c r="K38" i="60"/>
  <c r="J38" i="60"/>
  <c r="I38" i="60"/>
  <c r="H38" i="60"/>
  <c r="H37" i="60" s="1"/>
  <c r="K37" i="60"/>
  <c r="J37" i="60"/>
  <c r="I37" i="60"/>
  <c r="K26" i="60"/>
  <c r="J26" i="60"/>
  <c r="I26" i="60"/>
  <c r="H26" i="60"/>
  <c r="K24" i="60"/>
  <c r="J24" i="60"/>
  <c r="I24" i="60"/>
  <c r="H24" i="60"/>
  <c r="H23" i="60" s="1"/>
  <c r="K23" i="60"/>
  <c r="J23" i="60"/>
  <c r="I23" i="60"/>
  <c r="K22" i="60"/>
  <c r="J22" i="60"/>
  <c r="I22" i="60"/>
  <c r="K20" i="60"/>
  <c r="J20" i="60"/>
  <c r="I20" i="60"/>
  <c r="H20" i="60"/>
  <c r="K19" i="60"/>
  <c r="J19" i="60"/>
  <c r="I19" i="60"/>
  <c r="H19" i="60"/>
  <c r="K17" i="60"/>
  <c r="J17" i="60"/>
  <c r="I17" i="60"/>
  <c r="H17" i="60"/>
  <c r="K15" i="60"/>
  <c r="J15" i="60"/>
  <c r="I15" i="60"/>
  <c r="H15" i="60"/>
  <c r="K14" i="60"/>
  <c r="J14" i="60"/>
  <c r="I14" i="60"/>
  <c r="H14" i="60"/>
  <c r="K12" i="60"/>
  <c r="J12" i="60"/>
  <c r="I12" i="60"/>
  <c r="H12" i="60"/>
  <c r="K10" i="60"/>
  <c r="J10" i="60"/>
  <c r="I10" i="60"/>
  <c r="H10" i="60"/>
  <c r="K9" i="60"/>
  <c r="J9" i="60"/>
  <c r="I9" i="60"/>
  <c r="H9" i="60"/>
  <c r="H8" i="60" s="1"/>
  <c r="K8" i="60"/>
  <c r="K145" i="60" s="1"/>
  <c r="J8" i="60"/>
  <c r="J145" i="60" s="1"/>
  <c r="I8" i="60"/>
  <c r="I145" i="60" s="1"/>
  <c r="M149" i="59"/>
  <c r="I149" i="59"/>
  <c r="L148" i="59"/>
  <c r="M148" i="59" s="1"/>
  <c r="K148" i="59"/>
  <c r="I148" i="59"/>
  <c r="H148" i="59"/>
  <c r="G148" i="59"/>
  <c r="M147" i="59"/>
  <c r="I147" i="59"/>
  <c r="M146" i="59"/>
  <c r="I146" i="59"/>
  <c r="L145" i="59"/>
  <c r="K145" i="59"/>
  <c r="M145" i="59" s="1"/>
  <c r="H145" i="59"/>
  <c r="G145" i="59"/>
  <c r="I145" i="59" s="1"/>
  <c r="M144" i="59"/>
  <c r="I144" i="59"/>
  <c r="M143" i="59"/>
  <c r="I143" i="59"/>
  <c r="L142" i="59"/>
  <c r="M142" i="59" s="1"/>
  <c r="K142" i="59"/>
  <c r="I142" i="59"/>
  <c r="H142" i="59"/>
  <c r="H141" i="59" s="1"/>
  <c r="G142" i="59"/>
  <c r="L141" i="59"/>
  <c r="K141" i="59"/>
  <c r="M141" i="59" s="1"/>
  <c r="G141" i="59"/>
  <c r="I141" i="59" s="1"/>
  <c r="M140" i="59"/>
  <c r="I140" i="59"/>
  <c r="L139" i="59"/>
  <c r="K139" i="59"/>
  <c r="M139" i="59" s="1"/>
  <c r="H139" i="59"/>
  <c r="G139" i="59"/>
  <c r="I139" i="59" s="1"/>
  <c r="I138" i="59"/>
  <c r="L137" i="59"/>
  <c r="K137" i="59"/>
  <c r="M137" i="59" s="1"/>
  <c r="H137" i="59"/>
  <c r="I137" i="59" s="1"/>
  <c r="G137" i="59"/>
  <c r="I136" i="59"/>
  <c r="I135" i="59"/>
  <c r="I134" i="59"/>
  <c r="I133" i="59"/>
  <c r="I132" i="59"/>
  <c r="I131" i="59"/>
  <c r="H130" i="59"/>
  <c r="G130" i="59"/>
  <c r="I130" i="59" s="1"/>
  <c r="L129" i="59"/>
  <c r="M128" i="59"/>
  <c r="I128" i="59"/>
  <c r="M127" i="59"/>
  <c r="I127" i="59"/>
  <c r="L126" i="59"/>
  <c r="M126" i="59" s="1"/>
  <c r="K126" i="59"/>
  <c r="H126" i="59"/>
  <c r="G126" i="59"/>
  <c r="I126" i="59" s="1"/>
  <c r="M125" i="59"/>
  <c r="I125" i="59"/>
  <c r="M124" i="59"/>
  <c r="I124" i="59"/>
  <c r="M123" i="59"/>
  <c r="I123" i="59"/>
  <c r="M122" i="59"/>
  <c r="I122" i="59"/>
  <c r="L121" i="59"/>
  <c r="M121" i="59" s="1"/>
  <c r="K121" i="59"/>
  <c r="I121" i="59"/>
  <c r="H121" i="59"/>
  <c r="G121" i="59"/>
  <c r="G120" i="59" s="1"/>
  <c r="I120" i="59" s="1"/>
  <c r="K120" i="59"/>
  <c r="H120" i="59"/>
  <c r="M119" i="59"/>
  <c r="M118" i="59" s="1"/>
  <c r="I119" i="59"/>
  <c r="L118" i="59"/>
  <c r="K118" i="59"/>
  <c r="H118" i="59"/>
  <c r="I118" i="59" s="1"/>
  <c r="G118" i="59"/>
  <c r="M117" i="59"/>
  <c r="I117" i="59"/>
  <c r="M116" i="59"/>
  <c r="I116" i="59"/>
  <c r="M115" i="59"/>
  <c r="L115" i="59"/>
  <c r="K115" i="59"/>
  <c r="H115" i="59"/>
  <c r="G115" i="59"/>
  <c r="I115" i="59" s="1"/>
  <c r="I114" i="59"/>
  <c r="I113" i="59"/>
  <c r="M112" i="59"/>
  <c r="L112" i="59"/>
  <c r="K112" i="59"/>
  <c r="H112" i="59"/>
  <c r="G112" i="59"/>
  <c r="I112" i="59" s="1"/>
  <c r="M111" i="59"/>
  <c r="I111" i="59"/>
  <c r="M110" i="59"/>
  <c r="I110" i="59"/>
  <c r="M109" i="59"/>
  <c r="I109" i="59"/>
  <c r="M108" i="59"/>
  <c r="L108" i="59"/>
  <c r="L107" i="59" s="1"/>
  <c r="K108" i="59"/>
  <c r="H108" i="59"/>
  <c r="H107" i="59" s="1"/>
  <c r="G108" i="59"/>
  <c r="I108" i="59" s="1"/>
  <c r="K107" i="59"/>
  <c r="M106" i="59"/>
  <c r="I106" i="59"/>
  <c r="L105" i="59"/>
  <c r="K105" i="59"/>
  <c r="M105" i="59" s="1"/>
  <c r="H105" i="59"/>
  <c r="I105" i="59" s="1"/>
  <c r="G105" i="59"/>
  <c r="M104" i="59"/>
  <c r="I104" i="59"/>
  <c r="M103" i="59"/>
  <c r="I103" i="59"/>
  <c r="M102" i="59"/>
  <c r="I102" i="59"/>
  <c r="M101" i="59"/>
  <c r="I101" i="59"/>
  <c r="M100" i="59"/>
  <c r="I100" i="59"/>
  <c r="M99" i="59"/>
  <c r="I99" i="59"/>
  <c r="M98" i="59"/>
  <c r="I98" i="59"/>
  <c r="M97" i="59"/>
  <c r="I97" i="59"/>
  <c r="M96" i="59"/>
  <c r="I96" i="59"/>
  <c r="M95" i="59"/>
  <c r="I95" i="59"/>
  <c r="M94" i="59"/>
  <c r="I94" i="59"/>
  <c r="L93" i="59"/>
  <c r="K93" i="59"/>
  <c r="M93" i="59" s="1"/>
  <c r="H93" i="59"/>
  <c r="I93" i="59" s="1"/>
  <c r="G93" i="59"/>
  <c r="M92" i="59"/>
  <c r="I92" i="59"/>
  <c r="M91" i="59"/>
  <c r="I91" i="59"/>
  <c r="M90" i="59"/>
  <c r="I90" i="59"/>
  <c r="M89" i="59"/>
  <c r="I89" i="59"/>
  <c r="M88" i="59"/>
  <c r="I88" i="59"/>
  <c r="M87" i="59"/>
  <c r="I87" i="59"/>
  <c r="M86" i="59"/>
  <c r="I86" i="59"/>
  <c r="L85" i="59"/>
  <c r="K85" i="59"/>
  <c r="M85" i="59" s="1"/>
  <c r="H85" i="59"/>
  <c r="I85" i="59" s="1"/>
  <c r="G85" i="59"/>
  <c r="M84" i="59"/>
  <c r="I84" i="59"/>
  <c r="M83" i="59"/>
  <c r="I83" i="59"/>
  <c r="M82" i="59"/>
  <c r="L82" i="59"/>
  <c r="L81" i="59" s="1"/>
  <c r="M81" i="59" s="1"/>
  <c r="K82" i="59"/>
  <c r="H82" i="59"/>
  <c r="H81" i="59" s="1"/>
  <c r="G82" i="59"/>
  <c r="I82" i="59" s="1"/>
  <c r="K81" i="59"/>
  <c r="I80" i="59"/>
  <c r="I79" i="59"/>
  <c r="H78" i="59"/>
  <c r="G78" i="59"/>
  <c r="I78" i="59" s="1"/>
  <c r="I77" i="59"/>
  <c r="H76" i="59"/>
  <c r="G76" i="59"/>
  <c r="I76" i="59" s="1"/>
  <c r="L75" i="59"/>
  <c r="M75" i="59" s="1"/>
  <c r="K75" i="59"/>
  <c r="H75" i="59"/>
  <c r="M69" i="59"/>
  <c r="I69" i="59"/>
  <c r="M68" i="59"/>
  <c r="I68" i="59"/>
  <c r="L67" i="59"/>
  <c r="K67" i="59"/>
  <c r="M67" i="59" s="1"/>
  <c r="H67" i="59"/>
  <c r="G67" i="59"/>
  <c r="I67" i="59" s="1"/>
  <c r="M66" i="59"/>
  <c r="I66" i="59"/>
  <c r="L65" i="59"/>
  <c r="K65" i="59"/>
  <c r="M65" i="59" s="1"/>
  <c r="H65" i="59"/>
  <c r="G65" i="59"/>
  <c r="I65" i="59" s="1"/>
  <c r="M64" i="59"/>
  <c r="I64" i="59"/>
  <c r="M63" i="59"/>
  <c r="I63" i="59"/>
  <c r="L62" i="59"/>
  <c r="M62" i="59" s="1"/>
  <c r="K62" i="59"/>
  <c r="I62" i="59"/>
  <c r="H62" i="59"/>
  <c r="H61" i="59" s="1"/>
  <c r="G62" i="59"/>
  <c r="L61" i="59"/>
  <c r="K61" i="59"/>
  <c r="G61" i="59"/>
  <c r="I60" i="59"/>
  <c r="H59" i="59"/>
  <c r="G59" i="59"/>
  <c r="I59" i="59" s="1"/>
  <c r="I58" i="59"/>
  <c r="I57" i="59"/>
  <c r="I56" i="59"/>
  <c r="I55" i="59"/>
  <c r="H55" i="59"/>
  <c r="G55" i="59"/>
  <c r="I54" i="59"/>
  <c r="I53" i="59"/>
  <c r="H52" i="59"/>
  <c r="I52" i="59" s="1"/>
  <c r="G52" i="59"/>
  <c r="I51" i="59"/>
  <c r="I50" i="59"/>
  <c r="I49" i="59"/>
  <c r="H48" i="59"/>
  <c r="G48" i="59"/>
  <c r="I48" i="59" s="1"/>
  <c r="I47" i="59"/>
  <c r="I46" i="59"/>
  <c r="I45" i="59"/>
  <c r="H45" i="59"/>
  <c r="G45" i="59"/>
  <c r="I44" i="59"/>
  <c r="I43" i="59"/>
  <c r="I42" i="59"/>
  <c r="I41" i="59"/>
  <c r="H40" i="59"/>
  <c r="G40" i="59"/>
  <c r="I40" i="59" s="1"/>
  <c r="I39" i="59"/>
  <c r="I38" i="59"/>
  <c r="I37" i="59"/>
  <c r="H37" i="59"/>
  <c r="G37" i="59"/>
  <c r="I36" i="59"/>
  <c r="I35" i="59"/>
  <c r="I34" i="59"/>
  <c r="I33" i="59"/>
  <c r="H32" i="59"/>
  <c r="H31" i="59" s="1"/>
  <c r="G32" i="59"/>
  <c r="I32" i="59" s="1"/>
  <c r="G31" i="59"/>
  <c r="M30" i="59"/>
  <c r="I30" i="59"/>
  <c r="L29" i="59"/>
  <c r="K29" i="59"/>
  <c r="M29" i="59" s="1"/>
  <c r="H29" i="59"/>
  <c r="G29" i="59"/>
  <c r="I29" i="59" s="1"/>
  <c r="M28" i="59"/>
  <c r="I28" i="59"/>
  <c r="M27" i="59"/>
  <c r="I27" i="59"/>
  <c r="L26" i="59"/>
  <c r="M26" i="59" s="1"/>
  <c r="K26" i="59"/>
  <c r="I26" i="59"/>
  <c r="H26" i="59"/>
  <c r="G26" i="59"/>
  <c r="M25" i="59"/>
  <c r="I25" i="59"/>
  <c r="M24" i="59"/>
  <c r="I24" i="59"/>
  <c r="M23" i="59"/>
  <c r="I23" i="59"/>
  <c r="M22" i="59"/>
  <c r="I22" i="59"/>
  <c r="M21" i="59"/>
  <c r="I21" i="59"/>
  <c r="M20" i="59"/>
  <c r="I20" i="59"/>
  <c r="L19" i="59"/>
  <c r="K19" i="59"/>
  <c r="M19" i="59" s="1"/>
  <c r="H19" i="59"/>
  <c r="G19" i="59"/>
  <c r="I19" i="59" s="1"/>
  <c r="M18" i="59"/>
  <c r="I18" i="59"/>
  <c r="M17" i="59"/>
  <c r="I17" i="59"/>
  <c r="L16" i="59"/>
  <c r="M16" i="59" s="1"/>
  <c r="K16" i="59"/>
  <c r="I16" i="59"/>
  <c r="H16" i="59"/>
  <c r="G16" i="59"/>
  <c r="M15" i="59"/>
  <c r="I15" i="59"/>
  <c r="M14" i="59"/>
  <c r="I14" i="59"/>
  <c r="L13" i="59"/>
  <c r="K13" i="59"/>
  <c r="M13" i="59" s="1"/>
  <c r="H13" i="59"/>
  <c r="G13" i="59"/>
  <c r="I13" i="59" s="1"/>
  <c r="M12" i="59"/>
  <c r="I12" i="59"/>
  <c r="M11" i="59"/>
  <c r="I11" i="59"/>
  <c r="M10" i="59"/>
  <c r="I10" i="59"/>
  <c r="H9" i="59"/>
  <c r="I9" i="59" s="1"/>
  <c r="I8" i="59" s="1"/>
  <c r="G9" i="59"/>
  <c r="G8" i="59"/>
  <c r="M142" i="58"/>
  <c r="I142" i="58"/>
  <c r="L141" i="58"/>
  <c r="M141" i="58" s="1"/>
  <c r="K141" i="58"/>
  <c r="I141" i="58"/>
  <c r="H141" i="58"/>
  <c r="G141" i="58"/>
  <c r="M140" i="58"/>
  <c r="I140" i="58"/>
  <c r="M139" i="58"/>
  <c r="I139" i="58"/>
  <c r="L138" i="58"/>
  <c r="L137" i="58" s="1"/>
  <c r="K138" i="58"/>
  <c r="M138" i="58" s="1"/>
  <c r="H138" i="58"/>
  <c r="G138" i="58"/>
  <c r="I138" i="58" s="1"/>
  <c r="H137" i="58"/>
  <c r="M136" i="58"/>
  <c r="I136" i="58"/>
  <c r="L135" i="58"/>
  <c r="M135" i="58" s="1"/>
  <c r="K135" i="58"/>
  <c r="I135" i="58"/>
  <c r="H135" i="58"/>
  <c r="G135" i="58"/>
  <c r="M134" i="58"/>
  <c r="I134" i="58"/>
  <c r="L133" i="58"/>
  <c r="M133" i="58" s="1"/>
  <c r="K133" i="58"/>
  <c r="I133" i="58"/>
  <c r="H133" i="58"/>
  <c r="G133" i="58"/>
  <c r="M132" i="58"/>
  <c r="I132" i="58"/>
  <c r="M131" i="58"/>
  <c r="I131" i="58"/>
  <c r="M130" i="58"/>
  <c r="I130" i="58"/>
  <c r="L129" i="58"/>
  <c r="M129" i="58" s="1"/>
  <c r="K129" i="58"/>
  <c r="I129" i="58"/>
  <c r="H129" i="58"/>
  <c r="H128" i="58" s="1"/>
  <c r="G129" i="58"/>
  <c r="L128" i="58"/>
  <c r="K128" i="58"/>
  <c r="M128" i="58" s="1"/>
  <c r="G128" i="58"/>
  <c r="I128" i="58" s="1"/>
  <c r="M127" i="58"/>
  <c r="I127" i="58"/>
  <c r="M126" i="58"/>
  <c r="I126" i="58"/>
  <c r="L125" i="58"/>
  <c r="M125" i="58" s="1"/>
  <c r="K125" i="58"/>
  <c r="I125" i="58"/>
  <c r="H125" i="58"/>
  <c r="G125" i="58"/>
  <c r="M124" i="58"/>
  <c r="I124" i="58"/>
  <c r="M123" i="58"/>
  <c r="I123" i="58"/>
  <c r="M122" i="58"/>
  <c r="I122" i="58"/>
  <c r="M121" i="58"/>
  <c r="I121" i="58"/>
  <c r="L120" i="58"/>
  <c r="L119" i="58" s="1"/>
  <c r="K120" i="58"/>
  <c r="M120" i="58" s="1"/>
  <c r="H120" i="58"/>
  <c r="G120" i="58"/>
  <c r="I120" i="58" s="1"/>
  <c r="H119" i="58"/>
  <c r="M118" i="58"/>
  <c r="I118" i="58"/>
  <c r="L117" i="58"/>
  <c r="M117" i="58" s="1"/>
  <c r="K117" i="58"/>
  <c r="I117" i="58"/>
  <c r="H117" i="58"/>
  <c r="G117" i="58"/>
  <c r="M116" i="58"/>
  <c r="I116" i="58"/>
  <c r="L115" i="58"/>
  <c r="M115" i="58" s="1"/>
  <c r="K115" i="58"/>
  <c r="I115" i="58"/>
  <c r="H115" i="58"/>
  <c r="G115" i="58"/>
  <c r="M114" i="58"/>
  <c r="I114" i="58"/>
  <c r="M113" i="58"/>
  <c r="I113" i="58"/>
  <c r="L112" i="58"/>
  <c r="K112" i="58"/>
  <c r="M112" i="58" s="1"/>
  <c r="H112" i="58"/>
  <c r="G112" i="58"/>
  <c r="I112" i="58" s="1"/>
  <c r="M111" i="58"/>
  <c r="I111" i="58"/>
  <c r="M110" i="58"/>
  <c r="I110" i="58"/>
  <c r="M109" i="58"/>
  <c r="I109" i="58"/>
  <c r="L108" i="58"/>
  <c r="L107" i="58" s="1"/>
  <c r="K108" i="58"/>
  <c r="M108" i="58" s="1"/>
  <c r="H108" i="58"/>
  <c r="G108" i="58"/>
  <c r="I108" i="58" s="1"/>
  <c r="H107" i="58"/>
  <c r="M106" i="58"/>
  <c r="I106" i="58"/>
  <c r="L105" i="58"/>
  <c r="M105" i="58" s="1"/>
  <c r="K105" i="58"/>
  <c r="I105" i="58"/>
  <c r="H105" i="58"/>
  <c r="G105" i="58"/>
  <c r="M104" i="58"/>
  <c r="I104" i="58"/>
  <c r="M103" i="58"/>
  <c r="I103" i="58"/>
  <c r="M102" i="58"/>
  <c r="I102" i="58"/>
  <c r="M101" i="58"/>
  <c r="I101" i="58"/>
  <c r="M100" i="58"/>
  <c r="I100" i="58"/>
  <c r="M99" i="58"/>
  <c r="I99" i="58"/>
  <c r="M98" i="58"/>
  <c r="I98" i="58"/>
  <c r="M97" i="58"/>
  <c r="I97" i="58"/>
  <c r="M96" i="58"/>
  <c r="I96" i="58"/>
  <c r="M95" i="58"/>
  <c r="I95" i="58"/>
  <c r="M94" i="58"/>
  <c r="I94" i="58"/>
  <c r="L93" i="58"/>
  <c r="M93" i="58" s="1"/>
  <c r="K93" i="58"/>
  <c r="I93" i="58"/>
  <c r="H93" i="58"/>
  <c r="G93" i="58"/>
  <c r="M92" i="58"/>
  <c r="I92" i="58"/>
  <c r="M91" i="58"/>
  <c r="I91" i="58"/>
  <c r="M90" i="58"/>
  <c r="I90" i="58"/>
  <c r="M89" i="58"/>
  <c r="I89" i="58"/>
  <c r="M88" i="58"/>
  <c r="I88" i="58"/>
  <c r="M87" i="58"/>
  <c r="I87" i="58"/>
  <c r="L86" i="58"/>
  <c r="K86" i="58"/>
  <c r="M86" i="58" s="1"/>
  <c r="H86" i="58"/>
  <c r="G86" i="58"/>
  <c r="I86" i="58" s="1"/>
  <c r="M85" i="58"/>
  <c r="I85" i="58"/>
  <c r="M84" i="58"/>
  <c r="I84" i="58"/>
  <c r="L83" i="58"/>
  <c r="M83" i="58" s="1"/>
  <c r="K83" i="58"/>
  <c r="I83" i="58"/>
  <c r="H83" i="58"/>
  <c r="H82" i="58" s="1"/>
  <c r="G83" i="58"/>
  <c r="L82" i="58"/>
  <c r="K82" i="58"/>
  <c r="M82" i="58" s="1"/>
  <c r="G82" i="58"/>
  <c r="I82" i="58" s="1"/>
  <c r="M81" i="58"/>
  <c r="I81" i="58"/>
  <c r="M80" i="58"/>
  <c r="I80" i="58"/>
  <c r="L79" i="58"/>
  <c r="M79" i="58" s="1"/>
  <c r="K79" i="58"/>
  <c r="I79" i="58"/>
  <c r="H79" i="58"/>
  <c r="G79" i="58"/>
  <c r="M78" i="58"/>
  <c r="I78" i="58"/>
  <c r="K77" i="58"/>
  <c r="M77" i="58" s="1"/>
  <c r="H77" i="58"/>
  <c r="H76" i="58" s="1"/>
  <c r="G77" i="58"/>
  <c r="I77" i="58" s="1"/>
  <c r="K76" i="58"/>
  <c r="M70" i="58"/>
  <c r="I70" i="58"/>
  <c r="M69" i="58"/>
  <c r="I69" i="58"/>
  <c r="M68" i="58"/>
  <c r="L68" i="58"/>
  <c r="K68" i="58"/>
  <c r="H68" i="58"/>
  <c r="G68" i="58"/>
  <c r="I68" i="58" s="1"/>
  <c r="M67" i="58"/>
  <c r="I67" i="58"/>
  <c r="M66" i="58"/>
  <c r="I66" i="58"/>
  <c r="L65" i="58"/>
  <c r="K65" i="58"/>
  <c r="M65" i="58" s="1"/>
  <c r="H65" i="58"/>
  <c r="I65" i="58" s="1"/>
  <c r="G65" i="58"/>
  <c r="M64" i="58"/>
  <c r="I64" i="58"/>
  <c r="M63" i="58"/>
  <c r="I63" i="58"/>
  <c r="M62" i="58"/>
  <c r="L62" i="58"/>
  <c r="L61" i="58" s="1"/>
  <c r="K62" i="58"/>
  <c r="H62" i="58"/>
  <c r="H61" i="58" s="1"/>
  <c r="G62" i="58"/>
  <c r="I62" i="58" s="1"/>
  <c r="K61" i="58"/>
  <c r="M61" i="58" s="1"/>
  <c r="M60" i="58"/>
  <c r="I60" i="58"/>
  <c r="L59" i="58"/>
  <c r="K59" i="58"/>
  <c r="M59" i="58" s="1"/>
  <c r="H59" i="58"/>
  <c r="I59" i="58" s="1"/>
  <c r="G59" i="58"/>
  <c r="M58" i="58"/>
  <c r="I58" i="58"/>
  <c r="M57" i="58"/>
  <c r="I57" i="58"/>
  <c r="M56" i="58"/>
  <c r="I56" i="58"/>
  <c r="L55" i="58"/>
  <c r="K55" i="58"/>
  <c r="M55" i="58" s="1"/>
  <c r="H55" i="58"/>
  <c r="I55" i="58" s="1"/>
  <c r="G55" i="58"/>
  <c r="M54" i="58"/>
  <c r="I54" i="58"/>
  <c r="M53" i="58"/>
  <c r="I53" i="58"/>
  <c r="M52" i="58"/>
  <c r="L52" i="58"/>
  <c r="K52" i="58"/>
  <c r="H52" i="58"/>
  <c r="G52" i="58"/>
  <c r="I52" i="58" s="1"/>
  <c r="M51" i="58"/>
  <c r="I51" i="58"/>
  <c r="M50" i="58"/>
  <c r="I50" i="58"/>
  <c r="M49" i="58"/>
  <c r="I49" i="58"/>
  <c r="M48" i="58"/>
  <c r="L48" i="58"/>
  <c r="K48" i="58"/>
  <c r="H48" i="58"/>
  <c r="G48" i="58"/>
  <c r="I48" i="58" s="1"/>
  <c r="M47" i="58"/>
  <c r="I47" i="58"/>
  <c r="M46" i="58"/>
  <c r="I46" i="58"/>
  <c r="L45" i="58"/>
  <c r="K45" i="58"/>
  <c r="M45" i="58" s="1"/>
  <c r="H45" i="58"/>
  <c r="I45" i="58" s="1"/>
  <c r="G45" i="58"/>
  <c r="M44" i="58"/>
  <c r="I44" i="58"/>
  <c r="M43" i="58"/>
  <c r="I43" i="58"/>
  <c r="M42" i="58"/>
  <c r="I42" i="58"/>
  <c r="M41" i="58"/>
  <c r="I41" i="58"/>
  <c r="M40" i="58"/>
  <c r="L40" i="58"/>
  <c r="K40" i="58"/>
  <c r="H40" i="58"/>
  <c r="G40" i="58"/>
  <c r="I40" i="58" s="1"/>
  <c r="M39" i="58"/>
  <c r="I39" i="58"/>
  <c r="M38" i="58"/>
  <c r="I38" i="58"/>
  <c r="L37" i="58"/>
  <c r="K37" i="58"/>
  <c r="M37" i="58" s="1"/>
  <c r="H37" i="58"/>
  <c r="I37" i="58" s="1"/>
  <c r="G37" i="58"/>
  <c r="M36" i="58"/>
  <c r="I36" i="58"/>
  <c r="M35" i="58"/>
  <c r="I35" i="58"/>
  <c r="M34" i="58"/>
  <c r="I34" i="58"/>
  <c r="M33" i="58"/>
  <c r="I33" i="58"/>
  <c r="M32" i="58"/>
  <c r="L32" i="58"/>
  <c r="L31" i="58" s="1"/>
  <c r="K32" i="58"/>
  <c r="H32" i="58"/>
  <c r="H31" i="58" s="1"/>
  <c r="G32" i="58"/>
  <c r="I32" i="58" s="1"/>
  <c r="K31" i="58"/>
  <c r="M31" i="58" s="1"/>
  <c r="M30" i="58"/>
  <c r="I30" i="58"/>
  <c r="L29" i="58"/>
  <c r="K29" i="58"/>
  <c r="M29" i="58" s="1"/>
  <c r="H29" i="58"/>
  <c r="I29" i="58" s="1"/>
  <c r="G29" i="58"/>
  <c r="M28" i="58"/>
  <c r="I28" i="58"/>
  <c r="M27" i="58"/>
  <c r="I27" i="58"/>
  <c r="M26" i="58"/>
  <c r="L26" i="58"/>
  <c r="K26" i="58"/>
  <c r="H26" i="58"/>
  <c r="G26" i="58"/>
  <c r="I26" i="58" s="1"/>
  <c r="M24" i="58"/>
  <c r="I24" i="58"/>
  <c r="M23" i="58"/>
  <c r="I23" i="58"/>
  <c r="M22" i="58"/>
  <c r="I22" i="58"/>
  <c r="M21" i="58"/>
  <c r="I21" i="58"/>
  <c r="M20" i="58"/>
  <c r="I20" i="58"/>
  <c r="M19" i="58"/>
  <c r="L19" i="58"/>
  <c r="K19" i="58"/>
  <c r="H19" i="58"/>
  <c r="G19" i="58"/>
  <c r="I19" i="58" s="1"/>
  <c r="M18" i="58"/>
  <c r="I18" i="58"/>
  <c r="M17" i="58"/>
  <c r="I17" i="58"/>
  <c r="L16" i="58"/>
  <c r="K16" i="58"/>
  <c r="M16" i="58" s="1"/>
  <c r="H16" i="58"/>
  <c r="I16" i="58" s="1"/>
  <c r="G16" i="58"/>
  <c r="M15" i="58"/>
  <c r="I15" i="58"/>
  <c r="M14" i="58"/>
  <c r="I14" i="58"/>
  <c r="M13" i="58"/>
  <c r="L13" i="58"/>
  <c r="K13" i="58"/>
  <c r="H13" i="58"/>
  <c r="G13" i="58"/>
  <c r="I13" i="58" s="1"/>
  <c r="M12" i="58"/>
  <c r="I12" i="58"/>
  <c r="M11" i="58"/>
  <c r="I11" i="58"/>
  <c r="M10" i="58"/>
  <c r="I10" i="58"/>
  <c r="M9" i="58"/>
  <c r="L9" i="58"/>
  <c r="L8" i="58" s="1"/>
  <c r="K9" i="58"/>
  <c r="H9" i="58"/>
  <c r="H8" i="58" s="1"/>
  <c r="G9" i="58"/>
  <c r="I9" i="58" s="1"/>
  <c r="K8" i="58"/>
  <c r="M8" i="58" s="1"/>
  <c r="J151" i="61" l="1"/>
  <c r="H22" i="60"/>
  <c r="H145" i="60" s="1"/>
  <c r="I61" i="59"/>
  <c r="M107" i="59"/>
  <c r="I31" i="59"/>
  <c r="H8" i="59"/>
  <c r="M61" i="59"/>
  <c r="G81" i="59"/>
  <c r="I81" i="59" s="1"/>
  <c r="G107" i="59"/>
  <c r="I107" i="59" s="1"/>
  <c r="L120" i="59"/>
  <c r="L150" i="59" s="1"/>
  <c r="K129" i="59"/>
  <c r="M129" i="59" s="1"/>
  <c r="G75" i="59"/>
  <c r="I75" i="59" s="1"/>
  <c r="G129" i="59"/>
  <c r="H129" i="59"/>
  <c r="M76" i="58"/>
  <c r="M143" i="58" s="1"/>
  <c r="H143" i="58"/>
  <c r="G8" i="58"/>
  <c r="G31" i="58"/>
  <c r="I31" i="58" s="1"/>
  <c r="G61" i="58"/>
  <c r="I61" i="58" s="1"/>
  <c r="G76" i="58"/>
  <c r="I76" i="58" s="1"/>
  <c r="L76" i="58"/>
  <c r="L143" i="58" s="1"/>
  <c r="K107" i="58"/>
  <c r="M107" i="58" s="1"/>
  <c r="K119" i="58"/>
  <c r="M119" i="58" s="1"/>
  <c r="K137" i="58"/>
  <c r="M137" i="58" s="1"/>
  <c r="G107" i="58"/>
  <c r="I107" i="58" s="1"/>
  <c r="G119" i="58"/>
  <c r="I119" i="58" s="1"/>
  <c r="G137" i="58"/>
  <c r="I137" i="58" s="1"/>
  <c r="L125" i="57"/>
  <c r="L124" i="57" s="1"/>
  <c r="L122" i="57"/>
  <c r="L120" i="57"/>
  <c r="L116" i="57"/>
  <c r="L115" i="57" s="1"/>
  <c r="L112" i="57"/>
  <c r="L109" i="57"/>
  <c r="L108" i="57"/>
  <c r="L106" i="57"/>
  <c r="L104" i="57"/>
  <c r="L101" i="57"/>
  <c r="L98" i="57"/>
  <c r="L97" i="57" s="1"/>
  <c r="L95" i="57"/>
  <c r="L88" i="57"/>
  <c r="L83" i="57"/>
  <c r="L80" i="57" s="1"/>
  <c r="L81" i="57"/>
  <c r="L78" i="57"/>
  <c r="L76" i="57"/>
  <c r="L75" i="57" s="1"/>
  <c r="L67" i="57"/>
  <c r="L65" i="57"/>
  <c r="L62" i="57"/>
  <c r="L61" i="57" s="1"/>
  <c r="L59" i="57"/>
  <c r="L55" i="57"/>
  <c r="L52" i="57"/>
  <c r="L48" i="57"/>
  <c r="L45" i="57"/>
  <c r="L40" i="57"/>
  <c r="L37" i="57"/>
  <c r="L31" i="57" s="1"/>
  <c r="L32" i="57"/>
  <c r="L29" i="57"/>
  <c r="L26" i="57"/>
  <c r="L19" i="57"/>
  <c r="L16" i="57"/>
  <c r="L13" i="57"/>
  <c r="L10" i="57"/>
  <c r="L9" i="57" s="1"/>
  <c r="L129" i="57" s="1"/>
  <c r="L126" i="56"/>
  <c r="L125" i="56" s="1"/>
  <c r="L123" i="56"/>
  <c r="L121" i="56"/>
  <c r="L117" i="56"/>
  <c r="L116" i="56" s="1"/>
  <c r="L113" i="56"/>
  <c r="L110" i="56"/>
  <c r="L109" i="56"/>
  <c r="L107" i="56"/>
  <c r="L105" i="56"/>
  <c r="L102" i="56"/>
  <c r="L99" i="56"/>
  <c r="L98" i="56" s="1"/>
  <c r="L96" i="56"/>
  <c r="L88" i="56"/>
  <c r="L83" i="56"/>
  <c r="L80" i="56" s="1"/>
  <c r="L81" i="56"/>
  <c r="L78" i="56"/>
  <c r="L76" i="56"/>
  <c r="L75" i="56" s="1"/>
  <c r="L67" i="56"/>
  <c r="L65" i="56"/>
  <c r="L62" i="56"/>
  <c r="L61" i="56" s="1"/>
  <c r="L59" i="56"/>
  <c r="L55" i="56"/>
  <c r="L52" i="56"/>
  <c r="L48" i="56"/>
  <c r="L45" i="56"/>
  <c r="L40" i="56"/>
  <c r="L37" i="56"/>
  <c r="L31" i="56" s="1"/>
  <c r="L32" i="56"/>
  <c r="L29" i="56"/>
  <c r="L26" i="56"/>
  <c r="L19" i="56"/>
  <c r="L16" i="56"/>
  <c r="L13" i="56"/>
  <c r="L10" i="56"/>
  <c r="L9" i="56" s="1"/>
  <c r="L128" i="56" s="1"/>
  <c r="H53" i="55"/>
  <c r="G53" i="55"/>
  <c r="H48" i="55"/>
  <c r="G48" i="55"/>
  <c r="H46" i="55"/>
  <c r="H45" i="55"/>
  <c r="G45" i="55"/>
  <c r="H39" i="55"/>
  <c r="G39" i="55"/>
  <c r="H38" i="55"/>
  <c r="H34" i="55"/>
  <c r="G34" i="55"/>
  <c r="H31" i="55"/>
  <c r="G31" i="55"/>
  <c r="H27" i="55"/>
  <c r="G27" i="55"/>
  <c r="H18" i="55"/>
  <c r="G18" i="55"/>
  <c r="H9" i="55"/>
  <c r="H60" i="55" s="1"/>
  <c r="G9" i="55"/>
  <c r="G60" i="55" s="1"/>
  <c r="H55" i="54"/>
  <c r="G55" i="54"/>
  <c r="H50" i="54"/>
  <c r="G50" i="54"/>
  <c r="H47" i="54"/>
  <c r="G47" i="54"/>
  <c r="G40" i="54"/>
  <c r="H35" i="54"/>
  <c r="G35" i="54"/>
  <c r="H32" i="54"/>
  <c r="G32" i="54"/>
  <c r="H28" i="54"/>
  <c r="G28" i="54"/>
  <c r="H18" i="54"/>
  <c r="G18" i="54"/>
  <c r="H9" i="54"/>
  <c r="H62" i="54" s="1"/>
  <c r="G9" i="54"/>
  <c r="G62" i="54" s="1"/>
  <c r="F59" i="53"/>
  <c r="C59" i="53"/>
  <c r="H16" i="52"/>
  <c r="G16" i="52"/>
  <c r="E32" i="51"/>
  <c r="H14" i="50"/>
  <c r="E14" i="50"/>
  <c r="K14" i="50" s="1"/>
  <c r="K12" i="50"/>
  <c r="K10" i="50"/>
  <c r="I150" i="59" l="1"/>
  <c r="H150" i="59"/>
  <c r="I129" i="59"/>
  <c r="G150" i="59"/>
  <c r="M150" i="59"/>
  <c r="K150" i="59"/>
  <c r="K143" i="58"/>
  <c r="I8" i="58"/>
  <c r="I143" i="58" s="1"/>
  <c r="G143" i="58"/>
  <c r="D8" i="49"/>
  <c r="C7" i="49"/>
  <c r="D7" i="49" s="1"/>
  <c r="B7" i="49"/>
  <c r="C6" i="49"/>
  <c r="B6" i="49"/>
  <c r="D6" i="49" s="1"/>
  <c r="C5" i="49"/>
  <c r="B5" i="49"/>
  <c r="B10" i="49" s="1"/>
  <c r="F28" i="48"/>
  <c r="E28" i="48"/>
  <c r="F26" i="48"/>
  <c r="E26" i="48"/>
  <c r="D26" i="47"/>
  <c r="F48" i="46"/>
  <c r="F43" i="46"/>
  <c r="F40" i="46"/>
  <c r="F36" i="46"/>
  <c r="F31" i="46"/>
  <c r="F28" i="46"/>
  <c r="F24" i="46"/>
  <c r="F15" i="46"/>
  <c r="F8" i="46"/>
  <c r="F51" i="46" s="1"/>
  <c r="C10" i="49" l="1"/>
  <c r="D10" i="49" s="1"/>
  <c r="D5" i="49"/>
  <c r="M54" i="45"/>
  <c r="M53" i="45"/>
  <c r="M52" i="45"/>
  <c r="M51" i="45"/>
  <c r="L50" i="45"/>
  <c r="K50" i="45"/>
  <c r="J50" i="45"/>
  <c r="I50" i="45"/>
  <c r="H50" i="45"/>
  <c r="M50" i="45" s="1"/>
  <c r="M49" i="45"/>
  <c r="M48" i="45"/>
  <c r="M47" i="45"/>
  <c r="M46" i="45"/>
  <c r="L45" i="45"/>
  <c r="K45" i="45"/>
  <c r="J45" i="45"/>
  <c r="I45" i="45"/>
  <c r="H45" i="45"/>
  <c r="M45" i="45" s="1"/>
  <c r="M44" i="45"/>
  <c r="M43" i="45"/>
  <c r="L42" i="45"/>
  <c r="K42" i="45"/>
  <c r="J42" i="45"/>
  <c r="I42" i="45"/>
  <c r="H42" i="45"/>
  <c r="M42" i="45" s="1"/>
  <c r="M41" i="45"/>
  <c r="M40" i="45"/>
  <c r="M39" i="45"/>
  <c r="M38" i="45"/>
  <c r="L37" i="45"/>
  <c r="K37" i="45"/>
  <c r="J37" i="45"/>
  <c r="I37" i="45"/>
  <c r="H37" i="45"/>
  <c r="M37" i="45" s="1"/>
  <c r="M36" i="45"/>
  <c r="M35" i="45"/>
  <c r="M34" i="45"/>
  <c r="M33" i="45"/>
  <c r="L32" i="45"/>
  <c r="K32" i="45"/>
  <c r="J32" i="45"/>
  <c r="I32" i="45"/>
  <c r="H32" i="45"/>
  <c r="M32" i="45" s="1"/>
  <c r="M31" i="45"/>
  <c r="M30" i="45"/>
  <c r="L29" i="45"/>
  <c r="L55" i="45" s="1"/>
  <c r="K29" i="45"/>
  <c r="J29" i="45"/>
  <c r="I29" i="45"/>
  <c r="H29" i="45"/>
  <c r="M29" i="45" s="1"/>
  <c r="M28" i="45"/>
  <c r="M27" i="45"/>
  <c r="M26" i="45"/>
  <c r="L25" i="45"/>
  <c r="K25" i="45"/>
  <c r="J25" i="45"/>
  <c r="J55" i="45" s="1"/>
  <c r="I25" i="45"/>
  <c r="M25" i="45" s="1"/>
  <c r="H25" i="45"/>
  <c r="M24" i="45"/>
  <c r="M23" i="45"/>
  <c r="M22" i="45"/>
  <c r="M21" i="45"/>
  <c r="M20" i="45"/>
  <c r="M19" i="45"/>
  <c r="M18" i="45"/>
  <c r="M17" i="45"/>
  <c r="L16" i="45"/>
  <c r="K16" i="45"/>
  <c r="J16" i="45"/>
  <c r="I16" i="45"/>
  <c r="H16" i="45"/>
  <c r="M16" i="45" s="1"/>
  <c r="M15" i="45"/>
  <c r="M14" i="45"/>
  <c r="M13" i="45"/>
  <c r="M12" i="45"/>
  <c r="M11" i="45"/>
  <c r="M10" i="45"/>
  <c r="L9" i="45"/>
  <c r="K9" i="45"/>
  <c r="K55" i="45" s="1"/>
  <c r="J9" i="45"/>
  <c r="I9" i="45"/>
  <c r="I55" i="45" s="1"/>
  <c r="H9" i="45"/>
  <c r="M9" i="45" s="1"/>
  <c r="M56" i="44"/>
  <c r="M55" i="44"/>
  <c r="M54" i="44"/>
  <c r="M53" i="44"/>
  <c r="M52" i="44"/>
  <c r="L51" i="44"/>
  <c r="K51" i="44"/>
  <c r="J51" i="44"/>
  <c r="I51" i="44"/>
  <c r="H51" i="44"/>
  <c r="M51" i="44" s="1"/>
  <c r="M50" i="44"/>
  <c r="M49" i="44"/>
  <c r="M48" i="44"/>
  <c r="M47" i="44"/>
  <c r="L46" i="44"/>
  <c r="K46" i="44"/>
  <c r="J46" i="44"/>
  <c r="I46" i="44"/>
  <c r="M46" i="44" s="1"/>
  <c r="H46" i="44"/>
  <c r="M45" i="44"/>
  <c r="M44" i="44"/>
  <c r="L43" i="44"/>
  <c r="K43" i="44"/>
  <c r="J43" i="44"/>
  <c r="I43" i="44"/>
  <c r="M43" i="44" s="1"/>
  <c r="H43" i="44"/>
  <c r="M42" i="44"/>
  <c r="M41" i="44"/>
  <c r="M40" i="44"/>
  <c r="M39" i="44"/>
  <c r="L38" i="44"/>
  <c r="K38" i="44"/>
  <c r="J38" i="44"/>
  <c r="I38" i="44"/>
  <c r="H38" i="44"/>
  <c r="M38" i="44" s="1"/>
  <c r="M37" i="44"/>
  <c r="M36" i="44"/>
  <c r="M35" i="44"/>
  <c r="M34" i="44"/>
  <c r="M33" i="44"/>
  <c r="L33" i="44"/>
  <c r="K33" i="44"/>
  <c r="J33" i="44"/>
  <c r="I33" i="44"/>
  <c r="H33" i="44"/>
  <c r="M32" i="44"/>
  <c r="M31" i="44"/>
  <c r="L30" i="44"/>
  <c r="K30" i="44"/>
  <c r="J30" i="44"/>
  <c r="I30" i="44"/>
  <c r="M30" i="44" s="1"/>
  <c r="H30" i="44"/>
  <c r="M29" i="44"/>
  <c r="M28" i="44"/>
  <c r="M27" i="44"/>
  <c r="L26" i="44"/>
  <c r="K26" i="44"/>
  <c r="J26" i="44"/>
  <c r="I26" i="44"/>
  <c r="H26" i="44"/>
  <c r="M26" i="44" s="1"/>
  <c r="M25" i="44"/>
  <c r="M24" i="44"/>
  <c r="M23" i="44"/>
  <c r="M22" i="44"/>
  <c r="M21" i="44"/>
  <c r="M20" i="44"/>
  <c r="M19" i="44"/>
  <c r="M18" i="44"/>
  <c r="L17" i="44"/>
  <c r="L57" i="44" s="1"/>
  <c r="K17" i="44"/>
  <c r="J17" i="44"/>
  <c r="I17" i="44"/>
  <c r="H17" i="44"/>
  <c r="M17" i="44" s="1"/>
  <c r="M16" i="44"/>
  <c r="M15" i="44"/>
  <c r="M14" i="44"/>
  <c r="M13" i="44"/>
  <c r="M12" i="44"/>
  <c r="M11" i="44"/>
  <c r="M10" i="44"/>
  <c r="M9" i="44"/>
  <c r="L9" i="44"/>
  <c r="K9" i="44"/>
  <c r="K57" i="44" s="1"/>
  <c r="J9" i="44"/>
  <c r="J57" i="44" s="1"/>
  <c r="I9" i="44"/>
  <c r="I57" i="44" s="1"/>
  <c r="H9" i="44"/>
  <c r="J57" i="43"/>
  <c r="J56" i="43"/>
  <c r="J55" i="43"/>
  <c r="J54" i="43"/>
  <c r="J53" i="43"/>
  <c r="J52" i="43"/>
  <c r="I52" i="43"/>
  <c r="H52" i="43"/>
  <c r="G52" i="43"/>
  <c r="J51" i="43"/>
  <c r="J50" i="43"/>
  <c r="J49" i="43"/>
  <c r="J48" i="43"/>
  <c r="J47" i="43"/>
  <c r="I47" i="43"/>
  <c r="H47" i="43"/>
  <c r="G47" i="43"/>
  <c r="J46" i="43"/>
  <c r="J45" i="43"/>
  <c r="I44" i="43"/>
  <c r="H44" i="43"/>
  <c r="J44" i="43" s="1"/>
  <c r="G44" i="43"/>
  <c r="J43" i="43"/>
  <c r="J42" i="43"/>
  <c r="J41" i="43"/>
  <c r="J40" i="43"/>
  <c r="J39" i="43"/>
  <c r="I38" i="43"/>
  <c r="J38" i="43" s="1"/>
  <c r="H38" i="43"/>
  <c r="G38" i="43"/>
  <c r="J37" i="43"/>
  <c r="J36" i="43"/>
  <c r="J35" i="43"/>
  <c r="J34" i="43"/>
  <c r="I33" i="43"/>
  <c r="J33" i="43" s="1"/>
  <c r="H33" i="43"/>
  <c r="G33" i="43"/>
  <c r="J32" i="43"/>
  <c r="J31" i="43"/>
  <c r="I30" i="43"/>
  <c r="H30" i="43"/>
  <c r="G30" i="43"/>
  <c r="J30" i="43" s="1"/>
  <c r="J29" i="43"/>
  <c r="J28" i="43"/>
  <c r="J27" i="43"/>
  <c r="J26" i="43"/>
  <c r="I26" i="43"/>
  <c r="H26" i="43"/>
  <c r="G26" i="43"/>
  <c r="J25" i="43"/>
  <c r="J24" i="43"/>
  <c r="J23" i="43"/>
  <c r="J22" i="43"/>
  <c r="J21" i="43"/>
  <c r="J20" i="43"/>
  <c r="J19" i="43"/>
  <c r="J18" i="43"/>
  <c r="J17" i="43"/>
  <c r="I17" i="43"/>
  <c r="H17" i="43"/>
  <c r="G17" i="43"/>
  <c r="J16" i="43"/>
  <c r="J15" i="43"/>
  <c r="J14" i="43"/>
  <c r="J13" i="43"/>
  <c r="J12" i="43"/>
  <c r="J11" i="43"/>
  <c r="J10" i="43"/>
  <c r="I9" i="43"/>
  <c r="J9" i="43" s="1"/>
  <c r="H9" i="43"/>
  <c r="H58" i="43" s="1"/>
  <c r="G9" i="43"/>
  <c r="G58" i="43" s="1"/>
  <c r="K58" i="42"/>
  <c r="K57" i="42"/>
  <c r="K56" i="42"/>
  <c r="K55" i="42"/>
  <c r="K54" i="42"/>
  <c r="J54" i="42"/>
  <c r="I54" i="42"/>
  <c r="H54" i="42"/>
  <c r="G54" i="42"/>
  <c r="K53" i="42"/>
  <c r="K52" i="42"/>
  <c r="K51" i="42"/>
  <c r="K50" i="42"/>
  <c r="J50" i="42"/>
  <c r="I50" i="42"/>
  <c r="H50" i="42"/>
  <c r="G50" i="42"/>
  <c r="K49" i="42"/>
  <c r="K48" i="42"/>
  <c r="K47" i="42"/>
  <c r="J46" i="42"/>
  <c r="I46" i="42"/>
  <c r="H46" i="42"/>
  <c r="G46" i="42"/>
  <c r="K46" i="42" s="1"/>
  <c r="K45" i="42"/>
  <c r="K44" i="42"/>
  <c r="J43" i="42"/>
  <c r="J59" i="42" s="1"/>
  <c r="I43" i="42"/>
  <c r="H43" i="42"/>
  <c r="G43" i="42"/>
  <c r="G59" i="42" s="1"/>
  <c r="K42" i="42"/>
  <c r="K41" i="42"/>
  <c r="K40" i="42"/>
  <c r="K39" i="42"/>
  <c r="K38" i="42"/>
  <c r="J37" i="42"/>
  <c r="I37" i="42"/>
  <c r="H37" i="42"/>
  <c r="G37" i="42"/>
  <c r="K37" i="42" s="1"/>
  <c r="K36" i="42"/>
  <c r="K35" i="42"/>
  <c r="K34" i="42"/>
  <c r="K33" i="42"/>
  <c r="J32" i="42"/>
  <c r="I32" i="42"/>
  <c r="H32" i="42"/>
  <c r="G32" i="42"/>
  <c r="K32" i="42" s="1"/>
  <c r="K31" i="42"/>
  <c r="K30" i="42"/>
  <c r="J29" i="42"/>
  <c r="I29" i="42"/>
  <c r="H29" i="42"/>
  <c r="G29" i="42"/>
  <c r="K29" i="42" s="1"/>
  <c r="K28" i="42"/>
  <c r="K27" i="42"/>
  <c r="K26" i="42"/>
  <c r="J25" i="42"/>
  <c r="I25" i="42"/>
  <c r="H25" i="42"/>
  <c r="G25" i="42"/>
  <c r="K25" i="42" s="1"/>
  <c r="K24" i="42"/>
  <c r="K23" i="42"/>
  <c r="K22" i="42"/>
  <c r="K21" i="42"/>
  <c r="K20" i="42"/>
  <c r="K19" i="42"/>
  <c r="K18" i="42"/>
  <c r="K17" i="42"/>
  <c r="J16" i="42"/>
  <c r="I16" i="42"/>
  <c r="H16" i="42"/>
  <c r="G16" i="42"/>
  <c r="K16" i="42" s="1"/>
  <c r="K15" i="42"/>
  <c r="K14" i="42"/>
  <c r="K13" i="42"/>
  <c r="K12" i="42"/>
  <c r="K11" i="42"/>
  <c r="K10" i="42"/>
  <c r="J9" i="42"/>
  <c r="I9" i="42"/>
  <c r="I59" i="42" s="1"/>
  <c r="H9" i="42"/>
  <c r="H59" i="42" s="1"/>
  <c r="G9" i="42"/>
  <c r="K9" i="42" s="1"/>
  <c r="K58" i="41"/>
  <c r="K57" i="41"/>
  <c r="K56" i="41"/>
  <c r="K55" i="41"/>
  <c r="J54" i="41"/>
  <c r="I54" i="41"/>
  <c r="H54" i="41"/>
  <c r="G54" i="41"/>
  <c r="K54" i="41" s="1"/>
  <c r="K53" i="41"/>
  <c r="K52" i="41"/>
  <c r="K51" i="41"/>
  <c r="J50" i="41"/>
  <c r="I50" i="41"/>
  <c r="H50" i="41"/>
  <c r="G50" i="41"/>
  <c r="K50" i="41" s="1"/>
  <c r="K49" i="41"/>
  <c r="K48" i="41"/>
  <c r="K47" i="41"/>
  <c r="J46" i="41"/>
  <c r="I46" i="41"/>
  <c r="H46" i="41"/>
  <c r="G46" i="41"/>
  <c r="K46" i="41" s="1"/>
  <c r="K45" i="41"/>
  <c r="K44" i="41"/>
  <c r="J43" i="41"/>
  <c r="I43" i="41"/>
  <c r="H43" i="41"/>
  <c r="G43" i="41"/>
  <c r="K43" i="41" s="1"/>
  <c r="K42" i="41"/>
  <c r="K41" i="41"/>
  <c r="K40" i="41"/>
  <c r="K39" i="41"/>
  <c r="K38" i="41"/>
  <c r="J37" i="41"/>
  <c r="I37" i="41"/>
  <c r="H37" i="41"/>
  <c r="G37" i="41"/>
  <c r="K37" i="41" s="1"/>
  <c r="K36" i="41"/>
  <c r="K35" i="41"/>
  <c r="K34" i="41"/>
  <c r="K33" i="41"/>
  <c r="J32" i="41"/>
  <c r="I32" i="41"/>
  <c r="H32" i="41"/>
  <c r="G32" i="41"/>
  <c r="K32" i="41" s="1"/>
  <c r="K31" i="41"/>
  <c r="K30" i="41"/>
  <c r="J29" i="41"/>
  <c r="I29" i="41"/>
  <c r="H29" i="41"/>
  <c r="G29" i="41"/>
  <c r="K29" i="41" s="1"/>
  <c r="K28" i="41"/>
  <c r="K27" i="41"/>
  <c r="K26" i="41"/>
  <c r="J25" i="41"/>
  <c r="I25" i="41"/>
  <c r="H25" i="41"/>
  <c r="G25" i="41"/>
  <c r="K25" i="41" s="1"/>
  <c r="K24" i="41"/>
  <c r="K23" i="41"/>
  <c r="K22" i="41"/>
  <c r="K21" i="41"/>
  <c r="K20" i="41"/>
  <c r="K19" i="41"/>
  <c r="K18" i="41"/>
  <c r="K17" i="41"/>
  <c r="J16" i="41"/>
  <c r="I16" i="41"/>
  <c r="H16" i="41"/>
  <c r="G16" i="41"/>
  <c r="K16" i="41" s="1"/>
  <c r="K15" i="41"/>
  <c r="K14" i="41"/>
  <c r="K13" i="41"/>
  <c r="K12" i="41"/>
  <c r="K11" i="41"/>
  <c r="K10" i="41"/>
  <c r="J9" i="41"/>
  <c r="J59" i="41" s="1"/>
  <c r="I9" i="41"/>
  <c r="I59" i="41" s="1"/>
  <c r="H9" i="41"/>
  <c r="H59" i="41" s="1"/>
  <c r="G9" i="41"/>
  <c r="K9" i="41" s="1"/>
  <c r="H55" i="45" l="1"/>
  <c r="M55" i="45" s="1"/>
  <c r="H57" i="44"/>
  <c r="M57" i="44" s="1"/>
  <c r="J58" i="43"/>
  <c r="I58" i="43"/>
  <c r="K43" i="42"/>
  <c r="K59" i="42" s="1"/>
  <c r="K59" i="41"/>
  <c r="G59" i="41"/>
  <c r="J128" i="40" l="1"/>
  <c r="M127" i="40"/>
  <c r="I127" i="40"/>
  <c r="L126" i="40"/>
  <c r="K126" i="40"/>
  <c r="M126" i="40" s="1"/>
  <c r="H126" i="40"/>
  <c r="I126" i="40" s="1"/>
  <c r="G126" i="40"/>
  <c r="M125" i="40"/>
  <c r="I125" i="40"/>
  <c r="L124" i="40"/>
  <c r="K124" i="40"/>
  <c r="M124" i="40" s="1"/>
  <c r="H124" i="40"/>
  <c r="I124" i="40" s="1"/>
  <c r="G124" i="40"/>
  <c r="L123" i="40"/>
  <c r="H123" i="40"/>
  <c r="G123" i="40"/>
  <c r="I123" i="40" s="1"/>
  <c r="M122" i="40"/>
  <c r="I122" i="40"/>
  <c r="M121" i="40"/>
  <c r="L121" i="40"/>
  <c r="K121" i="40"/>
  <c r="H121" i="40"/>
  <c r="G121" i="40"/>
  <c r="I121" i="40" s="1"/>
  <c r="M120" i="40"/>
  <c r="I120" i="40"/>
  <c r="M119" i="40"/>
  <c r="L119" i="40"/>
  <c r="K119" i="40"/>
  <c r="H119" i="40"/>
  <c r="G119" i="40"/>
  <c r="I119" i="40" s="1"/>
  <c r="M118" i="40"/>
  <c r="I118" i="40"/>
  <c r="M117" i="40"/>
  <c r="I117" i="40"/>
  <c r="M116" i="40"/>
  <c r="I116" i="40"/>
  <c r="M115" i="40"/>
  <c r="L115" i="40"/>
  <c r="L114" i="40" s="1"/>
  <c r="K115" i="40"/>
  <c r="H115" i="40"/>
  <c r="H114" i="40" s="1"/>
  <c r="G115" i="40"/>
  <c r="I115" i="40" s="1"/>
  <c r="K114" i="40"/>
  <c r="M114" i="40" s="1"/>
  <c r="M113" i="40"/>
  <c r="I113" i="40"/>
  <c r="M112" i="40"/>
  <c r="I112" i="40"/>
  <c r="M111" i="40"/>
  <c r="L111" i="40"/>
  <c r="K111" i="40"/>
  <c r="H111" i="40"/>
  <c r="G111" i="40"/>
  <c r="I111" i="40" s="1"/>
  <c r="M110" i="40"/>
  <c r="I110" i="40"/>
  <c r="M109" i="40"/>
  <c r="I109" i="40"/>
  <c r="L108" i="40"/>
  <c r="K108" i="40"/>
  <c r="M108" i="40" s="1"/>
  <c r="H108" i="40"/>
  <c r="I108" i="40" s="1"/>
  <c r="G108" i="40"/>
  <c r="L107" i="40"/>
  <c r="H107" i="40"/>
  <c r="G107" i="40"/>
  <c r="I107" i="40" s="1"/>
  <c r="M106" i="40"/>
  <c r="I106" i="40"/>
  <c r="M105" i="40"/>
  <c r="L105" i="40"/>
  <c r="K105" i="40"/>
  <c r="H105" i="40"/>
  <c r="G105" i="40"/>
  <c r="I105" i="40" s="1"/>
  <c r="M104" i="40"/>
  <c r="I104" i="40"/>
  <c r="M103" i="40"/>
  <c r="L103" i="40"/>
  <c r="K103" i="40"/>
  <c r="H103" i="40"/>
  <c r="G103" i="40"/>
  <c r="I103" i="40" s="1"/>
  <c r="M102" i="40"/>
  <c r="I102" i="40"/>
  <c r="M101" i="40"/>
  <c r="I101" i="40"/>
  <c r="L100" i="40"/>
  <c r="K100" i="40"/>
  <c r="M100" i="40" s="1"/>
  <c r="H100" i="40"/>
  <c r="I100" i="40" s="1"/>
  <c r="G100" i="40"/>
  <c r="M99" i="40"/>
  <c r="I99" i="40"/>
  <c r="M98" i="40"/>
  <c r="I98" i="40"/>
  <c r="M97" i="40"/>
  <c r="L97" i="40"/>
  <c r="L96" i="40" s="1"/>
  <c r="K97" i="40"/>
  <c r="H97" i="40"/>
  <c r="H96" i="40" s="1"/>
  <c r="G97" i="40"/>
  <c r="I97" i="40" s="1"/>
  <c r="K96" i="40"/>
  <c r="M96" i="40" s="1"/>
  <c r="M95" i="40"/>
  <c r="I95" i="40"/>
  <c r="L94" i="40"/>
  <c r="K94" i="40"/>
  <c r="M94" i="40" s="1"/>
  <c r="H94" i="40"/>
  <c r="I94" i="40" s="1"/>
  <c r="G94" i="40"/>
  <c r="M93" i="40"/>
  <c r="I93" i="40"/>
  <c r="M92" i="40"/>
  <c r="I92" i="40"/>
  <c r="M91" i="40"/>
  <c r="I91" i="40"/>
  <c r="M90" i="40"/>
  <c r="I90" i="40"/>
  <c r="M89" i="40"/>
  <c r="I89" i="40"/>
  <c r="M88" i="40"/>
  <c r="I88" i="40"/>
  <c r="M87" i="40"/>
  <c r="L87" i="40"/>
  <c r="K87" i="40"/>
  <c r="H87" i="40"/>
  <c r="G87" i="40"/>
  <c r="I87" i="40" s="1"/>
  <c r="M86" i="40"/>
  <c r="I86" i="40"/>
  <c r="M85" i="40"/>
  <c r="I85" i="40"/>
  <c r="M84" i="40"/>
  <c r="I84" i="40"/>
  <c r="M83" i="40"/>
  <c r="I83" i="40"/>
  <c r="L82" i="40"/>
  <c r="K82" i="40"/>
  <c r="M82" i="40" s="1"/>
  <c r="H82" i="40"/>
  <c r="I82" i="40" s="1"/>
  <c r="G82" i="40"/>
  <c r="M81" i="40"/>
  <c r="I81" i="40"/>
  <c r="L80" i="40"/>
  <c r="K80" i="40"/>
  <c r="M80" i="40" s="1"/>
  <c r="H80" i="40"/>
  <c r="I80" i="40" s="1"/>
  <c r="G80" i="40"/>
  <c r="L79" i="40"/>
  <c r="J79" i="40"/>
  <c r="G79" i="40"/>
  <c r="M78" i="40"/>
  <c r="I78" i="40"/>
  <c r="L77" i="40"/>
  <c r="M77" i="40" s="1"/>
  <c r="K77" i="40"/>
  <c r="I77" i="40"/>
  <c r="H77" i="40"/>
  <c r="G77" i="40"/>
  <c r="M76" i="40"/>
  <c r="I76" i="40"/>
  <c r="L75" i="40"/>
  <c r="M75" i="40" s="1"/>
  <c r="K75" i="40"/>
  <c r="I75" i="40"/>
  <c r="H75" i="40"/>
  <c r="H74" i="40" s="1"/>
  <c r="G75" i="40"/>
  <c r="L74" i="40"/>
  <c r="K74" i="40"/>
  <c r="M74" i="40" s="1"/>
  <c r="G74" i="40"/>
  <c r="I74" i="40" s="1"/>
  <c r="M68" i="40"/>
  <c r="I68" i="40"/>
  <c r="M67" i="40"/>
  <c r="I67" i="40"/>
  <c r="L66" i="40"/>
  <c r="M66" i="40" s="1"/>
  <c r="K66" i="40"/>
  <c r="H66" i="40"/>
  <c r="G66" i="40"/>
  <c r="M65" i="40"/>
  <c r="I65" i="40"/>
  <c r="M64" i="40"/>
  <c r="L64" i="40"/>
  <c r="K64" i="40"/>
  <c r="H64" i="40"/>
  <c r="G64" i="40"/>
  <c r="M63" i="40"/>
  <c r="I63" i="40"/>
  <c r="M62" i="40"/>
  <c r="I62" i="40"/>
  <c r="L61" i="40"/>
  <c r="M61" i="40" s="1"/>
  <c r="K61" i="40"/>
  <c r="H61" i="40"/>
  <c r="H60" i="40" s="1"/>
  <c r="G61" i="40"/>
  <c r="G60" i="40" s="1"/>
  <c r="K60" i="40"/>
  <c r="J60" i="40"/>
  <c r="M59" i="40"/>
  <c r="I59" i="40"/>
  <c r="L58" i="40"/>
  <c r="K58" i="40"/>
  <c r="M58" i="40" s="1"/>
  <c r="H58" i="40"/>
  <c r="G58" i="40"/>
  <c r="M57" i="40"/>
  <c r="I57" i="40"/>
  <c r="M56" i="40"/>
  <c r="I56" i="40"/>
  <c r="M55" i="40"/>
  <c r="I55" i="40"/>
  <c r="L54" i="40"/>
  <c r="M54" i="40" s="1"/>
  <c r="K54" i="40"/>
  <c r="H54" i="40"/>
  <c r="G54" i="40"/>
  <c r="M53" i="40"/>
  <c r="I53" i="40"/>
  <c r="M52" i="40"/>
  <c r="I52" i="40"/>
  <c r="L51" i="40"/>
  <c r="K51" i="40"/>
  <c r="M51" i="40" s="1"/>
  <c r="H51" i="40"/>
  <c r="G51" i="40"/>
  <c r="M50" i="40"/>
  <c r="I50" i="40"/>
  <c r="M49" i="40"/>
  <c r="I49" i="40"/>
  <c r="M48" i="40"/>
  <c r="I48" i="40"/>
  <c r="L47" i="40"/>
  <c r="M47" i="40" s="1"/>
  <c r="K47" i="40"/>
  <c r="H47" i="40"/>
  <c r="G47" i="40"/>
  <c r="M46" i="40"/>
  <c r="I46" i="40"/>
  <c r="M45" i="40"/>
  <c r="I45" i="40"/>
  <c r="L44" i="40"/>
  <c r="K44" i="40"/>
  <c r="M44" i="40" s="1"/>
  <c r="H44" i="40"/>
  <c r="G44" i="40"/>
  <c r="M43" i="40"/>
  <c r="I43" i="40"/>
  <c r="M42" i="40"/>
  <c r="I42" i="40"/>
  <c r="M41" i="40"/>
  <c r="I41" i="40"/>
  <c r="M40" i="40"/>
  <c r="I40" i="40"/>
  <c r="L39" i="40"/>
  <c r="K39" i="40"/>
  <c r="M39" i="40" s="1"/>
  <c r="H39" i="40"/>
  <c r="G39" i="40"/>
  <c r="M38" i="40"/>
  <c r="I38" i="40"/>
  <c r="M37" i="40"/>
  <c r="I37" i="40"/>
  <c r="M36" i="40"/>
  <c r="L36" i="40"/>
  <c r="K36" i="40"/>
  <c r="H36" i="40"/>
  <c r="G36" i="40"/>
  <c r="M35" i="40"/>
  <c r="I35" i="40"/>
  <c r="M34" i="40"/>
  <c r="I34" i="40"/>
  <c r="M33" i="40"/>
  <c r="I33" i="40"/>
  <c r="M32" i="40"/>
  <c r="I32" i="40"/>
  <c r="L31" i="40"/>
  <c r="M31" i="40" s="1"/>
  <c r="K31" i="40"/>
  <c r="H31" i="40"/>
  <c r="H30" i="40" s="1"/>
  <c r="G31" i="40"/>
  <c r="G30" i="40" s="1"/>
  <c r="K30" i="40"/>
  <c r="J30" i="40"/>
  <c r="M29" i="40"/>
  <c r="I29" i="40"/>
  <c r="L28" i="40"/>
  <c r="K28" i="40"/>
  <c r="M28" i="40" s="1"/>
  <c r="H28" i="40"/>
  <c r="G28" i="40"/>
  <c r="M27" i="40"/>
  <c r="I27" i="40"/>
  <c r="M26" i="40"/>
  <c r="I26" i="40"/>
  <c r="L25" i="40"/>
  <c r="K25" i="40"/>
  <c r="M25" i="40" s="1"/>
  <c r="H25" i="40"/>
  <c r="G25" i="40"/>
  <c r="M24" i="40"/>
  <c r="I24" i="40"/>
  <c r="M23" i="40"/>
  <c r="I23" i="40"/>
  <c r="M22" i="40"/>
  <c r="I22" i="40"/>
  <c r="M21" i="40"/>
  <c r="I21" i="40"/>
  <c r="M20" i="40"/>
  <c r="I20" i="40"/>
  <c r="M19" i="40"/>
  <c r="I19" i="40"/>
  <c r="M18" i="40"/>
  <c r="L18" i="40"/>
  <c r="K18" i="40"/>
  <c r="H18" i="40"/>
  <c r="G18" i="40"/>
  <c r="G8" i="40" s="1"/>
  <c r="M17" i="40"/>
  <c r="I17" i="40"/>
  <c r="M16" i="40"/>
  <c r="I16" i="40"/>
  <c r="L15" i="40"/>
  <c r="M15" i="40" s="1"/>
  <c r="K15" i="40"/>
  <c r="H15" i="40"/>
  <c r="G15" i="40"/>
  <c r="M14" i="40"/>
  <c r="I14" i="40"/>
  <c r="M13" i="40"/>
  <c r="I13" i="40"/>
  <c r="L12" i="40"/>
  <c r="K12" i="40"/>
  <c r="M12" i="40" s="1"/>
  <c r="H12" i="40"/>
  <c r="I12" i="40" s="1"/>
  <c r="G12" i="40"/>
  <c r="M11" i="40"/>
  <c r="I11" i="40"/>
  <c r="M10" i="40"/>
  <c r="I10" i="40"/>
  <c r="M9" i="40"/>
  <c r="L9" i="40"/>
  <c r="K9" i="40"/>
  <c r="I9" i="40"/>
  <c r="H8" i="40"/>
  <c r="K127" i="39"/>
  <c r="N126" i="39"/>
  <c r="J126" i="39"/>
  <c r="M125" i="39"/>
  <c r="M124" i="39" s="1"/>
  <c r="L125" i="39"/>
  <c r="N125" i="39" s="1"/>
  <c r="I125" i="39"/>
  <c r="H125" i="39"/>
  <c r="J125" i="39" s="1"/>
  <c r="I124" i="39"/>
  <c r="N123" i="39"/>
  <c r="J123" i="39"/>
  <c r="N122" i="39"/>
  <c r="M122" i="39"/>
  <c r="L122" i="39"/>
  <c r="I122" i="39"/>
  <c r="J122" i="39" s="1"/>
  <c r="H122" i="39"/>
  <c r="N121" i="39"/>
  <c r="J121" i="39"/>
  <c r="N120" i="39"/>
  <c r="M120" i="39"/>
  <c r="L120" i="39"/>
  <c r="I120" i="39"/>
  <c r="J120" i="39" s="1"/>
  <c r="H120" i="39"/>
  <c r="N119" i="39"/>
  <c r="J119" i="39"/>
  <c r="N118" i="39"/>
  <c r="J118" i="39"/>
  <c r="N117" i="39"/>
  <c r="J117" i="39"/>
  <c r="N116" i="39"/>
  <c r="M116" i="39"/>
  <c r="L116" i="39"/>
  <c r="I116" i="39"/>
  <c r="I115" i="39" s="1"/>
  <c r="H116" i="39"/>
  <c r="M115" i="39"/>
  <c r="L115" i="39"/>
  <c r="N115" i="39" s="1"/>
  <c r="H115" i="39"/>
  <c r="J115" i="39" s="1"/>
  <c r="N114" i="39"/>
  <c r="J114" i="39"/>
  <c r="N113" i="39"/>
  <c r="J113" i="39"/>
  <c r="N112" i="39"/>
  <c r="M112" i="39"/>
  <c r="L112" i="39"/>
  <c r="I112" i="39"/>
  <c r="J112" i="39" s="1"/>
  <c r="H112" i="39"/>
  <c r="N111" i="39"/>
  <c r="J111" i="39"/>
  <c r="N110" i="39"/>
  <c r="J110" i="39"/>
  <c r="M109" i="39"/>
  <c r="M108" i="39" s="1"/>
  <c r="L109" i="39"/>
  <c r="N109" i="39" s="1"/>
  <c r="I109" i="39"/>
  <c r="H109" i="39"/>
  <c r="J109" i="39" s="1"/>
  <c r="I108" i="39"/>
  <c r="N107" i="39"/>
  <c r="J107" i="39"/>
  <c r="N106" i="39"/>
  <c r="M106" i="39"/>
  <c r="L106" i="39"/>
  <c r="I106" i="39"/>
  <c r="J106" i="39" s="1"/>
  <c r="H106" i="39"/>
  <c r="N105" i="39"/>
  <c r="J105" i="39"/>
  <c r="N104" i="39"/>
  <c r="M104" i="39"/>
  <c r="L104" i="39"/>
  <c r="I104" i="39"/>
  <c r="J104" i="39" s="1"/>
  <c r="H104" i="39"/>
  <c r="N103" i="39"/>
  <c r="J103" i="39"/>
  <c r="N102" i="39"/>
  <c r="J102" i="39"/>
  <c r="M101" i="39"/>
  <c r="L101" i="39"/>
  <c r="N101" i="39" s="1"/>
  <c r="I101" i="39"/>
  <c r="H101" i="39"/>
  <c r="J101" i="39" s="1"/>
  <c r="N100" i="39"/>
  <c r="J100" i="39"/>
  <c r="N99" i="39"/>
  <c r="J99" i="39"/>
  <c r="N98" i="39"/>
  <c r="M98" i="39"/>
  <c r="L98" i="39"/>
  <c r="I98" i="39"/>
  <c r="I97" i="39" s="1"/>
  <c r="H98" i="39"/>
  <c r="M97" i="39"/>
  <c r="L97" i="39"/>
  <c r="N97" i="39" s="1"/>
  <c r="H97" i="39"/>
  <c r="J97" i="39" s="1"/>
  <c r="N96" i="39"/>
  <c r="J96" i="39"/>
  <c r="M95" i="39"/>
  <c r="L95" i="39"/>
  <c r="N95" i="39" s="1"/>
  <c r="I95" i="39"/>
  <c r="H95" i="39"/>
  <c r="J95" i="39" s="1"/>
  <c r="N94" i="39"/>
  <c r="J94" i="39"/>
  <c r="N93" i="39"/>
  <c r="J93" i="39"/>
  <c r="N92" i="39"/>
  <c r="J92" i="39"/>
  <c r="N91" i="39"/>
  <c r="J91" i="39"/>
  <c r="N90" i="39"/>
  <c r="J90" i="39"/>
  <c r="N89" i="39"/>
  <c r="J89" i="39"/>
  <c r="N88" i="39"/>
  <c r="J88" i="39"/>
  <c r="M87" i="39"/>
  <c r="L87" i="39"/>
  <c r="N87" i="39" s="1"/>
  <c r="I87" i="39"/>
  <c r="H87" i="39"/>
  <c r="J87" i="39" s="1"/>
  <c r="N86" i="39"/>
  <c r="J86" i="39"/>
  <c r="N85" i="39"/>
  <c r="J85" i="39"/>
  <c r="N84" i="39"/>
  <c r="J84" i="39"/>
  <c r="N83" i="39"/>
  <c r="J83" i="39"/>
  <c r="N82" i="39"/>
  <c r="M82" i="39"/>
  <c r="L82" i="39"/>
  <c r="I82" i="39"/>
  <c r="J82" i="39" s="1"/>
  <c r="H82" i="39"/>
  <c r="N81" i="39"/>
  <c r="J81" i="39"/>
  <c r="N80" i="39"/>
  <c r="M80" i="39"/>
  <c r="L80" i="39"/>
  <c r="I80" i="39"/>
  <c r="J80" i="39" s="1"/>
  <c r="H80" i="39"/>
  <c r="M79" i="39"/>
  <c r="L79" i="39"/>
  <c r="N79" i="39" s="1"/>
  <c r="K79" i="39"/>
  <c r="H79" i="39"/>
  <c r="N78" i="39"/>
  <c r="J78" i="39"/>
  <c r="M77" i="39"/>
  <c r="N77" i="39" s="1"/>
  <c r="L77" i="39"/>
  <c r="I77" i="39"/>
  <c r="H77" i="39"/>
  <c r="J77" i="39" s="1"/>
  <c r="N76" i="39"/>
  <c r="J76" i="39"/>
  <c r="M75" i="39"/>
  <c r="M74" i="39" s="1"/>
  <c r="L75" i="39"/>
  <c r="I75" i="39"/>
  <c r="I74" i="39" s="1"/>
  <c r="H75" i="39"/>
  <c r="J75" i="39" s="1"/>
  <c r="L74" i="39"/>
  <c r="N74" i="39" s="1"/>
  <c r="N68" i="39"/>
  <c r="J68" i="39"/>
  <c r="N67" i="39"/>
  <c r="J67" i="39"/>
  <c r="M66" i="39"/>
  <c r="N66" i="39" s="1"/>
  <c r="L66" i="39"/>
  <c r="I66" i="39"/>
  <c r="H66" i="39"/>
  <c r="J66" i="39" s="1"/>
  <c r="N65" i="39"/>
  <c r="J65" i="39"/>
  <c r="M64" i="39"/>
  <c r="N64" i="39" s="1"/>
  <c r="L64" i="39"/>
  <c r="I64" i="39"/>
  <c r="H64" i="39"/>
  <c r="H60" i="39" s="1"/>
  <c r="J60" i="39" s="1"/>
  <c r="N63" i="39"/>
  <c r="J63" i="39"/>
  <c r="N62" i="39"/>
  <c r="J62" i="39"/>
  <c r="M61" i="39"/>
  <c r="L61" i="39"/>
  <c r="N61" i="39" s="1"/>
  <c r="J61" i="39"/>
  <c r="I61" i="39"/>
  <c r="H61" i="39"/>
  <c r="M60" i="39"/>
  <c r="K60" i="39"/>
  <c r="I60" i="39"/>
  <c r="N59" i="39"/>
  <c r="J59" i="39"/>
  <c r="N58" i="39"/>
  <c r="M58" i="39"/>
  <c r="L58" i="39"/>
  <c r="I58" i="39"/>
  <c r="J58" i="39" s="1"/>
  <c r="H58" i="39"/>
  <c r="N57" i="39"/>
  <c r="J57" i="39"/>
  <c r="N56" i="39"/>
  <c r="J56" i="39"/>
  <c r="N55" i="39"/>
  <c r="J55" i="39"/>
  <c r="N54" i="39"/>
  <c r="M54" i="39"/>
  <c r="L54" i="39"/>
  <c r="I54" i="39"/>
  <c r="J54" i="39" s="1"/>
  <c r="H54" i="39"/>
  <c r="N53" i="39"/>
  <c r="J53" i="39"/>
  <c r="N52" i="39"/>
  <c r="J52" i="39"/>
  <c r="M51" i="39"/>
  <c r="L51" i="39"/>
  <c r="N51" i="39" s="1"/>
  <c r="I51" i="39"/>
  <c r="H51" i="39"/>
  <c r="J51" i="39" s="1"/>
  <c r="N50" i="39"/>
  <c r="J50" i="39"/>
  <c r="N49" i="39"/>
  <c r="J49" i="39"/>
  <c r="N48" i="39"/>
  <c r="J48" i="39"/>
  <c r="M47" i="39"/>
  <c r="L47" i="39"/>
  <c r="N47" i="39" s="1"/>
  <c r="I47" i="39"/>
  <c r="H47" i="39"/>
  <c r="J47" i="39" s="1"/>
  <c r="N46" i="39"/>
  <c r="J46" i="39"/>
  <c r="N45" i="39"/>
  <c r="J45" i="39"/>
  <c r="N44" i="39"/>
  <c r="M44" i="39"/>
  <c r="L44" i="39"/>
  <c r="I44" i="39"/>
  <c r="J44" i="39" s="1"/>
  <c r="H44" i="39"/>
  <c r="N43" i="39"/>
  <c r="J43" i="39"/>
  <c r="N42" i="39"/>
  <c r="J42" i="39"/>
  <c r="N41" i="39"/>
  <c r="J41" i="39"/>
  <c r="N40" i="39"/>
  <c r="J40" i="39"/>
  <c r="M39" i="39"/>
  <c r="L39" i="39"/>
  <c r="N39" i="39" s="1"/>
  <c r="I39" i="39"/>
  <c r="H39" i="39"/>
  <c r="J39" i="39" s="1"/>
  <c r="N38" i="39"/>
  <c r="J38" i="39"/>
  <c r="N37" i="39"/>
  <c r="J37" i="39"/>
  <c r="N36" i="39"/>
  <c r="M36" i="39"/>
  <c r="L36" i="39"/>
  <c r="I36" i="39"/>
  <c r="I30" i="39" s="1"/>
  <c r="H36" i="39"/>
  <c r="N35" i="39"/>
  <c r="J35" i="39"/>
  <c r="N34" i="39"/>
  <c r="J34" i="39"/>
  <c r="N33" i="39"/>
  <c r="J33" i="39"/>
  <c r="N32" i="39"/>
  <c r="J32" i="39"/>
  <c r="M31" i="39"/>
  <c r="M30" i="39" s="1"/>
  <c r="L31" i="39"/>
  <c r="N31" i="39" s="1"/>
  <c r="I31" i="39"/>
  <c r="H31" i="39"/>
  <c r="J31" i="39" s="1"/>
  <c r="K30" i="39"/>
  <c r="N29" i="39"/>
  <c r="J29" i="39"/>
  <c r="M28" i="39"/>
  <c r="L28" i="39"/>
  <c r="N28" i="39" s="1"/>
  <c r="J28" i="39"/>
  <c r="I28" i="39"/>
  <c r="H28" i="39"/>
  <c r="N27" i="39"/>
  <c r="J27" i="39"/>
  <c r="N26" i="39"/>
  <c r="J26" i="39"/>
  <c r="M25" i="39"/>
  <c r="N25" i="39" s="1"/>
  <c r="L25" i="39"/>
  <c r="I25" i="39"/>
  <c r="H25" i="39"/>
  <c r="J25" i="39" s="1"/>
  <c r="N24" i="39"/>
  <c r="J24" i="39"/>
  <c r="N23" i="39"/>
  <c r="J23" i="39"/>
  <c r="N22" i="39"/>
  <c r="J22" i="39"/>
  <c r="N21" i="39"/>
  <c r="J21" i="39"/>
  <c r="N20" i="39"/>
  <c r="J20" i="39"/>
  <c r="N19" i="39"/>
  <c r="J19" i="39"/>
  <c r="M18" i="39"/>
  <c r="L18" i="39"/>
  <c r="N18" i="39" s="1"/>
  <c r="J18" i="39"/>
  <c r="I18" i="39"/>
  <c r="H18" i="39"/>
  <c r="N17" i="39"/>
  <c r="J17" i="39"/>
  <c r="N16" i="39"/>
  <c r="J16" i="39"/>
  <c r="M15" i="39"/>
  <c r="N15" i="39" s="1"/>
  <c r="L15" i="39"/>
  <c r="I15" i="39"/>
  <c r="H15" i="39"/>
  <c r="J15" i="39" s="1"/>
  <c r="N14" i="39"/>
  <c r="J14" i="39"/>
  <c r="N13" i="39"/>
  <c r="J13" i="39"/>
  <c r="M12" i="39"/>
  <c r="L12" i="39"/>
  <c r="N12" i="39" s="1"/>
  <c r="J12" i="39"/>
  <c r="I12" i="39"/>
  <c r="H12" i="39"/>
  <c r="N11" i="39"/>
  <c r="J11" i="39"/>
  <c r="N10" i="39"/>
  <c r="J10" i="39"/>
  <c r="M9" i="39"/>
  <c r="N9" i="39" s="1"/>
  <c r="L9" i="39"/>
  <c r="I9" i="39"/>
  <c r="I8" i="39" s="1"/>
  <c r="H9" i="39"/>
  <c r="J9" i="39" s="1"/>
  <c r="L8" i="39"/>
  <c r="N52" i="38"/>
  <c r="J52" i="38"/>
  <c r="N51" i="38"/>
  <c r="J51" i="38"/>
  <c r="N50" i="38"/>
  <c r="J50" i="38"/>
  <c r="M49" i="38"/>
  <c r="N49" i="38" s="1"/>
  <c r="L49" i="38"/>
  <c r="J49" i="38"/>
  <c r="I49" i="38"/>
  <c r="H49" i="38"/>
  <c r="N48" i="38"/>
  <c r="J48" i="38"/>
  <c r="N47" i="38"/>
  <c r="J47" i="38"/>
  <c r="N46" i="38"/>
  <c r="J46" i="38"/>
  <c r="M45" i="38"/>
  <c r="N45" i="38" s="1"/>
  <c r="L45" i="38"/>
  <c r="J45" i="38"/>
  <c r="I45" i="38"/>
  <c r="H45" i="38"/>
  <c r="N44" i="38"/>
  <c r="J44" i="38"/>
  <c r="N43" i="38"/>
  <c r="J43" i="38"/>
  <c r="M42" i="38"/>
  <c r="L42" i="38"/>
  <c r="N42" i="38" s="1"/>
  <c r="I42" i="38"/>
  <c r="H42" i="38"/>
  <c r="J42" i="38" s="1"/>
  <c r="N41" i="38"/>
  <c r="J41" i="38"/>
  <c r="N40" i="38"/>
  <c r="J40" i="38"/>
  <c r="N39" i="38"/>
  <c r="J39" i="38"/>
  <c r="N38" i="38"/>
  <c r="J38" i="38"/>
  <c r="M37" i="38"/>
  <c r="N37" i="38" s="1"/>
  <c r="L37" i="38"/>
  <c r="J37" i="38"/>
  <c r="I37" i="38"/>
  <c r="H37" i="38"/>
  <c r="N36" i="38"/>
  <c r="J36" i="38"/>
  <c r="N35" i="38"/>
  <c r="J35" i="38"/>
  <c r="N34" i="38"/>
  <c r="J34" i="38"/>
  <c r="N33" i="38"/>
  <c r="J33" i="38"/>
  <c r="M32" i="38"/>
  <c r="L32" i="38"/>
  <c r="N32" i="38" s="1"/>
  <c r="I32" i="38"/>
  <c r="H32" i="38"/>
  <c r="J32" i="38" s="1"/>
  <c r="N31" i="38"/>
  <c r="J31" i="38"/>
  <c r="N30" i="38"/>
  <c r="J30" i="38"/>
  <c r="M29" i="38"/>
  <c r="N29" i="38" s="1"/>
  <c r="L29" i="38"/>
  <c r="J29" i="38"/>
  <c r="I29" i="38"/>
  <c r="H29" i="38"/>
  <c r="N28" i="38"/>
  <c r="J28" i="38"/>
  <c r="N27" i="38"/>
  <c r="J27" i="38"/>
  <c r="N26" i="38"/>
  <c r="J26" i="38"/>
  <c r="M25" i="38"/>
  <c r="N25" i="38" s="1"/>
  <c r="L25" i="38"/>
  <c r="J25" i="38"/>
  <c r="I25" i="38"/>
  <c r="H25" i="38"/>
  <c r="N24" i="38"/>
  <c r="J24" i="38"/>
  <c r="N23" i="38"/>
  <c r="J23" i="38"/>
  <c r="N22" i="38"/>
  <c r="J22" i="38"/>
  <c r="N21" i="38"/>
  <c r="J21" i="38"/>
  <c r="N20" i="38"/>
  <c r="J20" i="38"/>
  <c r="N19" i="38"/>
  <c r="J19" i="38"/>
  <c r="N18" i="38"/>
  <c r="J18" i="38"/>
  <c r="N17" i="38"/>
  <c r="J17" i="38"/>
  <c r="M16" i="38"/>
  <c r="L16" i="38"/>
  <c r="N16" i="38" s="1"/>
  <c r="I16" i="38"/>
  <c r="H16" i="38"/>
  <c r="J16" i="38" s="1"/>
  <c r="N15" i="38"/>
  <c r="J15" i="38"/>
  <c r="N14" i="38"/>
  <c r="J14" i="38"/>
  <c r="N13" i="38"/>
  <c r="J13" i="38"/>
  <c r="N12" i="38"/>
  <c r="J12" i="38"/>
  <c r="N11" i="38"/>
  <c r="J11" i="38"/>
  <c r="N10" i="38"/>
  <c r="J10" i="38"/>
  <c r="M9" i="38"/>
  <c r="N9" i="38" s="1"/>
  <c r="L9" i="38"/>
  <c r="L53" i="38" s="1"/>
  <c r="J9" i="38"/>
  <c r="J53" i="38" s="1"/>
  <c r="I9" i="38"/>
  <c r="I53" i="38" s="1"/>
  <c r="H9" i="38"/>
  <c r="H53" i="38" s="1"/>
  <c r="N51" i="37"/>
  <c r="J51" i="37"/>
  <c r="N50" i="37"/>
  <c r="J50" i="37"/>
  <c r="M49" i="37"/>
  <c r="N49" i="37" s="1"/>
  <c r="L49" i="37"/>
  <c r="I49" i="37"/>
  <c r="H49" i="37"/>
  <c r="J49" i="37" s="1"/>
  <c r="N48" i="37"/>
  <c r="J48" i="37"/>
  <c r="N47" i="37"/>
  <c r="J47" i="37"/>
  <c r="N46" i="37"/>
  <c r="J46" i="37"/>
  <c r="M45" i="37"/>
  <c r="N45" i="37" s="1"/>
  <c r="L45" i="37"/>
  <c r="I45" i="37"/>
  <c r="H45" i="37"/>
  <c r="J45" i="37" s="1"/>
  <c r="N44" i="37"/>
  <c r="J44" i="37"/>
  <c r="N43" i="37"/>
  <c r="J43" i="37"/>
  <c r="M42" i="37"/>
  <c r="L42" i="37"/>
  <c r="N42" i="37" s="1"/>
  <c r="J42" i="37"/>
  <c r="I42" i="37"/>
  <c r="H42" i="37"/>
  <c r="N41" i="37"/>
  <c r="J41" i="37"/>
  <c r="N40" i="37"/>
  <c r="J40" i="37"/>
  <c r="N39" i="37"/>
  <c r="J39" i="37"/>
  <c r="N38" i="37"/>
  <c r="J38" i="37"/>
  <c r="M37" i="37"/>
  <c r="N37" i="37" s="1"/>
  <c r="L37" i="37"/>
  <c r="I37" i="37"/>
  <c r="H37" i="37"/>
  <c r="J37" i="37" s="1"/>
  <c r="N36" i="37"/>
  <c r="J36" i="37"/>
  <c r="N35" i="37"/>
  <c r="J35" i="37"/>
  <c r="N34" i="37"/>
  <c r="J34" i="37"/>
  <c r="N33" i="37"/>
  <c r="J33" i="37"/>
  <c r="M32" i="37"/>
  <c r="L32" i="37"/>
  <c r="N32" i="37" s="1"/>
  <c r="J32" i="37"/>
  <c r="I32" i="37"/>
  <c r="H32" i="37"/>
  <c r="N31" i="37"/>
  <c r="J31" i="37"/>
  <c r="N30" i="37"/>
  <c r="J30" i="37"/>
  <c r="M29" i="37"/>
  <c r="N29" i="37" s="1"/>
  <c r="L29" i="37"/>
  <c r="I29" i="37"/>
  <c r="H29" i="37"/>
  <c r="J29" i="37" s="1"/>
  <c r="N28" i="37"/>
  <c r="J28" i="37"/>
  <c r="N27" i="37"/>
  <c r="J27" i="37"/>
  <c r="N26" i="37"/>
  <c r="J26" i="37"/>
  <c r="M25" i="37"/>
  <c r="N25" i="37" s="1"/>
  <c r="L25" i="37"/>
  <c r="I25" i="37"/>
  <c r="H25" i="37"/>
  <c r="J25" i="37" s="1"/>
  <c r="N24" i="37"/>
  <c r="J24" i="37"/>
  <c r="N23" i="37"/>
  <c r="J23" i="37"/>
  <c r="N22" i="37"/>
  <c r="J22" i="37"/>
  <c r="N21" i="37"/>
  <c r="J21" i="37"/>
  <c r="N20" i="37"/>
  <c r="J20" i="37"/>
  <c r="N19" i="37"/>
  <c r="J19" i="37"/>
  <c r="N18" i="37"/>
  <c r="J18" i="37"/>
  <c r="N17" i="37"/>
  <c r="J17" i="37"/>
  <c r="M16" i="37"/>
  <c r="L16" i="37"/>
  <c r="N16" i="37" s="1"/>
  <c r="J16" i="37"/>
  <c r="I16" i="37"/>
  <c r="H16" i="37"/>
  <c r="N15" i="37"/>
  <c r="J15" i="37"/>
  <c r="N14" i="37"/>
  <c r="J14" i="37"/>
  <c r="N13" i="37"/>
  <c r="J13" i="37"/>
  <c r="N12" i="37"/>
  <c r="J12" i="37"/>
  <c r="N11" i="37"/>
  <c r="J11" i="37"/>
  <c r="N10" i="37"/>
  <c r="J10" i="37"/>
  <c r="M9" i="37"/>
  <c r="N9" i="37" s="1"/>
  <c r="N52" i="37" s="1"/>
  <c r="L9" i="37"/>
  <c r="I9" i="37"/>
  <c r="I52" i="37" s="1"/>
  <c r="H9" i="37"/>
  <c r="H52" i="37" s="1"/>
  <c r="I76" i="36"/>
  <c r="H76" i="36"/>
  <c r="J75" i="36"/>
  <c r="J74" i="36"/>
  <c r="J72" i="36"/>
  <c r="J71" i="36"/>
  <c r="J70" i="36"/>
  <c r="J66" i="36"/>
  <c r="J65" i="36"/>
  <c r="J64" i="36"/>
  <c r="J63" i="36"/>
  <c r="J62" i="36"/>
  <c r="J61" i="36"/>
  <c r="J60" i="36"/>
  <c r="J59" i="36"/>
  <c r="J58" i="36"/>
  <c r="J56" i="36"/>
  <c r="J55" i="36"/>
  <c r="J54" i="36"/>
  <c r="J53" i="36"/>
  <c r="J52" i="36"/>
  <c r="J51" i="36"/>
  <c r="J50" i="36"/>
  <c r="J42" i="36"/>
  <c r="J41" i="36"/>
  <c r="J40" i="36"/>
  <c r="J38" i="36"/>
  <c r="J37" i="36"/>
  <c r="J35" i="36"/>
  <c r="J34" i="36"/>
  <c r="J33" i="36"/>
  <c r="J32" i="36"/>
  <c r="J31" i="36"/>
  <c r="J30" i="36"/>
  <c r="J29" i="36"/>
  <c r="J28" i="36"/>
  <c r="J27" i="36"/>
  <c r="J26" i="36"/>
  <c r="J25" i="36"/>
  <c r="J24" i="36"/>
  <c r="J23" i="36"/>
  <c r="J22" i="36"/>
  <c r="J20" i="36"/>
  <c r="J19" i="36"/>
  <c r="J18" i="36"/>
  <c r="J17" i="36"/>
  <c r="J16" i="36"/>
  <c r="J15" i="36"/>
  <c r="J14" i="36"/>
  <c r="J13" i="36"/>
  <c r="J12" i="36"/>
  <c r="J11" i="36"/>
  <c r="J76" i="36" s="1"/>
  <c r="K150" i="35"/>
  <c r="J149" i="35"/>
  <c r="K149" i="35" s="1"/>
  <c r="I149" i="35"/>
  <c r="K148" i="35"/>
  <c r="J147" i="35"/>
  <c r="K147" i="35" s="1"/>
  <c r="I147" i="35"/>
  <c r="I146" i="35"/>
  <c r="K145" i="35"/>
  <c r="K144" i="35"/>
  <c r="J144" i="35"/>
  <c r="I144" i="35"/>
  <c r="I143" i="35" s="1"/>
  <c r="J143" i="35"/>
  <c r="K141" i="35"/>
  <c r="K140" i="35"/>
  <c r="J139" i="35"/>
  <c r="J138" i="35" s="1"/>
  <c r="I139" i="35"/>
  <c r="K139" i="35" s="1"/>
  <c r="I138" i="35"/>
  <c r="K138" i="35" s="1"/>
  <c r="K137" i="35"/>
  <c r="J136" i="35"/>
  <c r="I136" i="35"/>
  <c r="K136" i="35" s="1"/>
  <c r="J135" i="35"/>
  <c r="J134" i="35" s="1"/>
  <c r="K133" i="35"/>
  <c r="K132" i="35"/>
  <c r="J132" i="35"/>
  <c r="I132" i="35"/>
  <c r="I131" i="35" s="1"/>
  <c r="K131" i="35" s="1"/>
  <c r="J131" i="35"/>
  <c r="K130" i="35"/>
  <c r="K129" i="35"/>
  <c r="K128" i="35"/>
  <c r="J128" i="35"/>
  <c r="I128" i="35"/>
  <c r="I127" i="35" s="1"/>
  <c r="J127" i="35"/>
  <c r="J126" i="35" s="1"/>
  <c r="K125" i="35"/>
  <c r="J124" i="35"/>
  <c r="I124" i="35"/>
  <c r="K124" i="35" s="1"/>
  <c r="K123" i="35"/>
  <c r="J122" i="35"/>
  <c r="I122" i="35"/>
  <c r="K122" i="35" s="1"/>
  <c r="J121" i="35"/>
  <c r="K120" i="35"/>
  <c r="J119" i="35"/>
  <c r="K119" i="35" s="1"/>
  <c r="I119" i="35"/>
  <c r="I118" i="35"/>
  <c r="K117" i="35"/>
  <c r="K116" i="35"/>
  <c r="K115" i="35"/>
  <c r="K114" i="35"/>
  <c r="K113" i="35"/>
  <c r="K112" i="35"/>
  <c r="K111" i="35"/>
  <c r="K110" i="35"/>
  <c r="K109" i="35"/>
  <c r="K108" i="35"/>
  <c r="J107" i="35"/>
  <c r="K107" i="35" s="1"/>
  <c r="I107" i="35"/>
  <c r="K106" i="35"/>
  <c r="J105" i="35"/>
  <c r="K105" i="35" s="1"/>
  <c r="I105" i="35"/>
  <c r="I104" i="35"/>
  <c r="K102" i="35"/>
  <c r="J101" i="35"/>
  <c r="J93" i="35" s="1"/>
  <c r="I101" i="35"/>
  <c r="K101" i="35" s="1"/>
  <c r="K100" i="35"/>
  <c r="K99" i="35"/>
  <c r="K98" i="35"/>
  <c r="K97" i="35"/>
  <c r="J96" i="35"/>
  <c r="I96" i="35"/>
  <c r="K96" i="35" s="1"/>
  <c r="K95" i="35"/>
  <c r="J94" i="35"/>
  <c r="I94" i="35"/>
  <c r="K94" i="35" s="1"/>
  <c r="K92" i="35"/>
  <c r="K91" i="35"/>
  <c r="J90" i="35"/>
  <c r="I90" i="35"/>
  <c r="K90" i="35" s="1"/>
  <c r="K89" i="35"/>
  <c r="J88" i="35"/>
  <c r="I88" i="35"/>
  <c r="K88" i="35" s="1"/>
  <c r="K87" i="35"/>
  <c r="J86" i="35"/>
  <c r="I86" i="35"/>
  <c r="K86" i="35" s="1"/>
  <c r="K85" i="35"/>
  <c r="J84" i="35"/>
  <c r="I84" i="35"/>
  <c r="K84" i="35" s="1"/>
  <c r="J83" i="35"/>
  <c r="J82" i="35" s="1"/>
  <c r="K76" i="35"/>
  <c r="K75" i="35"/>
  <c r="J75" i="35"/>
  <c r="I75" i="35"/>
  <c r="K74" i="35"/>
  <c r="K73" i="35"/>
  <c r="J73" i="35"/>
  <c r="I73" i="35"/>
  <c r="I72" i="35" s="1"/>
  <c r="K72" i="35" s="1"/>
  <c r="J72" i="35"/>
  <c r="K71" i="35"/>
  <c r="J70" i="35"/>
  <c r="I70" i="35"/>
  <c r="K70" i="35" s="1"/>
  <c r="K69" i="35"/>
  <c r="K68" i="35"/>
  <c r="K67" i="35"/>
  <c r="K66" i="35"/>
  <c r="K65" i="35"/>
  <c r="J64" i="35"/>
  <c r="I64" i="35"/>
  <c r="K64" i="35" s="1"/>
  <c r="K63" i="35"/>
  <c r="J62" i="35"/>
  <c r="J61" i="35" s="1"/>
  <c r="J60" i="35" s="1"/>
  <c r="I62" i="35"/>
  <c r="K62" i="35" s="1"/>
  <c r="I61" i="35"/>
  <c r="K59" i="35"/>
  <c r="J58" i="35"/>
  <c r="K58" i="35" s="1"/>
  <c r="I58" i="35"/>
  <c r="I57" i="35"/>
  <c r="I56" i="35" s="1"/>
  <c r="K55" i="35"/>
  <c r="J54" i="35"/>
  <c r="J53" i="35" s="1"/>
  <c r="I54" i="35"/>
  <c r="K54" i="35" s="1"/>
  <c r="I53" i="35"/>
  <c r="K52" i="35"/>
  <c r="K51" i="35"/>
  <c r="K50" i="35"/>
  <c r="K49" i="35"/>
  <c r="K48" i="35"/>
  <c r="J47" i="35"/>
  <c r="I47" i="35"/>
  <c r="K47" i="35" s="1"/>
  <c r="J46" i="35"/>
  <c r="K45" i="35"/>
  <c r="K44" i="35"/>
  <c r="K43" i="35"/>
  <c r="K42" i="35"/>
  <c r="K41" i="35"/>
  <c r="J41" i="35"/>
  <c r="I41" i="35"/>
  <c r="I40" i="35" s="1"/>
  <c r="K40" i="35" s="1"/>
  <c r="J40" i="35"/>
  <c r="K39" i="35"/>
  <c r="K38" i="35"/>
  <c r="K37" i="35"/>
  <c r="K36" i="35"/>
  <c r="K35" i="35"/>
  <c r="K34" i="35"/>
  <c r="K33" i="35"/>
  <c r="K32" i="35"/>
  <c r="K30" i="35"/>
  <c r="J29" i="35"/>
  <c r="I29" i="35"/>
  <c r="K29" i="35" s="1"/>
  <c r="K28" i="35"/>
  <c r="J27" i="35"/>
  <c r="J26" i="35" s="1"/>
  <c r="I27" i="35"/>
  <c r="K27" i="35" s="1"/>
  <c r="I26" i="35"/>
  <c r="K24" i="35"/>
  <c r="K23" i="35"/>
  <c r="K22" i="35"/>
  <c r="J21" i="35"/>
  <c r="J20" i="35" s="1"/>
  <c r="J9" i="35" s="1"/>
  <c r="I21" i="35"/>
  <c r="K21" i="35" s="1"/>
  <c r="I20" i="35"/>
  <c r="K20" i="35" s="1"/>
  <c r="K19" i="35"/>
  <c r="K18" i="35"/>
  <c r="K17" i="35"/>
  <c r="K16" i="35"/>
  <c r="J16" i="35"/>
  <c r="I16" i="35"/>
  <c r="I15" i="35" s="1"/>
  <c r="K15" i="35" s="1"/>
  <c r="J15" i="35"/>
  <c r="K14" i="35"/>
  <c r="K13" i="35"/>
  <c r="K10" i="35"/>
  <c r="J10" i="35"/>
  <c r="I10" i="35"/>
  <c r="I9" i="35" s="1"/>
  <c r="J50" i="34"/>
  <c r="J49" i="34"/>
  <c r="I48" i="34"/>
  <c r="H48" i="34"/>
  <c r="J48" i="34" s="1"/>
  <c r="J47" i="34"/>
  <c r="J46" i="34"/>
  <c r="J45" i="34"/>
  <c r="J44" i="34"/>
  <c r="I44" i="34"/>
  <c r="H44" i="34"/>
  <c r="J43" i="34"/>
  <c r="J42" i="34"/>
  <c r="I41" i="34"/>
  <c r="H41" i="34"/>
  <c r="J41" i="34" s="1"/>
  <c r="J40" i="34"/>
  <c r="J39" i="34"/>
  <c r="J38" i="34"/>
  <c r="J37" i="34"/>
  <c r="J36" i="34"/>
  <c r="I36" i="34"/>
  <c r="H36" i="34"/>
  <c r="J35" i="34"/>
  <c r="J34" i="34"/>
  <c r="J33" i="34"/>
  <c r="J32" i="34"/>
  <c r="I31" i="34"/>
  <c r="J31" i="34" s="1"/>
  <c r="H31" i="34"/>
  <c r="J30" i="34"/>
  <c r="J29" i="34"/>
  <c r="I28" i="34"/>
  <c r="H28" i="34"/>
  <c r="J28" i="34" s="1"/>
  <c r="J27" i="34"/>
  <c r="J26" i="34"/>
  <c r="J25" i="34"/>
  <c r="I24" i="34"/>
  <c r="H24" i="34"/>
  <c r="J24" i="34" s="1"/>
  <c r="J23" i="34"/>
  <c r="J22" i="34"/>
  <c r="J21" i="34"/>
  <c r="J20" i="34"/>
  <c r="J19" i="34"/>
  <c r="J18" i="34"/>
  <c r="J17" i="34"/>
  <c r="J16" i="34"/>
  <c r="I15" i="34"/>
  <c r="H15" i="34"/>
  <c r="J15" i="34" s="1"/>
  <c r="J13" i="34"/>
  <c r="J12" i="34"/>
  <c r="J11" i="34"/>
  <c r="J10" i="34"/>
  <c r="J9" i="34"/>
  <c r="I8" i="34"/>
  <c r="I51" i="34" s="1"/>
  <c r="H8" i="34"/>
  <c r="J8" i="34" s="1"/>
  <c r="N52" i="33"/>
  <c r="K52" i="33"/>
  <c r="N51" i="33"/>
  <c r="K51" i="33"/>
  <c r="M50" i="33"/>
  <c r="L50" i="33"/>
  <c r="N50" i="33" s="1"/>
  <c r="J50" i="33"/>
  <c r="I50" i="33"/>
  <c r="H50" i="33"/>
  <c r="K50" i="33" s="1"/>
  <c r="N49" i="33"/>
  <c r="N48" i="33"/>
  <c r="K48" i="33"/>
  <c r="N47" i="33"/>
  <c r="K47" i="33"/>
  <c r="N46" i="33"/>
  <c r="K46" i="33"/>
  <c r="N45" i="33"/>
  <c r="M45" i="33"/>
  <c r="L45" i="33"/>
  <c r="J45" i="33"/>
  <c r="K45" i="33" s="1"/>
  <c r="H45" i="33"/>
  <c r="N44" i="33"/>
  <c r="K44" i="33"/>
  <c r="N43" i="33"/>
  <c r="K43" i="33"/>
  <c r="M42" i="33"/>
  <c r="L42" i="33"/>
  <c r="N42" i="33" s="1"/>
  <c r="J42" i="33"/>
  <c r="I42" i="33"/>
  <c r="H42" i="33"/>
  <c r="K42" i="33" s="1"/>
  <c r="N41" i="33"/>
  <c r="K41" i="33"/>
  <c r="N40" i="33"/>
  <c r="K40" i="33"/>
  <c r="N39" i="33"/>
  <c r="K39" i="33"/>
  <c r="N38" i="33"/>
  <c r="K38" i="33"/>
  <c r="M37" i="33"/>
  <c r="L37" i="33"/>
  <c r="N37" i="33" s="1"/>
  <c r="K37" i="33"/>
  <c r="J37" i="33"/>
  <c r="I37" i="33"/>
  <c r="H37" i="33"/>
  <c r="N36" i="33"/>
  <c r="K36" i="33"/>
  <c r="N35" i="33"/>
  <c r="K35" i="33"/>
  <c r="N34" i="33"/>
  <c r="K34" i="33"/>
  <c r="N33" i="33"/>
  <c r="K33" i="33"/>
  <c r="N32" i="33"/>
  <c r="M32" i="33"/>
  <c r="L32" i="33"/>
  <c r="J32" i="33"/>
  <c r="K32" i="33" s="1"/>
  <c r="I32" i="33"/>
  <c r="H32" i="33"/>
  <c r="N31" i="33"/>
  <c r="K31" i="33"/>
  <c r="N30" i="33"/>
  <c r="K30" i="33"/>
  <c r="M29" i="33"/>
  <c r="N29" i="33" s="1"/>
  <c r="L29" i="33"/>
  <c r="J29" i="33"/>
  <c r="I29" i="33"/>
  <c r="K29" i="33" s="1"/>
  <c r="H29" i="33"/>
  <c r="N28" i="33"/>
  <c r="K28" i="33"/>
  <c r="N27" i="33"/>
  <c r="K27" i="33"/>
  <c r="N26" i="33"/>
  <c r="K26" i="33"/>
  <c r="N25" i="33"/>
  <c r="M25" i="33"/>
  <c r="L25" i="33"/>
  <c r="J25" i="33"/>
  <c r="K25" i="33" s="1"/>
  <c r="I25" i="33"/>
  <c r="H25" i="33"/>
  <c r="N24" i="33"/>
  <c r="K24" i="33"/>
  <c r="N23" i="33"/>
  <c r="K23" i="33"/>
  <c r="N22" i="33"/>
  <c r="K22" i="33"/>
  <c r="N21" i="33"/>
  <c r="K21" i="33"/>
  <c r="N20" i="33"/>
  <c r="K20" i="33"/>
  <c r="N19" i="33"/>
  <c r="K19" i="33"/>
  <c r="N18" i="33"/>
  <c r="K18" i="33"/>
  <c r="N17" i="33"/>
  <c r="K17" i="33"/>
  <c r="M16" i="33"/>
  <c r="N16" i="33" s="1"/>
  <c r="L16" i="33"/>
  <c r="J16" i="33"/>
  <c r="I16" i="33"/>
  <c r="K16" i="33" s="1"/>
  <c r="H16" i="33"/>
  <c r="N15" i="33"/>
  <c r="K15" i="33"/>
  <c r="N14" i="33"/>
  <c r="K14" i="33"/>
  <c r="N13" i="33"/>
  <c r="K13" i="33"/>
  <c r="N12" i="33"/>
  <c r="K12" i="33"/>
  <c r="N11" i="33"/>
  <c r="K11" i="33"/>
  <c r="N10" i="33"/>
  <c r="K10" i="33"/>
  <c r="M9" i="33"/>
  <c r="M53" i="33" s="1"/>
  <c r="L9" i="33"/>
  <c r="L53" i="33" s="1"/>
  <c r="J9" i="33"/>
  <c r="J53" i="33" s="1"/>
  <c r="I9" i="33"/>
  <c r="I53" i="33" s="1"/>
  <c r="H9" i="33"/>
  <c r="H53" i="33" s="1"/>
  <c r="I52" i="32"/>
  <c r="M51" i="32"/>
  <c r="L50" i="32"/>
  <c r="M50" i="32" s="1"/>
  <c r="K50" i="32"/>
  <c r="J50" i="32"/>
  <c r="I50" i="32"/>
  <c r="H50" i="32"/>
  <c r="M49" i="32"/>
  <c r="J49" i="32"/>
  <c r="M48" i="32"/>
  <c r="J48" i="32"/>
  <c r="M47" i="32"/>
  <c r="J47" i="32"/>
  <c r="L46" i="32"/>
  <c r="M46" i="32" s="1"/>
  <c r="K46" i="32"/>
  <c r="I46" i="32"/>
  <c r="H46" i="32"/>
  <c r="J46" i="32" s="1"/>
  <c r="M45" i="32"/>
  <c r="J45" i="32"/>
  <c r="M44" i="32"/>
  <c r="J44" i="32"/>
  <c r="L43" i="32"/>
  <c r="K43" i="32"/>
  <c r="M43" i="32" s="1"/>
  <c r="J43" i="32"/>
  <c r="I43" i="32"/>
  <c r="H43" i="32"/>
  <c r="M42" i="32"/>
  <c r="J42" i="32"/>
  <c r="M41" i="32"/>
  <c r="J41" i="32"/>
  <c r="M40" i="32"/>
  <c r="J40" i="32"/>
  <c r="M39" i="32"/>
  <c r="J39" i="32"/>
  <c r="L38" i="32"/>
  <c r="M38" i="32" s="1"/>
  <c r="K38" i="32"/>
  <c r="I38" i="32"/>
  <c r="H38" i="32"/>
  <c r="J38" i="32" s="1"/>
  <c r="M37" i="32"/>
  <c r="J37" i="32"/>
  <c r="M36" i="32"/>
  <c r="J36" i="32"/>
  <c r="M35" i="32"/>
  <c r="J35" i="32"/>
  <c r="M34" i="32"/>
  <c r="J34" i="32"/>
  <c r="M33" i="32"/>
  <c r="J33" i="32"/>
  <c r="L32" i="32"/>
  <c r="M32" i="32" s="1"/>
  <c r="K32" i="32"/>
  <c r="I32" i="32"/>
  <c r="H32" i="32"/>
  <c r="J32" i="32" s="1"/>
  <c r="M31" i="32"/>
  <c r="J31" i="32"/>
  <c r="M30" i="32"/>
  <c r="J30" i="32"/>
  <c r="L29" i="32"/>
  <c r="K29" i="32"/>
  <c r="M29" i="32" s="1"/>
  <c r="J29" i="32"/>
  <c r="I29" i="32"/>
  <c r="H29" i="32"/>
  <c r="M28" i="32"/>
  <c r="J28" i="32"/>
  <c r="M27" i="32"/>
  <c r="J27" i="32"/>
  <c r="M26" i="32"/>
  <c r="J26" i="32"/>
  <c r="L25" i="32"/>
  <c r="K25" i="32"/>
  <c r="M25" i="32" s="1"/>
  <c r="J25" i="32"/>
  <c r="I25" i="32"/>
  <c r="H25" i="32"/>
  <c r="M24" i="32"/>
  <c r="J24" i="32"/>
  <c r="M23" i="32"/>
  <c r="J23" i="32"/>
  <c r="M22" i="32"/>
  <c r="J22" i="32"/>
  <c r="M21" i="32"/>
  <c r="J21" i="32"/>
  <c r="M20" i="32"/>
  <c r="J20" i="32"/>
  <c r="M19" i="32"/>
  <c r="J19" i="32"/>
  <c r="M18" i="32"/>
  <c r="J18" i="32"/>
  <c r="M17" i="32"/>
  <c r="J17" i="32"/>
  <c r="L16" i="32"/>
  <c r="M16" i="32" s="1"/>
  <c r="K16" i="32"/>
  <c r="I16" i="32"/>
  <c r="H16" i="32"/>
  <c r="J16" i="32" s="1"/>
  <c r="M15" i="32"/>
  <c r="J15" i="32"/>
  <c r="M14" i="32"/>
  <c r="J14" i="32"/>
  <c r="M13" i="32"/>
  <c r="J13" i="32"/>
  <c r="M12" i="32"/>
  <c r="J12" i="32"/>
  <c r="M11" i="32"/>
  <c r="J11" i="32"/>
  <c r="M10" i="32"/>
  <c r="J10" i="32"/>
  <c r="L9" i="32"/>
  <c r="L52" i="32" s="1"/>
  <c r="K9" i="32"/>
  <c r="M9" i="32" s="1"/>
  <c r="M52" i="32" s="1"/>
  <c r="J9" i="32"/>
  <c r="I9" i="32"/>
  <c r="H9" i="32"/>
  <c r="H52" i="32" s="1"/>
  <c r="I8" i="40" l="1"/>
  <c r="I128" i="40" s="1"/>
  <c r="M60" i="40"/>
  <c r="H128" i="40"/>
  <c r="L30" i="40"/>
  <c r="M30" i="40" s="1"/>
  <c r="L60" i="40"/>
  <c r="G96" i="40"/>
  <c r="I96" i="40" s="1"/>
  <c r="G114" i="40"/>
  <c r="I114" i="40" s="1"/>
  <c r="K8" i="40"/>
  <c r="K79" i="40"/>
  <c r="M79" i="40" s="1"/>
  <c r="K107" i="40"/>
  <c r="M107" i="40" s="1"/>
  <c r="K123" i="40"/>
  <c r="M123" i="40" s="1"/>
  <c r="L8" i="40"/>
  <c r="L128" i="40" s="1"/>
  <c r="H79" i="40"/>
  <c r="I79" i="40" s="1"/>
  <c r="I127" i="39"/>
  <c r="J36" i="39"/>
  <c r="N75" i="39"/>
  <c r="I79" i="39"/>
  <c r="J79" i="39" s="1"/>
  <c r="J98" i="39"/>
  <c r="J116" i="39"/>
  <c r="H8" i="39"/>
  <c r="M8" i="39"/>
  <c r="M127" i="39" s="1"/>
  <c r="H30" i="39"/>
  <c r="J30" i="39" s="1"/>
  <c r="L30" i="39"/>
  <c r="N30" i="39" s="1"/>
  <c r="J64" i="39"/>
  <c r="H74" i="39"/>
  <c r="J74" i="39" s="1"/>
  <c r="L108" i="39"/>
  <c r="N108" i="39" s="1"/>
  <c r="L124" i="39"/>
  <c r="N124" i="39" s="1"/>
  <c r="L60" i="39"/>
  <c r="N60" i="39" s="1"/>
  <c r="H108" i="39"/>
  <c r="J108" i="39" s="1"/>
  <c r="H124" i="39"/>
  <c r="J124" i="39" s="1"/>
  <c r="N53" i="38"/>
  <c r="M53" i="38"/>
  <c r="L52" i="37"/>
  <c r="J9" i="37"/>
  <c r="J52" i="37" s="1"/>
  <c r="M52" i="37"/>
  <c r="K9" i="35"/>
  <c r="J25" i="35"/>
  <c r="K53" i="35"/>
  <c r="K61" i="35"/>
  <c r="K26" i="35"/>
  <c r="I103" i="35"/>
  <c r="K127" i="35"/>
  <c r="I126" i="35"/>
  <c r="K126" i="35" s="1"/>
  <c r="K143" i="35"/>
  <c r="I142" i="35"/>
  <c r="I46" i="35"/>
  <c r="K46" i="35" s="1"/>
  <c r="I60" i="35"/>
  <c r="K60" i="35" s="1"/>
  <c r="I83" i="35"/>
  <c r="I93" i="35"/>
  <c r="K93" i="35" s="1"/>
  <c r="I121" i="35"/>
  <c r="K121" i="35" s="1"/>
  <c r="I135" i="35"/>
  <c r="J57" i="35"/>
  <c r="J104" i="35"/>
  <c r="J118" i="35"/>
  <c r="K118" i="35" s="1"/>
  <c r="J146" i="35"/>
  <c r="K146" i="35" s="1"/>
  <c r="J51" i="34"/>
  <c r="H51" i="34"/>
  <c r="N9" i="33"/>
  <c r="N53" i="33" s="1"/>
  <c r="K9" i="33"/>
  <c r="K53" i="33" s="1"/>
  <c r="J52" i="32"/>
  <c r="K52" i="32"/>
  <c r="M8" i="40" l="1"/>
  <c r="M128" i="40" s="1"/>
  <c r="K128" i="40"/>
  <c r="G128" i="40"/>
  <c r="J8" i="39"/>
  <c r="J127" i="39" s="1"/>
  <c r="H127" i="39"/>
  <c r="L127" i="39"/>
  <c r="N8" i="39"/>
  <c r="N127" i="39" s="1"/>
  <c r="K57" i="35"/>
  <c r="J56" i="35"/>
  <c r="K83" i="35"/>
  <c r="I82" i="35"/>
  <c r="K82" i="35" s="1"/>
  <c r="K103" i="35"/>
  <c r="K135" i="35"/>
  <c r="I134" i="35"/>
  <c r="K134" i="35" s="1"/>
  <c r="K104" i="35"/>
  <c r="J103" i="35"/>
  <c r="I25" i="35"/>
  <c r="J142" i="35"/>
  <c r="K142" i="35" s="1"/>
  <c r="D12" i="31"/>
  <c r="C12" i="31"/>
  <c r="E11" i="31"/>
  <c r="E10" i="31"/>
  <c r="E9" i="31"/>
  <c r="E8" i="31"/>
  <c r="E7" i="31"/>
  <c r="E12" i="31" s="1"/>
  <c r="O136" i="30"/>
  <c r="N136" i="30"/>
  <c r="M135" i="30"/>
  <c r="L135" i="30"/>
  <c r="K135" i="30"/>
  <c r="J135" i="30"/>
  <c r="N135" i="30" s="1"/>
  <c r="H135" i="30"/>
  <c r="N134" i="30"/>
  <c r="O134" i="30" s="1"/>
  <c r="M133" i="30"/>
  <c r="L133" i="30"/>
  <c r="L132" i="30" s="1"/>
  <c r="K133" i="30"/>
  <c r="J133" i="30"/>
  <c r="N133" i="30" s="1"/>
  <c r="H133" i="30"/>
  <c r="O133" i="30" s="1"/>
  <c r="M132" i="30"/>
  <c r="K132" i="30"/>
  <c r="H132" i="30"/>
  <c r="N131" i="30"/>
  <c r="O131" i="30" s="1"/>
  <c r="M130" i="30"/>
  <c r="L130" i="30"/>
  <c r="K130" i="30"/>
  <c r="J130" i="30"/>
  <c r="N130" i="30" s="1"/>
  <c r="H130" i="30"/>
  <c r="O130" i="30" s="1"/>
  <c r="O129" i="30"/>
  <c r="M128" i="30"/>
  <c r="L128" i="30"/>
  <c r="K128" i="30"/>
  <c r="J128" i="30"/>
  <c r="N128" i="30" s="1"/>
  <c r="H128" i="30"/>
  <c r="O128" i="30" s="1"/>
  <c r="O127" i="30"/>
  <c r="N127" i="30"/>
  <c r="O126" i="30"/>
  <c r="N126" i="30"/>
  <c r="O125" i="30"/>
  <c r="N125" i="30"/>
  <c r="M124" i="30"/>
  <c r="M123" i="30" s="1"/>
  <c r="L124" i="30"/>
  <c r="K124" i="30"/>
  <c r="K123" i="30" s="1"/>
  <c r="J124" i="30"/>
  <c r="N124" i="30" s="1"/>
  <c r="O124" i="30" s="1"/>
  <c r="H124" i="30"/>
  <c r="H123" i="30" s="1"/>
  <c r="L123" i="30"/>
  <c r="J123" i="30"/>
  <c r="N123" i="30" s="1"/>
  <c r="O122" i="30"/>
  <c r="N122" i="30"/>
  <c r="O121" i="30"/>
  <c r="N121" i="30"/>
  <c r="M120" i="30"/>
  <c r="M116" i="30" s="1"/>
  <c r="L120" i="30"/>
  <c r="K120" i="30"/>
  <c r="J120" i="30"/>
  <c r="N120" i="30" s="1"/>
  <c r="H120" i="30"/>
  <c r="O120" i="30" s="1"/>
  <c r="N119" i="30"/>
  <c r="O119" i="30" s="1"/>
  <c r="N118" i="30"/>
  <c r="O118" i="30" s="1"/>
  <c r="M117" i="30"/>
  <c r="L117" i="30"/>
  <c r="L116" i="30" s="1"/>
  <c r="K117" i="30"/>
  <c r="J117" i="30"/>
  <c r="J116" i="30" s="1"/>
  <c r="H117" i="30"/>
  <c r="K116" i="30"/>
  <c r="N115" i="30"/>
  <c r="O115" i="30" s="1"/>
  <c r="M114" i="30"/>
  <c r="L114" i="30"/>
  <c r="K114" i="30"/>
  <c r="J114" i="30"/>
  <c r="N114" i="30" s="1"/>
  <c r="O114" i="30" s="1"/>
  <c r="H114" i="30"/>
  <c r="O113" i="30"/>
  <c r="N113" i="30"/>
  <c r="M112" i="30"/>
  <c r="L112" i="30"/>
  <c r="K112" i="30"/>
  <c r="J112" i="30"/>
  <c r="N112" i="30" s="1"/>
  <c r="H112" i="30"/>
  <c r="N111" i="30"/>
  <c r="O111" i="30" s="1"/>
  <c r="N110" i="30"/>
  <c r="O110" i="30" s="1"/>
  <c r="M109" i="30"/>
  <c r="L109" i="30"/>
  <c r="L105" i="30" s="1"/>
  <c r="K109" i="30"/>
  <c r="J109" i="30"/>
  <c r="N109" i="30" s="1"/>
  <c r="O109" i="30" s="1"/>
  <c r="H109" i="30"/>
  <c r="O108" i="30"/>
  <c r="N108" i="30"/>
  <c r="O107" i="30"/>
  <c r="N107" i="30"/>
  <c r="M106" i="30"/>
  <c r="M105" i="30" s="1"/>
  <c r="L106" i="30"/>
  <c r="K106" i="30"/>
  <c r="K105" i="30" s="1"/>
  <c r="J106" i="30"/>
  <c r="N106" i="30" s="1"/>
  <c r="O106" i="30" s="1"/>
  <c r="H106" i="30"/>
  <c r="H105" i="30" s="1"/>
  <c r="J105" i="30"/>
  <c r="O104" i="30"/>
  <c r="N104" i="30"/>
  <c r="M103" i="30"/>
  <c r="L103" i="30"/>
  <c r="K103" i="30"/>
  <c r="K86" i="30" s="1"/>
  <c r="J103" i="30"/>
  <c r="N103" i="30" s="1"/>
  <c r="O103" i="30" s="1"/>
  <c r="H103" i="30"/>
  <c r="N102" i="30"/>
  <c r="O102" i="30" s="1"/>
  <c r="N101" i="30"/>
  <c r="O101" i="30" s="1"/>
  <c r="N100" i="30"/>
  <c r="O100" i="30" s="1"/>
  <c r="N99" i="30"/>
  <c r="O99" i="30" s="1"/>
  <c r="N98" i="30"/>
  <c r="O98" i="30" s="1"/>
  <c r="N97" i="30"/>
  <c r="O97" i="30" s="1"/>
  <c r="N96" i="30"/>
  <c r="O96" i="30" s="1"/>
  <c r="N95" i="30"/>
  <c r="O95" i="30" s="1"/>
  <c r="M94" i="30"/>
  <c r="L94" i="30"/>
  <c r="K94" i="30"/>
  <c r="J94" i="30"/>
  <c r="N94" i="30" s="1"/>
  <c r="H94" i="30"/>
  <c r="O94" i="30" s="1"/>
  <c r="O93" i="30"/>
  <c r="N93" i="30"/>
  <c r="O92" i="30"/>
  <c r="N92" i="30"/>
  <c r="O91" i="30"/>
  <c r="N91" i="30"/>
  <c r="O90" i="30"/>
  <c r="N90" i="30"/>
  <c r="M89" i="30"/>
  <c r="L89" i="30"/>
  <c r="K89" i="30"/>
  <c r="J89" i="30"/>
  <c r="N89" i="30" s="1"/>
  <c r="H89" i="30"/>
  <c r="O89" i="30" s="1"/>
  <c r="N88" i="30"/>
  <c r="O88" i="30" s="1"/>
  <c r="M87" i="30"/>
  <c r="L87" i="30"/>
  <c r="L86" i="30" s="1"/>
  <c r="K87" i="30"/>
  <c r="J87" i="30"/>
  <c r="N87" i="30" s="1"/>
  <c r="H87" i="30"/>
  <c r="M86" i="30"/>
  <c r="H86" i="30"/>
  <c r="N85" i="30"/>
  <c r="O85" i="30" s="1"/>
  <c r="M84" i="30"/>
  <c r="L84" i="30"/>
  <c r="K84" i="30"/>
  <c r="J84" i="30"/>
  <c r="N84" i="30" s="1"/>
  <c r="H84" i="30"/>
  <c r="O83" i="30"/>
  <c r="N83" i="30"/>
  <c r="M82" i="30"/>
  <c r="M81" i="30" s="1"/>
  <c r="L82" i="30"/>
  <c r="K82" i="30"/>
  <c r="J82" i="30"/>
  <c r="N82" i="30" s="1"/>
  <c r="O82" i="30" s="1"/>
  <c r="H82" i="30"/>
  <c r="H81" i="30" s="1"/>
  <c r="L81" i="30"/>
  <c r="K81" i="30"/>
  <c r="J81" i="30"/>
  <c r="N75" i="30"/>
  <c r="O75" i="30" s="1"/>
  <c r="O74" i="30"/>
  <c r="N74" i="30"/>
  <c r="M73" i="30"/>
  <c r="N73" i="30" s="1"/>
  <c r="L73" i="30"/>
  <c r="K73" i="30"/>
  <c r="J73" i="30"/>
  <c r="H73" i="30"/>
  <c r="O73" i="30" s="1"/>
  <c r="N72" i="30"/>
  <c r="O72" i="30" s="1"/>
  <c r="M71" i="30"/>
  <c r="L71" i="30"/>
  <c r="K71" i="30"/>
  <c r="J71" i="30"/>
  <c r="N71" i="30" s="1"/>
  <c r="O71" i="30" s="1"/>
  <c r="H71" i="30"/>
  <c r="N70" i="30"/>
  <c r="O70" i="30" s="1"/>
  <c r="O69" i="30"/>
  <c r="N69" i="30"/>
  <c r="M68" i="30"/>
  <c r="M67" i="30" s="1"/>
  <c r="L68" i="30"/>
  <c r="K68" i="30"/>
  <c r="K67" i="30" s="1"/>
  <c r="J68" i="30"/>
  <c r="N68" i="30" s="1"/>
  <c r="H68" i="30"/>
  <c r="H67" i="30" s="1"/>
  <c r="L67" i="30"/>
  <c r="O66" i="30"/>
  <c r="N66" i="30"/>
  <c r="M65" i="30"/>
  <c r="L65" i="30"/>
  <c r="K65" i="30"/>
  <c r="J65" i="30"/>
  <c r="N65" i="30" s="1"/>
  <c r="H65" i="30"/>
  <c r="N64" i="30"/>
  <c r="O64" i="30" s="1"/>
  <c r="N63" i="30"/>
  <c r="O63" i="30" s="1"/>
  <c r="N62" i="30"/>
  <c r="O62" i="30" s="1"/>
  <c r="M61" i="30"/>
  <c r="L61" i="30"/>
  <c r="K61" i="30"/>
  <c r="J61" i="30"/>
  <c r="N61" i="30" s="1"/>
  <c r="O61" i="30" s="1"/>
  <c r="H61" i="30"/>
  <c r="N60" i="30"/>
  <c r="O60" i="30" s="1"/>
  <c r="O59" i="30"/>
  <c r="N59" i="30"/>
  <c r="M58" i="30"/>
  <c r="L58" i="30"/>
  <c r="K58" i="30"/>
  <c r="J58" i="30"/>
  <c r="N58" i="30" s="1"/>
  <c r="H58" i="30"/>
  <c r="N57" i="30"/>
  <c r="O57" i="30" s="1"/>
  <c r="N56" i="30"/>
  <c r="O56" i="30" s="1"/>
  <c r="N55" i="30"/>
  <c r="O55" i="30" s="1"/>
  <c r="N54" i="30"/>
  <c r="O54" i="30" s="1"/>
  <c r="M53" i="30"/>
  <c r="L53" i="30"/>
  <c r="K53" i="30"/>
  <c r="J53" i="30"/>
  <c r="N53" i="30" s="1"/>
  <c r="H53" i="30"/>
  <c r="O53" i="30" s="1"/>
  <c r="O52" i="30"/>
  <c r="N52" i="30"/>
  <c r="N51" i="30"/>
  <c r="O51" i="30" s="1"/>
  <c r="M50" i="30"/>
  <c r="L50" i="30"/>
  <c r="K50" i="30"/>
  <c r="K32" i="30" s="1"/>
  <c r="J50" i="30"/>
  <c r="H50" i="30"/>
  <c r="N49" i="30"/>
  <c r="O49" i="30" s="1"/>
  <c r="N48" i="30"/>
  <c r="O48" i="30" s="1"/>
  <c r="N47" i="30"/>
  <c r="O47" i="30" s="1"/>
  <c r="N46" i="30"/>
  <c r="O46" i="30" s="1"/>
  <c r="N45" i="30"/>
  <c r="O45" i="30" s="1"/>
  <c r="M44" i="30"/>
  <c r="L44" i="30"/>
  <c r="K44" i="30"/>
  <c r="J44" i="30"/>
  <c r="N44" i="30" s="1"/>
  <c r="H44" i="30"/>
  <c r="O44" i="30" s="1"/>
  <c r="O43" i="30"/>
  <c r="N43" i="30"/>
  <c r="N42" i="30"/>
  <c r="O42" i="30" s="1"/>
  <c r="O41" i="30"/>
  <c r="N41" i="30"/>
  <c r="M40" i="30"/>
  <c r="L40" i="30"/>
  <c r="K40" i="30"/>
  <c r="J40" i="30"/>
  <c r="H40" i="30"/>
  <c r="N39" i="30"/>
  <c r="O39" i="30" s="1"/>
  <c r="N38" i="30"/>
  <c r="O38" i="30" s="1"/>
  <c r="N37" i="30"/>
  <c r="O37" i="30" s="1"/>
  <c r="N36" i="30"/>
  <c r="O36" i="30" s="1"/>
  <c r="N35" i="30"/>
  <c r="O35" i="30" s="1"/>
  <c r="N34" i="30"/>
  <c r="O34" i="30" s="1"/>
  <c r="M33" i="30"/>
  <c r="L33" i="30"/>
  <c r="L32" i="30" s="1"/>
  <c r="K33" i="30"/>
  <c r="J33" i="30"/>
  <c r="J32" i="30" s="1"/>
  <c r="H33" i="30"/>
  <c r="N31" i="30"/>
  <c r="O31" i="30" s="1"/>
  <c r="M30" i="30"/>
  <c r="L30" i="30"/>
  <c r="K30" i="30"/>
  <c r="J30" i="30"/>
  <c r="N30" i="30" s="1"/>
  <c r="H30" i="30"/>
  <c r="O29" i="30"/>
  <c r="N29" i="30"/>
  <c r="N28" i="30"/>
  <c r="O28" i="30" s="1"/>
  <c r="M27" i="30"/>
  <c r="L27" i="30"/>
  <c r="K27" i="30"/>
  <c r="J27" i="30"/>
  <c r="H27" i="30"/>
  <c r="N26" i="30"/>
  <c r="O26" i="30" s="1"/>
  <c r="N25" i="30"/>
  <c r="O25" i="30" s="1"/>
  <c r="N24" i="30"/>
  <c r="O24" i="30" s="1"/>
  <c r="N23" i="30"/>
  <c r="O23" i="30" s="1"/>
  <c r="N22" i="30"/>
  <c r="O22" i="30" s="1"/>
  <c r="N21" i="30"/>
  <c r="O21" i="30" s="1"/>
  <c r="M20" i="30"/>
  <c r="L20" i="30"/>
  <c r="K20" i="30"/>
  <c r="J20" i="30"/>
  <c r="N20" i="30" s="1"/>
  <c r="O20" i="30" s="1"/>
  <c r="H20" i="30"/>
  <c r="N19" i="30"/>
  <c r="O19" i="30" s="1"/>
  <c r="O18" i="30"/>
  <c r="N18" i="30"/>
  <c r="N17" i="30"/>
  <c r="O17" i="30" s="1"/>
  <c r="O16" i="30"/>
  <c r="N16" i="30"/>
  <c r="M15" i="30"/>
  <c r="L15" i="30"/>
  <c r="K15" i="30"/>
  <c r="J15" i="30"/>
  <c r="N15" i="30" s="1"/>
  <c r="H15" i="30"/>
  <c r="N14" i="30"/>
  <c r="O14" i="30" s="1"/>
  <c r="N13" i="30"/>
  <c r="O13" i="30" s="1"/>
  <c r="M12" i="30"/>
  <c r="L12" i="30"/>
  <c r="K12" i="30"/>
  <c r="J12" i="30"/>
  <c r="N12" i="30" s="1"/>
  <c r="H12" i="30"/>
  <c r="O12" i="30" s="1"/>
  <c r="O11" i="30"/>
  <c r="N11" i="30"/>
  <c r="N10" i="30"/>
  <c r="O10" i="30" s="1"/>
  <c r="M9" i="30"/>
  <c r="M8" i="30" s="1"/>
  <c r="L9" i="30"/>
  <c r="L8" i="30" s="1"/>
  <c r="K9" i="30"/>
  <c r="J9" i="30"/>
  <c r="N9" i="30" s="1"/>
  <c r="O9" i="30" s="1"/>
  <c r="H9" i="30"/>
  <c r="H8" i="30" s="1"/>
  <c r="J8" i="30"/>
  <c r="D12" i="29"/>
  <c r="C12" i="29"/>
  <c r="E11" i="29"/>
  <c r="E10" i="29"/>
  <c r="E9" i="29"/>
  <c r="E8" i="29"/>
  <c r="E7" i="29"/>
  <c r="E12" i="29" s="1"/>
  <c r="O134" i="28"/>
  <c r="N134" i="28"/>
  <c r="M133" i="28"/>
  <c r="M132" i="28" s="1"/>
  <c r="L133" i="28"/>
  <c r="K133" i="28"/>
  <c r="J133" i="28"/>
  <c r="J132" i="28" s="1"/>
  <c r="N132" i="28" s="1"/>
  <c r="H133" i="28"/>
  <c r="L132" i="28"/>
  <c r="K132" i="28"/>
  <c r="O131" i="28"/>
  <c r="N131" i="28"/>
  <c r="M130" i="28"/>
  <c r="M123" i="28" s="1"/>
  <c r="L130" i="28"/>
  <c r="K130" i="28"/>
  <c r="J130" i="28"/>
  <c r="N130" i="28" s="1"/>
  <c r="H130" i="28"/>
  <c r="H123" i="28" s="1"/>
  <c r="N129" i="28"/>
  <c r="O129" i="28" s="1"/>
  <c r="M128" i="28"/>
  <c r="L128" i="28"/>
  <c r="K128" i="28"/>
  <c r="J128" i="28"/>
  <c r="N128" i="28" s="1"/>
  <c r="O128" i="28" s="1"/>
  <c r="H128" i="28"/>
  <c r="N127" i="28"/>
  <c r="O127" i="28" s="1"/>
  <c r="O126" i="28"/>
  <c r="N126" i="28"/>
  <c r="N125" i="28"/>
  <c r="O125" i="28" s="1"/>
  <c r="M124" i="28"/>
  <c r="L124" i="28"/>
  <c r="L123" i="28" s="1"/>
  <c r="K124" i="28"/>
  <c r="K123" i="28" s="1"/>
  <c r="J124" i="28"/>
  <c r="N124" i="28" s="1"/>
  <c r="O124" i="28" s="1"/>
  <c r="H124" i="28"/>
  <c r="J123" i="28"/>
  <c r="N122" i="28"/>
  <c r="O122" i="28" s="1"/>
  <c r="O121" i="28"/>
  <c r="N121" i="28"/>
  <c r="M120" i="28"/>
  <c r="L120" i="28"/>
  <c r="K120" i="28"/>
  <c r="J120" i="28"/>
  <c r="J116" i="28" s="1"/>
  <c r="H120" i="28"/>
  <c r="N119" i="28"/>
  <c r="O119" i="28" s="1"/>
  <c r="N118" i="28"/>
  <c r="O118" i="28" s="1"/>
  <c r="M117" i="28"/>
  <c r="M116" i="28" s="1"/>
  <c r="L117" i="28"/>
  <c r="L116" i="28" s="1"/>
  <c r="K117" i="28"/>
  <c r="J117" i="28"/>
  <c r="N117" i="28" s="1"/>
  <c r="H117" i="28"/>
  <c r="K116" i="28"/>
  <c r="N115" i="28"/>
  <c r="O115" i="28" s="1"/>
  <c r="M114" i="28"/>
  <c r="L114" i="28"/>
  <c r="K114" i="28"/>
  <c r="J114" i="28"/>
  <c r="N114" i="28" s="1"/>
  <c r="H114" i="28"/>
  <c r="O114" i="28" s="1"/>
  <c r="O113" i="28"/>
  <c r="N113" i="28"/>
  <c r="M112" i="28"/>
  <c r="L112" i="28"/>
  <c r="K112" i="28"/>
  <c r="J112" i="28"/>
  <c r="N112" i="28" s="1"/>
  <c r="H112" i="28"/>
  <c r="O112" i="28" s="1"/>
  <c r="O111" i="28"/>
  <c r="N111" i="28"/>
  <c r="N110" i="28"/>
  <c r="O110" i="28" s="1"/>
  <c r="M109" i="28"/>
  <c r="M105" i="28" s="1"/>
  <c r="L109" i="28"/>
  <c r="K109" i="28"/>
  <c r="J109" i="28"/>
  <c r="N109" i="28" s="1"/>
  <c r="H109" i="28"/>
  <c r="O109" i="28" s="1"/>
  <c r="O108" i="28"/>
  <c r="N108" i="28"/>
  <c r="N107" i="28"/>
  <c r="O107" i="28" s="1"/>
  <c r="M106" i="28"/>
  <c r="L106" i="28"/>
  <c r="L105" i="28" s="1"/>
  <c r="K106" i="28"/>
  <c r="K105" i="28" s="1"/>
  <c r="J106" i="28"/>
  <c r="N106" i="28" s="1"/>
  <c r="O106" i="28" s="1"/>
  <c r="H106" i="28"/>
  <c r="J105" i="28"/>
  <c r="N105" i="28" s="1"/>
  <c r="N104" i="28"/>
  <c r="O104" i="28" s="1"/>
  <c r="M103" i="28"/>
  <c r="L103" i="28"/>
  <c r="L86" i="28" s="1"/>
  <c r="K103" i="28"/>
  <c r="J103" i="28"/>
  <c r="N103" i="28" s="1"/>
  <c r="O103" i="28" s="1"/>
  <c r="H103" i="28"/>
  <c r="N102" i="28"/>
  <c r="O102" i="28" s="1"/>
  <c r="O101" i="28"/>
  <c r="N101" i="28"/>
  <c r="N100" i="28"/>
  <c r="O100" i="28" s="1"/>
  <c r="O99" i="28"/>
  <c r="N99" i="28"/>
  <c r="N98" i="28"/>
  <c r="O98" i="28" s="1"/>
  <c r="O97" i="28"/>
  <c r="N97" i="28"/>
  <c r="N96" i="28"/>
  <c r="O96" i="28" s="1"/>
  <c r="O95" i="28"/>
  <c r="N95" i="28"/>
  <c r="M94" i="28"/>
  <c r="L94" i="28"/>
  <c r="K94" i="28"/>
  <c r="J94" i="28"/>
  <c r="N94" i="28" s="1"/>
  <c r="O94" i="28" s="1"/>
  <c r="H94" i="28"/>
  <c r="N93" i="28"/>
  <c r="O93" i="28" s="1"/>
  <c r="O92" i="28"/>
  <c r="N92" i="28"/>
  <c r="N91" i="28"/>
  <c r="O91" i="28" s="1"/>
  <c r="O90" i="28"/>
  <c r="N90" i="28"/>
  <c r="M89" i="28"/>
  <c r="L89" i="28"/>
  <c r="K89" i="28"/>
  <c r="J89" i="28"/>
  <c r="N89" i="28" s="1"/>
  <c r="H89" i="28"/>
  <c r="O89" i="28" s="1"/>
  <c r="N88" i="28"/>
  <c r="O88" i="28" s="1"/>
  <c r="M87" i="28"/>
  <c r="L87" i="28"/>
  <c r="K87" i="28"/>
  <c r="K86" i="28" s="1"/>
  <c r="J87" i="28"/>
  <c r="N87" i="28" s="1"/>
  <c r="O87" i="28" s="1"/>
  <c r="H87" i="28"/>
  <c r="M86" i="28"/>
  <c r="H86" i="28"/>
  <c r="O85" i="28"/>
  <c r="N85" i="28"/>
  <c r="M84" i="28"/>
  <c r="L84" i="28"/>
  <c r="K84" i="28"/>
  <c r="J84" i="28"/>
  <c r="N84" i="28" s="1"/>
  <c r="O84" i="28" s="1"/>
  <c r="H84" i="28"/>
  <c r="N83" i="28"/>
  <c r="O83" i="28" s="1"/>
  <c r="M82" i="28"/>
  <c r="L82" i="28"/>
  <c r="L81" i="28" s="1"/>
  <c r="K82" i="28"/>
  <c r="K81" i="28" s="1"/>
  <c r="J82" i="28"/>
  <c r="N82" i="28" s="1"/>
  <c r="O82" i="28" s="1"/>
  <c r="H82" i="28"/>
  <c r="M81" i="28"/>
  <c r="J81" i="28"/>
  <c r="H81" i="28"/>
  <c r="N75" i="28"/>
  <c r="O75" i="28" s="1"/>
  <c r="O74" i="28"/>
  <c r="N74" i="28"/>
  <c r="M73" i="28"/>
  <c r="N73" i="28" s="1"/>
  <c r="L73" i="28"/>
  <c r="K73" i="28"/>
  <c r="J73" i="28"/>
  <c r="H73" i="28"/>
  <c r="O73" i="28" s="1"/>
  <c r="O72" i="28"/>
  <c r="N72" i="28"/>
  <c r="N71" i="28"/>
  <c r="O71" i="28" s="1"/>
  <c r="M71" i="28"/>
  <c r="L71" i="28"/>
  <c r="K71" i="28"/>
  <c r="J71" i="28"/>
  <c r="H71" i="28"/>
  <c r="N70" i="28"/>
  <c r="O70" i="28" s="1"/>
  <c r="O69" i="28"/>
  <c r="N69" i="28"/>
  <c r="M68" i="28"/>
  <c r="M67" i="28" s="1"/>
  <c r="L68" i="28"/>
  <c r="K68" i="28"/>
  <c r="K67" i="28" s="1"/>
  <c r="J68" i="28"/>
  <c r="J67" i="28" s="1"/>
  <c r="H68" i="28"/>
  <c r="L67" i="28"/>
  <c r="O66" i="28"/>
  <c r="N66" i="28"/>
  <c r="M65" i="28"/>
  <c r="N65" i="28" s="1"/>
  <c r="L65" i="28"/>
  <c r="K65" i="28"/>
  <c r="J65" i="28"/>
  <c r="H65" i="28"/>
  <c r="O65" i="28" s="1"/>
  <c r="N64" i="28"/>
  <c r="O64" i="28" s="1"/>
  <c r="N63" i="28"/>
  <c r="O63" i="28" s="1"/>
  <c r="N62" i="28"/>
  <c r="O62" i="28" s="1"/>
  <c r="M61" i="28"/>
  <c r="L61" i="28"/>
  <c r="K61" i="28"/>
  <c r="J61" i="28"/>
  <c r="N61" i="28" s="1"/>
  <c r="O61" i="28" s="1"/>
  <c r="H61" i="28"/>
  <c r="N60" i="28"/>
  <c r="O60" i="28" s="1"/>
  <c r="O59" i="28"/>
  <c r="N59" i="28"/>
  <c r="M58" i="28"/>
  <c r="L58" i="28"/>
  <c r="K58" i="28"/>
  <c r="J58" i="28"/>
  <c r="N58" i="28" s="1"/>
  <c r="H58" i="28"/>
  <c r="O58" i="28" s="1"/>
  <c r="N57" i="28"/>
  <c r="O57" i="28" s="1"/>
  <c r="N56" i="28"/>
  <c r="O56" i="28" s="1"/>
  <c r="N55" i="28"/>
  <c r="O55" i="28" s="1"/>
  <c r="M54" i="28"/>
  <c r="L54" i="28"/>
  <c r="K54" i="28"/>
  <c r="J54" i="28"/>
  <c r="N54" i="28" s="1"/>
  <c r="O54" i="28" s="1"/>
  <c r="H54" i="28"/>
  <c r="N53" i="28"/>
  <c r="O53" i="28" s="1"/>
  <c r="O52" i="28"/>
  <c r="N52" i="28"/>
  <c r="M51" i="28"/>
  <c r="L51" i="28"/>
  <c r="K51" i="28"/>
  <c r="J51" i="28"/>
  <c r="N51" i="28" s="1"/>
  <c r="H51" i="28"/>
  <c r="O51" i="28" s="1"/>
  <c r="N50" i="28"/>
  <c r="O50" i="28" s="1"/>
  <c r="N49" i="28"/>
  <c r="O49" i="28" s="1"/>
  <c r="N48" i="28"/>
  <c r="O48" i="28" s="1"/>
  <c r="N47" i="28"/>
  <c r="O47" i="28" s="1"/>
  <c r="N46" i="28"/>
  <c r="O46" i="28" s="1"/>
  <c r="N45" i="28"/>
  <c r="O45" i="28" s="1"/>
  <c r="M44" i="28"/>
  <c r="L44" i="28"/>
  <c r="K44" i="28"/>
  <c r="J44" i="28"/>
  <c r="N44" i="28" s="1"/>
  <c r="H44" i="28"/>
  <c r="O43" i="28"/>
  <c r="N43" i="28"/>
  <c r="N42" i="28"/>
  <c r="O42" i="28" s="1"/>
  <c r="M41" i="28"/>
  <c r="L41" i="28"/>
  <c r="K41" i="28"/>
  <c r="J41" i="28"/>
  <c r="N41" i="28" s="1"/>
  <c r="O41" i="28" s="1"/>
  <c r="H41" i="28"/>
  <c r="N40" i="28"/>
  <c r="O40" i="28" s="1"/>
  <c r="N39" i="28"/>
  <c r="O39" i="28" s="1"/>
  <c r="N38" i="28"/>
  <c r="O38" i="28" s="1"/>
  <c r="N37" i="28"/>
  <c r="O37" i="28" s="1"/>
  <c r="N36" i="28"/>
  <c r="O36" i="28" s="1"/>
  <c r="N35" i="28"/>
  <c r="O35" i="28" s="1"/>
  <c r="M34" i="28"/>
  <c r="L34" i="28"/>
  <c r="L33" i="28" s="1"/>
  <c r="K34" i="28"/>
  <c r="K33" i="28" s="1"/>
  <c r="J34" i="28"/>
  <c r="J33" i="28" s="1"/>
  <c r="N33" i="28" s="1"/>
  <c r="H34" i="28"/>
  <c r="M33" i="28"/>
  <c r="H33" i="28"/>
  <c r="N32" i="28"/>
  <c r="O32" i="28" s="1"/>
  <c r="M31" i="28"/>
  <c r="L31" i="28"/>
  <c r="K31" i="28"/>
  <c r="J31" i="28"/>
  <c r="N31" i="28" s="1"/>
  <c r="O31" i="28" s="1"/>
  <c r="H31" i="28"/>
  <c r="N30" i="28"/>
  <c r="O30" i="28" s="1"/>
  <c r="O29" i="28"/>
  <c r="N29" i="28"/>
  <c r="M28" i="28"/>
  <c r="L28" i="28"/>
  <c r="K28" i="28"/>
  <c r="J28" i="28"/>
  <c r="N28" i="28" s="1"/>
  <c r="H28" i="28"/>
  <c r="O28" i="28" s="1"/>
  <c r="N27" i="28"/>
  <c r="O27" i="28" s="1"/>
  <c r="N26" i="28"/>
  <c r="O26" i="28" s="1"/>
  <c r="N25" i="28"/>
  <c r="O25" i="28" s="1"/>
  <c r="N24" i="28"/>
  <c r="O24" i="28" s="1"/>
  <c r="N23" i="28"/>
  <c r="O23" i="28" s="1"/>
  <c r="N22" i="28"/>
  <c r="O22" i="28" s="1"/>
  <c r="M21" i="28"/>
  <c r="L21" i="28"/>
  <c r="K21" i="28"/>
  <c r="J21" i="28"/>
  <c r="N21" i="28" s="1"/>
  <c r="H21" i="28"/>
  <c r="O21" i="28" s="1"/>
  <c r="O20" i="28"/>
  <c r="N20" i="28"/>
  <c r="N19" i="28"/>
  <c r="O19" i="28" s="1"/>
  <c r="O18" i="28"/>
  <c r="N18" i="28"/>
  <c r="M17" i="28"/>
  <c r="L17" i="28"/>
  <c r="K17" i="28"/>
  <c r="J17" i="28"/>
  <c r="N17" i="28" s="1"/>
  <c r="H17" i="28"/>
  <c r="N16" i="28"/>
  <c r="O16" i="28" s="1"/>
  <c r="N15" i="28"/>
  <c r="O15" i="28" s="1"/>
  <c r="N14" i="28"/>
  <c r="O14" i="28" s="1"/>
  <c r="N13" i="28"/>
  <c r="O13" i="28" s="1"/>
  <c r="M12" i="28"/>
  <c r="L12" i="28"/>
  <c r="K12" i="28"/>
  <c r="J12" i="28"/>
  <c r="N12" i="28" s="1"/>
  <c r="H12" i="28"/>
  <c r="O12" i="28" s="1"/>
  <c r="O11" i="28"/>
  <c r="N11" i="28"/>
  <c r="N10" i="28"/>
  <c r="O10" i="28" s="1"/>
  <c r="M9" i="28"/>
  <c r="M8" i="28" s="1"/>
  <c r="M135" i="28" s="1"/>
  <c r="L9" i="28"/>
  <c r="L8" i="28" s="1"/>
  <c r="K9" i="28"/>
  <c r="K8" i="28" s="1"/>
  <c r="K135" i="28" s="1"/>
  <c r="J9" i="28"/>
  <c r="N9" i="28" s="1"/>
  <c r="O9" i="28" s="1"/>
  <c r="H9" i="28"/>
  <c r="H8" i="28" s="1"/>
  <c r="J8" i="28"/>
  <c r="K25" i="35" l="1"/>
  <c r="K151" i="35" s="1"/>
  <c r="I151" i="35"/>
  <c r="J151" i="35"/>
  <c r="K56" i="35"/>
  <c r="L137" i="30"/>
  <c r="N105" i="30"/>
  <c r="O105" i="30" s="1"/>
  <c r="N116" i="30"/>
  <c r="H137" i="30"/>
  <c r="M137" i="30"/>
  <c r="O15" i="30"/>
  <c r="N27" i="30"/>
  <c r="O27" i="30" s="1"/>
  <c r="O30" i="30"/>
  <c r="O33" i="30"/>
  <c r="M32" i="30"/>
  <c r="N40" i="30"/>
  <c r="O40" i="30" s="1"/>
  <c r="N50" i="30"/>
  <c r="O50" i="30" s="1"/>
  <c r="O58" i="30"/>
  <c r="O65" i="30"/>
  <c r="O84" i="30"/>
  <c r="O87" i="30"/>
  <c r="O112" i="30"/>
  <c r="O123" i="30"/>
  <c r="O135" i="30"/>
  <c r="N32" i="30"/>
  <c r="O81" i="30"/>
  <c r="K8" i="30"/>
  <c r="K137" i="30" s="1"/>
  <c r="N81" i="30"/>
  <c r="J86" i="30"/>
  <c r="N86" i="30" s="1"/>
  <c r="O86" i="30" s="1"/>
  <c r="J132" i="30"/>
  <c r="N132" i="30" s="1"/>
  <c r="O132" i="30" s="1"/>
  <c r="H32" i="30"/>
  <c r="O32" i="30" s="1"/>
  <c r="N33" i="30"/>
  <c r="J67" i="30"/>
  <c r="N67" i="30" s="1"/>
  <c r="O67" i="30" s="1"/>
  <c r="O68" i="30"/>
  <c r="H116" i="30"/>
  <c r="N117" i="30"/>
  <c r="O117" i="30" s="1"/>
  <c r="J135" i="28"/>
  <c r="O8" i="28"/>
  <c r="O33" i="28"/>
  <c r="N123" i="28"/>
  <c r="O123" i="28"/>
  <c r="O17" i="28"/>
  <c r="O44" i="28"/>
  <c r="N67" i="28"/>
  <c r="N81" i="28"/>
  <c r="O81" i="28" s="1"/>
  <c r="O117" i="28"/>
  <c r="N116" i="28"/>
  <c r="O133" i="28"/>
  <c r="L135" i="28"/>
  <c r="N8" i="28"/>
  <c r="N34" i="28"/>
  <c r="O34" i="28" s="1"/>
  <c r="J86" i="28"/>
  <c r="N86" i="28" s="1"/>
  <c r="O86" i="28" s="1"/>
  <c r="N120" i="28"/>
  <c r="O120" i="28" s="1"/>
  <c r="H132" i="28"/>
  <c r="O132" i="28" s="1"/>
  <c r="N133" i="28"/>
  <c r="H67" i="28"/>
  <c r="O67" i="28" s="1"/>
  <c r="N68" i="28"/>
  <c r="O68" i="28" s="1"/>
  <c r="H116" i="28"/>
  <c r="O130" i="28"/>
  <c r="H105" i="28"/>
  <c r="O105" i="28" s="1"/>
  <c r="N8" i="30" l="1"/>
  <c r="O8" i="30" s="1"/>
  <c r="J137" i="30"/>
  <c r="N137" i="30" s="1"/>
  <c r="O137" i="30"/>
  <c r="O116" i="30"/>
  <c r="N135" i="28"/>
  <c r="O116" i="28"/>
  <c r="H135" i="28"/>
  <c r="O135" i="28" l="1"/>
  <c r="J127" i="27" l="1"/>
  <c r="I126" i="27"/>
  <c r="J126" i="27" s="1"/>
  <c r="H126" i="27"/>
  <c r="J125" i="27"/>
  <c r="I124" i="27"/>
  <c r="J124" i="27" s="1"/>
  <c r="H124" i="27"/>
  <c r="H123" i="27"/>
  <c r="J122" i="27"/>
  <c r="I121" i="27"/>
  <c r="H121" i="27"/>
  <c r="J121" i="27" s="1"/>
  <c r="J120" i="27"/>
  <c r="I119" i="27"/>
  <c r="H119" i="27"/>
  <c r="J119" i="27" s="1"/>
  <c r="J118" i="27"/>
  <c r="J117" i="27"/>
  <c r="J116" i="27"/>
  <c r="J115" i="27"/>
  <c r="I115" i="27"/>
  <c r="H115" i="27"/>
  <c r="H114" i="27" s="1"/>
  <c r="J114" i="27" s="1"/>
  <c r="I114" i="27"/>
  <c r="J113" i="27"/>
  <c r="J112" i="27"/>
  <c r="J111" i="27"/>
  <c r="I111" i="27"/>
  <c r="H111" i="27"/>
  <c r="J110" i="27"/>
  <c r="J109" i="27"/>
  <c r="I108" i="27"/>
  <c r="I107" i="27" s="1"/>
  <c r="H108" i="27"/>
  <c r="J108" i="27" s="1"/>
  <c r="J106" i="27"/>
  <c r="J105" i="27"/>
  <c r="I105" i="27"/>
  <c r="H105" i="27"/>
  <c r="J104" i="27"/>
  <c r="J103" i="27"/>
  <c r="I103" i="27"/>
  <c r="H103" i="27"/>
  <c r="J102" i="27"/>
  <c r="J101" i="27"/>
  <c r="I100" i="27"/>
  <c r="H100" i="27"/>
  <c r="J100" i="27" s="1"/>
  <c r="J99" i="27"/>
  <c r="J98" i="27"/>
  <c r="I97" i="27"/>
  <c r="I96" i="27" s="1"/>
  <c r="H97" i="27"/>
  <c r="J97" i="27" s="1"/>
  <c r="J95" i="27"/>
  <c r="I94" i="27"/>
  <c r="H94" i="27"/>
  <c r="J94" i="27" s="1"/>
  <c r="J93" i="27"/>
  <c r="J92" i="27"/>
  <c r="J91" i="27"/>
  <c r="J90" i="27"/>
  <c r="J89" i="27"/>
  <c r="J88" i="27"/>
  <c r="I87" i="27"/>
  <c r="H87" i="27"/>
  <c r="J87" i="27" s="1"/>
  <c r="J86" i="27"/>
  <c r="J85" i="27"/>
  <c r="J84" i="27"/>
  <c r="J83" i="27"/>
  <c r="I82" i="27"/>
  <c r="H82" i="27"/>
  <c r="J82" i="27" s="1"/>
  <c r="J81" i="27"/>
  <c r="I80" i="27"/>
  <c r="I79" i="27" s="1"/>
  <c r="H80" i="27"/>
  <c r="J80" i="27" s="1"/>
  <c r="J78" i="27"/>
  <c r="J77" i="27"/>
  <c r="I77" i="27"/>
  <c r="H77" i="27"/>
  <c r="J76" i="27"/>
  <c r="J75" i="27"/>
  <c r="I75" i="27"/>
  <c r="H75" i="27"/>
  <c r="H74" i="27" s="1"/>
  <c r="J74" i="27" s="1"/>
  <c r="I74" i="27"/>
  <c r="J68" i="27"/>
  <c r="J67" i="27"/>
  <c r="J66" i="27"/>
  <c r="I66" i="27"/>
  <c r="H66" i="27"/>
  <c r="J65" i="27"/>
  <c r="J64" i="27"/>
  <c r="I64" i="27"/>
  <c r="H64" i="27"/>
  <c r="J63" i="27"/>
  <c r="J62" i="27"/>
  <c r="I61" i="27"/>
  <c r="I60" i="27" s="1"/>
  <c r="H61" i="27"/>
  <c r="J61" i="27" s="1"/>
  <c r="J59" i="27"/>
  <c r="J58" i="27"/>
  <c r="I58" i="27"/>
  <c r="H58" i="27"/>
  <c r="J57" i="27"/>
  <c r="J56" i="27"/>
  <c r="J55" i="27"/>
  <c r="I54" i="27"/>
  <c r="H54" i="27"/>
  <c r="J54" i="27" s="1"/>
  <c r="J53" i="27"/>
  <c r="J52" i="27"/>
  <c r="I51" i="27"/>
  <c r="J51" i="27" s="1"/>
  <c r="H51" i="27"/>
  <c r="J50" i="27"/>
  <c r="J49" i="27"/>
  <c r="J48" i="27"/>
  <c r="I47" i="27"/>
  <c r="H47" i="27"/>
  <c r="J47" i="27" s="1"/>
  <c r="J46" i="27"/>
  <c r="J45" i="27"/>
  <c r="I44" i="27"/>
  <c r="H44" i="27"/>
  <c r="J44" i="27" s="1"/>
  <c r="J43" i="27"/>
  <c r="J42" i="27"/>
  <c r="J41" i="27"/>
  <c r="J40" i="27"/>
  <c r="I39" i="27"/>
  <c r="H39" i="27"/>
  <c r="J39" i="27" s="1"/>
  <c r="J38" i="27"/>
  <c r="J37" i="27"/>
  <c r="I36" i="27"/>
  <c r="H36" i="27"/>
  <c r="J36" i="27" s="1"/>
  <c r="J35" i="27"/>
  <c r="J34" i="27"/>
  <c r="J33" i="27"/>
  <c r="J32" i="27"/>
  <c r="I31" i="27"/>
  <c r="I30" i="27" s="1"/>
  <c r="H31" i="27"/>
  <c r="J31" i="27" s="1"/>
  <c r="J29" i="27"/>
  <c r="J28" i="27"/>
  <c r="I28" i="27"/>
  <c r="H28" i="27"/>
  <c r="J27" i="27"/>
  <c r="J26" i="27"/>
  <c r="I25" i="27"/>
  <c r="H25" i="27"/>
  <c r="J25" i="27" s="1"/>
  <c r="J24" i="27"/>
  <c r="J23" i="27"/>
  <c r="J22" i="27"/>
  <c r="J21" i="27"/>
  <c r="J20" i="27"/>
  <c r="J19" i="27"/>
  <c r="I18" i="27"/>
  <c r="H18" i="27"/>
  <c r="J18" i="27" s="1"/>
  <c r="J17" i="27"/>
  <c r="J16" i="27"/>
  <c r="I15" i="27"/>
  <c r="J15" i="27" s="1"/>
  <c r="H15" i="27"/>
  <c r="J14" i="27"/>
  <c r="J13" i="27"/>
  <c r="J12" i="27"/>
  <c r="I12" i="27"/>
  <c r="H12" i="27"/>
  <c r="J10" i="27"/>
  <c r="J9" i="27"/>
  <c r="I9" i="27"/>
  <c r="H9" i="27"/>
  <c r="H8" i="27" s="1"/>
  <c r="I8" i="27"/>
  <c r="J8" i="27" l="1"/>
  <c r="H96" i="27"/>
  <c r="J96" i="27" s="1"/>
  <c r="H30" i="27"/>
  <c r="J30" i="27" s="1"/>
  <c r="H60" i="27"/>
  <c r="J60" i="27" s="1"/>
  <c r="H79" i="27"/>
  <c r="J79" i="27" s="1"/>
  <c r="H107" i="27"/>
  <c r="J107" i="27" s="1"/>
  <c r="I123" i="27"/>
  <c r="I128" i="27" s="1"/>
  <c r="J123" i="27" l="1"/>
  <c r="H128" i="27"/>
  <c r="J128" i="27"/>
  <c r="N43" i="26" l="1"/>
  <c r="J43" i="26"/>
  <c r="M42" i="26"/>
  <c r="L42" i="26"/>
  <c r="N42" i="26" s="1"/>
  <c r="J42" i="26"/>
  <c r="I42" i="26"/>
  <c r="H42" i="26"/>
  <c r="M41" i="26"/>
  <c r="I41" i="26"/>
  <c r="H41" i="26"/>
  <c r="J41" i="26" s="1"/>
  <c r="N36" i="26"/>
  <c r="J36" i="26"/>
  <c r="M35" i="26"/>
  <c r="N35" i="26" s="1"/>
  <c r="L35" i="26"/>
  <c r="I35" i="26"/>
  <c r="H35" i="26"/>
  <c r="J35" i="26" s="1"/>
  <c r="N34" i="26"/>
  <c r="J34" i="26"/>
  <c r="M33" i="26"/>
  <c r="M32" i="26" s="1"/>
  <c r="N32" i="26" s="1"/>
  <c r="I33" i="26"/>
  <c r="H33" i="26"/>
  <c r="J33" i="26" s="1"/>
  <c r="L32" i="26"/>
  <c r="I32" i="26"/>
  <c r="N27" i="26"/>
  <c r="J27" i="26"/>
  <c r="N26" i="26"/>
  <c r="M26" i="26"/>
  <c r="H26" i="26"/>
  <c r="J26" i="26" s="1"/>
  <c r="N25" i="26"/>
  <c r="M25" i="26"/>
  <c r="L25" i="26"/>
  <c r="K25" i="26"/>
  <c r="I25" i="26"/>
  <c r="N24" i="26"/>
  <c r="J24" i="26"/>
  <c r="N23" i="26"/>
  <c r="J23" i="26"/>
  <c r="N22" i="26"/>
  <c r="J22" i="26"/>
  <c r="M21" i="26"/>
  <c r="L21" i="26"/>
  <c r="N21" i="26" s="1"/>
  <c r="J21" i="26"/>
  <c r="I21" i="26"/>
  <c r="H21" i="26"/>
  <c r="N20" i="26"/>
  <c r="J20" i="26"/>
  <c r="N19" i="26"/>
  <c r="J19" i="26"/>
  <c r="M18" i="26"/>
  <c r="M17" i="26" s="1"/>
  <c r="L18" i="26"/>
  <c r="I18" i="26"/>
  <c r="I17" i="26" s="1"/>
  <c r="H18" i="26"/>
  <c r="J18" i="26" s="1"/>
  <c r="L17" i="26"/>
  <c r="N17" i="26" s="1"/>
  <c r="K17" i="26"/>
  <c r="K44" i="26" s="1"/>
  <c r="N16" i="26"/>
  <c r="J16" i="26"/>
  <c r="L15" i="26"/>
  <c r="N15" i="26" s="1"/>
  <c r="J15" i="26"/>
  <c r="I15" i="26"/>
  <c r="N14" i="26"/>
  <c r="J14" i="26"/>
  <c r="N13" i="26"/>
  <c r="L13" i="26"/>
  <c r="H13" i="26"/>
  <c r="J13" i="26" s="1"/>
  <c r="N12" i="26"/>
  <c r="J12" i="26"/>
  <c r="L11" i="26"/>
  <c r="N11" i="26" s="1"/>
  <c r="J11" i="26"/>
  <c r="I11" i="26"/>
  <c r="M10" i="26"/>
  <c r="L10" i="26"/>
  <c r="I10" i="26"/>
  <c r="I44" i="26" s="1"/>
  <c r="H10" i="26"/>
  <c r="J10" i="26" s="1"/>
  <c r="K44" i="25"/>
  <c r="I44" i="25"/>
  <c r="N43" i="25"/>
  <c r="J43" i="25"/>
  <c r="N42" i="25"/>
  <c r="H42" i="25"/>
  <c r="J42" i="25" s="1"/>
  <c r="M41" i="25"/>
  <c r="N41" i="25" s="1"/>
  <c r="L41" i="25"/>
  <c r="I41" i="25"/>
  <c r="H41" i="25"/>
  <c r="J41" i="25" s="1"/>
  <c r="N36" i="25"/>
  <c r="J36" i="25"/>
  <c r="N35" i="25"/>
  <c r="J35" i="25"/>
  <c r="H35" i="25"/>
  <c r="N34" i="25"/>
  <c r="J34" i="25"/>
  <c r="N33" i="25"/>
  <c r="J33" i="25"/>
  <c r="M32" i="25"/>
  <c r="L32" i="25"/>
  <c r="N32" i="25" s="1"/>
  <c r="I32" i="25"/>
  <c r="H32" i="25"/>
  <c r="J32" i="25" s="1"/>
  <c r="N27" i="25"/>
  <c r="J27" i="25"/>
  <c r="M26" i="25"/>
  <c r="L26" i="25"/>
  <c r="N26" i="25" s="1"/>
  <c r="I26" i="25"/>
  <c r="H26" i="25"/>
  <c r="J26" i="25" s="1"/>
  <c r="N25" i="25"/>
  <c r="K25" i="25"/>
  <c r="J25" i="25"/>
  <c r="N24" i="25"/>
  <c r="J24" i="25"/>
  <c r="N23" i="25"/>
  <c r="J23" i="25"/>
  <c r="N22" i="25"/>
  <c r="J22" i="25"/>
  <c r="N21" i="25"/>
  <c r="J21" i="25"/>
  <c r="N20" i="25"/>
  <c r="J20" i="25"/>
  <c r="N19" i="25"/>
  <c r="J19" i="25"/>
  <c r="N18" i="25"/>
  <c r="J18" i="25"/>
  <c r="H18" i="25"/>
  <c r="M17" i="25"/>
  <c r="L17" i="25"/>
  <c r="N17" i="25" s="1"/>
  <c r="K17" i="25"/>
  <c r="I17" i="25"/>
  <c r="H17" i="25"/>
  <c r="J17" i="25" s="1"/>
  <c r="N16" i="25"/>
  <c r="J16" i="25"/>
  <c r="L15" i="25"/>
  <c r="N15" i="25" s="1"/>
  <c r="I15" i="25"/>
  <c r="J15" i="25" s="1"/>
  <c r="N14" i="25"/>
  <c r="J14" i="25"/>
  <c r="L13" i="25"/>
  <c r="N13" i="25" s="1"/>
  <c r="J13" i="25"/>
  <c r="N12" i="25"/>
  <c r="J12" i="25"/>
  <c r="N11" i="25"/>
  <c r="L11" i="25"/>
  <c r="J11" i="25"/>
  <c r="I11" i="25"/>
  <c r="M10" i="25"/>
  <c r="L10" i="25"/>
  <c r="L44" i="25" s="1"/>
  <c r="I10" i="25"/>
  <c r="H10" i="25"/>
  <c r="H44" i="25" s="1"/>
  <c r="N54" i="24"/>
  <c r="J54" i="24"/>
  <c r="M53" i="24"/>
  <c r="M52" i="24" s="1"/>
  <c r="L53" i="24"/>
  <c r="N53" i="24" s="1"/>
  <c r="I53" i="24"/>
  <c r="H53" i="24"/>
  <c r="J53" i="24" s="1"/>
  <c r="I52" i="24"/>
  <c r="N49" i="24"/>
  <c r="J49" i="24"/>
  <c r="N48" i="24"/>
  <c r="J48" i="24"/>
  <c r="M47" i="24"/>
  <c r="M46" i="24" s="1"/>
  <c r="L47" i="24"/>
  <c r="N47" i="24" s="1"/>
  <c r="K47" i="24"/>
  <c r="I47" i="24"/>
  <c r="I46" i="24" s="1"/>
  <c r="H47" i="24"/>
  <c r="J47" i="24" s="1"/>
  <c r="N45" i="24"/>
  <c r="J45" i="24"/>
  <c r="M44" i="24"/>
  <c r="L44" i="24"/>
  <c r="N44" i="24" s="1"/>
  <c r="J44" i="24"/>
  <c r="I44" i="24"/>
  <c r="H44" i="24"/>
  <c r="N43" i="24"/>
  <c r="J43" i="24"/>
  <c r="M42" i="24"/>
  <c r="L42" i="24"/>
  <c r="N42" i="24" s="1"/>
  <c r="J42" i="24"/>
  <c r="I42" i="24"/>
  <c r="H42" i="24"/>
  <c r="M41" i="24"/>
  <c r="I41" i="24"/>
  <c r="H41" i="24"/>
  <c r="J41" i="24" s="1"/>
  <c r="N40" i="24"/>
  <c r="J40" i="24"/>
  <c r="N39" i="24"/>
  <c r="J39" i="24"/>
  <c r="N38" i="24"/>
  <c r="J38" i="24"/>
  <c r="N37" i="24"/>
  <c r="N36" i="24" s="1"/>
  <c r="J37" i="24"/>
  <c r="J36" i="24" s="1"/>
  <c r="M36" i="24"/>
  <c r="L36" i="24"/>
  <c r="K36" i="24"/>
  <c r="K33" i="24" s="1"/>
  <c r="I36" i="24"/>
  <c r="H36" i="24"/>
  <c r="N35" i="24"/>
  <c r="J35" i="24"/>
  <c r="M34" i="24"/>
  <c r="M33" i="24" s="1"/>
  <c r="L34" i="24"/>
  <c r="N34" i="24" s="1"/>
  <c r="I34" i="24"/>
  <c r="H34" i="24"/>
  <c r="J34" i="24" s="1"/>
  <c r="I33" i="24"/>
  <c r="N32" i="24"/>
  <c r="J32" i="24"/>
  <c r="M31" i="24"/>
  <c r="L31" i="24"/>
  <c r="N31" i="24" s="1"/>
  <c r="J31" i="24"/>
  <c r="I31" i="24"/>
  <c r="H31" i="24"/>
  <c r="N30" i="24"/>
  <c r="J30" i="24"/>
  <c r="M29" i="24"/>
  <c r="L29" i="24"/>
  <c r="N29" i="24" s="1"/>
  <c r="J29" i="24"/>
  <c r="I29" i="24"/>
  <c r="H29" i="24"/>
  <c r="M28" i="24"/>
  <c r="I28" i="24"/>
  <c r="H28" i="24"/>
  <c r="J28" i="24" s="1"/>
  <c r="N27" i="24"/>
  <c r="J27" i="24"/>
  <c r="M26" i="24"/>
  <c r="N26" i="24" s="1"/>
  <c r="L26" i="24"/>
  <c r="I26" i="24"/>
  <c r="I25" i="24" s="1"/>
  <c r="H26" i="24"/>
  <c r="J26" i="24" s="1"/>
  <c r="L25" i="24"/>
  <c r="K25" i="24"/>
  <c r="N24" i="24"/>
  <c r="J24" i="24"/>
  <c r="N23" i="24"/>
  <c r="J23" i="24"/>
  <c r="N22" i="24"/>
  <c r="J22" i="24"/>
  <c r="M21" i="24"/>
  <c r="L21" i="24"/>
  <c r="N21" i="24" s="1"/>
  <c r="I21" i="24"/>
  <c r="H21" i="24"/>
  <c r="J21" i="24" s="1"/>
  <c r="N20" i="24"/>
  <c r="J20" i="24"/>
  <c r="N19" i="24"/>
  <c r="J19" i="24"/>
  <c r="N18" i="24"/>
  <c r="M18" i="24"/>
  <c r="L18" i="24"/>
  <c r="I18" i="24"/>
  <c r="J18" i="24" s="1"/>
  <c r="H18" i="24"/>
  <c r="M17" i="24"/>
  <c r="L17" i="24"/>
  <c r="N17" i="24" s="1"/>
  <c r="K17" i="24"/>
  <c r="H17" i="24"/>
  <c r="N16" i="24"/>
  <c r="J16" i="24"/>
  <c r="L15" i="24"/>
  <c r="N15" i="24" s="1"/>
  <c r="J15" i="24"/>
  <c r="I15" i="24"/>
  <c r="N14" i="24"/>
  <c r="J14" i="24"/>
  <c r="M13" i="24"/>
  <c r="L13" i="24"/>
  <c r="N13" i="24" s="1"/>
  <c r="J13" i="24"/>
  <c r="I13" i="24"/>
  <c r="H13" i="24"/>
  <c r="N12" i="24"/>
  <c r="J12" i="24"/>
  <c r="M11" i="24"/>
  <c r="L11" i="24"/>
  <c r="N11" i="24" s="1"/>
  <c r="J11" i="24"/>
  <c r="I11" i="24"/>
  <c r="H11" i="24"/>
  <c r="M10" i="24"/>
  <c r="I10" i="24"/>
  <c r="H10" i="24"/>
  <c r="N52" i="23"/>
  <c r="J52" i="23"/>
  <c r="N51" i="23"/>
  <c r="M51" i="23"/>
  <c r="L51" i="23"/>
  <c r="I51" i="23"/>
  <c r="J51" i="23" s="1"/>
  <c r="H51" i="23"/>
  <c r="M50" i="23"/>
  <c r="L50" i="23"/>
  <c r="N50" i="23" s="1"/>
  <c r="H50" i="23"/>
  <c r="N45" i="23"/>
  <c r="J45" i="23"/>
  <c r="M44" i="23"/>
  <c r="L44" i="23"/>
  <c r="N44" i="23" s="1"/>
  <c r="I44" i="23"/>
  <c r="H44" i="23"/>
  <c r="J44" i="23" s="1"/>
  <c r="N43" i="23"/>
  <c r="J43" i="23"/>
  <c r="M42" i="23"/>
  <c r="M41" i="23" s="1"/>
  <c r="L42" i="23"/>
  <c r="N42" i="23" s="1"/>
  <c r="I42" i="23"/>
  <c r="H42" i="23"/>
  <c r="J42" i="23" s="1"/>
  <c r="I41" i="23"/>
  <c r="N40" i="23"/>
  <c r="J40" i="23"/>
  <c r="N39" i="23"/>
  <c r="J39" i="23"/>
  <c r="N38" i="23"/>
  <c r="J38" i="23"/>
  <c r="N37" i="23"/>
  <c r="N36" i="23" s="1"/>
  <c r="J37" i="23"/>
  <c r="M36" i="23"/>
  <c r="L36" i="23"/>
  <c r="L33" i="23" s="1"/>
  <c r="K36" i="23"/>
  <c r="J36" i="23"/>
  <c r="I36" i="23"/>
  <c r="H36" i="23"/>
  <c r="N35" i="23"/>
  <c r="J35" i="23"/>
  <c r="M34" i="23"/>
  <c r="N34" i="23" s="1"/>
  <c r="L34" i="23"/>
  <c r="I34" i="23"/>
  <c r="H34" i="23"/>
  <c r="H33" i="23" s="1"/>
  <c r="J33" i="23" s="1"/>
  <c r="K33" i="23"/>
  <c r="I33" i="23"/>
  <c r="N32" i="23"/>
  <c r="J32" i="23"/>
  <c r="M31" i="23"/>
  <c r="L31" i="23"/>
  <c r="N31" i="23" s="1"/>
  <c r="I31" i="23"/>
  <c r="H31" i="23"/>
  <c r="J31" i="23" s="1"/>
  <c r="N30" i="23"/>
  <c r="J30" i="23"/>
  <c r="M29" i="23"/>
  <c r="M28" i="23" s="1"/>
  <c r="L29" i="23"/>
  <c r="N29" i="23" s="1"/>
  <c r="I29" i="23"/>
  <c r="H29" i="23"/>
  <c r="J29" i="23" s="1"/>
  <c r="I28" i="23"/>
  <c r="N27" i="23"/>
  <c r="J27" i="23"/>
  <c r="N26" i="23"/>
  <c r="M26" i="23"/>
  <c r="L26" i="23"/>
  <c r="I26" i="23"/>
  <c r="J26" i="23" s="1"/>
  <c r="H26" i="23"/>
  <c r="M25" i="23"/>
  <c r="L25" i="23"/>
  <c r="N25" i="23" s="1"/>
  <c r="K25" i="23"/>
  <c r="H25" i="23"/>
  <c r="N24" i="23"/>
  <c r="J24" i="23"/>
  <c r="N23" i="23"/>
  <c r="J23" i="23"/>
  <c r="N22" i="23"/>
  <c r="J22" i="23"/>
  <c r="M21" i="23"/>
  <c r="N21" i="23" s="1"/>
  <c r="L21" i="23"/>
  <c r="I21" i="23"/>
  <c r="H21" i="23"/>
  <c r="J21" i="23" s="1"/>
  <c r="N20" i="23"/>
  <c r="J20" i="23"/>
  <c r="N19" i="23"/>
  <c r="J19" i="23"/>
  <c r="M18" i="23"/>
  <c r="L18" i="23"/>
  <c r="N18" i="23" s="1"/>
  <c r="J18" i="23"/>
  <c r="I18" i="23"/>
  <c r="H18" i="23"/>
  <c r="H17" i="23" s="1"/>
  <c r="J17" i="23" s="1"/>
  <c r="M17" i="23"/>
  <c r="K17" i="23"/>
  <c r="K53" i="23" s="1"/>
  <c r="I17" i="23"/>
  <c r="N16" i="23"/>
  <c r="J16" i="23"/>
  <c r="N15" i="23"/>
  <c r="L15" i="23"/>
  <c r="J15" i="23"/>
  <c r="I15" i="23"/>
  <c r="N14" i="23"/>
  <c r="J14" i="23"/>
  <c r="M13" i="23"/>
  <c r="L13" i="23"/>
  <c r="N13" i="23" s="1"/>
  <c r="I13" i="23"/>
  <c r="H13" i="23"/>
  <c r="J13" i="23" s="1"/>
  <c r="N12" i="23"/>
  <c r="J12" i="23"/>
  <c r="M11" i="23"/>
  <c r="M10" i="23" s="1"/>
  <c r="L11" i="23"/>
  <c r="N11" i="23" s="1"/>
  <c r="I11" i="23"/>
  <c r="H11" i="23"/>
  <c r="J11" i="23" s="1"/>
  <c r="I10" i="23"/>
  <c r="M44" i="26" l="1"/>
  <c r="H17" i="26"/>
  <c r="J17" i="26" s="1"/>
  <c r="J44" i="26" s="1"/>
  <c r="N18" i="26"/>
  <c r="N33" i="26"/>
  <c r="N10" i="26"/>
  <c r="N44" i="26" s="1"/>
  <c r="H25" i="26"/>
  <c r="J25" i="26" s="1"/>
  <c r="H32" i="26"/>
  <c r="J32" i="26" s="1"/>
  <c r="L41" i="26"/>
  <c r="N41" i="26" s="1"/>
  <c r="N10" i="25"/>
  <c r="N44" i="25" s="1"/>
  <c r="J10" i="25"/>
  <c r="J44" i="25" s="1"/>
  <c r="M44" i="25"/>
  <c r="K55" i="24"/>
  <c r="M55" i="24"/>
  <c r="I17" i="24"/>
  <c r="J17" i="24" s="1"/>
  <c r="H25" i="24"/>
  <c r="J25" i="24" s="1"/>
  <c r="L46" i="24"/>
  <c r="N46" i="24" s="1"/>
  <c r="J10" i="24"/>
  <c r="M25" i="24"/>
  <c r="N25" i="24" s="1"/>
  <c r="H33" i="24"/>
  <c r="J33" i="24" s="1"/>
  <c r="L33" i="24"/>
  <c r="N33" i="24" s="1"/>
  <c r="H46" i="24"/>
  <c r="J46" i="24" s="1"/>
  <c r="L52" i="24"/>
  <c r="N52" i="24" s="1"/>
  <c r="L10" i="24"/>
  <c r="L28" i="24"/>
  <c r="N28" i="24" s="1"/>
  <c r="L41" i="24"/>
  <c r="N41" i="24" s="1"/>
  <c r="H52" i="24"/>
  <c r="J52" i="24" s="1"/>
  <c r="M53" i="23"/>
  <c r="N33" i="23"/>
  <c r="N28" i="23"/>
  <c r="L10" i="23"/>
  <c r="L28" i="23"/>
  <c r="M33" i="23"/>
  <c r="J34" i="23"/>
  <c r="L41" i="23"/>
  <c r="N41" i="23" s="1"/>
  <c r="I50" i="23"/>
  <c r="J50" i="23" s="1"/>
  <c r="H10" i="23"/>
  <c r="L17" i="23"/>
  <c r="N17" i="23" s="1"/>
  <c r="H28" i="23"/>
  <c r="J28" i="23" s="1"/>
  <c r="H41" i="23"/>
  <c r="J41" i="23" s="1"/>
  <c r="I25" i="23"/>
  <c r="J25" i="23" s="1"/>
  <c r="H44" i="26" l="1"/>
  <c r="L44" i="26"/>
  <c r="J55" i="24"/>
  <c r="I55" i="24"/>
  <c r="N10" i="24"/>
  <c r="N55" i="24" s="1"/>
  <c r="L55" i="24"/>
  <c r="H55" i="24"/>
  <c r="J10" i="23"/>
  <c r="J53" i="23" s="1"/>
  <c r="H53" i="23"/>
  <c r="I53" i="23"/>
  <c r="L53" i="23"/>
  <c r="N10" i="23"/>
  <c r="N53" i="23" s="1"/>
  <c r="O52" i="21" l="1"/>
  <c r="L52" i="21"/>
  <c r="O51" i="21"/>
  <c r="L51" i="21"/>
  <c r="O50" i="21"/>
  <c r="L50" i="21"/>
  <c r="O49" i="21"/>
  <c r="L49" i="21"/>
  <c r="N48" i="21"/>
  <c r="M48" i="21"/>
  <c r="O48" i="21" s="1"/>
  <c r="K48" i="21"/>
  <c r="J48" i="21"/>
  <c r="I48" i="21"/>
  <c r="H48" i="21"/>
  <c r="L48" i="21" s="1"/>
  <c r="O47" i="21"/>
  <c r="L47" i="21"/>
  <c r="O46" i="21"/>
  <c r="L46" i="21"/>
  <c r="O45" i="21"/>
  <c r="L45" i="21"/>
  <c r="O44" i="21"/>
  <c r="L44" i="21"/>
  <c r="N43" i="21"/>
  <c r="M43" i="21"/>
  <c r="O43" i="21" s="1"/>
  <c r="K43" i="21"/>
  <c r="J43" i="21"/>
  <c r="I43" i="21"/>
  <c r="H43" i="21"/>
  <c r="L43" i="21" s="1"/>
  <c r="O42" i="21"/>
  <c r="L42" i="21"/>
  <c r="O41" i="21"/>
  <c r="L41" i="21"/>
  <c r="N40" i="21"/>
  <c r="M40" i="21"/>
  <c r="O40" i="21" s="1"/>
  <c r="K40" i="21"/>
  <c r="J40" i="21"/>
  <c r="I40" i="21"/>
  <c r="H40" i="21"/>
  <c r="L40" i="21" s="1"/>
  <c r="O39" i="21"/>
  <c r="L39" i="21"/>
  <c r="O38" i="21"/>
  <c r="L38" i="21"/>
  <c r="N37" i="21"/>
  <c r="M37" i="21"/>
  <c r="O37" i="21" s="1"/>
  <c r="K37" i="21"/>
  <c r="J37" i="21"/>
  <c r="I37" i="21"/>
  <c r="H37" i="21"/>
  <c r="L37" i="21" s="1"/>
  <c r="O36" i="21"/>
  <c r="L36" i="21"/>
  <c r="O35" i="21"/>
  <c r="L35" i="21"/>
  <c r="O34" i="21"/>
  <c r="L34" i="21"/>
  <c r="O33" i="21"/>
  <c r="O32" i="21" s="1"/>
  <c r="L33" i="21"/>
  <c r="N32" i="21"/>
  <c r="M32" i="21"/>
  <c r="K32" i="21"/>
  <c r="J32" i="21"/>
  <c r="I32" i="21"/>
  <c r="H32" i="21"/>
  <c r="L32" i="21" s="1"/>
  <c r="O31" i="21"/>
  <c r="L31" i="21"/>
  <c r="O30" i="21"/>
  <c r="L30" i="21"/>
  <c r="N29" i="21"/>
  <c r="M29" i="21"/>
  <c r="O29" i="21" s="1"/>
  <c r="K29" i="21"/>
  <c r="J29" i="21"/>
  <c r="I29" i="21"/>
  <c r="H29" i="21"/>
  <c r="L29" i="21" s="1"/>
  <c r="O28" i="21"/>
  <c r="L28" i="21"/>
  <c r="O27" i="21"/>
  <c r="L27" i="21"/>
  <c r="O26" i="21"/>
  <c r="L26" i="21"/>
  <c r="O25" i="21"/>
  <c r="O24" i="21" s="1"/>
  <c r="L25" i="21"/>
  <c r="N24" i="21"/>
  <c r="M24" i="21"/>
  <c r="K24" i="21"/>
  <c r="J24" i="21"/>
  <c r="I24" i="21"/>
  <c r="H24" i="21"/>
  <c r="L24" i="21" s="1"/>
  <c r="O23" i="21"/>
  <c r="L23" i="21"/>
  <c r="O22" i="21"/>
  <c r="L22" i="21"/>
  <c r="O21" i="21"/>
  <c r="L21" i="21"/>
  <c r="O20" i="21"/>
  <c r="L20" i="21"/>
  <c r="O19" i="21"/>
  <c r="L19" i="21"/>
  <c r="O18" i="21"/>
  <c r="L18" i="21"/>
  <c r="O17" i="21"/>
  <c r="L17" i="21"/>
  <c r="O16" i="21"/>
  <c r="L16" i="21"/>
  <c r="N15" i="21"/>
  <c r="M15" i="21"/>
  <c r="O15" i="21" s="1"/>
  <c r="K15" i="21"/>
  <c r="J15" i="21"/>
  <c r="I15" i="21"/>
  <c r="H15" i="21"/>
  <c r="L15" i="21" s="1"/>
  <c r="O14" i="21"/>
  <c r="L14" i="21"/>
  <c r="O13" i="21"/>
  <c r="L13" i="21"/>
  <c r="O12" i="21"/>
  <c r="L12" i="21"/>
  <c r="O11" i="21"/>
  <c r="L11" i="21"/>
  <c r="O10" i="21"/>
  <c r="L10" i="21"/>
  <c r="O9" i="21"/>
  <c r="L9" i="21"/>
  <c r="N8" i="21"/>
  <c r="N53" i="21" s="1"/>
  <c r="M8" i="21"/>
  <c r="O8" i="21" s="1"/>
  <c r="O53" i="21" s="1"/>
  <c r="K8" i="21"/>
  <c r="K53" i="21" s="1"/>
  <c r="J8" i="21"/>
  <c r="J53" i="21" s="1"/>
  <c r="I8" i="21"/>
  <c r="I53" i="21" s="1"/>
  <c r="H8" i="21"/>
  <c r="H53" i="21" s="1"/>
  <c r="L8" i="21" l="1"/>
  <c r="L53" i="21" s="1"/>
  <c r="M53" i="21"/>
  <c r="U53" i="20"/>
  <c r="P53" i="20"/>
  <c r="J53" i="20"/>
  <c r="W48" i="20"/>
  <c r="V48" i="20"/>
  <c r="U48" i="20"/>
  <c r="T48" i="20"/>
  <c r="R48" i="20"/>
  <c r="Q48" i="20"/>
  <c r="P48" i="20"/>
  <c r="N48" i="20"/>
  <c r="M48" i="20"/>
  <c r="L48" i="20"/>
  <c r="J48" i="20"/>
  <c r="I48" i="20"/>
  <c r="H48" i="20"/>
  <c r="V43" i="20"/>
  <c r="U43" i="20"/>
  <c r="T43" i="20"/>
  <c r="R43" i="20"/>
  <c r="Q43" i="20"/>
  <c r="P43" i="20"/>
  <c r="N43" i="20"/>
  <c r="M43" i="20"/>
  <c r="L43" i="20"/>
  <c r="J43" i="20"/>
  <c r="I43" i="20"/>
  <c r="H43" i="20"/>
  <c r="V40" i="20"/>
  <c r="U40" i="20"/>
  <c r="T40" i="20"/>
  <c r="R40" i="20"/>
  <c r="Q40" i="20"/>
  <c r="P40" i="20"/>
  <c r="N40" i="20"/>
  <c r="M40" i="20"/>
  <c r="L40" i="20"/>
  <c r="J40" i="20"/>
  <c r="I40" i="20"/>
  <c r="H40" i="20"/>
  <c r="V37" i="20"/>
  <c r="U37" i="20"/>
  <c r="T37" i="20"/>
  <c r="R37" i="20"/>
  <c r="Q37" i="20"/>
  <c r="P37" i="20"/>
  <c r="N37" i="20"/>
  <c r="M37" i="20"/>
  <c r="L37" i="20"/>
  <c r="J37" i="20"/>
  <c r="I37" i="20"/>
  <c r="H37" i="20"/>
  <c r="V32" i="20"/>
  <c r="U32" i="20"/>
  <c r="T32" i="20"/>
  <c r="R32" i="20"/>
  <c r="Q32" i="20"/>
  <c r="P32" i="20"/>
  <c r="N32" i="20"/>
  <c r="M32" i="20"/>
  <c r="L32" i="20"/>
  <c r="J32" i="20"/>
  <c r="I32" i="20"/>
  <c r="H32" i="20"/>
  <c r="V29" i="20"/>
  <c r="U29" i="20"/>
  <c r="T29" i="20"/>
  <c r="R29" i="20"/>
  <c r="Q29" i="20"/>
  <c r="P29" i="20"/>
  <c r="N29" i="20"/>
  <c r="M29" i="20"/>
  <c r="L29" i="20"/>
  <c r="J29" i="20"/>
  <c r="I29" i="20"/>
  <c r="H29" i="20"/>
  <c r="V24" i="20"/>
  <c r="U24" i="20"/>
  <c r="T24" i="20"/>
  <c r="R24" i="20"/>
  <c r="Q24" i="20"/>
  <c r="P24" i="20"/>
  <c r="N24" i="20"/>
  <c r="M24" i="20"/>
  <c r="L24" i="20"/>
  <c r="J24" i="20"/>
  <c r="I24" i="20"/>
  <c r="H24" i="20"/>
  <c r="V15" i="20"/>
  <c r="U15" i="20"/>
  <c r="T15" i="20"/>
  <c r="R15" i="20"/>
  <c r="Q15" i="20"/>
  <c r="P15" i="20"/>
  <c r="N15" i="20"/>
  <c r="M15" i="20"/>
  <c r="L15" i="20"/>
  <c r="J15" i="20"/>
  <c r="I15" i="20"/>
  <c r="H15" i="20"/>
  <c r="V8" i="20"/>
  <c r="V53" i="20" s="1"/>
  <c r="U8" i="20"/>
  <c r="T8" i="20"/>
  <c r="T53" i="20" s="1"/>
  <c r="R8" i="20"/>
  <c r="R53" i="20" s="1"/>
  <c r="Q8" i="20"/>
  <c r="Q53" i="20" s="1"/>
  <c r="P8" i="20"/>
  <c r="N8" i="20"/>
  <c r="N53" i="20" s="1"/>
  <c r="M8" i="20"/>
  <c r="M53" i="20" s="1"/>
  <c r="L8" i="20"/>
  <c r="L53" i="20" s="1"/>
  <c r="J8" i="20"/>
  <c r="I8" i="20"/>
  <c r="I53" i="20" s="1"/>
  <c r="H8" i="20"/>
  <c r="H53" i="20" s="1"/>
  <c r="N129" i="19" l="1"/>
  <c r="Q128" i="19"/>
  <c r="M128" i="19"/>
  <c r="I128" i="19"/>
  <c r="P127" i="19"/>
  <c r="Q127" i="19" s="1"/>
  <c r="O127" i="19"/>
  <c r="L127" i="19"/>
  <c r="K127" i="19"/>
  <c r="M127" i="19" s="1"/>
  <c r="H127" i="19"/>
  <c r="G127" i="19"/>
  <c r="I127" i="19" s="1"/>
  <c r="Q126" i="19"/>
  <c r="M126" i="19"/>
  <c r="I126" i="19"/>
  <c r="P125" i="19"/>
  <c r="Q125" i="19" s="1"/>
  <c r="O125" i="19"/>
  <c r="L125" i="19"/>
  <c r="K125" i="19"/>
  <c r="M125" i="19" s="1"/>
  <c r="H125" i="19"/>
  <c r="G125" i="19"/>
  <c r="I125" i="19" s="1"/>
  <c r="Q124" i="19"/>
  <c r="M124" i="19"/>
  <c r="I124" i="19"/>
  <c r="P123" i="19"/>
  <c r="P122" i="19" s="1"/>
  <c r="O123" i="19"/>
  <c r="L123" i="19"/>
  <c r="L122" i="19" s="1"/>
  <c r="K123" i="19"/>
  <c r="M123" i="19" s="1"/>
  <c r="J123" i="19"/>
  <c r="H123" i="19"/>
  <c r="H122" i="19" s="1"/>
  <c r="G123" i="19"/>
  <c r="I123" i="19" s="1"/>
  <c r="O122" i="19"/>
  <c r="Q122" i="19" s="1"/>
  <c r="J122" i="19"/>
  <c r="Q121" i="19"/>
  <c r="M121" i="19"/>
  <c r="I121" i="19"/>
  <c r="P120" i="19"/>
  <c r="O120" i="19"/>
  <c r="Q120" i="19" s="1"/>
  <c r="L120" i="19"/>
  <c r="K120" i="19"/>
  <c r="M120" i="19" s="1"/>
  <c r="J120" i="19"/>
  <c r="H120" i="19"/>
  <c r="G120" i="19"/>
  <c r="I120" i="19" s="1"/>
  <c r="Q119" i="19"/>
  <c r="M119" i="19"/>
  <c r="I119" i="19"/>
  <c r="P118" i="19"/>
  <c r="Q118" i="19" s="1"/>
  <c r="O118" i="19"/>
  <c r="L118" i="19"/>
  <c r="K118" i="19"/>
  <c r="M118" i="19" s="1"/>
  <c r="J118" i="19"/>
  <c r="H118" i="19"/>
  <c r="G118" i="19"/>
  <c r="I118" i="19" s="1"/>
  <c r="Q117" i="19"/>
  <c r="M117" i="19"/>
  <c r="I117" i="19"/>
  <c r="Q116" i="19"/>
  <c r="M116" i="19"/>
  <c r="I116" i="19"/>
  <c r="Q115" i="19"/>
  <c r="M115" i="19"/>
  <c r="I115" i="19"/>
  <c r="P114" i="19"/>
  <c r="P113" i="19" s="1"/>
  <c r="O114" i="19"/>
  <c r="Q114" i="19" s="1"/>
  <c r="L114" i="19"/>
  <c r="K114" i="19"/>
  <c r="M114" i="19" s="1"/>
  <c r="J114" i="19"/>
  <c r="J113" i="19" s="1"/>
  <c r="H114" i="19"/>
  <c r="G114" i="19"/>
  <c r="I114" i="19" s="1"/>
  <c r="L113" i="19"/>
  <c r="H113" i="19"/>
  <c r="Q112" i="19"/>
  <c r="M112" i="19"/>
  <c r="I112" i="19"/>
  <c r="Q111" i="19"/>
  <c r="M111" i="19"/>
  <c r="I111" i="19"/>
  <c r="Q110" i="19"/>
  <c r="P110" i="19"/>
  <c r="O110" i="19"/>
  <c r="L110" i="19"/>
  <c r="M110" i="19" s="1"/>
  <c r="K110" i="19"/>
  <c r="J110" i="19"/>
  <c r="H110" i="19"/>
  <c r="I110" i="19" s="1"/>
  <c r="G110" i="19"/>
  <c r="Q109" i="19"/>
  <c r="M109" i="19"/>
  <c r="I109" i="19"/>
  <c r="Q108" i="19"/>
  <c r="M108" i="19"/>
  <c r="I108" i="19"/>
  <c r="Q107" i="19"/>
  <c r="P107" i="19"/>
  <c r="O107" i="19"/>
  <c r="L107" i="19"/>
  <c r="L106" i="19" s="1"/>
  <c r="K107" i="19"/>
  <c r="J107" i="19"/>
  <c r="H107" i="19"/>
  <c r="H106" i="19" s="1"/>
  <c r="G107" i="19"/>
  <c r="P106" i="19"/>
  <c r="O106" i="19"/>
  <c r="Q106" i="19" s="1"/>
  <c r="K106" i="19"/>
  <c r="J106" i="19"/>
  <c r="G106" i="19"/>
  <c r="I106" i="19" s="1"/>
  <c r="Q105" i="19"/>
  <c r="M105" i="19"/>
  <c r="I105" i="19"/>
  <c r="P104" i="19"/>
  <c r="Q104" i="19" s="1"/>
  <c r="O104" i="19"/>
  <c r="L104" i="19"/>
  <c r="K104" i="19"/>
  <c r="M104" i="19" s="1"/>
  <c r="J104" i="19"/>
  <c r="H104" i="19"/>
  <c r="G104" i="19"/>
  <c r="I104" i="19" s="1"/>
  <c r="Q103" i="19"/>
  <c r="M103" i="19"/>
  <c r="I103" i="19"/>
  <c r="Q102" i="19"/>
  <c r="P102" i="19"/>
  <c r="O102" i="19"/>
  <c r="L102" i="19"/>
  <c r="M102" i="19" s="1"/>
  <c r="K102" i="19"/>
  <c r="J102" i="19"/>
  <c r="H102" i="19"/>
  <c r="I102" i="19" s="1"/>
  <c r="G102" i="19"/>
  <c r="Q101" i="19"/>
  <c r="M101" i="19"/>
  <c r="I101" i="19"/>
  <c r="Q100" i="19"/>
  <c r="M100" i="19"/>
  <c r="I100" i="19"/>
  <c r="Q99" i="19"/>
  <c r="P99" i="19"/>
  <c r="O99" i="19"/>
  <c r="L99" i="19"/>
  <c r="M99" i="19" s="1"/>
  <c r="K99" i="19"/>
  <c r="J99" i="19"/>
  <c r="H99" i="19"/>
  <c r="I99" i="19" s="1"/>
  <c r="G99" i="19"/>
  <c r="Q98" i="19"/>
  <c r="M98" i="19"/>
  <c r="I98" i="19"/>
  <c r="Q97" i="19"/>
  <c r="M97" i="19"/>
  <c r="I97" i="19"/>
  <c r="Q96" i="19"/>
  <c r="P96" i="19"/>
  <c r="O96" i="19"/>
  <c r="L96" i="19"/>
  <c r="L95" i="19" s="1"/>
  <c r="K96" i="19"/>
  <c r="J96" i="19"/>
  <c r="H96" i="19"/>
  <c r="H95" i="19" s="1"/>
  <c r="G96" i="19"/>
  <c r="O95" i="19"/>
  <c r="J95" i="19"/>
  <c r="Q94" i="19"/>
  <c r="M94" i="19"/>
  <c r="I94" i="19"/>
  <c r="P93" i="19"/>
  <c r="Q93" i="19" s="1"/>
  <c r="O93" i="19"/>
  <c r="L93" i="19"/>
  <c r="K93" i="19"/>
  <c r="M93" i="19" s="1"/>
  <c r="J93" i="19"/>
  <c r="H93" i="19"/>
  <c r="G93" i="19"/>
  <c r="I93" i="19" s="1"/>
  <c r="Q92" i="19"/>
  <c r="M92" i="19"/>
  <c r="I92" i="19"/>
  <c r="Q91" i="19"/>
  <c r="M91" i="19"/>
  <c r="I91" i="19"/>
  <c r="Q90" i="19"/>
  <c r="M90" i="19"/>
  <c r="I90" i="19"/>
  <c r="Q89" i="19"/>
  <c r="M89" i="19"/>
  <c r="I89" i="19"/>
  <c r="Q88" i="19"/>
  <c r="M88" i="19"/>
  <c r="I88" i="19"/>
  <c r="Q87" i="19"/>
  <c r="M87" i="19"/>
  <c r="I87" i="19"/>
  <c r="P86" i="19"/>
  <c r="Q86" i="19" s="1"/>
  <c r="O86" i="19"/>
  <c r="L86" i="19"/>
  <c r="K86" i="19"/>
  <c r="M86" i="19" s="1"/>
  <c r="J86" i="19"/>
  <c r="H86" i="19"/>
  <c r="G86" i="19"/>
  <c r="I86" i="19" s="1"/>
  <c r="Q85" i="19"/>
  <c r="M85" i="19"/>
  <c r="I85" i="19"/>
  <c r="Q84" i="19"/>
  <c r="M84" i="19"/>
  <c r="I84" i="19"/>
  <c r="Q83" i="19"/>
  <c r="M83" i="19"/>
  <c r="I83" i="19"/>
  <c r="Q82" i="19"/>
  <c r="M82" i="19"/>
  <c r="I82" i="19"/>
  <c r="P81" i="19"/>
  <c r="O81" i="19"/>
  <c r="Q81" i="19" s="1"/>
  <c r="M81" i="19"/>
  <c r="L81" i="19"/>
  <c r="K81" i="19"/>
  <c r="J81" i="19"/>
  <c r="I81" i="19"/>
  <c r="H81" i="19"/>
  <c r="G81" i="19"/>
  <c r="Q80" i="19"/>
  <c r="M80" i="19"/>
  <c r="I80" i="19"/>
  <c r="P79" i="19"/>
  <c r="P78" i="19" s="1"/>
  <c r="O79" i="19"/>
  <c r="Q79" i="19" s="1"/>
  <c r="L79" i="19"/>
  <c r="K79" i="19"/>
  <c r="M79" i="19" s="1"/>
  <c r="J79" i="19"/>
  <c r="J78" i="19" s="1"/>
  <c r="H79" i="19"/>
  <c r="G79" i="19"/>
  <c r="I79" i="19" s="1"/>
  <c r="L78" i="19"/>
  <c r="H78" i="19"/>
  <c r="Q77" i="19"/>
  <c r="M77" i="19"/>
  <c r="I77" i="19"/>
  <c r="P76" i="19"/>
  <c r="O76" i="19"/>
  <c r="Q76" i="19" s="1"/>
  <c r="M76" i="19"/>
  <c r="L76" i="19"/>
  <c r="K76" i="19"/>
  <c r="J76" i="19"/>
  <c r="I76" i="19"/>
  <c r="H76" i="19"/>
  <c r="G76" i="19"/>
  <c r="Q75" i="19"/>
  <c r="M75" i="19"/>
  <c r="I75" i="19"/>
  <c r="P74" i="19"/>
  <c r="P73" i="19" s="1"/>
  <c r="O74" i="19"/>
  <c r="Q74" i="19" s="1"/>
  <c r="L74" i="19"/>
  <c r="K74" i="19"/>
  <c r="M74" i="19" s="1"/>
  <c r="J74" i="19"/>
  <c r="J73" i="19" s="1"/>
  <c r="H74" i="19"/>
  <c r="G74" i="19"/>
  <c r="I74" i="19" s="1"/>
  <c r="L73" i="19"/>
  <c r="H73" i="19"/>
  <c r="Q67" i="19"/>
  <c r="M67" i="19"/>
  <c r="I67" i="19"/>
  <c r="Q66" i="19"/>
  <c r="M66" i="19"/>
  <c r="I66" i="19"/>
  <c r="Q65" i="19"/>
  <c r="P65" i="19"/>
  <c r="O65" i="19"/>
  <c r="L65" i="19"/>
  <c r="M65" i="19" s="1"/>
  <c r="K65" i="19"/>
  <c r="J65" i="19"/>
  <c r="H65" i="19"/>
  <c r="I65" i="19" s="1"/>
  <c r="G65" i="19"/>
  <c r="Q64" i="19"/>
  <c r="M64" i="19"/>
  <c r="I64" i="19"/>
  <c r="P63" i="19"/>
  <c r="O63" i="19"/>
  <c r="Q63" i="19" s="1"/>
  <c r="M63" i="19"/>
  <c r="L63" i="19"/>
  <c r="K63" i="19"/>
  <c r="J63" i="19"/>
  <c r="I63" i="19"/>
  <c r="H63" i="19"/>
  <c r="G63" i="19"/>
  <c r="Q62" i="19"/>
  <c r="M62" i="19"/>
  <c r="I62" i="19"/>
  <c r="Q61" i="19"/>
  <c r="M61" i="19"/>
  <c r="I61" i="19"/>
  <c r="P60" i="19"/>
  <c r="O60" i="19"/>
  <c r="Q60" i="19" s="1"/>
  <c r="M60" i="19"/>
  <c r="L60" i="19"/>
  <c r="K60" i="19"/>
  <c r="J60" i="19"/>
  <c r="J59" i="19" s="1"/>
  <c r="I60" i="19"/>
  <c r="H60" i="19"/>
  <c r="G60" i="19"/>
  <c r="P59" i="19"/>
  <c r="K59" i="19"/>
  <c r="G59" i="19"/>
  <c r="Q58" i="19"/>
  <c r="M58" i="19"/>
  <c r="I58" i="19"/>
  <c r="Q57" i="19"/>
  <c r="P57" i="19"/>
  <c r="O57" i="19"/>
  <c r="L57" i="19"/>
  <c r="M57" i="19" s="1"/>
  <c r="K57" i="19"/>
  <c r="J57" i="19"/>
  <c r="H57" i="19"/>
  <c r="I57" i="19" s="1"/>
  <c r="G57" i="19"/>
  <c r="Q56" i="19"/>
  <c r="M56" i="19"/>
  <c r="I56" i="19"/>
  <c r="Q55" i="19"/>
  <c r="M55" i="19"/>
  <c r="I55" i="19"/>
  <c r="Q54" i="19"/>
  <c r="M54" i="19"/>
  <c r="I54" i="19"/>
  <c r="P53" i="19"/>
  <c r="Q53" i="19" s="1"/>
  <c r="O53" i="19"/>
  <c r="L53" i="19"/>
  <c r="K53" i="19"/>
  <c r="M53" i="19" s="1"/>
  <c r="J53" i="19"/>
  <c r="H53" i="19"/>
  <c r="G53" i="19"/>
  <c r="I53" i="19" s="1"/>
  <c r="Q52" i="19"/>
  <c r="M52" i="19"/>
  <c r="I52" i="19"/>
  <c r="Q51" i="19"/>
  <c r="M51" i="19"/>
  <c r="I51" i="19"/>
  <c r="P50" i="19"/>
  <c r="Q50" i="19" s="1"/>
  <c r="O50" i="19"/>
  <c r="L50" i="19"/>
  <c r="K50" i="19"/>
  <c r="M50" i="19" s="1"/>
  <c r="J50" i="19"/>
  <c r="H50" i="19"/>
  <c r="G50" i="19"/>
  <c r="I50" i="19" s="1"/>
  <c r="Q49" i="19"/>
  <c r="M49" i="19"/>
  <c r="I49" i="19"/>
  <c r="Q48" i="19"/>
  <c r="M48" i="19"/>
  <c r="I48" i="19"/>
  <c r="Q47" i="19"/>
  <c r="M47" i="19"/>
  <c r="I47" i="19"/>
  <c r="P46" i="19"/>
  <c r="O46" i="19"/>
  <c r="Q46" i="19" s="1"/>
  <c r="L46" i="19"/>
  <c r="K46" i="19"/>
  <c r="M46" i="19" s="1"/>
  <c r="J46" i="19"/>
  <c r="H46" i="19"/>
  <c r="G46" i="19"/>
  <c r="I46" i="19" s="1"/>
  <c r="Q45" i="19"/>
  <c r="M45" i="19"/>
  <c r="I45" i="19"/>
  <c r="Q44" i="19"/>
  <c r="M44" i="19"/>
  <c r="I44" i="19"/>
  <c r="P43" i="19"/>
  <c r="O43" i="19"/>
  <c r="Q43" i="19" s="1"/>
  <c r="L43" i="19"/>
  <c r="K43" i="19"/>
  <c r="M43" i="19" s="1"/>
  <c r="J43" i="19"/>
  <c r="H43" i="19"/>
  <c r="G43" i="19"/>
  <c r="I43" i="19" s="1"/>
  <c r="Q42" i="19"/>
  <c r="M42" i="19"/>
  <c r="I42" i="19"/>
  <c r="Q41" i="19"/>
  <c r="M41" i="19"/>
  <c r="I41" i="19"/>
  <c r="Q40" i="19"/>
  <c r="M40" i="19"/>
  <c r="I40" i="19"/>
  <c r="Q39" i="19"/>
  <c r="M39" i="19"/>
  <c r="I39" i="19"/>
  <c r="Q38" i="19"/>
  <c r="P38" i="19"/>
  <c r="O38" i="19"/>
  <c r="L38" i="19"/>
  <c r="M38" i="19" s="1"/>
  <c r="K38" i="19"/>
  <c r="J38" i="19"/>
  <c r="H38" i="19"/>
  <c r="I38" i="19" s="1"/>
  <c r="G38" i="19"/>
  <c r="Q37" i="19"/>
  <c r="M37" i="19"/>
  <c r="I37" i="19"/>
  <c r="Q36" i="19"/>
  <c r="M36" i="19"/>
  <c r="I36" i="19"/>
  <c r="Q35" i="19"/>
  <c r="P35" i="19"/>
  <c r="O35" i="19"/>
  <c r="L35" i="19"/>
  <c r="M35" i="19" s="1"/>
  <c r="K35" i="19"/>
  <c r="J35" i="19"/>
  <c r="H35" i="19"/>
  <c r="I35" i="19" s="1"/>
  <c r="G35" i="19"/>
  <c r="Q34" i="19"/>
  <c r="M34" i="19"/>
  <c r="I34" i="19"/>
  <c r="Q33" i="19"/>
  <c r="M33" i="19"/>
  <c r="I33" i="19"/>
  <c r="Q32" i="19"/>
  <c r="M32" i="19"/>
  <c r="I32" i="19"/>
  <c r="Q31" i="19"/>
  <c r="M31" i="19"/>
  <c r="I31" i="19"/>
  <c r="P30" i="19"/>
  <c r="P29" i="19" s="1"/>
  <c r="O30" i="19"/>
  <c r="Q30" i="19" s="1"/>
  <c r="L30" i="19"/>
  <c r="K30" i="19"/>
  <c r="M30" i="19" s="1"/>
  <c r="J30" i="19"/>
  <c r="J29" i="19" s="1"/>
  <c r="H30" i="19"/>
  <c r="G30" i="19"/>
  <c r="I30" i="19" s="1"/>
  <c r="L29" i="19"/>
  <c r="H29" i="19"/>
  <c r="Q28" i="19"/>
  <c r="M28" i="19"/>
  <c r="I28" i="19"/>
  <c r="P27" i="19"/>
  <c r="O27" i="19"/>
  <c r="Q27" i="19" s="1"/>
  <c r="M27" i="19"/>
  <c r="L27" i="19"/>
  <c r="K27" i="19"/>
  <c r="J27" i="19"/>
  <c r="I27" i="19"/>
  <c r="H27" i="19"/>
  <c r="G27" i="19"/>
  <c r="Q26" i="19"/>
  <c r="M26" i="19"/>
  <c r="I26" i="19"/>
  <c r="Q25" i="19"/>
  <c r="M25" i="19"/>
  <c r="I25" i="19"/>
  <c r="P24" i="19"/>
  <c r="O24" i="19"/>
  <c r="Q24" i="19" s="1"/>
  <c r="M24" i="19"/>
  <c r="L24" i="19"/>
  <c r="K24" i="19"/>
  <c r="J24" i="19"/>
  <c r="I24" i="19"/>
  <c r="H24" i="19"/>
  <c r="G24" i="19"/>
  <c r="Q23" i="19"/>
  <c r="M23" i="19"/>
  <c r="I23" i="19"/>
  <c r="Q22" i="19"/>
  <c r="M22" i="19"/>
  <c r="I22" i="19"/>
  <c r="Q21" i="19"/>
  <c r="M21" i="19"/>
  <c r="I21" i="19"/>
  <c r="Q20" i="19"/>
  <c r="M20" i="19"/>
  <c r="I20" i="19"/>
  <c r="Q19" i="19"/>
  <c r="M19" i="19"/>
  <c r="I19" i="19"/>
  <c r="Q18" i="19"/>
  <c r="M18" i="19"/>
  <c r="I18" i="19"/>
  <c r="P17" i="19"/>
  <c r="O17" i="19"/>
  <c r="Q17" i="19" s="1"/>
  <c r="M17" i="19"/>
  <c r="L17" i="19"/>
  <c r="K17" i="19"/>
  <c r="J17" i="19"/>
  <c r="I17" i="19"/>
  <c r="H17" i="19"/>
  <c r="G17" i="19"/>
  <c r="Q16" i="19"/>
  <c r="M16" i="19"/>
  <c r="I16" i="19"/>
  <c r="Q15" i="19"/>
  <c r="M15" i="19"/>
  <c r="I15" i="19"/>
  <c r="P14" i="19"/>
  <c r="O14" i="19"/>
  <c r="Q14" i="19" s="1"/>
  <c r="M14" i="19"/>
  <c r="L14" i="19"/>
  <c r="K14" i="19"/>
  <c r="J14" i="19"/>
  <c r="I14" i="19"/>
  <c r="H14" i="19"/>
  <c r="G14" i="19"/>
  <c r="Q13" i="19"/>
  <c r="M13" i="19"/>
  <c r="I13" i="19"/>
  <c r="Q12" i="19"/>
  <c r="M12" i="19"/>
  <c r="I12" i="19"/>
  <c r="P11" i="19"/>
  <c r="O11" i="19"/>
  <c r="Q11" i="19" s="1"/>
  <c r="M11" i="19"/>
  <c r="L11" i="19"/>
  <c r="K11" i="19"/>
  <c r="J11" i="19"/>
  <c r="I11" i="19"/>
  <c r="H11" i="19"/>
  <c r="G11" i="19"/>
  <c r="Q10" i="19"/>
  <c r="M10" i="19"/>
  <c r="I10" i="19"/>
  <c r="Q9" i="19"/>
  <c r="M9" i="19"/>
  <c r="I9" i="19"/>
  <c r="P8" i="19"/>
  <c r="O8" i="19"/>
  <c r="Q8" i="19" s="1"/>
  <c r="M8" i="19"/>
  <c r="L8" i="19"/>
  <c r="K8" i="19"/>
  <c r="J8" i="19"/>
  <c r="J7" i="19" s="1"/>
  <c r="J129" i="19" s="1"/>
  <c r="I8" i="19"/>
  <c r="H8" i="19"/>
  <c r="G8" i="19"/>
  <c r="P7" i="19"/>
  <c r="L7" i="19"/>
  <c r="K7" i="19"/>
  <c r="M7" i="19" s="1"/>
  <c r="H7" i="19"/>
  <c r="G7" i="19"/>
  <c r="I7" i="19" s="1"/>
  <c r="N125" i="18"/>
  <c r="Q124" i="18"/>
  <c r="M124" i="18"/>
  <c r="I124" i="18"/>
  <c r="P123" i="18"/>
  <c r="P122" i="18" s="1"/>
  <c r="O123" i="18"/>
  <c r="Q123" i="18" s="1"/>
  <c r="L123" i="18"/>
  <c r="K123" i="18"/>
  <c r="M123" i="18" s="1"/>
  <c r="J123" i="18"/>
  <c r="J122" i="18" s="1"/>
  <c r="H123" i="18"/>
  <c r="G123" i="18"/>
  <c r="I123" i="18" s="1"/>
  <c r="L122" i="18"/>
  <c r="H122" i="18"/>
  <c r="Q121" i="18"/>
  <c r="M121" i="18"/>
  <c r="I121" i="18"/>
  <c r="P120" i="18"/>
  <c r="O120" i="18"/>
  <c r="Q120" i="18" s="1"/>
  <c r="L120" i="18"/>
  <c r="M120" i="18" s="1"/>
  <c r="K120" i="18"/>
  <c r="J120" i="18"/>
  <c r="H120" i="18"/>
  <c r="I120" i="18" s="1"/>
  <c r="G120" i="18"/>
  <c r="Q119" i="18"/>
  <c r="M119" i="18"/>
  <c r="I119" i="18"/>
  <c r="P118" i="18"/>
  <c r="P113" i="18" s="1"/>
  <c r="O118" i="18"/>
  <c r="Q118" i="18" s="1"/>
  <c r="L118" i="18"/>
  <c r="K118" i="18"/>
  <c r="K113" i="18" s="1"/>
  <c r="M113" i="18" s="1"/>
  <c r="J118" i="18"/>
  <c r="H118" i="18"/>
  <c r="G118" i="18"/>
  <c r="G113" i="18" s="1"/>
  <c r="I113" i="18" s="1"/>
  <c r="Q117" i="18"/>
  <c r="M117" i="18"/>
  <c r="I117" i="18"/>
  <c r="Q116" i="18"/>
  <c r="M116" i="18"/>
  <c r="I116" i="18"/>
  <c r="Q115" i="18"/>
  <c r="M115" i="18"/>
  <c r="I115" i="18"/>
  <c r="P114" i="18"/>
  <c r="O114" i="18"/>
  <c r="Q114" i="18" s="1"/>
  <c r="L114" i="18"/>
  <c r="M114" i="18" s="1"/>
  <c r="K114" i="18"/>
  <c r="J114" i="18"/>
  <c r="J113" i="18" s="1"/>
  <c r="H114" i="18"/>
  <c r="I114" i="18" s="1"/>
  <c r="G114" i="18"/>
  <c r="L113" i="18"/>
  <c r="H113" i="18"/>
  <c r="Q112" i="18"/>
  <c r="M112" i="18"/>
  <c r="I112" i="18"/>
  <c r="Q111" i="18"/>
  <c r="M111" i="18"/>
  <c r="I111" i="18"/>
  <c r="Q110" i="18"/>
  <c r="P110" i="18"/>
  <c r="O110" i="18"/>
  <c r="L110" i="18"/>
  <c r="K110" i="18"/>
  <c r="M110" i="18" s="1"/>
  <c r="J110" i="18"/>
  <c r="H110" i="18"/>
  <c r="G110" i="18"/>
  <c r="I110" i="18" s="1"/>
  <c r="Q109" i="18"/>
  <c r="M109" i="18"/>
  <c r="I109" i="18"/>
  <c r="Q108" i="18"/>
  <c r="M108" i="18"/>
  <c r="I108" i="18"/>
  <c r="Q107" i="18"/>
  <c r="P107" i="18"/>
  <c r="P106" i="18" s="1"/>
  <c r="O107" i="18"/>
  <c r="L107" i="18"/>
  <c r="L106" i="18" s="1"/>
  <c r="K107" i="18"/>
  <c r="M107" i="18" s="1"/>
  <c r="J107" i="18"/>
  <c r="H107" i="18"/>
  <c r="H106" i="18" s="1"/>
  <c r="G107" i="18"/>
  <c r="I107" i="18" s="1"/>
  <c r="O106" i="18"/>
  <c r="J106" i="18"/>
  <c r="Q105" i="18"/>
  <c r="M105" i="18"/>
  <c r="I105" i="18"/>
  <c r="P104" i="18"/>
  <c r="O104" i="18"/>
  <c r="Q104" i="18" s="1"/>
  <c r="L104" i="18"/>
  <c r="K104" i="18"/>
  <c r="M104" i="18" s="1"/>
  <c r="J104" i="18"/>
  <c r="H104" i="18"/>
  <c r="G104" i="18"/>
  <c r="I104" i="18" s="1"/>
  <c r="Q103" i="18"/>
  <c r="M103" i="18"/>
  <c r="I103" i="18"/>
  <c r="Q102" i="18"/>
  <c r="P102" i="18"/>
  <c r="O102" i="18"/>
  <c r="L102" i="18"/>
  <c r="K102" i="18"/>
  <c r="M102" i="18" s="1"/>
  <c r="J102" i="18"/>
  <c r="H102" i="18"/>
  <c r="G102" i="18"/>
  <c r="I102" i="18" s="1"/>
  <c r="Q101" i="18"/>
  <c r="M101" i="18"/>
  <c r="I101" i="18"/>
  <c r="Q100" i="18"/>
  <c r="M100" i="18"/>
  <c r="I100" i="18"/>
  <c r="Q99" i="18"/>
  <c r="P99" i="18"/>
  <c r="O99" i="18"/>
  <c r="L99" i="18"/>
  <c r="K99" i="18"/>
  <c r="M99" i="18" s="1"/>
  <c r="J99" i="18"/>
  <c r="H99" i="18"/>
  <c r="G99" i="18"/>
  <c r="I99" i="18" s="1"/>
  <c r="Q98" i="18"/>
  <c r="M98" i="18"/>
  <c r="I98" i="18"/>
  <c r="Q97" i="18"/>
  <c r="M97" i="18"/>
  <c r="I97" i="18"/>
  <c r="Q96" i="18"/>
  <c r="P96" i="18"/>
  <c r="P95" i="18" s="1"/>
  <c r="O96" i="18"/>
  <c r="L96" i="18"/>
  <c r="L95" i="18" s="1"/>
  <c r="K96" i="18"/>
  <c r="M96" i="18" s="1"/>
  <c r="J96" i="18"/>
  <c r="H96" i="18"/>
  <c r="H95" i="18" s="1"/>
  <c r="G96" i="18"/>
  <c r="I96" i="18" s="1"/>
  <c r="O95" i="18"/>
  <c r="J95" i="18"/>
  <c r="Q94" i="18"/>
  <c r="M94" i="18"/>
  <c r="I94" i="18"/>
  <c r="P93" i="18"/>
  <c r="O93" i="18"/>
  <c r="Q93" i="18" s="1"/>
  <c r="L93" i="18"/>
  <c r="K93" i="18"/>
  <c r="M93" i="18" s="1"/>
  <c r="J93" i="18"/>
  <c r="H93" i="18"/>
  <c r="G93" i="18"/>
  <c r="I93" i="18" s="1"/>
  <c r="Q92" i="18"/>
  <c r="M92" i="18"/>
  <c r="I92" i="18"/>
  <c r="Q91" i="18"/>
  <c r="M91" i="18"/>
  <c r="I91" i="18"/>
  <c r="Q90" i="18"/>
  <c r="M90" i="18"/>
  <c r="I90" i="18"/>
  <c r="Q89" i="18"/>
  <c r="M89" i="18"/>
  <c r="I89" i="18"/>
  <c r="Q88" i="18"/>
  <c r="M88" i="18"/>
  <c r="I88" i="18"/>
  <c r="Q87" i="18"/>
  <c r="M87" i="18"/>
  <c r="I87" i="18"/>
  <c r="P86" i="18"/>
  <c r="P78" i="18" s="1"/>
  <c r="O86" i="18"/>
  <c r="Q86" i="18" s="1"/>
  <c r="L86" i="18"/>
  <c r="K86" i="18"/>
  <c r="K78" i="18" s="1"/>
  <c r="M78" i="18" s="1"/>
  <c r="J86" i="18"/>
  <c r="H86" i="18"/>
  <c r="G86" i="18"/>
  <c r="G78" i="18" s="1"/>
  <c r="I78" i="18" s="1"/>
  <c r="Q85" i="18"/>
  <c r="M85" i="18"/>
  <c r="I85" i="18"/>
  <c r="Q84" i="18"/>
  <c r="M84" i="18"/>
  <c r="I84" i="18"/>
  <c r="Q83" i="18"/>
  <c r="M83" i="18"/>
  <c r="I83" i="18"/>
  <c r="Q82" i="18"/>
  <c r="M82" i="18"/>
  <c r="I82" i="18"/>
  <c r="P81" i="18"/>
  <c r="Q81" i="18" s="1"/>
  <c r="O81" i="18"/>
  <c r="M81" i="18"/>
  <c r="L81" i="18"/>
  <c r="K81" i="18"/>
  <c r="J81" i="18"/>
  <c r="I81" i="18"/>
  <c r="H81" i="18"/>
  <c r="G81" i="18"/>
  <c r="Q80" i="18"/>
  <c r="M80" i="18"/>
  <c r="I80" i="18"/>
  <c r="P79" i="18"/>
  <c r="O79" i="18"/>
  <c r="Q79" i="18" s="1"/>
  <c r="L79" i="18"/>
  <c r="M79" i="18" s="1"/>
  <c r="K79" i="18"/>
  <c r="J79" i="18"/>
  <c r="J78" i="18" s="1"/>
  <c r="H79" i="18"/>
  <c r="I79" i="18" s="1"/>
  <c r="G79" i="18"/>
  <c r="L78" i="18"/>
  <c r="H78" i="18"/>
  <c r="Q77" i="18"/>
  <c r="M77" i="18"/>
  <c r="I77" i="18"/>
  <c r="P76" i="18"/>
  <c r="Q76" i="18" s="1"/>
  <c r="O76" i="18"/>
  <c r="M76" i="18"/>
  <c r="L76" i="18"/>
  <c r="K76" i="18"/>
  <c r="J76" i="18"/>
  <c r="I76" i="18"/>
  <c r="H76" i="18"/>
  <c r="G76" i="18"/>
  <c r="Q75" i="18"/>
  <c r="M75" i="18"/>
  <c r="I75" i="18"/>
  <c r="P74" i="18"/>
  <c r="O74" i="18"/>
  <c r="Q74" i="18" s="1"/>
  <c r="L74" i="18"/>
  <c r="M74" i="18" s="1"/>
  <c r="K74" i="18"/>
  <c r="J74" i="18"/>
  <c r="J73" i="18" s="1"/>
  <c r="H74" i="18"/>
  <c r="I74" i="18" s="1"/>
  <c r="G74" i="18"/>
  <c r="P73" i="18"/>
  <c r="L73" i="18"/>
  <c r="K73" i="18"/>
  <c r="M73" i="18" s="1"/>
  <c r="H73" i="18"/>
  <c r="G73" i="18"/>
  <c r="I73" i="18" s="1"/>
  <c r="Q67" i="18"/>
  <c r="M67" i="18"/>
  <c r="I67" i="18"/>
  <c r="Q66" i="18"/>
  <c r="M66" i="18"/>
  <c r="I66" i="18"/>
  <c r="Q65" i="18"/>
  <c r="P65" i="18"/>
  <c r="O65" i="18"/>
  <c r="L65" i="18"/>
  <c r="K65" i="18"/>
  <c r="M65" i="18" s="1"/>
  <c r="J65" i="18"/>
  <c r="H65" i="18"/>
  <c r="G65" i="18"/>
  <c r="I65" i="18" s="1"/>
  <c r="Q64" i="18"/>
  <c r="M64" i="18"/>
  <c r="I64" i="18"/>
  <c r="Q63" i="18"/>
  <c r="P63" i="18"/>
  <c r="O63" i="18"/>
  <c r="M63" i="18"/>
  <c r="L63" i="18"/>
  <c r="K63" i="18"/>
  <c r="J63" i="18"/>
  <c r="I63" i="18"/>
  <c r="H63" i="18"/>
  <c r="G63" i="18"/>
  <c r="Q62" i="18"/>
  <c r="M62" i="18"/>
  <c r="I62" i="18"/>
  <c r="Q61" i="18"/>
  <c r="M61" i="18"/>
  <c r="I61" i="18"/>
  <c r="Q60" i="18"/>
  <c r="P60" i="18"/>
  <c r="O60" i="18"/>
  <c r="M60" i="18"/>
  <c r="L60" i="18"/>
  <c r="L59" i="18" s="1"/>
  <c r="K60" i="18"/>
  <c r="J60" i="18"/>
  <c r="I60" i="18"/>
  <c r="H60" i="18"/>
  <c r="H59" i="18" s="1"/>
  <c r="G60" i="18"/>
  <c r="P59" i="18"/>
  <c r="O59" i="18"/>
  <c r="Q59" i="18" s="1"/>
  <c r="K59" i="18"/>
  <c r="M59" i="18" s="1"/>
  <c r="J59" i="18"/>
  <c r="G59" i="18"/>
  <c r="Q58" i="18"/>
  <c r="M58" i="18"/>
  <c r="I58" i="18"/>
  <c r="Q57" i="18"/>
  <c r="P57" i="18"/>
  <c r="O57" i="18"/>
  <c r="L57" i="18"/>
  <c r="K57" i="18"/>
  <c r="M57" i="18" s="1"/>
  <c r="J57" i="18"/>
  <c r="H57" i="18"/>
  <c r="G57" i="18"/>
  <c r="I57" i="18" s="1"/>
  <c r="Q56" i="18"/>
  <c r="M56" i="18"/>
  <c r="I56" i="18"/>
  <c r="Q55" i="18"/>
  <c r="M55" i="18"/>
  <c r="I55" i="18"/>
  <c r="Q54" i="18"/>
  <c r="M54" i="18"/>
  <c r="I54" i="18"/>
  <c r="P53" i="18"/>
  <c r="O53" i="18"/>
  <c r="Q53" i="18" s="1"/>
  <c r="L53" i="18"/>
  <c r="K53" i="18"/>
  <c r="M53" i="18" s="1"/>
  <c r="J53" i="18"/>
  <c r="H53" i="18"/>
  <c r="G53" i="18"/>
  <c r="I53" i="18" s="1"/>
  <c r="Q52" i="18"/>
  <c r="M52" i="18"/>
  <c r="I52" i="18"/>
  <c r="Q51" i="18"/>
  <c r="M51" i="18"/>
  <c r="I51" i="18"/>
  <c r="P50" i="18"/>
  <c r="P29" i="18" s="1"/>
  <c r="O50" i="18"/>
  <c r="Q50" i="18" s="1"/>
  <c r="L50" i="18"/>
  <c r="K50" i="18"/>
  <c r="K29" i="18" s="1"/>
  <c r="M29" i="18" s="1"/>
  <c r="J50" i="18"/>
  <c r="H50" i="18"/>
  <c r="G50" i="18"/>
  <c r="G29" i="18" s="1"/>
  <c r="I29" i="18" s="1"/>
  <c r="Q49" i="18"/>
  <c r="M49" i="18"/>
  <c r="I49" i="18"/>
  <c r="Q48" i="18"/>
  <c r="M48" i="18"/>
  <c r="I48" i="18"/>
  <c r="Q47" i="18"/>
  <c r="M47" i="18"/>
  <c r="I47" i="18"/>
  <c r="P46" i="18"/>
  <c r="O46" i="18"/>
  <c r="Q46" i="18" s="1"/>
  <c r="M46" i="18"/>
  <c r="L46" i="18"/>
  <c r="K46" i="18"/>
  <c r="J46" i="18"/>
  <c r="I46" i="18"/>
  <c r="H46" i="18"/>
  <c r="G46" i="18"/>
  <c r="Q45" i="18"/>
  <c r="M45" i="18"/>
  <c r="I45" i="18"/>
  <c r="Q44" i="18"/>
  <c r="M44" i="18"/>
  <c r="I44" i="18"/>
  <c r="P43" i="18"/>
  <c r="O43" i="18"/>
  <c r="Q43" i="18" s="1"/>
  <c r="M43" i="18"/>
  <c r="L43" i="18"/>
  <c r="K43" i="18"/>
  <c r="J43" i="18"/>
  <c r="I43" i="18"/>
  <c r="H43" i="18"/>
  <c r="G43" i="18"/>
  <c r="Q42" i="18"/>
  <c r="M42" i="18"/>
  <c r="I42" i="18"/>
  <c r="Q41" i="18"/>
  <c r="M41" i="18"/>
  <c r="I41" i="18"/>
  <c r="Q40" i="18"/>
  <c r="M40" i="18"/>
  <c r="I40" i="18"/>
  <c r="Q39" i="18"/>
  <c r="M39" i="18"/>
  <c r="I39" i="18"/>
  <c r="Q38" i="18"/>
  <c r="P38" i="18"/>
  <c r="O38" i="18"/>
  <c r="L38" i="18"/>
  <c r="K38" i="18"/>
  <c r="M38" i="18" s="1"/>
  <c r="J38" i="18"/>
  <c r="H38" i="18"/>
  <c r="G38" i="18"/>
  <c r="I38" i="18" s="1"/>
  <c r="Q37" i="18"/>
  <c r="M37" i="18"/>
  <c r="I37" i="18"/>
  <c r="Q36" i="18"/>
  <c r="M36" i="18"/>
  <c r="I36" i="18"/>
  <c r="Q35" i="18"/>
  <c r="P35" i="18"/>
  <c r="O35" i="18"/>
  <c r="L35" i="18"/>
  <c r="K35" i="18"/>
  <c r="M35" i="18" s="1"/>
  <c r="J35" i="18"/>
  <c r="H35" i="18"/>
  <c r="G35" i="18"/>
  <c r="I35" i="18" s="1"/>
  <c r="Q34" i="18"/>
  <c r="M34" i="18"/>
  <c r="I34" i="18"/>
  <c r="Q33" i="18"/>
  <c r="M33" i="18"/>
  <c r="I33" i="18"/>
  <c r="Q32" i="18"/>
  <c r="M32" i="18"/>
  <c r="I32" i="18"/>
  <c r="Q31" i="18"/>
  <c r="M31" i="18"/>
  <c r="I31" i="18"/>
  <c r="P30" i="18"/>
  <c r="O30" i="18"/>
  <c r="Q30" i="18" s="1"/>
  <c r="L30" i="18"/>
  <c r="M30" i="18" s="1"/>
  <c r="K30" i="18"/>
  <c r="J30" i="18"/>
  <c r="J29" i="18" s="1"/>
  <c r="I30" i="18"/>
  <c r="H30" i="18"/>
  <c r="G30" i="18"/>
  <c r="L29" i="18"/>
  <c r="H29" i="18"/>
  <c r="Q28" i="18"/>
  <c r="M28" i="18"/>
  <c r="I28" i="18"/>
  <c r="Q27" i="18"/>
  <c r="P27" i="18"/>
  <c r="O27" i="18"/>
  <c r="M27" i="18"/>
  <c r="L27" i="18"/>
  <c r="K27" i="18"/>
  <c r="J27" i="18"/>
  <c r="I27" i="18"/>
  <c r="H27" i="18"/>
  <c r="G27" i="18"/>
  <c r="Q26" i="18"/>
  <c r="M26" i="18"/>
  <c r="I26" i="18"/>
  <c r="Q25" i="18"/>
  <c r="M25" i="18"/>
  <c r="I25" i="18"/>
  <c r="Q24" i="18"/>
  <c r="P24" i="18"/>
  <c r="O24" i="18"/>
  <c r="M24" i="18"/>
  <c r="L24" i="18"/>
  <c r="K24" i="18"/>
  <c r="J24" i="18"/>
  <c r="I24" i="18"/>
  <c r="H24" i="18"/>
  <c r="G24" i="18"/>
  <c r="Q23" i="18"/>
  <c r="M23" i="18"/>
  <c r="I23" i="18"/>
  <c r="Q22" i="18"/>
  <c r="M22" i="18"/>
  <c r="I22" i="18"/>
  <c r="Q21" i="18"/>
  <c r="M21" i="18"/>
  <c r="I21" i="18"/>
  <c r="Q20" i="18"/>
  <c r="M20" i="18"/>
  <c r="I20" i="18"/>
  <c r="Q19" i="18"/>
  <c r="M19" i="18"/>
  <c r="I19" i="18"/>
  <c r="Q18" i="18"/>
  <c r="M18" i="18"/>
  <c r="I18" i="18"/>
  <c r="P17" i="18"/>
  <c r="Q17" i="18" s="1"/>
  <c r="O17" i="18"/>
  <c r="M17" i="18"/>
  <c r="L17" i="18"/>
  <c r="K17" i="18"/>
  <c r="J17" i="18"/>
  <c r="I17" i="18"/>
  <c r="H17" i="18"/>
  <c r="G17" i="18"/>
  <c r="Q16" i="18"/>
  <c r="M16" i="18"/>
  <c r="I16" i="18"/>
  <c r="Q15" i="18"/>
  <c r="M15" i="18"/>
  <c r="I15" i="18"/>
  <c r="Q14" i="18"/>
  <c r="P14" i="18"/>
  <c r="O14" i="18"/>
  <c r="M14" i="18"/>
  <c r="L14" i="18"/>
  <c r="K14" i="18"/>
  <c r="J14" i="18"/>
  <c r="I14" i="18"/>
  <c r="H14" i="18"/>
  <c r="G14" i="18"/>
  <c r="Q13" i="18"/>
  <c r="M13" i="18"/>
  <c r="I13" i="18"/>
  <c r="Q12" i="18"/>
  <c r="M12" i="18"/>
  <c r="I12" i="18"/>
  <c r="Q11" i="18"/>
  <c r="P11" i="18"/>
  <c r="O11" i="18"/>
  <c r="M11" i="18"/>
  <c r="L11" i="18"/>
  <c r="K11" i="18"/>
  <c r="J11" i="18"/>
  <c r="I11" i="18"/>
  <c r="H11" i="18"/>
  <c r="G11" i="18"/>
  <c r="Q10" i="18"/>
  <c r="M10" i="18"/>
  <c r="I10" i="18"/>
  <c r="Q9" i="18"/>
  <c r="M9" i="18"/>
  <c r="I9" i="18"/>
  <c r="Q8" i="18"/>
  <c r="P8" i="18"/>
  <c r="O8" i="18"/>
  <c r="M8" i="18"/>
  <c r="L8" i="18"/>
  <c r="L7" i="18" s="1"/>
  <c r="K8" i="18"/>
  <c r="J8" i="18"/>
  <c r="I8" i="18"/>
  <c r="H8" i="18"/>
  <c r="H7" i="18" s="1"/>
  <c r="G8" i="18"/>
  <c r="P7" i="18"/>
  <c r="O7" i="18"/>
  <c r="K7" i="18"/>
  <c r="M7" i="18" s="1"/>
  <c r="J7" i="18"/>
  <c r="G7" i="18"/>
  <c r="I7" i="18" s="1"/>
  <c r="H129" i="19" l="1"/>
  <c r="Q95" i="19"/>
  <c r="M106" i="19"/>
  <c r="P129" i="19"/>
  <c r="I59" i="19"/>
  <c r="H59" i="19"/>
  <c r="L59" i="19"/>
  <c r="M59" i="19" s="1"/>
  <c r="M129" i="19" s="1"/>
  <c r="G95" i="19"/>
  <c r="I95" i="19" s="1"/>
  <c r="K95" i="19"/>
  <c r="M95" i="19" s="1"/>
  <c r="P95" i="19"/>
  <c r="I96" i="19"/>
  <c r="M96" i="19"/>
  <c r="I107" i="19"/>
  <c r="M107" i="19"/>
  <c r="Q123" i="19"/>
  <c r="O29" i="19"/>
  <c r="Q29" i="19" s="1"/>
  <c r="O73" i="19"/>
  <c r="Q73" i="19" s="1"/>
  <c r="O78" i="19"/>
  <c r="Q78" i="19" s="1"/>
  <c r="O113" i="19"/>
  <c r="Q113" i="19" s="1"/>
  <c r="G122" i="19"/>
  <c r="I122" i="19" s="1"/>
  <c r="K122" i="19"/>
  <c r="M122" i="19" s="1"/>
  <c r="O7" i="19"/>
  <c r="G29" i="19"/>
  <c r="I29" i="19" s="1"/>
  <c r="K29" i="19"/>
  <c r="M29" i="19" s="1"/>
  <c r="O59" i="19"/>
  <c r="Q59" i="19" s="1"/>
  <c r="G73" i="19"/>
  <c r="I73" i="19" s="1"/>
  <c r="I129" i="19" s="1"/>
  <c r="K73" i="19"/>
  <c r="M73" i="19" s="1"/>
  <c r="G78" i="19"/>
  <c r="I78" i="19" s="1"/>
  <c r="K78" i="19"/>
  <c r="M78" i="19" s="1"/>
  <c r="G113" i="19"/>
  <c r="I113" i="19" s="1"/>
  <c r="K113" i="19"/>
  <c r="M113" i="19" s="1"/>
  <c r="Q106" i="18"/>
  <c r="H125" i="18"/>
  <c r="L125" i="18"/>
  <c r="J125" i="18"/>
  <c r="I59" i="18"/>
  <c r="I125" i="18" s="1"/>
  <c r="Q95" i="18"/>
  <c r="P125" i="18"/>
  <c r="Q7" i="18"/>
  <c r="G95" i="18"/>
  <c r="I95" i="18" s="1"/>
  <c r="K95" i="18"/>
  <c r="M95" i="18" s="1"/>
  <c r="G106" i="18"/>
  <c r="I106" i="18" s="1"/>
  <c r="K106" i="18"/>
  <c r="M106" i="18" s="1"/>
  <c r="O122" i="18"/>
  <c r="Q122" i="18" s="1"/>
  <c r="O29" i="18"/>
  <c r="Q29" i="18" s="1"/>
  <c r="I50" i="18"/>
  <c r="M50" i="18"/>
  <c r="O73" i="18"/>
  <c r="Q73" i="18" s="1"/>
  <c r="O78" i="18"/>
  <c r="Q78" i="18" s="1"/>
  <c r="I86" i="18"/>
  <c r="M86" i="18"/>
  <c r="O113" i="18"/>
  <c r="Q113" i="18" s="1"/>
  <c r="I118" i="18"/>
  <c r="M118" i="18"/>
  <c r="G122" i="18"/>
  <c r="I122" i="18" s="1"/>
  <c r="K122" i="18"/>
  <c r="M122" i="18" s="1"/>
  <c r="W125" i="17"/>
  <c r="N125" i="17"/>
  <c r="V124" i="17"/>
  <c r="U124" i="17"/>
  <c r="T124" i="17"/>
  <c r="S124" i="17"/>
  <c r="W124" i="17" s="1"/>
  <c r="R124" i="17"/>
  <c r="Q124" i="17"/>
  <c r="P124" i="17"/>
  <c r="M124" i="17"/>
  <c r="L124" i="17"/>
  <c r="L121" i="17" s="1"/>
  <c r="K124" i="17"/>
  <c r="J124" i="17"/>
  <c r="N124" i="17" s="1"/>
  <c r="I124" i="17"/>
  <c r="H124" i="17"/>
  <c r="H121" i="17" s="1"/>
  <c r="G124" i="17"/>
  <c r="W123" i="17"/>
  <c r="N123" i="17"/>
  <c r="V122" i="17"/>
  <c r="U122" i="17"/>
  <c r="U121" i="17" s="1"/>
  <c r="T122" i="17"/>
  <c r="S122" i="17"/>
  <c r="S121" i="17" s="1"/>
  <c r="R122" i="17"/>
  <c r="Q122" i="17"/>
  <c r="Q121" i="17" s="1"/>
  <c r="P122" i="17"/>
  <c r="O122" i="17"/>
  <c r="M122" i="17"/>
  <c r="L122" i="17"/>
  <c r="K122" i="17"/>
  <c r="J122" i="17"/>
  <c r="I122" i="17"/>
  <c r="H122" i="17"/>
  <c r="G122" i="17"/>
  <c r="N122" i="17" s="1"/>
  <c r="V121" i="17"/>
  <c r="T121" i="17"/>
  <c r="R121" i="17"/>
  <c r="P121" i="17"/>
  <c r="M121" i="17"/>
  <c r="K121" i="17"/>
  <c r="I121" i="17"/>
  <c r="G121" i="17"/>
  <c r="W120" i="17"/>
  <c r="N120" i="17"/>
  <c r="V119" i="17"/>
  <c r="U119" i="17"/>
  <c r="T119" i="17"/>
  <c r="S119" i="17"/>
  <c r="R119" i="17"/>
  <c r="Q119" i="17"/>
  <c r="P119" i="17"/>
  <c r="W119" i="17" s="1"/>
  <c r="M119" i="17"/>
  <c r="L119" i="17"/>
  <c r="K119" i="17"/>
  <c r="J119" i="17"/>
  <c r="I119" i="17"/>
  <c r="H119" i="17"/>
  <c r="G119" i="17"/>
  <c r="N119" i="17" s="1"/>
  <c r="W118" i="17"/>
  <c r="N118" i="17"/>
  <c r="V117" i="17"/>
  <c r="V112" i="17" s="1"/>
  <c r="U117" i="17"/>
  <c r="U112" i="17" s="1"/>
  <c r="T117" i="17"/>
  <c r="S117" i="17"/>
  <c r="R117" i="17"/>
  <c r="R112" i="17" s="1"/>
  <c r="Q117" i="17"/>
  <c r="Q112" i="17" s="1"/>
  <c r="P117" i="17"/>
  <c r="W117" i="17" s="1"/>
  <c r="M117" i="17"/>
  <c r="L117" i="17"/>
  <c r="K117" i="17"/>
  <c r="J117" i="17"/>
  <c r="I117" i="17"/>
  <c r="H117" i="17"/>
  <c r="G117" i="17"/>
  <c r="N117" i="17" s="1"/>
  <c r="W116" i="17"/>
  <c r="N116" i="17"/>
  <c r="W115" i="17"/>
  <c r="N115" i="17"/>
  <c r="W114" i="17"/>
  <c r="N114" i="17"/>
  <c r="V113" i="17"/>
  <c r="U113" i="17"/>
  <c r="T113" i="17"/>
  <c r="S113" i="17"/>
  <c r="R113" i="17"/>
  <c r="Q113" i="17"/>
  <c r="P113" i="17"/>
  <c r="W113" i="17" s="1"/>
  <c r="M113" i="17"/>
  <c r="M112" i="17" s="1"/>
  <c r="L113" i="17"/>
  <c r="K113" i="17"/>
  <c r="K112" i="17" s="1"/>
  <c r="J113" i="17"/>
  <c r="I113" i="17"/>
  <c r="I112" i="17" s="1"/>
  <c r="H113" i="17"/>
  <c r="G113" i="17"/>
  <c r="N113" i="17" s="1"/>
  <c r="T112" i="17"/>
  <c r="S112" i="17"/>
  <c r="P112" i="17"/>
  <c r="W112" i="17" s="1"/>
  <c r="O112" i="17"/>
  <c r="O126" i="17" s="1"/>
  <c r="L112" i="17"/>
  <c r="J112" i="17"/>
  <c r="H112" i="17"/>
  <c r="W111" i="17"/>
  <c r="N111" i="17"/>
  <c r="W110" i="17"/>
  <c r="N110" i="17"/>
  <c r="V109" i="17"/>
  <c r="U109" i="17"/>
  <c r="T109" i="17"/>
  <c r="S109" i="17"/>
  <c r="R109" i="17"/>
  <c r="Q109" i="17"/>
  <c r="W109" i="17" s="1"/>
  <c r="P109" i="17"/>
  <c r="M109" i="17"/>
  <c r="L109" i="17"/>
  <c r="K109" i="17"/>
  <c r="J109" i="17"/>
  <c r="I109" i="17"/>
  <c r="H109" i="17"/>
  <c r="N109" i="17" s="1"/>
  <c r="G109" i="17"/>
  <c r="W108" i="17"/>
  <c r="N108" i="17"/>
  <c r="W107" i="17"/>
  <c r="N107" i="17"/>
  <c r="V106" i="17"/>
  <c r="U106" i="17"/>
  <c r="T106" i="17"/>
  <c r="S106" i="17"/>
  <c r="R106" i="17"/>
  <c r="Q106" i="17"/>
  <c r="W106" i="17" s="1"/>
  <c r="P106" i="17"/>
  <c r="M106" i="17"/>
  <c r="L106" i="17"/>
  <c r="K106" i="17"/>
  <c r="J106" i="17"/>
  <c r="I106" i="17"/>
  <c r="H106" i="17"/>
  <c r="N106" i="17" s="1"/>
  <c r="G106" i="17"/>
  <c r="V105" i="17"/>
  <c r="U105" i="17"/>
  <c r="T105" i="17"/>
  <c r="S105" i="17"/>
  <c r="R105" i="17"/>
  <c r="Q105" i="17"/>
  <c r="W105" i="17" s="1"/>
  <c r="P105" i="17"/>
  <c r="M105" i="17"/>
  <c r="L105" i="17"/>
  <c r="K105" i="17"/>
  <c r="J105" i="17"/>
  <c r="I105" i="17"/>
  <c r="H105" i="17"/>
  <c r="N105" i="17" s="1"/>
  <c r="G105" i="17"/>
  <c r="W104" i="17"/>
  <c r="N104" i="17"/>
  <c r="V103" i="17"/>
  <c r="V94" i="17" s="1"/>
  <c r="U103" i="17"/>
  <c r="T103" i="17"/>
  <c r="S103" i="17"/>
  <c r="S94" i="17" s="1"/>
  <c r="R103" i="17"/>
  <c r="R94" i="17" s="1"/>
  <c r="Q103" i="17"/>
  <c r="P103" i="17"/>
  <c r="N103" i="17"/>
  <c r="M103" i="17"/>
  <c r="M94" i="17" s="1"/>
  <c r="L103" i="17"/>
  <c r="K103" i="17"/>
  <c r="J103" i="17"/>
  <c r="J94" i="17" s="1"/>
  <c r="I103" i="17"/>
  <c r="I94" i="17" s="1"/>
  <c r="H103" i="17"/>
  <c r="G103" i="17"/>
  <c r="W102" i="17"/>
  <c r="N102" i="17"/>
  <c r="V101" i="17"/>
  <c r="U101" i="17"/>
  <c r="T101" i="17"/>
  <c r="S101" i="17"/>
  <c r="R101" i="17"/>
  <c r="Q101" i="17"/>
  <c r="W101" i="17" s="1"/>
  <c r="P101" i="17"/>
  <c r="M101" i="17"/>
  <c r="L101" i="17"/>
  <c r="K101" i="17"/>
  <c r="J101" i="17"/>
  <c r="I101" i="17"/>
  <c r="H101" i="17"/>
  <c r="N101" i="17" s="1"/>
  <c r="G101" i="17"/>
  <c r="W100" i="17"/>
  <c r="N100" i="17"/>
  <c r="W99" i="17"/>
  <c r="N99" i="17"/>
  <c r="V98" i="17"/>
  <c r="U98" i="17"/>
  <c r="T98" i="17"/>
  <c r="S98" i="17"/>
  <c r="R98" i="17"/>
  <c r="Q98" i="17"/>
  <c r="W98" i="17" s="1"/>
  <c r="P98" i="17"/>
  <c r="M98" i="17"/>
  <c r="L98" i="17"/>
  <c r="K98" i="17"/>
  <c r="J98" i="17"/>
  <c r="I98" i="17"/>
  <c r="H98" i="17"/>
  <c r="N98" i="17" s="1"/>
  <c r="G98" i="17"/>
  <c r="W97" i="17"/>
  <c r="N97" i="17"/>
  <c r="W96" i="17"/>
  <c r="N96" i="17"/>
  <c r="V95" i="17"/>
  <c r="U95" i="17"/>
  <c r="T95" i="17"/>
  <c r="S95" i="17"/>
  <c r="R95" i="17"/>
  <c r="Q95" i="17"/>
  <c r="W95" i="17" s="1"/>
  <c r="P95" i="17"/>
  <c r="M95" i="17"/>
  <c r="L95" i="17"/>
  <c r="K95" i="17"/>
  <c r="J95" i="17"/>
  <c r="I95" i="17"/>
  <c r="H95" i="17"/>
  <c r="N95" i="17" s="1"/>
  <c r="G95" i="17"/>
  <c r="U94" i="17"/>
  <c r="T94" i="17"/>
  <c r="Q94" i="17"/>
  <c r="P94" i="17"/>
  <c r="L94" i="17"/>
  <c r="K94" i="17"/>
  <c r="H94" i="17"/>
  <c r="G94" i="17"/>
  <c r="W93" i="17"/>
  <c r="N93" i="17"/>
  <c r="V92" i="17"/>
  <c r="U92" i="17"/>
  <c r="T92" i="17"/>
  <c r="S92" i="17"/>
  <c r="W92" i="17" s="1"/>
  <c r="R92" i="17"/>
  <c r="Q92" i="17"/>
  <c r="P92" i="17"/>
  <c r="N92" i="17"/>
  <c r="M92" i="17"/>
  <c r="L92" i="17"/>
  <c r="K92" i="17"/>
  <c r="J92" i="17"/>
  <c r="I92" i="17"/>
  <c r="H92" i="17"/>
  <c r="G92" i="17"/>
  <c r="W91" i="17"/>
  <c r="N91" i="17"/>
  <c r="W90" i="17"/>
  <c r="N90" i="17"/>
  <c r="W89" i="17"/>
  <c r="N89" i="17"/>
  <c r="W88" i="17"/>
  <c r="N88" i="17"/>
  <c r="W87" i="17"/>
  <c r="N87" i="17"/>
  <c r="W86" i="17"/>
  <c r="N86" i="17"/>
  <c r="V85" i="17"/>
  <c r="U85" i="17"/>
  <c r="T85" i="17"/>
  <c r="S85" i="17"/>
  <c r="W85" i="17" s="1"/>
  <c r="R85" i="17"/>
  <c r="Q85" i="17"/>
  <c r="P85" i="17"/>
  <c r="M85" i="17"/>
  <c r="L85" i="17"/>
  <c r="K85" i="17"/>
  <c r="J85" i="17"/>
  <c r="N85" i="17" s="1"/>
  <c r="I85" i="17"/>
  <c r="H85" i="17"/>
  <c r="G85" i="17"/>
  <c r="W84" i="17"/>
  <c r="N84" i="17"/>
  <c r="W83" i="17"/>
  <c r="N83" i="17"/>
  <c r="W82" i="17"/>
  <c r="N82" i="17"/>
  <c r="W81" i="17"/>
  <c r="N81" i="17"/>
  <c r="W80" i="17"/>
  <c r="V80" i="17"/>
  <c r="V77" i="17" s="1"/>
  <c r="U80" i="17"/>
  <c r="T80" i="17"/>
  <c r="S80" i="17"/>
  <c r="S77" i="17" s="1"/>
  <c r="R80" i="17"/>
  <c r="R77" i="17" s="1"/>
  <c r="Q80" i="17"/>
  <c r="P80" i="17"/>
  <c r="M80" i="17"/>
  <c r="M77" i="17" s="1"/>
  <c r="L80" i="17"/>
  <c r="K80" i="17"/>
  <c r="J80" i="17"/>
  <c r="J77" i="17" s="1"/>
  <c r="I80" i="17"/>
  <c r="I77" i="17" s="1"/>
  <c r="H80" i="17"/>
  <c r="G80" i="17"/>
  <c r="W79" i="17"/>
  <c r="N79" i="17"/>
  <c r="V78" i="17"/>
  <c r="U78" i="17"/>
  <c r="T78" i="17"/>
  <c r="S78" i="17"/>
  <c r="R78" i="17"/>
  <c r="Q78" i="17"/>
  <c r="W78" i="17" s="1"/>
  <c r="P78" i="17"/>
  <c r="M78" i="17"/>
  <c r="L78" i="17"/>
  <c r="K78" i="17"/>
  <c r="J78" i="17"/>
  <c r="I78" i="17"/>
  <c r="H78" i="17"/>
  <c r="N78" i="17" s="1"/>
  <c r="G78" i="17"/>
  <c r="U77" i="17"/>
  <c r="T77" i="17"/>
  <c r="Q77" i="17"/>
  <c r="W77" i="17" s="1"/>
  <c r="P77" i="17"/>
  <c r="L77" i="17"/>
  <c r="K77" i="17"/>
  <c r="H77" i="17"/>
  <c r="N77" i="17" s="1"/>
  <c r="G77" i="17"/>
  <c r="W76" i="17"/>
  <c r="N76" i="17"/>
  <c r="V75" i="17"/>
  <c r="V72" i="17" s="1"/>
  <c r="U75" i="17"/>
  <c r="T75" i="17"/>
  <c r="S75" i="17"/>
  <c r="S72" i="17" s="1"/>
  <c r="R75" i="17"/>
  <c r="R72" i="17" s="1"/>
  <c r="Q75" i="17"/>
  <c r="P75" i="17"/>
  <c r="M75" i="17"/>
  <c r="M72" i="17" s="1"/>
  <c r="L75" i="17"/>
  <c r="K75" i="17"/>
  <c r="J75" i="17"/>
  <c r="J72" i="17" s="1"/>
  <c r="I75" i="17"/>
  <c r="I72" i="17" s="1"/>
  <c r="H75" i="17"/>
  <c r="G75" i="17"/>
  <c r="W74" i="17"/>
  <c r="N74" i="17"/>
  <c r="V73" i="17"/>
  <c r="U73" i="17"/>
  <c r="T73" i="17"/>
  <c r="S73" i="17"/>
  <c r="R73" i="17"/>
  <c r="Q73" i="17"/>
  <c r="W73" i="17" s="1"/>
  <c r="P73" i="17"/>
  <c r="M73" i="17"/>
  <c r="L73" i="17"/>
  <c r="K73" i="17"/>
  <c r="J73" i="17"/>
  <c r="I73" i="17"/>
  <c r="H73" i="17"/>
  <c r="N73" i="17" s="1"/>
  <c r="G73" i="17"/>
  <c r="U72" i="17"/>
  <c r="T72" i="17"/>
  <c r="Q72" i="17"/>
  <c r="W72" i="17" s="1"/>
  <c r="P72" i="17"/>
  <c r="L72" i="17"/>
  <c r="K72" i="17"/>
  <c r="H72" i="17"/>
  <c r="N72" i="17" s="1"/>
  <c r="G72" i="17"/>
  <c r="W67" i="17"/>
  <c r="N67" i="17"/>
  <c r="W66" i="17"/>
  <c r="N66" i="17"/>
  <c r="V65" i="17"/>
  <c r="U65" i="17"/>
  <c r="U59" i="17" s="1"/>
  <c r="T65" i="17"/>
  <c r="T59" i="17" s="1"/>
  <c r="T126" i="17" s="1"/>
  <c r="S65" i="17"/>
  <c r="R65" i="17"/>
  <c r="Q65" i="17"/>
  <c r="W65" i="17" s="1"/>
  <c r="P65" i="17"/>
  <c r="P59" i="17" s="1"/>
  <c r="M65" i="17"/>
  <c r="L65" i="17"/>
  <c r="L59" i="17" s="1"/>
  <c r="K65" i="17"/>
  <c r="K59" i="17" s="1"/>
  <c r="J65" i="17"/>
  <c r="I65" i="17"/>
  <c r="H65" i="17"/>
  <c r="N65" i="17" s="1"/>
  <c r="G65" i="17"/>
  <c r="G59" i="17" s="1"/>
  <c r="W64" i="17"/>
  <c r="N64" i="17"/>
  <c r="V63" i="17"/>
  <c r="U63" i="17"/>
  <c r="T63" i="17"/>
  <c r="S63" i="17"/>
  <c r="W63" i="17" s="1"/>
  <c r="R63" i="17"/>
  <c r="Q63" i="17"/>
  <c r="P63" i="17"/>
  <c r="N63" i="17"/>
  <c r="M63" i="17"/>
  <c r="L63" i="17"/>
  <c r="K63" i="17"/>
  <c r="J63" i="17"/>
  <c r="I63" i="17"/>
  <c r="H63" i="17"/>
  <c r="G63" i="17"/>
  <c r="W62" i="17"/>
  <c r="N62" i="17"/>
  <c r="W61" i="17"/>
  <c r="N61" i="17"/>
  <c r="V60" i="17"/>
  <c r="U60" i="17"/>
  <c r="T60" i="17"/>
  <c r="S60" i="17"/>
  <c r="W60" i="17" s="1"/>
  <c r="R60" i="17"/>
  <c r="Q60" i="17"/>
  <c r="P60" i="17"/>
  <c r="M60" i="17"/>
  <c r="L60" i="17"/>
  <c r="K60" i="17"/>
  <c r="J60" i="17"/>
  <c r="N60" i="17" s="1"/>
  <c r="I60" i="17"/>
  <c r="H60" i="17"/>
  <c r="G60" i="17"/>
  <c r="V59" i="17"/>
  <c r="S59" i="17"/>
  <c r="R59" i="17"/>
  <c r="M59" i="17"/>
  <c r="J59" i="17"/>
  <c r="I59" i="17"/>
  <c r="W58" i="17"/>
  <c r="N58" i="17"/>
  <c r="V57" i="17"/>
  <c r="U57" i="17"/>
  <c r="T57" i="17"/>
  <c r="S57" i="17"/>
  <c r="R57" i="17"/>
  <c r="Q57" i="17"/>
  <c r="W57" i="17" s="1"/>
  <c r="P57" i="17"/>
  <c r="M57" i="17"/>
  <c r="L57" i="17"/>
  <c r="K57" i="17"/>
  <c r="J57" i="17"/>
  <c r="I57" i="17"/>
  <c r="H57" i="17"/>
  <c r="N57" i="17" s="1"/>
  <c r="G57" i="17"/>
  <c r="W56" i="17"/>
  <c r="N56" i="17"/>
  <c r="W55" i="17"/>
  <c r="N55" i="17"/>
  <c r="W54" i="17"/>
  <c r="N54" i="17"/>
  <c r="V53" i="17"/>
  <c r="U53" i="17"/>
  <c r="T53" i="17"/>
  <c r="S53" i="17"/>
  <c r="W53" i="17" s="1"/>
  <c r="R53" i="17"/>
  <c r="Q53" i="17"/>
  <c r="P53" i="17"/>
  <c r="M53" i="17"/>
  <c r="L53" i="17"/>
  <c r="K53" i="17"/>
  <c r="J53" i="17"/>
  <c r="N53" i="17" s="1"/>
  <c r="I53" i="17"/>
  <c r="H53" i="17"/>
  <c r="G53" i="17"/>
  <c r="W52" i="17"/>
  <c r="N52" i="17"/>
  <c r="W51" i="17"/>
  <c r="N51" i="17"/>
  <c r="V50" i="17"/>
  <c r="U50" i="17"/>
  <c r="T50" i="17"/>
  <c r="S50" i="17"/>
  <c r="S29" i="17" s="1"/>
  <c r="R50" i="17"/>
  <c r="Q50" i="17"/>
  <c r="P50" i="17"/>
  <c r="M50" i="17"/>
  <c r="L50" i="17"/>
  <c r="K50" i="17"/>
  <c r="J50" i="17"/>
  <c r="N50" i="17" s="1"/>
  <c r="I50" i="17"/>
  <c r="H50" i="17"/>
  <c r="G50" i="17"/>
  <c r="W49" i="17"/>
  <c r="N49" i="17"/>
  <c r="W48" i="17"/>
  <c r="N48" i="17"/>
  <c r="W47" i="17"/>
  <c r="N47" i="17"/>
  <c r="V46" i="17"/>
  <c r="U46" i="17"/>
  <c r="T46" i="17"/>
  <c r="S46" i="17"/>
  <c r="R46" i="17"/>
  <c r="Q46" i="17"/>
  <c r="W46" i="17" s="1"/>
  <c r="P46" i="17"/>
  <c r="M46" i="17"/>
  <c r="L46" i="17"/>
  <c r="K46" i="17"/>
  <c r="J46" i="17"/>
  <c r="I46" i="17"/>
  <c r="H46" i="17"/>
  <c r="N46" i="17" s="1"/>
  <c r="G46" i="17"/>
  <c r="W45" i="17"/>
  <c r="N45" i="17"/>
  <c r="W44" i="17"/>
  <c r="N44" i="17"/>
  <c r="V43" i="17"/>
  <c r="U43" i="17"/>
  <c r="T43" i="17"/>
  <c r="S43" i="17"/>
  <c r="R43" i="17"/>
  <c r="Q43" i="17"/>
  <c r="W43" i="17" s="1"/>
  <c r="P43" i="17"/>
  <c r="M43" i="17"/>
  <c r="L43" i="17"/>
  <c r="K43" i="17"/>
  <c r="J43" i="17"/>
  <c r="I43" i="17"/>
  <c r="H43" i="17"/>
  <c r="N43" i="17" s="1"/>
  <c r="G43" i="17"/>
  <c r="W42" i="17"/>
  <c r="N42" i="17"/>
  <c r="W41" i="17"/>
  <c r="N41" i="17"/>
  <c r="W40" i="17"/>
  <c r="N40" i="17"/>
  <c r="W39" i="17"/>
  <c r="N39" i="17"/>
  <c r="V38" i="17"/>
  <c r="U38" i="17"/>
  <c r="T38" i="17"/>
  <c r="S38" i="17"/>
  <c r="R38" i="17"/>
  <c r="Q38" i="17"/>
  <c r="W38" i="17" s="1"/>
  <c r="P38" i="17"/>
  <c r="M38" i="17"/>
  <c r="L38" i="17"/>
  <c r="K38" i="17"/>
  <c r="J38" i="17"/>
  <c r="I38" i="17"/>
  <c r="H38" i="17"/>
  <c r="N38" i="17" s="1"/>
  <c r="G38" i="17"/>
  <c r="W37" i="17"/>
  <c r="N37" i="17"/>
  <c r="W36" i="17"/>
  <c r="N36" i="17"/>
  <c r="V35" i="17"/>
  <c r="U35" i="17"/>
  <c r="T35" i="17"/>
  <c r="S35" i="17"/>
  <c r="R35" i="17"/>
  <c r="Q35" i="17"/>
  <c r="W35" i="17" s="1"/>
  <c r="P35" i="17"/>
  <c r="M35" i="17"/>
  <c r="L35" i="17"/>
  <c r="K35" i="17"/>
  <c r="J35" i="17"/>
  <c r="I35" i="17"/>
  <c r="H35" i="17"/>
  <c r="N35" i="17" s="1"/>
  <c r="G35" i="17"/>
  <c r="W34" i="17"/>
  <c r="N34" i="17"/>
  <c r="W33" i="17"/>
  <c r="N33" i="17"/>
  <c r="W32" i="17"/>
  <c r="N32" i="17"/>
  <c r="W31" i="17"/>
  <c r="N31" i="17"/>
  <c r="V30" i="17"/>
  <c r="U30" i="17"/>
  <c r="T30" i="17"/>
  <c r="S30" i="17"/>
  <c r="R30" i="17"/>
  <c r="Q30" i="17"/>
  <c r="W30" i="17" s="1"/>
  <c r="P30" i="17"/>
  <c r="M30" i="17"/>
  <c r="L30" i="17"/>
  <c r="K30" i="17"/>
  <c r="J30" i="17"/>
  <c r="I30" i="17"/>
  <c r="H30" i="17"/>
  <c r="N30" i="17" s="1"/>
  <c r="G30" i="17"/>
  <c r="V29" i="17"/>
  <c r="U29" i="17"/>
  <c r="T29" i="17"/>
  <c r="R29" i="17"/>
  <c r="Q29" i="17"/>
  <c r="P29" i="17"/>
  <c r="M29" i="17"/>
  <c r="L29" i="17"/>
  <c r="K29" i="17"/>
  <c r="I29" i="17"/>
  <c r="H29" i="17"/>
  <c r="G29" i="17"/>
  <c r="W28" i="17"/>
  <c r="N28" i="17"/>
  <c r="W27" i="17"/>
  <c r="V27" i="17"/>
  <c r="U27" i="17"/>
  <c r="T27" i="17"/>
  <c r="S27" i="17"/>
  <c r="R27" i="17"/>
  <c r="Q27" i="17"/>
  <c r="P27" i="17"/>
  <c r="M27" i="17"/>
  <c r="L27" i="17"/>
  <c r="K27" i="17"/>
  <c r="J27" i="17"/>
  <c r="N27" i="17" s="1"/>
  <c r="I27" i="17"/>
  <c r="H27" i="17"/>
  <c r="G27" i="17"/>
  <c r="W26" i="17"/>
  <c r="N26" i="17"/>
  <c r="W25" i="17"/>
  <c r="N25" i="17"/>
  <c r="V24" i="17"/>
  <c r="U24" i="17"/>
  <c r="T24" i="17"/>
  <c r="S24" i="17"/>
  <c r="W24" i="17" s="1"/>
  <c r="R24" i="17"/>
  <c r="Q24" i="17"/>
  <c r="P24" i="17"/>
  <c r="M24" i="17"/>
  <c r="L24" i="17"/>
  <c r="K24" i="17"/>
  <c r="J24" i="17"/>
  <c r="N24" i="17" s="1"/>
  <c r="I24" i="17"/>
  <c r="H24" i="17"/>
  <c r="G24" i="17"/>
  <c r="W23" i="17"/>
  <c r="N23" i="17"/>
  <c r="W22" i="17"/>
  <c r="N22" i="17"/>
  <c r="W21" i="17"/>
  <c r="N21" i="17"/>
  <c r="W20" i="17"/>
  <c r="N20" i="17"/>
  <c r="W19" i="17"/>
  <c r="N19" i="17"/>
  <c r="W18" i="17"/>
  <c r="N18" i="17"/>
  <c r="V17" i="17"/>
  <c r="U17" i="17"/>
  <c r="T17" i="17"/>
  <c r="S17" i="17"/>
  <c r="W17" i="17" s="1"/>
  <c r="R17" i="17"/>
  <c r="Q17" i="17"/>
  <c r="P17" i="17"/>
  <c r="M17" i="17"/>
  <c r="L17" i="17"/>
  <c r="K17" i="17"/>
  <c r="J17" i="17"/>
  <c r="N17" i="17" s="1"/>
  <c r="I17" i="17"/>
  <c r="H17" i="17"/>
  <c r="G17" i="17"/>
  <c r="W16" i="17"/>
  <c r="N16" i="17"/>
  <c r="W15" i="17"/>
  <c r="N15" i="17"/>
  <c r="V14" i="17"/>
  <c r="U14" i="17"/>
  <c r="T14" i="17"/>
  <c r="S14" i="17"/>
  <c r="S7" i="17" s="1"/>
  <c r="R14" i="17"/>
  <c r="Q14" i="17"/>
  <c r="P14" i="17"/>
  <c r="M14" i="17"/>
  <c r="L14" i="17"/>
  <c r="K14" i="17"/>
  <c r="J14" i="17"/>
  <c r="J7" i="17" s="1"/>
  <c r="I14" i="17"/>
  <c r="H14" i="17"/>
  <c r="G14" i="17"/>
  <c r="W13" i="17"/>
  <c r="N13" i="17"/>
  <c r="W12" i="17"/>
  <c r="N12" i="17"/>
  <c r="V11" i="17"/>
  <c r="V7" i="17" s="1"/>
  <c r="U11" i="17"/>
  <c r="T11" i="17"/>
  <c r="S11" i="17"/>
  <c r="R11" i="17"/>
  <c r="R7" i="17" s="1"/>
  <c r="Q11" i="17"/>
  <c r="P11" i="17"/>
  <c r="W11" i="17" s="1"/>
  <c r="M11" i="17"/>
  <c r="M7" i="17" s="1"/>
  <c r="M126" i="17" s="1"/>
  <c r="L11" i="17"/>
  <c r="K11" i="17"/>
  <c r="J11" i="17"/>
  <c r="I11" i="17"/>
  <c r="N11" i="17" s="1"/>
  <c r="H11" i="17"/>
  <c r="G11" i="17"/>
  <c r="W10" i="17"/>
  <c r="N10" i="17"/>
  <c r="W9" i="17"/>
  <c r="N9" i="17"/>
  <c r="V8" i="17"/>
  <c r="U8" i="17"/>
  <c r="T8" i="17"/>
  <c r="S8" i="17"/>
  <c r="R8" i="17"/>
  <c r="Q8" i="17"/>
  <c r="W8" i="17" s="1"/>
  <c r="P8" i="17"/>
  <c r="M8" i="17"/>
  <c r="L8" i="17"/>
  <c r="K8" i="17"/>
  <c r="J8" i="17"/>
  <c r="I8" i="17"/>
  <c r="H8" i="17"/>
  <c r="N8" i="17" s="1"/>
  <c r="G8" i="17"/>
  <c r="U7" i="17"/>
  <c r="U126" i="17" s="1"/>
  <c r="T7" i="17"/>
  <c r="Q7" i="17"/>
  <c r="W7" i="17" s="1"/>
  <c r="P7" i="17"/>
  <c r="L7" i="17"/>
  <c r="L126" i="17" s="1"/>
  <c r="K7" i="17"/>
  <c r="K126" i="17" s="1"/>
  <c r="H7" i="17"/>
  <c r="G7" i="17"/>
  <c r="W123" i="16"/>
  <c r="N123" i="16"/>
  <c r="V122" i="16"/>
  <c r="V121" i="16" s="1"/>
  <c r="U122" i="16"/>
  <c r="U121" i="16" s="1"/>
  <c r="T122" i="16"/>
  <c r="S122" i="16"/>
  <c r="R122" i="16"/>
  <c r="R121" i="16" s="1"/>
  <c r="Q122" i="16"/>
  <c r="Q121" i="16" s="1"/>
  <c r="W121" i="16" s="1"/>
  <c r="P122" i="16"/>
  <c r="O122" i="16"/>
  <c r="M122" i="16"/>
  <c r="L122" i="16"/>
  <c r="K122" i="16"/>
  <c r="J122" i="16"/>
  <c r="N122" i="16" s="1"/>
  <c r="I122" i="16"/>
  <c r="H122" i="16"/>
  <c r="G122" i="16"/>
  <c r="T121" i="16"/>
  <c r="S121" i="16"/>
  <c r="P121" i="16"/>
  <c r="M121" i="16"/>
  <c r="L121" i="16"/>
  <c r="K121" i="16"/>
  <c r="J121" i="16"/>
  <c r="N121" i="16" s="1"/>
  <c r="I121" i="16"/>
  <c r="H121" i="16"/>
  <c r="G121" i="16"/>
  <c r="W120" i="16"/>
  <c r="N120" i="16"/>
  <c r="V119" i="16"/>
  <c r="U119" i="16"/>
  <c r="T119" i="16"/>
  <c r="S119" i="16"/>
  <c r="R119" i="16"/>
  <c r="Q119" i="16"/>
  <c r="P119" i="16"/>
  <c r="M119" i="16"/>
  <c r="L119" i="16"/>
  <c r="K119" i="16"/>
  <c r="J119" i="16"/>
  <c r="I119" i="16"/>
  <c r="H119" i="16"/>
  <c r="G119" i="16"/>
  <c r="W118" i="16"/>
  <c r="N118" i="16"/>
  <c r="W117" i="16"/>
  <c r="V117" i="16"/>
  <c r="U117" i="16"/>
  <c r="T117" i="16"/>
  <c r="T112" i="16" s="1"/>
  <c r="S117" i="16"/>
  <c r="S112" i="16" s="1"/>
  <c r="R117" i="16"/>
  <c r="Q117" i="16"/>
  <c r="P117" i="16"/>
  <c r="P112" i="16" s="1"/>
  <c r="M117" i="16"/>
  <c r="L117" i="16"/>
  <c r="K117" i="16"/>
  <c r="J117" i="16"/>
  <c r="J112" i="16" s="1"/>
  <c r="I117" i="16"/>
  <c r="H117" i="16"/>
  <c r="G117" i="16"/>
  <c r="W116" i="16"/>
  <c r="N116" i="16"/>
  <c r="W115" i="16"/>
  <c r="N115" i="16"/>
  <c r="W114" i="16"/>
  <c r="N114" i="16"/>
  <c r="V113" i="16"/>
  <c r="U113" i="16"/>
  <c r="U112" i="16" s="1"/>
  <c r="T113" i="16"/>
  <c r="S113" i="16"/>
  <c r="R113" i="16"/>
  <c r="Q113" i="16"/>
  <c r="P113" i="16"/>
  <c r="W113" i="16" s="1"/>
  <c r="M113" i="16"/>
  <c r="L113" i="16"/>
  <c r="K113" i="16"/>
  <c r="K112" i="16" s="1"/>
  <c r="J113" i="16"/>
  <c r="I113" i="16"/>
  <c r="H113" i="16"/>
  <c r="G113" i="16"/>
  <c r="N113" i="16" s="1"/>
  <c r="V112" i="16"/>
  <c r="R112" i="16"/>
  <c r="Q112" i="16"/>
  <c r="O112" i="16"/>
  <c r="M112" i="16"/>
  <c r="I112" i="16"/>
  <c r="W111" i="16"/>
  <c r="N111" i="16"/>
  <c r="W110" i="16"/>
  <c r="N110" i="16"/>
  <c r="V109" i="16"/>
  <c r="U109" i="16"/>
  <c r="T109" i="16"/>
  <c r="S109" i="16"/>
  <c r="R109" i="16"/>
  <c r="W109" i="16" s="1"/>
  <c r="Q109" i="16"/>
  <c r="P109" i="16"/>
  <c r="M109" i="16"/>
  <c r="L109" i="16"/>
  <c r="K109" i="16"/>
  <c r="J109" i="16"/>
  <c r="I109" i="16"/>
  <c r="N109" i="16" s="1"/>
  <c r="H109" i="16"/>
  <c r="G109" i="16"/>
  <c r="W108" i="16"/>
  <c r="N108" i="16"/>
  <c r="W107" i="16"/>
  <c r="N107" i="16"/>
  <c r="V106" i="16"/>
  <c r="U106" i="16"/>
  <c r="T106" i="16"/>
  <c r="S106" i="16"/>
  <c r="R106" i="16"/>
  <c r="W106" i="16" s="1"/>
  <c r="Q106" i="16"/>
  <c r="P106" i="16"/>
  <c r="M106" i="16"/>
  <c r="M105" i="16" s="1"/>
  <c r="L106" i="16"/>
  <c r="K106" i="16"/>
  <c r="J106" i="16"/>
  <c r="I106" i="16"/>
  <c r="N106" i="16" s="1"/>
  <c r="H106" i="16"/>
  <c r="G106" i="16"/>
  <c r="V105" i="16"/>
  <c r="U105" i="16"/>
  <c r="T105" i="16"/>
  <c r="S105" i="16"/>
  <c r="R105" i="16"/>
  <c r="W105" i="16" s="1"/>
  <c r="Q105" i="16"/>
  <c r="P105" i="16"/>
  <c r="L105" i="16"/>
  <c r="K105" i="16"/>
  <c r="J105" i="16"/>
  <c r="H105" i="16"/>
  <c r="G105" i="16"/>
  <c r="W104" i="16"/>
  <c r="N104" i="16"/>
  <c r="V103" i="16"/>
  <c r="U103" i="16"/>
  <c r="U94" i="16" s="1"/>
  <c r="T103" i="16"/>
  <c r="T94" i="16" s="1"/>
  <c r="S103" i="16"/>
  <c r="R103" i="16"/>
  <c r="Q103" i="16"/>
  <c r="Q94" i="16" s="1"/>
  <c r="P103" i="16"/>
  <c r="M103" i="16"/>
  <c r="L103" i="16"/>
  <c r="L94" i="16" s="1"/>
  <c r="K103" i="16"/>
  <c r="K94" i="16" s="1"/>
  <c r="J103" i="16"/>
  <c r="I103" i="16"/>
  <c r="H103" i="16"/>
  <c r="H94" i="16" s="1"/>
  <c r="G103" i="16"/>
  <c r="W102" i="16"/>
  <c r="N102" i="16"/>
  <c r="V101" i="16"/>
  <c r="U101" i="16"/>
  <c r="T101" i="16"/>
  <c r="S101" i="16"/>
  <c r="R101" i="16"/>
  <c r="W101" i="16" s="1"/>
  <c r="Q101" i="16"/>
  <c r="P101" i="16"/>
  <c r="M101" i="16"/>
  <c r="L101" i="16"/>
  <c r="K101" i="16"/>
  <c r="J101" i="16"/>
  <c r="I101" i="16"/>
  <c r="N101" i="16" s="1"/>
  <c r="H101" i="16"/>
  <c r="G101" i="16"/>
  <c r="W100" i="16"/>
  <c r="N100" i="16"/>
  <c r="W99" i="16"/>
  <c r="N99" i="16"/>
  <c r="V98" i="16"/>
  <c r="U98" i="16"/>
  <c r="T98" i="16"/>
  <c r="S98" i="16"/>
  <c r="R98" i="16"/>
  <c r="W98" i="16" s="1"/>
  <c r="Q98" i="16"/>
  <c r="P98" i="16"/>
  <c r="M98" i="16"/>
  <c r="L98" i="16"/>
  <c r="K98" i="16"/>
  <c r="J98" i="16"/>
  <c r="I98" i="16"/>
  <c r="N98" i="16" s="1"/>
  <c r="H98" i="16"/>
  <c r="G98" i="16"/>
  <c r="W97" i="16"/>
  <c r="N97" i="16"/>
  <c r="W96" i="16"/>
  <c r="N96" i="16"/>
  <c r="V95" i="16"/>
  <c r="V94" i="16" s="1"/>
  <c r="U95" i="16"/>
  <c r="T95" i="16"/>
  <c r="S95" i="16"/>
  <c r="R95" i="16"/>
  <c r="W95" i="16" s="1"/>
  <c r="Q95" i="16"/>
  <c r="P95" i="16"/>
  <c r="M95" i="16"/>
  <c r="L95" i="16"/>
  <c r="K95" i="16"/>
  <c r="J95" i="16"/>
  <c r="I95" i="16"/>
  <c r="N95" i="16" s="1"/>
  <c r="H95" i="16"/>
  <c r="G95" i="16"/>
  <c r="S94" i="16"/>
  <c r="R94" i="16"/>
  <c r="M94" i="16"/>
  <c r="J94" i="16"/>
  <c r="W93" i="16"/>
  <c r="N93" i="16"/>
  <c r="V92" i="16"/>
  <c r="U92" i="16"/>
  <c r="T92" i="16"/>
  <c r="S92" i="16"/>
  <c r="R92" i="16"/>
  <c r="Q92" i="16"/>
  <c r="P92" i="16"/>
  <c r="W92" i="16" s="1"/>
  <c r="M92" i="16"/>
  <c r="L92" i="16"/>
  <c r="K92" i="16"/>
  <c r="J92" i="16"/>
  <c r="I92" i="16"/>
  <c r="H92" i="16"/>
  <c r="G92" i="16"/>
  <c r="N92" i="16" s="1"/>
  <c r="W91" i="16"/>
  <c r="N91" i="16"/>
  <c r="W90" i="16"/>
  <c r="N90" i="16"/>
  <c r="W89" i="16"/>
  <c r="N89" i="16"/>
  <c r="W88" i="16"/>
  <c r="N88" i="16"/>
  <c r="W87" i="16"/>
  <c r="N87" i="16"/>
  <c r="W86" i="16"/>
  <c r="N86" i="16"/>
  <c r="V85" i="16"/>
  <c r="U85" i="16"/>
  <c r="T85" i="16"/>
  <c r="S85" i="16"/>
  <c r="R85" i="16"/>
  <c r="Q85" i="16"/>
  <c r="P85" i="16"/>
  <c r="W85" i="16" s="1"/>
  <c r="M85" i="16"/>
  <c r="L85" i="16"/>
  <c r="K85" i="16"/>
  <c r="J85" i="16"/>
  <c r="I85" i="16"/>
  <c r="H85" i="16"/>
  <c r="G85" i="16"/>
  <c r="N85" i="16" s="1"/>
  <c r="W84" i="16"/>
  <c r="N84" i="16"/>
  <c r="W83" i="16"/>
  <c r="N83" i="16"/>
  <c r="W82" i="16"/>
  <c r="N82" i="16"/>
  <c r="W81" i="16"/>
  <c r="N81" i="16"/>
  <c r="V80" i="16"/>
  <c r="U80" i="16"/>
  <c r="U77" i="16" s="1"/>
  <c r="T80" i="16"/>
  <c r="T77" i="16" s="1"/>
  <c r="S80" i="16"/>
  <c r="R80" i="16"/>
  <c r="Q80" i="16"/>
  <c r="Q77" i="16" s="1"/>
  <c r="P80" i="16"/>
  <c r="M80" i="16"/>
  <c r="L80" i="16"/>
  <c r="L77" i="16" s="1"/>
  <c r="K80" i="16"/>
  <c r="J80" i="16"/>
  <c r="I80" i="16"/>
  <c r="H80" i="16"/>
  <c r="H77" i="16" s="1"/>
  <c r="G80" i="16"/>
  <c r="W79" i="16"/>
  <c r="N79" i="16"/>
  <c r="V78" i="16"/>
  <c r="U78" i="16"/>
  <c r="T78" i="16"/>
  <c r="S78" i="16"/>
  <c r="R78" i="16"/>
  <c r="W78" i="16" s="1"/>
  <c r="Q78" i="16"/>
  <c r="P78" i="16"/>
  <c r="M78" i="16"/>
  <c r="M77" i="16" s="1"/>
  <c r="L78" i="16"/>
  <c r="K78" i="16"/>
  <c r="J78" i="16"/>
  <c r="I78" i="16"/>
  <c r="N78" i="16" s="1"/>
  <c r="H78" i="16"/>
  <c r="G78" i="16"/>
  <c r="V77" i="16"/>
  <c r="S77" i="16"/>
  <c r="R77" i="16"/>
  <c r="J77" i="16"/>
  <c r="I77" i="16"/>
  <c r="W76" i="16"/>
  <c r="N76" i="16"/>
  <c r="V75" i="16"/>
  <c r="U75" i="16"/>
  <c r="U72" i="16" s="1"/>
  <c r="T75" i="16"/>
  <c r="T72" i="16" s="1"/>
  <c r="S75" i="16"/>
  <c r="R75" i="16"/>
  <c r="Q75" i="16"/>
  <c r="Q72" i="16" s="1"/>
  <c r="P75" i="16"/>
  <c r="M75" i="16"/>
  <c r="L75" i="16"/>
  <c r="L72" i="16" s="1"/>
  <c r="K75" i="16"/>
  <c r="K72" i="16" s="1"/>
  <c r="J75" i="16"/>
  <c r="I75" i="16"/>
  <c r="H75" i="16"/>
  <c r="H72" i="16" s="1"/>
  <c r="G75" i="16"/>
  <c r="W74" i="16"/>
  <c r="N74" i="16"/>
  <c r="V73" i="16"/>
  <c r="V72" i="16" s="1"/>
  <c r="U73" i="16"/>
  <c r="T73" i="16"/>
  <c r="S73" i="16"/>
  <c r="R73" i="16"/>
  <c r="W73" i="16" s="1"/>
  <c r="Q73" i="16"/>
  <c r="P73" i="16"/>
  <c r="M73" i="16"/>
  <c r="L73" i="16"/>
  <c r="K73" i="16"/>
  <c r="J73" i="16"/>
  <c r="I73" i="16"/>
  <c r="N73" i="16" s="1"/>
  <c r="H73" i="16"/>
  <c r="G73" i="16"/>
  <c r="S72" i="16"/>
  <c r="R72" i="16"/>
  <c r="M72" i="16"/>
  <c r="J72" i="16"/>
  <c r="I72" i="16"/>
  <c r="W67" i="16"/>
  <c r="N67" i="16"/>
  <c r="W66" i="16"/>
  <c r="N66" i="16"/>
  <c r="V65" i="16"/>
  <c r="V59" i="16" s="1"/>
  <c r="U65" i="16"/>
  <c r="T65" i="16"/>
  <c r="S65" i="16"/>
  <c r="S59" i="16" s="1"/>
  <c r="R65" i="16"/>
  <c r="Q65" i="16"/>
  <c r="P65" i="16"/>
  <c r="M65" i="16"/>
  <c r="M59" i="16" s="1"/>
  <c r="L65" i="16"/>
  <c r="K65" i="16"/>
  <c r="J65" i="16"/>
  <c r="J59" i="16" s="1"/>
  <c r="I65" i="16"/>
  <c r="H65" i="16"/>
  <c r="G65" i="16"/>
  <c r="W64" i="16"/>
  <c r="N64" i="16"/>
  <c r="V63" i="16"/>
  <c r="U63" i="16"/>
  <c r="T63" i="16"/>
  <c r="S63" i="16"/>
  <c r="R63" i="16"/>
  <c r="Q63" i="16"/>
  <c r="P63" i="16"/>
  <c r="W63" i="16" s="1"/>
  <c r="M63" i="16"/>
  <c r="L63" i="16"/>
  <c r="K63" i="16"/>
  <c r="J63" i="16"/>
  <c r="I63" i="16"/>
  <c r="H63" i="16"/>
  <c r="G63" i="16"/>
  <c r="N63" i="16" s="1"/>
  <c r="W62" i="16"/>
  <c r="N62" i="16"/>
  <c r="W61" i="16"/>
  <c r="N61" i="16"/>
  <c r="V60" i="16"/>
  <c r="U60" i="16"/>
  <c r="T60" i="16"/>
  <c r="S60" i="16"/>
  <c r="R60" i="16"/>
  <c r="Q60" i="16"/>
  <c r="P60" i="16"/>
  <c r="W60" i="16" s="1"/>
  <c r="M60" i="16"/>
  <c r="L60" i="16"/>
  <c r="K60" i="16"/>
  <c r="J60" i="16"/>
  <c r="I60" i="16"/>
  <c r="H60" i="16"/>
  <c r="G60" i="16"/>
  <c r="N60" i="16" s="1"/>
  <c r="U59" i="16"/>
  <c r="T59" i="16"/>
  <c r="Q59" i="16"/>
  <c r="L59" i="16"/>
  <c r="K59" i="16"/>
  <c r="H59" i="16"/>
  <c r="W58" i="16"/>
  <c r="N58" i="16"/>
  <c r="V57" i="16"/>
  <c r="U57" i="16"/>
  <c r="T57" i="16"/>
  <c r="S57" i="16"/>
  <c r="R57" i="16"/>
  <c r="W57" i="16" s="1"/>
  <c r="Q57" i="16"/>
  <c r="P57" i="16"/>
  <c r="M57" i="16"/>
  <c r="L57" i="16"/>
  <c r="K57" i="16"/>
  <c r="J57" i="16"/>
  <c r="I57" i="16"/>
  <c r="N57" i="16" s="1"/>
  <c r="H57" i="16"/>
  <c r="G57" i="16"/>
  <c r="W56" i="16"/>
  <c r="N56" i="16"/>
  <c r="W55" i="16"/>
  <c r="N55" i="16"/>
  <c r="W54" i="16"/>
  <c r="N54" i="16"/>
  <c r="V53" i="16"/>
  <c r="U53" i="16"/>
  <c r="T53" i="16"/>
  <c r="S53" i="16"/>
  <c r="R53" i="16"/>
  <c r="Q53" i="16"/>
  <c r="P53" i="16"/>
  <c r="W53" i="16" s="1"/>
  <c r="M53" i="16"/>
  <c r="L53" i="16"/>
  <c r="K53" i="16"/>
  <c r="J53" i="16"/>
  <c r="I53" i="16"/>
  <c r="H53" i="16"/>
  <c r="G53" i="16"/>
  <c r="N53" i="16" s="1"/>
  <c r="W52" i="16"/>
  <c r="N52" i="16"/>
  <c r="W51" i="16"/>
  <c r="N51" i="16"/>
  <c r="V50" i="16"/>
  <c r="U50" i="16"/>
  <c r="U29" i="16" s="1"/>
  <c r="T50" i="16"/>
  <c r="S50" i="16"/>
  <c r="R50" i="16"/>
  <c r="Q50" i="16"/>
  <c r="Q29" i="16" s="1"/>
  <c r="P50" i="16"/>
  <c r="M50" i="16"/>
  <c r="L50" i="16"/>
  <c r="L29" i="16" s="1"/>
  <c r="K50" i="16"/>
  <c r="K29" i="16" s="1"/>
  <c r="J50" i="16"/>
  <c r="I50" i="16"/>
  <c r="H50" i="16"/>
  <c r="H29" i="16" s="1"/>
  <c r="G50" i="16"/>
  <c r="W49" i="16"/>
  <c r="N49" i="16"/>
  <c r="W48" i="16"/>
  <c r="N48" i="16"/>
  <c r="W47" i="16"/>
  <c r="N47" i="16"/>
  <c r="V46" i="16"/>
  <c r="U46" i="16"/>
  <c r="T46" i="16"/>
  <c r="S46" i="16"/>
  <c r="R46" i="16"/>
  <c r="W46" i="16" s="1"/>
  <c r="Q46" i="16"/>
  <c r="P46" i="16"/>
  <c r="M46" i="16"/>
  <c r="L46" i="16"/>
  <c r="K46" i="16"/>
  <c r="J46" i="16"/>
  <c r="I46" i="16"/>
  <c r="N46" i="16" s="1"/>
  <c r="H46" i="16"/>
  <c r="G46" i="16"/>
  <c r="W45" i="16"/>
  <c r="N45" i="16"/>
  <c r="W44" i="16"/>
  <c r="N44" i="16"/>
  <c r="V43" i="16"/>
  <c r="U43" i="16"/>
  <c r="T43" i="16"/>
  <c r="S43" i="16"/>
  <c r="R43" i="16"/>
  <c r="W43" i="16" s="1"/>
  <c r="Q43" i="16"/>
  <c r="P43" i="16"/>
  <c r="M43" i="16"/>
  <c r="L43" i="16"/>
  <c r="K43" i="16"/>
  <c r="J43" i="16"/>
  <c r="I43" i="16"/>
  <c r="N43" i="16" s="1"/>
  <c r="H43" i="16"/>
  <c r="G43" i="16"/>
  <c r="W42" i="16"/>
  <c r="N42" i="16"/>
  <c r="W41" i="16"/>
  <c r="N41" i="16"/>
  <c r="W40" i="16"/>
  <c r="N40" i="16"/>
  <c r="W39" i="16"/>
  <c r="N39" i="16"/>
  <c r="V38" i="16"/>
  <c r="U38" i="16"/>
  <c r="T38" i="16"/>
  <c r="S38" i="16"/>
  <c r="R38" i="16"/>
  <c r="W38" i="16" s="1"/>
  <c r="Q38" i="16"/>
  <c r="P38" i="16"/>
  <c r="M38" i="16"/>
  <c r="L38" i="16"/>
  <c r="K38" i="16"/>
  <c r="J38" i="16"/>
  <c r="I38" i="16"/>
  <c r="N38" i="16" s="1"/>
  <c r="H38" i="16"/>
  <c r="G38" i="16"/>
  <c r="W37" i="16"/>
  <c r="N37" i="16"/>
  <c r="W36" i="16"/>
  <c r="N36" i="16"/>
  <c r="V35" i="16"/>
  <c r="U35" i="16"/>
  <c r="T35" i="16"/>
  <c r="S35" i="16"/>
  <c r="R35" i="16"/>
  <c r="W35" i="16" s="1"/>
  <c r="Q35" i="16"/>
  <c r="P35" i="16"/>
  <c r="M35" i="16"/>
  <c r="L35" i="16"/>
  <c r="K35" i="16"/>
  <c r="J35" i="16"/>
  <c r="I35" i="16"/>
  <c r="N35" i="16" s="1"/>
  <c r="H35" i="16"/>
  <c r="G35" i="16"/>
  <c r="W34" i="16"/>
  <c r="N34" i="16"/>
  <c r="W33" i="16"/>
  <c r="N33" i="16"/>
  <c r="W32" i="16"/>
  <c r="N32" i="16"/>
  <c r="W31" i="16"/>
  <c r="N31" i="16"/>
  <c r="V30" i="16"/>
  <c r="V29" i="16" s="1"/>
  <c r="U30" i="16"/>
  <c r="T30" i="16"/>
  <c r="S30" i="16"/>
  <c r="R30" i="16"/>
  <c r="W30" i="16" s="1"/>
  <c r="Q30" i="16"/>
  <c r="P30" i="16"/>
  <c r="M30" i="16"/>
  <c r="L30" i="16"/>
  <c r="K30" i="16"/>
  <c r="J30" i="16"/>
  <c r="I30" i="16"/>
  <c r="N30" i="16" s="1"/>
  <c r="H30" i="16"/>
  <c r="G30" i="16"/>
  <c r="S29" i="16"/>
  <c r="R29" i="16"/>
  <c r="M29" i="16"/>
  <c r="J29" i="16"/>
  <c r="W28" i="16"/>
  <c r="N28" i="16"/>
  <c r="V27" i="16"/>
  <c r="U27" i="16"/>
  <c r="T27" i="16"/>
  <c r="S27" i="16"/>
  <c r="R27" i="16"/>
  <c r="Q27" i="16"/>
  <c r="P27" i="16"/>
  <c r="W27" i="16" s="1"/>
  <c r="M27" i="16"/>
  <c r="L27" i="16"/>
  <c r="K27" i="16"/>
  <c r="J27" i="16"/>
  <c r="I27" i="16"/>
  <c r="H27" i="16"/>
  <c r="G27" i="16"/>
  <c r="N27" i="16" s="1"/>
  <c r="N26" i="16"/>
  <c r="N25" i="16"/>
  <c r="V24" i="16"/>
  <c r="U24" i="16"/>
  <c r="T24" i="16"/>
  <c r="S24" i="16"/>
  <c r="R24" i="16"/>
  <c r="Q24" i="16"/>
  <c r="M24" i="16"/>
  <c r="L24" i="16"/>
  <c r="K24" i="16"/>
  <c r="J24" i="16"/>
  <c r="N24" i="16" s="1"/>
  <c r="I24" i="16"/>
  <c r="H24" i="16"/>
  <c r="G24" i="16"/>
  <c r="W23" i="16"/>
  <c r="N23" i="16"/>
  <c r="N22" i="16"/>
  <c r="N21" i="16"/>
  <c r="N20" i="16"/>
  <c r="N19" i="16"/>
  <c r="N18" i="16"/>
  <c r="V17" i="16"/>
  <c r="U17" i="16"/>
  <c r="T17" i="16"/>
  <c r="S17" i="16"/>
  <c r="W17" i="16" s="1"/>
  <c r="R17" i="16"/>
  <c r="Q17" i="16"/>
  <c r="P17" i="16"/>
  <c r="M17" i="16"/>
  <c r="L17" i="16"/>
  <c r="K17" i="16"/>
  <c r="J17" i="16"/>
  <c r="N17" i="16" s="1"/>
  <c r="I17" i="16"/>
  <c r="H17" i="16"/>
  <c r="G17" i="16"/>
  <c r="W16" i="16"/>
  <c r="N16" i="16"/>
  <c r="W15" i="16"/>
  <c r="N15" i="16"/>
  <c r="V14" i="16"/>
  <c r="U14" i="16"/>
  <c r="T14" i="16"/>
  <c r="S14" i="16"/>
  <c r="W14" i="16" s="1"/>
  <c r="R14" i="16"/>
  <c r="Q14" i="16"/>
  <c r="P14" i="16"/>
  <c r="M14" i="16"/>
  <c r="L14" i="16"/>
  <c r="K14" i="16"/>
  <c r="J14" i="16"/>
  <c r="N14" i="16" s="1"/>
  <c r="I14" i="16"/>
  <c r="H14" i="16"/>
  <c r="G14" i="16"/>
  <c r="W13" i="16"/>
  <c r="N13" i="16"/>
  <c r="W12" i="16"/>
  <c r="N12" i="16"/>
  <c r="V11" i="16"/>
  <c r="V7" i="16" s="1"/>
  <c r="U11" i="16"/>
  <c r="T11" i="16"/>
  <c r="S11" i="16"/>
  <c r="S7" i="16" s="1"/>
  <c r="S124" i="16" s="1"/>
  <c r="R11" i="16"/>
  <c r="R7" i="16" s="1"/>
  <c r="Q11" i="16"/>
  <c r="P11" i="16"/>
  <c r="M11" i="16"/>
  <c r="M7" i="16" s="1"/>
  <c r="L11" i="16"/>
  <c r="K11" i="16"/>
  <c r="J11" i="16"/>
  <c r="J7" i="16" s="1"/>
  <c r="J124" i="16" s="1"/>
  <c r="I11" i="16"/>
  <c r="I7" i="16" s="1"/>
  <c r="H11" i="16"/>
  <c r="G11" i="16"/>
  <c r="W10" i="16"/>
  <c r="N10" i="16"/>
  <c r="W9" i="16"/>
  <c r="N9" i="16"/>
  <c r="V8" i="16"/>
  <c r="U8" i="16"/>
  <c r="T8" i="16"/>
  <c r="S8" i="16"/>
  <c r="R8" i="16"/>
  <c r="Q8" i="16"/>
  <c r="P8" i="16"/>
  <c r="W8" i="16" s="1"/>
  <c r="M8" i="16"/>
  <c r="L8" i="16"/>
  <c r="K8" i="16"/>
  <c r="J8" i="16"/>
  <c r="I8" i="16"/>
  <c r="H8" i="16"/>
  <c r="G8" i="16"/>
  <c r="N8" i="16" s="1"/>
  <c r="U7" i="16"/>
  <c r="T7" i="16"/>
  <c r="Q7" i="16"/>
  <c r="L7" i="16"/>
  <c r="K7" i="16"/>
  <c r="H7" i="16"/>
  <c r="G7" i="16"/>
  <c r="S57" i="15"/>
  <c r="R57" i="15"/>
  <c r="N57" i="15"/>
  <c r="J57" i="15"/>
  <c r="U56" i="15"/>
  <c r="V56" i="15" s="1"/>
  <c r="Q56" i="15"/>
  <c r="M56" i="15"/>
  <c r="I56" i="15"/>
  <c r="U55" i="15"/>
  <c r="Q55" i="15"/>
  <c r="V55" i="15" s="1"/>
  <c r="M55" i="15"/>
  <c r="I55" i="15"/>
  <c r="U54" i="15"/>
  <c r="Q54" i="15"/>
  <c r="V54" i="15" s="1"/>
  <c r="M54" i="15"/>
  <c r="I54" i="15"/>
  <c r="V53" i="15"/>
  <c r="U53" i="15"/>
  <c r="Q53" i="15"/>
  <c r="M53" i="15"/>
  <c r="I53" i="15"/>
  <c r="U52" i="15"/>
  <c r="V52" i="15" s="1"/>
  <c r="Q52" i="15"/>
  <c r="M52" i="15"/>
  <c r="I52" i="15"/>
  <c r="T51" i="15"/>
  <c r="S51" i="15"/>
  <c r="U51" i="15" s="1"/>
  <c r="P51" i="15"/>
  <c r="O51" i="15"/>
  <c r="Q51" i="15" s="1"/>
  <c r="L51" i="15"/>
  <c r="M51" i="15" s="1"/>
  <c r="K51" i="15"/>
  <c r="I51" i="15"/>
  <c r="H51" i="15"/>
  <c r="G51" i="15"/>
  <c r="U50" i="15"/>
  <c r="Q50" i="15"/>
  <c r="V50" i="15" s="1"/>
  <c r="M50" i="15"/>
  <c r="I50" i="15"/>
  <c r="U49" i="15"/>
  <c r="Q49" i="15"/>
  <c r="M49" i="15"/>
  <c r="I49" i="15"/>
  <c r="V49" i="15" s="1"/>
  <c r="U48" i="15"/>
  <c r="V48" i="15" s="1"/>
  <c r="Q48" i="15"/>
  <c r="M48" i="15"/>
  <c r="I48" i="15"/>
  <c r="U47" i="15"/>
  <c r="Q47" i="15"/>
  <c r="V47" i="15" s="1"/>
  <c r="M47" i="15"/>
  <c r="I47" i="15"/>
  <c r="U46" i="15"/>
  <c r="T46" i="15"/>
  <c r="S46" i="15"/>
  <c r="P46" i="15"/>
  <c r="O46" i="15"/>
  <c r="Q46" i="15" s="1"/>
  <c r="L46" i="15"/>
  <c r="K46" i="15"/>
  <c r="M46" i="15" s="1"/>
  <c r="H46" i="15"/>
  <c r="I46" i="15" s="1"/>
  <c r="G46" i="15"/>
  <c r="U45" i="15"/>
  <c r="Q45" i="15"/>
  <c r="M45" i="15"/>
  <c r="I45" i="15"/>
  <c r="V45" i="15" s="1"/>
  <c r="U44" i="15"/>
  <c r="V44" i="15" s="1"/>
  <c r="Q44" i="15"/>
  <c r="M44" i="15"/>
  <c r="I44" i="15"/>
  <c r="T43" i="15"/>
  <c r="S43" i="15"/>
  <c r="U43" i="15" s="1"/>
  <c r="P43" i="15"/>
  <c r="O43" i="15"/>
  <c r="Q43" i="15" s="1"/>
  <c r="L43" i="15"/>
  <c r="M43" i="15" s="1"/>
  <c r="K43" i="15"/>
  <c r="I43" i="15"/>
  <c r="H43" i="15"/>
  <c r="G43" i="15"/>
  <c r="U42" i="15"/>
  <c r="Q42" i="15"/>
  <c r="V42" i="15" s="1"/>
  <c r="M42" i="15"/>
  <c r="I42" i="15"/>
  <c r="V41" i="15"/>
  <c r="U41" i="15"/>
  <c r="Q41" i="15"/>
  <c r="M41" i="15"/>
  <c r="I41" i="15"/>
  <c r="U40" i="15"/>
  <c r="V40" i="15" s="1"/>
  <c r="Q40" i="15"/>
  <c r="M40" i="15"/>
  <c r="I40" i="15"/>
  <c r="U39" i="15"/>
  <c r="Q39" i="15"/>
  <c r="V39" i="15" s="1"/>
  <c r="M39" i="15"/>
  <c r="I39" i="15"/>
  <c r="U38" i="15"/>
  <c r="T38" i="15"/>
  <c r="S38" i="15"/>
  <c r="P38" i="15"/>
  <c r="O38" i="15"/>
  <c r="Q38" i="15" s="1"/>
  <c r="V38" i="15" s="1"/>
  <c r="L38" i="15"/>
  <c r="K38" i="15"/>
  <c r="M38" i="15" s="1"/>
  <c r="H38" i="15"/>
  <c r="I38" i="15" s="1"/>
  <c r="G38" i="15"/>
  <c r="U37" i="15"/>
  <c r="Q37" i="15"/>
  <c r="M37" i="15"/>
  <c r="I37" i="15"/>
  <c r="V37" i="15" s="1"/>
  <c r="U36" i="15"/>
  <c r="V36" i="15" s="1"/>
  <c r="Q36" i="15"/>
  <c r="M36" i="15"/>
  <c r="I36" i="15"/>
  <c r="U35" i="15"/>
  <c r="Q35" i="15"/>
  <c r="V35" i="15" s="1"/>
  <c r="M35" i="15"/>
  <c r="I35" i="15"/>
  <c r="U34" i="15"/>
  <c r="Q34" i="15"/>
  <c r="V34" i="15" s="1"/>
  <c r="M34" i="15"/>
  <c r="I34" i="15"/>
  <c r="T33" i="15"/>
  <c r="U33" i="15" s="1"/>
  <c r="S33" i="15"/>
  <c r="Q33" i="15"/>
  <c r="P33" i="15"/>
  <c r="O33" i="15"/>
  <c r="L33" i="15"/>
  <c r="K33" i="15"/>
  <c r="M33" i="15" s="1"/>
  <c r="H33" i="15"/>
  <c r="G33" i="15"/>
  <c r="I33" i="15" s="1"/>
  <c r="U32" i="15"/>
  <c r="V32" i="15" s="1"/>
  <c r="Q32" i="15"/>
  <c r="M32" i="15"/>
  <c r="I32" i="15"/>
  <c r="U31" i="15"/>
  <c r="Q31" i="15"/>
  <c r="V31" i="15" s="1"/>
  <c r="M31" i="15"/>
  <c r="I31" i="15"/>
  <c r="U30" i="15"/>
  <c r="T30" i="15"/>
  <c r="S30" i="15"/>
  <c r="P30" i="15"/>
  <c r="O30" i="15"/>
  <c r="Q30" i="15" s="1"/>
  <c r="L30" i="15"/>
  <c r="K30" i="15"/>
  <c r="M30" i="15" s="1"/>
  <c r="H30" i="15"/>
  <c r="I30" i="15" s="1"/>
  <c r="G30" i="15"/>
  <c r="U29" i="15"/>
  <c r="Q29" i="15"/>
  <c r="M29" i="15"/>
  <c r="I29" i="15"/>
  <c r="V29" i="15" s="1"/>
  <c r="U28" i="15"/>
  <c r="V28" i="15" s="1"/>
  <c r="Q28" i="15"/>
  <c r="M28" i="15"/>
  <c r="I28" i="15"/>
  <c r="U27" i="15"/>
  <c r="Q27" i="15"/>
  <c r="V27" i="15" s="1"/>
  <c r="M27" i="15"/>
  <c r="I27" i="15"/>
  <c r="U26" i="15"/>
  <c r="T26" i="15"/>
  <c r="S26" i="15"/>
  <c r="P26" i="15"/>
  <c r="O26" i="15"/>
  <c r="Q26" i="15" s="1"/>
  <c r="L26" i="15"/>
  <c r="K26" i="15"/>
  <c r="M26" i="15" s="1"/>
  <c r="H26" i="15"/>
  <c r="I26" i="15" s="1"/>
  <c r="G26" i="15"/>
  <c r="V25" i="15"/>
  <c r="U25" i="15"/>
  <c r="Q25" i="15"/>
  <c r="M25" i="15"/>
  <c r="I25" i="15"/>
  <c r="U24" i="15"/>
  <c r="V24" i="15" s="1"/>
  <c r="Q24" i="15"/>
  <c r="M24" i="15"/>
  <c r="I24" i="15"/>
  <c r="U23" i="15"/>
  <c r="Q23" i="15"/>
  <c r="V23" i="15" s="1"/>
  <c r="M23" i="15"/>
  <c r="I23" i="15"/>
  <c r="U22" i="15"/>
  <c r="Q22" i="15"/>
  <c r="V22" i="15" s="1"/>
  <c r="M22" i="15"/>
  <c r="I22" i="15"/>
  <c r="U21" i="15"/>
  <c r="Q21" i="15"/>
  <c r="M21" i="15"/>
  <c r="I21" i="15"/>
  <c r="V21" i="15" s="1"/>
  <c r="U20" i="15"/>
  <c r="V20" i="15" s="1"/>
  <c r="Q20" i="15"/>
  <c r="M20" i="15"/>
  <c r="I20" i="15"/>
  <c r="U19" i="15"/>
  <c r="Q19" i="15"/>
  <c r="V19" i="15" s="1"/>
  <c r="M19" i="15"/>
  <c r="I19" i="15"/>
  <c r="U18" i="15"/>
  <c r="Q18" i="15"/>
  <c r="V18" i="15" s="1"/>
  <c r="M18" i="15"/>
  <c r="I18" i="15"/>
  <c r="T17" i="15"/>
  <c r="U17" i="15" s="1"/>
  <c r="S17" i="15"/>
  <c r="Q17" i="15"/>
  <c r="P17" i="15"/>
  <c r="O17" i="15"/>
  <c r="L17" i="15"/>
  <c r="K17" i="15"/>
  <c r="M17" i="15" s="1"/>
  <c r="H17" i="15"/>
  <c r="G17" i="15"/>
  <c r="I17" i="15" s="1"/>
  <c r="U16" i="15"/>
  <c r="V16" i="15" s="1"/>
  <c r="Q16" i="15"/>
  <c r="M16" i="15"/>
  <c r="I16" i="15"/>
  <c r="U15" i="15"/>
  <c r="Q15" i="15"/>
  <c r="V15" i="15" s="1"/>
  <c r="M15" i="15"/>
  <c r="I15" i="15"/>
  <c r="U14" i="15"/>
  <c r="Q14" i="15"/>
  <c r="V14" i="15" s="1"/>
  <c r="M14" i="15"/>
  <c r="I14" i="15"/>
  <c r="U13" i="15"/>
  <c r="Q13" i="15"/>
  <c r="M13" i="15"/>
  <c r="I13" i="15"/>
  <c r="V13" i="15" s="1"/>
  <c r="U12" i="15"/>
  <c r="V12" i="15" s="1"/>
  <c r="Q12" i="15"/>
  <c r="M12" i="15"/>
  <c r="I12" i="15"/>
  <c r="U11" i="15"/>
  <c r="Q11" i="15"/>
  <c r="V11" i="15" s="1"/>
  <c r="M11" i="15"/>
  <c r="I11" i="15"/>
  <c r="U10" i="15"/>
  <c r="Q10" i="15"/>
  <c r="V10" i="15" s="1"/>
  <c r="M10" i="15"/>
  <c r="I10" i="15"/>
  <c r="T9" i="15"/>
  <c r="T57" i="15" s="1"/>
  <c r="S9" i="15"/>
  <c r="P9" i="15"/>
  <c r="P57" i="15" s="1"/>
  <c r="O9" i="15"/>
  <c r="Q9" i="15" s="1"/>
  <c r="L9" i="15"/>
  <c r="L57" i="15" s="1"/>
  <c r="K9" i="15"/>
  <c r="M9" i="15" s="1"/>
  <c r="H9" i="15"/>
  <c r="I9" i="15" s="1"/>
  <c r="I57" i="15" s="1"/>
  <c r="G9" i="15"/>
  <c r="I53" i="14"/>
  <c r="I52" i="14"/>
  <c r="I51" i="14"/>
  <c r="H50" i="14"/>
  <c r="G50" i="14"/>
  <c r="I50" i="14" s="1"/>
  <c r="I49" i="14"/>
  <c r="I48" i="14"/>
  <c r="I47" i="14"/>
  <c r="I46" i="14"/>
  <c r="H45" i="14"/>
  <c r="G45" i="14"/>
  <c r="I45" i="14" s="1"/>
  <c r="I44" i="14"/>
  <c r="I43" i="14"/>
  <c r="H42" i="14"/>
  <c r="G42" i="14"/>
  <c r="I42" i="14" s="1"/>
  <c r="I41" i="14"/>
  <c r="I40" i="14"/>
  <c r="I39" i="14"/>
  <c r="I38" i="14"/>
  <c r="H37" i="14"/>
  <c r="G37" i="14"/>
  <c r="I37" i="14" s="1"/>
  <c r="I36" i="14"/>
  <c r="I35" i="14"/>
  <c r="I34" i="14"/>
  <c r="I33" i="14"/>
  <c r="H32" i="14"/>
  <c r="I32" i="14" s="1"/>
  <c r="G32" i="14"/>
  <c r="I31" i="14"/>
  <c r="I30" i="14"/>
  <c r="H29" i="14"/>
  <c r="G29" i="14"/>
  <c r="I29" i="14" s="1"/>
  <c r="I28" i="14"/>
  <c r="I27" i="14"/>
  <c r="I26" i="14"/>
  <c r="I25" i="14"/>
  <c r="H25" i="14"/>
  <c r="G25" i="14"/>
  <c r="I24" i="14"/>
  <c r="I23" i="14"/>
  <c r="I22" i="14"/>
  <c r="I21" i="14"/>
  <c r="I20" i="14"/>
  <c r="I19" i="14"/>
  <c r="I18" i="14"/>
  <c r="I17" i="14"/>
  <c r="H16" i="14"/>
  <c r="G16" i="14"/>
  <c r="I16" i="14" s="1"/>
  <c r="I15" i="14"/>
  <c r="I14" i="14"/>
  <c r="I13" i="14"/>
  <c r="I12" i="14"/>
  <c r="I11" i="14"/>
  <c r="I10" i="14"/>
  <c r="I9" i="14"/>
  <c r="I54" i="14" s="1"/>
  <c r="H9" i="14"/>
  <c r="H54" i="14" s="1"/>
  <c r="G9" i="14"/>
  <c r="G54" i="14" s="1"/>
  <c r="T62" i="13"/>
  <c r="U61" i="13"/>
  <c r="P61" i="13"/>
  <c r="L61" i="13"/>
  <c r="H61" i="13"/>
  <c r="U60" i="13"/>
  <c r="P60" i="13"/>
  <c r="L60" i="13"/>
  <c r="H60" i="13"/>
  <c r="U59" i="13"/>
  <c r="P59" i="13"/>
  <c r="L59" i="13"/>
  <c r="H59" i="13"/>
  <c r="U58" i="13"/>
  <c r="P58" i="13"/>
  <c r="L58" i="13"/>
  <c r="H58" i="13"/>
  <c r="U57" i="13"/>
  <c r="P57" i="13"/>
  <c r="L57" i="13"/>
  <c r="H57" i="13"/>
  <c r="U56" i="13"/>
  <c r="P56" i="13"/>
  <c r="L56" i="13"/>
  <c r="H56" i="13"/>
  <c r="U55" i="13"/>
  <c r="P55" i="13"/>
  <c r="L55" i="13"/>
  <c r="H55" i="13"/>
  <c r="Q54" i="13"/>
  <c r="O54" i="13"/>
  <c r="P54" i="13" s="1"/>
  <c r="N54" i="13"/>
  <c r="M54" i="13"/>
  <c r="K54" i="13"/>
  <c r="L54" i="13" s="1"/>
  <c r="J54" i="13"/>
  <c r="I54" i="13"/>
  <c r="G54" i="13"/>
  <c r="H54" i="13" s="1"/>
  <c r="F54" i="13"/>
  <c r="R54" i="13" s="1"/>
  <c r="U53" i="13"/>
  <c r="P53" i="13"/>
  <c r="L53" i="13"/>
  <c r="H53" i="13"/>
  <c r="U52" i="13"/>
  <c r="P52" i="13"/>
  <c r="L52" i="13"/>
  <c r="H52" i="13"/>
  <c r="U51" i="13"/>
  <c r="P51" i="13"/>
  <c r="L51" i="13"/>
  <c r="H51" i="13"/>
  <c r="U50" i="13"/>
  <c r="P50" i="13"/>
  <c r="L50" i="13"/>
  <c r="H50" i="13"/>
  <c r="Q49" i="13"/>
  <c r="P49" i="13"/>
  <c r="O49" i="13"/>
  <c r="N49" i="13"/>
  <c r="M49" i="13"/>
  <c r="L49" i="13"/>
  <c r="K49" i="13"/>
  <c r="J49" i="13"/>
  <c r="I49" i="13"/>
  <c r="H49" i="13"/>
  <c r="G49" i="13"/>
  <c r="S49" i="13" s="1"/>
  <c r="F49" i="13"/>
  <c r="R49" i="13" s="1"/>
  <c r="U49" i="13" s="1"/>
  <c r="U48" i="13"/>
  <c r="P48" i="13"/>
  <c r="L48" i="13"/>
  <c r="H48" i="13"/>
  <c r="U47" i="13"/>
  <c r="P47" i="13"/>
  <c r="L47" i="13"/>
  <c r="H47" i="13"/>
  <c r="Q46" i="13"/>
  <c r="O46" i="13"/>
  <c r="N46" i="13"/>
  <c r="P46" i="13" s="1"/>
  <c r="M46" i="13"/>
  <c r="K46" i="13"/>
  <c r="J46" i="13"/>
  <c r="L46" i="13" s="1"/>
  <c r="I46" i="13"/>
  <c r="G46" i="13"/>
  <c r="S46" i="13" s="1"/>
  <c r="F46" i="13"/>
  <c r="R46" i="13" s="1"/>
  <c r="U45" i="13"/>
  <c r="P45" i="13"/>
  <c r="L45" i="13"/>
  <c r="H45" i="13"/>
  <c r="U44" i="13"/>
  <c r="P44" i="13"/>
  <c r="L44" i="13"/>
  <c r="H44" i="13"/>
  <c r="U43" i="13"/>
  <c r="P43" i="13"/>
  <c r="L43" i="13"/>
  <c r="H43" i="13"/>
  <c r="U42" i="13"/>
  <c r="P42" i="13"/>
  <c r="L42" i="13"/>
  <c r="H42" i="13"/>
  <c r="U41" i="13"/>
  <c r="P41" i="13"/>
  <c r="L41" i="13"/>
  <c r="H41" i="13"/>
  <c r="Q40" i="13"/>
  <c r="O40" i="13"/>
  <c r="N40" i="13"/>
  <c r="P40" i="13" s="1"/>
  <c r="M40" i="13"/>
  <c r="K40" i="13"/>
  <c r="J40" i="13"/>
  <c r="L40" i="13" s="1"/>
  <c r="I40" i="13"/>
  <c r="G40" i="13"/>
  <c r="S40" i="13" s="1"/>
  <c r="F40" i="13"/>
  <c r="H40" i="13" s="1"/>
  <c r="U39" i="13"/>
  <c r="P39" i="13"/>
  <c r="L39" i="13"/>
  <c r="H39" i="13"/>
  <c r="U38" i="13"/>
  <c r="P38" i="13"/>
  <c r="L38" i="13"/>
  <c r="H38" i="13"/>
  <c r="U37" i="13"/>
  <c r="P37" i="13"/>
  <c r="L37" i="13"/>
  <c r="H37" i="13"/>
  <c r="U36" i="13"/>
  <c r="P36" i="13"/>
  <c r="L36" i="13"/>
  <c r="H36" i="13"/>
  <c r="Q35" i="13"/>
  <c r="O35" i="13"/>
  <c r="P35" i="13" s="1"/>
  <c r="N35" i="13"/>
  <c r="M35" i="13"/>
  <c r="K35" i="13"/>
  <c r="L35" i="13" s="1"/>
  <c r="J35" i="13"/>
  <c r="I35" i="13"/>
  <c r="G35" i="13"/>
  <c r="H35" i="13" s="1"/>
  <c r="F35" i="13"/>
  <c r="R35" i="13" s="1"/>
  <c r="U34" i="13"/>
  <c r="P34" i="13"/>
  <c r="L34" i="13"/>
  <c r="H34" i="13"/>
  <c r="U33" i="13"/>
  <c r="P33" i="13"/>
  <c r="L33" i="13"/>
  <c r="H33" i="13"/>
  <c r="Q32" i="13"/>
  <c r="P32" i="13"/>
  <c r="O32" i="13"/>
  <c r="N32" i="13"/>
  <c r="M32" i="13"/>
  <c r="L32" i="13"/>
  <c r="K32" i="13"/>
  <c r="J32" i="13"/>
  <c r="I32" i="13"/>
  <c r="H32" i="13"/>
  <c r="G32" i="13"/>
  <c r="S32" i="13" s="1"/>
  <c r="F32" i="13"/>
  <c r="R32" i="13" s="1"/>
  <c r="U32" i="13" s="1"/>
  <c r="U31" i="13"/>
  <c r="P31" i="13"/>
  <c r="L31" i="13"/>
  <c r="H31" i="13"/>
  <c r="U30" i="13"/>
  <c r="P30" i="13"/>
  <c r="L30" i="13"/>
  <c r="H30" i="13"/>
  <c r="U29" i="13"/>
  <c r="P29" i="13"/>
  <c r="L29" i="13"/>
  <c r="H29" i="13"/>
  <c r="Q28" i="13"/>
  <c r="O28" i="13"/>
  <c r="N28" i="13"/>
  <c r="P28" i="13" s="1"/>
  <c r="M28" i="13"/>
  <c r="K28" i="13"/>
  <c r="J28" i="13"/>
  <c r="L28" i="13" s="1"/>
  <c r="I28" i="13"/>
  <c r="G28" i="13"/>
  <c r="S28" i="13" s="1"/>
  <c r="F28" i="13"/>
  <c r="R28" i="13" s="1"/>
  <c r="U28" i="13" s="1"/>
  <c r="U27" i="13"/>
  <c r="P27" i="13"/>
  <c r="L27" i="13"/>
  <c r="H27" i="13"/>
  <c r="U26" i="13"/>
  <c r="P26" i="13"/>
  <c r="L26" i="13"/>
  <c r="H26" i="13"/>
  <c r="U25" i="13"/>
  <c r="P25" i="13"/>
  <c r="L25" i="13"/>
  <c r="H25" i="13"/>
  <c r="U24" i="13"/>
  <c r="P24" i="13"/>
  <c r="L24" i="13"/>
  <c r="H24" i="13"/>
  <c r="U23" i="13"/>
  <c r="P23" i="13"/>
  <c r="L23" i="13"/>
  <c r="H23" i="13"/>
  <c r="U22" i="13"/>
  <c r="P22" i="13"/>
  <c r="L22" i="13"/>
  <c r="H22" i="13"/>
  <c r="U21" i="13"/>
  <c r="P21" i="13"/>
  <c r="L21" i="13"/>
  <c r="H21" i="13"/>
  <c r="U20" i="13"/>
  <c r="P20" i="13"/>
  <c r="L20" i="13"/>
  <c r="H20" i="13"/>
  <c r="Q19" i="13"/>
  <c r="O19" i="13"/>
  <c r="N19" i="13"/>
  <c r="P19" i="13" s="1"/>
  <c r="M19" i="13"/>
  <c r="K19" i="13"/>
  <c r="J19" i="13"/>
  <c r="L19" i="13" s="1"/>
  <c r="I19" i="13"/>
  <c r="G19" i="13"/>
  <c r="S19" i="13" s="1"/>
  <c r="F19" i="13"/>
  <c r="H19" i="13" s="1"/>
  <c r="U18" i="13"/>
  <c r="P18" i="13"/>
  <c r="L18" i="13"/>
  <c r="H18" i="13"/>
  <c r="U17" i="13"/>
  <c r="P17" i="13"/>
  <c r="L17" i="13"/>
  <c r="H17" i="13"/>
  <c r="U16" i="13"/>
  <c r="P16" i="13"/>
  <c r="L16" i="13"/>
  <c r="H16" i="13"/>
  <c r="U15" i="13"/>
  <c r="P15" i="13"/>
  <c r="L15" i="13"/>
  <c r="H15" i="13"/>
  <c r="U14" i="13"/>
  <c r="P14" i="13"/>
  <c r="L14" i="13"/>
  <c r="H14" i="13"/>
  <c r="U13" i="13"/>
  <c r="P13" i="13"/>
  <c r="L13" i="13"/>
  <c r="H13" i="13"/>
  <c r="U12" i="13"/>
  <c r="P12" i="13"/>
  <c r="L12" i="13"/>
  <c r="H12" i="13"/>
  <c r="U11" i="13"/>
  <c r="P11" i="13"/>
  <c r="L11" i="13"/>
  <c r="H11" i="13"/>
  <c r="Q10" i="13"/>
  <c r="Q62" i="13" s="1"/>
  <c r="O10" i="13"/>
  <c r="O62" i="13" s="1"/>
  <c r="N10" i="13"/>
  <c r="M10" i="13"/>
  <c r="M62" i="13" s="1"/>
  <c r="K10" i="13"/>
  <c r="K62" i="13" s="1"/>
  <c r="J10" i="13"/>
  <c r="I10" i="13"/>
  <c r="I62" i="13" s="1"/>
  <c r="G10" i="13"/>
  <c r="H10" i="13" s="1"/>
  <c r="F10" i="13"/>
  <c r="R10" i="13" s="1"/>
  <c r="Q53" i="12"/>
  <c r="R53" i="12" s="1"/>
  <c r="M53" i="12"/>
  <c r="I53" i="12"/>
  <c r="Q52" i="12"/>
  <c r="R52" i="12" s="1"/>
  <c r="M52" i="12"/>
  <c r="I52" i="12"/>
  <c r="Q51" i="12"/>
  <c r="R51" i="12" s="1"/>
  <c r="M51" i="12"/>
  <c r="I51" i="12"/>
  <c r="Q50" i="12"/>
  <c r="P50" i="12"/>
  <c r="O50" i="12"/>
  <c r="L50" i="12"/>
  <c r="M50" i="12" s="1"/>
  <c r="K50" i="12"/>
  <c r="H50" i="12"/>
  <c r="H54" i="12" s="1"/>
  <c r="G50" i="12"/>
  <c r="G54" i="12" s="1"/>
  <c r="Q49" i="12"/>
  <c r="R49" i="12" s="1"/>
  <c r="M49" i="12"/>
  <c r="I49" i="12"/>
  <c r="Q48" i="12"/>
  <c r="R48" i="12" s="1"/>
  <c r="M48" i="12"/>
  <c r="I48" i="12"/>
  <c r="Q47" i="12"/>
  <c r="R47" i="12" s="1"/>
  <c r="M47" i="12"/>
  <c r="I47" i="12"/>
  <c r="Q46" i="12"/>
  <c r="R46" i="12" s="1"/>
  <c r="M46" i="12"/>
  <c r="I46" i="12"/>
  <c r="P45" i="12"/>
  <c r="P54" i="12" s="1"/>
  <c r="O45" i="12"/>
  <c r="O54" i="12" s="1"/>
  <c r="L45" i="12"/>
  <c r="K45" i="12"/>
  <c r="M45" i="12" s="1"/>
  <c r="I45" i="12"/>
  <c r="H45" i="12"/>
  <c r="G45" i="12"/>
  <c r="Q44" i="12"/>
  <c r="R44" i="12" s="1"/>
  <c r="M44" i="12"/>
  <c r="I44" i="12"/>
  <c r="Q43" i="12"/>
  <c r="R43" i="12" s="1"/>
  <c r="M43" i="12"/>
  <c r="I43" i="12"/>
  <c r="Q42" i="12"/>
  <c r="P42" i="12"/>
  <c r="O42" i="12"/>
  <c r="L42" i="12"/>
  <c r="M42" i="12" s="1"/>
  <c r="K42" i="12"/>
  <c r="H42" i="12"/>
  <c r="G42" i="12"/>
  <c r="I42" i="12" s="1"/>
  <c r="Q41" i="12"/>
  <c r="R41" i="12" s="1"/>
  <c r="M41" i="12"/>
  <c r="I41" i="12"/>
  <c r="Q40" i="12"/>
  <c r="R40" i="12" s="1"/>
  <c r="M40" i="12"/>
  <c r="I40" i="12"/>
  <c r="Q39" i="12"/>
  <c r="R39" i="12" s="1"/>
  <c r="M39" i="12"/>
  <c r="I39" i="12"/>
  <c r="Q38" i="12"/>
  <c r="R38" i="12" s="1"/>
  <c r="M38" i="12"/>
  <c r="I38" i="12"/>
  <c r="P37" i="12"/>
  <c r="O37" i="12"/>
  <c r="Q37" i="12" s="1"/>
  <c r="L37" i="12"/>
  <c r="K37" i="12"/>
  <c r="M37" i="12" s="1"/>
  <c r="I37" i="12"/>
  <c r="H37" i="12"/>
  <c r="G37" i="12"/>
  <c r="Q36" i="12"/>
  <c r="R36" i="12" s="1"/>
  <c r="M36" i="12"/>
  <c r="I36" i="12"/>
  <c r="Q35" i="12"/>
  <c r="R35" i="12" s="1"/>
  <c r="M35" i="12"/>
  <c r="I35" i="12"/>
  <c r="Q34" i="12"/>
  <c r="R34" i="12" s="1"/>
  <c r="M34" i="12"/>
  <c r="I34" i="12"/>
  <c r="Q33" i="12"/>
  <c r="R33" i="12" s="1"/>
  <c r="M33" i="12"/>
  <c r="I33" i="12"/>
  <c r="Q32" i="12"/>
  <c r="R32" i="12" s="1"/>
  <c r="P32" i="12"/>
  <c r="O32" i="12"/>
  <c r="L32" i="12"/>
  <c r="M32" i="12" s="1"/>
  <c r="K32" i="12"/>
  <c r="H32" i="12"/>
  <c r="G32" i="12"/>
  <c r="I32" i="12" s="1"/>
  <c r="Q31" i="12"/>
  <c r="R31" i="12" s="1"/>
  <c r="M31" i="12"/>
  <c r="I31" i="12"/>
  <c r="Q30" i="12"/>
  <c r="R30" i="12" s="1"/>
  <c r="M30" i="12"/>
  <c r="I30" i="12"/>
  <c r="P29" i="12"/>
  <c r="O29" i="12"/>
  <c r="Q29" i="12" s="1"/>
  <c r="L29" i="12"/>
  <c r="K29" i="12"/>
  <c r="M29" i="12" s="1"/>
  <c r="I29" i="12"/>
  <c r="H29" i="12"/>
  <c r="G29" i="12"/>
  <c r="Q28" i="12"/>
  <c r="R28" i="12" s="1"/>
  <c r="M28" i="12"/>
  <c r="I28" i="12"/>
  <c r="Q27" i="12"/>
  <c r="R27" i="12" s="1"/>
  <c r="M27" i="12"/>
  <c r="I27" i="12"/>
  <c r="Q26" i="12"/>
  <c r="R26" i="12" s="1"/>
  <c r="M26" i="12"/>
  <c r="I26" i="12"/>
  <c r="Q25" i="12"/>
  <c r="P25" i="12"/>
  <c r="O25" i="12"/>
  <c r="L25" i="12"/>
  <c r="M25" i="12" s="1"/>
  <c r="K25" i="12"/>
  <c r="H25" i="12"/>
  <c r="G25" i="12"/>
  <c r="I25" i="12" s="1"/>
  <c r="Q24" i="12"/>
  <c r="R24" i="12" s="1"/>
  <c r="M24" i="12"/>
  <c r="I24" i="12"/>
  <c r="Q23" i="12"/>
  <c r="R23" i="12" s="1"/>
  <c r="M23" i="12"/>
  <c r="I23" i="12"/>
  <c r="Q22" i="12"/>
  <c r="R22" i="12" s="1"/>
  <c r="M22" i="12"/>
  <c r="I22" i="12"/>
  <c r="Q21" i="12"/>
  <c r="R21" i="12" s="1"/>
  <c r="M21" i="12"/>
  <c r="I21" i="12"/>
  <c r="Q20" i="12"/>
  <c r="R20" i="12" s="1"/>
  <c r="M20" i="12"/>
  <c r="I20" i="12"/>
  <c r="Q19" i="12"/>
  <c r="R19" i="12" s="1"/>
  <c r="M19" i="12"/>
  <c r="I19" i="12"/>
  <c r="Q18" i="12"/>
  <c r="R18" i="12" s="1"/>
  <c r="M18" i="12"/>
  <c r="I18" i="12"/>
  <c r="Q17" i="12"/>
  <c r="R17" i="12" s="1"/>
  <c r="M17" i="12"/>
  <c r="I17" i="12"/>
  <c r="P16" i="12"/>
  <c r="O16" i="12"/>
  <c r="Q16" i="12" s="1"/>
  <c r="L16" i="12"/>
  <c r="K16" i="12"/>
  <c r="M16" i="12" s="1"/>
  <c r="I16" i="12"/>
  <c r="H16" i="12"/>
  <c r="G16" i="12"/>
  <c r="Q15" i="12"/>
  <c r="R15" i="12" s="1"/>
  <c r="M15" i="12"/>
  <c r="I15" i="12"/>
  <c r="Q14" i="12"/>
  <c r="R14" i="12" s="1"/>
  <c r="M14" i="12"/>
  <c r="I14" i="12"/>
  <c r="Q13" i="12"/>
  <c r="R13" i="12" s="1"/>
  <c r="M13" i="12"/>
  <c r="I13" i="12"/>
  <c r="Q12" i="12"/>
  <c r="R12" i="12" s="1"/>
  <c r="M12" i="12"/>
  <c r="I12" i="12"/>
  <c r="Q11" i="12"/>
  <c r="R11" i="12" s="1"/>
  <c r="M11" i="12"/>
  <c r="I11" i="12"/>
  <c r="Q10" i="12"/>
  <c r="R10" i="12" s="1"/>
  <c r="M10" i="12"/>
  <c r="I10" i="12"/>
  <c r="Q9" i="12"/>
  <c r="P9" i="12"/>
  <c r="O9" i="12"/>
  <c r="L9" i="12"/>
  <c r="M9" i="12" s="1"/>
  <c r="K9" i="12"/>
  <c r="H9" i="12"/>
  <c r="G9" i="12"/>
  <c r="I9" i="12" s="1"/>
  <c r="Q52" i="11"/>
  <c r="R52" i="11" s="1"/>
  <c r="M52" i="11"/>
  <c r="I52" i="11"/>
  <c r="Q51" i="11"/>
  <c r="R51" i="11" s="1"/>
  <c r="M51" i="11"/>
  <c r="I51" i="11"/>
  <c r="Q50" i="11"/>
  <c r="P50" i="11"/>
  <c r="P53" i="11" s="1"/>
  <c r="O50" i="11"/>
  <c r="L50" i="11"/>
  <c r="L53" i="11" s="1"/>
  <c r="K50" i="11"/>
  <c r="K53" i="11" s="1"/>
  <c r="H50" i="11"/>
  <c r="G50" i="11"/>
  <c r="G53" i="11" s="1"/>
  <c r="Q49" i="11"/>
  <c r="R49" i="11" s="1"/>
  <c r="M49" i="11"/>
  <c r="I49" i="11"/>
  <c r="Q48" i="11"/>
  <c r="R48" i="11" s="1"/>
  <c r="M48" i="11"/>
  <c r="I48" i="11"/>
  <c r="Q47" i="11"/>
  <c r="R47" i="11" s="1"/>
  <c r="M47" i="11"/>
  <c r="I47" i="11"/>
  <c r="Q46" i="11"/>
  <c r="R46" i="11" s="1"/>
  <c r="M46" i="11"/>
  <c r="I46" i="11"/>
  <c r="P45" i="11"/>
  <c r="O45" i="11"/>
  <c r="Q45" i="11" s="1"/>
  <c r="L45" i="11"/>
  <c r="M45" i="11" s="1"/>
  <c r="K45" i="11"/>
  <c r="I45" i="11"/>
  <c r="H45" i="11"/>
  <c r="H53" i="11" s="1"/>
  <c r="G45" i="11"/>
  <c r="Q44" i="11"/>
  <c r="R44" i="11" s="1"/>
  <c r="M44" i="11"/>
  <c r="I44" i="11"/>
  <c r="Q43" i="11"/>
  <c r="R43" i="11" s="1"/>
  <c r="M43" i="11"/>
  <c r="I43" i="11"/>
  <c r="Q42" i="11"/>
  <c r="P42" i="11"/>
  <c r="O42" i="11"/>
  <c r="L42" i="11"/>
  <c r="K42" i="11"/>
  <c r="M42" i="11" s="1"/>
  <c r="H42" i="11"/>
  <c r="G42" i="11"/>
  <c r="I42" i="11" s="1"/>
  <c r="Q41" i="11"/>
  <c r="R41" i="11" s="1"/>
  <c r="M41" i="11"/>
  <c r="I41" i="11"/>
  <c r="Q40" i="11"/>
  <c r="R40" i="11" s="1"/>
  <c r="M40" i="11"/>
  <c r="I40" i="11"/>
  <c r="Q39" i="11"/>
  <c r="R39" i="11" s="1"/>
  <c r="M39" i="11"/>
  <c r="I39" i="11"/>
  <c r="Q38" i="11"/>
  <c r="R38" i="11" s="1"/>
  <c r="M38" i="11"/>
  <c r="I38" i="11"/>
  <c r="P37" i="11"/>
  <c r="O37" i="11"/>
  <c r="Q37" i="11" s="1"/>
  <c r="L37" i="11"/>
  <c r="M37" i="11" s="1"/>
  <c r="K37" i="11"/>
  <c r="I37" i="11"/>
  <c r="H37" i="11"/>
  <c r="G37" i="11"/>
  <c r="Q36" i="11"/>
  <c r="R36" i="11" s="1"/>
  <c r="M36" i="11"/>
  <c r="I36" i="11"/>
  <c r="Q35" i="11"/>
  <c r="R35" i="11" s="1"/>
  <c r="M35" i="11"/>
  <c r="I35" i="11"/>
  <c r="Q34" i="11"/>
  <c r="R34" i="11" s="1"/>
  <c r="M34" i="11"/>
  <c r="I34" i="11"/>
  <c r="Q33" i="11"/>
  <c r="R33" i="11" s="1"/>
  <c r="M33" i="11"/>
  <c r="I33" i="11"/>
  <c r="Q32" i="11"/>
  <c r="P32" i="11"/>
  <c r="O32" i="11"/>
  <c r="L32" i="11"/>
  <c r="K32" i="11"/>
  <c r="M32" i="11" s="1"/>
  <c r="H32" i="11"/>
  <c r="G32" i="11"/>
  <c r="I32" i="11" s="1"/>
  <c r="Q31" i="11"/>
  <c r="R31" i="11" s="1"/>
  <c r="M31" i="11"/>
  <c r="I31" i="11"/>
  <c r="Q30" i="11"/>
  <c r="R30" i="11" s="1"/>
  <c r="M30" i="11"/>
  <c r="I30" i="11"/>
  <c r="P29" i="11"/>
  <c r="O29" i="11"/>
  <c r="Q29" i="11" s="1"/>
  <c r="L29" i="11"/>
  <c r="M29" i="11" s="1"/>
  <c r="K29" i="11"/>
  <c r="I29" i="11"/>
  <c r="H29" i="11"/>
  <c r="G29" i="11"/>
  <c r="Q28" i="11"/>
  <c r="R28" i="11" s="1"/>
  <c r="M28" i="11"/>
  <c r="I28" i="11"/>
  <c r="Q27" i="11"/>
  <c r="R27" i="11" s="1"/>
  <c r="M27" i="11"/>
  <c r="I27" i="11"/>
  <c r="Q26" i="11"/>
  <c r="R26" i="11" s="1"/>
  <c r="M26" i="11"/>
  <c r="I26" i="11"/>
  <c r="Q25" i="11"/>
  <c r="P25" i="11"/>
  <c r="O25" i="11"/>
  <c r="L25" i="11"/>
  <c r="K25" i="11"/>
  <c r="M25" i="11" s="1"/>
  <c r="H25" i="11"/>
  <c r="G25" i="11"/>
  <c r="I25" i="11" s="1"/>
  <c r="Q24" i="11"/>
  <c r="R24" i="11" s="1"/>
  <c r="M24" i="11"/>
  <c r="I24" i="11"/>
  <c r="Q23" i="11"/>
  <c r="R23" i="11" s="1"/>
  <c r="M23" i="11"/>
  <c r="I23" i="11"/>
  <c r="Q22" i="11"/>
  <c r="R22" i="11" s="1"/>
  <c r="M22" i="11"/>
  <c r="I22" i="11"/>
  <c r="Q21" i="11"/>
  <c r="R21" i="11" s="1"/>
  <c r="M21" i="11"/>
  <c r="I21" i="11"/>
  <c r="Q20" i="11"/>
  <c r="R20" i="11" s="1"/>
  <c r="M20" i="11"/>
  <c r="I20" i="11"/>
  <c r="Q19" i="11"/>
  <c r="R19" i="11" s="1"/>
  <c r="M19" i="11"/>
  <c r="I19" i="11"/>
  <c r="Q18" i="11"/>
  <c r="R18" i="11" s="1"/>
  <c r="M18" i="11"/>
  <c r="I18" i="11"/>
  <c r="Q17" i="11"/>
  <c r="R17" i="11" s="1"/>
  <c r="M17" i="11"/>
  <c r="I17" i="11"/>
  <c r="P16" i="11"/>
  <c r="O16" i="11"/>
  <c r="Q16" i="11" s="1"/>
  <c r="R16" i="11" s="1"/>
  <c r="L16" i="11"/>
  <c r="M16" i="11" s="1"/>
  <c r="K16" i="11"/>
  <c r="I16" i="11"/>
  <c r="H16" i="11"/>
  <c r="G16" i="11"/>
  <c r="Q15" i="11"/>
  <c r="R15" i="11" s="1"/>
  <c r="M15" i="11"/>
  <c r="I15" i="11"/>
  <c r="Q14" i="11"/>
  <c r="R14" i="11" s="1"/>
  <c r="M14" i="11"/>
  <c r="I14" i="11"/>
  <c r="Q13" i="11"/>
  <c r="R13" i="11" s="1"/>
  <c r="M13" i="11"/>
  <c r="I13" i="11"/>
  <c r="Q12" i="11"/>
  <c r="R12" i="11" s="1"/>
  <c r="M12" i="11"/>
  <c r="I12" i="11"/>
  <c r="Q11" i="11"/>
  <c r="R11" i="11" s="1"/>
  <c r="M11" i="11"/>
  <c r="I11" i="11"/>
  <c r="Q10" i="11"/>
  <c r="R10" i="11" s="1"/>
  <c r="M10" i="11"/>
  <c r="I10" i="11"/>
  <c r="Q9" i="11"/>
  <c r="P9" i="11"/>
  <c r="O9" i="11"/>
  <c r="L9" i="11"/>
  <c r="K9" i="11"/>
  <c r="M9" i="11" s="1"/>
  <c r="H9" i="11"/>
  <c r="G9" i="11"/>
  <c r="I9" i="11" s="1"/>
  <c r="Y52" i="10"/>
  <c r="AA52" i="10" s="1"/>
  <c r="U52" i="10"/>
  <c r="Q52" i="10"/>
  <c r="M52" i="10"/>
  <c r="I52" i="10"/>
  <c r="Y51" i="10"/>
  <c r="AA51" i="10" s="1"/>
  <c r="U51" i="10"/>
  <c r="Q51" i="10"/>
  <c r="M51" i="10"/>
  <c r="I51" i="10"/>
  <c r="Y50" i="10"/>
  <c r="AA50" i="10" s="1"/>
  <c r="U50" i="10"/>
  <c r="Q50" i="10"/>
  <c r="M50" i="10"/>
  <c r="I50" i="10"/>
  <c r="X49" i="10"/>
  <c r="W49" i="10"/>
  <c r="Y49" i="10" s="1"/>
  <c r="T49" i="10"/>
  <c r="S49" i="10"/>
  <c r="S53" i="10" s="1"/>
  <c r="Q49" i="10"/>
  <c r="P49" i="10"/>
  <c r="O49" i="10"/>
  <c r="L49" i="10"/>
  <c r="M49" i="10" s="1"/>
  <c r="K49" i="10"/>
  <c r="H49" i="10"/>
  <c r="G49" i="10"/>
  <c r="Y48" i="10"/>
  <c r="AA48" i="10" s="1"/>
  <c r="U48" i="10"/>
  <c r="Q48" i="10"/>
  <c r="M48" i="10"/>
  <c r="I48" i="10"/>
  <c r="Y47" i="10"/>
  <c r="AA47" i="10" s="1"/>
  <c r="U47" i="10"/>
  <c r="Q47" i="10"/>
  <c r="M47" i="10"/>
  <c r="I47" i="10"/>
  <c r="Y46" i="10"/>
  <c r="AA46" i="10" s="1"/>
  <c r="U46" i="10"/>
  <c r="Q46" i="10"/>
  <c r="M46" i="10"/>
  <c r="I46" i="10"/>
  <c r="Y45" i="10"/>
  <c r="AA45" i="10" s="1"/>
  <c r="U45" i="10"/>
  <c r="Q45" i="10"/>
  <c r="M45" i="10"/>
  <c r="I45" i="10"/>
  <c r="X44" i="10"/>
  <c r="W44" i="10"/>
  <c r="Y44" i="10" s="1"/>
  <c r="T44" i="10"/>
  <c r="S44" i="10"/>
  <c r="U44" i="10" s="1"/>
  <c r="Q44" i="10"/>
  <c r="P44" i="10"/>
  <c r="O44" i="10"/>
  <c r="L44" i="10"/>
  <c r="M44" i="10" s="1"/>
  <c r="K44" i="10"/>
  <c r="H44" i="10"/>
  <c r="G44" i="10"/>
  <c r="I44" i="10" s="1"/>
  <c r="Y43" i="10"/>
  <c r="AA43" i="10" s="1"/>
  <c r="U43" i="10"/>
  <c r="Q43" i="10"/>
  <c r="M43" i="10"/>
  <c r="I43" i="10"/>
  <c r="Y42" i="10"/>
  <c r="AA42" i="10" s="1"/>
  <c r="U42" i="10"/>
  <c r="Q42" i="10"/>
  <c r="M42" i="10"/>
  <c r="I42" i="10"/>
  <c r="X41" i="10"/>
  <c r="W41" i="10"/>
  <c r="Y41" i="10" s="1"/>
  <c r="AA41" i="10" s="1"/>
  <c r="T41" i="10"/>
  <c r="S41" i="10"/>
  <c r="U41" i="10" s="1"/>
  <c r="Q41" i="10"/>
  <c r="P41" i="10"/>
  <c r="O41" i="10"/>
  <c r="L41" i="10"/>
  <c r="M41" i="10" s="1"/>
  <c r="K41" i="10"/>
  <c r="H41" i="10"/>
  <c r="G41" i="10"/>
  <c r="I41" i="10" s="1"/>
  <c r="Y40" i="10"/>
  <c r="AA40" i="10" s="1"/>
  <c r="U40" i="10"/>
  <c r="Q40" i="10"/>
  <c r="M40" i="10"/>
  <c r="I40" i="10"/>
  <c r="Y39" i="10"/>
  <c r="AA39" i="10" s="1"/>
  <c r="U39" i="10"/>
  <c r="Q39" i="10"/>
  <c r="M39" i="10"/>
  <c r="I39" i="10"/>
  <c r="Y38" i="10"/>
  <c r="AA38" i="10" s="1"/>
  <c r="U38" i="10"/>
  <c r="Q38" i="10"/>
  <c r="M38" i="10"/>
  <c r="H38" i="10"/>
  <c r="H36" i="10" s="1"/>
  <c r="G38" i="10"/>
  <c r="I38" i="10" s="1"/>
  <c r="Y37" i="10"/>
  <c r="AA37" i="10" s="1"/>
  <c r="U37" i="10"/>
  <c r="Q37" i="10"/>
  <c r="M37" i="10"/>
  <c r="I37" i="10"/>
  <c r="Y36" i="10"/>
  <c r="X36" i="10"/>
  <c r="W36" i="10"/>
  <c r="T36" i="10"/>
  <c r="U36" i="10" s="1"/>
  <c r="S36" i="10"/>
  <c r="P36" i="10"/>
  <c r="P53" i="10" s="1"/>
  <c r="O36" i="10"/>
  <c r="O53" i="10" s="1"/>
  <c r="L36" i="10"/>
  <c r="K36" i="10"/>
  <c r="M36" i="10" s="1"/>
  <c r="Y35" i="10"/>
  <c r="AA35" i="10" s="1"/>
  <c r="U35" i="10"/>
  <c r="Q35" i="10"/>
  <c r="M35" i="10"/>
  <c r="I35" i="10"/>
  <c r="Y34" i="10"/>
  <c r="AA34" i="10" s="1"/>
  <c r="U34" i="10"/>
  <c r="Q34" i="10"/>
  <c r="M34" i="10"/>
  <c r="I34" i="10"/>
  <c r="Y33" i="10"/>
  <c r="AA33" i="10" s="1"/>
  <c r="U33" i="10"/>
  <c r="Q33" i="10"/>
  <c r="M33" i="10"/>
  <c r="I33" i="10"/>
  <c r="Y32" i="10"/>
  <c r="AA32" i="10" s="1"/>
  <c r="U32" i="10"/>
  <c r="Q32" i="10"/>
  <c r="M32" i="10"/>
  <c r="I32" i="10"/>
  <c r="Y31" i="10"/>
  <c r="X31" i="10"/>
  <c r="W31" i="10"/>
  <c r="T31" i="10"/>
  <c r="U31" i="10" s="1"/>
  <c r="S31" i="10"/>
  <c r="P31" i="10"/>
  <c r="O31" i="10"/>
  <c r="Q31" i="10" s="1"/>
  <c r="L31" i="10"/>
  <c r="K31" i="10"/>
  <c r="M31" i="10" s="1"/>
  <c r="I31" i="10"/>
  <c r="H31" i="10"/>
  <c r="G31" i="10"/>
  <c r="Y30" i="10"/>
  <c r="AA30" i="10" s="1"/>
  <c r="U30" i="10"/>
  <c r="Q30" i="10"/>
  <c r="M30" i="10"/>
  <c r="N30" i="10" s="1"/>
  <c r="I30" i="10"/>
  <c r="Y29" i="10"/>
  <c r="AA29" i="10" s="1"/>
  <c r="U29" i="10"/>
  <c r="Q29" i="10"/>
  <c r="M29" i="10"/>
  <c r="N29" i="10" s="1"/>
  <c r="I29" i="10"/>
  <c r="X28" i="10"/>
  <c r="W28" i="10"/>
  <c r="Y28" i="10" s="1"/>
  <c r="T28" i="10"/>
  <c r="S28" i="10"/>
  <c r="U28" i="10" s="1"/>
  <c r="Q28" i="10"/>
  <c r="P28" i="10"/>
  <c r="O28" i="10"/>
  <c r="L28" i="10"/>
  <c r="M28" i="10" s="1"/>
  <c r="K28" i="10"/>
  <c r="H28" i="10"/>
  <c r="G28" i="10"/>
  <c r="I28" i="10" s="1"/>
  <c r="Y27" i="10"/>
  <c r="AA27" i="10" s="1"/>
  <c r="U27" i="10"/>
  <c r="Q27" i="10"/>
  <c r="M27" i="10"/>
  <c r="I27" i="10"/>
  <c r="Y26" i="10"/>
  <c r="AA26" i="10" s="1"/>
  <c r="U26" i="10"/>
  <c r="Q26" i="10"/>
  <c r="M26" i="10"/>
  <c r="I26" i="10"/>
  <c r="Y25" i="10"/>
  <c r="AA25" i="10" s="1"/>
  <c r="U25" i="10"/>
  <c r="Q25" i="10"/>
  <c r="M25" i="10"/>
  <c r="I25" i="10"/>
  <c r="Y24" i="10"/>
  <c r="X24" i="10"/>
  <c r="W24" i="10"/>
  <c r="T24" i="10"/>
  <c r="U24" i="10" s="1"/>
  <c r="S24" i="10"/>
  <c r="P24" i="10"/>
  <c r="O24" i="10"/>
  <c r="Q24" i="10" s="1"/>
  <c r="L24" i="10"/>
  <c r="K24" i="10"/>
  <c r="M24" i="10" s="1"/>
  <c r="I24" i="10"/>
  <c r="H24" i="10"/>
  <c r="G24" i="10"/>
  <c r="Y23" i="10"/>
  <c r="U23" i="10"/>
  <c r="Q23" i="10"/>
  <c r="M23" i="10"/>
  <c r="H23" i="10"/>
  <c r="H15" i="10" s="1"/>
  <c r="G23" i="10"/>
  <c r="Y22" i="10"/>
  <c r="AA22" i="10" s="1"/>
  <c r="U22" i="10"/>
  <c r="Q22" i="10"/>
  <c r="M22" i="10"/>
  <c r="I22" i="10"/>
  <c r="Y21" i="10"/>
  <c r="AA21" i="10" s="1"/>
  <c r="U21" i="10"/>
  <c r="Q21" i="10"/>
  <c r="M21" i="10"/>
  <c r="I21" i="10"/>
  <c r="Y20" i="10"/>
  <c r="AA20" i="10" s="1"/>
  <c r="U20" i="10"/>
  <c r="Q20" i="10"/>
  <c r="M20" i="10"/>
  <c r="I20" i="10"/>
  <c r="Y19" i="10"/>
  <c r="U19" i="10"/>
  <c r="Q19" i="10"/>
  <c r="M19" i="10"/>
  <c r="AA19" i="10" s="1"/>
  <c r="I19" i="10"/>
  <c r="Y18" i="10"/>
  <c r="AA18" i="10" s="1"/>
  <c r="U18" i="10"/>
  <c r="Q18" i="10"/>
  <c r="M18" i="10"/>
  <c r="I18" i="10"/>
  <c r="Y17" i="10"/>
  <c r="AA17" i="10" s="1"/>
  <c r="U17" i="10"/>
  <c r="Q17" i="10"/>
  <c r="M17" i="10"/>
  <c r="I17" i="10"/>
  <c r="Y16" i="10"/>
  <c r="AA16" i="10" s="1"/>
  <c r="U16" i="10"/>
  <c r="Q16" i="10"/>
  <c r="M16" i="10"/>
  <c r="I16" i="10"/>
  <c r="X15" i="10"/>
  <c r="W15" i="10"/>
  <c r="Y15" i="10" s="1"/>
  <c r="U15" i="10"/>
  <c r="T15" i="10"/>
  <c r="S15" i="10"/>
  <c r="P15" i="10"/>
  <c r="Q15" i="10" s="1"/>
  <c r="O15" i="10"/>
  <c r="L15" i="10"/>
  <c r="K15" i="10"/>
  <c r="M15" i="10" s="1"/>
  <c r="G15" i="10"/>
  <c r="I15" i="10" s="1"/>
  <c r="Y14" i="10"/>
  <c r="AA14" i="10" s="1"/>
  <c r="U14" i="10"/>
  <c r="Q14" i="10"/>
  <c r="M14" i="10"/>
  <c r="I14" i="10"/>
  <c r="Y13" i="10"/>
  <c r="AA13" i="10" s="1"/>
  <c r="U13" i="10"/>
  <c r="Q13" i="10"/>
  <c r="M13" i="10"/>
  <c r="I13" i="10"/>
  <c r="Y12" i="10"/>
  <c r="AA12" i="10" s="1"/>
  <c r="U12" i="10"/>
  <c r="Q12" i="10"/>
  <c r="M12" i="10"/>
  <c r="I12" i="10"/>
  <c r="Y11" i="10"/>
  <c r="AA11" i="10" s="1"/>
  <c r="U11" i="10"/>
  <c r="Q11" i="10"/>
  <c r="M11" i="10"/>
  <c r="I11" i="10"/>
  <c r="AA10" i="10"/>
  <c r="Y10" i="10"/>
  <c r="U10" i="10"/>
  <c r="Q10" i="10"/>
  <c r="M10" i="10"/>
  <c r="I10" i="10"/>
  <c r="Y9" i="10"/>
  <c r="AA9" i="10" s="1"/>
  <c r="U9" i="10"/>
  <c r="Q9" i="10"/>
  <c r="M9" i="10"/>
  <c r="I9" i="10"/>
  <c r="X8" i="10"/>
  <c r="W8" i="10"/>
  <c r="Y8" i="10" s="1"/>
  <c r="U8" i="10"/>
  <c r="T8" i="10"/>
  <c r="S8" i="10"/>
  <c r="P8" i="10"/>
  <c r="Q8" i="10" s="1"/>
  <c r="O8" i="10"/>
  <c r="L8" i="10"/>
  <c r="K8" i="10"/>
  <c r="M8" i="10" s="1"/>
  <c r="H8" i="10"/>
  <c r="G8" i="10"/>
  <c r="I8" i="10" s="1"/>
  <c r="Y51" i="9"/>
  <c r="AA51" i="9" s="1"/>
  <c r="U51" i="9"/>
  <c r="Q51" i="9"/>
  <c r="M51" i="9"/>
  <c r="I51" i="9"/>
  <c r="Y50" i="9"/>
  <c r="AA50" i="9" s="1"/>
  <c r="U50" i="9"/>
  <c r="Q50" i="9"/>
  <c r="M50" i="9"/>
  <c r="I50" i="9"/>
  <c r="X49" i="9"/>
  <c r="X52" i="9" s="1"/>
  <c r="W49" i="9"/>
  <c r="Y49" i="9" s="1"/>
  <c r="U49" i="9"/>
  <c r="T49" i="9"/>
  <c r="T52" i="9" s="1"/>
  <c r="S49" i="9"/>
  <c r="S52" i="9" s="1"/>
  <c r="Q49" i="9"/>
  <c r="P49" i="9"/>
  <c r="P52" i="9" s="1"/>
  <c r="O49" i="9"/>
  <c r="O52" i="9" s="1"/>
  <c r="L49" i="9"/>
  <c r="L52" i="9" s="1"/>
  <c r="K49" i="9"/>
  <c r="K52" i="9" s="1"/>
  <c r="H49" i="9"/>
  <c r="H52" i="9" s="1"/>
  <c r="G49" i="9"/>
  <c r="I49" i="9" s="1"/>
  <c r="Y48" i="9"/>
  <c r="U48" i="9"/>
  <c r="Q48" i="9"/>
  <c r="AA48" i="9" s="1"/>
  <c r="M48" i="9"/>
  <c r="I48" i="9"/>
  <c r="Y47" i="9"/>
  <c r="AA47" i="9" s="1"/>
  <c r="U47" i="9"/>
  <c r="Q47" i="9"/>
  <c r="M47" i="9"/>
  <c r="I47" i="9"/>
  <c r="Y46" i="9"/>
  <c r="U46" i="9"/>
  <c r="Q46" i="9"/>
  <c r="AA46" i="9" s="1"/>
  <c r="M46" i="9"/>
  <c r="I46" i="9"/>
  <c r="Y45" i="9"/>
  <c r="AA45" i="9" s="1"/>
  <c r="U45" i="9"/>
  <c r="Q45" i="9"/>
  <c r="M45" i="9"/>
  <c r="I45" i="9"/>
  <c r="X44" i="9"/>
  <c r="W44" i="9"/>
  <c r="Y44" i="9" s="1"/>
  <c r="U44" i="9"/>
  <c r="T44" i="9"/>
  <c r="S44" i="9"/>
  <c r="Q44" i="9"/>
  <c r="P44" i="9"/>
  <c r="O44" i="9"/>
  <c r="L44" i="9"/>
  <c r="K44" i="9"/>
  <c r="M44" i="9" s="1"/>
  <c r="H44" i="9"/>
  <c r="G44" i="9"/>
  <c r="I44" i="9" s="1"/>
  <c r="Y43" i="9"/>
  <c r="U43" i="9"/>
  <c r="Q43" i="9"/>
  <c r="AA43" i="9" s="1"/>
  <c r="M43" i="9"/>
  <c r="I43" i="9"/>
  <c r="Y42" i="9"/>
  <c r="AA42" i="9" s="1"/>
  <c r="U42" i="9"/>
  <c r="Q42" i="9"/>
  <c r="M42" i="9"/>
  <c r="I42" i="9"/>
  <c r="X41" i="9"/>
  <c r="W41" i="9"/>
  <c r="Y41" i="9" s="1"/>
  <c r="U41" i="9"/>
  <c r="T41" i="9"/>
  <c r="S41" i="9"/>
  <c r="Q41" i="9"/>
  <c r="P41" i="9"/>
  <c r="O41" i="9"/>
  <c r="L41" i="9"/>
  <c r="K41" i="9"/>
  <c r="M41" i="9" s="1"/>
  <c r="H41" i="9"/>
  <c r="G41" i="9"/>
  <c r="I41" i="9" s="1"/>
  <c r="Y40" i="9"/>
  <c r="U40" i="9"/>
  <c r="Q40" i="9"/>
  <c r="AA40" i="9" s="1"/>
  <c r="M40" i="9"/>
  <c r="I40" i="9"/>
  <c r="Y39" i="9"/>
  <c r="AA39" i="9" s="1"/>
  <c r="U39" i="9"/>
  <c r="Q39" i="9"/>
  <c r="M39" i="9"/>
  <c r="I39" i="9"/>
  <c r="Y38" i="9"/>
  <c r="U38" i="9"/>
  <c r="Q38" i="9"/>
  <c r="AA38" i="9" s="1"/>
  <c r="M38" i="9"/>
  <c r="I38" i="9"/>
  <c r="Y37" i="9"/>
  <c r="AA37" i="9" s="1"/>
  <c r="U37" i="9"/>
  <c r="Q37" i="9"/>
  <c r="M37" i="9"/>
  <c r="I37" i="9"/>
  <c r="X36" i="9"/>
  <c r="W36" i="9"/>
  <c r="Y36" i="9" s="1"/>
  <c r="AA36" i="9" s="1"/>
  <c r="U36" i="9"/>
  <c r="T36" i="9"/>
  <c r="S36" i="9"/>
  <c r="Q36" i="9"/>
  <c r="P36" i="9"/>
  <c r="O36" i="9"/>
  <c r="L36" i="9"/>
  <c r="K36" i="9"/>
  <c r="M36" i="9" s="1"/>
  <c r="H36" i="9"/>
  <c r="G36" i="9"/>
  <c r="I36" i="9" s="1"/>
  <c r="Y35" i="9"/>
  <c r="U35" i="9"/>
  <c r="Q35" i="9"/>
  <c r="AA35" i="9" s="1"/>
  <c r="M35" i="9"/>
  <c r="I35" i="9"/>
  <c r="Y34" i="9"/>
  <c r="AA34" i="9" s="1"/>
  <c r="U34" i="9"/>
  <c r="Q34" i="9"/>
  <c r="M34" i="9"/>
  <c r="I34" i="9"/>
  <c r="Y33" i="9"/>
  <c r="U33" i="9"/>
  <c r="Q33" i="9"/>
  <c r="AA33" i="9" s="1"/>
  <c r="M33" i="9"/>
  <c r="I33" i="9"/>
  <c r="Y32" i="9"/>
  <c r="AA32" i="9" s="1"/>
  <c r="U32" i="9"/>
  <c r="Q32" i="9"/>
  <c r="M32" i="9"/>
  <c r="I32" i="9"/>
  <c r="X31" i="9"/>
  <c r="W31" i="9"/>
  <c r="Y31" i="9" s="1"/>
  <c r="U31" i="9"/>
  <c r="T31" i="9"/>
  <c r="S31" i="9"/>
  <c r="Q31" i="9"/>
  <c r="P31" i="9"/>
  <c r="O31" i="9"/>
  <c r="L31" i="9"/>
  <c r="K31" i="9"/>
  <c r="M31" i="9" s="1"/>
  <c r="H31" i="9"/>
  <c r="G31" i="9"/>
  <c r="I31" i="9" s="1"/>
  <c r="Y30" i="9"/>
  <c r="U30" i="9"/>
  <c r="Q30" i="9"/>
  <c r="AA30" i="9" s="1"/>
  <c r="M30" i="9"/>
  <c r="I30" i="9"/>
  <c r="Y29" i="9"/>
  <c r="AA29" i="9" s="1"/>
  <c r="U29" i="9"/>
  <c r="Q29" i="9"/>
  <c r="M29" i="9"/>
  <c r="I29" i="9"/>
  <c r="X28" i="9"/>
  <c r="W28" i="9"/>
  <c r="Y28" i="9" s="1"/>
  <c r="U28" i="9"/>
  <c r="T28" i="9"/>
  <c r="S28" i="9"/>
  <c r="Q28" i="9"/>
  <c r="P28" i="9"/>
  <c r="O28" i="9"/>
  <c r="L28" i="9"/>
  <c r="K28" i="9"/>
  <c r="M28" i="9" s="1"/>
  <c r="H28" i="9"/>
  <c r="G28" i="9"/>
  <c r="I28" i="9" s="1"/>
  <c r="Y27" i="9"/>
  <c r="U27" i="9"/>
  <c r="Q27" i="9"/>
  <c r="AA27" i="9" s="1"/>
  <c r="M27" i="9"/>
  <c r="I27" i="9"/>
  <c r="Y26" i="9"/>
  <c r="AA26" i="9" s="1"/>
  <c r="U26" i="9"/>
  <c r="Q26" i="9"/>
  <c r="M26" i="9"/>
  <c r="I26" i="9"/>
  <c r="Y25" i="9"/>
  <c r="U25" i="9"/>
  <c r="Q25" i="9"/>
  <c r="AA25" i="9" s="1"/>
  <c r="M25" i="9"/>
  <c r="I25" i="9"/>
  <c r="Y24" i="9"/>
  <c r="AA24" i="9" s="1"/>
  <c r="X24" i="9"/>
  <c r="W24" i="9"/>
  <c r="T24" i="9"/>
  <c r="S24" i="9"/>
  <c r="U24" i="9" s="1"/>
  <c r="P24" i="9"/>
  <c r="O24" i="9"/>
  <c r="Q24" i="9" s="1"/>
  <c r="M24" i="9"/>
  <c r="L24" i="9"/>
  <c r="K24" i="9"/>
  <c r="I24" i="9"/>
  <c r="H24" i="9"/>
  <c r="G24" i="9"/>
  <c r="Y23" i="9"/>
  <c r="U23" i="9"/>
  <c r="Q23" i="9"/>
  <c r="M23" i="9"/>
  <c r="AA23" i="9" s="1"/>
  <c r="I23" i="9"/>
  <c r="Y22" i="9"/>
  <c r="AA22" i="9" s="1"/>
  <c r="U22" i="9"/>
  <c r="Q22" i="9"/>
  <c r="M22" i="9"/>
  <c r="I22" i="9"/>
  <c r="Y21" i="9"/>
  <c r="U21" i="9"/>
  <c r="AA21" i="9" s="1"/>
  <c r="Q21" i="9"/>
  <c r="M21" i="9"/>
  <c r="I21" i="9"/>
  <c r="Y20" i="9"/>
  <c r="AA20" i="9" s="1"/>
  <c r="U20" i="9"/>
  <c r="Q20" i="9"/>
  <c r="M20" i="9"/>
  <c r="I20" i="9"/>
  <c r="Y19" i="9"/>
  <c r="U19" i="9"/>
  <c r="Q19" i="9"/>
  <c r="M19" i="9"/>
  <c r="AA19" i="9" s="1"/>
  <c r="I19" i="9"/>
  <c r="Y18" i="9"/>
  <c r="U18" i="9"/>
  <c r="Q18" i="9"/>
  <c r="AA18" i="9" s="1"/>
  <c r="M18" i="9"/>
  <c r="I18" i="9"/>
  <c r="Y17" i="9"/>
  <c r="U17" i="9"/>
  <c r="AA17" i="9" s="1"/>
  <c r="Q17" i="9"/>
  <c r="M17" i="9"/>
  <c r="I17" i="9"/>
  <c r="Y16" i="9"/>
  <c r="AA16" i="9" s="1"/>
  <c r="U16" i="9"/>
  <c r="Q16" i="9"/>
  <c r="M16" i="9"/>
  <c r="I16" i="9"/>
  <c r="Y15" i="9"/>
  <c r="X15" i="9"/>
  <c r="W15" i="9"/>
  <c r="U15" i="9"/>
  <c r="T15" i="9"/>
  <c r="S15" i="9"/>
  <c r="P15" i="9"/>
  <c r="O15" i="9"/>
  <c r="L15" i="9"/>
  <c r="K15" i="9"/>
  <c r="M15" i="9" s="1"/>
  <c r="I15" i="9"/>
  <c r="H15" i="9"/>
  <c r="G15" i="9"/>
  <c r="Y14" i="9"/>
  <c r="AA14" i="9" s="1"/>
  <c r="U14" i="9"/>
  <c r="Q14" i="9"/>
  <c r="M14" i="9"/>
  <c r="I14" i="9"/>
  <c r="Y13" i="9"/>
  <c r="U13" i="9"/>
  <c r="Q13" i="9"/>
  <c r="AA13" i="9" s="1"/>
  <c r="M13" i="9"/>
  <c r="I13" i="9"/>
  <c r="Y12" i="9"/>
  <c r="U12" i="9"/>
  <c r="AA12" i="9" s="1"/>
  <c r="Q12" i="9"/>
  <c r="M12" i="9"/>
  <c r="I12" i="9"/>
  <c r="Y11" i="9"/>
  <c r="AA11" i="9" s="1"/>
  <c r="U11" i="9"/>
  <c r="Q11" i="9"/>
  <c r="M11" i="9"/>
  <c r="I11" i="9"/>
  <c r="Y10" i="9"/>
  <c r="U10" i="9"/>
  <c r="Q10" i="9"/>
  <c r="M10" i="9"/>
  <c r="AA10" i="9" s="1"/>
  <c r="I10" i="9"/>
  <c r="Y9" i="9"/>
  <c r="U9" i="9"/>
  <c r="AA9" i="9" s="1"/>
  <c r="Q9" i="9"/>
  <c r="M9" i="9"/>
  <c r="I9" i="9"/>
  <c r="Y8" i="9"/>
  <c r="X8" i="9"/>
  <c r="W8" i="9"/>
  <c r="U8" i="9"/>
  <c r="T8" i="9"/>
  <c r="S8" i="9"/>
  <c r="P8" i="9"/>
  <c r="O8" i="9"/>
  <c r="Q8" i="9" s="1"/>
  <c r="AA8" i="9" s="1"/>
  <c r="L8" i="9"/>
  <c r="K8" i="9"/>
  <c r="M8" i="9" s="1"/>
  <c r="I8" i="9"/>
  <c r="H8" i="9"/>
  <c r="G8" i="9"/>
  <c r="Q7" i="19" l="1"/>
  <c r="Q129" i="19" s="1"/>
  <c r="O129" i="19"/>
  <c r="G129" i="19"/>
  <c r="L129" i="19"/>
  <c r="K129" i="19"/>
  <c r="G125" i="18"/>
  <c r="Q125" i="18"/>
  <c r="K125" i="18"/>
  <c r="M125" i="18" s="1"/>
  <c r="O125" i="18"/>
  <c r="P126" i="17"/>
  <c r="S126" i="17"/>
  <c r="W29" i="17"/>
  <c r="N59" i="17"/>
  <c r="N94" i="17"/>
  <c r="W94" i="17"/>
  <c r="R126" i="17"/>
  <c r="V126" i="17"/>
  <c r="N29" i="17"/>
  <c r="W121" i="17"/>
  <c r="W14" i="17"/>
  <c r="W50" i="17"/>
  <c r="N75" i="17"/>
  <c r="I7" i="17"/>
  <c r="I126" i="17" s="1"/>
  <c r="J121" i="17"/>
  <c r="N121" i="17" s="1"/>
  <c r="N14" i="17"/>
  <c r="W75" i="17"/>
  <c r="N80" i="17"/>
  <c r="W103" i="17"/>
  <c r="J29" i="17"/>
  <c r="H59" i="17"/>
  <c r="H126" i="17" s="1"/>
  <c r="Q59" i="17"/>
  <c r="W59" i="17" s="1"/>
  <c r="W122" i="17"/>
  <c r="G112" i="17"/>
  <c r="N112" i="17" s="1"/>
  <c r="N75" i="16"/>
  <c r="G72" i="16"/>
  <c r="N72" i="16" s="1"/>
  <c r="N117" i="16"/>
  <c r="W65" i="16"/>
  <c r="R59" i="16"/>
  <c r="R124" i="16" s="1"/>
  <c r="N7" i="16"/>
  <c r="P7" i="16"/>
  <c r="I29" i="16"/>
  <c r="G59" i="16"/>
  <c r="P59" i="16"/>
  <c r="N65" i="16"/>
  <c r="I59" i="16"/>
  <c r="N80" i="16"/>
  <c r="G77" i="16"/>
  <c r="K77" i="16"/>
  <c r="K124" i="16" s="1"/>
  <c r="I94" i="16"/>
  <c r="I105" i="16"/>
  <c r="N105" i="16" s="1"/>
  <c r="H112" i="16"/>
  <c r="H124" i="16" s="1"/>
  <c r="L112" i="16"/>
  <c r="L124" i="16" s="1"/>
  <c r="W119" i="16"/>
  <c r="N11" i="16"/>
  <c r="W11" i="16"/>
  <c r="N50" i="16"/>
  <c r="G29" i="16"/>
  <c r="N29" i="16" s="1"/>
  <c r="N103" i="16"/>
  <c r="G94" i="16"/>
  <c r="N94" i="16" s="1"/>
  <c r="W112" i="16"/>
  <c r="U124" i="16"/>
  <c r="W80" i="16"/>
  <c r="P77" i="16"/>
  <c r="W77" i="16" s="1"/>
  <c r="W94" i="16"/>
  <c r="Q124" i="16"/>
  <c r="I124" i="16"/>
  <c r="M124" i="16"/>
  <c r="V124" i="16"/>
  <c r="W50" i="16"/>
  <c r="P29" i="16"/>
  <c r="W29" i="16" s="1"/>
  <c r="T29" i="16"/>
  <c r="T124" i="16" s="1"/>
  <c r="W75" i="16"/>
  <c r="P72" i="16"/>
  <c r="W72" i="16" s="1"/>
  <c r="W103" i="16"/>
  <c r="P94" i="16"/>
  <c r="N119" i="16"/>
  <c r="N112" i="16" s="1"/>
  <c r="G112" i="16"/>
  <c r="W122" i="16"/>
  <c r="V30" i="15"/>
  <c r="Q57" i="15"/>
  <c r="V9" i="15"/>
  <c r="U57" i="15"/>
  <c r="V43" i="15"/>
  <c r="V46" i="15"/>
  <c r="M57" i="15"/>
  <c r="V17" i="15"/>
  <c r="V26" i="15"/>
  <c r="V33" i="15"/>
  <c r="V51" i="15"/>
  <c r="G57" i="15"/>
  <c r="K57" i="15"/>
  <c r="H57" i="15"/>
  <c r="O57" i="15"/>
  <c r="U10" i="13"/>
  <c r="R62" i="13"/>
  <c r="U46" i="13"/>
  <c r="U35" i="13"/>
  <c r="R19" i="13"/>
  <c r="U19" i="13" s="1"/>
  <c r="R40" i="13"/>
  <c r="U40" i="13" s="1"/>
  <c r="F62" i="13"/>
  <c r="J62" i="13"/>
  <c r="N62" i="13"/>
  <c r="H28" i="13"/>
  <c r="H62" i="13" s="1"/>
  <c r="H46" i="13"/>
  <c r="G62" i="13"/>
  <c r="S10" i="13"/>
  <c r="S35" i="13"/>
  <c r="S54" i="13"/>
  <c r="U54" i="13" s="1"/>
  <c r="L10" i="13"/>
  <c r="L62" i="13" s="1"/>
  <c r="P10" i="13"/>
  <c r="P62" i="13" s="1"/>
  <c r="R29" i="12"/>
  <c r="R37" i="12"/>
  <c r="R42" i="12"/>
  <c r="R50" i="12"/>
  <c r="R9" i="12"/>
  <c r="R16" i="12"/>
  <c r="R25" i="12"/>
  <c r="M54" i="12"/>
  <c r="K54" i="12"/>
  <c r="Q45" i="12"/>
  <c r="R45" i="12" s="1"/>
  <c r="I50" i="12"/>
  <c r="I54" i="12" s="1"/>
  <c r="L54" i="12"/>
  <c r="R29" i="11"/>
  <c r="R37" i="11"/>
  <c r="R42" i="11"/>
  <c r="R45" i="11"/>
  <c r="Q53" i="11"/>
  <c r="R9" i="11"/>
  <c r="R25" i="11"/>
  <c r="R32" i="11"/>
  <c r="O53" i="11"/>
  <c r="M50" i="11"/>
  <c r="M53" i="11" s="1"/>
  <c r="I50" i="11"/>
  <c r="I53" i="11" s="1"/>
  <c r="AA15" i="10"/>
  <c r="AA24" i="10"/>
  <c r="AA31" i="10"/>
  <c r="H53" i="10"/>
  <c r="Y53" i="10"/>
  <c r="AA28" i="10"/>
  <c r="AA44" i="10"/>
  <c r="M53" i="10"/>
  <c r="AA8" i="10"/>
  <c r="G36" i="10"/>
  <c r="I36" i="10" s="1"/>
  <c r="Q36" i="10"/>
  <c r="AA36" i="10" s="1"/>
  <c r="I49" i="10"/>
  <c r="I53" i="10" s="1"/>
  <c r="L53" i="10"/>
  <c r="T53" i="10"/>
  <c r="I23" i="10"/>
  <c r="AA23" i="10" s="1"/>
  <c r="K53" i="10"/>
  <c r="U49" i="10"/>
  <c r="U53" i="10" s="1"/>
  <c r="AA31" i="9"/>
  <c r="AA41" i="9"/>
  <c r="I52" i="9"/>
  <c r="U52" i="9"/>
  <c r="AA28" i="9"/>
  <c r="AA44" i="9"/>
  <c r="AA49" i="9"/>
  <c r="Y52" i="9"/>
  <c r="G52" i="9"/>
  <c r="W52" i="9"/>
  <c r="Q15" i="9"/>
  <c r="AA15" i="9" s="1"/>
  <c r="M49" i="9"/>
  <c r="M52" i="9" s="1"/>
  <c r="W126" i="17" l="1"/>
  <c r="Q126" i="17"/>
  <c r="J126" i="17"/>
  <c r="N7" i="17"/>
  <c r="N126" i="17" s="1"/>
  <c r="G126" i="17"/>
  <c r="N77" i="16"/>
  <c r="W59" i="16"/>
  <c r="W7" i="16"/>
  <c r="W124" i="16" s="1"/>
  <c r="P124" i="16"/>
  <c r="N59" i="16"/>
  <c r="G124" i="16"/>
  <c r="N124" i="16"/>
  <c r="V57" i="15"/>
  <c r="U62" i="13"/>
  <c r="S62" i="13"/>
  <c r="Q54" i="12"/>
  <c r="R54" i="12"/>
  <c r="R50" i="11"/>
  <c r="R53" i="11" s="1"/>
  <c r="Q53" i="10"/>
  <c r="G53" i="10"/>
  <c r="AA49" i="10"/>
  <c r="AA53" i="10" s="1"/>
  <c r="AA52" i="9"/>
  <c r="Q52" i="9"/>
  <c r="Y12" i="8" l="1"/>
  <c r="W12" i="8"/>
  <c r="V12" i="8"/>
  <c r="S12" i="8"/>
  <c r="R12" i="8"/>
  <c r="O12" i="8"/>
  <c r="N12" i="8"/>
  <c r="K12" i="8"/>
  <c r="J12" i="8"/>
  <c r="G12" i="8"/>
  <c r="F12" i="8"/>
  <c r="D12" i="8"/>
  <c r="C12" i="8"/>
  <c r="B12" i="8"/>
  <c r="AX11" i="8"/>
  <c r="AW11" i="8"/>
  <c r="AV11" i="8"/>
  <c r="AX10" i="8"/>
  <c r="AW10" i="8"/>
  <c r="AV10" i="8"/>
  <c r="X10" i="8"/>
  <c r="Z10" i="8" s="1"/>
  <c r="T10" i="8"/>
  <c r="P10" i="8"/>
  <c r="P12" i="8" s="1"/>
  <c r="L10" i="8"/>
  <c r="H10" i="8"/>
  <c r="D10" i="8"/>
  <c r="AX9" i="8"/>
  <c r="AW9" i="8"/>
  <c r="AV9" i="8"/>
  <c r="X9" i="8"/>
  <c r="Z9" i="8" s="1"/>
  <c r="T9" i="8"/>
  <c r="P9" i="8"/>
  <c r="L9" i="8"/>
  <c r="H9" i="8"/>
  <c r="D9" i="8"/>
  <c r="X8" i="8"/>
  <c r="X12" i="8" s="1"/>
  <c r="T8" i="8"/>
  <c r="T12" i="8" s="1"/>
  <c r="P8" i="8"/>
  <c r="L8" i="8"/>
  <c r="L12" i="8" s="1"/>
  <c r="H8" i="8"/>
  <c r="H12" i="8" s="1"/>
  <c r="D8" i="8"/>
  <c r="Y12" i="7"/>
  <c r="W12" i="7"/>
  <c r="V12" i="7"/>
  <c r="S12" i="7"/>
  <c r="R12" i="7"/>
  <c r="O12" i="7"/>
  <c r="N12" i="7"/>
  <c r="K12" i="7"/>
  <c r="J12" i="7"/>
  <c r="G12" i="7"/>
  <c r="F12" i="7"/>
  <c r="C12" i="7"/>
  <c r="B12" i="7"/>
  <c r="AX11" i="7"/>
  <c r="AW11" i="7"/>
  <c r="AV11" i="7"/>
  <c r="AX10" i="7"/>
  <c r="AW10" i="7"/>
  <c r="AV10" i="7"/>
  <c r="X10" i="7"/>
  <c r="Z10" i="7" s="1"/>
  <c r="T10" i="7"/>
  <c r="P10" i="7"/>
  <c r="P12" i="7" s="1"/>
  <c r="L10" i="7"/>
  <c r="H10" i="7"/>
  <c r="D10" i="7"/>
  <c r="AX9" i="7"/>
  <c r="AW9" i="7"/>
  <c r="AV9" i="7"/>
  <c r="X9" i="7"/>
  <c r="Z9" i="7" s="1"/>
  <c r="T9" i="7"/>
  <c r="P9" i="7"/>
  <c r="L9" i="7"/>
  <c r="H9" i="7"/>
  <c r="D9" i="7"/>
  <c r="X8" i="7"/>
  <c r="X12" i="7" s="1"/>
  <c r="T8" i="7"/>
  <c r="T12" i="7" s="1"/>
  <c r="P8" i="7"/>
  <c r="L8" i="7"/>
  <c r="L12" i="7" s="1"/>
  <c r="H8" i="7"/>
  <c r="H12" i="7" s="1"/>
  <c r="D8" i="7"/>
  <c r="D12" i="7" s="1"/>
  <c r="Z8" i="8" l="1"/>
  <c r="Z12" i="8" s="1"/>
  <c r="Z8" i="7"/>
  <c r="Z12" i="7" s="1"/>
  <c r="AD53" i="6" l="1"/>
  <c r="AC52" i="6"/>
  <c r="Y52" i="6"/>
  <c r="U52" i="6"/>
  <c r="Q52" i="6"/>
  <c r="M52" i="6"/>
  <c r="AE52" i="6" s="1"/>
  <c r="I52" i="6"/>
  <c r="AC51" i="6"/>
  <c r="Y51" i="6"/>
  <c r="U51" i="6"/>
  <c r="Q51" i="6"/>
  <c r="AE51" i="6" s="1"/>
  <c r="M51" i="6"/>
  <c r="I51" i="6"/>
  <c r="AC50" i="6"/>
  <c r="Y50" i="6"/>
  <c r="U50" i="6"/>
  <c r="Q50" i="6"/>
  <c r="M50" i="6"/>
  <c r="I50" i="6"/>
  <c r="AE50" i="6" s="1"/>
  <c r="AB49" i="6"/>
  <c r="AB53" i="6" s="1"/>
  <c r="AA49" i="6"/>
  <c r="AA53" i="6" s="1"/>
  <c r="X49" i="6"/>
  <c r="X53" i="6" s="1"/>
  <c r="W49" i="6"/>
  <c r="Y49" i="6" s="1"/>
  <c r="T49" i="6"/>
  <c r="U49" i="6" s="1"/>
  <c r="S49" i="6"/>
  <c r="S53" i="6" s="1"/>
  <c r="Q49" i="6"/>
  <c r="P49" i="6"/>
  <c r="P53" i="6" s="1"/>
  <c r="O49" i="6"/>
  <c r="O53" i="6" s="1"/>
  <c r="L49" i="6"/>
  <c r="L53" i="6" s="1"/>
  <c r="K49" i="6"/>
  <c r="K53" i="6" s="1"/>
  <c r="H49" i="6"/>
  <c r="H53" i="6" s="1"/>
  <c r="G49" i="6"/>
  <c r="I49" i="6" s="1"/>
  <c r="AC48" i="6"/>
  <c r="Y48" i="6"/>
  <c r="U48" i="6"/>
  <c r="Q48" i="6"/>
  <c r="M48" i="6"/>
  <c r="AE48" i="6" s="1"/>
  <c r="I48" i="6"/>
  <c r="AC47" i="6"/>
  <c r="Y47" i="6"/>
  <c r="U47" i="6"/>
  <c r="Q47" i="6"/>
  <c r="M47" i="6"/>
  <c r="I47" i="6"/>
  <c r="AE47" i="6" s="1"/>
  <c r="AC46" i="6"/>
  <c r="Y46" i="6"/>
  <c r="U46" i="6"/>
  <c r="Q46" i="6"/>
  <c r="M46" i="6"/>
  <c r="AE46" i="6" s="1"/>
  <c r="I46" i="6"/>
  <c r="AC45" i="6"/>
  <c r="Y45" i="6"/>
  <c r="U45" i="6"/>
  <c r="Q45" i="6"/>
  <c r="M45" i="6"/>
  <c r="I45" i="6"/>
  <c r="AE45" i="6" s="1"/>
  <c r="AB44" i="6"/>
  <c r="AA44" i="6"/>
  <c r="AC44" i="6" s="1"/>
  <c r="X44" i="6"/>
  <c r="Y44" i="6" s="1"/>
  <c r="W44" i="6"/>
  <c r="U44" i="6"/>
  <c r="T44" i="6"/>
  <c r="S44" i="6"/>
  <c r="P44" i="6"/>
  <c r="O44" i="6"/>
  <c r="Q44" i="6" s="1"/>
  <c r="L44" i="6"/>
  <c r="K44" i="6"/>
  <c r="M44" i="6" s="1"/>
  <c r="H44" i="6"/>
  <c r="I44" i="6" s="1"/>
  <c r="G44" i="6"/>
  <c r="AC43" i="6"/>
  <c r="Y43" i="6"/>
  <c r="U43" i="6"/>
  <c r="Q43" i="6"/>
  <c r="M43" i="6"/>
  <c r="I43" i="6"/>
  <c r="AE43" i="6" s="1"/>
  <c r="AC42" i="6"/>
  <c r="Y42" i="6"/>
  <c r="U42" i="6"/>
  <c r="Q42" i="6"/>
  <c r="M42" i="6"/>
  <c r="AE42" i="6" s="1"/>
  <c r="I42" i="6"/>
  <c r="AC41" i="6"/>
  <c r="AB41" i="6"/>
  <c r="AA41" i="6"/>
  <c r="X41" i="6"/>
  <c r="W41" i="6"/>
  <c r="Y41" i="6" s="1"/>
  <c r="T41" i="6"/>
  <c r="S41" i="6"/>
  <c r="U41" i="6" s="1"/>
  <c r="P41" i="6"/>
  <c r="Q41" i="6" s="1"/>
  <c r="O41" i="6"/>
  <c r="M41" i="6"/>
  <c r="L41" i="6"/>
  <c r="K41" i="6"/>
  <c r="H41" i="6"/>
  <c r="G41" i="6"/>
  <c r="I41" i="6" s="1"/>
  <c r="AC40" i="6"/>
  <c r="Y40" i="6"/>
  <c r="U40" i="6"/>
  <c r="Q40" i="6"/>
  <c r="M40" i="6"/>
  <c r="AE40" i="6" s="1"/>
  <c r="I40" i="6"/>
  <c r="AC39" i="6"/>
  <c r="Y39" i="6"/>
  <c r="U39" i="6"/>
  <c r="Q39" i="6"/>
  <c r="M39" i="6"/>
  <c r="I39" i="6"/>
  <c r="AE39" i="6" s="1"/>
  <c r="AC38" i="6"/>
  <c r="Y38" i="6"/>
  <c r="U38" i="6"/>
  <c r="Q38" i="6"/>
  <c r="M38" i="6"/>
  <c r="AE38" i="6" s="1"/>
  <c r="I38" i="6"/>
  <c r="AC37" i="6"/>
  <c r="Y37" i="6"/>
  <c r="U37" i="6"/>
  <c r="Q37" i="6"/>
  <c r="AE37" i="6" s="1"/>
  <c r="M37" i="6"/>
  <c r="I37" i="6"/>
  <c r="AB36" i="6"/>
  <c r="AA36" i="6"/>
  <c r="AC36" i="6" s="1"/>
  <c r="X36" i="6"/>
  <c r="W36" i="6"/>
  <c r="Y36" i="6" s="1"/>
  <c r="T36" i="6"/>
  <c r="U36" i="6" s="1"/>
  <c r="S36" i="6"/>
  <c r="Q36" i="6"/>
  <c r="P36" i="6"/>
  <c r="O36" i="6"/>
  <c r="L36" i="6"/>
  <c r="K36" i="6"/>
  <c r="M36" i="6" s="1"/>
  <c r="H36" i="6"/>
  <c r="G36" i="6"/>
  <c r="I36" i="6" s="1"/>
  <c r="AC35" i="6"/>
  <c r="Y35" i="6"/>
  <c r="U35" i="6"/>
  <c r="Q35" i="6"/>
  <c r="AE35" i="6" s="1"/>
  <c r="M35" i="6"/>
  <c r="I35" i="6"/>
  <c r="AC34" i="6"/>
  <c r="Y34" i="6"/>
  <c r="U34" i="6"/>
  <c r="Q34" i="6"/>
  <c r="M34" i="6"/>
  <c r="I34" i="6"/>
  <c r="AE34" i="6" s="1"/>
  <c r="AC33" i="6"/>
  <c r="Y33" i="6"/>
  <c r="U33" i="6"/>
  <c r="Q33" i="6"/>
  <c r="AE33" i="6" s="1"/>
  <c r="M33" i="6"/>
  <c r="I33" i="6"/>
  <c r="AC32" i="6"/>
  <c r="Y32" i="6"/>
  <c r="U32" i="6"/>
  <c r="Q32" i="6"/>
  <c r="M32" i="6"/>
  <c r="I32" i="6"/>
  <c r="AE32" i="6" s="1"/>
  <c r="AB31" i="6"/>
  <c r="AA31" i="6"/>
  <c r="AC31" i="6" s="1"/>
  <c r="X31" i="6"/>
  <c r="Y31" i="6" s="1"/>
  <c r="W31" i="6"/>
  <c r="U31" i="6"/>
  <c r="T31" i="6"/>
  <c r="S31" i="6"/>
  <c r="P31" i="6"/>
  <c r="O31" i="6"/>
  <c r="Q31" i="6" s="1"/>
  <c r="L31" i="6"/>
  <c r="K31" i="6"/>
  <c r="M31" i="6" s="1"/>
  <c r="H31" i="6"/>
  <c r="I31" i="6" s="1"/>
  <c r="AE31" i="6" s="1"/>
  <c r="G31" i="6"/>
  <c r="AC30" i="6"/>
  <c r="Y30" i="6"/>
  <c r="U30" i="6"/>
  <c r="Q30" i="6"/>
  <c r="M30" i="6"/>
  <c r="I30" i="6"/>
  <c r="AE30" i="6" s="1"/>
  <c r="AC29" i="6"/>
  <c r="Y29" i="6"/>
  <c r="U29" i="6"/>
  <c r="Q29" i="6"/>
  <c r="M29" i="6"/>
  <c r="I29" i="6"/>
  <c r="AE29" i="6" s="1"/>
  <c r="AB28" i="6"/>
  <c r="AC28" i="6" s="1"/>
  <c r="AA28" i="6"/>
  <c r="Y28" i="6"/>
  <c r="X28" i="6"/>
  <c r="W28" i="6"/>
  <c r="T28" i="6"/>
  <c r="S28" i="6"/>
  <c r="U28" i="6" s="1"/>
  <c r="P28" i="6"/>
  <c r="O28" i="6"/>
  <c r="L28" i="6"/>
  <c r="M28" i="6" s="1"/>
  <c r="K28" i="6"/>
  <c r="I28" i="6"/>
  <c r="H28" i="6"/>
  <c r="G28" i="6"/>
  <c r="AC27" i="6"/>
  <c r="Y27" i="6"/>
  <c r="U27" i="6"/>
  <c r="Q27" i="6"/>
  <c r="M27" i="6"/>
  <c r="I27" i="6"/>
  <c r="AE27" i="6" s="1"/>
  <c r="AC26" i="6"/>
  <c r="Y26" i="6"/>
  <c r="U26" i="6"/>
  <c r="Q26" i="6"/>
  <c r="AE26" i="6" s="1"/>
  <c r="M26" i="6"/>
  <c r="I26" i="6"/>
  <c r="AC25" i="6"/>
  <c r="Y25" i="6"/>
  <c r="U25" i="6"/>
  <c r="Q25" i="6"/>
  <c r="M25" i="6"/>
  <c r="I25" i="6"/>
  <c r="AE25" i="6" s="1"/>
  <c r="AB24" i="6"/>
  <c r="AA24" i="6"/>
  <c r="AC24" i="6" s="1"/>
  <c r="X24" i="6"/>
  <c r="Y24" i="6" s="1"/>
  <c r="W24" i="6"/>
  <c r="U24" i="6"/>
  <c r="T24" i="6"/>
  <c r="S24" i="6"/>
  <c r="P24" i="6"/>
  <c r="O24" i="6"/>
  <c r="Q24" i="6" s="1"/>
  <c r="L24" i="6"/>
  <c r="K24" i="6"/>
  <c r="M24" i="6" s="1"/>
  <c r="H24" i="6"/>
  <c r="I24" i="6" s="1"/>
  <c r="G24" i="6"/>
  <c r="AC23" i="6"/>
  <c r="Y23" i="6"/>
  <c r="U23" i="6"/>
  <c r="Q23" i="6"/>
  <c r="M23" i="6"/>
  <c r="I23" i="6"/>
  <c r="AE23" i="6" s="1"/>
  <c r="AC22" i="6"/>
  <c r="Y22" i="6"/>
  <c r="U22" i="6"/>
  <c r="Q22" i="6"/>
  <c r="M22" i="6"/>
  <c r="AE22" i="6" s="1"/>
  <c r="I22" i="6"/>
  <c r="AC21" i="6"/>
  <c r="Y21" i="6"/>
  <c r="U21" i="6"/>
  <c r="Q21" i="6"/>
  <c r="M21" i="6"/>
  <c r="I21" i="6"/>
  <c r="AE21" i="6" s="1"/>
  <c r="AC20" i="6"/>
  <c r="Y20" i="6"/>
  <c r="U20" i="6"/>
  <c r="Q20" i="6"/>
  <c r="M20" i="6"/>
  <c r="AE20" i="6" s="1"/>
  <c r="I20" i="6"/>
  <c r="AC19" i="6"/>
  <c r="Y19" i="6"/>
  <c r="U19" i="6"/>
  <c r="Q19" i="6"/>
  <c r="M19" i="6"/>
  <c r="I19" i="6"/>
  <c r="AE19" i="6" s="1"/>
  <c r="AC18" i="6"/>
  <c r="Y18" i="6"/>
  <c r="U18" i="6"/>
  <c r="Q18" i="6"/>
  <c r="M18" i="6"/>
  <c r="AE18" i="6" s="1"/>
  <c r="I18" i="6"/>
  <c r="AC17" i="6"/>
  <c r="Y17" i="6"/>
  <c r="U17" i="6"/>
  <c r="Q17" i="6"/>
  <c r="M17" i="6"/>
  <c r="I17" i="6"/>
  <c r="AE17" i="6" s="1"/>
  <c r="AC16" i="6"/>
  <c r="Y16" i="6"/>
  <c r="U16" i="6"/>
  <c r="Q16" i="6"/>
  <c r="M16" i="6"/>
  <c r="I16" i="6"/>
  <c r="AE16" i="6" s="1"/>
  <c r="AB15" i="6"/>
  <c r="AC15" i="6" s="1"/>
  <c r="AA15" i="6"/>
  <c r="Y15" i="6"/>
  <c r="X15" i="6"/>
  <c r="W15" i="6"/>
  <c r="T15" i="6"/>
  <c r="S15" i="6"/>
  <c r="U15" i="6" s="1"/>
  <c r="P15" i="6"/>
  <c r="O15" i="6"/>
  <c r="L15" i="6"/>
  <c r="M15" i="6" s="1"/>
  <c r="K15" i="6"/>
  <c r="I15" i="6"/>
  <c r="H15" i="6"/>
  <c r="G15" i="6"/>
  <c r="AC14" i="6"/>
  <c r="Y14" i="6"/>
  <c r="U14" i="6"/>
  <c r="Q14" i="6"/>
  <c r="M14" i="6"/>
  <c r="I14" i="6"/>
  <c r="AE14" i="6" s="1"/>
  <c r="AE13" i="6"/>
  <c r="AC13" i="6"/>
  <c r="Y13" i="6"/>
  <c r="U13" i="6"/>
  <c r="Q13" i="6"/>
  <c r="M13" i="6"/>
  <c r="I13" i="6"/>
  <c r="AC12" i="6"/>
  <c r="Y12" i="6"/>
  <c r="U12" i="6"/>
  <c r="Q12" i="6"/>
  <c r="M12" i="6"/>
  <c r="I12" i="6"/>
  <c r="AE12" i="6" s="1"/>
  <c r="AE11" i="6"/>
  <c r="AC11" i="6"/>
  <c r="Y11" i="6"/>
  <c r="U11" i="6"/>
  <c r="Q11" i="6"/>
  <c r="M11" i="6"/>
  <c r="I11" i="6"/>
  <c r="AC10" i="6"/>
  <c r="Y10" i="6"/>
  <c r="U10" i="6"/>
  <c r="Q10" i="6"/>
  <c r="M10" i="6"/>
  <c r="I10" i="6"/>
  <c r="AE10" i="6" s="1"/>
  <c r="AC9" i="6"/>
  <c r="Y9" i="6"/>
  <c r="U9" i="6"/>
  <c r="Q9" i="6"/>
  <c r="M9" i="6"/>
  <c r="AE9" i="6" s="1"/>
  <c r="I9" i="6"/>
  <c r="AB8" i="6"/>
  <c r="AC8" i="6" s="1"/>
  <c r="AA8" i="6"/>
  <c r="Y8" i="6"/>
  <c r="X8" i="6"/>
  <c r="W8" i="6"/>
  <c r="T8" i="6"/>
  <c r="S8" i="6"/>
  <c r="U8" i="6" s="1"/>
  <c r="P8" i="6"/>
  <c r="O8" i="6"/>
  <c r="Q8" i="6" s="1"/>
  <c r="L8" i="6"/>
  <c r="M8" i="6" s="1"/>
  <c r="K8" i="6"/>
  <c r="I8" i="6"/>
  <c r="H8" i="6"/>
  <c r="G8" i="6"/>
  <c r="AB52" i="5"/>
  <c r="AA51" i="5"/>
  <c r="X51" i="5"/>
  <c r="U51" i="5"/>
  <c r="Q51" i="5"/>
  <c r="M51" i="5"/>
  <c r="AC51" i="5" s="1"/>
  <c r="I51" i="5"/>
  <c r="AA50" i="5"/>
  <c r="X50" i="5"/>
  <c r="U50" i="5"/>
  <c r="Q50" i="5"/>
  <c r="AC50" i="5" s="1"/>
  <c r="M50" i="5"/>
  <c r="I50" i="5"/>
  <c r="AA49" i="5"/>
  <c r="Z49" i="5"/>
  <c r="Y49" i="5"/>
  <c r="Y52" i="5" s="1"/>
  <c r="W49" i="5"/>
  <c r="W52" i="5" s="1"/>
  <c r="V49" i="5"/>
  <c r="X49" i="5" s="1"/>
  <c r="T49" i="5"/>
  <c r="S49" i="5"/>
  <c r="U49" i="5" s="1"/>
  <c r="P49" i="5"/>
  <c r="P52" i="5" s="1"/>
  <c r="O49" i="5"/>
  <c r="M49" i="5"/>
  <c r="L49" i="5"/>
  <c r="K49" i="5"/>
  <c r="K52" i="5" s="1"/>
  <c r="H49" i="5"/>
  <c r="H52" i="5" s="1"/>
  <c r="G49" i="5"/>
  <c r="I49" i="5" s="1"/>
  <c r="AA48" i="5"/>
  <c r="X48" i="5"/>
  <c r="U48" i="5"/>
  <c r="Q48" i="5"/>
  <c r="M48" i="5"/>
  <c r="I48" i="5"/>
  <c r="AC48" i="5" s="1"/>
  <c r="AA47" i="5"/>
  <c r="X47" i="5"/>
  <c r="U47" i="5"/>
  <c r="Q47" i="5"/>
  <c r="AC47" i="5" s="1"/>
  <c r="M47" i="5"/>
  <c r="I47" i="5"/>
  <c r="AA46" i="5"/>
  <c r="X46" i="5"/>
  <c r="U46" i="5"/>
  <c r="Q46" i="5"/>
  <c r="M46" i="5"/>
  <c r="I46" i="5"/>
  <c r="AC46" i="5" s="1"/>
  <c r="AA45" i="5"/>
  <c r="X45" i="5"/>
  <c r="U45" i="5"/>
  <c r="Q45" i="5"/>
  <c r="AC45" i="5" s="1"/>
  <c r="M45" i="5"/>
  <c r="I45" i="5"/>
  <c r="Z44" i="5"/>
  <c r="Z52" i="5" s="1"/>
  <c r="Y44" i="5"/>
  <c r="AA44" i="5" s="1"/>
  <c r="W44" i="5"/>
  <c r="V44" i="5"/>
  <c r="X44" i="5" s="1"/>
  <c r="T44" i="5"/>
  <c r="U44" i="5" s="1"/>
  <c r="S44" i="5"/>
  <c r="Q44" i="5"/>
  <c r="P44" i="5"/>
  <c r="O44" i="5"/>
  <c r="O52" i="5" s="1"/>
  <c r="L44" i="5"/>
  <c r="L52" i="5" s="1"/>
  <c r="K44" i="5"/>
  <c r="M44" i="5" s="1"/>
  <c r="H44" i="5"/>
  <c r="G44" i="5"/>
  <c r="I44" i="5" s="1"/>
  <c r="AA43" i="5"/>
  <c r="X43" i="5"/>
  <c r="U43" i="5"/>
  <c r="Q43" i="5"/>
  <c r="AC43" i="5" s="1"/>
  <c r="M43" i="5"/>
  <c r="I43" i="5"/>
  <c r="AA42" i="5"/>
  <c r="X42" i="5"/>
  <c r="U42" i="5"/>
  <c r="Q42" i="5"/>
  <c r="M42" i="5"/>
  <c r="I42" i="5"/>
  <c r="AC42" i="5" s="1"/>
  <c r="Z41" i="5"/>
  <c r="AA41" i="5" s="1"/>
  <c r="Y41" i="5"/>
  <c r="X41" i="5"/>
  <c r="W41" i="5"/>
  <c r="V41" i="5"/>
  <c r="T41" i="5"/>
  <c r="S41" i="5"/>
  <c r="U41" i="5" s="1"/>
  <c r="P41" i="5"/>
  <c r="O41" i="5"/>
  <c r="L41" i="5"/>
  <c r="M41" i="5" s="1"/>
  <c r="K41" i="5"/>
  <c r="I41" i="5"/>
  <c r="H41" i="5"/>
  <c r="G41" i="5"/>
  <c r="AA40" i="5"/>
  <c r="X40" i="5"/>
  <c r="U40" i="5"/>
  <c r="Q40" i="5"/>
  <c r="M40" i="5"/>
  <c r="I40" i="5"/>
  <c r="AC40" i="5" s="1"/>
  <c r="AA39" i="5"/>
  <c r="X39" i="5"/>
  <c r="U39" i="5"/>
  <c r="Q39" i="5"/>
  <c r="AC39" i="5" s="1"/>
  <c r="M39" i="5"/>
  <c r="I39" i="5"/>
  <c r="AA38" i="5"/>
  <c r="X38" i="5"/>
  <c r="U38" i="5"/>
  <c r="Q38" i="5"/>
  <c r="M38" i="5"/>
  <c r="I38" i="5"/>
  <c r="AC38" i="5" s="1"/>
  <c r="AA37" i="5"/>
  <c r="X37" i="5"/>
  <c r="U37" i="5"/>
  <c r="Q37" i="5"/>
  <c r="M37" i="5"/>
  <c r="AC37" i="5" s="1"/>
  <c r="I37" i="5"/>
  <c r="AA36" i="5"/>
  <c r="Z36" i="5"/>
  <c r="Y36" i="5"/>
  <c r="W36" i="5"/>
  <c r="V36" i="5"/>
  <c r="X36" i="5" s="1"/>
  <c r="T36" i="5"/>
  <c r="S36" i="5"/>
  <c r="U36" i="5" s="1"/>
  <c r="P36" i="5"/>
  <c r="Q36" i="5" s="1"/>
  <c r="O36" i="5"/>
  <c r="M36" i="5"/>
  <c r="L36" i="5"/>
  <c r="K36" i="5"/>
  <c r="H36" i="5"/>
  <c r="G36" i="5"/>
  <c r="I36" i="5" s="1"/>
  <c r="AA35" i="5"/>
  <c r="X35" i="5"/>
  <c r="U35" i="5"/>
  <c r="Q35" i="5"/>
  <c r="M35" i="5"/>
  <c r="AC35" i="5" s="1"/>
  <c r="I35" i="5"/>
  <c r="AA34" i="5"/>
  <c r="X34" i="5"/>
  <c r="U34" i="5"/>
  <c r="Q34" i="5"/>
  <c r="M34" i="5"/>
  <c r="I34" i="5"/>
  <c r="AC34" i="5" s="1"/>
  <c r="AA33" i="5"/>
  <c r="X33" i="5"/>
  <c r="U33" i="5"/>
  <c r="Q33" i="5"/>
  <c r="M33" i="5"/>
  <c r="AC33" i="5" s="1"/>
  <c r="I33" i="5"/>
  <c r="AC32" i="5"/>
  <c r="AA32" i="5"/>
  <c r="X32" i="5"/>
  <c r="U32" i="5"/>
  <c r="Q32" i="5"/>
  <c r="M32" i="5"/>
  <c r="I32" i="5"/>
  <c r="Z31" i="5"/>
  <c r="Y31" i="5"/>
  <c r="AA31" i="5" s="1"/>
  <c r="W31" i="5"/>
  <c r="V31" i="5"/>
  <c r="X31" i="5" s="1"/>
  <c r="T31" i="5"/>
  <c r="U31" i="5" s="1"/>
  <c r="S31" i="5"/>
  <c r="Q31" i="5"/>
  <c r="P31" i="5"/>
  <c r="O31" i="5"/>
  <c r="L31" i="5"/>
  <c r="K31" i="5"/>
  <c r="M31" i="5" s="1"/>
  <c r="H31" i="5"/>
  <c r="G31" i="5"/>
  <c r="I31" i="5" s="1"/>
  <c r="AA30" i="5"/>
  <c r="X30" i="5"/>
  <c r="U30" i="5"/>
  <c r="Q30" i="5"/>
  <c r="AC30" i="5" s="1"/>
  <c r="M30" i="5"/>
  <c r="I30" i="5"/>
  <c r="AA29" i="5"/>
  <c r="X29" i="5"/>
  <c r="U29" i="5"/>
  <c r="Q29" i="5"/>
  <c r="M29" i="5"/>
  <c r="I29" i="5"/>
  <c r="AC29" i="5" s="1"/>
  <c r="Z28" i="5"/>
  <c r="Y28" i="5"/>
  <c r="AA28" i="5" s="1"/>
  <c r="W28" i="5"/>
  <c r="X28" i="5" s="1"/>
  <c r="V28" i="5"/>
  <c r="U28" i="5"/>
  <c r="T28" i="5"/>
  <c r="S28" i="5"/>
  <c r="P28" i="5"/>
  <c r="O28" i="5"/>
  <c r="Q28" i="5" s="1"/>
  <c r="L28" i="5"/>
  <c r="K28" i="5"/>
  <c r="M28" i="5" s="1"/>
  <c r="H28" i="5"/>
  <c r="I28" i="5" s="1"/>
  <c r="G28" i="5"/>
  <c r="AA27" i="5"/>
  <c r="X27" i="5"/>
  <c r="U27" i="5"/>
  <c r="Q27" i="5"/>
  <c r="M27" i="5"/>
  <c r="I27" i="5"/>
  <c r="AC27" i="5" s="1"/>
  <c r="AA26" i="5"/>
  <c r="X26" i="5"/>
  <c r="U26" i="5"/>
  <c r="Q26" i="5"/>
  <c r="M26" i="5"/>
  <c r="AC26" i="5" s="1"/>
  <c r="I26" i="5"/>
  <c r="AC25" i="5"/>
  <c r="AA25" i="5"/>
  <c r="X25" i="5"/>
  <c r="U25" i="5"/>
  <c r="Q25" i="5"/>
  <c r="M25" i="5"/>
  <c r="I25" i="5"/>
  <c r="Z24" i="5"/>
  <c r="Y24" i="5"/>
  <c r="AA24" i="5" s="1"/>
  <c r="W24" i="5"/>
  <c r="V24" i="5"/>
  <c r="X24" i="5" s="1"/>
  <c r="T24" i="5"/>
  <c r="U24" i="5" s="1"/>
  <c r="S24" i="5"/>
  <c r="Q24" i="5"/>
  <c r="P24" i="5"/>
  <c r="O24" i="5"/>
  <c r="L24" i="5"/>
  <c r="K24" i="5"/>
  <c r="M24" i="5" s="1"/>
  <c r="H24" i="5"/>
  <c r="G24" i="5"/>
  <c r="I24" i="5" s="1"/>
  <c r="AC24" i="5" s="1"/>
  <c r="AC23" i="5"/>
  <c r="AA23" i="5"/>
  <c r="X23" i="5"/>
  <c r="U23" i="5"/>
  <c r="Q23" i="5"/>
  <c r="M23" i="5"/>
  <c r="I23" i="5"/>
  <c r="AA22" i="5"/>
  <c r="X22" i="5"/>
  <c r="U22" i="5"/>
  <c r="Q22" i="5"/>
  <c r="M22" i="5"/>
  <c r="I22" i="5"/>
  <c r="AC22" i="5" s="1"/>
  <c r="AC21" i="5"/>
  <c r="AA21" i="5"/>
  <c r="X21" i="5"/>
  <c r="U21" i="5"/>
  <c r="Q21" i="5"/>
  <c r="M21" i="5"/>
  <c r="I21" i="5"/>
  <c r="AA20" i="5"/>
  <c r="X20" i="5"/>
  <c r="U20" i="5"/>
  <c r="Q20" i="5"/>
  <c r="M20" i="5"/>
  <c r="I20" i="5"/>
  <c r="AC20" i="5" s="1"/>
  <c r="AA19" i="5"/>
  <c r="X19" i="5"/>
  <c r="U19" i="5"/>
  <c r="Q19" i="5"/>
  <c r="AC19" i="5" s="1"/>
  <c r="M19" i="5"/>
  <c r="I19" i="5"/>
  <c r="AA18" i="5"/>
  <c r="X18" i="5"/>
  <c r="U18" i="5"/>
  <c r="Q18" i="5"/>
  <c r="M18" i="5"/>
  <c r="I18" i="5"/>
  <c r="AC18" i="5" s="1"/>
  <c r="AC17" i="5"/>
  <c r="AA17" i="5"/>
  <c r="X17" i="5"/>
  <c r="U17" i="5"/>
  <c r="Q17" i="5"/>
  <c r="M17" i="5"/>
  <c r="I17" i="5"/>
  <c r="AA16" i="5"/>
  <c r="X16" i="5"/>
  <c r="U16" i="5"/>
  <c r="Q16" i="5"/>
  <c r="M16" i="5"/>
  <c r="I16" i="5"/>
  <c r="AC16" i="5" s="1"/>
  <c r="Z15" i="5"/>
  <c r="Y15" i="5"/>
  <c r="AA15" i="5" s="1"/>
  <c r="W15" i="5"/>
  <c r="X15" i="5" s="1"/>
  <c r="V15" i="5"/>
  <c r="U15" i="5"/>
  <c r="T15" i="5"/>
  <c r="S15" i="5"/>
  <c r="P15" i="5"/>
  <c r="O15" i="5"/>
  <c r="Q15" i="5" s="1"/>
  <c r="L15" i="5"/>
  <c r="K15" i="5"/>
  <c r="M15" i="5" s="1"/>
  <c r="H15" i="5"/>
  <c r="I15" i="5" s="1"/>
  <c r="G15" i="5"/>
  <c r="AA14" i="5"/>
  <c r="X14" i="5"/>
  <c r="U14" i="5"/>
  <c r="Q14" i="5"/>
  <c r="M14" i="5"/>
  <c r="I14" i="5"/>
  <c r="AC14" i="5" s="1"/>
  <c r="AA13" i="5"/>
  <c r="X13" i="5"/>
  <c r="U13" i="5"/>
  <c r="Q13" i="5"/>
  <c r="M13" i="5"/>
  <c r="AC13" i="5" s="1"/>
  <c r="I13" i="5"/>
  <c r="AA12" i="5"/>
  <c r="X12" i="5"/>
  <c r="U12" i="5"/>
  <c r="Q12" i="5"/>
  <c r="M12" i="5"/>
  <c r="I12" i="5"/>
  <c r="AC12" i="5" s="1"/>
  <c r="AA11" i="5"/>
  <c r="X11" i="5"/>
  <c r="U11" i="5"/>
  <c r="Q11" i="5"/>
  <c r="M11" i="5"/>
  <c r="AC11" i="5" s="1"/>
  <c r="I11" i="5"/>
  <c r="AA10" i="5"/>
  <c r="X10" i="5"/>
  <c r="U10" i="5"/>
  <c r="Q10" i="5"/>
  <c r="M10" i="5"/>
  <c r="I10" i="5"/>
  <c r="AC10" i="5" s="1"/>
  <c r="AA9" i="5"/>
  <c r="X9" i="5"/>
  <c r="U9" i="5"/>
  <c r="Q9" i="5"/>
  <c r="M9" i="5"/>
  <c r="I9" i="5"/>
  <c r="AC9" i="5" s="1"/>
  <c r="Z8" i="5"/>
  <c r="Y8" i="5"/>
  <c r="AA8" i="5" s="1"/>
  <c r="W8" i="5"/>
  <c r="X8" i="5" s="1"/>
  <c r="V8" i="5"/>
  <c r="U8" i="5"/>
  <c r="T8" i="5"/>
  <c r="S8" i="5"/>
  <c r="P8" i="5"/>
  <c r="O8" i="5"/>
  <c r="Q8" i="5" s="1"/>
  <c r="L8" i="5"/>
  <c r="K8" i="5"/>
  <c r="M8" i="5" s="1"/>
  <c r="H8" i="5"/>
  <c r="I8" i="5" s="1"/>
  <c r="G8" i="5"/>
  <c r="AE24" i="6" l="1"/>
  <c r="I53" i="6"/>
  <c r="AE49" i="6"/>
  <c r="U53" i="6"/>
  <c r="AE8" i="6"/>
  <c r="AE36" i="6"/>
  <c r="AE41" i="6"/>
  <c r="AE44" i="6"/>
  <c r="Y53" i="6"/>
  <c r="G53" i="6"/>
  <c r="W53" i="6"/>
  <c r="M49" i="6"/>
  <c r="M53" i="6" s="1"/>
  <c r="AC49" i="6"/>
  <c r="AC53" i="6" s="1"/>
  <c r="Q15" i="6"/>
  <c r="AE15" i="6" s="1"/>
  <c r="Q28" i="6"/>
  <c r="AE28" i="6" s="1"/>
  <c r="T53" i="6"/>
  <c r="X52" i="5"/>
  <c r="AA52" i="5"/>
  <c r="AC28" i="5"/>
  <c r="AC8" i="5"/>
  <c r="AC15" i="5"/>
  <c r="AC31" i="5"/>
  <c r="U52" i="5"/>
  <c r="AC36" i="5"/>
  <c r="AC44" i="5"/>
  <c r="I52" i="5"/>
  <c r="M52" i="5"/>
  <c r="G52" i="5"/>
  <c r="V52" i="5"/>
  <c r="S52" i="5"/>
  <c r="Q41" i="5"/>
  <c r="AC41" i="5" s="1"/>
  <c r="T52" i="5"/>
  <c r="Q49" i="5"/>
  <c r="AE53" i="6" l="1"/>
  <c r="Q53" i="6"/>
  <c r="Q52" i="5"/>
  <c r="AC49" i="5"/>
  <c r="AC52" i="5" s="1"/>
  <c r="K23" i="4" l="1"/>
  <c r="J23" i="4"/>
  <c r="G23" i="4"/>
  <c r="E23" i="4"/>
  <c r="C23" i="4"/>
  <c r="L22" i="4"/>
  <c r="L21" i="4"/>
  <c r="L20" i="4"/>
  <c r="L19" i="4"/>
  <c r="L18" i="4"/>
  <c r="L17" i="4"/>
  <c r="L16" i="4"/>
  <c r="L15" i="4"/>
  <c r="L14" i="4"/>
  <c r="L13" i="4"/>
  <c r="L12" i="4"/>
  <c r="L11" i="4"/>
  <c r="L10" i="4"/>
  <c r="L9" i="4"/>
  <c r="L23" i="4" s="1"/>
  <c r="K22" i="3"/>
  <c r="J22" i="3"/>
  <c r="G22" i="3"/>
  <c r="E22" i="3"/>
  <c r="C22" i="3"/>
  <c r="L21" i="3"/>
  <c r="L20" i="3"/>
  <c r="L19" i="3"/>
  <c r="L18" i="3"/>
  <c r="L17" i="3"/>
  <c r="L16" i="3"/>
  <c r="L15" i="3"/>
  <c r="L14" i="3"/>
  <c r="L13" i="3"/>
  <c r="L12" i="3"/>
  <c r="L11" i="3"/>
  <c r="L10" i="3"/>
  <c r="L9" i="3"/>
  <c r="L8" i="3"/>
  <c r="L22" i="3" s="1"/>
  <c r="AC52" i="2"/>
  <c r="AC51" i="2"/>
  <c r="AC50" i="2"/>
  <c r="AB49" i="2"/>
  <c r="AB53" i="2" s="1"/>
  <c r="AA49" i="2"/>
  <c r="AA53" i="2" s="1"/>
  <c r="Y49" i="2"/>
  <c r="X49" i="2"/>
  <c r="X53" i="2" s="1"/>
  <c r="W49" i="2"/>
  <c r="W53" i="2" s="1"/>
  <c r="V49" i="2"/>
  <c r="V53" i="2" s="1"/>
  <c r="U49" i="2"/>
  <c r="T49" i="2"/>
  <c r="T53" i="2" s="1"/>
  <c r="R49" i="2"/>
  <c r="R53" i="2" s="1"/>
  <c r="Q49" i="2"/>
  <c r="Q53" i="2" s="1"/>
  <c r="P49" i="2"/>
  <c r="O49" i="2"/>
  <c r="N49" i="2"/>
  <c r="N53" i="2" s="1"/>
  <c r="M49" i="2"/>
  <c r="M53" i="2" s="1"/>
  <c r="K49" i="2"/>
  <c r="J49" i="2"/>
  <c r="H49" i="2"/>
  <c r="H53" i="2" s="1"/>
  <c r="G49" i="2"/>
  <c r="G53" i="2" s="1"/>
  <c r="AC48" i="2"/>
  <c r="AC47" i="2"/>
  <c r="AC46" i="2"/>
  <c r="AC45" i="2"/>
  <c r="AB44" i="2"/>
  <c r="AA44" i="2"/>
  <c r="AC44" i="2" s="1"/>
  <c r="Z44" i="2"/>
  <c r="Y44" i="2"/>
  <c r="X44" i="2"/>
  <c r="W44" i="2"/>
  <c r="V44" i="2"/>
  <c r="U44" i="2"/>
  <c r="T44" i="2"/>
  <c r="S44" i="2"/>
  <c r="R44" i="2"/>
  <c r="Q44" i="2"/>
  <c r="P44" i="2"/>
  <c r="O44" i="2"/>
  <c r="O53" i="2" s="1"/>
  <c r="N44" i="2"/>
  <c r="M44" i="2"/>
  <c r="L44" i="2"/>
  <c r="K44" i="2"/>
  <c r="K53" i="2" s="1"/>
  <c r="J44" i="2"/>
  <c r="J53" i="2" s="1"/>
  <c r="I44" i="2"/>
  <c r="H44" i="2"/>
  <c r="G44" i="2"/>
  <c r="AC43" i="2"/>
  <c r="AC42" i="2"/>
  <c r="AB41" i="2"/>
  <c r="AA41" i="2"/>
  <c r="AC41" i="2" s="1"/>
  <c r="Y41" i="2"/>
  <c r="X41" i="2"/>
  <c r="W41" i="2"/>
  <c r="V41" i="2"/>
  <c r="U41" i="2"/>
  <c r="T41" i="2"/>
  <c r="R41" i="2"/>
  <c r="Q41" i="2"/>
  <c r="P41" i="2"/>
  <c r="O41" i="2"/>
  <c r="N41" i="2"/>
  <c r="M41" i="2"/>
  <c r="K41" i="2"/>
  <c r="J41" i="2"/>
  <c r="H41" i="2"/>
  <c r="G41" i="2"/>
  <c r="AC40" i="2"/>
  <c r="AC39" i="2"/>
  <c r="AC38" i="2"/>
  <c r="AC37" i="2"/>
  <c r="AB36" i="2"/>
  <c r="AA36" i="2"/>
  <c r="AC36" i="2" s="1"/>
  <c r="Y36" i="2"/>
  <c r="X36" i="2"/>
  <c r="W36" i="2"/>
  <c r="V36" i="2"/>
  <c r="U36" i="2"/>
  <c r="T36" i="2"/>
  <c r="R36" i="2"/>
  <c r="Q36" i="2"/>
  <c r="P36" i="2"/>
  <c r="O36" i="2"/>
  <c r="N36" i="2"/>
  <c r="M36" i="2"/>
  <c r="K36" i="2"/>
  <c r="J36" i="2"/>
  <c r="H36" i="2"/>
  <c r="G36" i="2"/>
  <c r="AC35" i="2"/>
  <c r="AC34" i="2"/>
  <c r="AC33" i="2"/>
  <c r="AC32" i="2"/>
  <c r="AC31" i="2"/>
  <c r="AB31" i="2"/>
  <c r="AA31" i="2"/>
  <c r="Y31" i="2"/>
  <c r="Y53" i="2" s="1"/>
  <c r="X31" i="2"/>
  <c r="W31" i="2"/>
  <c r="V31" i="2"/>
  <c r="U31" i="2"/>
  <c r="U53" i="2" s="1"/>
  <c r="T31" i="2"/>
  <c r="S31" i="2"/>
  <c r="R31" i="2"/>
  <c r="Q31" i="2"/>
  <c r="P31" i="2"/>
  <c r="O31" i="2"/>
  <c r="N31" i="2"/>
  <c r="M31" i="2"/>
  <c r="L31" i="2"/>
  <c r="K31" i="2"/>
  <c r="J31" i="2"/>
  <c r="I31" i="2"/>
  <c r="H31" i="2"/>
  <c r="G31" i="2"/>
  <c r="AC30" i="2"/>
  <c r="AC29" i="2"/>
  <c r="AB28" i="2"/>
  <c r="AA28" i="2"/>
  <c r="AC28" i="2" s="1"/>
  <c r="Y28" i="2"/>
  <c r="X28" i="2"/>
  <c r="W28" i="2"/>
  <c r="V28" i="2"/>
  <c r="U28" i="2"/>
  <c r="T28" i="2"/>
  <c r="R28" i="2"/>
  <c r="Q28" i="2"/>
  <c r="P28" i="2"/>
  <c r="P53" i="2" s="1"/>
  <c r="O28" i="2"/>
  <c r="N28" i="2"/>
  <c r="M28" i="2"/>
  <c r="K28" i="2"/>
  <c r="J28" i="2"/>
  <c r="H28" i="2"/>
  <c r="G28" i="2"/>
  <c r="AC27" i="2"/>
  <c r="AC26" i="2"/>
  <c r="AC25" i="2"/>
  <c r="AB24" i="2"/>
  <c r="AA24" i="2"/>
  <c r="AC24" i="2" s="1"/>
  <c r="Y24" i="2"/>
  <c r="X24" i="2"/>
  <c r="W24" i="2"/>
  <c r="V24" i="2"/>
  <c r="U24" i="2"/>
  <c r="T24" i="2"/>
  <c r="R24" i="2"/>
  <c r="Q24" i="2"/>
  <c r="P24" i="2"/>
  <c r="O24" i="2"/>
  <c r="N24" i="2"/>
  <c r="M24" i="2"/>
  <c r="K24" i="2"/>
  <c r="J24" i="2"/>
  <c r="H24" i="2"/>
  <c r="G24" i="2"/>
  <c r="AC23" i="2"/>
  <c r="AC22" i="2"/>
  <c r="AC21" i="2"/>
  <c r="AC20" i="2"/>
  <c r="AC19" i="2"/>
  <c r="AC18" i="2"/>
  <c r="AC17" i="2"/>
  <c r="AC16" i="2"/>
  <c r="AB15" i="2"/>
  <c r="AA15" i="2"/>
  <c r="AC15" i="2" s="1"/>
  <c r="Y15" i="2"/>
  <c r="X15" i="2"/>
  <c r="W15" i="2"/>
  <c r="V15" i="2"/>
  <c r="U15" i="2"/>
  <c r="T15" i="2"/>
  <c r="R15" i="2"/>
  <c r="Q15" i="2"/>
  <c r="P15" i="2"/>
  <c r="O15" i="2"/>
  <c r="N15" i="2"/>
  <c r="M15" i="2"/>
  <c r="K15" i="2"/>
  <c r="J15" i="2"/>
  <c r="H15" i="2"/>
  <c r="G15" i="2"/>
  <c r="AC14" i="2"/>
  <c r="AC13" i="2"/>
  <c r="AC12" i="2"/>
  <c r="AC11" i="2"/>
  <c r="AC10" i="2"/>
  <c r="AC9" i="2"/>
  <c r="AB8" i="2"/>
  <c r="AA8" i="2"/>
  <c r="AC8" i="2" s="1"/>
  <c r="Y8" i="2"/>
  <c r="X8" i="2"/>
  <c r="W8" i="2"/>
  <c r="V8" i="2"/>
  <c r="U8" i="2"/>
  <c r="T8" i="2"/>
  <c r="R8" i="2"/>
  <c r="Q8" i="2"/>
  <c r="P8" i="2"/>
  <c r="O8" i="2"/>
  <c r="N8" i="2"/>
  <c r="M8" i="2"/>
  <c r="K8" i="2"/>
  <c r="J8" i="2"/>
  <c r="H8" i="2"/>
  <c r="G8" i="2"/>
  <c r="AC49" i="2" l="1"/>
  <c r="AC53" i="2" s="1"/>
  <c r="AC51" i="1" l="1"/>
  <c r="AC50" i="1"/>
  <c r="AB49" i="1"/>
  <c r="AB52" i="1" s="1"/>
  <c r="AA49" i="1"/>
  <c r="AC49" i="1" s="1"/>
  <c r="Y49" i="1"/>
  <c r="X49" i="1"/>
  <c r="X52" i="1" s="1"/>
  <c r="W49" i="1"/>
  <c r="W52" i="1" s="1"/>
  <c r="V49" i="1"/>
  <c r="V52" i="1" s="1"/>
  <c r="U49" i="1"/>
  <c r="T49" i="1"/>
  <c r="T52" i="1" s="1"/>
  <c r="R49" i="1"/>
  <c r="R52" i="1" s="1"/>
  <c r="Q49" i="1"/>
  <c r="Q52" i="1" s="1"/>
  <c r="P49" i="1"/>
  <c r="O49" i="1"/>
  <c r="O52" i="1" s="1"/>
  <c r="N49" i="1"/>
  <c r="N52" i="1" s="1"/>
  <c r="M49" i="1"/>
  <c r="M52" i="1" s="1"/>
  <c r="K49" i="1"/>
  <c r="J49" i="1"/>
  <c r="J52" i="1" s="1"/>
  <c r="H49" i="1"/>
  <c r="H52" i="1" s="1"/>
  <c r="G49" i="1"/>
  <c r="G52" i="1" s="1"/>
  <c r="AC48" i="1"/>
  <c r="AC47" i="1"/>
  <c r="AC46" i="1"/>
  <c r="AC45" i="1"/>
  <c r="AB44" i="1"/>
  <c r="AA44" i="1"/>
  <c r="AC44" i="1" s="1"/>
  <c r="Y44" i="1"/>
  <c r="Y52" i="1" s="1"/>
  <c r="X44" i="1"/>
  <c r="W44" i="1"/>
  <c r="V44" i="1"/>
  <c r="U44" i="1"/>
  <c r="U52" i="1" s="1"/>
  <c r="T44" i="1"/>
  <c r="R44" i="1"/>
  <c r="Q44" i="1"/>
  <c r="P44" i="1"/>
  <c r="P52" i="1" s="1"/>
  <c r="O44" i="1"/>
  <c r="N44" i="1"/>
  <c r="M44" i="1"/>
  <c r="K44" i="1"/>
  <c r="K52" i="1" s="1"/>
  <c r="J44" i="1"/>
  <c r="H44" i="1"/>
  <c r="G44" i="1"/>
  <c r="AC43" i="1"/>
  <c r="AC42" i="1"/>
  <c r="AB41" i="1"/>
  <c r="AA41" i="1"/>
  <c r="AC41" i="1" s="1"/>
  <c r="Y41" i="1"/>
  <c r="X41" i="1"/>
  <c r="W41" i="1"/>
  <c r="V41" i="1"/>
  <c r="U41" i="1"/>
  <c r="T41" i="1"/>
  <c r="R41" i="1"/>
  <c r="Q41" i="1"/>
  <c r="P41" i="1"/>
  <c r="O41" i="1"/>
  <c r="N41" i="1"/>
  <c r="M41" i="1"/>
  <c r="K41" i="1"/>
  <c r="J41" i="1"/>
  <c r="H41" i="1"/>
  <c r="G41" i="1"/>
  <c r="AC40" i="1"/>
  <c r="AC39" i="1"/>
  <c r="AC38" i="1"/>
  <c r="AC37" i="1"/>
  <c r="AB36" i="1"/>
  <c r="AA36" i="1"/>
  <c r="AC36" i="1" s="1"/>
  <c r="Y36" i="1"/>
  <c r="X36" i="1"/>
  <c r="W36" i="1"/>
  <c r="V36" i="1"/>
  <c r="U36" i="1"/>
  <c r="T36" i="1"/>
  <c r="R36" i="1"/>
  <c r="Q36" i="1"/>
  <c r="P36" i="1"/>
  <c r="O36" i="1"/>
  <c r="N36" i="1"/>
  <c r="M36" i="1"/>
  <c r="K36" i="1"/>
  <c r="J36" i="1"/>
  <c r="H36" i="1"/>
  <c r="G36" i="1"/>
  <c r="AC35" i="1"/>
  <c r="AC34" i="1"/>
  <c r="AC33" i="1"/>
  <c r="AC32" i="1"/>
  <c r="AC31" i="1"/>
  <c r="AB31" i="1"/>
  <c r="AA31" i="1"/>
  <c r="Y31" i="1"/>
  <c r="X31" i="1"/>
  <c r="W31" i="1"/>
  <c r="V31" i="1"/>
  <c r="U31" i="1"/>
  <c r="T31" i="1"/>
  <c r="R31" i="1"/>
  <c r="Q31" i="1"/>
  <c r="P31" i="1"/>
  <c r="O31" i="1"/>
  <c r="N31" i="1"/>
  <c r="M31" i="1"/>
  <c r="K31" i="1"/>
  <c r="J31" i="1"/>
  <c r="H31" i="1"/>
  <c r="G31" i="1"/>
  <c r="AC30" i="1"/>
  <c r="AC29" i="1"/>
  <c r="AB28" i="1"/>
  <c r="AA28" i="1"/>
  <c r="AC28" i="1" s="1"/>
  <c r="Y28" i="1"/>
  <c r="X28" i="1"/>
  <c r="W28" i="1"/>
  <c r="V28" i="1"/>
  <c r="U28" i="1"/>
  <c r="T28" i="1"/>
  <c r="R28" i="1"/>
  <c r="Q28" i="1"/>
  <c r="P28" i="1"/>
  <c r="O28" i="1"/>
  <c r="N28" i="1"/>
  <c r="M28" i="1"/>
  <c r="K28" i="1"/>
  <c r="J28" i="1"/>
  <c r="H28" i="1"/>
  <c r="G28" i="1"/>
  <c r="AC27" i="1"/>
  <c r="AC26" i="1"/>
  <c r="AC25" i="1"/>
  <c r="AB24" i="1"/>
  <c r="AC24" i="1" s="1"/>
  <c r="AA24" i="1"/>
  <c r="Y24" i="1"/>
  <c r="X24" i="1"/>
  <c r="W24" i="1"/>
  <c r="V24" i="1"/>
  <c r="U24" i="1"/>
  <c r="T24" i="1"/>
  <c r="R24" i="1"/>
  <c r="Q24" i="1"/>
  <c r="P24" i="1"/>
  <c r="O24" i="1"/>
  <c r="N24" i="1"/>
  <c r="M24" i="1"/>
  <c r="K24" i="1"/>
  <c r="J24" i="1"/>
  <c r="H24" i="1"/>
  <c r="G24" i="1"/>
  <c r="AC23" i="1"/>
  <c r="AC22" i="1"/>
  <c r="AC21" i="1"/>
  <c r="AC20" i="1"/>
  <c r="AC19" i="1"/>
  <c r="AC18" i="1"/>
  <c r="AC17" i="1"/>
  <c r="AC16" i="1"/>
  <c r="AB15" i="1"/>
  <c r="AA15" i="1"/>
  <c r="AC15" i="1" s="1"/>
  <c r="Y15" i="1"/>
  <c r="X15" i="1"/>
  <c r="W15" i="1"/>
  <c r="V15" i="1"/>
  <c r="U15" i="1"/>
  <c r="T15" i="1"/>
  <c r="R15" i="1"/>
  <c r="Q15" i="1"/>
  <c r="P15" i="1"/>
  <c r="O15" i="1"/>
  <c r="N15" i="1"/>
  <c r="M15" i="1"/>
  <c r="K15" i="1"/>
  <c r="J15" i="1"/>
  <c r="H15" i="1"/>
  <c r="G15" i="1"/>
  <c r="AC14" i="1"/>
  <c r="AC13" i="1"/>
  <c r="AC12" i="1"/>
  <c r="AC11" i="1"/>
  <c r="AC10" i="1"/>
  <c r="AC9" i="1"/>
  <c r="AB8" i="1"/>
  <c r="AA8" i="1"/>
  <c r="AC8" i="1" s="1"/>
  <c r="Y8" i="1"/>
  <c r="X8" i="1"/>
  <c r="W8" i="1"/>
  <c r="V8" i="1"/>
  <c r="U8" i="1"/>
  <c r="T8" i="1"/>
  <c r="R8" i="1"/>
  <c r="Q8" i="1"/>
  <c r="P8" i="1"/>
  <c r="O8" i="1"/>
  <c r="N8" i="1"/>
  <c r="M8" i="1"/>
  <c r="K8" i="1"/>
  <c r="J8" i="1"/>
  <c r="H8" i="1"/>
  <c r="G8" i="1"/>
  <c r="AC52" i="1" l="1"/>
  <c r="AA52" i="1"/>
  <c r="W25" i="16"/>
  <c r="W21" i="16"/>
  <c r="W20" i="16"/>
  <c r="W26" i="16"/>
  <c r="W22" i="16"/>
  <c r="W24" i="16"/>
  <c r="W19" i="16"/>
  <c r="W18" i="16"/>
</calcChain>
</file>

<file path=xl/comments1.xml><?xml version="1.0" encoding="utf-8"?>
<comments xmlns="http://schemas.openxmlformats.org/spreadsheetml/2006/main">
  <authors>
    <author>Omar</author>
  </authors>
  <commentList>
    <comment ref="C13" authorId="0" shapeId="0">
      <text>
        <r>
          <rPr>
            <b/>
            <sz val="9"/>
            <color indexed="81"/>
            <rFont val="Tahoma"/>
            <family val="2"/>
          </rPr>
          <t>Omar: Ingresos obtenidos de la Coordinación del Preuniversitario</t>
        </r>
        <r>
          <rPr>
            <sz val="9"/>
            <color indexed="81"/>
            <rFont val="Tahoma"/>
            <family val="2"/>
          </rPr>
          <t xml:space="preserve">
</t>
        </r>
      </text>
    </comment>
  </commentList>
</comments>
</file>

<file path=xl/sharedStrings.xml><?xml version="1.0" encoding="utf-8"?>
<sst xmlns="http://schemas.openxmlformats.org/spreadsheetml/2006/main" count="8092" uniqueCount="1110">
  <si>
    <t>Pichucalco</t>
  </si>
  <si>
    <t>Personal académico por DES, UA, categoría y género</t>
  </si>
  <si>
    <t>Enero - Junio 2015</t>
  </si>
  <si>
    <t xml:space="preserve">Clave
DES </t>
  </si>
  <si>
    <t>Técnico</t>
  </si>
  <si>
    <t>Profesor</t>
  </si>
  <si>
    <t>Profesor Asociado</t>
  </si>
  <si>
    <t>Profesor Titular</t>
  </si>
  <si>
    <t>Género</t>
  </si>
  <si>
    <t>D</t>
  </si>
  <si>
    <t>A</t>
  </si>
  <si>
    <t>U</t>
  </si>
  <si>
    <t xml:space="preserve"> UA </t>
  </si>
  <si>
    <t>Académico</t>
  </si>
  <si>
    <t>Asignatura</t>
  </si>
  <si>
    <t>B</t>
  </si>
  <si>
    <t>C</t>
  </si>
  <si>
    <t>T.C.</t>
  </si>
  <si>
    <t>M.T.</t>
  </si>
  <si>
    <t>M</t>
  </si>
  <si>
    <t>F</t>
  </si>
  <si>
    <t>Total</t>
  </si>
  <si>
    <t>Ciencias Agropecuarias</t>
  </si>
  <si>
    <t>Facultad de Medicina Veterinaria y Zootecnia</t>
  </si>
  <si>
    <t>Facultad de Ciencias Agrícolas</t>
  </si>
  <si>
    <t>Facultad de Ciencias Agronómicas</t>
  </si>
  <si>
    <t>Escuela Maya de Estudios Agropecuarios</t>
  </si>
  <si>
    <t>Escuela de Estudios Agropecuarios Mezcalapa</t>
  </si>
  <si>
    <t>Coordinación de la Licenciatura en Ingeniería Agroindustrial (Arriaga)</t>
  </si>
  <si>
    <t>Ciencias Administrativas y Contables</t>
  </si>
  <si>
    <t>Facultad de Contaduría y Administración</t>
  </si>
  <si>
    <t>Facultad de Contaduría Pública</t>
  </si>
  <si>
    <t>Facultad de Ciencias de la Administración</t>
  </si>
  <si>
    <t xml:space="preserve">Facultad de Ciencias Administrativas (Comitán) </t>
  </si>
  <si>
    <t xml:space="preserve">Escuela de Contaduría y Administración (Pichucalco) </t>
  </si>
  <si>
    <t>Escuela de Ciencias Administrativas, Istmo-Costa (Arriaga)</t>
  </si>
  <si>
    <t xml:space="preserve">Escuela de Ciencias Administrativas, Istmo-Costa (Tonalá) </t>
  </si>
  <si>
    <t>Centro Universidad-Empresa (CEUNE)</t>
  </si>
  <si>
    <t>Enseñanzas de las Lenguas</t>
  </si>
  <si>
    <t>Facultad de Lenguas (Tuxtla)</t>
  </si>
  <si>
    <t>Escuela de Lenguas (San Cristóbal de Las Casas)</t>
  </si>
  <si>
    <t>Escuela de Lenguas (Tapachula)</t>
  </si>
  <si>
    <t>Ingeniería y Arquitectura</t>
  </si>
  <si>
    <t xml:space="preserve">Facultad de Ingeniería </t>
  </si>
  <si>
    <t>Facultad de Arquitectura</t>
  </si>
  <si>
    <t>Ciencias Sociales y Humanidades</t>
  </si>
  <si>
    <t>Facultad de Derecho</t>
  </si>
  <si>
    <t>Facultad de Ciencias Sociales</t>
  </si>
  <si>
    <t>Facultad de Humanidades</t>
  </si>
  <si>
    <t>Escuela de Gestión y Autodesarrollo Indígena</t>
  </si>
  <si>
    <t>Ciencias de la Salud</t>
  </si>
  <si>
    <t>Facultad de Medicina Humana</t>
  </si>
  <si>
    <t>Facultad de Ciencias Químicas</t>
  </si>
  <si>
    <t>Escuela de Medicina Humana (Tapachula)</t>
  </si>
  <si>
    <t>Centro Mesoamericano de Estudios en Salud Pública y Desastres (CEMESAD)</t>
  </si>
  <si>
    <t>Red de Centros Universitarios</t>
  </si>
  <si>
    <t>Facultad en Ciencias en Física y Matemáticas</t>
  </si>
  <si>
    <t>Escuela de Biociencias</t>
  </si>
  <si>
    <t>Centros Universitarios para el Desarrollo</t>
  </si>
  <si>
    <t>Centro de Estudios para el Desarrollo Municipal y Políticas Públicas (CEDES)</t>
  </si>
  <si>
    <t>Centro de Estudios para la Construcción de Ciudadanía y la Seguridad (CECOCISE)</t>
  </si>
  <si>
    <t>Centro de Estudios para el Arte y la Cultura (CEUNACH)</t>
  </si>
  <si>
    <t>Instituto de Estudios Indígenas (IEI)</t>
  </si>
  <si>
    <t>Sin DES</t>
  </si>
  <si>
    <t>Escuela de Humanidades (Tapachula)</t>
  </si>
  <si>
    <t>+</t>
  </si>
  <si>
    <t>Áreas Centrales</t>
  </si>
  <si>
    <t>Fuente: Dirección de Personal y Prestaciones Sociales, UNACH.</t>
  </si>
  <si>
    <t>Agosto - Diciembre 2015</t>
  </si>
  <si>
    <t>Escuela de Ciencias y Procesos Agropecuarios Industriales, Istmo-Costa (Arriaga)</t>
  </si>
  <si>
    <t>Escuela de Ciencias Administrativas (Arriaga)</t>
  </si>
  <si>
    <t>Instituto de Biociencias</t>
  </si>
  <si>
    <t>Instituto de Estudios Indígenas (IE)</t>
  </si>
  <si>
    <t>Escuela de Humanidades (Pijijiapan)</t>
  </si>
  <si>
    <t>Personal académico por categoría, tiempo de dedicación y género</t>
  </si>
  <si>
    <t>Enero- Junio 2015</t>
  </si>
  <si>
    <t>Categoría</t>
  </si>
  <si>
    <t>Tiempo de dedicación</t>
  </si>
  <si>
    <t>Completo</t>
  </si>
  <si>
    <t>Medio</t>
  </si>
  <si>
    <t>Por horas</t>
  </si>
  <si>
    <t>Asignatura "A"</t>
  </si>
  <si>
    <t>Asignatura "B"</t>
  </si>
  <si>
    <t>Técnico académico asociado "A"</t>
  </si>
  <si>
    <t>Técnico académico asociado "B"</t>
  </si>
  <si>
    <t>Técnico académico asociado "C"</t>
  </si>
  <si>
    <t>Técnico académico titular "A"</t>
  </si>
  <si>
    <t>Técnico académico titular "B"</t>
  </si>
  <si>
    <t>Técnico académico titular "C"</t>
  </si>
  <si>
    <t>Profesor asociado "A"</t>
  </si>
  <si>
    <t>Profesor asociado "B"</t>
  </si>
  <si>
    <t>Profesor asociado "C"</t>
  </si>
  <si>
    <t>Profesor titular "A"</t>
  </si>
  <si>
    <t>Profesor titular "B"</t>
  </si>
  <si>
    <t>Profesor titular "C"</t>
  </si>
  <si>
    <t>Personal académico por DES, UA, nivel de estudios y género</t>
  </si>
  <si>
    <t>Licenciatura</t>
  </si>
  <si>
    <t>Posgrado</t>
  </si>
  <si>
    <t xml:space="preserve">DES / UA </t>
  </si>
  <si>
    <t>Pasante</t>
  </si>
  <si>
    <t>Titulado</t>
  </si>
  <si>
    <t>Especialidad</t>
  </si>
  <si>
    <t>Maestría</t>
  </si>
  <si>
    <t>Doctorado</t>
  </si>
  <si>
    <t>Personal académico por tiempo de dedicación, nivel de estudios y género</t>
  </si>
  <si>
    <t>Medio Tiempo</t>
  </si>
  <si>
    <t>Por Horas</t>
  </si>
  <si>
    <t>Personal académico por DES, UA, antigüedad y género</t>
  </si>
  <si>
    <t>Antigüedad laboral (años)</t>
  </si>
  <si>
    <t>0 - 5</t>
  </si>
  <si>
    <t>6 - 10</t>
  </si>
  <si>
    <t>11 - 15</t>
  </si>
  <si>
    <t>16 - 20</t>
  </si>
  <si>
    <t>Más de 20</t>
  </si>
  <si>
    <t xml:space="preserve">  UA </t>
  </si>
  <si>
    <t>Personal académico por DES, UA, tiempo de dedicación y género</t>
  </si>
  <si>
    <t xml:space="preserve"> UA</t>
  </si>
  <si>
    <t>Por asignatura</t>
  </si>
  <si>
    <t xml:space="preserve">Total </t>
  </si>
  <si>
    <t>Personal administrativo por DES, UA y tipo de personal</t>
  </si>
  <si>
    <t>Base</t>
  </si>
  <si>
    <t>Confianza</t>
  </si>
  <si>
    <t>Honorarios</t>
  </si>
  <si>
    <t>Subtotal</t>
  </si>
  <si>
    <t>Facultad de Medicina Veterinaria y Zootecnia (Extensión Pichucalco)</t>
  </si>
  <si>
    <t>Centro de Estudios Etnoagropecuarios *</t>
  </si>
  <si>
    <t xml:space="preserve">Escuela de Ciencias Administrativas (Comitán) </t>
  </si>
  <si>
    <t>Centro Universidad Empresa (CEUNE)</t>
  </si>
  <si>
    <t xml:space="preserve">Facultad de Humanidades </t>
  </si>
  <si>
    <t>Centro Mesoamericano de Estudios en Salud Pública y Desastres (CEMESAD) (Tapachula)</t>
  </si>
  <si>
    <t>Facultad en Ciencias en Fisíca y Matemáticas</t>
  </si>
  <si>
    <t>Centro de Estudios para el Desarrollo Municipal y Políticas Públicas  (CEDES)</t>
  </si>
  <si>
    <t>Centro de Estudios para la Construcción de la Ciudadanía y la Seguridad (CECOCISE)</t>
  </si>
  <si>
    <t>Instituto de Investigaciones Jurídicas</t>
  </si>
  <si>
    <t>Centro de Análisis e Información Estratégica para el Desarrollo Regional (CEAN) *</t>
  </si>
  <si>
    <t>Centro de Investigaciones Turísticas Aplicadas</t>
  </si>
  <si>
    <t>Centro Mesoamericano de Física Teórica *</t>
  </si>
  <si>
    <t>* No tienen PE.</t>
  </si>
  <si>
    <t>Miembros del Sistema Estatal de Investigadores (SEI) por DES, UA y género</t>
  </si>
  <si>
    <t>PTC SEI</t>
  </si>
  <si>
    <t>Fuente: Dirección de Investigación y Posgrado, UNACH.</t>
  </si>
  <si>
    <t>Miembros del Sistema Nacional de Investigadores (SNI) por DES, UA, nivel y género</t>
  </si>
  <si>
    <t>Clave DES</t>
  </si>
  <si>
    <t>PTC SNI</t>
  </si>
  <si>
    <t>Candidato</t>
  </si>
  <si>
    <t>Nivel 1</t>
  </si>
  <si>
    <t>Nivel 2</t>
  </si>
  <si>
    <t>Nivel 3</t>
  </si>
  <si>
    <t>Sin Des</t>
  </si>
  <si>
    <t xml:space="preserve">Instituto de Investigaciones Jurídicas </t>
  </si>
  <si>
    <t>Aspirantes y aceptados de nivel licenciatura por DES, UA, PE y edad</t>
  </si>
  <si>
    <t xml:space="preserve"> UA / PE</t>
  </si>
  <si>
    <t>Aspirantes</t>
  </si>
  <si>
    <t>Aceptados</t>
  </si>
  <si>
    <t xml:space="preserve">&lt;17 </t>
  </si>
  <si>
    <t>20
a
24</t>
  </si>
  <si>
    <t>25
a
29</t>
  </si>
  <si>
    <t>30
a
34</t>
  </si>
  <si>
    <t xml:space="preserve">&gt;35 </t>
  </si>
  <si>
    <t>Médico Veterinario  Zootecnista</t>
  </si>
  <si>
    <t>Médico Veterinario  Zootecnista (Extensión Pichucalco)</t>
  </si>
  <si>
    <t>Ingeniero Agrónomo Tropical</t>
  </si>
  <si>
    <t>Ingeniero Forestal</t>
  </si>
  <si>
    <t>Gestión de Cadenas Productivas (a distancia)</t>
  </si>
  <si>
    <t xml:space="preserve">Ingeniero Agrónomo </t>
  </si>
  <si>
    <t>Ingeniería en Agronomía</t>
  </si>
  <si>
    <t>Ingeniería en Desarrollo Rural</t>
  </si>
  <si>
    <t>Ingeniería en Proceso Agroindustriales</t>
  </si>
  <si>
    <t>Ingeniería en Sistemas Forestales</t>
  </si>
  <si>
    <t>Medicina Veterinaria y Zootecnia</t>
  </si>
  <si>
    <t>Seguridad Alimentaria (a distancia)</t>
  </si>
  <si>
    <t xml:space="preserve"> </t>
  </si>
  <si>
    <t>Ingeniero Agroindustrial</t>
  </si>
  <si>
    <t xml:space="preserve">Administración </t>
  </si>
  <si>
    <t xml:space="preserve">Contaduría </t>
  </si>
  <si>
    <t>Gestión Turística</t>
  </si>
  <si>
    <t>Sistemas Computacionales</t>
  </si>
  <si>
    <t>Agronegocios</t>
  </si>
  <si>
    <t>Comercio Internacional</t>
  </si>
  <si>
    <t xml:space="preserve">Gestión Turística </t>
  </si>
  <si>
    <t xml:space="preserve">Agronegocios </t>
  </si>
  <si>
    <t>Gestión de la Micro, Pequeña y Mediana Empresa (a distancia)</t>
  </si>
  <si>
    <t>Enseñanza del Francés</t>
  </si>
  <si>
    <t>Enseñanza del Inglés</t>
  </si>
  <si>
    <t>Inglés (a distancia)</t>
  </si>
  <si>
    <t>Continúa…</t>
  </si>
  <si>
    <t>...Continuación</t>
  </si>
  <si>
    <t>Ingeniería Civil</t>
  </si>
  <si>
    <t>Arquitectura</t>
  </si>
  <si>
    <t>Derecho</t>
  </si>
  <si>
    <t>Antropología Social</t>
  </si>
  <si>
    <t>Economía</t>
  </si>
  <si>
    <t>Historia</t>
  </si>
  <si>
    <t>Sociología</t>
  </si>
  <si>
    <t>Bibliotecología y Gestión de Información</t>
  </si>
  <si>
    <t>Comunicación</t>
  </si>
  <si>
    <t>Filosofía</t>
  </si>
  <si>
    <t>Lengua y Literatura Hispanoamericanas</t>
  </si>
  <si>
    <t>Pedagogía</t>
  </si>
  <si>
    <t>Tecnologías de Información y Comunicación Aplicadas a la Educación (a distancia)</t>
  </si>
  <si>
    <t>Gestión y Autodesarrollo Indígena</t>
  </si>
  <si>
    <t>Gerontología (Extensión Ocozocoautla)</t>
  </si>
  <si>
    <t>Médico Cirujano</t>
  </si>
  <si>
    <t>Químico Farmacobiólogo</t>
  </si>
  <si>
    <t>Químico Farmacobiólogo (Extensión Ocozocoautla)</t>
  </si>
  <si>
    <t xml:space="preserve">Médico Cirujano </t>
  </si>
  <si>
    <t>Seguridad de Poblaciones Humanas ante Desastres (a distancia)</t>
  </si>
  <si>
    <t>Física</t>
  </si>
  <si>
    <t>Matemáticas</t>
  </si>
  <si>
    <t>Ingeniero Biotecnólogo</t>
  </si>
  <si>
    <t>Ingeniero en Sistemas Costeros</t>
  </si>
  <si>
    <t>Desarrollo Municipal y Gobernabilidad (a distancia)</t>
  </si>
  <si>
    <t>Estadística y Sistemas de Información (a distancia)</t>
  </si>
  <si>
    <t>Gerencia Social (a distancia)</t>
  </si>
  <si>
    <t>Derechos Humanos (a distancia)</t>
  </si>
  <si>
    <t>Danza</t>
  </si>
  <si>
    <t xml:space="preserve">Pedagogía  </t>
  </si>
  <si>
    <t>Fuente: Secretaría Académica, UNACH.</t>
  </si>
  <si>
    <t>Facultad de Contaduría Pública (Tapahula)</t>
  </si>
  <si>
    <t xml:space="preserve">  UA / PE</t>
  </si>
  <si>
    <t>Tecnología de Información y Comunicación Aplicadas a la Educación (a distancia)</t>
  </si>
  <si>
    <t>Químico Farmacobiólogo (Tapachula)</t>
  </si>
  <si>
    <t>Facultad de Ciencias en Física y Matemáticas</t>
  </si>
  <si>
    <t xml:space="preserve">Pedagogía </t>
  </si>
  <si>
    <t>Aspirantes y aceptados de nivel licenciatura por DES, UA, PE y género</t>
  </si>
  <si>
    <t>* Preuniversitario</t>
  </si>
  <si>
    <t>…Continuación</t>
  </si>
  <si>
    <t>*Los alumnos de Preuniversitario están incluídos en los aceptados.</t>
  </si>
  <si>
    <t>UA / PE</t>
  </si>
  <si>
    <t xml:space="preserve">Gerontología </t>
  </si>
  <si>
    <t>Derecho con Formación en Impartición de Justicia</t>
  </si>
  <si>
    <t>*Los alumnos de Preuniversitario están incluidos en los aceptados.</t>
  </si>
  <si>
    <t>Acervo bibliográfico adquirido y existencia por DES y UA</t>
  </si>
  <si>
    <t>Adquisición</t>
  </si>
  <si>
    <t xml:space="preserve">Existencia </t>
  </si>
  <si>
    <t>UA</t>
  </si>
  <si>
    <t>Títulos</t>
  </si>
  <si>
    <t>Volúmenes</t>
  </si>
  <si>
    <t>Libros</t>
  </si>
  <si>
    <t>Revistas</t>
  </si>
  <si>
    <t>Tesis</t>
  </si>
  <si>
    <t xml:space="preserve">Centro Universidad-Empresa (CEUNE) </t>
  </si>
  <si>
    <t>Escuela de Lenguas (Tuxtla)</t>
  </si>
  <si>
    <t>Centro de Estudios Avanzados y Extensión (CEAyE)</t>
  </si>
  <si>
    <t xml:space="preserve">Centro de Estudios para la Construcción de Ciudadanía  y la Seguridad (CECOCISE) </t>
  </si>
  <si>
    <t>Biblioteca Central</t>
  </si>
  <si>
    <t>Fuente:  Dirección de Desarrollo Bibliotecario, UNACH.</t>
  </si>
  <si>
    <t>* No tiene Programa Educativo (PE)</t>
  </si>
  <si>
    <t>Préstamos bibliotecarios y usuarios por DES y UA</t>
  </si>
  <si>
    <t>Préstamos</t>
  </si>
  <si>
    <t>Interno</t>
  </si>
  <si>
    <t>Externo</t>
  </si>
  <si>
    <t>Usuarios</t>
  </si>
  <si>
    <t xml:space="preserve">    Libros</t>
  </si>
  <si>
    <t>UNACH</t>
  </si>
  <si>
    <t>Instituto de Biociencias *</t>
  </si>
  <si>
    <t>Centro de Estudios para la Construcción de Ciudadanía  y la Seguridad (CECOCISE) **</t>
  </si>
  <si>
    <t>Escuela de Humanidades (Tapachula) *</t>
  </si>
  <si>
    <t>Escuela de Humanidades (Pijijiapan) **</t>
  </si>
  <si>
    <t>Biblioteca Digital</t>
  </si>
  <si>
    <t>* Los préstamos bibliotecarios y usuarios del Instituto de Biociencias y Escuela de Humanidades (Tapachula) se encuentran incluídos en el CEAyE.</t>
  </si>
  <si>
    <t>** Sin Biblioteca</t>
  </si>
  <si>
    <t>Relación de Convenios Nacionales e Internacionales suscritos con otros organismos (Públicos, Privados y No Gubernamentales)</t>
  </si>
  <si>
    <t>Tipo de convenio</t>
  </si>
  <si>
    <t>Partes que intervienen</t>
  </si>
  <si>
    <t>Objetivo</t>
  </si>
  <si>
    <t>Fecha de firma</t>
  </si>
  <si>
    <t>Vigencia</t>
  </si>
  <si>
    <t xml:space="preserve">General </t>
  </si>
  <si>
    <t>Secretaría de Protección Civil.</t>
  </si>
  <si>
    <t>Establecer las bases y mecanismos de colaboración entre las partes, para llevar acabo acciones, planes y/o proyectos de gestión integral de riesgos de desastres, priorizando la prevención, la educación, la investigación, la innovación tecnológica, la capacitación, la extensión, la difusión y la divulgación en materia de protección civil.</t>
  </si>
  <si>
    <t>Instituto de Administración Pública del Estado de Chiapas.</t>
  </si>
  <si>
    <t>Emprender acciones e iniciativas conjuntas encaminadas a fortalecer la gestión del desarrollo en la entidad y sus municipios.</t>
  </si>
  <si>
    <t>Colaboración</t>
  </si>
  <si>
    <t>Consejo de Desarrollo Agropecuario e Indígena de Tabasco, Asociación Civil.</t>
  </si>
  <si>
    <t>Establecer las bases y mecanismos de colaboración entre las partes, para llevar acabo acciones conjuntas y de mutuo interés mediante la capacitación, investigación, la transferencia de tecnología, la producción certificada de plantas, encaminadas a impulsar el cultivo de bambú en diferentes regiones del estado de Tabasco.</t>
  </si>
  <si>
    <t>Indefinida</t>
  </si>
  <si>
    <t>Específico</t>
  </si>
  <si>
    <t>Universidad Autónoma Metropolitana.</t>
  </si>
  <si>
    <t>Intercambiarán alumnos de licenciatura y de posgrado por periodos de tiempo determinado, como forma de contrastar la experiencia propia y adquirir una visión más rica y universalista de la realidad.</t>
  </si>
  <si>
    <t>Instituto Nacional Electoral.</t>
  </si>
  <si>
    <t>Establecer las bases y mecanismos operativos entre las partes, con la finalidad de promover de manera conjunta el desarrollo de competencias en las ciudadanas y ciudadanos para participar en el ejercicio de sus derechos fundamentales.</t>
  </si>
  <si>
    <t>Instituto del Café del Estado de Chiapas.</t>
  </si>
  <si>
    <t>Implementar y ejecutar proyectos de investigación, capacitación, innovación y transferencia de tecnología, puedan contribuir al fortalecimiento de la cadena productiva del café del  estado de Chiapas.</t>
  </si>
  <si>
    <t>Acuerdo de Revalidación</t>
  </si>
  <si>
    <t>Servicio Geológico Mexicano.</t>
  </si>
  <si>
    <t>Revalidar todas y cada una de sus partes del convenio que signaron el 11 de septiembre de 2014.</t>
  </si>
  <si>
    <t>Universidad Autónoma Agraria Antonio Narro.</t>
  </si>
  <si>
    <t>Establecer las bases y mecanismos de colaboración institucional entre las partes con la finalidad de apoyar recíprocamente el desarrollo sustentable en los campos de docencia, investigación, extensión de los servicios, vinculación y difusión de la cultura.</t>
  </si>
  <si>
    <t>Consejo Regulador de la Marca Chiapas, A.C.</t>
  </si>
  <si>
    <t>Establecer las bases y mecanismos de colaboración entre las partes con la finalidad de coordinar esfuerzos institucionales para consolidar la Alianza Público-Privada.</t>
  </si>
  <si>
    <t>WAC de México S.A de C.V.</t>
  </si>
  <si>
    <t>Establecer las bases, criterios y mecanismos de colaboración entre las partes con la finalidad de que la empresa pueda otorgar todo tipo de créditos a los trabajadores del servicio de la UNACH.</t>
  </si>
  <si>
    <t>Fundación Fernando Catañon Gamboa, Pro Museo de la Ciudad de Tuxtla Gutiérrez, Asociación Civil.</t>
  </si>
  <si>
    <t>Apoyo mutuo en la realización de actividades artístico culturales en beneficio del Museo de la ciudad.</t>
  </si>
  <si>
    <t>Ateneo Ciencias y Artes de Chiapas A.C.</t>
  </si>
  <si>
    <t>Llevar acabo acciones conjuntas que contribuyan al logro  de sus respectivas misiones y visiones de desarrollo Institucional</t>
  </si>
  <si>
    <t>Emprendedores Tu Comunidad S.A de C.V SOFOM ENR.</t>
  </si>
  <si>
    <t>Otorgar préstamos en efectivo a los trabajadores al servicio de la UNACH.</t>
  </si>
  <si>
    <t>Siempre efectivo S.A de C.V SOFOM ENR.</t>
  </si>
  <si>
    <t>Instituto Interamericano de Derechos Humanos.</t>
  </si>
  <si>
    <t>Establecer las bases de colaboración académica entre las partes conforme a los alcances, no limitativos siguientes: estancias académicas de alumnos, profesores e investigadores.</t>
  </si>
  <si>
    <t>Secretaría de Desarrollo Social.</t>
  </si>
  <si>
    <t>Coordinar acciones para operar los proyectos que detallan en el anexo 1 en el marco de la Cruzada Nacional Contra el Hambre.</t>
  </si>
  <si>
    <t>Universidad Nacional de la Plata (Argentina).</t>
  </si>
  <si>
    <t>Establecer las bases de colaboración académica entre las partes conforme los alcances no limitativos siguientes: intercambio de alumnos, profesores, investigadores y personal administrativo.</t>
  </si>
  <si>
    <t>Alianza Financiera Social S.A de C.V.</t>
  </si>
  <si>
    <t>Otorgar préstamos en efectivo a los trabajadores al servicio de la UNACH</t>
  </si>
  <si>
    <t>Universidad Autónoma de Barcelona España.</t>
  </si>
  <si>
    <t>Establecer las bases de colaboración académica entre las partes conforme los alcances no limitativos siguientes: intercambio de estudiantes, profesores, investigadores y personal administrativo.</t>
  </si>
  <si>
    <t>Instituto de Elecciones y Participación Ciudadana.</t>
  </si>
  <si>
    <t>Instrumentar de manera conjunta programas de difusión y promoción de la cultura política, democrática en las dependencias de educación superior.</t>
  </si>
  <si>
    <t>El Banco de México.</t>
  </si>
  <si>
    <t>Llevar acabo en el ámbito de sus respectivas competencias conforme a sus atribuciones y capacidades presupuestales acciones conjuntas.</t>
  </si>
  <si>
    <t>Marco</t>
  </si>
  <si>
    <t>Comisión de Derechos Humanos del Estado de Yucatán.</t>
  </si>
  <si>
    <t>Establecer las bases y mecanismos JURÍDICO-ADMINISTRATIVOS de colaboración Institucional con la finalidad de promover, organizar  y desarrollar la cultura y la oferta educativa conjunta en materia de derechos humanos.</t>
  </si>
  <si>
    <t>Apoyo Financiero</t>
  </si>
  <si>
    <t>Secretaría de Educación Pública.</t>
  </si>
  <si>
    <t>Establecer las bases conforme las cuales se ampliará y diversificará la oferta educativa del tipo superior en la Universidad en términos de los objetivos, metas y acciones descritos en el proyecto de ampliación y diversificación de la oferta educativa.</t>
  </si>
  <si>
    <t>La Cámara de Diputados de la LXII Legislatura del H. Congreso de la Unión.</t>
  </si>
  <si>
    <t>Establecer las bases de colaboración entre las partes para llevar a cabo de manera conjunta las siguientes actividades: elaborar y competir investigaciones, estudios, análisis y encuestas en las diversas materias relacionadas con la actividad legislativa.</t>
  </si>
  <si>
    <t>Poder Judicial del Estado de Chiapas.</t>
  </si>
  <si>
    <t>Establecer las bases de colaboración, cooperación, intercambio, planeación y coordinación, conforme a las cuales las partes en sus respectivos ámbitos de competencia y de acuerdo a su disponibilidad presupuestaria.</t>
  </si>
  <si>
    <t>Continúa...</t>
  </si>
  <si>
    <t>… Continuación</t>
  </si>
  <si>
    <t>Universidad de Málaga</t>
  </si>
  <si>
    <t>Desarrollar la cooperación científica entre los grupos de investigación de ambas instituciones para lo cual el máximo interés, favorecer la movilidad de los doctorados de las respectivas instituciones.</t>
  </si>
  <si>
    <t>No establecida</t>
  </si>
  <si>
    <t>Conservación Internacional de México A.C.</t>
  </si>
  <si>
    <t>Unir esfuerzos institucionales en el ámbito de sus respectivas competencias y su disponibilidad presupuestaria para coaduyuvar al fortalecimiento de la cadena agroalimentaria de cacao en el estado de Chiapas.</t>
  </si>
  <si>
    <t>Conservatorio de la Cultura Gastronómica Mexicana.</t>
  </si>
  <si>
    <t>Preservar, fortalecer y favorecer acciones tendientes al rescate, salvaguarda, difusión y divulgación  del patrimonio cultural tangible e intangible de México.</t>
  </si>
  <si>
    <t>Comisión Nacional Forestal.</t>
  </si>
  <si>
    <t>Llevar acabo iniciativas, acciones y proyectos de conservación, restauración, certificación, investigación para el fortalecimiento de protección ambiental.</t>
  </si>
  <si>
    <t>Universidad de San Carlos de Guatemala.</t>
  </si>
  <si>
    <t>Regular la movilidad e intercambio a corto plazo de profesores, investigadores y estudiantes a nivel de grado y posgrado para estimular el conocimiento mutuo y fortalecimiento de actividades educativas, culturales y de investigación que puedan darse en cada movilidad.</t>
  </si>
  <si>
    <t>Revalidar el convenio general de colaboración académica de fecha 12 de noviembre de 1992.</t>
  </si>
  <si>
    <t>Carta de Entendimiento</t>
  </si>
  <si>
    <t>Universidad de San Carlos de Guatemala a través del Centro Universitario del Occidente.</t>
  </si>
  <si>
    <t>Llevar acabo entre ambas instituciones el intercambio de los estudiantes a nivel de grado de esas carreras de economía y de personal académico</t>
  </si>
  <si>
    <t>Universidad abierta y a distancia de México.</t>
  </si>
  <si>
    <t>Conjuntar esfuerzos y recursos para la realización de actividades propias de sus fines.</t>
  </si>
  <si>
    <t>Procuraduría General de Justicia del Estado de Chiapas.</t>
  </si>
  <si>
    <t>Diseñar y ejecutar planes y/o proyectos de gestión integral de prevención del delito, priorizando la prevención, la educación, investigación, capacitación, extensión, difusión y divulgación en materia de prevención del delito.</t>
  </si>
  <si>
    <t>Asesoría CXTI S.A de C.V.</t>
  </si>
  <si>
    <t>Novalosa Proyectos S.A  de C.V.</t>
  </si>
  <si>
    <t>Generar la vinculación universitaria orientada a realizar de manera conjunta, proyectos de innovación tecnológica, preferentemente a la modalidad Proinova.</t>
  </si>
  <si>
    <t>Universidad de Guadalajara, Universidad de Sonora, Universidad de Ciudad Juárez.</t>
  </si>
  <si>
    <t>Establecer las bases de coolaboración acádemica entre las partes, conforme a los alcances, no limitativos.</t>
  </si>
  <si>
    <t>Establecer las bases y mecanismos mediantes los cuales las partes colaboren en el desarrollo del proyecto laboratorio nacional de viviendas y comunidades sustentables.</t>
  </si>
  <si>
    <t>Universidad Autónoma de Nuevo León.</t>
  </si>
  <si>
    <t>Llevar acabo acciones conjuntas que contribuyan al logro  de sus respectivas misiones y visiones de desarrollo Institucional.</t>
  </si>
  <si>
    <t>Universidad de Manizales Colombia.</t>
  </si>
  <si>
    <t>Establecer las bases de la colaboración académica entre las partes.</t>
  </si>
  <si>
    <t>Establecer las bases para la movilidad e intercambio académico de alumnos, profesores e investigadores de la Universidad de Manizales.</t>
  </si>
  <si>
    <t>Colegio de Arquitectos Chiapanecos A.C.</t>
  </si>
  <si>
    <t>Particpar en proyectos académicos disciplinarios que coadyuven al proceso de formación de los futuros profesionales de la arquitectura.</t>
  </si>
  <si>
    <t>Instituto Mexicano del Seguro Social.</t>
  </si>
  <si>
    <t>Conjugarán esfuerzos y recursos para realizar diversas actividades relacionadas con la salud y prevención de enfermedades  entre la comunidad estudiantil de la UNACH.</t>
  </si>
  <si>
    <t>Universidad Autónoma de Campeche.</t>
  </si>
  <si>
    <t>Realizar el análisis de hidrocarburos aromatiocos policíclicos, metales pesados.</t>
  </si>
  <si>
    <t>Centro de Investigación y asistencia de tecnología y diseño del Estado de Jalisco A.C.</t>
  </si>
  <si>
    <t>Realizar acciones conjuntas de colaboración científica, tecnológica y cultural de interés común tendientes a fortalecer la función educativa que ambas partes desarrollan.</t>
  </si>
  <si>
    <t>Instituto Nacional de Estadística y Geografía.</t>
  </si>
  <si>
    <t>Incorporar a la UNACH como unidad de información asociada a la red de consulta externa del INEGI y realizar actividades conjuntas orientadas al acceso y promoción de la información estadística y geográfica que genera el INEGI.</t>
  </si>
  <si>
    <t>Centro Patronal  de Chiapas S.P.</t>
  </si>
  <si>
    <t>Realizar acciones conjuntas que les permita alcanzar sus objetivos institucionales a través del aprovechamiento de los recursos con que cuentan, estableciendo  para tal fin la implementación de diversos programas de capacitación, vinculación y fortalecimiento de las actividades económicas y motoras del Estado, en beneficio de la sociedad chiapaneca.</t>
  </si>
  <si>
    <t>Fundación Universitaria LUIS AMIGO (Colombia).</t>
  </si>
  <si>
    <t>Establecer las bases para la movilidad e intercambio académico de alumnos, profesores e investigadores de la fundación universitaria Luis Amigo y de la Universidad Autonóma de Chiapas.</t>
  </si>
  <si>
    <t>Establecer las bases de colaboración académica entre las partes.</t>
  </si>
  <si>
    <t>Exclusivas en Tuxtla S.A de C.V.</t>
  </si>
  <si>
    <t>Establecer las bases y mecanismos de colaboración entre las partes con la finalidad de organizar y promover, de manera conjunta, actividades deportivas y culturales.</t>
  </si>
  <si>
    <t>Universidad Nacional Autónoma de México.</t>
  </si>
  <si>
    <t>Realizar el proyecto de adaptación de techo verde aplicable a la vivienda de interés social</t>
  </si>
  <si>
    <t>Sistemas de Transportes Urbanos de Tuxtla S.A de C.V.</t>
  </si>
  <si>
    <t>Establecer las bases y mecanismos de colaboración entre las partes para conjuntar esfuerzos, experiencias y capacidades en la promoción de servicio de transporte público  que presta SITUTSA</t>
  </si>
  <si>
    <t>Centro Regional de Formación Docente e Investigación educativa.</t>
  </si>
  <si>
    <t>Establecer las bases de colaboración académica entre las partes con la finalidad de que la UNACH a través de la Coordinación General de Educación Virtual,  desarrolle y elabore el proyecto denomidado Guías para la Educación inclusiva.</t>
  </si>
  <si>
    <t>Universidad de Ciencias y Artes de Chiapas.</t>
  </si>
  <si>
    <t>Establecer las bases y los esquemas de colaboración para el desarrollo de programas conjuntos entre las partes con el objeto de llevar acabo acciones que contribuyan al logro de sus respectivas misiones y visiones de desarrollo institucional.</t>
  </si>
  <si>
    <t>Comisión de Derechos Humanos del Estado de Tabasco.</t>
  </si>
  <si>
    <t>Establecer las bases y mecanismos JURíDICO-ADMINISTRATIVOS de colaboración Institucional mediante los cuales las partes conjugarán esfuerzos y recursos tanto materiales como humanos, con la finalidad de promover, organizar, desarrollar la cultura y oferta educativa.</t>
  </si>
  <si>
    <t>Universidad Politécnica de Nicaragua.</t>
  </si>
  <si>
    <t>Establecer las bases para la colaboración académica entre las partes, conforme a los alcances.</t>
  </si>
  <si>
    <t>Carta de Intención</t>
  </si>
  <si>
    <t>Universidades Asociadas de Uberaba (FAZU).</t>
  </si>
  <si>
    <t>Establecer de manera conjunta las bases y líneas de trabajo entre las instituciones participantes.</t>
  </si>
  <si>
    <t>Fundación Educación Superior-Empresa A.C.</t>
  </si>
  <si>
    <t>Establecer las condiciones y características que regirán la colaboración entre la FESE y la IES en el ámbito de sus respectivas atribuciones y capacidades para el desarrollo del programa.</t>
  </si>
  <si>
    <t>Secretaría de Economía del Estado</t>
  </si>
  <si>
    <t>Transferencia de recursos.</t>
  </si>
  <si>
    <t>La Secretaría transfiera a la UNACH los recursos provenientes de los ingresos propios del Estado para que realice los proyectos de creación de 5 empresas en la unidad de incubadora de negocios del CEUNE.</t>
  </si>
  <si>
    <t>Fuente: Dirección de Asuntos Jurídicos, UNACH.</t>
  </si>
  <si>
    <t>Alumnos beneficiarios por la Estancia Infantil, Tuxtla por DES, UA, PE y género</t>
  </si>
  <si>
    <t xml:space="preserve">Enero - Junio 2015     </t>
  </si>
  <si>
    <t xml:space="preserve">Alumnos beneficiarios </t>
  </si>
  <si>
    <t>Menores beneficiarios</t>
  </si>
  <si>
    <t>Facultad de Ingeniería</t>
  </si>
  <si>
    <t>Lengua y Literatura</t>
  </si>
  <si>
    <t xml:space="preserve">Comunicación </t>
  </si>
  <si>
    <t xml:space="preserve">Facultad de Medicina Humana </t>
  </si>
  <si>
    <t>Fuente: Estancia Infantil UNACH, Tuxtla.</t>
  </si>
  <si>
    <t>Alumnos beneficiarios por la Estancia Infantil, Tuxtla por DES,UA ,PE y género</t>
  </si>
  <si>
    <t xml:space="preserve">Agosto - Diciembre  2015     </t>
  </si>
  <si>
    <t>Facultad de Ciencias en Física y Matematicas</t>
  </si>
  <si>
    <t xml:space="preserve">Matemáticas </t>
  </si>
  <si>
    <t xml:space="preserve">Alumnos beneficiarios por la Estancia Infantil, Tapachula por DES, UA, PE y género                                   </t>
  </si>
  <si>
    <t>Fuente: Estancia Infantil, Tapachula, UNACH.</t>
  </si>
  <si>
    <t xml:space="preserve">Agosto - Diciembre 2015     </t>
  </si>
  <si>
    <t>Becas PRONABES por DES, UA, PE y género</t>
  </si>
  <si>
    <t>Beneficiarios</t>
  </si>
  <si>
    <t>Gestión de Cadenas Productivas ( a distancia)</t>
  </si>
  <si>
    <t>Seguridad Alimentaria ( a distancia)</t>
  </si>
  <si>
    <t>Fuente: Dirección General de Extensión Universitaria, UNACH.</t>
  </si>
  <si>
    <t>Servicio social por DES, UA, PE y sector</t>
  </si>
  <si>
    <t>Intra-universitario</t>
  </si>
  <si>
    <t>Público</t>
  </si>
  <si>
    <t>Productivo</t>
  </si>
  <si>
    <t>Comunitario</t>
  </si>
  <si>
    <t>Municipal</t>
  </si>
  <si>
    <t>Ingeniero Agrónomo Tropical (Opcion: General) *</t>
  </si>
  <si>
    <t>Ingeniero Agrónomo Parasitólogo *</t>
  </si>
  <si>
    <t>Ingeniero Agrónomo</t>
  </si>
  <si>
    <t>Administracion Agropecuaria *</t>
  </si>
  <si>
    <t>Contaduría Pública *</t>
  </si>
  <si>
    <t>Administracion de Empresas *</t>
  </si>
  <si>
    <t>Administracion Turística *</t>
  </si>
  <si>
    <t>Ciencias de la Comunicación *</t>
  </si>
  <si>
    <t>Pedagogía (Extensión Pijijiapan)</t>
  </si>
  <si>
    <t>Fuente: Dirección de Vinculación y Servicio Social, UNACH.</t>
  </si>
  <si>
    <t>* En Liquidación.</t>
  </si>
  <si>
    <t>Prestadores de servicio social por sector y género Enero - Junio 2015</t>
  </si>
  <si>
    <t>Sector</t>
  </si>
  <si>
    <t>Población beneficiada</t>
  </si>
  <si>
    <t>Intrauniversitario</t>
  </si>
  <si>
    <t>Ingeniero Agrónomo Fitotecnista *</t>
  </si>
  <si>
    <t>Ingeniero Agrónomo en Producción Vegetal *</t>
  </si>
  <si>
    <t>Administración de Empresas *</t>
  </si>
  <si>
    <t>Bilbiotecología *</t>
  </si>
  <si>
    <t>Prestadores de servicio social por sector y género Agosto - Diciembre 2015</t>
  </si>
  <si>
    <t>Actividades culturales y deportivas por DES, UA y población beneficiada</t>
  </si>
  <si>
    <t>Cultural</t>
  </si>
  <si>
    <t>Deportiva</t>
  </si>
  <si>
    <t>Escuela de Humanidades (Extensión Pijijiapan)</t>
  </si>
  <si>
    <t>Congresos</t>
  </si>
  <si>
    <t>Seguro Facultativo afiliados al Instituto Mexicano del Seguro Social  (IMSS) por DES, UA y género</t>
  </si>
  <si>
    <t xml:space="preserve">  UA</t>
  </si>
  <si>
    <t>Afiliados</t>
  </si>
  <si>
    <t xml:space="preserve">*La matrícula de extensión Veterinaria Pichucalco, se encuentra incluida en la Facultad de Medicina Veterinaria y Zootecnia </t>
  </si>
  <si>
    <t>Becas CONACYT por DES, UA,PE y género</t>
  </si>
  <si>
    <t xml:space="preserve">Alumnos </t>
  </si>
  <si>
    <t>Maestría:</t>
  </si>
  <si>
    <t>1M</t>
  </si>
  <si>
    <t>Ciencias en Producción Agropecuaria Tropical</t>
  </si>
  <si>
    <t>Especialidad:</t>
  </si>
  <si>
    <t>1E</t>
  </si>
  <si>
    <t>Sanidad Animal</t>
  </si>
  <si>
    <t>Doctorado:</t>
  </si>
  <si>
    <t>1D</t>
  </si>
  <si>
    <t>Ciencias en Agricultura Tropical *</t>
  </si>
  <si>
    <t xml:space="preserve">Doctorado: </t>
  </si>
  <si>
    <t>Ciencias Agropecuarias y Sustentabilidad</t>
  </si>
  <si>
    <t>4D</t>
  </si>
  <si>
    <t>Gestión para el Desarrollo</t>
  </si>
  <si>
    <t>4M</t>
  </si>
  <si>
    <t>Administración, con Terminal en:</t>
  </si>
  <si>
    <t xml:space="preserve">     Administración Pública</t>
  </si>
  <si>
    <t xml:space="preserve">     Dirección de Negocios</t>
  </si>
  <si>
    <t xml:space="preserve">     Finanzas</t>
  </si>
  <si>
    <t xml:space="preserve">     Gestión y Planificación Turística *</t>
  </si>
  <si>
    <t xml:space="preserve">     Mercadotecnia</t>
  </si>
  <si>
    <t xml:space="preserve">     Organizaciones *</t>
  </si>
  <si>
    <t xml:space="preserve">     Tecnologías de Información *</t>
  </si>
  <si>
    <t xml:space="preserve">     Personal *</t>
  </si>
  <si>
    <t>Estudios Fiscales</t>
  </si>
  <si>
    <t xml:space="preserve">     Organizaciones</t>
  </si>
  <si>
    <t xml:space="preserve">     Dirección de Negocios </t>
  </si>
  <si>
    <t xml:space="preserve">     Mercadotecnia *</t>
  </si>
  <si>
    <t xml:space="preserve">     Personal</t>
  </si>
  <si>
    <t>Facultad de Ciencias Administrativas (Comitán)</t>
  </si>
  <si>
    <t>Desarrollo e Innovación Empresarial</t>
  </si>
  <si>
    <t>5M</t>
  </si>
  <si>
    <t xml:space="preserve"> Didáctica de las Lenguas </t>
  </si>
  <si>
    <t>6D</t>
  </si>
  <si>
    <t>Interinstitucional de Ingeniería Civil (CUMEX)</t>
  </si>
  <si>
    <t>6M</t>
  </si>
  <si>
    <t>Ciencias con Especialidad en Matemática Educativa</t>
  </si>
  <si>
    <t>Ingeniería, con Terminal en:</t>
  </si>
  <si>
    <t xml:space="preserve">     Calidad del Agua</t>
  </si>
  <si>
    <t xml:space="preserve">     Construcción</t>
  </si>
  <si>
    <t xml:space="preserve">     Hidráulica</t>
  </si>
  <si>
    <t>6E</t>
  </si>
  <si>
    <t>Didáctica de las Matemáticas</t>
  </si>
  <si>
    <t>Arquitectura y Urbanismo</t>
  </si>
  <si>
    <t>Proyectos de Arquitectura y Urbanismo *</t>
  </si>
  <si>
    <t>Derechos Humanos</t>
  </si>
  <si>
    <t>Derecho Constitucional y Amparo</t>
  </si>
  <si>
    <t>4E</t>
  </si>
  <si>
    <t>Sistema de Justicia para Adolescentes</t>
  </si>
  <si>
    <t>Desarrollo Local</t>
  </si>
  <si>
    <t>5D</t>
  </si>
  <si>
    <t>Estudios Regionales</t>
  </si>
  <si>
    <t xml:space="preserve">Estudios Culturales </t>
  </si>
  <si>
    <t>Letras Mexicanas del Siglo XX *</t>
  </si>
  <si>
    <t>Psicopedagogía *</t>
  </si>
  <si>
    <t>Historia **</t>
  </si>
  <si>
    <t>5E</t>
  </si>
  <si>
    <t>Procesos Culturales Lecto-Escritores</t>
  </si>
  <si>
    <t>2M</t>
  </si>
  <si>
    <t>Docencia en Ciencias de la Salud</t>
  </si>
  <si>
    <t>2E</t>
  </si>
  <si>
    <t>Anestesiología</t>
  </si>
  <si>
    <t>Administración de los Servicios de la Salud *</t>
  </si>
  <si>
    <t>Cirugía General</t>
  </si>
  <si>
    <t>Epidemiología *</t>
  </si>
  <si>
    <t>Ginecología y Obstetricia</t>
  </si>
  <si>
    <t>Medicina Integrada</t>
  </si>
  <si>
    <t>Medicina Interna</t>
  </si>
  <si>
    <t>Ortopedia</t>
  </si>
  <si>
    <t>Pediatría</t>
  </si>
  <si>
    <t>Urgencias Médicas</t>
  </si>
  <si>
    <t>Bioquímica Clínica</t>
  </si>
  <si>
    <t>2D</t>
  </si>
  <si>
    <t>Ciencias de la Salud ***</t>
  </si>
  <si>
    <t>Gestión en los Objetivos del Milenio (a distancia)</t>
  </si>
  <si>
    <t>3M</t>
  </si>
  <si>
    <t xml:space="preserve">Ciencias  Físicas </t>
  </si>
  <si>
    <t>Ciencias Matemáticas</t>
  </si>
  <si>
    <t>Biotecnología</t>
  </si>
  <si>
    <t xml:space="preserve">Defensa de los Derechos Humanos </t>
  </si>
  <si>
    <t>Estudios sobre Diversidad Cultural y Espacios Sociales</t>
  </si>
  <si>
    <t xml:space="preserve">Ciencias en Producción Agropecuaria Tropical </t>
  </si>
  <si>
    <t>Educación con Especialidad en Docencia</t>
  </si>
  <si>
    <t>Fuente: Dirección de Servicios Escolares, UNACH</t>
  </si>
  <si>
    <t>* En Receso</t>
  </si>
  <si>
    <t>** Programa Interinstitucional convenio UNICAH-UNACH</t>
  </si>
  <si>
    <t>*** Extensión Tapachula</t>
  </si>
  <si>
    <t>Unidades de Vinculación Docente (UVD) por DES, UA y población beneficiada</t>
  </si>
  <si>
    <t>Municipio beneficiado</t>
  </si>
  <si>
    <t>Nombre de la UVD</t>
  </si>
  <si>
    <t xml:space="preserve">Ciencias Agropecuarias </t>
  </si>
  <si>
    <t xml:space="preserve">Facultad de Medicina Veterinaria y Zootecnia </t>
  </si>
  <si>
    <t>Mpios Región Metropolitana y Los Llanos</t>
  </si>
  <si>
    <t>Proyección de la Cunicultura en el Estado de Chiapas</t>
  </si>
  <si>
    <t>Ocotepec</t>
  </si>
  <si>
    <t>Manejo de la producción y reproducción de Guajolotes criollos en el Municipio de Ocotepec; Chiapas</t>
  </si>
  <si>
    <t>Tuxtla Gutiérrez</t>
  </si>
  <si>
    <t>Agentes parásiticos como factor de riesgo epidemiológico a la fauna (doméstica-silvestre) y al humano en el Estado de Chiapas</t>
  </si>
  <si>
    <t xml:space="preserve">Facultad de Ciencias Agronómicas </t>
  </si>
  <si>
    <t>Rayón</t>
  </si>
  <si>
    <t>Prácticas de manejo del agroecosistema Café en el Ejido Rayón, Municipio de Rayón; Chiapas</t>
  </si>
  <si>
    <t>Villaflores</t>
  </si>
  <si>
    <t>Transferencia de tecnologías sostenibles de alimentación animal en Villaflores; Chiapas: Caso Ejido Villahidalgo</t>
  </si>
  <si>
    <t>Producción de plantas de café en vivero y renovación de plantaciones en la región Frailesca, Chiapas</t>
  </si>
  <si>
    <t>Conservación de plantas silvestres y cultivadas en huertos familiares Comunidad Atotonilco, ejido de Villaflores, Chiapas</t>
  </si>
  <si>
    <t>Catazajá</t>
  </si>
  <si>
    <t>Implementación de las buenas prácticas de manufactura en queserías artesanales de la localidad del desengaño y su anexo punta arena y el municipio de Catazaja, Chiapas</t>
  </si>
  <si>
    <t>Evaluación del control biológico de la garrapata (Rhipicephalus Boophilus Microplus) mediante la aplicación de Metarhizium anisopliae, en seis unidades de producción del Ejido Punta Arena, en el Municipio de Catazajá, Chiapas</t>
  </si>
  <si>
    <t>Vinculación integral con la localidad de Agua Fría del Municipio de Catazajá, Chiapas</t>
  </si>
  <si>
    <t xml:space="preserve">Ciencias Administrativas y Contables </t>
  </si>
  <si>
    <t>Facultad de Contaduria y Administración</t>
  </si>
  <si>
    <t>Gestión de un plan de relaciones públicas para mipymes de servicios turísticos</t>
  </si>
  <si>
    <t>Desarrollo de una página Web sobre plantas medicinales</t>
  </si>
  <si>
    <t>Presentación digital sobre la exposición de la evolución de las aves</t>
  </si>
  <si>
    <t>Plan estratégico mercadológico de MIPYMES en Tuxtla Gutiérrez</t>
  </si>
  <si>
    <t>Facultad de Ciencias de la  Administración</t>
  </si>
  <si>
    <t>Tapachula</t>
  </si>
  <si>
    <t>Investigación social de servicios de salud pública que se ofrecen para atención sobre riesgos de enfermedades infecciosas de migrantes que ingresen en la Frontera Sur del Estado de Chiapas, México y sus consecuencias en el desarrollo laboral</t>
  </si>
  <si>
    <t>Programa de saneamiento de la polución de la Playa Las Escolleras, ubicada en Puerto Chiapas, del municipio de Tapachula, Chiapas</t>
  </si>
  <si>
    <t>Huerto Universitario Permacultor, de la Licenciatura en Gestión Turística, Facultad de Ciencias de la Administración, Campus IV</t>
  </si>
  <si>
    <t>Ocosingo</t>
  </si>
  <si>
    <t>Implementación de un sistema de control interno para el rubro de caja de la Cuenta Pública en la Tesorería Municipal de Ocosingo; Chiapas</t>
  </si>
  <si>
    <t>Comitán</t>
  </si>
  <si>
    <t>Estrategia de fortalecimiento de la empresa Zarape Films</t>
  </si>
  <si>
    <t>Escuela de Contaduría y Administración (Pichucalco)</t>
  </si>
  <si>
    <t>Mi primer contacto con una lengua extranjera</t>
  </si>
  <si>
    <t>Proyecto ambiental escolar aprovechamiento del PET para beneficio del entorno</t>
  </si>
  <si>
    <t>Asesorías contables para mejorar el desarrollo financieros de las Micros, Pequeñas y Medianas Empresas de la localidad de Napana, Municipio de Pichucalco</t>
  </si>
  <si>
    <t>Tonalá</t>
  </si>
  <si>
    <t>Educación Ambiental mediante el desarrollo y fortalecimiento de UMAS en la Región Istmo-Costa, Caso: Iguana Verde</t>
  </si>
  <si>
    <t>Escuela de Ciencias Administrativas, Istmo-Costa (Tonalá)</t>
  </si>
  <si>
    <t>El desempeño de la mujer en la distribución y venta de pescados y mariscos en Paredón, Chiapas: una perspectiva de género</t>
  </si>
  <si>
    <t>Enseñanza de las Lenguas</t>
  </si>
  <si>
    <t>Tuxtla</t>
  </si>
  <si>
    <t>Desarrollo de habilidades lingüísticas del inglés de prestadores de servicios turísticos a través de la secretaría de turismo del estado Enero Junio</t>
  </si>
  <si>
    <t xml:space="preserve">Vinculación Integral para Fomentar el Aprendizaje Situado en la Enseñanza del Inglés agosto-diciembre de 2015 </t>
  </si>
  <si>
    <t>Yajalón</t>
  </si>
  <si>
    <t>Fortalecimiento de infraestructura para el edificio de servicios externos para la Casa Albergue Santa María en Yajalón, Chiapas</t>
  </si>
  <si>
    <t xml:space="preserve">Facultad de Arquitectura </t>
  </si>
  <si>
    <t>Ocozocoautla</t>
  </si>
  <si>
    <t>Metodología Cuanti-cualitativa para el estudio de la vivienda rural y el contexto urbano resiliente. Caso de Estudio: Comunidades de la Zona Sur del Municipio de Ocozocoautla, Chiapas</t>
  </si>
  <si>
    <t>San Fernando</t>
  </si>
  <si>
    <t>Unidad de Vinculación Docente Colonia Viva Cárdenas</t>
  </si>
  <si>
    <t>San Cristóbal de las Casas</t>
  </si>
  <si>
    <t xml:space="preserve">Fortalecimiento de habilidades matemáticas e inglés en Educación Primaria </t>
  </si>
  <si>
    <t xml:space="preserve">Vinculación para la formación integral del niño y adolescente </t>
  </si>
  <si>
    <t xml:space="preserve">Prácticas de lectura y escritura de primero a sexto grado, en la Escuela Primaria Vespertina UNESCO </t>
  </si>
  <si>
    <t>Berriozábal</t>
  </si>
  <si>
    <t>Formación educativa del adolescente en situación de encierro. Posibilidad para reorientar el camino</t>
  </si>
  <si>
    <t>Vinculación para la elaboración de proyectos medio ambientales y de género universitario</t>
  </si>
  <si>
    <t>CRECE: El adulto mayor y las tecnologías de la información y la comunicación</t>
  </si>
  <si>
    <t>Olimpiadas de Derechos Humanos, una vida con equidad en las escuelas</t>
  </si>
  <si>
    <t>Diagnóstico de salud comunitaria en una localidad de bajo desarrollo social, El Jobo, Tuxtla Gutiérrez</t>
  </si>
  <si>
    <t>Chiapa de Corzo</t>
  </si>
  <si>
    <t>Nivel de conocimientos sobre primeros auxilios en Docentes de preescolar en el municipio de Chiapa de Corzo; Chiapas</t>
  </si>
  <si>
    <t>Vinculación para la atención del sobrepeso y obesidad en adolescentes. Unidad de desarrollo social San Pedro Progresivo. Tuxtla Gutiérrez, Chiapas</t>
  </si>
  <si>
    <t>Suchiapa</t>
  </si>
  <si>
    <t>Diagnóstico en salud de la comunidad de Pacú, Suchiapa, Chiapas</t>
  </si>
  <si>
    <t>Estrategias de atención primaria a la salud escolar y adolescente: Jornadas de salud ocular y promoción de la salud reproductiva; Copoya; Chiapas</t>
  </si>
  <si>
    <t>Diagnóstico y prevención de enfermedades crónico no transmisibles</t>
  </si>
  <si>
    <t xml:space="preserve">Facultad Ciencias Químicas </t>
  </si>
  <si>
    <t>Tuxtla Chico</t>
  </si>
  <si>
    <t>Campaña Fase IV: Prevención de la Salud a Comunidades Vulnerables</t>
  </si>
  <si>
    <t>Facultad Ciencias Químicas (Extensión Ocozocoautla)</t>
  </si>
  <si>
    <t>Modulo Ocozocoautla de prevención integral de enfermedades crónico-degenerativas: seguimiento año 1</t>
  </si>
  <si>
    <t>Módulo de información sanguínea etapa II</t>
  </si>
  <si>
    <t xml:space="preserve">Red de Centros Universitarios </t>
  </si>
  <si>
    <t>Arriaga</t>
  </si>
  <si>
    <t>Impacto de la organización comunitaria en el municipio de Arriaga, para el acceso a los programas sociales</t>
  </si>
  <si>
    <t>Organización Comunitaria en el manejo de residuos sólidos en las pesquerías La Gloria, La Línea, Oaxaquita, Puntaflor y Villa del Mar del Mpio de Arriaga, Chiapas</t>
  </si>
  <si>
    <t>Programa de intervención para coadyuvar en la prevención y disminución del consumo de alcohol y tabaco en jóvenes de secundaria en la Ciudad de Tapachula, Chiapas</t>
  </si>
  <si>
    <t>Escuela de Humanidades  (Tapachula)</t>
  </si>
  <si>
    <t>Un desafió para la cultura ambiental en la Colonia PROCASA</t>
  </si>
  <si>
    <t>Pedagogía del Ocio para migrantes y personas en extrema pobreza del Albergue Jesús del Buen Pastor</t>
  </si>
  <si>
    <t>Tutorías por DES, UA y género</t>
  </si>
  <si>
    <t>Docentes</t>
  </si>
  <si>
    <t>Asignados</t>
  </si>
  <si>
    <t>Por sesiones</t>
  </si>
  <si>
    <t>Facultad de Medicina Veterinaria y Zootecnia *</t>
  </si>
  <si>
    <t xml:space="preserve">Facultad de Ciencias Químicas </t>
  </si>
  <si>
    <t>Fuente: Dirección de Formación e Investigación Educativa, UNACH.</t>
  </si>
  <si>
    <t>* Incluye Extensión Pichucalco.</t>
  </si>
  <si>
    <t xml:space="preserve">UA </t>
  </si>
  <si>
    <t>Facultad de Ciencias Químicas *</t>
  </si>
  <si>
    <t>* Incluye Extensión Ocozocoautla.</t>
  </si>
  <si>
    <t>Tutorados por DES, UA, PE y género</t>
  </si>
  <si>
    <t>Alumnos</t>
  </si>
  <si>
    <t xml:space="preserve">Asignados </t>
  </si>
  <si>
    <t>Escuela de Ciencias y Procesos Agropecuarios Industriales(Arriaga)</t>
  </si>
  <si>
    <t xml:space="preserve">Infraestructura física construída por DES, UA y tipo de espacio </t>
  </si>
  <si>
    <t>Tipo de espacio</t>
  </si>
  <si>
    <t>Aulas</t>
  </si>
  <si>
    <t>Laboratorios</t>
  </si>
  <si>
    <t>Talleres</t>
  </si>
  <si>
    <t>Anexos*</t>
  </si>
  <si>
    <t>Centro Universidad Empresa(CEUNE)</t>
  </si>
  <si>
    <t>Facultad de Ciencias Químicas (Extensión Ocozocoautla)</t>
  </si>
  <si>
    <t xml:space="preserve">Centro Mesoamericano de Estudios en Salud Pública y Desastres (CEMESAD) </t>
  </si>
  <si>
    <t>Centro de Estudios para el Desarrollo Municipal y Políticas Públicas (CEDES) **</t>
  </si>
  <si>
    <t>Centro de Estudios para la Construcción de la Ciudadanía y la Seguridad (CECOCISE) **</t>
  </si>
  <si>
    <t>Centro de Estudios para el Arte y la Cultura (CEUNACH)**</t>
  </si>
  <si>
    <t xml:space="preserve">Sedes a Distancia </t>
  </si>
  <si>
    <t>Sede Yajalón°</t>
  </si>
  <si>
    <t>Sede Emiliano Zapata°</t>
  </si>
  <si>
    <t>Sede Simojovel°</t>
  </si>
  <si>
    <t>Áreas Centrales °°</t>
  </si>
  <si>
    <r>
      <t xml:space="preserve">Fuente: </t>
    </r>
    <r>
      <rPr>
        <b/>
        <sz val="8"/>
        <rFont val="Arial TUR"/>
      </rPr>
      <t>Dirección de Planeación de Infraestructura Educativa</t>
    </r>
    <r>
      <rPr>
        <sz val="8"/>
        <rFont val="Arial TUR"/>
        <family val="2"/>
        <charset val="162"/>
      </rPr>
      <t>, UNACH.</t>
    </r>
  </si>
  <si>
    <t>* Incluye oficinas administrativas, bibliotecas, auditorios, salas audivisuales, módulos de baños, cubículos, SITE, salas de usos múltiples y otros.</t>
  </si>
  <si>
    <t>** Edificios en renta.</t>
  </si>
  <si>
    <t>° Espacios sin utilizar.</t>
  </si>
  <si>
    <t xml:space="preserve">°° Algunas oficinas ocupan edificios rentados. </t>
  </si>
  <si>
    <t xml:space="preserve">Infraestructura física existente por DES, UA y tipo de espacio </t>
  </si>
  <si>
    <t xml:space="preserve">Centro de Estudios para la Construcción de la Ciudadanía y la Seguridad (CECOCISE) </t>
  </si>
  <si>
    <t>Centro de Estudios para el Arte y la Cultura (CEUNACH) **</t>
  </si>
  <si>
    <t>Equipo de cómputo por DES, UA y tipo de apoyo</t>
  </si>
  <si>
    <t>Tipo de apoyo</t>
  </si>
  <si>
    <t>Estudiantil</t>
  </si>
  <si>
    <t>Administrativo</t>
  </si>
  <si>
    <t>Centro de Mesoamericano de Física Teórica *</t>
  </si>
  <si>
    <t>Fuente: Coordinación de Tecnologías de Información, UNACH.</t>
  </si>
  <si>
    <t>* No tiene PE</t>
  </si>
  <si>
    <t>Usuarios del servicio de correo electrónico del servidor montebello por DES, UA y tipo de apoyo</t>
  </si>
  <si>
    <t>Investigadores</t>
  </si>
  <si>
    <t>Institucionales</t>
  </si>
  <si>
    <t>Fuente: Coordinación de Tecnologías de Infomación, UNACH.</t>
  </si>
  <si>
    <t>Usuarios del servicio de acceso telefónico a redes por DES, UA y tipo de apoyo</t>
  </si>
  <si>
    <t>Proyectos de investigación vigentes, registrados por DES y UA</t>
  </si>
  <si>
    <t>Proyectos</t>
  </si>
  <si>
    <t xml:space="preserve">Facultad de Derecho </t>
  </si>
  <si>
    <t>Fuente: Dirección General de Investigación y Posgrado, UNACH.</t>
  </si>
  <si>
    <t>Proyectos de investigación vigentes, registrados por área de conocimiento</t>
  </si>
  <si>
    <t>Área de conocimiento</t>
  </si>
  <si>
    <t xml:space="preserve">Proyectos </t>
  </si>
  <si>
    <t>Físico-Matemáticas y Ciencias de la Tierra</t>
  </si>
  <si>
    <t>Biología y Química</t>
  </si>
  <si>
    <t>Medicina y Ciencias de la Salud</t>
  </si>
  <si>
    <t>Humanidades, Educación y Ciencias de la Conducta</t>
  </si>
  <si>
    <t>Ciencias Sociales</t>
  </si>
  <si>
    <t>Biotecnología y Ciencias Agropecuarias</t>
  </si>
  <si>
    <t>Ciencias Administrativas</t>
  </si>
  <si>
    <t>Físico-Matemáticas y 
Ciencias de la Tierra</t>
  </si>
  <si>
    <t>Biología y 
Química</t>
  </si>
  <si>
    <t>Medicina y Ciencias 
de la Salud</t>
  </si>
  <si>
    <t>Humanidades, Educación y 
Ciencias de la Conducta</t>
  </si>
  <si>
    <t>Ciencias 
Sociales</t>
  </si>
  <si>
    <t>Biotecnología y 
Ciencias Agropecuarias</t>
  </si>
  <si>
    <t>Ingeniería y 
Arquitectura</t>
  </si>
  <si>
    <t>Ciencias 
Administrativas</t>
  </si>
  <si>
    <t>Proyectos de investigación vigentes, registrados por fuente de financiamiento</t>
  </si>
  <si>
    <t>Número de proyectos registrados</t>
  </si>
  <si>
    <t>Fuente de financiamiento</t>
  </si>
  <si>
    <t>Monto aprobado</t>
  </si>
  <si>
    <t xml:space="preserve">Academia de Derecho Fiscal del Estado de Chiapas A.C. </t>
  </si>
  <si>
    <t>Cátedras CONACYT</t>
  </si>
  <si>
    <t>Centro Internacional de Mejoramiento de Maíz y Trigo (CYMMIT)</t>
  </si>
  <si>
    <t xml:space="preserve">CONACYT - Programa de Apoyos Complementarios para la Consolidación Institucional de Grupos de Investigación </t>
  </si>
  <si>
    <t>CONACYT - Fondos Sectoriales</t>
  </si>
  <si>
    <t xml:space="preserve">CONACYT - Ciencia Básica </t>
  </si>
  <si>
    <t>CONACYT - Infraestructura de laboratorio</t>
  </si>
  <si>
    <t xml:space="preserve">Fondos Mixtos - CONACYT - Gobierno del Estado de Chiapas </t>
  </si>
  <si>
    <t xml:space="preserve">Consejo de Ciencia y Tecnología del Estado de Chiapas - SEI </t>
  </si>
  <si>
    <t>Conservación International México A.C.</t>
  </si>
  <si>
    <t xml:space="preserve">Cooperación Bilateral CONACYT </t>
  </si>
  <si>
    <t>Fondo para Elevar la Calidad de la Educación Superior FECES 2015</t>
  </si>
  <si>
    <t xml:space="preserve">Instituto de Administación Pública </t>
  </si>
  <si>
    <t xml:space="preserve">Laboratorios Nacionales CONACYT </t>
  </si>
  <si>
    <t>PIFI - 2014</t>
  </si>
  <si>
    <t>Programa de Investigación en cambio climático, PINCC - UNAM</t>
  </si>
  <si>
    <t xml:space="preserve">Secretaría de Educación Pública PRODEP </t>
  </si>
  <si>
    <t>Sub-Total</t>
  </si>
  <si>
    <t>Proyectos Recursos Propios</t>
  </si>
  <si>
    <t>Administrado por el investigador</t>
  </si>
  <si>
    <t>Departamento de Instrumentación y Apoyo a la Investigación</t>
  </si>
  <si>
    <t>Distribución de Profesores de Tiempo Completo (PTC) del SNI por nivel y género</t>
  </si>
  <si>
    <t>PTC</t>
  </si>
  <si>
    <t>Nivel</t>
  </si>
  <si>
    <t>Masculino</t>
  </si>
  <si>
    <t>Femenino</t>
  </si>
  <si>
    <t>Candidato a investigador Nacional</t>
  </si>
  <si>
    <t>Investigador nacional nivel 1</t>
  </si>
  <si>
    <t>Investigador nacional nivel 2</t>
  </si>
  <si>
    <t>Investigador nacional nivel 3</t>
  </si>
  <si>
    <t>Integración del subsidio federal y estatal</t>
  </si>
  <si>
    <t>Tipo de ingreso</t>
  </si>
  <si>
    <t>Federal</t>
  </si>
  <si>
    <t>Estatal</t>
  </si>
  <si>
    <t>Ordinario</t>
  </si>
  <si>
    <t>Extraordinario</t>
  </si>
  <si>
    <t>Fuente: Dirección de Programación y Presupuesto, UNACH.</t>
  </si>
  <si>
    <t xml:space="preserve">Ingresos por fuentes de financiamiento </t>
  </si>
  <si>
    <t>Concepto</t>
  </si>
  <si>
    <t>Monto</t>
  </si>
  <si>
    <t>Subsidio Federal Ordinario</t>
  </si>
  <si>
    <t>$</t>
  </si>
  <si>
    <t>Subsidio Extraordinario Federal</t>
  </si>
  <si>
    <t>Fondo de Amp. y Div. de la Oferta Educativa en Educ. Superior de la UPE</t>
  </si>
  <si>
    <t>Subsidio Estatal Ordinario</t>
  </si>
  <si>
    <t>Fondo de apoyo para Saneamiento Financiero</t>
  </si>
  <si>
    <t>Subsidio  Extraordinario Estatal</t>
  </si>
  <si>
    <t>Fondo para el Reconocimiento de Plantillas</t>
  </si>
  <si>
    <t>Ingresos Propios</t>
  </si>
  <si>
    <t>Fondo para Elevar la Calidad de la Educ. Superior de la UPE</t>
  </si>
  <si>
    <t>Otras aportaciones (Convenios Concertados)</t>
  </si>
  <si>
    <t>Fondo de Aportaciones Múltiples</t>
  </si>
  <si>
    <t>Donativos</t>
  </si>
  <si>
    <t>Fondo para la Carrera Docente</t>
  </si>
  <si>
    <t>Otros ingresos y beneficios</t>
  </si>
  <si>
    <t>Fondo del Sur-Sureste (FONSUR)</t>
  </si>
  <si>
    <t>Fondo Expansión de la Oferta Educativa en Educación Media Superior y Superior</t>
  </si>
  <si>
    <t>Fondo PRODEP</t>
  </si>
  <si>
    <t>Fondo PROFOCIE</t>
  </si>
  <si>
    <t xml:space="preserve">Fondo de Apoyo para Gasto de operación </t>
  </si>
  <si>
    <t>2% Impuesto sobre Nóminas</t>
  </si>
  <si>
    <t>Fuente:  Dirección de Programación y Presupuesto, UNACH.</t>
  </si>
  <si>
    <t>Presupuesto autorizado y denegado por función</t>
  </si>
  <si>
    <t>Función</t>
  </si>
  <si>
    <t>Autorizado</t>
  </si>
  <si>
    <t>Devengado</t>
  </si>
  <si>
    <t>Docencia</t>
  </si>
  <si>
    <t>Investigación</t>
  </si>
  <si>
    <t>Extensión</t>
  </si>
  <si>
    <t>Apoyo académico</t>
  </si>
  <si>
    <t>Apoyo institucional</t>
  </si>
  <si>
    <t>Operación y mantenimiento de la planta física</t>
  </si>
  <si>
    <t>Ingresos propios y gastos corrientes por Dependencias de Áreas Centrales (DAC)</t>
  </si>
  <si>
    <t>DAC</t>
  </si>
  <si>
    <t>Gasto corriente</t>
  </si>
  <si>
    <t>Oficina del Secretario General</t>
  </si>
  <si>
    <t>Junta de Consejo Universitario</t>
  </si>
  <si>
    <t>Dirección de Gestión Institucional</t>
  </si>
  <si>
    <t xml:space="preserve">Defensoría de los Derechos Universitarios </t>
  </si>
  <si>
    <t>Dirección de Asuntos Jurídicos</t>
  </si>
  <si>
    <t>Oficina del Secretario Académico</t>
  </si>
  <si>
    <t>Dirección de Servicios de Información (Biblioteca)</t>
  </si>
  <si>
    <t>Estancia Infantil (Tuxtla)</t>
  </si>
  <si>
    <t>Estancia Infantil (Tapachula)</t>
  </si>
  <si>
    <t>Dirección de Servicios Generales</t>
  </si>
  <si>
    <t>Coordinación General del Modelo de Gestión</t>
  </si>
  <si>
    <t>Coordinación General de Innovación</t>
  </si>
  <si>
    <t>Coordinación de Biblioteca (CEAyE)</t>
  </si>
  <si>
    <t>Centro de Auto-Acceso (Tuxtla)</t>
  </si>
  <si>
    <t>Dirección de Extensión Universitaria</t>
  </si>
  <si>
    <t>Dirección e Vinculación y Servicio Social</t>
  </si>
  <si>
    <t>Dirección de Editorial</t>
  </si>
  <si>
    <t>Dirección de Desarrollo Estudiantil</t>
  </si>
  <si>
    <t>Coordinación de Extensión Universitaria, Campus III</t>
  </si>
  <si>
    <t>Coordinación de Asuntos Académicos, Campus IV</t>
  </si>
  <si>
    <t>Agencia Objetivos del Milenio (Audes)</t>
  </si>
  <si>
    <t>Coordinación de Comunicación Social, Campus IV</t>
  </si>
  <si>
    <t>Oficina de la Secretaría Administrativa</t>
  </si>
  <si>
    <t xml:space="preserve">Dirección de Programación Académica </t>
  </si>
  <si>
    <t>Dirección de Personal y Prestaciones Sociales</t>
  </si>
  <si>
    <t>Dirección de Sistemas de Información Administrativa</t>
  </si>
  <si>
    <t>Secretaría de Relaciones Interinstitucionales</t>
  </si>
  <si>
    <t>Club  Deportivo "Ocelotes" de la UNACH</t>
  </si>
  <si>
    <t>Coordinación General de Universidad Virtual</t>
  </si>
  <si>
    <t xml:space="preserve">Centro de Educación Contínua y a Distancia </t>
  </si>
  <si>
    <t>Coordinación de Tecnologías de la Información</t>
  </si>
  <si>
    <t>Centro de Estudios Avanzados (Administración y mantenimiento del edificio)</t>
  </si>
  <si>
    <t>Dirección de Servicios Escolares</t>
  </si>
  <si>
    <t>Dirección de Formación e Investigación Educativa</t>
  </si>
  <si>
    <t>Dirección de Gestión de la Calidad</t>
  </si>
  <si>
    <t>Dirección General de Planeación</t>
  </si>
  <si>
    <t>Dirección de Planeación e Instrumentación</t>
  </si>
  <si>
    <t>Dirección de Planeación e Infraestructura Educativa</t>
  </si>
  <si>
    <t>Dirección de Evaluación Institucional</t>
  </si>
  <si>
    <t>Comité Permanente de Finanzas</t>
  </si>
  <si>
    <t>Coordinación General de Finanzas</t>
  </si>
  <si>
    <t>Dirección de Desarrollo Académico</t>
  </si>
  <si>
    <t>Coordinación de Extensión Universitaria, Campus  IV</t>
  </si>
  <si>
    <t>Oficina del C. Rector</t>
  </si>
  <si>
    <t>Órgano de Control Interno</t>
  </si>
  <si>
    <t>H. Junta de Gobierno</t>
  </si>
  <si>
    <t>Dirección de Comunicación Social</t>
  </si>
  <si>
    <t>Coordinación de Evaluación y Acreditación</t>
  </si>
  <si>
    <t>Departamento de Lenguas, Tuxtla C-I</t>
  </si>
  <si>
    <t>Centro de Auto-Acceso Lenguas, Tuxtla</t>
  </si>
  <si>
    <t>Dirección de Investigación y Posgrado</t>
  </si>
  <si>
    <t>Fuente: Dirección General de Planeación, UNACH.</t>
  </si>
  <si>
    <t>Nota: Los Ingresos Propios que se reportan corresponden aquellos que fueron validados por la DGP, sin embargo muchas dependencias lo solicitaron directamente a la Dirección de Programación y Presupuesto.</t>
  </si>
  <si>
    <t>Ingresos propios y gastos corrientes por DES y UA</t>
  </si>
  <si>
    <t>Gasto Corriente</t>
  </si>
  <si>
    <t>Centro de Estudios Etnoagropecuarios*</t>
  </si>
  <si>
    <t xml:space="preserve">Facultad de Contaduría y Administración </t>
  </si>
  <si>
    <t xml:space="preserve">Facultad de Contaduría Pública </t>
  </si>
  <si>
    <t xml:space="preserve">Facultad de Ciencias de la Administración </t>
  </si>
  <si>
    <t xml:space="preserve">Centro Universidad Empresa </t>
  </si>
  <si>
    <t>Centro Universidad Empresa (Unidad Regional-Tapachula)</t>
  </si>
  <si>
    <t xml:space="preserve">Centro Mesoamericano de Estudios en Salud Pública y Desastres (CEMESAD Tapachula) </t>
  </si>
  <si>
    <t xml:space="preserve">Centro de Estudios para el Desarrollo Municipal y Políticas Públicas (CEDES) </t>
  </si>
  <si>
    <t>Centro de Análisis e Información Estratégica para el Desarrollo Regional *</t>
  </si>
  <si>
    <t>Centro de investigaciones Turísticas Aplicadas</t>
  </si>
  <si>
    <t>Fuente: Dirección General de Planeación (DGP), UNACH.</t>
  </si>
  <si>
    <t>Recursos ProEXOEES y FECES por DES y UA</t>
  </si>
  <si>
    <t>ProEXOEES</t>
  </si>
  <si>
    <t>FECES</t>
  </si>
  <si>
    <r>
      <t xml:space="preserve">Fuente: </t>
    </r>
    <r>
      <rPr>
        <b/>
        <sz val="8"/>
        <rFont val="Arial TUR"/>
      </rPr>
      <t>DirecciónGeneral de Planeación</t>
    </r>
    <r>
      <rPr>
        <sz val="8"/>
        <rFont val="Arial TUR"/>
        <family val="2"/>
        <charset val="162"/>
      </rPr>
      <t>, UNACH.</t>
    </r>
  </si>
  <si>
    <t>Programas educativos de licenciatura reconocidos por su calidad, por DES y UA</t>
  </si>
  <si>
    <t>Acreditado Si=1/No=2</t>
  </si>
  <si>
    <t>Nivel CIEES</t>
  </si>
  <si>
    <t>Matrícula</t>
  </si>
  <si>
    <t>Médico Veterinario  Zootecnista (Extensión Pichucalco) *</t>
  </si>
  <si>
    <t>Gestión de Cadenas Productivas (  a distancia)</t>
  </si>
  <si>
    <t>Químico Farmacobiólogo (Extensión Ocozocoautla) *</t>
  </si>
  <si>
    <t>Fuente: Dirección de Gestión de la Calidad, UNACH.</t>
  </si>
  <si>
    <t>* La matrícula de Extensión Veterinaria (Pichucalco) y Extensión de Químicas (Ocozocoautla) se encuentran incluídas en la Facultad de Medicina Veterinaria y Zootecnia y en la Facultad de Químicas, respectivamente.</t>
  </si>
  <si>
    <t>Agosto- Diciembre 2015</t>
  </si>
  <si>
    <t>Lengua y Literatura Hispanoamericana</t>
  </si>
  <si>
    <t>Matrícula en PE de nivel licenciatura evaluable y no evaluable por DES, UA y género</t>
  </si>
  <si>
    <t>Evaluables</t>
  </si>
  <si>
    <t>No Evaluables</t>
  </si>
  <si>
    <t>Médico Veterinario Zootecnista *</t>
  </si>
  <si>
    <t>Médico Veterinario  Zootecnista (Extensión Pichucalco) **</t>
  </si>
  <si>
    <t>Enseñanza del Inglés *</t>
  </si>
  <si>
    <t xml:space="preserve">Enseñanza del Inglés </t>
  </si>
  <si>
    <t>Arquitectura *</t>
  </si>
  <si>
    <t xml:space="preserve">Arquitectura </t>
  </si>
  <si>
    <t>Derecho *</t>
  </si>
  <si>
    <t>Economía *</t>
  </si>
  <si>
    <t>Sociología *</t>
  </si>
  <si>
    <t>Bibliotecología y Gestión de Información *</t>
  </si>
  <si>
    <t>Comunicación *</t>
  </si>
  <si>
    <t>Filosofía *</t>
  </si>
  <si>
    <t>Lengua y Literatura Hispanoamericanas *</t>
  </si>
  <si>
    <t>Pedagogía *</t>
  </si>
  <si>
    <t>Pedagogía **</t>
  </si>
  <si>
    <t>Coordinación de Gestión y Autodesarrollo Indígena</t>
  </si>
  <si>
    <t>Médico Cirujano *</t>
  </si>
  <si>
    <t>Químico Farmacobiólogo (Extensión Ocozocoautla) **</t>
  </si>
  <si>
    <t>Física *</t>
  </si>
  <si>
    <t>Matemáticas *</t>
  </si>
  <si>
    <t xml:space="preserve">Estadística y Sistemas de Información (a distancia) </t>
  </si>
  <si>
    <t xml:space="preserve">Gerencia Social (a distancia) </t>
  </si>
  <si>
    <t>* Plan en Liquidación.</t>
  </si>
  <si>
    <t>** La matrícula de Extensión Veterinaria (Pichucalco) y Extensión de Químicas (Ocozocoautla) se encuentran incluídas en la Facultad de Medicina Veterinaria y Zootecnia y en la Facultad de Químicas, respectivamente.</t>
  </si>
  <si>
    <t>Médico Veterinario  Zootecnista *</t>
  </si>
  <si>
    <t>Médico Veterinario Zootecnista</t>
  </si>
  <si>
    <t xml:space="preserve"> UA / Programa Educativo</t>
  </si>
  <si>
    <t xml:space="preserve">Derecho </t>
  </si>
  <si>
    <t xml:space="preserve">Economía </t>
  </si>
  <si>
    <t>Historia *</t>
  </si>
  <si>
    <t xml:space="preserve">Historia </t>
  </si>
  <si>
    <t xml:space="preserve">Bibliotecología y Gestión de Información </t>
  </si>
  <si>
    <t xml:space="preserve">Lengua y Literatura Hispanoamericanas </t>
  </si>
  <si>
    <t>Pedagogia **</t>
  </si>
  <si>
    <t>Desarrollo Municipal y Gobernabilidad (a distancia) *</t>
  </si>
  <si>
    <t>Estadística y Sistemas de Información (a distancia) *</t>
  </si>
  <si>
    <t>Gerencia Social (a distancia) *</t>
  </si>
  <si>
    <t>PE en el Programa Nacional de Posgrado de Calidad (PNPC), por DES y UA</t>
  </si>
  <si>
    <t>Estatus PNPC</t>
  </si>
  <si>
    <t>Consolidado</t>
  </si>
  <si>
    <t>En Desarrollo</t>
  </si>
  <si>
    <t>Reciente Creación</t>
  </si>
  <si>
    <t xml:space="preserve">     Finanzas </t>
  </si>
  <si>
    <t xml:space="preserve">     Mercadotecnia </t>
  </si>
  <si>
    <t>Maestría en:</t>
  </si>
  <si>
    <t xml:space="preserve">              </t>
  </si>
  <si>
    <t>Ciencias Físicas</t>
  </si>
  <si>
    <t xml:space="preserve">Estudios Sobre Diversidad Cultural y Espacios Sociales </t>
  </si>
  <si>
    <t>Centro de Investigaciones Turísticas y Aplicadas</t>
  </si>
  <si>
    <t>Diseño de Productos Turísticos</t>
  </si>
  <si>
    <t>* En Receso.</t>
  </si>
  <si>
    <t>*** Programa Interinstitucional convenio UNICACH-UNACH.</t>
  </si>
  <si>
    <t>***  Extensión Tapachula.</t>
  </si>
  <si>
    <t>Didáctica de las Lenguas</t>
  </si>
  <si>
    <t>Programa para el Desarrollo Profesional Docente (PRODEP) por nivel de estudios y género</t>
  </si>
  <si>
    <t>Becarios</t>
  </si>
  <si>
    <t>Exbecarios</t>
  </si>
  <si>
    <t>Nuevos PTC</t>
  </si>
  <si>
    <t>Perfiles Deseables</t>
  </si>
  <si>
    <t>Escuela de Ciencias y Procesos Agropeciarios Industriales, Istmo-Costa (Arriaga)</t>
  </si>
  <si>
    <t>Fuente:  Dirección General de Investigación y Posgrado, UNACH.</t>
  </si>
  <si>
    <t>* No tiene PE.</t>
  </si>
  <si>
    <t xml:space="preserve">Docentes y Cuerpos Académicos (CA) por DES, UA y género </t>
  </si>
  <si>
    <t>En Formación</t>
  </si>
  <si>
    <t>En Consolidación</t>
  </si>
  <si>
    <t>Consolidados</t>
  </si>
  <si>
    <t>Miembros</t>
  </si>
  <si>
    <t>CA</t>
  </si>
  <si>
    <t xml:space="preserve">Escuela de Contaduría y Administración (Pichucalco)  </t>
  </si>
  <si>
    <t xml:space="preserve">Escuela de Ciencias Administrativas (Arriaga) </t>
  </si>
  <si>
    <t xml:space="preserve">Escuela de Ciencias Administrativas, Istmo-Costa (Tonalá)  </t>
  </si>
  <si>
    <t xml:space="preserve">Centro Universidad-Empresa (CEUNE)  </t>
  </si>
  <si>
    <t xml:space="preserve">Escuela de Lenguas (San Cristóbal de Las Casas) </t>
  </si>
  <si>
    <t xml:space="preserve">Centro de Estudios para el Arte y la Cultura (CEUNACH) </t>
  </si>
  <si>
    <t xml:space="preserve">Escuela de Humanidades (Tapachula) </t>
  </si>
  <si>
    <t xml:space="preserve">Escuela de Humanidades (Pijijiapan) </t>
  </si>
  <si>
    <t>Fuente: Dirección General de Investigación y Posgrado,UNACH.</t>
  </si>
  <si>
    <t>Becas de movilidad académica para alumnos por tipo de fondo y género</t>
  </si>
  <si>
    <t>Tipo de fondo</t>
  </si>
  <si>
    <t>Movilidad nacional</t>
  </si>
  <si>
    <t>Santander ECOES</t>
  </si>
  <si>
    <t>Santander Universidades</t>
  </si>
  <si>
    <t>ECOES SEP</t>
  </si>
  <si>
    <t>ECOES BIMBO</t>
  </si>
  <si>
    <t>SEP</t>
  </si>
  <si>
    <t>UNACH gasto corriente</t>
  </si>
  <si>
    <t>Recursos Propios</t>
  </si>
  <si>
    <t>Movilidad internacional</t>
  </si>
  <si>
    <t>Convenios</t>
  </si>
  <si>
    <t>Santander Iberoamérica</t>
  </si>
  <si>
    <t>Intercambio</t>
  </si>
  <si>
    <t>Convenios Alumnos Internacional</t>
  </si>
  <si>
    <t>Fuente: Secretaría Auxiliar de Relaciones Interinstitucionales, UNACH.</t>
  </si>
  <si>
    <t>PROFOCIE</t>
  </si>
  <si>
    <t xml:space="preserve">Población escolar por departamento y tipo de alumno </t>
  </si>
  <si>
    <t>Departamento</t>
  </si>
  <si>
    <t>Tipo de alumno</t>
  </si>
  <si>
    <t>San Cristóbal de Las Casas</t>
  </si>
  <si>
    <t>Alumnos UNACH</t>
  </si>
  <si>
    <t>Personal UNACH</t>
  </si>
  <si>
    <t>Particulares</t>
  </si>
  <si>
    <t>Fuente: Dirección de Servicios Escolares, UNACH.</t>
  </si>
  <si>
    <t>Fuente: Dirección de Servicios Escolares</t>
  </si>
  <si>
    <t xml:space="preserve">Población escolar por departamento e idioma </t>
  </si>
  <si>
    <t>Idioma/Lenguas</t>
  </si>
  <si>
    <t>Alumno UNACH</t>
  </si>
  <si>
    <t xml:space="preserve">Subtotal </t>
  </si>
  <si>
    <t>Alemán</t>
  </si>
  <si>
    <t>Francés</t>
  </si>
  <si>
    <t>Inglés</t>
  </si>
  <si>
    <t>Italiano</t>
  </si>
  <si>
    <t>Tzotzil</t>
  </si>
  <si>
    <t>Tzeltal</t>
  </si>
  <si>
    <t>Chino Mandarin</t>
  </si>
  <si>
    <t>Población escolar de nivel licenciatura por  DES, UA,PE y género</t>
  </si>
  <si>
    <t>Nuevo Ingreso</t>
  </si>
  <si>
    <t>Reingreso</t>
  </si>
  <si>
    <t>Propedéutico</t>
  </si>
  <si>
    <t>Población escolar de nivel licenciatura por  DES, UA, PE y género</t>
  </si>
  <si>
    <t>Egresados de nivel licenciatura por DES, UA, PE y género</t>
  </si>
  <si>
    <t xml:space="preserve">Administración de Agronegocios </t>
  </si>
  <si>
    <t>Escuela de Ciencias Administrativas, Istmo-Costa(Arriaga)</t>
  </si>
  <si>
    <t xml:space="preserve">Escuela de Ciencias Administrativas, Istmo-Costa(Tonalá) </t>
  </si>
  <si>
    <t>Fuente: Dirección de Sevicios Escolares, UNACH.</t>
  </si>
  <si>
    <t>Escuela de Ciencias y Procesos Agropecuarios Industriales  Istmo-Costa (Arriaga)</t>
  </si>
  <si>
    <t>Administracion de Empresas</t>
  </si>
  <si>
    <t>Titulados nivel licenciatura por DES, UA, PE, opción de titulación y género</t>
  </si>
  <si>
    <t>Enero - Julio 2015</t>
  </si>
  <si>
    <t>Examen</t>
  </si>
  <si>
    <t>Créditos</t>
  </si>
  <si>
    <t>Seminario</t>
  </si>
  <si>
    <t>Ceneval</t>
  </si>
  <si>
    <t>Otros*</t>
  </si>
  <si>
    <t>Ingeniero Agrónomo Fitotecnista **</t>
  </si>
  <si>
    <t>Ingeniero Agrónomo en Producción Animal **</t>
  </si>
  <si>
    <t>Ingeniero Agrónomo en Producción Vegetal **</t>
  </si>
  <si>
    <t>Ingeniero Agrónomo Zootecnista **</t>
  </si>
  <si>
    <t>Administración de Empresas **</t>
  </si>
  <si>
    <t>Administración Turística **</t>
  </si>
  <si>
    <t>Contaduría Pública **</t>
  </si>
  <si>
    <t>Informática **</t>
  </si>
  <si>
    <t>Administración Agropecuaria **</t>
  </si>
  <si>
    <t>Administración de Agronegocios</t>
  </si>
  <si>
    <t xml:space="preserve"> Agronegocios </t>
  </si>
  <si>
    <t>Continúa</t>
  </si>
  <si>
    <t>Bibliotecología **</t>
  </si>
  <si>
    <t>Ciencias de la Comunicación **</t>
  </si>
  <si>
    <t>Químico Agrícola **</t>
  </si>
  <si>
    <t>Fuente: Dirección de Servicios Escolares/ Secretaría Académica/ UNACH.</t>
  </si>
  <si>
    <t>* Incluye las secciones: Reconocimiento al mérito académico, excelencia académica, práctica profesional y asistencia técnica supervisada.</t>
  </si>
  <si>
    <t>** Plan en Liquidación.</t>
  </si>
  <si>
    <t xml:space="preserve">Médico Veterinario  Zootecnista (Ext.Pichucalco) </t>
  </si>
  <si>
    <t>Ingeniero Agrónomo Parasitólogo **</t>
  </si>
  <si>
    <t>Médico Cirujano (Tuxtla )</t>
  </si>
  <si>
    <t>Población escolar de nivel posgrado por DES, UA, PE y género</t>
  </si>
  <si>
    <t>Ciencias en Agricultura Tropical  *</t>
  </si>
  <si>
    <t>Administración, con terminal en:</t>
  </si>
  <si>
    <t>Instituto de Estudios Indígenas</t>
  </si>
  <si>
    <t>Egresados de nivel de posgrado por DES, UA, PE y género</t>
  </si>
  <si>
    <t>Administración con Formación en:</t>
  </si>
  <si>
    <t>Organizaciones **</t>
  </si>
  <si>
    <t>Contaduría **</t>
  </si>
  <si>
    <t>Contribuciones **</t>
  </si>
  <si>
    <t>Finanzas **</t>
  </si>
  <si>
    <t>Dirección Ejecutiva de Negocios **</t>
  </si>
  <si>
    <t xml:space="preserve">     Hidráulica Ambiental</t>
  </si>
  <si>
    <t>Desarrollo Urbano y Ordenamiento del Territorio **</t>
  </si>
  <si>
    <t>…  Continúa</t>
  </si>
  <si>
    <t>Estudios Regionales con Especialidad en Desarrollo Urbano **</t>
  </si>
  <si>
    <t>Educación **</t>
  </si>
  <si>
    <t>Educación Indígena **</t>
  </si>
  <si>
    <t>Educación Superior **</t>
  </si>
  <si>
    <t>Historia ***</t>
  </si>
  <si>
    <t>Ciencias de la Salud **</t>
  </si>
  <si>
    <t>Ciencias de la Salud °</t>
  </si>
  <si>
    <t>Fuente: Servicios Escolares, UNACH.</t>
  </si>
  <si>
    <t>°  Extensión Tapachula.</t>
  </si>
  <si>
    <t>Graduados de nivel de posgrado por DES, UA, PE y género</t>
  </si>
  <si>
    <t>Enero - Diciembre 2015</t>
  </si>
  <si>
    <t xml:space="preserve">     Contribuciones</t>
  </si>
  <si>
    <t>…Continúa</t>
  </si>
  <si>
    <t>Beneficiarios de las acciones de la Unidad de Atención a la Salud Universitaria (UASU) por DES, UA y tipo de taller</t>
  </si>
  <si>
    <t xml:space="preserve">Beneficiarios de los Talleres </t>
  </si>
  <si>
    <t>Sexualidad</t>
  </si>
  <si>
    <t>Nutrición</t>
  </si>
  <si>
    <t>Relaciones  sanas en el noviazgo</t>
  </si>
  <si>
    <t>Adicciones</t>
  </si>
  <si>
    <t>Bullyng</t>
  </si>
  <si>
    <t xml:space="preserve"> Noviazgo </t>
  </si>
  <si>
    <t>Oferta educativa por nivel, Programas Educativos (PE) y Planes de Estudio</t>
  </si>
  <si>
    <t>Programas educativos</t>
  </si>
  <si>
    <t>Planes de estudio</t>
  </si>
  <si>
    <t xml:space="preserve">Licenciatura </t>
  </si>
  <si>
    <t>Presencial</t>
  </si>
  <si>
    <t>A Distancia</t>
  </si>
  <si>
    <t>Maestría Modalidad Virtual</t>
  </si>
  <si>
    <t>Nota: Programas en operación.</t>
  </si>
  <si>
    <t xml:space="preserve">Presencia UNACH </t>
  </si>
  <si>
    <t>Dependencias de Educación Superior (DES)</t>
  </si>
  <si>
    <t>Regiones      Socioeconómicas</t>
  </si>
  <si>
    <t>Unidades Académicas (UA)</t>
  </si>
  <si>
    <t>Municipios</t>
  </si>
  <si>
    <t>Facultades</t>
  </si>
  <si>
    <t>Escuelas</t>
  </si>
  <si>
    <t>Centros</t>
  </si>
  <si>
    <t>Institutos</t>
  </si>
  <si>
    <t>Oferta educativa de nivel licenciatura por DES, UA, PE y duración</t>
  </si>
  <si>
    <t>Duración</t>
  </si>
  <si>
    <t>I</t>
  </si>
  <si>
    <t>10 Módulos</t>
  </si>
  <si>
    <t>10 Semestres</t>
  </si>
  <si>
    <t>6 Módulos</t>
  </si>
  <si>
    <t>9 Semestres</t>
  </si>
  <si>
    <t>8 Semestres</t>
  </si>
  <si>
    <t>II</t>
  </si>
  <si>
    <t>6 Semestres</t>
  </si>
  <si>
    <t>III</t>
  </si>
  <si>
    <t>IV</t>
  </si>
  <si>
    <t>V</t>
  </si>
  <si>
    <t>Escuela de Ciencias Administrativas Istmo-Costa (Arriaga)</t>
  </si>
  <si>
    <t>VI</t>
  </si>
  <si>
    <t xml:space="preserve">Escuela de Ciencias Administrativas Istmo-Costa (Tonalá) </t>
  </si>
  <si>
    <t>4 Semestres</t>
  </si>
  <si>
    <t>VII</t>
  </si>
  <si>
    <t>VIII</t>
  </si>
  <si>
    <t>IX</t>
  </si>
  <si>
    <t>Gerontología</t>
  </si>
  <si>
    <t>8 Módulos</t>
  </si>
  <si>
    <t>12 Módulos</t>
  </si>
  <si>
    <t xml:space="preserve">Derecho con Formación en Impartición de Justicia </t>
  </si>
  <si>
    <t>9 Cuatrimestres</t>
  </si>
  <si>
    <t>Oferta educativa de nivel posgrado por UA, PE y duración</t>
  </si>
  <si>
    <t>6 Cuatrimestres</t>
  </si>
  <si>
    <t>1 Año</t>
  </si>
  <si>
    <t xml:space="preserve">Ciencias Agropecuarias y Sustentabilidad </t>
  </si>
  <si>
    <t>2 Años</t>
  </si>
  <si>
    <t>3 Semestres</t>
  </si>
  <si>
    <t xml:space="preserve">Didácticas de las Lenguas </t>
  </si>
  <si>
    <t>4 Módulos</t>
  </si>
  <si>
    <t>3 Cuatrimestes</t>
  </si>
  <si>
    <t>2 Cuatrimestres</t>
  </si>
  <si>
    <t>3 Años</t>
  </si>
  <si>
    <t xml:space="preserve">Estudios sobre Diversidad Cultural y Espacios Sociales </t>
  </si>
  <si>
    <t>Ciencias de Producción Agropecuaria Tropical</t>
  </si>
  <si>
    <t xml:space="preserve">Diseño de Productos Turísticos </t>
  </si>
  <si>
    <t xml:space="preserve">4 Trimestres </t>
  </si>
  <si>
    <t>** Programa Interinstitucional convenio UNICACH-UNACH</t>
  </si>
  <si>
    <t>***  Extensión Tapachula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</si>
</sst>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8" formatCode="&quot;$&quot;#,##0.00;[Red]\-&quot;$&quot;#,##0.00"/>
    <numFmt numFmtId="44" formatCode="_-&quot;$&quot;* #,##0.00_-;\-&quot;$&quot;* #,##0.00_-;_-&quot;$&quot;* &quot;-&quot;??_-;_-@_-"/>
    <numFmt numFmtId="43" formatCode="_-* #,##0.00_-;\-* #,##0.00_-;_-* &quot;-&quot;??_-;_-@_-"/>
    <numFmt numFmtId="164" formatCode="#,##0;[Red]#,##0"/>
    <numFmt numFmtId="165" formatCode="#.##0,"/>
    <numFmt numFmtId="166" formatCode="dd/mm/yy;@"/>
    <numFmt numFmtId="167" formatCode="0.0"/>
    <numFmt numFmtId="168" formatCode="#,##0.0"/>
    <numFmt numFmtId="169" formatCode="&quot;$&quot;#,##0.00"/>
    <numFmt numFmtId="170" formatCode="[$$-80A]#,##0.00"/>
    <numFmt numFmtId="171" formatCode="&quot;$&quot;#,##0.00;[Red]&quot;$&quot;#,##0.00"/>
    <numFmt numFmtId="172" formatCode="#,##0.00;[Red]#,##0.00"/>
    <numFmt numFmtId="173" formatCode="#,##0.0000000"/>
    <numFmt numFmtId="174" formatCode="#,##0.00_ ;[Red]\-#,##0.00\ "/>
    <numFmt numFmtId="175" formatCode="0;[Red]0"/>
  </numFmts>
  <fonts count="82">
    <font>
      <sz val="11"/>
      <color theme="1"/>
      <name val="Calibri"/>
      <family val="2"/>
      <scheme val="minor"/>
    </font>
    <font>
      <sz val="10"/>
      <name val="Arial TUR"/>
      <family val="2"/>
      <charset val="162"/>
    </font>
    <font>
      <b/>
      <sz val="10"/>
      <name val="Arial TUR"/>
      <family val="2"/>
      <charset val="162"/>
    </font>
    <font>
      <sz val="8"/>
      <name val="Arial TUR"/>
      <family val="2"/>
      <charset val="162"/>
    </font>
    <font>
      <b/>
      <sz val="7.5"/>
      <name val="Arial TUR"/>
      <family val="2"/>
      <charset val="162"/>
    </font>
    <font>
      <sz val="7.5"/>
      <name val="Arial TUR"/>
      <family val="2"/>
      <charset val="162"/>
    </font>
    <font>
      <b/>
      <sz val="7"/>
      <name val="Arial TUR"/>
      <family val="2"/>
      <charset val="162"/>
    </font>
    <font>
      <b/>
      <sz val="8"/>
      <name val="Arial TUR"/>
      <family val="2"/>
      <charset val="162"/>
    </font>
    <font>
      <b/>
      <sz val="10"/>
      <name val="Arial TUR"/>
    </font>
    <font>
      <sz val="8"/>
      <name val="Arial TUR"/>
    </font>
    <font>
      <sz val="7"/>
      <name val="Arial TUR"/>
      <family val="2"/>
      <charset val="162"/>
    </font>
    <font>
      <b/>
      <i/>
      <sz val="12"/>
      <name val="Arial TUR"/>
      <family val="2"/>
      <charset val="162"/>
    </font>
    <font>
      <b/>
      <sz val="8"/>
      <name val="Arial TUR"/>
    </font>
    <font>
      <b/>
      <sz val="6"/>
      <name val="Arial TUR"/>
      <family val="2"/>
      <charset val="162"/>
    </font>
    <font>
      <sz val="12"/>
      <name val="Arial TUR"/>
      <family val="2"/>
      <charset val="162"/>
    </font>
    <font>
      <b/>
      <sz val="7.5"/>
      <name val="Arial TUR"/>
    </font>
    <font>
      <sz val="10"/>
      <name val="Arial TUR"/>
    </font>
    <font>
      <b/>
      <sz val="9"/>
      <name val="Arial TUR"/>
      <family val="2"/>
      <charset val="162"/>
    </font>
    <font>
      <sz val="8.5"/>
      <name val="Arial TUR"/>
      <family val="2"/>
      <charset val="162"/>
    </font>
    <font>
      <b/>
      <sz val="12"/>
      <name val="Arial TUR"/>
      <family val="2"/>
      <charset val="162"/>
    </font>
    <font>
      <u/>
      <sz val="8"/>
      <name val="Arial TUR"/>
      <family val="2"/>
      <charset val="162"/>
    </font>
    <font>
      <u/>
      <sz val="7.5"/>
      <name val="Arial TUR"/>
      <family val="2"/>
      <charset val="162"/>
    </font>
    <font>
      <sz val="8.5"/>
      <name val="Arial TUR"/>
    </font>
    <font>
      <sz val="8"/>
      <color theme="1"/>
      <name val="Arial TUR"/>
    </font>
    <font>
      <b/>
      <sz val="10"/>
      <color rgb="FFFF0000"/>
      <name val="Arial TUR"/>
    </font>
    <font>
      <sz val="7"/>
      <name val="Arial TUR"/>
    </font>
    <font>
      <b/>
      <sz val="7"/>
      <name val="Arial TUR"/>
    </font>
    <font>
      <sz val="6"/>
      <name val="Arial TUR"/>
      <family val="2"/>
      <charset val="162"/>
    </font>
    <font>
      <sz val="11"/>
      <color theme="1"/>
      <name val="Calibri"/>
      <family val="2"/>
      <scheme val="minor"/>
    </font>
    <font>
      <sz val="13"/>
      <color rgb="FF555555"/>
      <name val="Arial"/>
      <family val="2"/>
    </font>
    <font>
      <b/>
      <sz val="10"/>
      <color theme="1"/>
      <name val="Arial TUR"/>
    </font>
    <font>
      <sz val="11"/>
      <color theme="1"/>
      <name val="Arial TUR"/>
    </font>
    <font>
      <b/>
      <sz val="8"/>
      <color theme="1"/>
      <name val="Arial TUR"/>
    </font>
    <font>
      <sz val="7"/>
      <color theme="1"/>
      <name val="Arial TUR"/>
    </font>
    <font>
      <sz val="10"/>
      <name val="MS Sans Serif"/>
      <family val="2"/>
    </font>
    <font>
      <sz val="10"/>
      <color theme="9" tint="-0.249977111117893"/>
      <name val="Arial TUR"/>
      <family val="2"/>
      <charset val="162"/>
    </font>
    <font>
      <b/>
      <sz val="9"/>
      <name val="Arial TUR"/>
    </font>
    <font>
      <sz val="7"/>
      <name val="Arial"/>
      <family val="2"/>
    </font>
    <font>
      <i/>
      <sz val="7"/>
      <name val="Arial TUR"/>
      <family val="2"/>
      <charset val="162"/>
    </font>
    <font>
      <sz val="8"/>
      <name val="Arial"/>
      <family val="2"/>
    </font>
    <font>
      <sz val="8"/>
      <name val="Arial TUR"/>
      <family val="2"/>
    </font>
    <font>
      <b/>
      <sz val="7.5"/>
      <name val="Arial TUR"/>
      <family val="2"/>
    </font>
    <font>
      <sz val="7.5"/>
      <name val="Arial TUR"/>
      <family val="2"/>
    </font>
    <font>
      <b/>
      <sz val="8"/>
      <name val="Arial TUR"/>
      <family val="2"/>
    </font>
    <font>
      <b/>
      <sz val="10"/>
      <name val="Arial TUR"/>
      <family val="2"/>
    </font>
    <font>
      <sz val="10"/>
      <name val="Arial TUR"/>
      <family val="2"/>
    </font>
    <font>
      <u/>
      <sz val="10"/>
      <name val="Arial TUR"/>
      <family val="2"/>
      <charset val="162"/>
    </font>
    <font>
      <sz val="8"/>
      <name val="MS Sans Serif"/>
      <family val="2"/>
    </font>
    <font>
      <sz val="12"/>
      <name val="MS Sans Serif"/>
      <family val="2"/>
    </font>
    <font>
      <b/>
      <sz val="8.5"/>
      <name val="Arial TUR"/>
      <family val="2"/>
      <charset val="162"/>
    </font>
    <font>
      <b/>
      <sz val="12"/>
      <name val="Arial TUR"/>
    </font>
    <font>
      <b/>
      <sz val="8"/>
      <name val="Arial"/>
      <family val="2"/>
    </font>
    <font>
      <b/>
      <u/>
      <sz val="10"/>
      <name val="Arial TUR"/>
      <family val="2"/>
      <charset val="162"/>
    </font>
    <font>
      <sz val="6"/>
      <name val="Arial TUR"/>
    </font>
    <font>
      <sz val="10"/>
      <name val="Frutiger 57Cn"/>
      <family val="2"/>
    </font>
    <font>
      <u/>
      <sz val="10"/>
      <name val="Arial TUR"/>
    </font>
    <font>
      <b/>
      <sz val="10"/>
      <name val="Frutiger 57Cn"/>
      <family val="2"/>
    </font>
    <font>
      <sz val="8"/>
      <name val="Frutiger 57Cn"/>
      <family val="2"/>
    </font>
    <font>
      <b/>
      <sz val="8"/>
      <name val="Frutiger 57Cn"/>
      <family val="2"/>
    </font>
    <font>
      <b/>
      <sz val="7"/>
      <name val="Frutiger 57Cn"/>
      <family val="2"/>
    </font>
    <font>
      <sz val="7"/>
      <name val="Frutiger 57Cn"/>
      <family val="2"/>
    </font>
    <font>
      <sz val="12"/>
      <name val="Frutiger 57Cn"/>
      <family val="2"/>
    </font>
    <font>
      <b/>
      <i/>
      <sz val="12"/>
      <name val="Frutiger 57Cn"/>
      <family val="2"/>
    </font>
    <font>
      <b/>
      <sz val="12"/>
      <name val="Frutiger 57Cn"/>
      <family val="2"/>
    </font>
    <font>
      <u/>
      <sz val="10"/>
      <name val="Frutiger 57Cn"/>
      <family val="2"/>
    </font>
    <font>
      <sz val="6"/>
      <name val="Frutiger 57Cn"/>
      <family val="2"/>
    </font>
    <font>
      <b/>
      <sz val="6"/>
      <name val="Frutiger 57Cn"/>
      <family val="2"/>
    </font>
    <font>
      <sz val="8"/>
      <color indexed="8"/>
      <name val="Arial TUR"/>
    </font>
    <font>
      <sz val="9"/>
      <name val="Arial TUR"/>
      <family val="2"/>
      <charset val="162"/>
    </font>
    <font>
      <b/>
      <sz val="9"/>
      <color indexed="81"/>
      <name val="Tahoma"/>
      <family val="2"/>
    </font>
    <font>
      <sz val="9"/>
      <color indexed="81"/>
      <name val="Tahoma"/>
      <family val="2"/>
    </font>
    <font>
      <b/>
      <i/>
      <u/>
      <sz val="10"/>
      <name val="Arial TUR"/>
    </font>
    <font>
      <b/>
      <sz val="11"/>
      <color theme="1"/>
      <name val="Calibri"/>
      <family val="2"/>
      <scheme val="minor"/>
    </font>
    <font>
      <b/>
      <sz val="8.5"/>
      <name val="Arial TUR"/>
    </font>
    <font>
      <sz val="11"/>
      <color rgb="FF141414"/>
      <name val="Georgia"/>
      <family val="1"/>
    </font>
    <font>
      <u/>
      <sz val="8"/>
      <name val="Arial TUR"/>
    </font>
    <font>
      <sz val="10"/>
      <name val="Arial"/>
      <family val="2"/>
    </font>
    <font>
      <b/>
      <sz val="11"/>
      <name val="Arial"/>
      <family val="2"/>
    </font>
    <font>
      <b/>
      <sz val="12"/>
      <name val="Arial"/>
      <family val="2"/>
    </font>
    <font>
      <u/>
      <sz val="7"/>
      <name val="Arial"/>
      <family val="2"/>
    </font>
    <font>
      <sz val="12"/>
      <name val="Arial"/>
      <family val="2"/>
    </font>
    <font>
      <b/>
      <sz val="10"/>
      <name val="Arial"/>
      <family val="2"/>
    </font>
  </fonts>
  <fills count="10">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FF00"/>
        <bgColor indexed="64"/>
      </patternFill>
    </fill>
    <fill>
      <patternFill patternType="lightUp">
        <bgColor indexed="9"/>
      </patternFill>
    </fill>
    <fill>
      <patternFill patternType="lightUp">
        <bgColor theme="0"/>
      </patternFill>
    </fill>
    <fill>
      <patternFill patternType="solid">
        <fgColor indexed="65"/>
        <bgColor indexed="64"/>
      </patternFill>
    </fill>
    <fill>
      <patternFill patternType="solid">
        <fgColor indexed="9"/>
        <bgColor indexed="26"/>
      </patternFill>
    </fill>
    <fill>
      <patternFill patternType="solid">
        <fgColor rgb="FF92D050"/>
        <bgColor indexed="64"/>
      </patternFill>
    </fill>
  </fills>
  <borders count="41">
    <border>
      <left/>
      <right/>
      <top/>
      <bottom/>
      <diagonal/>
    </border>
    <border>
      <left/>
      <right/>
      <top/>
      <bottom style="thin">
        <color indexed="64"/>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top style="medium">
        <color indexed="64"/>
      </top>
      <bottom/>
      <diagonal/>
    </border>
    <border>
      <left/>
      <right/>
      <top style="medium">
        <color indexed="64"/>
      </top>
      <bottom style="thin">
        <color indexed="64"/>
      </bottom>
      <diagonal/>
    </border>
    <border>
      <left/>
      <right/>
      <top style="medium">
        <color indexed="64"/>
      </top>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right style="thin">
        <color indexed="63"/>
      </right>
      <top style="thin">
        <color indexed="64"/>
      </top>
      <bottom style="thin">
        <color indexed="63"/>
      </bottom>
      <diagonal/>
    </border>
    <border>
      <left/>
      <right style="thin">
        <color indexed="64"/>
      </right>
      <top style="thin">
        <color indexed="64"/>
      </top>
      <bottom style="thin">
        <color indexed="63"/>
      </bottom>
      <diagonal/>
    </border>
    <border>
      <left/>
      <right/>
      <top style="thin">
        <color indexed="63"/>
      </top>
      <bottom style="thin">
        <color indexed="63"/>
      </bottom>
      <diagonal/>
    </border>
    <border>
      <left/>
      <right/>
      <top style="thin">
        <color indexed="63"/>
      </top>
      <bottom/>
      <diagonal/>
    </border>
    <border>
      <left/>
      <right style="thin">
        <color indexed="63"/>
      </right>
      <top style="thin">
        <color indexed="63"/>
      </top>
      <bottom style="thin">
        <color indexed="63"/>
      </bottom>
      <diagonal/>
    </border>
    <border>
      <left/>
      <right style="thin">
        <color indexed="64"/>
      </right>
      <top style="thin">
        <color indexed="63"/>
      </top>
      <bottom style="thin">
        <color indexed="63"/>
      </bottom>
      <diagonal/>
    </border>
    <border>
      <left style="thin">
        <color indexed="63"/>
      </left>
      <right style="thin">
        <color indexed="63"/>
      </right>
      <top/>
      <bottom/>
      <diagonal/>
    </border>
    <border>
      <left style="thin">
        <color indexed="63"/>
      </left>
      <right/>
      <top/>
      <bottom style="thin">
        <color indexed="63"/>
      </bottom>
      <diagonal/>
    </border>
    <border>
      <left/>
      <right/>
      <top/>
      <bottom style="thin">
        <color indexed="63"/>
      </bottom>
      <diagonal/>
    </border>
    <border>
      <left/>
      <right style="thin">
        <color indexed="63"/>
      </right>
      <top/>
      <bottom style="thin">
        <color indexed="63"/>
      </bottom>
      <diagonal/>
    </border>
    <border>
      <left style="thin">
        <color indexed="63"/>
      </left>
      <right/>
      <top style="thin">
        <color indexed="63"/>
      </top>
      <bottom/>
      <diagonal/>
    </border>
    <border>
      <left/>
      <right style="thin">
        <color indexed="63"/>
      </right>
      <top style="thin">
        <color indexed="63"/>
      </top>
      <bottom/>
      <diagonal/>
    </border>
    <border>
      <left style="thin">
        <color indexed="63"/>
      </left>
      <right/>
      <top/>
      <bottom/>
      <diagonal/>
    </border>
    <border>
      <left/>
      <right style="thin">
        <color indexed="63"/>
      </right>
      <top/>
      <bottom/>
      <diagonal/>
    </border>
    <border>
      <left style="thin">
        <color indexed="63"/>
      </left>
      <right style="thin">
        <color indexed="63"/>
      </right>
      <top style="thin">
        <color indexed="63"/>
      </top>
      <bottom/>
      <diagonal/>
    </border>
    <border>
      <left style="thin">
        <color indexed="63"/>
      </left>
      <right/>
      <top style="thin">
        <color indexed="63"/>
      </top>
      <bottom style="thin">
        <color indexed="63"/>
      </bottom>
      <diagonal/>
    </border>
    <border>
      <left style="thin">
        <color indexed="63"/>
      </left>
      <right style="thin">
        <color indexed="63"/>
      </right>
      <top style="thin">
        <color indexed="63"/>
      </top>
      <bottom style="thin">
        <color indexed="63"/>
      </bottom>
      <diagonal/>
    </border>
    <border>
      <left/>
      <right style="thin">
        <color indexed="63"/>
      </right>
      <top style="thin">
        <color indexed="64"/>
      </top>
      <bottom/>
      <diagonal/>
    </border>
    <border>
      <left style="thin">
        <color indexed="63"/>
      </left>
      <right style="thin">
        <color indexed="63"/>
      </right>
      <top/>
      <bottom style="thin">
        <color indexed="63"/>
      </bottom>
      <diagonal/>
    </border>
  </borders>
  <cellStyleXfs count="6">
    <xf numFmtId="0" fontId="0" fillId="0" borderId="0"/>
    <xf numFmtId="44" fontId="28" fillId="0" borderId="0" applyFont="0" applyFill="0" applyBorder="0" applyAlignment="0" applyProtection="0"/>
    <xf numFmtId="0" fontId="34" fillId="0" borderId="0"/>
    <xf numFmtId="43" fontId="28" fillId="0" borderId="0" applyFont="0" applyFill="0" applyBorder="0" applyAlignment="0" applyProtection="0"/>
    <xf numFmtId="40" fontId="34" fillId="0" borderId="0" applyFont="0" applyFill="0" applyBorder="0" applyAlignment="0" applyProtection="0"/>
    <xf numFmtId="0" fontId="76" fillId="0" borderId="0"/>
  </cellStyleXfs>
  <cellXfs count="2703">
    <xf numFmtId="0" fontId="0" fillId="0" borderId="0" xfId="0"/>
    <xf numFmtId="3" fontId="1" fillId="2" borderId="0" xfId="0" applyNumberFormat="1" applyFont="1" applyFill="1" applyBorder="1"/>
    <xf numFmtId="0" fontId="1" fillId="2" borderId="0" xfId="0" applyFont="1" applyFill="1"/>
    <xf numFmtId="3" fontId="1" fillId="3" borderId="0" xfId="0" applyNumberFormat="1" applyFont="1" applyFill="1" applyBorder="1"/>
    <xf numFmtId="3" fontId="1" fillId="2" borderId="0" xfId="0" applyNumberFormat="1" applyFont="1" applyFill="1" applyBorder="1" applyAlignment="1">
      <alignment horizontal="centerContinuous"/>
    </xf>
    <xf numFmtId="3" fontId="1" fillId="3" borderId="0" xfId="0" applyNumberFormat="1" applyFont="1" applyFill="1" applyBorder="1" applyAlignment="1">
      <alignment horizontal="centerContinuous"/>
    </xf>
    <xf numFmtId="0" fontId="3" fillId="2" borderId="0" xfId="0" applyFont="1" applyFill="1" applyBorder="1" applyAlignment="1">
      <alignment horizontal="left"/>
    </xf>
    <xf numFmtId="0" fontId="3" fillId="2" borderId="0" xfId="0" applyFont="1" applyFill="1" applyBorder="1"/>
    <xf numFmtId="0" fontId="5" fillId="2" borderId="0" xfId="0" applyFont="1" applyFill="1" applyBorder="1"/>
    <xf numFmtId="3" fontId="6" fillId="2" borderId="0" xfId="0" applyNumberFormat="1" applyFont="1" applyFill="1" applyBorder="1" applyAlignment="1">
      <alignment horizontal="centerContinuous"/>
    </xf>
    <xf numFmtId="3" fontId="6" fillId="2" borderId="0" xfId="0" applyNumberFormat="1" applyFont="1" applyFill="1" applyBorder="1" applyAlignment="1"/>
    <xf numFmtId="3" fontId="6" fillId="2" borderId="0" xfId="0" applyNumberFormat="1" applyFont="1" applyFill="1" applyBorder="1"/>
    <xf numFmtId="3" fontId="6" fillId="2" borderId="1" xfId="0" applyNumberFormat="1" applyFont="1" applyFill="1" applyBorder="1" applyAlignment="1">
      <alignment horizontal="centerContinuous"/>
    </xf>
    <xf numFmtId="0" fontId="4" fillId="2" borderId="0" xfId="0" applyFont="1" applyFill="1" applyBorder="1" applyAlignment="1"/>
    <xf numFmtId="0" fontId="5" fillId="2" borderId="0" xfId="0" applyFont="1" applyFill="1" applyBorder="1" applyAlignment="1"/>
    <xf numFmtId="0" fontId="3" fillId="2" borderId="1" xfId="0" applyFont="1" applyFill="1" applyBorder="1"/>
    <xf numFmtId="3" fontId="6" fillId="2" borderId="0" xfId="0" applyNumberFormat="1" applyFont="1" applyFill="1" applyBorder="1" applyAlignment="1">
      <alignment horizontal="right"/>
    </xf>
    <xf numFmtId="0" fontId="6" fillId="2" borderId="0" xfId="0" applyFont="1" applyFill="1" applyBorder="1" applyAlignment="1">
      <alignment horizontal="right"/>
    </xf>
    <xf numFmtId="3" fontId="7" fillId="2" borderId="0" xfId="0" applyNumberFormat="1" applyFont="1" applyFill="1" applyBorder="1" applyAlignment="1">
      <alignment horizontal="right"/>
    </xf>
    <xf numFmtId="0" fontId="6" fillId="2" borderId="7" xfId="0" applyFont="1" applyFill="1" applyBorder="1" applyAlignment="1">
      <alignment horizontal="right"/>
    </xf>
    <xf numFmtId="0" fontId="2" fillId="2" borderId="9" xfId="0" applyFont="1" applyFill="1" applyBorder="1"/>
    <xf numFmtId="0" fontId="4" fillId="2" borderId="10" xfId="0" applyFont="1" applyFill="1" applyBorder="1" applyAlignment="1"/>
    <xf numFmtId="3" fontId="7" fillId="2" borderId="10" xfId="0" applyNumberFormat="1" applyFont="1" applyFill="1" applyBorder="1" applyAlignment="1">
      <alignment horizontal="right"/>
    </xf>
    <xf numFmtId="3" fontId="7" fillId="2" borderId="10" xfId="0" applyNumberFormat="1" applyFont="1" applyFill="1" applyBorder="1"/>
    <xf numFmtId="3" fontId="7" fillId="2" borderId="11" xfId="0" applyNumberFormat="1" applyFont="1" applyFill="1" applyBorder="1" applyAlignment="1">
      <alignment horizontal="right"/>
    </xf>
    <xf numFmtId="0" fontId="3" fillId="2" borderId="9" xfId="0" applyFont="1" applyFill="1" applyBorder="1" applyAlignment="1"/>
    <xf numFmtId="0" fontId="7" fillId="2" borderId="0" xfId="0" applyFont="1" applyFill="1" applyBorder="1"/>
    <xf numFmtId="3" fontId="3" fillId="2" borderId="0" xfId="0" applyNumberFormat="1" applyFont="1" applyFill="1" applyBorder="1" applyAlignment="1">
      <alignment horizontal="right"/>
    </xf>
    <xf numFmtId="3" fontId="3" fillId="2" borderId="7" xfId="0" applyNumberFormat="1" applyFont="1" applyFill="1" applyBorder="1" applyAlignment="1">
      <alignment horizontal="right"/>
    </xf>
    <xf numFmtId="3" fontId="2" fillId="2" borderId="0" xfId="0" applyNumberFormat="1" applyFont="1" applyFill="1" applyBorder="1"/>
    <xf numFmtId="3" fontId="8" fillId="3" borderId="0" xfId="0" applyNumberFormat="1" applyFont="1" applyFill="1" applyBorder="1"/>
    <xf numFmtId="0" fontId="3" fillId="2" borderId="2" xfId="0" applyFont="1" applyFill="1" applyBorder="1"/>
    <xf numFmtId="3" fontId="3" fillId="2" borderId="0" xfId="0" applyNumberFormat="1" applyFont="1" applyFill="1" applyBorder="1"/>
    <xf numFmtId="3" fontId="3" fillId="2" borderId="7" xfId="0" applyNumberFormat="1" applyFont="1" applyFill="1" applyBorder="1"/>
    <xf numFmtId="3" fontId="1" fillId="3" borderId="0" xfId="0" applyNumberFormat="1" applyFont="1" applyFill="1" applyBorder="1" applyAlignment="1">
      <alignment horizontal="center"/>
    </xf>
    <xf numFmtId="3" fontId="1" fillId="3" borderId="0" xfId="0" applyNumberFormat="1" applyFont="1" applyFill="1" applyBorder="1" applyAlignment="1">
      <alignment horizontal="left"/>
    </xf>
    <xf numFmtId="0" fontId="3" fillId="2" borderId="2" xfId="0" applyFont="1" applyFill="1" applyBorder="1" applyAlignment="1"/>
    <xf numFmtId="0" fontId="2" fillId="2" borderId="13" xfId="0" applyFont="1" applyFill="1" applyBorder="1" applyAlignment="1"/>
    <xf numFmtId="0" fontId="7" fillId="2" borderId="10" xfId="0" applyFont="1" applyFill="1" applyBorder="1"/>
    <xf numFmtId="3" fontId="7" fillId="2" borderId="11" xfId="0" applyNumberFormat="1" applyFont="1" applyFill="1" applyBorder="1"/>
    <xf numFmtId="3" fontId="7" fillId="2" borderId="0" xfId="0" applyNumberFormat="1" applyFont="1" applyFill="1" applyBorder="1"/>
    <xf numFmtId="3" fontId="9" fillId="2" borderId="0" xfId="0" applyNumberFormat="1" applyFont="1" applyFill="1" applyBorder="1"/>
    <xf numFmtId="3" fontId="1" fillId="4" borderId="0" xfId="0" applyNumberFormat="1" applyFont="1" applyFill="1" applyBorder="1"/>
    <xf numFmtId="0" fontId="2" fillId="2" borderId="13" xfId="0" applyFont="1" applyFill="1" applyBorder="1"/>
    <xf numFmtId="3" fontId="3" fillId="3" borderId="0" xfId="0" applyNumberFormat="1" applyFont="1" applyFill="1" applyBorder="1"/>
    <xf numFmtId="0" fontId="2" fillId="2" borderId="10" xfId="0" applyFont="1" applyFill="1" applyBorder="1"/>
    <xf numFmtId="0" fontId="3" fillId="2" borderId="0" xfId="0" applyFont="1" applyFill="1" applyBorder="1" applyAlignment="1"/>
    <xf numFmtId="0" fontId="2" fillId="2" borderId="10" xfId="0" applyFont="1" applyFill="1" applyBorder="1" applyAlignment="1"/>
    <xf numFmtId="0" fontId="3" fillId="2" borderId="13" xfId="0" applyFont="1" applyFill="1" applyBorder="1"/>
    <xf numFmtId="0" fontId="1" fillId="2" borderId="10" xfId="0" applyFont="1" applyFill="1" applyBorder="1"/>
    <xf numFmtId="3" fontId="3" fillId="2" borderId="10" xfId="0" applyNumberFormat="1" applyFont="1" applyFill="1" applyBorder="1"/>
    <xf numFmtId="3" fontId="3" fillId="2" borderId="11" xfId="0" applyNumberFormat="1" applyFont="1" applyFill="1" applyBorder="1"/>
    <xf numFmtId="3" fontId="1" fillId="3" borderId="1" xfId="0" applyNumberFormat="1" applyFont="1" applyFill="1" applyBorder="1"/>
    <xf numFmtId="0" fontId="2" fillId="2" borderId="15" xfId="0" applyFont="1" applyFill="1" applyBorder="1" applyAlignment="1">
      <alignment horizontal="center" vertical="center" wrapText="1"/>
    </xf>
    <xf numFmtId="0" fontId="2" fillId="2" borderId="6" xfId="0" applyFont="1" applyFill="1" applyBorder="1"/>
    <xf numFmtId="0" fontId="1" fillId="2" borderId="0" xfId="0" applyFont="1" applyFill="1" applyBorder="1"/>
    <xf numFmtId="0" fontId="3" fillId="2" borderId="0" xfId="0" applyFont="1" applyFill="1"/>
    <xf numFmtId="3" fontId="10" fillId="2" borderId="0" xfId="0" applyNumberFormat="1" applyFont="1" applyFill="1" applyBorder="1"/>
    <xf numFmtId="3" fontId="11" fillId="2" borderId="0" xfId="0" applyNumberFormat="1" applyFont="1" applyFill="1" applyBorder="1" applyAlignment="1">
      <alignment horizontal="right"/>
    </xf>
    <xf numFmtId="3" fontId="11" fillId="3" borderId="0" xfId="0" applyNumberFormat="1" applyFont="1" applyFill="1" applyBorder="1" applyAlignment="1">
      <alignment horizontal="right"/>
    </xf>
    <xf numFmtId="0" fontId="3" fillId="2" borderId="3" xfId="0" applyFont="1" applyFill="1" applyBorder="1"/>
    <xf numFmtId="0" fontId="5" fillId="2" borderId="3" xfId="0" applyFont="1" applyFill="1" applyBorder="1"/>
    <xf numFmtId="3" fontId="6" fillId="2" borderId="18" xfId="0" applyNumberFormat="1" applyFont="1" applyFill="1" applyBorder="1" applyAlignment="1">
      <alignment horizontal="centerContinuous"/>
    </xf>
    <xf numFmtId="0" fontId="2" fillId="2" borderId="9" xfId="0" applyFont="1" applyFill="1" applyBorder="1" applyAlignment="1"/>
    <xf numFmtId="0" fontId="3" fillId="2" borderId="9" xfId="0" applyFont="1" applyFill="1" applyBorder="1"/>
    <xf numFmtId="0" fontId="1" fillId="3" borderId="0" xfId="0" applyFont="1" applyFill="1"/>
    <xf numFmtId="0" fontId="2" fillId="3" borderId="0" xfId="0" applyFont="1" applyFill="1" applyBorder="1" applyAlignment="1">
      <alignment horizontal="center"/>
    </xf>
    <xf numFmtId="0" fontId="1" fillId="3" borderId="0" xfId="0" applyFont="1" applyFill="1" applyBorder="1" applyAlignment="1">
      <alignment horizontal="centerContinuous"/>
    </xf>
    <xf numFmtId="0" fontId="1" fillId="3" borderId="16" xfId="0" applyFont="1" applyFill="1" applyBorder="1" applyAlignment="1">
      <alignment horizontal="centerContinuous"/>
    </xf>
    <xf numFmtId="0" fontId="3" fillId="3" borderId="0" xfId="0" applyFont="1" applyFill="1" applyBorder="1"/>
    <xf numFmtId="0" fontId="7" fillId="3" borderId="0" xfId="0" applyFont="1" applyFill="1" applyBorder="1" applyAlignment="1">
      <alignment horizontal="center"/>
    </xf>
    <xf numFmtId="0" fontId="1" fillId="3" borderId="0" xfId="0" applyFont="1" applyFill="1" applyBorder="1"/>
    <xf numFmtId="0" fontId="3" fillId="3" borderId="1" xfId="0" applyFont="1" applyFill="1" applyBorder="1"/>
    <xf numFmtId="0" fontId="7" fillId="3" borderId="10" xfId="0" applyFont="1" applyFill="1" applyBorder="1" applyAlignment="1">
      <alignment horizontal="center"/>
    </xf>
    <xf numFmtId="0" fontId="7" fillId="3" borderId="1" xfId="0" applyFont="1" applyFill="1" applyBorder="1" applyAlignment="1">
      <alignment horizontal="center"/>
    </xf>
    <xf numFmtId="3" fontId="3" fillId="3" borderId="0" xfId="0" applyNumberFormat="1" applyFont="1" applyFill="1" applyBorder="1" applyAlignment="1">
      <alignment horizontal="center"/>
    </xf>
    <xf numFmtId="0" fontId="3" fillId="3" borderId="0" xfId="0" applyFont="1" applyFill="1" applyBorder="1" applyAlignment="1">
      <alignment horizontal="center"/>
    </xf>
    <xf numFmtId="0" fontId="12" fillId="3" borderId="0" xfId="0" applyFont="1" applyFill="1" applyBorder="1" applyAlignment="1">
      <alignment horizontal="center"/>
    </xf>
    <xf numFmtId="0" fontId="3" fillId="3" borderId="0" xfId="0" applyFont="1" applyFill="1" applyBorder="1" applyAlignment="1">
      <alignment horizontal="center"/>
    </xf>
    <xf numFmtId="0" fontId="9" fillId="0" borderId="0" xfId="0" applyFont="1" applyFill="1" applyBorder="1" applyAlignment="1">
      <alignment horizontal="center"/>
    </xf>
    <xf numFmtId="0" fontId="7" fillId="3" borderId="10" xfId="0" applyFont="1" applyFill="1" applyBorder="1" applyAlignment="1">
      <alignment horizontal="centerContinuous" vertical="center"/>
    </xf>
    <xf numFmtId="164" fontId="12" fillId="3" borderId="10" xfId="0" applyNumberFormat="1" applyFont="1" applyFill="1" applyBorder="1" applyAlignment="1">
      <alignment horizontal="center" vertical="center"/>
    </xf>
    <xf numFmtId="0" fontId="3" fillId="3" borderId="0" xfId="0" applyFont="1" applyFill="1"/>
    <xf numFmtId="0" fontId="10" fillId="3" borderId="0" xfId="0" applyFont="1" applyFill="1" applyBorder="1"/>
    <xf numFmtId="0" fontId="6" fillId="3" borderId="0" xfId="0" applyFont="1" applyFill="1" applyBorder="1"/>
    <xf numFmtId="0" fontId="13" fillId="3" borderId="0" xfId="0" applyFont="1" applyFill="1" applyBorder="1"/>
    <xf numFmtId="0" fontId="2" fillId="3" borderId="0" xfId="0" applyFont="1" applyFill="1" applyBorder="1"/>
    <xf numFmtId="0" fontId="14" fillId="3" borderId="0" xfId="0" applyFont="1" applyFill="1"/>
    <xf numFmtId="0" fontId="11" fillId="3" borderId="0" xfId="0" applyFont="1" applyFill="1" applyAlignment="1">
      <alignment horizontal="right"/>
    </xf>
    <xf numFmtId="0" fontId="3" fillId="3" borderId="0" xfId="0" applyFont="1" applyFill="1" applyBorder="1" applyAlignment="1">
      <alignment horizontal="centerContinuous"/>
    </xf>
    <xf numFmtId="0" fontId="7" fillId="3" borderId="19" xfId="0" applyFont="1" applyFill="1" applyBorder="1" applyAlignment="1">
      <alignment horizontal="center" vertical="center"/>
    </xf>
    <xf numFmtId="0" fontId="3" fillId="3" borderId="0" xfId="0" applyFont="1" applyFill="1" applyBorder="1" applyAlignment="1">
      <alignment horizontal="left"/>
    </xf>
    <xf numFmtId="0" fontId="5" fillId="3" borderId="0" xfId="0" applyFont="1" applyFill="1" applyBorder="1"/>
    <xf numFmtId="0" fontId="4" fillId="3" borderId="0" xfId="0" applyFont="1" applyFill="1" applyBorder="1" applyAlignment="1">
      <alignment horizontal="left" vertical="center"/>
    </xf>
    <xf numFmtId="3" fontId="6" fillId="2" borderId="0" xfId="0" applyNumberFormat="1" applyFont="1" applyFill="1" applyBorder="1" applyAlignment="1">
      <alignment horizontal="center"/>
    </xf>
    <xf numFmtId="3" fontId="6" fillId="3" borderId="0" xfId="0" applyNumberFormat="1" applyFont="1" applyFill="1" applyBorder="1" applyAlignment="1">
      <alignment horizontal="center"/>
    </xf>
    <xf numFmtId="3" fontId="6" fillId="3" borderId="4" xfId="0" applyNumberFormat="1" applyFont="1" applyFill="1" applyBorder="1" applyAlignment="1">
      <alignment horizontal="right"/>
    </xf>
    <xf numFmtId="0" fontId="4" fillId="3" borderId="0" xfId="0" applyFont="1" applyFill="1" applyBorder="1" applyAlignment="1"/>
    <xf numFmtId="0" fontId="5" fillId="3" borderId="0" xfId="0" applyFont="1" applyFill="1" applyBorder="1" applyAlignment="1"/>
    <xf numFmtId="3" fontId="6" fillId="3" borderId="7" xfId="0" applyNumberFormat="1" applyFont="1" applyFill="1" applyBorder="1" applyAlignment="1">
      <alignment horizontal="centerContinuous"/>
    </xf>
    <xf numFmtId="3" fontId="7" fillId="3" borderId="0" xfId="0" applyNumberFormat="1" applyFont="1" applyFill="1" applyBorder="1" applyAlignment="1">
      <alignment horizontal="right"/>
    </xf>
    <xf numFmtId="3" fontId="7" fillId="3" borderId="7" xfId="0" applyNumberFormat="1" applyFont="1" applyFill="1" applyBorder="1"/>
    <xf numFmtId="0" fontId="8" fillId="3" borderId="9" xfId="0" applyFont="1" applyFill="1" applyBorder="1"/>
    <xf numFmtId="0" fontId="4" fillId="3" borderId="10" xfId="0" applyFont="1" applyFill="1" applyBorder="1" applyAlignment="1"/>
    <xf numFmtId="3" fontId="12" fillId="3" borderId="10" xfId="0" applyNumberFormat="1" applyFont="1" applyFill="1" applyBorder="1"/>
    <xf numFmtId="3" fontId="12" fillId="3" borderId="11" xfId="0" applyNumberFormat="1" applyFont="1" applyFill="1" applyBorder="1"/>
    <xf numFmtId="0" fontId="9" fillId="3" borderId="9" xfId="0" applyFont="1" applyFill="1" applyBorder="1" applyAlignment="1"/>
    <xf numFmtId="3" fontId="9" fillId="2" borderId="0" xfId="0" applyNumberFormat="1" applyFont="1" applyFill="1" applyBorder="1" applyAlignment="1">
      <alignment horizontal="right"/>
    </xf>
    <xf numFmtId="3" fontId="9" fillId="3" borderId="0" xfId="0" applyNumberFormat="1" applyFont="1" applyFill="1" applyBorder="1" applyAlignment="1">
      <alignment horizontal="right"/>
    </xf>
    <xf numFmtId="3" fontId="9" fillId="3" borderId="7" xfId="0" applyNumberFormat="1" applyFont="1" applyFill="1" applyBorder="1"/>
    <xf numFmtId="0" fontId="9" fillId="3" borderId="2" xfId="0" applyFont="1" applyFill="1" applyBorder="1"/>
    <xf numFmtId="0" fontId="9" fillId="3" borderId="2" xfId="0" applyFont="1" applyFill="1" applyBorder="1" applyAlignment="1"/>
    <xf numFmtId="0" fontId="7" fillId="3" borderId="0" xfId="0" applyFont="1" applyFill="1" applyBorder="1"/>
    <xf numFmtId="0" fontId="8" fillId="3" borderId="13" xfId="0" applyFont="1" applyFill="1" applyBorder="1" applyAlignment="1"/>
    <xf numFmtId="0" fontId="3" fillId="3" borderId="10" xfId="0" applyFont="1" applyFill="1" applyBorder="1"/>
    <xf numFmtId="3" fontId="12" fillId="2" borderId="10" xfId="0" applyNumberFormat="1" applyFont="1" applyFill="1" applyBorder="1" applyAlignment="1">
      <alignment horizontal="right"/>
    </xf>
    <xf numFmtId="3" fontId="12" fillId="3" borderId="10" xfId="0" applyNumberFormat="1" applyFont="1" applyFill="1" applyBorder="1" applyAlignment="1">
      <alignment horizontal="right"/>
    </xf>
    <xf numFmtId="3" fontId="7" fillId="3" borderId="11" xfId="0" applyNumberFormat="1" applyFont="1" applyFill="1" applyBorder="1"/>
    <xf numFmtId="0" fontId="12" fillId="3" borderId="0" xfId="0" applyFont="1" applyFill="1" applyBorder="1"/>
    <xf numFmtId="0" fontId="9" fillId="2" borderId="2" xfId="0" applyFont="1" applyFill="1" applyBorder="1" applyAlignment="1"/>
    <xf numFmtId="3" fontId="9" fillId="2" borderId="7" xfId="0" applyNumberFormat="1" applyFont="1" applyFill="1" applyBorder="1" applyAlignment="1">
      <alignment horizontal="right"/>
    </xf>
    <xf numFmtId="3" fontId="1" fillId="2" borderId="0" xfId="0" applyNumberFormat="1" applyFont="1" applyFill="1" applyBorder="1" applyAlignment="1">
      <alignment horizontal="center"/>
    </xf>
    <xf numFmtId="3" fontId="1" fillId="2" borderId="0" xfId="0" applyNumberFormat="1" applyFont="1" applyFill="1" applyBorder="1" applyAlignment="1">
      <alignment horizontal="left"/>
    </xf>
    <xf numFmtId="0" fontId="2" fillId="3" borderId="8" xfId="0" applyFont="1" applyFill="1" applyBorder="1" applyAlignment="1">
      <alignment horizontal="center" vertical="center" wrapText="1"/>
    </xf>
    <xf numFmtId="0" fontId="8" fillId="3" borderId="13" xfId="0" applyFont="1" applyFill="1" applyBorder="1"/>
    <xf numFmtId="0" fontId="9" fillId="0" borderId="2" xfId="0" applyFont="1" applyFill="1" applyBorder="1" applyAlignment="1"/>
    <xf numFmtId="0" fontId="3" fillId="0" borderId="0" xfId="0" applyFont="1" applyFill="1" applyBorder="1"/>
    <xf numFmtId="0" fontId="8" fillId="3" borderId="10" xfId="0" applyFont="1" applyFill="1" applyBorder="1"/>
    <xf numFmtId="0" fontId="9" fillId="3" borderId="0" xfId="0" applyFont="1" applyFill="1" applyBorder="1"/>
    <xf numFmtId="0" fontId="9" fillId="3" borderId="0" xfId="0" applyFont="1" applyFill="1" applyBorder="1" applyAlignment="1"/>
    <xf numFmtId="0" fontId="8" fillId="3" borderId="10" xfId="0" applyFont="1" applyFill="1" applyBorder="1" applyAlignment="1"/>
    <xf numFmtId="0" fontId="9" fillId="0" borderId="9" xfId="0" applyFont="1" applyFill="1" applyBorder="1"/>
    <xf numFmtId="0" fontId="1" fillId="0" borderId="0" xfId="0" applyFont="1" applyFill="1" applyBorder="1"/>
    <xf numFmtId="0" fontId="2" fillId="3" borderId="15" xfId="0" applyFont="1" applyFill="1" applyBorder="1" applyAlignment="1">
      <alignment vertical="center" wrapText="1"/>
    </xf>
    <xf numFmtId="0" fontId="8" fillId="0" borderId="10" xfId="0" applyFont="1" applyFill="1" applyBorder="1"/>
    <xf numFmtId="0" fontId="1" fillId="0" borderId="10" xfId="0" applyFont="1" applyFill="1" applyBorder="1"/>
    <xf numFmtId="3" fontId="9" fillId="2" borderId="10" xfId="0" applyNumberFormat="1" applyFont="1" applyFill="1" applyBorder="1" applyAlignment="1">
      <alignment horizontal="right"/>
    </xf>
    <xf numFmtId="3" fontId="9" fillId="2" borderId="11" xfId="0" applyNumberFormat="1" applyFont="1" applyFill="1" applyBorder="1" applyAlignment="1">
      <alignment horizontal="right"/>
    </xf>
    <xf numFmtId="0" fontId="2" fillId="3" borderId="0" xfId="0" applyFont="1" applyFill="1" applyBorder="1" applyAlignment="1">
      <alignment vertical="center" wrapText="1"/>
    </xf>
    <xf numFmtId="3" fontId="12" fillId="3" borderId="10" xfId="0" applyNumberFormat="1" applyFont="1" applyFill="1" applyBorder="1" applyAlignment="1">
      <alignment vertical="center"/>
    </xf>
    <xf numFmtId="3" fontId="12" fillId="3" borderId="11" xfId="0" applyNumberFormat="1" applyFont="1" applyFill="1" applyBorder="1" applyAlignment="1">
      <alignment vertical="center"/>
    </xf>
    <xf numFmtId="3" fontId="6" fillId="3" borderId="7" xfId="0" applyNumberFormat="1" applyFont="1" applyFill="1" applyBorder="1" applyAlignment="1">
      <alignment horizontal="right"/>
    </xf>
    <xf numFmtId="3" fontId="6" fillId="2" borderId="10" xfId="0" applyNumberFormat="1" applyFont="1" applyFill="1" applyBorder="1" applyAlignment="1">
      <alignment horizontal="center"/>
    </xf>
    <xf numFmtId="3" fontId="6" fillId="2" borderId="1" xfId="0" applyNumberFormat="1" applyFont="1" applyFill="1" applyBorder="1" applyAlignment="1">
      <alignment horizontal="center"/>
    </xf>
    <xf numFmtId="3" fontId="9" fillId="2" borderId="7" xfId="0" applyNumberFormat="1" applyFont="1" applyFill="1" applyBorder="1"/>
    <xf numFmtId="0" fontId="8" fillId="3" borderId="9" xfId="0" applyFont="1" applyFill="1" applyBorder="1" applyAlignment="1"/>
    <xf numFmtId="0" fontId="16" fillId="0" borderId="0" xfId="0" applyFont="1" applyFill="1" applyBorder="1"/>
    <xf numFmtId="0" fontId="2" fillId="3" borderId="12" xfId="0" applyFont="1" applyFill="1" applyBorder="1" applyAlignment="1">
      <alignment horizontal="center" vertical="center" wrapText="1"/>
    </xf>
    <xf numFmtId="0" fontId="16" fillId="0" borderId="10" xfId="0" applyFont="1" applyFill="1" applyBorder="1"/>
    <xf numFmtId="0" fontId="2" fillId="3" borderId="0" xfId="0" applyFont="1" applyFill="1" applyBorder="1" applyAlignment="1"/>
    <xf numFmtId="0" fontId="4" fillId="3" borderId="19" xfId="0" applyFont="1" applyFill="1" applyBorder="1" applyAlignment="1">
      <alignment horizontal="left" vertical="center"/>
    </xf>
    <xf numFmtId="3" fontId="6" fillId="2" borderId="19" xfId="0" applyNumberFormat="1" applyFont="1" applyFill="1" applyBorder="1" applyAlignment="1">
      <alignment horizontal="center"/>
    </xf>
    <xf numFmtId="3" fontId="6" fillId="3" borderId="19" xfId="0" applyNumberFormat="1" applyFont="1" applyFill="1" applyBorder="1" applyAlignment="1">
      <alignment horizontal="right"/>
    </xf>
    <xf numFmtId="3" fontId="6" fillId="2" borderId="3" xfId="0" applyNumberFormat="1" applyFont="1" applyFill="1" applyBorder="1" applyAlignment="1">
      <alignment horizontal="center"/>
    </xf>
    <xf numFmtId="3" fontId="6" fillId="3" borderId="0" xfId="0" applyNumberFormat="1" applyFont="1" applyFill="1" applyBorder="1" applyAlignment="1">
      <alignment horizontal="centerContinuous"/>
    </xf>
    <xf numFmtId="3" fontId="6" fillId="2" borderId="1" xfId="0" applyNumberFormat="1" applyFont="1" applyFill="1" applyBorder="1" applyAlignment="1">
      <alignment horizontal="right"/>
    </xf>
    <xf numFmtId="3" fontId="7" fillId="3" borderId="1" xfId="0" applyNumberFormat="1" applyFont="1" applyFill="1" applyBorder="1" applyAlignment="1">
      <alignment horizontal="right"/>
    </xf>
    <xf numFmtId="3" fontId="7" fillId="3" borderId="1" xfId="0" applyNumberFormat="1" applyFont="1" applyFill="1" applyBorder="1"/>
    <xf numFmtId="3" fontId="12" fillId="2" borderId="0" xfId="0" applyNumberFormat="1" applyFont="1" applyFill="1" applyBorder="1" applyAlignment="1">
      <alignment horizontal="right"/>
    </xf>
    <xf numFmtId="3" fontId="12" fillId="3" borderId="0" xfId="0" applyNumberFormat="1" applyFont="1" applyFill="1" applyBorder="1" applyAlignment="1">
      <alignment horizontal="right"/>
    </xf>
    <xf numFmtId="3" fontId="12" fillId="3" borderId="0" xfId="0" applyNumberFormat="1" applyFont="1" applyFill="1" applyBorder="1"/>
    <xf numFmtId="0" fontId="3" fillId="3" borderId="0" xfId="0" applyFont="1" applyFill="1" applyBorder="1" applyAlignment="1"/>
    <xf numFmtId="0" fontId="12" fillId="3" borderId="1" xfId="0" applyFont="1" applyFill="1" applyBorder="1"/>
    <xf numFmtId="3" fontId="12" fillId="2" borderId="1" xfId="0" applyNumberFormat="1" applyFont="1" applyFill="1" applyBorder="1"/>
    <xf numFmtId="3" fontId="9" fillId="2" borderId="1" xfId="0" applyNumberFormat="1" applyFont="1" applyFill="1" applyBorder="1"/>
    <xf numFmtId="3" fontId="12" fillId="3" borderId="1" xfId="0" applyNumberFormat="1" applyFont="1" applyFill="1" applyBorder="1"/>
    <xf numFmtId="0" fontId="7" fillId="3" borderId="1" xfId="0" applyFont="1" applyFill="1" applyBorder="1" applyAlignment="1">
      <alignment horizontal="center" vertical="center"/>
    </xf>
    <xf numFmtId="3" fontId="10" fillId="3" borderId="0" xfId="0" applyNumberFormat="1" applyFont="1" applyFill="1" applyBorder="1"/>
    <xf numFmtId="3" fontId="1" fillId="0" borderId="0" xfId="0" applyNumberFormat="1" applyFont="1" applyFill="1" applyBorder="1"/>
    <xf numFmtId="3" fontId="1" fillId="0" borderId="0" xfId="0" applyNumberFormat="1" applyFont="1" applyFill="1" applyBorder="1" applyAlignment="1">
      <alignment horizontal="center"/>
    </xf>
    <xf numFmtId="3" fontId="1" fillId="0" borderId="0" xfId="0" applyNumberFormat="1" applyFont="1" applyFill="1" applyBorder="1" applyAlignment="1">
      <alignment horizontal="left"/>
    </xf>
    <xf numFmtId="49" fontId="6" fillId="2" borderId="3" xfId="0" applyNumberFormat="1" applyFont="1" applyFill="1" applyBorder="1" applyAlignment="1">
      <alignment horizontal="center"/>
    </xf>
    <xf numFmtId="49" fontId="6" fillId="3" borderId="0" xfId="0" applyNumberFormat="1" applyFont="1" applyFill="1" applyBorder="1" applyAlignment="1">
      <alignment horizontal="center"/>
    </xf>
    <xf numFmtId="0" fontId="4" fillId="3" borderId="1" xfId="0" applyFont="1" applyFill="1" applyBorder="1" applyAlignment="1"/>
    <xf numFmtId="3" fontId="6" fillId="0" borderId="1" xfId="0" applyNumberFormat="1" applyFont="1" applyFill="1" applyBorder="1" applyAlignment="1">
      <alignment horizontal="right"/>
    </xf>
    <xf numFmtId="3" fontId="7" fillId="3" borderId="5" xfId="0" applyNumberFormat="1" applyFont="1" applyFill="1" applyBorder="1"/>
    <xf numFmtId="3" fontId="12" fillId="0" borderId="10" xfId="0" applyNumberFormat="1" applyFont="1" applyFill="1" applyBorder="1" applyAlignment="1">
      <alignment horizontal="right"/>
    </xf>
    <xf numFmtId="3" fontId="7" fillId="3" borderId="10" xfId="0" applyNumberFormat="1" applyFont="1" applyFill="1" applyBorder="1" applyAlignment="1">
      <alignment horizontal="right"/>
    </xf>
    <xf numFmtId="0" fontId="3" fillId="3" borderId="3" xfId="0" applyFont="1" applyFill="1" applyBorder="1"/>
    <xf numFmtId="3" fontId="9" fillId="0" borderId="0" xfId="0" applyNumberFormat="1" applyFont="1" applyFill="1" applyBorder="1" applyAlignment="1">
      <alignment horizontal="right"/>
    </xf>
    <xf numFmtId="3" fontId="9" fillId="3" borderId="0" xfId="0" applyNumberFormat="1" applyFont="1" applyFill="1" applyBorder="1"/>
    <xf numFmtId="3" fontId="9" fillId="3" borderId="10" xfId="0" applyNumberFormat="1" applyFont="1" applyFill="1" applyBorder="1"/>
    <xf numFmtId="3" fontId="12" fillId="0" borderId="10" xfId="0" applyNumberFormat="1" applyFont="1" applyFill="1" applyBorder="1"/>
    <xf numFmtId="3" fontId="12" fillId="2" borderId="10" xfId="0" applyNumberFormat="1" applyFont="1" applyFill="1" applyBorder="1"/>
    <xf numFmtId="3" fontId="9" fillId="2" borderId="10" xfId="0" applyNumberFormat="1" applyFont="1" applyFill="1" applyBorder="1"/>
    <xf numFmtId="0" fontId="1" fillId="0" borderId="3" xfId="0" applyFont="1" applyFill="1" applyBorder="1"/>
    <xf numFmtId="0" fontId="2" fillId="3" borderId="15" xfId="0" applyFont="1" applyFill="1" applyBorder="1" applyAlignment="1">
      <alignment horizontal="center" vertical="center" wrapText="1"/>
    </xf>
    <xf numFmtId="0" fontId="8" fillId="0" borderId="13" xfId="0" applyFont="1" applyFill="1" applyBorder="1"/>
    <xf numFmtId="3" fontId="9" fillId="0" borderId="10" xfId="0" applyNumberFormat="1" applyFont="1" applyFill="1" applyBorder="1" applyAlignment="1">
      <alignment horizontal="right"/>
    </xf>
    <xf numFmtId="3" fontId="12" fillId="2" borderId="11" xfId="0" applyNumberFormat="1" applyFont="1" applyFill="1" applyBorder="1"/>
    <xf numFmtId="0" fontId="8" fillId="3" borderId="3" xfId="0" applyFont="1" applyFill="1" applyBorder="1" applyAlignment="1"/>
    <xf numFmtId="3" fontId="12" fillId="2" borderId="3" xfId="0" applyNumberFormat="1" applyFont="1" applyFill="1" applyBorder="1"/>
    <xf numFmtId="3" fontId="12" fillId="3" borderId="3" xfId="0" applyNumberFormat="1" applyFont="1" applyFill="1" applyBorder="1"/>
    <xf numFmtId="3" fontId="12" fillId="3" borderId="4" xfId="0" applyNumberFormat="1" applyFont="1" applyFill="1" applyBorder="1"/>
    <xf numFmtId="3" fontId="9" fillId="2" borderId="3" xfId="0" applyNumberFormat="1" applyFont="1" applyFill="1" applyBorder="1" applyAlignment="1">
      <alignment horizontal="right"/>
    </xf>
    <xf numFmtId="3" fontId="9" fillId="2" borderId="4" xfId="0" applyNumberFormat="1" applyFont="1" applyFill="1" applyBorder="1" applyAlignment="1">
      <alignment horizontal="right"/>
    </xf>
    <xf numFmtId="0" fontId="2" fillId="3" borderId="2" xfId="0" applyFont="1" applyFill="1" applyBorder="1" applyAlignment="1">
      <alignment horizontal="center" vertical="center" wrapText="1"/>
    </xf>
    <xf numFmtId="0" fontId="1" fillId="2" borderId="0" xfId="0" applyFont="1" applyFill="1" applyAlignment="1">
      <alignment horizontal="left"/>
    </xf>
    <xf numFmtId="0" fontId="18" fillId="2" borderId="0" xfId="0" applyFont="1" applyFill="1"/>
    <xf numFmtId="0" fontId="18" fillId="3" borderId="0" xfId="0" applyFont="1" applyFill="1"/>
    <xf numFmtId="0" fontId="1" fillId="2" borderId="0" xfId="0" applyFont="1" applyFill="1" applyBorder="1" applyAlignment="1">
      <alignment horizontal="left"/>
    </xf>
    <xf numFmtId="0" fontId="18" fillId="2" borderId="0" xfId="0" applyFont="1" applyFill="1" applyBorder="1"/>
    <xf numFmtId="0" fontId="19" fillId="2" borderId="0" xfId="0" applyFont="1" applyFill="1" applyBorder="1" applyAlignment="1">
      <alignment horizontal="centerContinuous"/>
    </xf>
    <xf numFmtId="0" fontId="19" fillId="2" borderId="0" xfId="0" applyFont="1" applyFill="1" applyBorder="1" applyAlignment="1">
      <alignment horizontal="left"/>
    </xf>
    <xf numFmtId="0" fontId="19" fillId="3" borderId="0" xfId="0" applyFont="1" applyFill="1" applyBorder="1" applyAlignment="1">
      <alignment horizontal="centerContinuous"/>
    </xf>
    <xf numFmtId="0" fontId="2" fillId="3" borderId="0" xfId="0" applyFont="1" applyFill="1" applyBorder="1" applyAlignment="1">
      <alignment horizontal="centerContinuous"/>
    </xf>
    <xf numFmtId="0" fontId="10" fillId="3" borderId="0" xfId="0" applyFont="1" applyFill="1" applyBorder="1" applyAlignment="1">
      <alignment horizontal="right"/>
    </xf>
    <xf numFmtId="0" fontId="20" fillId="2" borderId="0" xfId="0" applyFont="1" applyFill="1" applyBorder="1" applyAlignment="1">
      <alignment horizontal="centerContinuous"/>
    </xf>
    <xf numFmtId="0" fontId="3" fillId="2" borderId="0" xfId="0" applyFont="1" applyFill="1" applyBorder="1" applyAlignment="1">
      <alignment horizontal="centerContinuous"/>
    </xf>
    <xf numFmtId="0" fontId="4" fillId="2" borderId="4" xfId="0" applyFont="1" applyFill="1" applyBorder="1" applyAlignment="1">
      <alignment vertical="center"/>
    </xf>
    <xf numFmtId="0" fontId="4" fillId="2" borderId="0" xfId="0" applyFont="1" applyFill="1" applyBorder="1" applyAlignment="1">
      <alignment horizontal="center" wrapText="1"/>
    </xf>
    <xf numFmtId="0" fontId="4" fillId="2" borderId="1" xfId="0" applyFont="1" applyFill="1" applyBorder="1" applyAlignment="1"/>
    <xf numFmtId="0" fontId="4" fillId="2" borderId="1" xfId="0" applyFont="1" applyFill="1" applyBorder="1" applyAlignment="1">
      <alignment horizontal="right"/>
    </xf>
    <xf numFmtId="0" fontId="2" fillId="2" borderId="2" xfId="0" applyFont="1" applyFill="1" applyBorder="1"/>
    <xf numFmtId="0" fontId="7" fillId="2" borderId="0" xfId="0" applyFont="1" applyFill="1" applyBorder="1" applyAlignment="1">
      <alignment horizontal="right"/>
    </xf>
    <xf numFmtId="3" fontId="7" fillId="2" borderId="7" xfId="0" applyNumberFormat="1" applyFont="1" applyFill="1" applyBorder="1" applyAlignment="1">
      <alignment horizontal="right" vertical="center"/>
    </xf>
    <xf numFmtId="3" fontId="3" fillId="2" borderId="3" xfId="0" applyNumberFormat="1" applyFont="1" applyFill="1" applyBorder="1"/>
    <xf numFmtId="3" fontId="3" fillId="2" borderId="4" xfId="0" applyNumberFormat="1" applyFont="1" applyFill="1" applyBorder="1"/>
    <xf numFmtId="0" fontId="3" fillId="2" borderId="10" xfId="0" applyFont="1" applyFill="1" applyBorder="1"/>
    <xf numFmtId="0" fontId="1" fillId="4" borderId="0" xfId="0" applyFont="1" applyFill="1"/>
    <xf numFmtId="0" fontId="3" fillId="2" borderId="7" xfId="0" applyFont="1" applyFill="1" applyBorder="1"/>
    <xf numFmtId="0" fontId="3" fillId="2" borderId="0" xfId="0" quotePrefix="1" applyFont="1" applyFill="1" applyBorder="1" applyAlignment="1">
      <alignment horizontal="right"/>
    </xf>
    <xf numFmtId="0" fontId="3" fillId="2" borderId="7" xfId="0" quotePrefix="1" applyFont="1" applyFill="1" applyBorder="1" applyAlignment="1">
      <alignment horizontal="right"/>
    </xf>
    <xf numFmtId="0" fontId="7" fillId="2" borderId="10" xfId="0" quotePrefix="1" applyFont="1" applyFill="1" applyBorder="1" applyAlignment="1">
      <alignment horizontal="right"/>
    </xf>
    <xf numFmtId="0" fontId="7" fillId="2" borderId="11" xfId="0" quotePrefix="1" applyFont="1" applyFill="1" applyBorder="1" applyAlignment="1">
      <alignment horizontal="right"/>
    </xf>
    <xf numFmtId="0" fontId="9" fillId="2" borderId="0" xfId="0" quotePrefix="1" applyFont="1" applyFill="1" applyBorder="1" applyAlignment="1">
      <alignment horizontal="right"/>
    </xf>
    <xf numFmtId="0" fontId="7" fillId="2" borderId="11" xfId="0" applyFont="1" applyFill="1" applyBorder="1"/>
    <xf numFmtId="0" fontId="2" fillId="2" borderId="15" xfId="0" applyFont="1" applyFill="1" applyBorder="1" applyAlignment="1">
      <alignment vertical="center" wrapText="1"/>
    </xf>
    <xf numFmtId="0" fontId="3" fillId="2" borderId="10" xfId="0" quotePrefix="1" applyFont="1" applyFill="1" applyBorder="1" applyAlignment="1">
      <alignment horizontal="right"/>
    </xf>
    <xf numFmtId="0" fontId="3" fillId="2" borderId="11" xfId="0" quotePrefix="1" applyFont="1" applyFill="1" applyBorder="1" applyAlignment="1">
      <alignment horizontal="right"/>
    </xf>
    <xf numFmtId="0" fontId="2" fillId="2" borderId="0" xfId="0" applyFont="1" applyFill="1" applyBorder="1" applyAlignment="1">
      <alignment vertical="center" wrapText="1"/>
    </xf>
    <xf numFmtId="164" fontId="7" fillId="2" borderId="10" xfId="0" applyNumberFormat="1" applyFont="1" applyFill="1" applyBorder="1" applyAlignment="1">
      <alignment vertical="center"/>
    </xf>
    <xf numFmtId="164" fontId="7" fillId="2" borderId="11" xfId="0" applyNumberFormat="1" applyFont="1" applyFill="1" applyBorder="1" applyAlignment="1">
      <alignment vertical="center"/>
    </xf>
    <xf numFmtId="0" fontId="1" fillId="2" borderId="0" xfId="0" applyFont="1" applyFill="1" applyBorder="1" applyAlignment="1">
      <alignment textRotation="90"/>
    </xf>
    <xf numFmtId="3" fontId="3" fillId="2" borderId="0" xfId="0" quotePrefix="1" applyNumberFormat="1" applyFont="1" applyFill="1" applyBorder="1" applyAlignment="1"/>
    <xf numFmtId="3" fontId="7" fillId="2" borderId="0" xfId="0" quotePrefix="1" applyNumberFormat="1" applyFont="1" applyFill="1" applyBorder="1" applyAlignment="1">
      <alignment horizontal="right"/>
    </xf>
    <xf numFmtId="0" fontId="1" fillId="3" borderId="0" xfId="0" applyFont="1" applyFill="1" applyAlignment="1">
      <alignment horizontal="left"/>
    </xf>
    <xf numFmtId="0" fontId="18" fillId="0" borderId="0" xfId="0" applyFont="1" applyFill="1"/>
    <xf numFmtId="0" fontId="1" fillId="3" borderId="0" xfId="0" applyFont="1" applyFill="1" applyBorder="1" applyAlignment="1">
      <alignment horizontal="left"/>
    </xf>
    <xf numFmtId="0" fontId="18" fillId="0" borderId="0" xfId="0" applyFont="1" applyFill="1" applyBorder="1"/>
    <xf numFmtId="0" fontId="18" fillId="3" borderId="0" xfId="0" applyFont="1" applyFill="1" applyBorder="1"/>
    <xf numFmtId="0" fontId="19" fillId="3" borderId="0" xfId="0" applyFont="1" applyFill="1" applyBorder="1" applyAlignment="1">
      <alignment horizontal="left"/>
    </xf>
    <xf numFmtId="0" fontId="20" fillId="3" borderId="0" xfId="0" applyFont="1" applyFill="1" applyBorder="1" applyAlignment="1">
      <alignment horizontal="centerContinuous"/>
    </xf>
    <xf numFmtId="0" fontId="20" fillId="0" borderId="0" xfId="0" applyFont="1" applyFill="1" applyBorder="1" applyAlignment="1">
      <alignment horizontal="centerContinuous"/>
    </xf>
    <xf numFmtId="0" fontId="5" fillId="3" borderId="3" xfId="0" applyFont="1" applyFill="1" applyBorder="1"/>
    <xf numFmtId="0" fontId="4" fillId="3" borderId="4" xfId="0" applyFont="1" applyFill="1" applyBorder="1" applyAlignment="1">
      <alignment vertical="center"/>
    </xf>
    <xf numFmtId="0" fontId="4" fillId="3" borderId="10" xfId="0" applyFont="1" applyFill="1" applyBorder="1" applyAlignment="1">
      <alignment horizontal="center" wrapText="1"/>
    </xf>
    <xf numFmtId="0" fontId="4" fillId="3" borderId="3" xfId="0" applyFont="1" applyFill="1" applyBorder="1" applyAlignment="1">
      <alignment horizontal="center" wrapText="1"/>
    </xf>
    <xf numFmtId="0" fontId="4" fillId="0" borderId="1" xfId="0" applyFont="1" applyFill="1" applyBorder="1" applyAlignment="1">
      <alignment horizontal="right"/>
    </xf>
    <xf numFmtId="0" fontId="4" fillId="3" borderId="1" xfId="0" applyFont="1" applyFill="1" applyBorder="1" applyAlignment="1">
      <alignment horizontal="right"/>
    </xf>
    <xf numFmtId="0" fontId="8" fillId="3" borderId="2" xfId="0" applyFont="1" applyFill="1" applyBorder="1"/>
    <xf numFmtId="3" fontId="7" fillId="0" borderId="0" xfId="0" applyNumberFormat="1" applyFont="1" applyFill="1" applyBorder="1" applyAlignment="1">
      <alignment horizontal="right"/>
    </xf>
    <xf numFmtId="0" fontId="7" fillId="3" borderId="0" xfId="0" applyFont="1" applyFill="1" applyBorder="1" applyAlignment="1">
      <alignment horizontal="right"/>
    </xf>
    <xf numFmtId="3" fontId="7" fillId="3" borderId="7" xfId="0" applyNumberFormat="1" applyFont="1" applyFill="1" applyBorder="1" applyAlignment="1">
      <alignment horizontal="right" vertical="center"/>
    </xf>
    <xf numFmtId="3" fontId="9" fillId="3" borderId="3" xfId="0" applyNumberFormat="1" applyFont="1" applyFill="1" applyBorder="1"/>
    <xf numFmtId="3" fontId="9" fillId="3" borderId="4" xfId="0" applyNumberFormat="1" applyFont="1" applyFill="1" applyBorder="1"/>
    <xf numFmtId="3" fontId="7" fillId="3" borderId="10" xfId="0" applyNumberFormat="1" applyFont="1" applyFill="1" applyBorder="1"/>
    <xf numFmtId="0" fontId="9" fillId="3" borderId="7" xfId="0" applyFont="1" applyFill="1" applyBorder="1"/>
    <xf numFmtId="0" fontId="9" fillId="3" borderId="0" xfId="0" quotePrefix="1" applyFont="1" applyFill="1" applyBorder="1" applyAlignment="1">
      <alignment horizontal="right"/>
    </xf>
    <xf numFmtId="0" fontId="9" fillId="3" borderId="7" xfId="0" quotePrefix="1" applyFont="1" applyFill="1" applyBorder="1" applyAlignment="1">
      <alignment horizontal="right"/>
    </xf>
    <xf numFmtId="0" fontId="7" fillId="3" borderId="10" xfId="0" quotePrefix="1" applyFont="1" applyFill="1" applyBorder="1" applyAlignment="1">
      <alignment horizontal="right"/>
    </xf>
    <xf numFmtId="0" fontId="7" fillId="3" borderId="11" xfId="0" quotePrefix="1" applyFont="1" applyFill="1" applyBorder="1" applyAlignment="1">
      <alignment horizontal="right"/>
    </xf>
    <xf numFmtId="0" fontId="12" fillId="0" borderId="3" xfId="0" applyFont="1" applyFill="1" applyBorder="1"/>
    <xf numFmtId="0" fontId="12" fillId="3" borderId="3" xfId="0" applyFont="1" applyFill="1" applyBorder="1"/>
    <xf numFmtId="0" fontId="12" fillId="3" borderId="4" xfId="0" applyFont="1" applyFill="1" applyBorder="1"/>
    <xf numFmtId="0" fontId="16" fillId="0" borderId="3" xfId="0" applyFont="1" applyFill="1" applyBorder="1"/>
    <xf numFmtId="0" fontId="9" fillId="0" borderId="3" xfId="0" quotePrefix="1" applyFont="1" applyFill="1" applyBorder="1" applyAlignment="1">
      <alignment horizontal="right"/>
    </xf>
    <xf numFmtId="0" fontId="9" fillId="3" borderId="3" xfId="0" quotePrefix="1" applyFont="1" applyFill="1" applyBorder="1" applyAlignment="1">
      <alignment horizontal="right"/>
    </xf>
    <xf numFmtId="0" fontId="9" fillId="3" borderId="4" xfId="0" quotePrefix="1" applyFont="1" applyFill="1" applyBorder="1" applyAlignment="1">
      <alignment horizontal="right"/>
    </xf>
    <xf numFmtId="0" fontId="9" fillId="2" borderId="6" xfId="0" applyFont="1" applyFill="1" applyBorder="1" applyAlignment="1"/>
    <xf numFmtId="0" fontId="9" fillId="2" borderId="1" xfId="0" quotePrefix="1" applyFont="1" applyFill="1" applyBorder="1" applyAlignment="1">
      <alignment horizontal="right"/>
    </xf>
    <xf numFmtId="0" fontId="9" fillId="2" borderId="5" xfId="0" quotePrefix="1" applyFont="1" applyFill="1" applyBorder="1" applyAlignment="1">
      <alignment horizontal="right"/>
    </xf>
    <xf numFmtId="0" fontId="8" fillId="0" borderId="6" xfId="0" applyFont="1" applyFill="1" applyBorder="1"/>
    <xf numFmtId="0" fontId="16" fillId="0" borderId="1" xfId="0" applyFont="1" applyFill="1" applyBorder="1"/>
    <xf numFmtId="0" fontId="9" fillId="0" borderId="0" xfId="0" quotePrefix="1" applyFont="1" applyFill="1" applyBorder="1" applyAlignment="1">
      <alignment horizontal="right"/>
    </xf>
    <xf numFmtId="0" fontId="9" fillId="3" borderId="5" xfId="0" quotePrefix="1" applyFont="1" applyFill="1" applyBorder="1" applyAlignment="1">
      <alignment horizontal="right"/>
    </xf>
    <xf numFmtId="164" fontId="12" fillId="0" borderId="10" xfId="0" applyNumberFormat="1" applyFont="1" applyFill="1" applyBorder="1" applyAlignment="1">
      <alignment vertical="center"/>
    </xf>
    <xf numFmtId="164" fontId="12" fillId="3" borderId="10" xfId="0" applyNumberFormat="1" applyFont="1" applyFill="1" applyBorder="1" applyAlignment="1">
      <alignment vertical="center"/>
    </xf>
    <xf numFmtId="164" fontId="12" fillId="3" borderId="11" xfId="0" applyNumberFormat="1" applyFont="1" applyFill="1" applyBorder="1" applyAlignment="1">
      <alignment vertical="center"/>
    </xf>
    <xf numFmtId="0" fontId="1" fillId="3" borderId="0" xfId="0" applyFont="1" applyFill="1" applyBorder="1" applyAlignment="1">
      <alignment textRotation="90"/>
    </xf>
    <xf numFmtId="0" fontId="1" fillId="0" borderId="0" xfId="0" applyFont="1" applyFill="1"/>
    <xf numFmtId="3" fontId="3" fillId="0" borderId="0" xfId="0" quotePrefix="1" applyNumberFormat="1" applyFont="1" applyFill="1" applyBorder="1" applyAlignment="1"/>
    <xf numFmtId="3" fontId="3" fillId="3" borderId="0" xfId="0" quotePrefix="1" applyNumberFormat="1" applyFont="1" applyFill="1" applyBorder="1" applyAlignment="1"/>
    <xf numFmtId="3" fontId="7" fillId="3" borderId="0" xfId="0" quotePrefix="1" applyNumberFormat="1" applyFont="1" applyFill="1" applyBorder="1" applyAlignment="1">
      <alignment horizontal="right"/>
    </xf>
    <xf numFmtId="0" fontId="3" fillId="3" borderId="0" xfId="0" applyFont="1" applyFill="1" applyAlignment="1">
      <alignment horizontal="center"/>
    </xf>
    <xf numFmtId="0" fontId="18" fillId="3" borderId="0" xfId="0" applyFont="1" applyFill="1" applyAlignment="1">
      <alignment horizontal="center"/>
    </xf>
    <xf numFmtId="0" fontId="18" fillId="3" borderId="0" xfId="0" applyFont="1" applyFill="1" applyBorder="1" applyAlignment="1">
      <alignment horizontal="center"/>
    </xf>
    <xf numFmtId="0" fontId="7" fillId="3" borderId="0" xfId="0" applyFont="1" applyFill="1" applyBorder="1" applyAlignment="1">
      <alignment horizontal="centerContinuous"/>
    </xf>
    <xf numFmtId="0" fontId="7" fillId="3" borderId="0" xfId="0" applyFont="1" applyFill="1" applyBorder="1" applyAlignment="1">
      <alignment horizontal="center"/>
    </xf>
    <xf numFmtId="0" fontId="7" fillId="3" borderId="0" xfId="0" applyFont="1" applyFill="1" applyBorder="1" applyAlignment="1"/>
    <xf numFmtId="0" fontId="3" fillId="2" borderId="0" xfId="0" applyFont="1" applyFill="1" applyBorder="1" applyAlignment="1">
      <alignment horizontal="center"/>
    </xf>
    <xf numFmtId="0" fontId="3" fillId="2" borderId="1" xfId="0" applyFont="1" applyFill="1" applyBorder="1" applyAlignment="1">
      <alignment horizontal="center"/>
    </xf>
    <xf numFmtId="0" fontId="20" fillId="3" borderId="1" xfId="0" applyFont="1" applyFill="1" applyBorder="1" applyAlignment="1">
      <alignment horizontal="center"/>
    </xf>
    <xf numFmtId="0" fontId="20" fillId="3" borderId="0" xfId="0" applyFont="1" applyFill="1" applyBorder="1" applyAlignment="1">
      <alignment horizontal="center"/>
    </xf>
    <xf numFmtId="0" fontId="21" fillId="3" borderId="3" xfId="0" applyFont="1" applyFill="1" applyBorder="1" applyAlignment="1">
      <alignment horizontal="center"/>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1" xfId="0" applyFont="1" applyFill="1" applyBorder="1" applyAlignment="1">
      <alignment horizontal="center" wrapText="1"/>
    </xf>
    <xf numFmtId="0" fontId="4" fillId="3" borderId="0" xfId="0" applyFont="1" applyFill="1" applyBorder="1" applyAlignment="1">
      <alignment horizontal="center"/>
    </xf>
    <xf numFmtId="0" fontId="4" fillId="3" borderId="0" xfId="0" applyFont="1" applyFill="1" applyBorder="1" applyAlignment="1">
      <alignment horizontal="center" wrapText="1"/>
    </xf>
    <xf numFmtId="0" fontId="4" fillId="3" borderId="7" xfId="0" applyFont="1" applyFill="1" applyBorder="1" applyAlignment="1">
      <alignment horizontal="center" wrapText="1"/>
    </xf>
    <xf numFmtId="0" fontId="15" fillId="3" borderId="6" xfId="0" applyFont="1" applyFill="1" applyBorder="1" applyAlignment="1">
      <alignment horizontal="center" vertical="center"/>
    </xf>
    <xf numFmtId="0" fontId="4" fillId="3" borderId="1" xfId="0" applyFont="1" applyFill="1" applyBorder="1" applyAlignment="1">
      <alignment horizontal="center"/>
    </xf>
    <xf numFmtId="0" fontId="4" fillId="3" borderId="0"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8" fillId="3" borderId="6" xfId="0" applyFont="1" applyFill="1" applyBorder="1"/>
    <xf numFmtId="3" fontId="7" fillId="3" borderId="1" xfId="0" applyNumberFormat="1" applyFont="1" applyFill="1" applyBorder="1" applyAlignment="1">
      <alignment horizontal="center"/>
    </xf>
    <xf numFmtId="3" fontId="7" fillId="3" borderId="10" xfId="0" applyNumberFormat="1" applyFont="1" applyFill="1" applyBorder="1" applyAlignment="1">
      <alignment horizontal="center"/>
    </xf>
    <xf numFmtId="3" fontId="7" fillId="3" borderId="11" xfId="0" applyNumberFormat="1" applyFont="1" applyFill="1" applyBorder="1" applyAlignment="1">
      <alignment horizontal="center"/>
    </xf>
    <xf numFmtId="0" fontId="9" fillId="3" borderId="0" xfId="0" applyFont="1" applyFill="1" applyBorder="1" applyAlignment="1">
      <alignment horizontal="center"/>
    </xf>
    <xf numFmtId="0" fontId="9" fillId="2" borderId="0" xfId="0" applyFont="1" applyFill="1" applyBorder="1" applyAlignment="1">
      <alignment horizontal="center"/>
    </xf>
    <xf numFmtId="3" fontId="9" fillId="3" borderId="3" xfId="0" applyNumberFormat="1" applyFont="1" applyFill="1" applyBorder="1" applyAlignment="1">
      <alignment horizontal="center"/>
    </xf>
    <xf numFmtId="3" fontId="9" fillId="3" borderId="0" xfId="0" applyNumberFormat="1" applyFont="1" applyFill="1" applyBorder="1" applyAlignment="1">
      <alignment horizontal="center"/>
    </xf>
    <xf numFmtId="3" fontId="9" fillId="3" borderId="7" xfId="0" applyNumberFormat="1" applyFont="1" applyFill="1" applyBorder="1" applyAlignment="1">
      <alignment horizontal="center"/>
    </xf>
    <xf numFmtId="0" fontId="22" fillId="3" borderId="0" xfId="0" applyFont="1" applyFill="1" applyBorder="1" applyAlignment="1">
      <alignment horizontal="center"/>
    </xf>
    <xf numFmtId="0" fontId="22" fillId="2" borderId="0" xfId="0" applyFont="1" applyFill="1" applyBorder="1" applyAlignment="1">
      <alignment horizontal="center"/>
    </xf>
    <xf numFmtId="0" fontId="9" fillId="2" borderId="2" xfId="0" applyFont="1" applyFill="1" applyBorder="1"/>
    <xf numFmtId="3" fontId="18" fillId="3" borderId="0" xfId="0" applyNumberFormat="1" applyFont="1" applyFill="1"/>
    <xf numFmtId="3" fontId="12" fillId="3" borderId="10" xfId="0" applyNumberFormat="1" applyFont="1" applyFill="1" applyBorder="1" applyAlignment="1">
      <alignment horizontal="center"/>
    </xf>
    <xf numFmtId="3" fontId="12" fillId="3" borderId="11" xfId="0" applyNumberFormat="1" applyFont="1" applyFill="1" applyBorder="1" applyAlignment="1">
      <alignment horizontal="center"/>
    </xf>
    <xf numFmtId="0" fontId="9" fillId="3" borderId="6" xfId="0" applyFont="1" applyFill="1" applyBorder="1" applyAlignment="1"/>
    <xf numFmtId="0" fontId="9" fillId="3" borderId="0" xfId="0" quotePrefix="1" applyFont="1" applyFill="1" applyBorder="1" applyAlignment="1">
      <alignment horizontal="center"/>
    </xf>
    <xf numFmtId="0" fontId="7" fillId="3" borderId="10" xfId="0" quotePrefix="1" applyFont="1" applyFill="1" applyBorder="1" applyAlignment="1">
      <alignment horizontal="center"/>
    </xf>
    <xf numFmtId="0" fontId="12" fillId="3" borderId="10" xfId="0" quotePrefix="1" applyFont="1" applyFill="1" applyBorder="1" applyAlignment="1">
      <alignment horizontal="center"/>
    </xf>
    <xf numFmtId="3" fontId="9" fillId="3" borderId="0" xfId="0" quotePrefix="1" applyNumberFormat="1" applyFont="1" applyFill="1" applyBorder="1" applyAlignment="1">
      <alignment horizontal="center"/>
    </xf>
    <xf numFmtId="0" fontId="9" fillId="3" borderId="6" xfId="0" applyFont="1" applyFill="1" applyBorder="1"/>
    <xf numFmtId="3" fontId="9" fillId="3" borderId="1" xfId="0" applyNumberFormat="1" applyFont="1" applyFill="1" applyBorder="1" applyAlignment="1">
      <alignment horizontal="center"/>
    </xf>
    <xf numFmtId="0" fontId="3" fillId="2" borderId="0" xfId="0" applyFont="1" applyFill="1" applyAlignment="1">
      <alignment horizontal="center"/>
    </xf>
    <xf numFmtId="3" fontId="9" fillId="0" borderId="3" xfId="0" applyNumberFormat="1" applyFont="1" applyFill="1" applyBorder="1" applyAlignment="1">
      <alignment horizontal="center"/>
    </xf>
    <xf numFmtId="3" fontId="9" fillId="0" borderId="0" xfId="0" applyNumberFormat="1" applyFont="1" applyFill="1" applyBorder="1" applyAlignment="1">
      <alignment horizontal="center"/>
    </xf>
    <xf numFmtId="3" fontId="9" fillId="0" borderId="7" xfId="0" applyNumberFormat="1" applyFont="1" applyFill="1" applyBorder="1" applyAlignment="1">
      <alignment horizontal="center"/>
    </xf>
    <xf numFmtId="0" fontId="23" fillId="2" borderId="0" xfId="0" applyFont="1" applyFill="1" applyAlignment="1">
      <alignment horizontal="center"/>
    </xf>
    <xf numFmtId="0" fontId="24" fillId="3" borderId="0" xfId="0" applyFont="1" applyFill="1"/>
    <xf numFmtId="0" fontId="9" fillId="2" borderId="6" xfId="0" applyFont="1" applyFill="1" applyBorder="1"/>
    <xf numFmtId="0" fontId="8" fillId="3" borderId="15" xfId="0" applyFont="1" applyFill="1" applyBorder="1" applyAlignment="1">
      <alignment horizontal="center" vertical="center"/>
    </xf>
    <xf numFmtId="0" fontId="8" fillId="3" borderId="1" xfId="0" applyFont="1" applyFill="1" applyBorder="1"/>
    <xf numFmtId="3" fontId="9" fillId="3" borderId="10" xfId="0" applyNumberFormat="1" applyFont="1" applyFill="1" applyBorder="1" applyAlignment="1">
      <alignment horizontal="center"/>
    </xf>
    <xf numFmtId="3" fontId="9" fillId="3" borderId="4" xfId="0" applyNumberFormat="1" applyFont="1" applyFill="1" applyBorder="1" applyAlignment="1">
      <alignment horizontal="center"/>
    </xf>
    <xf numFmtId="0" fontId="8" fillId="3" borderId="13" xfId="0" applyFont="1" applyFill="1" applyBorder="1" applyAlignment="1">
      <alignment horizontal="center" vertical="center"/>
    </xf>
    <xf numFmtId="3" fontId="7" fillId="3" borderId="10" xfId="0" applyNumberFormat="1" applyFont="1" applyFill="1" applyBorder="1" applyAlignment="1">
      <alignment horizontal="center" vertical="center"/>
    </xf>
    <xf numFmtId="3" fontId="7" fillId="3" borderId="11" xfId="0" applyNumberFormat="1" applyFont="1" applyFill="1" applyBorder="1" applyAlignment="1">
      <alignment horizontal="center" vertical="center"/>
    </xf>
    <xf numFmtId="0" fontId="3" fillId="3" borderId="0" xfId="0" applyFont="1" applyFill="1" applyBorder="1" applyAlignment="1">
      <alignment textRotation="90"/>
    </xf>
    <xf numFmtId="0" fontId="1" fillId="3" borderId="0" xfId="0" applyFont="1" applyFill="1" applyAlignment="1">
      <alignment horizontal="center"/>
    </xf>
    <xf numFmtId="0" fontId="1" fillId="3" borderId="0" xfId="0" applyFont="1" applyFill="1" applyBorder="1" applyAlignment="1">
      <alignment horizontal="center"/>
    </xf>
    <xf numFmtId="3" fontId="3" fillId="3" borderId="0" xfId="0" quotePrefix="1" applyNumberFormat="1" applyFont="1" applyFill="1" applyBorder="1" applyAlignment="1">
      <alignment horizontal="center"/>
    </xf>
    <xf numFmtId="3" fontId="7" fillId="3" borderId="0" xfId="0" quotePrefix="1" applyNumberFormat="1" applyFont="1" applyFill="1" applyBorder="1" applyAlignment="1">
      <alignment horizontal="center"/>
    </xf>
    <xf numFmtId="0" fontId="1" fillId="3" borderId="1" xfId="0" applyFont="1" applyFill="1" applyBorder="1"/>
    <xf numFmtId="0" fontId="12" fillId="3" borderId="0" xfId="0" applyFont="1" applyFill="1" applyBorder="1" applyAlignment="1"/>
    <xf numFmtId="0" fontId="9" fillId="3" borderId="3" xfId="0" applyFont="1" applyFill="1" applyBorder="1" applyAlignment="1">
      <alignment horizontal="center"/>
    </xf>
    <xf numFmtId="0" fontId="12" fillId="3" borderId="3" xfId="0" applyFont="1" applyFill="1" applyBorder="1" applyAlignment="1">
      <alignment horizontal="center" vertical="center" wrapText="1"/>
    </xf>
    <xf numFmtId="0" fontId="12" fillId="3" borderId="4" xfId="0" applyFont="1" applyFill="1" applyBorder="1" applyAlignment="1">
      <alignment horizontal="center" vertical="center" wrapText="1"/>
    </xf>
    <xf numFmtId="0" fontId="4" fillId="3" borderId="0" xfId="0" applyFont="1" applyFill="1" applyBorder="1" applyAlignment="1">
      <alignment vertical="center" wrapText="1"/>
    </xf>
    <xf numFmtId="0" fontId="4" fillId="3" borderId="2" xfId="0" applyFont="1" applyFill="1" applyBorder="1" applyAlignment="1">
      <alignment vertical="center" wrapText="1"/>
    </xf>
    <xf numFmtId="0" fontId="12" fillId="3" borderId="1" xfId="0" applyFont="1" applyFill="1" applyBorder="1" applyAlignment="1">
      <alignment horizontal="center" vertical="center"/>
    </xf>
    <xf numFmtId="0" fontId="12" fillId="3" borderId="10" xfId="0" applyFont="1" applyFill="1" applyBorder="1" applyAlignment="1">
      <alignment horizontal="center"/>
    </xf>
    <xf numFmtId="0" fontId="12" fillId="3" borderId="11" xfId="0" applyFont="1" applyFill="1" applyBorder="1" applyAlignment="1">
      <alignment horizontal="center"/>
    </xf>
    <xf numFmtId="3" fontId="7" fillId="3" borderId="2" xfId="0" applyNumberFormat="1" applyFont="1" applyFill="1" applyBorder="1"/>
    <xf numFmtId="3" fontId="9" fillId="3" borderId="2" xfId="0" applyNumberFormat="1" applyFont="1" applyFill="1" applyBorder="1"/>
    <xf numFmtId="3" fontId="7" fillId="3" borderId="2" xfId="0" quotePrefix="1" applyNumberFormat="1" applyFont="1" applyFill="1" applyBorder="1" applyAlignment="1">
      <alignment horizontal="right"/>
    </xf>
    <xf numFmtId="3" fontId="9" fillId="3" borderId="2" xfId="0" quotePrefix="1" applyNumberFormat="1" applyFont="1" applyFill="1" applyBorder="1" applyAlignment="1">
      <alignment horizontal="right"/>
    </xf>
    <xf numFmtId="0" fontId="12" fillId="3" borderId="10" xfId="0" applyFont="1" applyFill="1" applyBorder="1"/>
    <xf numFmtId="3" fontId="12" fillId="3" borderId="11" xfId="0" quotePrefix="1" applyNumberFormat="1" applyFont="1" applyFill="1" applyBorder="1" applyAlignment="1">
      <alignment horizontal="center"/>
    </xf>
    <xf numFmtId="0" fontId="12" fillId="2" borderId="11" xfId="0" applyFont="1" applyFill="1" applyBorder="1" applyAlignment="1">
      <alignment horizontal="center"/>
    </xf>
    <xf numFmtId="3" fontId="9" fillId="3" borderId="7" xfId="0" quotePrefix="1" applyNumberFormat="1" applyFont="1" applyFill="1" applyBorder="1" applyAlignment="1">
      <alignment horizontal="center"/>
    </xf>
    <xf numFmtId="0" fontId="10" fillId="3" borderId="2" xfId="0" applyFont="1" applyFill="1" applyBorder="1"/>
    <xf numFmtId="0" fontId="15" fillId="3" borderId="10" xfId="0" applyFont="1" applyFill="1" applyBorder="1" applyAlignment="1"/>
    <xf numFmtId="0" fontId="4" fillId="3" borderId="2" xfId="0" applyFont="1" applyFill="1" applyBorder="1" applyAlignment="1">
      <alignment horizontal="center" vertical="center" wrapText="1"/>
    </xf>
    <xf numFmtId="0" fontId="12" fillId="0" borderId="0" xfId="0" applyFont="1" applyFill="1" applyBorder="1"/>
    <xf numFmtId="3" fontId="12" fillId="3" borderId="2" xfId="0" quotePrefix="1" applyNumberFormat="1" applyFont="1" applyFill="1" applyBorder="1" applyAlignment="1">
      <alignment horizontal="right"/>
    </xf>
    <xf numFmtId="0" fontId="9" fillId="0" borderId="2" xfId="0" applyFont="1" applyFill="1" applyBorder="1"/>
    <xf numFmtId="0" fontId="1" fillId="3" borderId="2" xfId="0" applyFont="1" applyFill="1" applyBorder="1"/>
    <xf numFmtId="0" fontId="3" fillId="3" borderId="0" xfId="0" applyFont="1" applyFill="1" applyAlignment="1">
      <alignment horizontal="left"/>
    </xf>
    <xf numFmtId="0" fontId="1" fillId="2" borderId="0" xfId="0" applyFont="1" applyFill="1" applyBorder="1" applyAlignment="1">
      <alignment horizontal="center"/>
    </xf>
    <xf numFmtId="0" fontId="12" fillId="2" borderId="0" xfId="0" applyFont="1" applyFill="1" applyBorder="1"/>
    <xf numFmtId="3" fontId="9" fillId="2" borderId="0" xfId="0" applyNumberFormat="1" applyFont="1" applyFill="1" applyBorder="1" applyAlignment="1">
      <alignment horizontal="center"/>
    </xf>
    <xf numFmtId="0" fontId="18" fillId="3" borderId="0" xfId="0" applyFont="1" applyFill="1" applyBorder="1" applyAlignment="1">
      <alignment horizontal="centerContinuous"/>
    </xf>
    <xf numFmtId="0" fontId="4" fillId="3" borderId="3" xfId="0" applyFont="1" applyFill="1" applyBorder="1" applyAlignment="1">
      <alignment horizontal="left" vertical="center"/>
    </xf>
    <xf numFmtId="0" fontId="4" fillId="3" borderId="4" xfId="0" applyFont="1" applyFill="1" applyBorder="1" applyAlignment="1">
      <alignment vertical="center" wrapText="1"/>
    </xf>
    <xf numFmtId="0" fontId="4" fillId="3" borderId="3" xfId="0" applyFont="1" applyFill="1" applyBorder="1" applyAlignment="1">
      <alignment horizontal="center"/>
    </xf>
    <xf numFmtId="3" fontId="12" fillId="3" borderId="5" xfId="0" applyNumberFormat="1" applyFont="1" applyFill="1" applyBorder="1"/>
    <xf numFmtId="3" fontId="7" fillId="3" borderId="0" xfId="0" applyNumberFormat="1" applyFont="1" applyFill="1" applyBorder="1"/>
    <xf numFmtId="3" fontId="9" fillId="3" borderId="0" xfId="0" quotePrefix="1" applyNumberFormat="1" applyFont="1" applyFill="1" applyBorder="1" applyAlignment="1">
      <alignment horizontal="right"/>
    </xf>
    <xf numFmtId="0" fontId="2" fillId="3" borderId="12" xfId="0" applyFont="1" applyFill="1" applyBorder="1" applyAlignment="1">
      <alignment horizontal="center" vertical="center"/>
    </xf>
    <xf numFmtId="3" fontId="12" fillId="3" borderId="10" xfId="0" quotePrefix="1" applyNumberFormat="1" applyFont="1" applyFill="1" applyBorder="1" applyAlignment="1">
      <alignment horizontal="right"/>
    </xf>
    <xf numFmtId="0" fontId="12" fillId="2" borderId="10" xfId="0" applyFont="1" applyFill="1" applyBorder="1"/>
    <xf numFmtId="0" fontId="9" fillId="0" borderId="0" xfId="0" applyFont="1" applyFill="1" applyBorder="1"/>
    <xf numFmtId="3" fontId="9" fillId="0" borderId="0" xfId="0" quotePrefix="1" applyNumberFormat="1" applyFont="1" applyFill="1" applyBorder="1" applyAlignment="1">
      <alignment horizontal="right"/>
    </xf>
    <xf numFmtId="3" fontId="12" fillId="3" borderId="0" xfId="0" quotePrefix="1" applyNumberFormat="1" applyFont="1" applyFill="1" applyBorder="1" applyAlignment="1">
      <alignment horizontal="right"/>
    </xf>
    <xf numFmtId="0" fontId="9" fillId="0" borderId="2" xfId="0" applyFont="1" applyFill="1" applyBorder="1" applyAlignment="1">
      <alignment horizontal="left"/>
    </xf>
    <xf numFmtId="0" fontId="16" fillId="0" borderId="0" xfId="0" applyFont="1" applyFill="1" applyBorder="1" applyAlignment="1">
      <alignment horizontal="left"/>
    </xf>
    <xf numFmtId="0" fontId="24" fillId="0" borderId="0" xfId="0" applyFont="1" applyFill="1"/>
    <xf numFmtId="0" fontId="3" fillId="0" borderId="0" xfId="0" applyFont="1" applyFill="1"/>
    <xf numFmtId="0" fontId="4" fillId="0" borderId="0" xfId="0" applyFont="1" applyFill="1" applyBorder="1" applyAlignment="1">
      <alignment horizontal="center" vertical="center" wrapText="1"/>
    </xf>
    <xf numFmtId="3" fontId="7" fillId="0" borderId="0" xfId="0" applyNumberFormat="1" applyFont="1" applyFill="1" applyBorder="1"/>
    <xf numFmtId="3" fontId="9" fillId="0" borderId="0" xfId="0" applyNumberFormat="1" applyFont="1" applyFill="1" applyBorder="1"/>
    <xf numFmtId="3" fontId="7" fillId="0" borderId="0" xfId="0" quotePrefix="1" applyNumberFormat="1" applyFont="1" applyFill="1" applyBorder="1" applyAlignment="1">
      <alignment horizontal="right"/>
    </xf>
    <xf numFmtId="0" fontId="9" fillId="3" borderId="0" xfId="0" applyFont="1" applyFill="1" applyAlignment="1">
      <alignment horizontal="center"/>
    </xf>
    <xf numFmtId="0" fontId="1" fillId="0" borderId="16" xfId="0" applyFont="1" applyFill="1" applyBorder="1" applyAlignment="1">
      <alignment horizontal="centerContinuous"/>
    </xf>
    <xf numFmtId="0" fontId="4" fillId="3" borderId="1" xfId="0" applyFont="1" applyFill="1" applyBorder="1" applyAlignment="1">
      <alignment horizontal="centerContinuous"/>
    </xf>
    <xf numFmtId="0" fontId="4" fillId="0" borderId="1" xfId="0" applyFont="1" applyFill="1" applyBorder="1" applyAlignment="1">
      <alignment horizontal="centerContinuous"/>
    </xf>
    <xf numFmtId="0" fontId="4" fillId="3" borderId="21" xfId="0" applyFont="1" applyFill="1" applyBorder="1" applyAlignment="1">
      <alignment horizontal="centerContinuous"/>
    </xf>
    <xf numFmtId="0" fontId="4" fillId="3" borderId="1" xfId="0" applyFont="1" applyFill="1" applyBorder="1" applyAlignment="1">
      <alignment horizontal="right" vertical="center" wrapText="1"/>
    </xf>
    <xf numFmtId="0" fontId="4" fillId="0" borderId="1" xfId="0" applyFont="1" applyFill="1" applyBorder="1" applyAlignment="1">
      <alignment horizontal="right" vertical="center" wrapText="1"/>
    </xf>
    <xf numFmtId="0" fontId="4" fillId="3" borderId="11" xfId="0" applyFont="1" applyFill="1" applyBorder="1" applyAlignment="1">
      <alignment horizontal="right" vertical="center" wrapText="1"/>
    </xf>
    <xf numFmtId="0" fontId="10" fillId="3" borderId="0" xfId="0" applyFont="1" applyFill="1" applyAlignment="1">
      <alignment horizontal="right"/>
    </xf>
    <xf numFmtId="0" fontId="10" fillId="3" borderId="0" xfId="0" applyFont="1" applyFill="1"/>
    <xf numFmtId="3" fontId="12" fillId="3" borderId="11" xfId="0" applyNumberFormat="1" applyFont="1" applyFill="1" applyBorder="1" applyAlignment="1">
      <alignment horizontal="right"/>
    </xf>
    <xf numFmtId="0" fontId="12" fillId="3" borderId="9" xfId="0" applyFont="1" applyFill="1" applyBorder="1" applyAlignment="1"/>
    <xf numFmtId="3" fontId="12" fillId="3" borderId="3" xfId="0" applyNumberFormat="1" applyFont="1" applyFill="1" applyBorder="1" applyAlignment="1">
      <alignment horizontal="right"/>
    </xf>
    <xf numFmtId="3" fontId="12" fillId="3" borderId="7" xfId="0" applyNumberFormat="1" applyFont="1" applyFill="1" applyBorder="1" applyAlignment="1">
      <alignment horizontal="right"/>
    </xf>
    <xf numFmtId="3" fontId="10" fillId="3" borderId="0" xfId="0" applyNumberFormat="1" applyFont="1" applyFill="1" applyBorder="1" applyAlignment="1">
      <alignment horizontal="right"/>
    </xf>
    <xf numFmtId="0" fontId="3" fillId="3" borderId="2" xfId="0" applyFont="1" applyFill="1" applyBorder="1"/>
    <xf numFmtId="1" fontId="9" fillId="3" borderId="0" xfId="0" applyNumberFormat="1" applyFont="1" applyFill="1" applyBorder="1" applyAlignment="1">
      <alignment horizontal="right"/>
    </xf>
    <xf numFmtId="3" fontId="9" fillId="3" borderId="7" xfId="0" applyNumberFormat="1" applyFont="1" applyFill="1" applyBorder="1" applyAlignment="1">
      <alignment horizontal="right"/>
    </xf>
    <xf numFmtId="0" fontId="12" fillId="3" borderId="2" xfId="0" applyFont="1" applyFill="1" applyBorder="1"/>
    <xf numFmtId="3" fontId="10" fillId="3" borderId="0" xfId="0" quotePrefix="1" applyNumberFormat="1" applyFont="1" applyFill="1" applyBorder="1" applyAlignment="1">
      <alignment horizontal="right"/>
    </xf>
    <xf numFmtId="0" fontId="3" fillId="3" borderId="2" xfId="0" applyFont="1" applyFill="1" applyBorder="1" applyAlignment="1"/>
    <xf numFmtId="0" fontId="7" fillId="3" borderId="2" xfId="0" applyFont="1" applyFill="1" applyBorder="1" applyAlignment="1"/>
    <xf numFmtId="0" fontId="10" fillId="3" borderId="0" xfId="0" quotePrefix="1" applyFont="1" applyFill="1" applyBorder="1" applyAlignment="1">
      <alignment horizontal="right"/>
    </xf>
    <xf numFmtId="0" fontId="12" fillId="3" borderId="2" xfId="0" applyFont="1" applyFill="1" applyBorder="1" applyAlignment="1"/>
    <xf numFmtId="3" fontId="9" fillId="3" borderId="5" xfId="0" applyNumberFormat="1" applyFont="1" applyFill="1" applyBorder="1" applyAlignment="1">
      <alignment horizontal="right"/>
    </xf>
    <xf numFmtId="3" fontId="12" fillId="3" borderId="4" xfId="0" applyNumberFormat="1" applyFont="1" applyFill="1" applyBorder="1" applyAlignment="1">
      <alignment horizontal="right"/>
    </xf>
    <xf numFmtId="3" fontId="6" fillId="3" borderId="0" xfId="0" applyNumberFormat="1" applyFont="1" applyFill="1" applyBorder="1"/>
    <xf numFmtId="0" fontId="3" fillId="3" borderId="6" xfId="0" applyFont="1" applyFill="1" applyBorder="1" applyAlignment="1"/>
    <xf numFmtId="1" fontId="9" fillId="3" borderId="1" xfId="0" applyNumberFormat="1" applyFont="1" applyFill="1" applyBorder="1" applyAlignment="1">
      <alignment horizontal="right"/>
    </xf>
    <xf numFmtId="3" fontId="9" fillId="3" borderId="1" xfId="0" applyNumberFormat="1" applyFont="1" applyFill="1" applyBorder="1" applyAlignment="1">
      <alignment horizontal="right"/>
    </xf>
    <xf numFmtId="0" fontId="10" fillId="3" borderId="0" xfId="0" applyFont="1" applyFill="1" applyBorder="1" applyAlignment="1">
      <alignment horizontal="centerContinuous"/>
    </xf>
    <xf numFmtId="0" fontId="10" fillId="0" borderId="0" xfId="0" applyFont="1" applyFill="1" applyBorder="1" applyAlignment="1">
      <alignment horizontal="centerContinuous"/>
    </xf>
    <xf numFmtId="0" fontId="10" fillId="3" borderId="16" xfId="0" applyFont="1" applyFill="1" applyBorder="1" applyAlignment="1">
      <alignment horizontal="centerContinuous"/>
    </xf>
    <xf numFmtId="0" fontId="10" fillId="0" borderId="16" xfId="0" applyFont="1" applyFill="1" applyBorder="1" applyAlignment="1">
      <alignment horizontal="centerContinuous"/>
    </xf>
    <xf numFmtId="0" fontId="10" fillId="3" borderId="16" xfId="0" applyFont="1" applyFill="1" applyBorder="1" applyAlignment="1">
      <alignment horizontal="right"/>
    </xf>
    <xf numFmtId="0" fontId="4" fillId="0" borderId="1" xfId="0" applyFont="1" applyFill="1" applyBorder="1" applyAlignment="1">
      <alignment horizontal="center"/>
    </xf>
    <xf numFmtId="0" fontId="4" fillId="3" borderId="18" xfId="0" applyFont="1" applyFill="1" applyBorder="1" applyAlignment="1"/>
    <xf numFmtId="0" fontId="3" fillId="3" borderId="18" xfId="0" applyFont="1" applyFill="1" applyBorder="1"/>
    <xf numFmtId="0" fontId="4" fillId="3" borderId="18" xfId="0" applyFont="1" applyFill="1" applyBorder="1" applyAlignment="1">
      <alignment horizontal="center"/>
    </xf>
    <xf numFmtId="0" fontId="4" fillId="3" borderId="21" xfId="0" applyFont="1" applyFill="1" applyBorder="1" applyAlignment="1">
      <alignment horizontal="center"/>
    </xf>
    <xf numFmtId="0" fontId="4" fillId="3" borderId="5" xfId="0" applyFont="1" applyFill="1" applyBorder="1" applyAlignment="1">
      <alignment horizontal="right" vertical="center" wrapText="1"/>
    </xf>
    <xf numFmtId="3" fontId="12" fillId="3" borderId="11" xfId="0" quotePrefix="1" applyNumberFormat="1" applyFont="1" applyFill="1" applyBorder="1" applyAlignment="1">
      <alignment horizontal="right"/>
    </xf>
    <xf numFmtId="3" fontId="12" fillId="3" borderId="7" xfId="0" quotePrefix="1" applyNumberFormat="1" applyFont="1" applyFill="1" applyBorder="1" applyAlignment="1">
      <alignment horizontal="right"/>
    </xf>
    <xf numFmtId="1" fontId="9" fillId="3" borderId="0" xfId="0" quotePrefix="1" applyNumberFormat="1" applyFont="1" applyFill="1" applyBorder="1" applyAlignment="1">
      <alignment horizontal="right"/>
    </xf>
    <xf numFmtId="3" fontId="9" fillId="3" borderId="7" xfId="0" quotePrefix="1" applyNumberFormat="1" applyFont="1" applyFill="1" applyBorder="1" applyAlignment="1">
      <alignment horizontal="right"/>
    </xf>
    <xf numFmtId="0" fontId="12" fillId="3" borderId="0" xfId="0" applyFont="1" applyFill="1"/>
    <xf numFmtId="0" fontId="26" fillId="3" borderId="0" xfId="0" applyFont="1" applyFill="1"/>
    <xf numFmtId="1" fontId="12" fillId="3" borderId="0" xfId="0" quotePrefix="1" applyNumberFormat="1" applyFont="1" applyFill="1" applyBorder="1" applyAlignment="1">
      <alignment horizontal="right"/>
    </xf>
    <xf numFmtId="0" fontId="12" fillId="0" borderId="2" xfId="0" applyFont="1" applyFill="1" applyBorder="1" applyAlignment="1"/>
    <xf numFmtId="0" fontId="3" fillId="3" borderId="2" xfId="0" applyFont="1" applyFill="1" applyBorder="1" applyAlignment="1">
      <alignment horizontal="centerContinuous"/>
    </xf>
    <xf numFmtId="0" fontId="9" fillId="3" borderId="0" xfId="0" applyFont="1" applyFill="1" applyBorder="1" applyAlignment="1">
      <alignment horizontal="right"/>
    </xf>
    <xf numFmtId="0" fontId="12" fillId="3" borderId="0" xfId="0" applyFont="1" applyFill="1" applyBorder="1" applyAlignment="1">
      <alignment horizontal="right"/>
    </xf>
    <xf numFmtId="0" fontId="12" fillId="3" borderId="10" xfId="0" applyFont="1" applyFill="1" applyBorder="1" applyAlignment="1">
      <alignment horizontal="right"/>
    </xf>
    <xf numFmtId="0" fontId="12" fillId="3" borderId="11" xfId="0" applyFont="1" applyFill="1" applyBorder="1" applyAlignment="1">
      <alignment horizontal="right"/>
    </xf>
    <xf numFmtId="0" fontId="12" fillId="3" borderId="7" xfId="0" applyFont="1" applyFill="1" applyBorder="1" applyAlignment="1">
      <alignment horizontal="right"/>
    </xf>
    <xf numFmtId="0" fontId="9" fillId="3" borderId="7" xfId="0" applyFont="1" applyFill="1" applyBorder="1" applyAlignment="1">
      <alignment horizontal="right"/>
    </xf>
    <xf numFmtId="0" fontId="12" fillId="3" borderId="0" xfId="0" applyFont="1" applyFill="1" applyAlignment="1">
      <alignment horizontal="right"/>
    </xf>
    <xf numFmtId="1" fontId="9" fillId="3" borderId="0" xfId="0" applyNumberFormat="1" applyFont="1" applyFill="1" applyAlignment="1">
      <alignment horizontal="right"/>
    </xf>
    <xf numFmtId="0" fontId="9" fillId="3" borderId="0" xfId="0" applyFont="1" applyFill="1" applyAlignment="1">
      <alignment horizontal="right"/>
    </xf>
    <xf numFmtId="0" fontId="12" fillId="3" borderId="3" xfId="0" applyFont="1" applyFill="1" applyBorder="1" applyAlignment="1">
      <alignment horizontal="right"/>
    </xf>
    <xf numFmtId="0" fontId="12" fillId="3" borderId="4" xfId="0" applyFont="1" applyFill="1" applyBorder="1" applyAlignment="1">
      <alignment horizontal="right"/>
    </xf>
    <xf numFmtId="0" fontId="25" fillId="3" borderId="0" xfId="0" applyFont="1" applyFill="1" applyAlignment="1">
      <alignment horizontal="center"/>
    </xf>
    <xf numFmtId="0" fontId="9" fillId="3" borderId="0" xfId="0" applyFont="1" applyFill="1"/>
    <xf numFmtId="0" fontId="25" fillId="3" borderId="0" xfId="0" applyFont="1" applyFill="1"/>
    <xf numFmtId="0" fontId="25" fillId="0" borderId="0" xfId="0" applyFont="1" applyFill="1"/>
    <xf numFmtId="0" fontId="10" fillId="0" borderId="0" xfId="0" applyFont="1" applyFill="1"/>
    <xf numFmtId="3" fontId="26" fillId="0" borderId="0" xfId="0" applyNumberFormat="1" applyFont="1" applyFill="1"/>
    <xf numFmtId="3" fontId="1" fillId="3" borderId="16" xfId="0" applyNumberFormat="1" applyFont="1" applyFill="1" applyBorder="1" applyAlignment="1">
      <alignment horizontal="centerContinuous"/>
    </xf>
    <xf numFmtId="3" fontId="1" fillId="0" borderId="16" xfId="0" applyNumberFormat="1" applyFont="1" applyFill="1" applyBorder="1" applyAlignment="1">
      <alignment horizontal="centerContinuous"/>
    </xf>
    <xf numFmtId="3" fontId="4" fillId="3" borderId="0" xfId="0" applyNumberFormat="1" applyFont="1" applyFill="1" applyBorder="1" applyAlignment="1"/>
    <xf numFmtId="3" fontId="4" fillId="3" borderId="1" xfId="0" applyNumberFormat="1" applyFont="1" applyFill="1" applyBorder="1" applyAlignment="1">
      <alignment horizontal="centerContinuous"/>
    </xf>
    <xf numFmtId="3" fontId="4" fillId="0" borderId="1" xfId="0" applyNumberFormat="1" applyFont="1" applyFill="1" applyBorder="1" applyAlignment="1">
      <alignment horizontal="centerContinuous"/>
    </xf>
    <xf numFmtId="3" fontId="4" fillId="3" borderId="21" xfId="0" applyNumberFormat="1" applyFont="1" applyFill="1" applyBorder="1" applyAlignment="1">
      <alignment horizontal="centerContinuous"/>
    </xf>
    <xf numFmtId="3" fontId="4" fillId="3" borderId="1" xfId="0" applyNumberFormat="1" applyFont="1" applyFill="1" applyBorder="1" applyAlignment="1">
      <alignment horizontal="right" vertical="center" wrapText="1"/>
    </xf>
    <xf numFmtId="3" fontId="4" fillId="0" borderId="1" xfId="0" applyNumberFormat="1" applyFont="1" applyFill="1" applyBorder="1" applyAlignment="1">
      <alignment horizontal="right" vertical="center" wrapText="1"/>
    </xf>
    <xf numFmtId="3" fontId="4" fillId="3" borderId="1" xfId="0" applyNumberFormat="1" applyFont="1" applyFill="1" applyBorder="1" applyAlignment="1">
      <alignment horizontal="right"/>
    </xf>
    <xf numFmtId="3" fontId="4" fillId="3" borderId="11" xfId="0" applyNumberFormat="1" applyFont="1" applyFill="1" applyBorder="1" applyAlignment="1">
      <alignment horizontal="right" vertical="center" wrapText="1"/>
    </xf>
    <xf numFmtId="3" fontId="12" fillId="3" borderId="3" xfId="0" applyNumberFormat="1" applyFont="1" applyFill="1" applyBorder="1" applyAlignment="1">
      <alignment horizontal="center"/>
    </xf>
    <xf numFmtId="3" fontId="12" fillId="3" borderId="7" xfId="0" applyNumberFormat="1" applyFont="1" applyFill="1" applyBorder="1" applyAlignment="1">
      <alignment horizontal="center"/>
    </xf>
    <xf numFmtId="1" fontId="9" fillId="3" borderId="0" xfId="0" applyNumberFormat="1" applyFont="1" applyFill="1" applyBorder="1" applyAlignment="1">
      <alignment horizontal="center"/>
    </xf>
    <xf numFmtId="3" fontId="12" fillId="3" borderId="0" xfId="0" applyNumberFormat="1" applyFont="1" applyFill="1" applyBorder="1" applyAlignment="1">
      <alignment horizontal="center"/>
    </xf>
    <xf numFmtId="1" fontId="9" fillId="3" borderId="1" xfId="0" applyNumberFormat="1" applyFont="1" applyFill="1" applyBorder="1" applyAlignment="1">
      <alignment horizontal="center"/>
    </xf>
    <xf numFmtId="3" fontId="9" fillId="3" borderId="5" xfId="0" applyNumberFormat="1" applyFont="1" applyFill="1" applyBorder="1" applyAlignment="1">
      <alignment horizontal="center"/>
    </xf>
    <xf numFmtId="3" fontId="10" fillId="3" borderId="0" xfId="0" applyNumberFormat="1" applyFont="1" applyFill="1" applyBorder="1" applyAlignment="1">
      <alignment horizontal="centerContinuous"/>
    </xf>
    <xf numFmtId="3" fontId="10" fillId="0" borderId="0" xfId="0" applyNumberFormat="1" applyFont="1" applyFill="1" applyBorder="1" applyAlignment="1">
      <alignment horizontal="centerContinuous"/>
    </xf>
    <xf numFmtId="3" fontId="10" fillId="3" borderId="16" xfId="0" applyNumberFormat="1" applyFont="1" applyFill="1" applyBorder="1" applyAlignment="1">
      <alignment horizontal="centerContinuous"/>
    </xf>
    <xf numFmtId="3" fontId="10" fillId="0" borderId="16" xfId="0" applyNumberFormat="1" applyFont="1" applyFill="1" applyBorder="1" applyAlignment="1">
      <alignment horizontal="centerContinuous"/>
    </xf>
    <xf numFmtId="3" fontId="10" fillId="3" borderId="16" xfId="0" applyNumberFormat="1" applyFont="1" applyFill="1" applyBorder="1" applyAlignment="1">
      <alignment horizontal="right"/>
    </xf>
    <xf numFmtId="3" fontId="3" fillId="3" borderId="0" xfId="0" applyNumberFormat="1" applyFont="1" applyFill="1"/>
    <xf numFmtId="3" fontId="4" fillId="3" borderId="1" xfId="0" applyNumberFormat="1" applyFont="1" applyFill="1" applyBorder="1" applyAlignment="1">
      <alignment horizontal="center"/>
    </xf>
    <xf numFmtId="3" fontId="4" fillId="0" borderId="1" xfId="0" applyNumberFormat="1" applyFont="1" applyFill="1" applyBorder="1" applyAlignment="1">
      <alignment horizontal="center"/>
    </xf>
    <xf numFmtId="3" fontId="4" fillId="3" borderId="21" xfId="0" applyNumberFormat="1" applyFont="1" applyFill="1" applyBorder="1" applyAlignment="1">
      <alignment horizontal="center"/>
    </xf>
    <xf numFmtId="3" fontId="4" fillId="3" borderId="5" xfId="0" applyNumberFormat="1" applyFont="1" applyFill="1" applyBorder="1" applyAlignment="1">
      <alignment horizontal="right" vertical="center" wrapText="1"/>
    </xf>
    <xf numFmtId="3" fontId="12" fillId="3" borderId="10" xfId="0" quotePrefix="1" applyNumberFormat="1" applyFont="1" applyFill="1" applyBorder="1" applyAlignment="1">
      <alignment horizontal="center"/>
    </xf>
    <xf numFmtId="3" fontId="12" fillId="3" borderId="0" xfId="0" quotePrefix="1" applyNumberFormat="1" applyFont="1" applyFill="1" applyBorder="1" applyAlignment="1">
      <alignment horizontal="center"/>
    </xf>
    <xf numFmtId="3" fontId="12" fillId="3" borderId="7" xfId="0" quotePrefix="1" applyNumberFormat="1" applyFont="1" applyFill="1" applyBorder="1" applyAlignment="1">
      <alignment horizontal="center"/>
    </xf>
    <xf numFmtId="1" fontId="9" fillId="3" borderId="0" xfId="0" quotePrefix="1" applyNumberFormat="1" applyFont="1" applyFill="1" applyBorder="1" applyAlignment="1">
      <alignment horizontal="center"/>
    </xf>
    <xf numFmtId="1" fontId="12" fillId="3" borderId="0" xfId="0" quotePrefix="1" applyNumberFormat="1" applyFont="1" applyFill="1" applyBorder="1" applyAlignment="1">
      <alignment horizontal="center"/>
    </xf>
    <xf numFmtId="0" fontId="12" fillId="0" borderId="0" xfId="0" applyFont="1" applyFill="1" applyBorder="1" applyAlignment="1"/>
    <xf numFmtId="3" fontId="12" fillId="3" borderId="0" xfId="0" applyNumberFormat="1" applyFont="1" applyFill="1" applyAlignment="1">
      <alignment horizontal="center"/>
    </xf>
    <xf numFmtId="1" fontId="9" fillId="3" borderId="0" xfId="0" applyNumberFormat="1" applyFont="1" applyFill="1" applyAlignment="1">
      <alignment horizontal="center"/>
    </xf>
    <xf numFmtId="3" fontId="9" fillId="3" borderId="0" xfId="0" applyNumberFormat="1" applyFont="1" applyFill="1" applyAlignment="1">
      <alignment horizontal="center"/>
    </xf>
    <xf numFmtId="0" fontId="12" fillId="0" borderId="9" xfId="0" applyFont="1" applyFill="1" applyBorder="1"/>
    <xf numFmtId="3" fontId="12" fillId="3" borderId="4" xfId="0" applyNumberFormat="1" applyFont="1" applyFill="1" applyBorder="1" applyAlignment="1">
      <alignment horizontal="center"/>
    </xf>
    <xf numFmtId="1" fontId="9" fillId="3" borderId="1" xfId="0" quotePrefix="1" applyNumberFormat="1" applyFont="1" applyFill="1" applyBorder="1" applyAlignment="1">
      <alignment horizontal="center"/>
    </xf>
    <xf numFmtId="3" fontId="9" fillId="3" borderId="1" xfId="0" quotePrefix="1" applyNumberFormat="1" applyFont="1" applyFill="1" applyBorder="1" applyAlignment="1">
      <alignment horizontal="center"/>
    </xf>
    <xf numFmtId="3" fontId="9" fillId="3" borderId="5" xfId="0" quotePrefix="1" applyNumberFormat="1" applyFont="1" applyFill="1" applyBorder="1" applyAlignment="1">
      <alignment horizontal="center"/>
    </xf>
    <xf numFmtId="3" fontId="10" fillId="3" borderId="0" xfId="0" applyNumberFormat="1" applyFont="1" applyFill="1"/>
    <xf numFmtId="3" fontId="10" fillId="0" borderId="0" xfId="0" applyNumberFormat="1" applyFont="1" applyFill="1"/>
    <xf numFmtId="3" fontId="8" fillId="3" borderId="0" xfId="0" applyNumberFormat="1" applyFont="1" applyFill="1"/>
    <xf numFmtId="3" fontId="1" fillId="3" borderId="0" xfId="0" applyNumberFormat="1" applyFont="1" applyFill="1"/>
    <xf numFmtId="3" fontId="1" fillId="0" borderId="0" xfId="0" applyNumberFormat="1" applyFont="1" applyFill="1"/>
    <xf numFmtId="0" fontId="10" fillId="3" borderId="0" xfId="0" applyFont="1" applyFill="1" applyBorder="1" applyAlignment="1">
      <alignment horizontal="center"/>
    </xf>
    <xf numFmtId="0" fontId="6" fillId="3" borderId="0" xfId="0" applyFont="1" applyFill="1" applyBorder="1" applyAlignment="1">
      <alignment horizontal="center"/>
    </xf>
    <xf numFmtId="0" fontId="3" fillId="3" borderId="1" xfId="0" applyFont="1" applyFill="1" applyBorder="1" applyAlignment="1">
      <alignment horizontal="center"/>
    </xf>
    <xf numFmtId="0" fontId="4" fillId="3" borderId="3" xfId="0" applyFont="1" applyFill="1" applyBorder="1" applyAlignment="1">
      <alignment wrapText="1"/>
    </xf>
    <xf numFmtId="0" fontId="5" fillId="3" borderId="3" xfId="0" applyFont="1" applyFill="1" applyBorder="1" applyAlignment="1">
      <alignment horizontal="center"/>
    </xf>
    <xf numFmtId="0" fontId="5" fillId="3" borderId="4" xfId="0" applyFont="1" applyFill="1" applyBorder="1" applyAlignment="1">
      <alignment horizontal="center"/>
    </xf>
    <xf numFmtId="0" fontId="4" fillId="3" borderId="0" xfId="0" applyFont="1" applyFill="1" applyBorder="1" applyAlignment="1">
      <alignment wrapText="1"/>
    </xf>
    <xf numFmtId="0" fontId="4" fillId="2" borderId="1" xfId="0" applyFont="1" applyFill="1" applyBorder="1" applyAlignment="1">
      <alignment horizontal="center"/>
    </xf>
    <xf numFmtId="0" fontId="4" fillId="3" borderId="1" xfId="0" applyFont="1" applyFill="1" applyBorder="1" applyAlignment="1">
      <alignment horizontal="right" wrapText="1"/>
    </xf>
    <xf numFmtId="0" fontId="4" fillId="2" borderId="5" xfId="0" applyFont="1" applyFill="1" applyBorder="1" applyAlignment="1">
      <alignment horizontal="right"/>
    </xf>
    <xf numFmtId="3" fontId="7" fillId="3" borderId="3" xfId="0" applyNumberFormat="1" applyFont="1" applyFill="1" applyBorder="1" applyAlignment="1">
      <alignment horizontal="right"/>
    </xf>
    <xf numFmtId="3" fontId="3" fillId="3" borderId="10" xfId="0" applyNumberFormat="1" applyFont="1" applyFill="1" applyBorder="1" applyAlignment="1">
      <alignment horizontal="right"/>
    </xf>
    <xf numFmtId="3" fontId="7" fillId="3" borderId="11" xfId="0" applyNumberFormat="1" applyFont="1" applyFill="1" applyBorder="1" applyAlignment="1">
      <alignment horizontal="right"/>
    </xf>
    <xf numFmtId="3" fontId="12" fillId="2" borderId="3" xfId="0" applyNumberFormat="1" applyFont="1" applyFill="1" applyBorder="1" applyAlignment="1">
      <alignment horizontal="right"/>
    </xf>
    <xf numFmtId="3" fontId="12" fillId="2" borderId="7" xfId="0" applyNumberFormat="1" applyFont="1" applyFill="1" applyBorder="1" applyAlignment="1">
      <alignment horizontal="right"/>
    </xf>
    <xf numFmtId="0" fontId="3" fillId="2" borderId="0" xfId="0" applyFont="1" applyFill="1" applyBorder="1" applyAlignment="1">
      <alignment horizontal="right"/>
    </xf>
    <xf numFmtId="0" fontId="12" fillId="2" borderId="0" xfId="0" applyFont="1" applyFill="1" applyBorder="1" applyAlignment="1">
      <alignment horizontal="right"/>
    </xf>
    <xf numFmtId="0" fontId="9" fillId="2" borderId="0" xfId="0" applyFont="1" applyFill="1" applyBorder="1"/>
    <xf numFmtId="3" fontId="12" fillId="2" borderId="0" xfId="0" quotePrefix="1" applyNumberFormat="1" applyFont="1" applyFill="1" applyBorder="1" applyAlignment="1">
      <alignment horizontal="right"/>
    </xf>
    <xf numFmtId="0" fontId="9" fillId="2" borderId="0" xfId="0" applyFont="1" applyFill="1" applyBorder="1" applyAlignment="1">
      <alignment horizontal="right"/>
    </xf>
    <xf numFmtId="3" fontId="9" fillId="2" borderId="0" xfId="0" quotePrefix="1" applyNumberFormat="1" applyFont="1" applyFill="1" applyBorder="1" applyAlignment="1">
      <alignment horizontal="right"/>
    </xf>
    <xf numFmtId="0" fontId="12" fillId="2" borderId="10" xfId="0" applyFont="1" applyFill="1" applyBorder="1" applyAlignment="1">
      <alignment horizontal="right"/>
    </xf>
    <xf numFmtId="3" fontId="12" fillId="2" borderId="10" xfId="0" quotePrefix="1" applyNumberFormat="1" applyFont="1" applyFill="1" applyBorder="1" applyAlignment="1">
      <alignment horizontal="right"/>
    </xf>
    <xf numFmtId="3" fontId="12" fillId="2" borderId="11" xfId="0" applyNumberFormat="1" applyFont="1" applyFill="1" applyBorder="1" applyAlignment="1">
      <alignment horizontal="right"/>
    </xf>
    <xf numFmtId="3" fontId="3" fillId="2" borderId="10" xfId="0" applyNumberFormat="1" applyFont="1" applyFill="1" applyBorder="1" applyAlignment="1">
      <alignment horizontal="right"/>
    </xf>
    <xf numFmtId="0" fontId="9" fillId="2" borderId="1" xfId="0" applyFont="1" applyFill="1" applyBorder="1"/>
    <xf numFmtId="0" fontId="3" fillId="2" borderId="1" xfId="0" applyFont="1" applyFill="1" applyBorder="1" applyAlignment="1">
      <alignment horizontal="right"/>
    </xf>
    <xf numFmtId="3" fontId="9" fillId="2" borderId="1" xfId="0" applyNumberFormat="1" applyFont="1" applyFill="1" applyBorder="1" applyAlignment="1">
      <alignment horizontal="right"/>
    </xf>
    <xf numFmtId="3" fontId="9" fillId="2" borderId="5" xfId="0" applyNumberFormat="1" applyFont="1" applyFill="1" applyBorder="1" applyAlignment="1">
      <alignment horizontal="right"/>
    </xf>
    <xf numFmtId="0" fontId="1" fillId="3" borderId="0" xfId="0" applyFont="1" applyFill="1" applyBorder="1" applyAlignment="1"/>
    <xf numFmtId="3" fontId="3" fillId="2" borderId="0" xfId="0" applyNumberFormat="1" applyFont="1" applyFill="1" applyBorder="1" applyAlignment="1">
      <alignment horizontal="center"/>
    </xf>
    <xf numFmtId="0" fontId="10" fillId="2" borderId="3" xfId="0" applyFont="1" applyFill="1" applyBorder="1" applyAlignment="1"/>
    <xf numFmtId="0" fontId="10" fillId="2" borderId="3" xfId="0" applyFont="1" applyFill="1" applyBorder="1" applyAlignment="1">
      <alignment horizontal="right"/>
    </xf>
    <xf numFmtId="0" fontId="20" fillId="2" borderId="0" xfId="0" applyFont="1" applyFill="1" applyBorder="1" applyAlignment="1">
      <alignment horizontal="center"/>
    </xf>
    <xf numFmtId="0" fontId="10" fillId="2" borderId="1" xfId="0" applyFont="1" applyFill="1" applyBorder="1" applyAlignment="1">
      <alignment horizontal="center"/>
    </xf>
    <xf numFmtId="0" fontId="10" fillId="2" borderId="1" xfId="0" applyFont="1" applyFill="1" applyBorder="1" applyAlignment="1">
      <alignment horizontal="right"/>
    </xf>
    <xf numFmtId="0" fontId="3" fillId="3" borderId="3" xfId="0" applyFont="1" applyFill="1" applyBorder="1" applyAlignment="1">
      <alignment horizontal="center"/>
    </xf>
    <xf numFmtId="0" fontId="5" fillId="2" borderId="3" xfId="0" applyFont="1" applyFill="1" applyBorder="1" applyAlignment="1">
      <alignment horizontal="center"/>
    </xf>
    <xf numFmtId="0" fontId="21" fillId="2" borderId="3" xfId="0" applyFont="1" applyFill="1" applyBorder="1" applyAlignment="1">
      <alignment horizontal="center"/>
    </xf>
    <xf numFmtId="0" fontId="5" fillId="2" borderId="0" xfId="0" applyFont="1" applyFill="1" applyBorder="1" applyAlignment="1">
      <alignment horizontal="center"/>
    </xf>
    <xf numFmtId="0" fontId="5" fillId="2" borderId="7" xfId="0" applyFont="1" applyFill="1" applyBorder="1" applyAlignment="1">
      <alignment horizontal="center"/>
    </xf>
    <xf numFmtId="0" fontId="5" fillId="3" borderId="0" xfId="0" applyFont="1" applyFill="1" applyBorder="1" applyAlignment="1">
      <alignment vertical="center"/>
    </xf>
    <xf numFmtId="0" fontId="5" fillId="3" borderId="1" xfId="0" applyFont="1" applyFill="1" applyBorder="1"/>
    <xf numFmtId="3" fontId="7" fillId="2" borderId="3" xfId="0" applyNumberFormat="1" applyFont="1" applyFill="1" applyBorder="1" applyAlignment="1">
      <alignment horizontal="right"/>
    </xf>
    <xf numFmtId="0" fontId="12" fillId="2" borderId="0" xfId="0" quotePrefix="1" applyFont="1" applyFill="1" applyBorder="1" applyAlignment="1">
      <alignment horizontal="right"/>
    </xf>
    <xf numFmtId="0" fontId="7" fillId="2" borderId="10" xfId="0" applyFont="1" applyFill="1" applyBorder="1" applyAlignment="1"/>
    <xf numFmtId="0" fontId="7" fillId="2" borderId="10" xfId="0" applyFont="1" applyFill="1" applyBorder="1" applyAlignment="1">
      <alignment horizontal="right"/>
    </xf>
    <xf numFmtId="3" fontId="3" fillId="2" borderId="0" xfId="0" quotePrefix="1" applyNumberFormat="1" applyFont="1" applyFill="1" applyBorder="1" applyAlignment="1">
      <alignment horizontal="right"/>
    </xf>
    <xf numFmtId="0" fontId="8" fillId="2" borderId="10" xfId="0" applyFont="1" applyFill="1" applyBorder="1"/>
    <xf numFmtId="0" fontId="10" fillId="3" borderId="0" xfId="0" applyFont="1" applyFill="1" applyAlignment="1">
      <alignment horizontal="center"/>
    </xf>
    <xf numFmtId="0" fontId="3" fillId="3" borderId="6" xfId="0" applyFont="1" applyFill="1" applyBorder="1"/>
    <xf numFmtId="0" fontId="9" fillId="2" borderId="1" xfId="0" applyFont="1" applyFill="1" applyBorder="1" applyAlignment="1">
      <alignment horizontal="right"/>
    </xf>
    <xf numFmtId="0" fontId="9" fillId="2" borderId="0" xfId="0" applyFont="1" applyFill="1" applyAlignment="1">
      <alignment horizontal="right"/>
    </xf>
    <xf numFmtId="164" fontId="12" fillId="3" borderId="10" xfId="0" applyNumberFormat="1" applyFont="1" applyFill="1" applyBorder="1" applyAlignment="1">
      <alignment horizontal="right"/>
    </xf>
    <xf numFmtId="3" fontId="3" fillId="2" borderId="0" xfId="0" quotePrefix="1" applyNumberFormat="1" applyFont="1" applyFill="1" applyBorder="1" applyAlignment="1">
      <alignment horizontal="center"/>
    </xf>
    <xf numFmtId="0" fontId="8" fillId="3" borderId="16" xfId="0" applyFont="1" applyFill="1" applyBorder="1"/>
    <xf numFmtId="164" fontId="1" fillId="3" borderId="16" xfId="0" applyNumberFormat="1" applyFont="1" applyFill="1" applyBorder="1"/>
    <xf numFmtId="164" fontId="7" fillId="3" borderId="18" xfId="0" applyNumberFormat="1" applyFont="1" applyFill="1" applyBorder="1" applyAlignment="1">
      <alignment horizontal="centerContinuous"/>
    </xf>
    <xf numFmtId="164" fontId="7" fillId="3" borderId="0" xfId="0" applyNumberFormat="1" applyFont="1" applyFill="1" applyBorder="1"/>
    <xf numFmtId="164" fontId="7" fillId="3" borderId="21" xfId="0" applyNumberFormat="1" applyFont="1" applyFill="1" applyBorder="1" applyAlignment="1">
      <alignment horizontal="centerContinuous"/>
    </xf>
    <xf numFmtId="164" fontId="7" fillId="3" borderId="1" xfId="0" applyNumberFormat="1" applyFont="1" applyFill="1" applyBorder="1" applyAlignment="1">
      <alignment horizontal="centerContinuous"/>
    </xf>
    <xf numFmtId="164" fontId="7" fillId="3" borderId="0" xfId="0" applyNumberFormat="1" applyFont="1" applyFill="1" applyBorder="1" applyAlignment="1"/>
    <xf numFmtId="164" fontId="7" fillId="3" borderId="5" xfId="0" applyNumberFormat="1" applyFont="1" applyFill="1" applyBorder="1" applyAlignment="1">
      <alignment horizontal="centerContinuous"/>
    </xf>
    <xf numFmtId="164" fontId="13" fillId="3" borderId="0" xfId="0" applyNumberFormat="1" applyFont="1" applyFill="1" applyBorder="1" applyAlignment="1">
      <alignment horizontal="right"/>
    </xf>
    <xf numFmtId="164" fontId="13" fillId="3" borderId="7" xfId="0" applyNumberFormat="1" applyFont="1" applyFill="1" applyBorder="1" applyAlignment="1">
      <alignment horizontal="right"/>
    </xf>
    <xf numFmtId="0" fontId="27" fillId="3" borderId="0" xfId="0" applyFont="1" applyFill="1" applyBorder="1"/>
    <xf numFmtId="0" fontId="27" fillId="3" borderId="0" xfId="0" applyFont="1" applyFill="1"/>
    <xf numFmtId="164" fontId="12" fillId="3" borderId="10" xfId="0" applyNumberFormat="1" applyFont="1" applyFill="1" applyBorder="1"/>
    <xf numFmtId="164" fontId="12" fillId="3" borderId="11" xfId="0" applyNumberFormat="1" applyFont="1" applyFill="1" applyBorder="1"/>
    <xf numFmtId="3" fontId="2" fillId="3" borderId="0" xfId="0" applyNumberFormat="1" applyFont="1" applyFill="1" applyBorder="1"/>
    <xf numFmtId="3" fontId="2" fillId="3" borderId="0" xfId="0" applyNumberFormat="1" applyFont="1" applyFill="1"/>
    <xf numFmtId="0" fontId="2" fillId="3" borderId="0" xfId="0" applyFont="1" applyFill="1"/>
    <xf numFmtId="164" fontId="9" fillId="3" borderId="0" xfId="0" applyNumberFormat="1" applyFont="1" applyFill="1" applyBorder="1" applyAlignment="1"/>
    <xf numFmtId="164" fontId="9" fillId="3" borderId="7" xfId="0" applyNumberFormat="1" applyFont="1" applyFill="1" applyBorder="1" applyAlignment="1"/>
    <xf numFmtId="0" fontId="9" fillId="3" borderId="0" xfId="0" applyFont="1" applyFill="1" applyAlignment="1">
      <alignment horizontal="center" vertical="center" wrapText="1"/>
    </xf>
    <xf numFmtId="164" fontId="9" fillId="3" borderId="0" xfId="0" applyNumberFormat="1" applyFont="1" applyFill="1" applyBorder="1"/>
    <xf numFmtId="164" fontId="9" fillId="3" borderId="7" xfId="0" applyNumberFormat="1" applyFont="1" applyFill="1" applyBorder="1"/>
    <xf numFmtId="3" fontId="1" fillId="3" borderId="0" xfId="0" applyNumberFormat="1" applyFont="1" applyFill="1" applyBorder="1" applyAlignment="1">
      <alignment horizontal="right" vertical="center" wrapText="1"/>
    </xf>
    <xf numFmtId="0" fontId="1" fillId="3" borderId="0" xfId="0" applyFont="1" applyFill="1" applyAlignment="1">
      <alignment horizontal="right" vertical="center" wrapText="1"/>
    </xf>
    <xf numFmtId="164" fontId="12" fillId="3" borderId="10" xfId="0" applyNumberFormat="1" applyFont="1" applyFill="1" applyBorder="1" applyAlignment="1"/>
    <xf numFmtId="164" fontId="12" fillId="3" borderId="11" xfId="0" applyNumberFormat="1" applyFont="1" applyFill="1" applyBorder="1" applyAlignment="1"/>
    <xf numFmtId="164" fontId="9" fillId="3" borderId="5" xfId="0" applyNumberFormat="1" applyFont="1" applyFill="1" applyBorder="1"/>
    <xf numFmtId="164" fontId="9" fillId="3" borderId="3" xfId="0" applyNumberFormat="1" applyFont="1" applyFill="1" applyBorder="1" applyAlignment="1"/>
    <xf numFmtId="164" fontId="9" fillId="3" borderId="4" xfId="0" applyNumberFormat="1" applyFont="1" applyFill="1" applyBorder="1" applyAlignment="1"/>
    <xf numFmtId="0" fontId="2" fillId="3" borderId="14" xfId="0" applyFont="1" applyFill="1" applyBorder="1" applyAlignment="1">
      <alignment horizontal="center" vertical="center" wrapText="1"/>
    </xf>
    <xf numFmtId="0" fontId="9" fillId="0" borderId="0" xfId="0" applyFont="1" applyFill="1" applyBorder="1" applyAlignment="1"/>
    <xf numFmtId="164" fontId="9" fillId="0" borderId="0" xfId="0" applyNumberFormat="1" applyFont="1" applyFill="1" applyBorder="1" applyAlignment="1"/>
    <xf numFmtId="164" fontId="9" fillId="0" borderId="7" xfId="0" applyNumberFormat="1" applyFont="1" applyFill="1" applyBorder="1" applyAlignment="1"/>
    <xf numFmtId="165" fontId="13" fillId="3" borderId="0" xfId="0" applyNumberFormat="1" applyFont="1" applyFill="1"/>
    <xf numFmtId="0" fontId="1" fillId="3" borderId="10" xfId="0" applyFont="1" applyFill="1" applyBorder="1"/>
    <xf numFmtId="0" fontId="11" fillId="3" borderId="0" xfId="0" applyFont="1" applyFill="1" applyBorder="1" applyAlignment="1">
      <alignment horizontal="right"/>
    </xf>
    <xf numFmtId="164" fontId="9" fillId="3" borderId="4" xfId="0" applyNumberFormat="1" applyFont="1" applyFill="1" applyBorder="1"/>
    <xf numFmtId="164" fontId="12" fillId="3" borderId="0" xfId="0" applyNumberFormat="1" applyFont="1" applyFill="1" applyBorder="1"/>
    <xf numFmtId="164" fontId="9" fillId="3" borderId="10" xfId="0" applyNumberFormat="1" applyFont="1" applyFill="1" applyBorder="1"/>
    <xf numFmtId="0" fontId="8" fillId="3" borderId="0" xfId="0" applyFont="1" applyFill="1"/>
    <xf numFmtId="0" fontId="8" fillId="3" borderId="10" xfId="0" applyFont="1" applyFill="1" applyBorder="1" applyAlignment="1">
      <alignment vertical="center"/>
    </xf>
    <xf numFmtId="164" fontId="1" fillId="3" borderId="0" xfId="0" applyNumberFormat="1" applyFont="1" applyFill="1"/>
    <xf numFmtId="0" fontId="9" fillId="3" borderId="0" xfId="0" applyFont="1" applyFill="1" applyAlignment="1">
      <alignment vertical="top"/>
    </xf>
    <xf numFmtId="0" fontId="3" fillId="3" borderId="0" xfId="0" applyFont="1" applyFill="1" applyBorder="1" applyAlignment="1">
      <alignment horizontal="center"/>
    </xf>
    <xf numFmtId="0" fontId="3" fillId="3" borderId="3" xfId="0" applyFont="1" applyFill="1" applyBorder="1" applyAlignment="1">
      <alignment horizontal="center"/>
    </xf>
    <xf numFmtId="0" fontId="7" fillId="3" borderId="10" xfId="0" applyFont="1" applyFill="1" applyBorder="1" applyAlignment="1">
      <alignment horizontal="center"/>
    </xf>
    <xf numFmtId="0" fontId="2" fillId="3" borderId="8" xfId="0" applyFont="1" applyFill="1" applyBorder="1" applyAlignment="1">
      <alignment horizontal="center" vertical="center" wrapText="1"/>
    </xf>
    <xf numFmtId="0" fontId="2" fillId="3" borderId="12" xfId="0" applyFont="1" applyFill="1" applyBorder="1" applyAlignment="1">
      <alignment horizontal="center" vertical="center" wrapText="1"/>
    </xf>
    <xf numFmtId="0" fontId="2" fillId="3" borderId="14" xfId="0" applyFont="1" applyFill="1" applyBorder="1" applyAlignment="1">
      <alignment horizontal="center" vertical="center" wrapText="1"/>
    </xf>
    <xf numFmtId="0" fontId="8" fillId="3" borderId="13" xfId="0" applyFont="1" applyFill="1" applyBorder="1" applyAlignment="1">
      <alignment horizontal="center" vertical="center"/>
    </xf>
    <xf numFmtId="0" fontId="7" fillId="3" borderId="0" xfId="0" applyFont="1" applyFill="1" applyBorder="1" applyAlignment="1">
      <alignment horizontal="center"/>
    </xf>
    <xf numFmtId="0" fontId="7" fillId="3" borderId="0" xfId="0" applyFont="1" applyFill="1" applyBorder="1" applyAlignment="1"/>
    <xf numFmtId="0" fontId="8" fillId="3" borderId="0" xfId="0" applyFont="1" applyFill="1" applyBorder="1"/>
    <xf numFmtId="165" fontId="1" fillId="3" borderId="0" xfId="0" applyNumberFormat="1" applyFont="1" applyFill="1" applyBorder="1"/>
    <xf numFmtId="0" fontId="7" fillId="3" borderId="10" xfId="0" applyFont="1" applyFill="1" applyBorder="1" applyAlignment="1">
      <alignment horizontal="centerContinuous"/>
    </xf>
    <xf numFmtId="0" fontId="7" fillId="3" borderId="3" xfId="0" applyFont="1" applyFill="1" applyBorder="1"/>
    <xf numFmtId="0" fontId="7" fillId="3" borderId="4" xfId="0" applyFont="1" applyFill="1" applyBorder="1"/>
    <xf numFmtId="0" fontId="7" fillId="3" borderId="1" xfId="0" applyFont="1" applyFill="1" applyBorder="1" applyAlignment="1">
      <alignment horizontal="centerContinuous"/>
    </xf>
    <xf numFmtId="0" fontId="7" fillId="3" borderId="7" xfId="0" applyFont="1" applyFill="1" applyBorder="1" applyAlignment="1">
      <alignment horizontal="centerContinuous"/>
    </xf>
    <xf numFmtId="0" fontId="7" fillId="3" borderId="1" xfId="0" applyFont="1" applyFill="1" applyBorder="1" applyAlignment="1">
      <alignment horizontal="right"/>
    </xf>
    <xf numFmtId="0" fontId="7" fillId="3" borderId="5" xfId="0" applyFont="1" applyFill="1" applyBorder="1" applyAlignment="1">
      <alignment horizontal="right"/>
    </xf>
    <xf numFmtId="0" fontId="29" fillId="0" borderId="0" xfId="0" applyFont="1"/>
    <xf numFmtId="164" fontId="9" fillId="3" borderId="1" xfId="0" applyNumberFormat="1" applyFont="1" applyFill="1" applyBorder="1"/>
    <xf numFmtId="0" fontId="9" fillId="3" borderId="3" xfId="0" applyFont="1" applyFill="1" applyBorder="1" applyAlignment="1"/>
    <xf numFmtId="0" fontId="9" fillId="3" borderId="1" xfId="0" applyFont="1" applyFill="1" applyBorder="1"/>
    <xf numFmtId="0" fontId="2" fillId="3" borderId="12" xfId="0" applyFont="1" applyFill="1" applyBorder="1" applyAlignment="1">
      <alignment vertical="center" wrapText="1"/>
    </xf>
    <xf numFmtId="164" fontId="12" fillId="3" borderId="3" xfId="0" applyNumberFormat="1" applyFont="1" applyFill="1" applyBorder="1"/>
    <xf numFmtId="164" fontId="12" fillId="3" borderId="7" xfId="0" applyNumberFormat="1" applyFont="1" applyFill="1" applyBorder="1"/>
    <xf numFmtId="164" fontId="9" fillId="3" borderId="3" xfId="0" applyNumberFormat="1" applyFont="1" applyFill="1" applyBorder="1"/>
    <xf numFmtId="0" fontId="2" fillId="3" borderId="14" xfId="0" applyFont="1" applyFill="1" applyBorder="1" applyAlignment="1">
      <alignment vertical="center" wrapText="1"/>
    </xf>
    <xf numFmtId="164" fontId="9" fillId="3" borderId="1" xfId="0" applyNumberFormat="1" applyFont="1" applyFill="1" applyBorder="1" applyAlignment="1"/>
    <xf numFmtId="164" fontId="9" fillId="3" borderId="5" xfId="0" applyNumberFormat="1" applyFont="1" applyFill="1" applyBorder="1" applyAlignment="1"/>
    <xf numFmtId="0" fontId="12" fillId="3" borderId="13" xfId="0" applyFont="1" applyFill="1" applyBorder="1"/>
    <xf numFmtId="164" fontId="12" fillId="3" borderId="1" xfId="0" applyNumberFormat="1" applyFont="1" applyFill="1" applyBorder="1"/>
    <xf numFmtId="164" fontId="12" fillId="3" borderId="5" xfId="0" applyNumberFormat="1" applyFont="1" applyFill="1" applyBorder="1"/>
    <xf numFmtId="165" fontId="1" fillId="3" borderId="0" xfId="0" applyNumberFormat="1" applyFont="1" applyFill="1"/>
    <xf numFmtId="0" fontId="30" fillId="0" borderId="0" xfId="0" applyFont="1"/>
    <xf numFmtId="0" fontId="23" fillId="0" borderId="0" xfId="0" applyFont="1" applyAlignment="1">
      <alignment horizontal="center" vertical="center"/>
    </xf>
    <xf numFmtId="0" fontId="23" fillId="0" borderId="0" xfId="0" applyFont="1" applyBorder="1" applyAlignment="1">
      <alignment horizontal="justify"/>
    </xf>
    <xf numFmtId="166" fontId="23" fillId="0" borderId="0" xfId="0" applyNumberFormat="1" applyFont="1" applyBorder="1" applyAlignment="1">
      <alignment horizontal="center" vertical="center" wrapText="1"/>
    </xf>
    <xf numFmtId="0" fontId="31" fillId="0" borderId="0" xfId="0" applyFont="1"/>
    <xf numFmtId="0" fontId="32" fillId="0" borderId="3" xfId="0" applyFont="1" applyBorder="1" applyAlignment="1">
      <alignment horizontal="center" vertical="center" wrapText="1"/>
    </xf>
    <xf numFmtId="0" fontId="32" fillId="0" borderId="1" xfId="0" applyFont="1" applyBorder="1" applyAlignment="1">
      <alignment horizontal="center" vertical="center" wrapText="1"/>
    </xf>
    <xf numFmtId="0" fontId="23" fillId="0" borderId="0" xfId="0" applyFont="1" applyAlignment="1">
      <alignment horizontal="justify" vertical="center" wrapText="1"/>
    </xf>
    <xf numFmtId="166" fontId="23" fillId="0" borderId="0" xfId="0" applyNumberFormat="1" applyFont="1" applyAlignment="1">
      <alignment horizontal="center" vertical="center" wrapText="1"/>
    </xf>
    <xf numFmtId="0" fontId="23" fillId="0" borderId="0" xfId="0" applyFont="1" applyAlignment="1">
      <alignment horizontal="center" vertical="center" wrapText="1"/>
    </xf>
    <xf numFmtId="0" fontId="31" fillId="0" borderId="0" xfId="0" applyFont="1" applyAlignment="1">
      <alignment vertical="center" wrapText="1"/>
    </xf>
    <xf numFmtId="0" fontId="23" fillId="0" borderId="0" xfId="0" applyFont="1" applyFill="1" applyAlignment="1">
      <alignment horizontal="justify" vertical="center" wrapText="1"/>
    </xf>
    <xf numFmtId="0" fontId="23" fillId="0" borderId="0" xfId="0" applyFont="1" applyBorder="1" applyAlignment="1">
      <alignment horizontal="center" vertical="center" wrapText="1"/>
    </xf>
    <xf numFmtId="0" fontId="23" fillId="0" borderId="0" xfId="0" applyFont="1" applyBorder="1" applyAlignment="1">
      <alignment horizontal="justify" vertical="center" wrapText="1"/>
    </xf>
    <xf numFmtId="0" fontId="23" fillId="0" borderId="0" xfId="0" applyFont="1" applyBorder="1" applyAlignment="1">
      <alignment horizontal="left" vertical="center" wrapText="1"/>
    </xf>
    <xf numFmtId="0" fontId="23" fillId="0" borderId="0" xfId="0" applyFont="1" applyAlignment="1">
      <alignment horizontal="justify" vertical="center"/>
    </xf>
    <xf numFmtId="0" fontId="23" fillId="0" borderId="0" xfId="0" applyFont="1" applyAlignment="1">
      <alignment horizontal="justify"/>
    </xf>
    <xf numFmtId="0" fontId="23" fillId="0" borderId="1" xfId="0" applyFont="1" applyBorder="1" applyAlignment="1">
      <alignment horizontal="center" vertical="center"/>
    </xf>
    <xf numFmtId="0" fontId="23" fillId="0" borderId="1" xfId="0" applyFont="1" applyBorder="1" applyAlignment="1">
      <alignment horizontal="justify" vertical="center"/>
    </xf>
    <xf numFmtId="0" fontId="23" fillId="0" borderId="1" xfId="0" applyFont="1" applyBorder="1" applyAlignment="1">
      <alignment horizontal="justify"/>
    </xf>
    <xf numFmtId="166" fontId="23" fillId="0" borderId="1" xfId="0" applyNumberFormat="1" applyFont="1" applyBorder="1" applyAlignment="1">
      <alignment horizontal="center" vertical="center" wrapText="1"/>
    </xf>
    <xf numFmtId="166" fontId="33" fillId="0" borderId="0" xfId="0" applyNumberFormat="1" applyFont="1" applyAlignment="1">
      <alignment horizontal="right" vertical="center" wrapText="1"/>
    </xf>
    <xf numFmtId="0" fontId="23" fillId="0" borderId="0" xfId="0" applyFont="1" applyFill="1" applyAlignment="1">
      <alignment horizontal="center" vertical="center"/>
    </xf>
    <xf numFmtId="0" fontId="23" fillId="0" borderId="0" xfId="0" applyFont="1" applyFill="1" applyAlignment="1">
      <alignment horizontal="justify" vertical="center"/>
    </xf>
    <xf numFmtId="0" fontId="23" fillId="0" borderId="0" xfId="0" applyFont="1" applyFill="1" applyAlignment="1">
      <alignment horizontal="justify"/>
    </xf>
    <xf numFmtId="166" fontId="23" fillId="0" borderId="0" xfId="0" applyNumberFormat="1" applyFont="1" applyFill="1" applyAlignment="1">
      <alignment horizontal="center" vertical="center" wrapText="1"/>
    </xf>
    <xf numFmtId="0" fontId="31" fillId="0" borderId="0" xfId="0" applyFont="1" applyFill="1"/>
    <xf numFmtId="0" fontId="23" fillId="0" borderId="0" xfId="0" applyFont="1" applyAlignment="1">
      <alignment horizontal="left" vertical="center" wrapText="1"/>
    </xf>
    <xf numFmtId="0" fontId="3" fillId="2" borderId="0" xfId="2" applyFont="1" applyFill="1"/>
    <xf numFmtId="0" fontId="3" fillId="3" borderId="0" xfId="2" applyFont="1" applyFill="1" applyAlignment="1">
      <alignment horizontal="left"/>
    </xf>
    <xf numFmtId="0" fontId="1" fillId="3" borderId="0" xfId="2" applyFont="1" applyFill="1"/>
    <xf numFmtId="0" fontId="10" fillId="3" borderId="0" xfId="2" applyFont="1" applyFill="1"/>
    <xf numFmtId="0" fontId="1" fillId="3" borderId="0" xfId="2" applyFont="1" applyFill="1" applyAlignment="1">
      <alignment horizontal="center"/>
    </xf>
    <xf numFmtId="0" fontId="10" fillId="2" borderId="0" xfId="2" applyFont="1" applyFill="1" applyBorder="1" applyAlignment="1">
      <alignment horizontal="center"/>
    </xf>
    <xf numFmtId="0" fontId="10" fillId="3" borderId="0" xfId="2" applyFont="1" applyFill="1" applyAlignment="1">
      <alignment horizontal="center"/>
    </xf>
    <xf numFmtId="0" fontId="3" fillId="3" borderId="0" xfId="2" applyFont="1" applyFill="1" applyBorder="1"/>
    <xf numFmtId="0" fontId="3" fillId="3" borderId="0" xfId="2" applyFont="1" applyFill="1" applyBorder="1" applyAlignment="1">
      <alignment horizontal="left"/>
    </xf>
    <xf numFmtId="0" fontId="2" fillId="3" borderId="0" xfId="2" applyFont="1" applyFill="1" applyBorder="1" applyAlignment="1">
      <alignment vertical="center" wrapText="1"/>
    </xf>
    <xf numFmtId="0" fontId="1" fillId="3" borderId="0" xfId="2" applyFont="1" applyFill="1" applyBorder="1"/>
    <xf numFmtId="0" fontId="7" fillId="3" borderId="0" xfId="2" applyFont="1" applyFill="1" applyBorder="1" applyAlignment="1">
      <alignment horizontal="centerContinuous"/>
    </xf>
    <xf numFmtId="0" fontId="7" fillId="3" borderId="0" xfId="2" applyFont="1" applyFill="1" applyBorder="1" applyAlignment="1">
      <alignment horizontal="left"/>
    </xf>
    <xf numFmtId="0" fontId="19" fillId="3" borderId="0" xfId="2" applyFont="1" applyFill="1" applyBorder="1" applyAlignment="1">
      <alignment horizontal="centerContinuous"/>
    </xf>
    <xf numFmtId="0" fontId="2" fillId="3" borderId="0" xfId="2" applyFont="1" applyFill="1" applyBorder="1" applyAlignment="1">
      <alignment horizontal="centerContinuous"/>
    </xf>
    <xf numFmtId="0" fontId="10" fillId="3" borderId="0" xfId="2" applyFont="1" applyFill="1" applyBorder="1" applyAlignment="1">
      <alignment horizontal="right"/>
    </xf>
    <xf numFmtId="0" fontId="3" fillId="3" borderId="1" xfId="2" applyFont="1" applyFill="1" applyBorder="1"/>
    <xf numFmtId="0" fontId="3" fillId="3" borderId="1" xfId="2" applyFont="1" applyFill="1" applyBorder="1" applyAlignment="1">
      <alignment horizontal="center"/>
    </xf>
    <xf numFmtId="0" fontId="20" fillId="3" borderId="1" xfId="2" applyFont="1" applyFill="1" applyBorder="1" applyAlignment="1">
      <alignment horizontal="center"/>
    </xf>
    <xf numFmtId="0" fontId="18" fillId="3" borderId="0" xfId="2" applyFont="1" applyFill="1" applyBorder="1"/>
    <xf numFmtId="0" fontId="3" fillId="3" borderId="3" xfId="2" applyFont="1" applyFill="1" applyBorder="1"/>
    <xf numFmtId="0" fontId="5" fillId="3" borderId="3" xfId="2" applyFont="1" applyFill="1" applyBorder="1"/>
    <xf numFmtId="0" fontId="5" fillId="3" borderId="3" xfId="2" applyFont="1" applyFill="1" applyBorder="1" applyAlignment="1">
      <alignment horizontal="center"/>
    </xf>
    <xf numFmtId="0" fontId="21" fillId="3" borderId="3" xfId="2" applyFont="1" applyFill="1" applyBorder="1" applyAlignment="1">
      <alignment horizontal="center"/>
    </xf>
    <xf numFmtId="0" fontId="5" fillId="3" borderId="4" xfId="2" applyFont="1" applyFill="1" applyBorder="1" applyAlignment="1">
      <alignment horizontal="center"/>
    </xf>
    <xf numFmtId="0" fontId="3" fillId="3" borderId="0" xfId="2" applyFont="1" applyFill="1" applyBorder="1" applyAlignment="1">
      <alignment horizontal="center"/>
    </xf>
    <xf numFmtId="0" fontId="4" fillId="3" borderId="0" xfId="2" applyFont="1" applyFill="1" applyBorder="1" applyAlignment="1"/>
    <xf numFmtId="0" fontId="5" fillId="3" borderId="0" xfId="2" applyFont="1" applyFill="1" applyBorder="1" applyAlignment="1"/>
    <xf numFmtId="0" fontId="4" fillId="3" borderId="0" xfId="2" applyFont="1" applyFill="1" applyBorder="1" applyAlignment="1">
      <alignment horizontal="center"/>
    </xf>
    <xf numFmtId="0" fontId="18" fillId="3" borderId="0" xfId="2" applyFont="1" applyFill="1"/>
    <xf numFmtId="0" fontId="4" fillId="3" borderId="1" xfId="2" applyFont="1" applyFill="1" applyBorder="1" applyAlignment="1"/>
    <xf numFmtId="0" fontId="4" fillId="2" borderId="1" xfId="2" applyFont="1" applyFill="1" applyBorder="1" applyAlignment="1">
      <alignment horizontal="center"/>
    </xf>
    <xf numFmtId="0" fontId="4" fillId="2" borderId="5" xfId="2" applyFont="1" applyFill="1" applyBorder="1" applyAlignment="1">
      <alignment horizontal="center"/>
    </xf>
    <xf numFmtId="0" fontId="3" fillId="2" borderId="0" xfId="2" applyFont="1" applyFill="1" applyBorder="1" applyAlignment="1">
      <alignment horizontal="centerContinuous"/>
    </xf>
    <xf numFmtId="0" fontId="8" fillId="3" borderId="9" xfId="2" applyFont="1" applyFill="1" applyBorder="1"/>
    <xf numFmtId="3" fontId="7" fillId="2" borderId="3" xfId="2" applyNumberFormat="1" applyFont="1" applyFill="1" applyBorder="1" applyAlignment="1">
      <alignment horizontal="center"/>
    </xf>
    <xf numFmtId="3" fontId="7" fillId="2" borderId="4" xfId="2" applyNumberFormat="1" applyFont="1" applyFill="1" applyBorder="1" applyAlignment="1">
      <alignment horizontal="center"/>
    </xf>
    <xf numFmtId="0" fontId="12" fillId="3" borderId="9" xfId="2" applyFont="1" applyFill="1" applyBorder="1" applyAlignment="1"/>
    <xf numFmtId="0" fontId="3" fillId="3" borderId="2" xfId="2" applyFont="1" applyFill="1" applyBorder="1"/>
    <xf numFmtId="0" fontId="3" fillId="2" borderId="0" xfId="2" applyFont="1" applyFill="1" applyBorder="1"/>
    <xf numFmtId="3" fontId="3" fillId="2" borderId="0" xfId="2" applyNumberFormat="1" applyFont="1" applyFill="1" applyBorder="1" applyAlignment="1">
      <alignment horizontal="center"/>
    </xf>
    <xf numFmtId="3" fontId="9" fillId="2" borderId="0" xfId="2" applyNumberFormat="1" applyFont="1" applyFill="1" applyBorder="1" applyAlignment="1">
      <alignment horizontal="center"/>
    </xf>
    <xf numFmtId="3" fontId="9" fillId="2" borderId="7" xfId="2" applyNumberFormat="1" applyFont="1" applyFill="1" applyBorder="1" applyAlignment="1">
      <alignment horizontal="center"/>
    </xf>
    <xf numFmtId="0" fontId="12" fillId="3" borderId="2" xfId="2" applyFont="1" applyFill="1" applyBorder="1"/>
    <xf numFmtId="3" fontId="7" fillId="2" borderId="0" xfId="2" applyNumberFormat="1" applyFont="1" applyFill="1" applyBorder="1" applyAlignment="1">
      <alignment horizontal="center"/>
    </xf>
    <xf numFmtId="3" fontId="7" fillId="2" borderId="7" xfId="2" applyNumberFormat="1" applyFont="1" applyFill="1" applyBorder="1" applyAlignment="1">
      <alignment horizontal="center"/>
    </xf>
    <xf numFmtId="0" fontId="12" fillId="3" borderId="2" xfId="2" applyFont="1" applyFill="1" applyBorder="1" applyAlignment="1"/>
    <xf numFmtId="3" fontId="12" fillId="2" borderId="0" xfId="2" applyNumberFormat="1" applyFont="1" applyFill="1" applyBorder="1" applyAlignment="1">
      <alignment horizontal="center"/>
    </xf>
    <xf numFmtId="0" fontId="3" fillId="3" borderId="2" xfId="2" applyFont="1" applyFill="1" applyBorder="1" applyAlignment="1"/>
    <xf numFmtId="0" fontId="8" fillId="3" borderId="13" xfId="2" applyFont="1" applyFill="1" applyBorder="1" applyAlignment="1"/>
    <xf numFmtId="0" fontId="3" fillId="3" borderId="10" xfId="2" applyFont="1" applyFill="1" applyBorder="1"/>
    <xf numFmtId="3" fontId="12" fillId="2" borderId="10" xfId="2" quotePrefix="1" applyNumberFormat="1" applyFont="1" applyFill="1" applyBorder="1" applyAlignment="1">
      <alignment horizontal="center"/>
    </xf>
    <xf numFmtId="3" fontId="12" fillId="2" borderId="11" xfId="2" quotePrefix="1" applyNumberFormat="1" applyFont="1" applyFill="1" applyBorder="1" applyAlignment="1">
      <alignment horizontal="center"/>
    </xf>
    <xf numFmtId="3" fontId="12" fillId="2" borderId="7" xfId="2" applyNumberFormat="1" applyFont="1" applyFill="1" applyBorder="1" applyAlignment="1">
      <alignment horizontal="center"/>
    </xf>
    <xf numFmtId="3" fontId="3" fillId="2" borderId="0" xfId="2" quotePrefix="1" applyNumberFormat="1" applyFont="1" applyFill="1" applyBorder="1" applyAlignment="1">
      <alignment horizontal="center"/>
    </xf>
    <xf numFmtId="0" fontId="3" fillId="2" borderId="10" xfId="2" applyFont="1" applyFill="1" applyBorder="1"/>
    <xf numFmtId="0" fontId="3" fillId="3" borderId="6" xfId="2" applyFont="1" applyFill="1" applyBorder="1" applyAlignment="1"/>
    <xf numFmtId="0" fontId="3" fillId="2" borderId="1" xfId="2" applyFont="1" applyFill="1" applyBorder="1"/>
    <xf numFmtId="3" fontId="3" fillId="2" borderId="1" xfId="2" quotePrefix="1" applyNumberFormat="1" applyFont="1" applyFill="1" applyBorder="1" applyAlignment="1">
      <alignment horizontal="center"/>
    </xf>
    <xf numFmtId="3" fontId="9" fillId="2" borderId="1" xfId="2" applyNumberFormat="1" applyFont="1" applyFill="1" applyBorder="1" applyAlignment="1">
      <alignment horizontal="center"/>
    </xf>
    <xf numFmtId="3" fontId="3" fillId="2" borderId="1" xfId="2" applyNumberFormat="1" applyFont="1" applyFill="1" applyBorder="1" applyAlignment="1">
      <alignment horizontal="center"/>
    </xf>
    <xf numFmtId="3" fontId="9" fillId="2" borderId="5" xfId="2" applyNumberFormat="1" applyFont="1" applyFill="1" applyBorder="1" applyAlignment="1">
      <alignment horizontal="center"/>
    </xf>
    <xf numFmtId="0" fontId="2" fillId="3" borderId="8" xfId="2" applyFont="1" applyFill="1" applyBorder="1" applyAlignment="1">
      <alignment horizontal="center" vertical="center" wrapText="1"/>
    </xf>
    <xf numFmtId="3" fontId="12" fillId="2" borderId="3" xfId="2" applyNumberFormat="1" applyFont="1" applyFill="1" applyBorder="1" applyAlignment="1">
      <alignment horizontal="center"/>
    </xf>
    <xf numFmtId="3" fontId="12" fillId="2" borderId="10" xfId="2" applyNumberFormat="1" applyFont="1" applyFill="1" applyBorder="1" applyAlignment="1">
      <alignment horizontal="center"/>
    </xf>
    <xf numFmtId="3" fontId="12" fillId="2" borderId="11" xfId="2" applyNumberFormat="1" applyFont="1" applyFill="1" applyBorder="1" applyAlignment="1">
      <alignment horizontal="center"/>
    </xf>
    <xf numFmtId="0" fontId="2" fillId="3" borderId="12" xfId="2" applyFont="1" applyFill="1" applyBorder="1" applyAlignment="1">
      <alignment horizontal="center" vertical="center" wrapText="1"/>
    </xf>
    <xf numFmtId="0" fontId="12" fillId="3" borderId="9" xfId="2" applyFont="1" applyFill="1" applyBorder="1"/>
    <xf numFmtId="0" fontId="3" fillId="2" borderId="3" xfId="2" applyFont="1" applyFill="1" applyBorder="1"/>
    <xf numFmtId="0" fontId="8" fillId="3" borderId="2" xfId="2" applyFont="1" applyFill="1" applyBorder="1" applyAlignment="1"/>
    <xf numFmtId="0" fontId="2" fillId="3" borderId="14" xfId="2" applyFont="1" applyFill="1" applyBorder="1" applyAlignment="1">
      <alignment horizontal="center" vertical="center" wrapText="1"/>
    </xf>
    <xf numFmtId="0" fontId="8" fillId="3" borderId="6" xfId="2" applyFont="1" applyFill="1" applyBorder="1" applyAlignment="1"/>
    <xf numFmtId="0" fontId="2" fillId="3" borderId="8" xfId="2" applyFont="1" applyFill="1" applyBorder="1" applyAlignment="1">
      <alignment horizontal="center" vertical="center"/>
    </xf>
    <xf numFmtId="0" fontId="8" fillId="3" borderId="13" xfId="2" applyFont="1" applyFill="1" applyBorder="1"/>
    <xf numFmtId="0" fontId="4" fillId="2" borderId="10" xfId="2" applyFont="1" applyFill="1" applyBorder="1" applyAlignment="1"/>
    <xf numFmtId="0" fontId="2" fillId="3" borderId="12" xfId="2" applyFont="1" applyFill="1" applyBorder="1" applyAlignment="1">
      <alignment horizontal="center" vertical="center"/>
    </xf>
    <xf numFmtId="0" fontId="4" fillId="2" borderId="3" xfId="2" applyFont="1" applyFill="1" applyBorder="1" applyAlignment="1"/>
    <xf numFmtId="3" fontId="12" fillId="2" borderId="3" xfId="2" quotePrefix="1" applyNumberFormat="1" applyFont="1" applyFill="1" applyBorder="1" applyAlignment="1">
      <alignment horizontal="center"/>
    </xf>
    <xf numFmtId="3" fontId="12" fillId="2" borderId="4" xfId="2" quotePrefix="1" applyNumberFormat="1" applyFont="1" applyFill="1" applyBorder="1" applyAlignment="1">
      <alignment horizontal="center"/>
    </xf>
    <xf numFmtId="0" fontId="8" fillId="3" borderId="2" xfId="2" applyFont="1" applyFill="1" applyBorder="1"/>
    <xf numFmtId="3" fontId="9" fillId="2" borderId="0" xfId="2" quotePrefix="1" applyNumberFormat="1" applyFont="1" applyFill="1" applyBorder="1" applyAlignment="1">
      <alignment horizontal="center"/>
    </xf>
    <xf numFmtId="3" fontId="9" fillId="2" borderId="7" xfId="2" quotePrefix="1" applyNumberFormat="1" applyFont="1" applyFill="1" applyBorder="1" applyAlignment="1">
      <alignment horizontal="center"/>
    </xf>
    <xf numFmtId="3" fontId="12" fillId="2" borderId="0" xfId="2" quotePrefix="1" applyNumberFormat="1" applyFont="1" applyFill="1" applyBorder="1" applyAlignment="1">
      <alignment horizontal="center"/>
    </xf>
    <xf numFmtId="3" fontId="12" fillId="2" borderId="7" xfId="2" quotePrefix="1" applyNumberFormat="1" applyFont="1" applyFill="1" applyBorder="1" applyAlignment="1">
      <alignment horizontal="center"/>
    </xf>
    <xf numFmtId="0" fontId="2" fillId="3" borderId="14" xfId="2" applyFont="1" applyFill="1" applyBorder="1" applyAlignment="1">
      <alignment horizontal="center" vertical="center"/>
    </xf>
    <xf numFmtId="0" fontId="8" fillId="3" borderId="6" xfId="2" applyFont="1" applyFill="1" applyBorder="1"/>
    <xf numFmtId="3" fontId="9" fillId="2" borderId="1" xfId="2" quotePrefix="1" applyNumberFormat="1" applyFont="1" applyFill="1" applyBorder="1" applyAlignment="1">
      <alignment horizontal="center"/>
    </xf>
    <xf numFmtId="3" fontId="9" fillId="2" borderId="5" xfId="2" quotePrefix="1" applyNumberFormat="1" applyFont="1" applyFill="1" applyBorder="1" applyAlignment="1">
      <alignment horizontal="center"/>
    </xf>
    <xf numFmtId="3" fontId="7" fillId="2" borderId="10" xfId="2" applyNumberFormat="1" applyFont="1" applyFill="1" applyBorder="1" applyAlignment="1">
      <alignment horizontal="center"/>
    </xf>
    <xf numFmtId="3" fontId="3" fillId="2" borderId="10" xfId="2" applyNumberFormat="1" applyFont="1" applyFill="1" applyBorder="1" applyAlignment="1">
      <alignment horizontal="center"/>
    </xf>
    <xf numFmtId="0" fontId="9" fillId="2" borderId="0" xfId="2" quotePrefix="1" applyFont="1" applyFill="1" applyBorder="1" applyAlignment="1">
      <alignment horizontal="center"/>
    </xf>
    <xf numFmtId="0" fontId="3" fillId="3" borderId="2" xfId="2" applyFont="1" applyFill="1" applyBorder="1" applyAlignment="1">
      <alignment horizontal="centerContinuous"/>
    </xf>
    <xf numFmtId="0" fontId="12" fillId="2" borderId="10" xfId="2" applyFont="1" applyFill="1" applyBorder="1" applyAlignment="1">
      <alignment horizontal="center"/>
    </xf>
    <xf numFmtId="0" fontId="8" fillId="5" borderId="13" xfId="2" applyFont="1" applyFill="1" applyBorder="1"/>
    <xf numFmtId="0" fontId="3" fillId="6" borderId="10" xfId="2" applyFont="1" applyFill="1" applyBorder="1"/>
    <xf numFmtId="0" fontId="12" fillId="6" borderId="10" xfId="2" applyFont="1" applyFill="1" applyBorder="1" applyAlignment="1">
      <alignment horizontal="center"/>
    </xf>
    <xf numFmtId="3" fontId="7" fillId="6" borderId="10" xfId="2" applyNumberFormat="1" applyFont="1" applyFill="1" applyBorder="1" applyAlignment="1">
      <alignment horizontal="center"/>
    </xf>
    <xf numFmtId="3" fontId="3" fillId="6" borderId="10" xfId="2" applyNumberFormat="1" applyFont="1" applyFill="1" applyBorder="1" applyAlignment="1">
      <alignment horizontal="center"/>
    </xf>
    <xf numFmtId="3" fontId="12" fillId="6" borderId="10" xfId="2" applyNumberFormat="1" applyFont="1" applyFill="1" applyBorder="1" applyAlignment="1">
      <alignment horizontal="center"/>
    </xf>
    <xf numFmtId="3" fontId="12" fillId="6" borderId="11" xfId="2" applyNumberFormat="1" applyFont="1" applyFill="1" applyBorder="1" applyAlignment="1">
      <alignment horizontal="center"/>
    </xf>
    <xf numFmtId="0" fontId="8" fillId="2" borderId="10" xfId="2" applyFont="1" applyFill="1" applyBorder="1"/>
    <xf numFmtId="0" fontId="8" fillId="6" borderId="10" xfId="2" applyFont="1" applyFill="1" applyBorder="1"/>
    <xf numFmtId="3" fontId="12" fillId="6" borderId="10" xfId="2" quotePrefix="1" applyNumberFormat="1" applyFont="1" applyFill="1" applyBorder="1" applyAlignment="1">
      <alignment horizontal="center"/>
    </xf>
    <xf numFmtId="0" fontId="3" fillId="3" borderId="0" xfId="2" applyFont="1" applyFill="1" applyAlignment="1">
      <alignment horizontal="center"/>
    </xf>
    <xf numFmtId="0" fontId="12" fillId="0" borderId="0" xfId="2" applyFont="1" applyFill="1" applyBorder="1"/>
    <xf numFmtId="0" fontId="1" fillId="2" borderId="0" xfId="2" applyFont="1" applyFill="1" applyBorder="1"/>
    <xf numFmtId="0" fontId="12" fillId="2" borderId="0" xfId="2" applyFont="1" applyFill="1" applyAlignment="1">
      <alignment horizontal="center"/>
    </xf>
    <xf numFmtId="3" fontId="12" fillId="2" borderId="0" xfId="2" applyNumberFormat="1" applyFont="1" applyFill="1" applyAlignment="1">
      <alignment horizontal="center"/>
    </xf>
    <xf numFmtId="0" fontId="3" fillId="3" borderId="0" xfId="2" applyFont="1" applyFill="1" applyBorder="1" applyAlignment="1"/>
    <xf numFmtId="0" fontId="3" fillId="2" borderId="0" xfId="2" applyFont="1" applyFill="1" applyAlignment="1">
      <alignment horizontal="center"/>
    </xf>
    <xf numFmtId="3" fontId="12" fillId="2" borderId="10" xfId="2" applyNumberFormat="1" applyFont="1" applyFill="1" applyBorder="1" applyAlignment="1">
      <alignment horizontal="center" vertical="center"/>
    </xf>
    <xf numFmtId="3" fontId="12" fillId="2" borderId="11" xfId="2" applyNumberFormat="1" applyFont="1" applyFill="1" applyBorder="1" applyAlignment="1">
      <alignment horizontal="center" vertical="center"/>
    </xf>
    <xf numFmtId="3" fontId="3" fillId="0" borderId="0" xfId="2" applyNumberFormat="1" applyFont="1" applyFill="1" applyBorder="1" applyAlignment="1">
      <alignment horizontal="center"/>
    </xf>
    <xf numFmtId="3" fontId="9" fillId="0" borderId="0" xfId="2" applyNumberFormat="1" applyFont="1" applyFill="1" applyBorder="1" applyAlignment="1">
      <alignment horizontal="center"/>
    </xf>
    <xf numFmtId="3" fontId="9" fillId="0" borderId="7" xfId="2" applyNumberFormat="1" applyFont="1" applyFill="1" applyBorder="1" applyAlignment="1">
      <alignment horizontal="center"/>
    </xf>
    <xf numFmtId="3" fontId="7" fillId="0" borderId="0" xfId="2" applyNumberFormat="1" applyFont="1" applyFill="1" applyBorder="1" applyAlignment="1">
      <alignment horizontal="center"/>
    </xf>
    <xf numFmtId="3" fontId="7" fillId="0" borderId="7" xfId="2" applyNumberFormat="1" applyFont="1" applyFill="1" applyBorder="1" applyAlignment="1">
      <alignment horizontal="center"/>
    </xf>
    <xf numFmtId="3" fontId="12" fillId="0" borderId="0" xfId="2" applyNumberFormat="1" applyFont="1" applyFill="1" applyBorder="1" applyAlignment="1">
      <alignment horizontal="center"/>
    </xf>
    <xf numFmtId="3" fontId="12" fillId="0" borderId="10" xfId="2" quotePrefix="1" applyNumberFormat="1" applyFont="1" applyFill="1" applyBorder="1" applyAlignment="1">
      <alignment horizontal="center"/>
    </xf>
    <xf numFmtId="3" fontId="12" fillId="0" borderId="11" xfId="2" quotePrefix="1" applyNumberFormat="1" applyFont="1" applyFill="1" applyBorder="1" applyAlignment="1">
      <alignment horizontal="center"/>
    </xf>
    <xf numFmtId="3" fontId="12" fillId="0" borderId="7" xfId="2" applyNumberFormat="1" applyFont="1" applyFill="1" applyBorder="1" applyAlignment="1">
      <alignment horizontal="center"/>
    </xf>
    <xf numFmtId="3" fontId="3" fillId="0" borderId="0" xfId="2" quotePrefix="1" applyNumberFormat="1" applyFont="1" applyFill="1" applyBorder="1" applyAlignment="1">
      <alignment horizontal="center"/>
    </xf>
    <xf numFmtId="3" fontId="3" fillId="0" borderId="1" xfId="2" quotePrefix="1" applyNumberFormat="1" applyFont="1" applyFill="1" applyBorder="1" applyAlignment="1">
      <alignment horizontal="center"/>
    </xf>
    <xf numFmtId="3" fontId="9" fillId="0" borderId="1" xfId="2" applyNumberFormat="1" applyFont="1" applyFill="1" applyBorder="1" applyAlignment="1">
      <alignment horizontal="center"/>
    </xf>
    <xf numFmtId="3" fontId="3" fillId="0" borderId="1" xfId="2" applyNumberFormat="1" applyFont="1" applyFill="1" applyBorder="1" applyAlignment="1">
      <alignment horizontal="center"/>
    </xf>
    <xf numFmtId="3" fontId="9" fillId="0" borderId="5" xfId="2" applyNumberFormat="1" applyFont="1" applyFill="1" applyBorder="1" applyAlignment="1">
      <alignment horizontal="center"/>
    </xf>
    <xf numFmtId="3" fontId="12" fillId="0" borderId="3" xfId="2" applyNumberFormat="1" applyFont="1" applyFill="1" applyBorder="1" applyAlignment="1">
      <alignment horizontal="center"/>
    </xf>
    <xf numFmtId="3" fontId="12" fillId="0" borderId="10" xfId="2" applyNumberFormat="1" applyFont="1" applyFill="1" applyBorder="1" applyAlignment="1">
      <alignment horizontal="center"/>
    </xf>
    <xf numFmtId="3" fontId="12" fillId="0" borderId="11" xfId="2" applyNumberFormat="1" applyFont="1" applyFill="1" applyBorder="1" applyAlignment="1">
      <alignment horizontal="center"/>
    </xf>
    <xf numFmtId="3" fontId="7" fillId="0" borderId="3" xfId="2" applyNumberFormat="1" applyFont="1" applyFill="1" applyBorder="1" applyAlignment="1">
      <alignment horizontal="center"/>
    </xf>
    <xf numFmtId="3" fontId="12" fillId="0" borderId="3" xfId="2" quotePrefix="1" applyNumberFormat="1" applyFont="1" applyFill="1" applyBorder="1" applyAlignment="1">
      <alignment horizontal="center"/>
    </xf>
    <xf numFmtId="3" fontId="12" fillId="0" borderId="4" xfId="2" quotePrefix="1" applyNumberFormat="1" applyFont="1" applyFill="1" applyBorder="1" applyAlignment="1">
      <alignment horizontal="center"/>
    </xf>
    <xf numFmtId="3" fontId="9" fillId="0" borderId="0" xfId="2" quotePrefix="1" applyNumberFormat="1" applyFont="1" applyFill="1" applyBorder="1" applyAlignment="1">
      <alignment horizontal="center"/>
    </xf>
    <xf numFmtId="3" fontId="9" fillId="0" borderId="7" xfId="2" quotePrefix="1" applyNumberFormat="1" applyFont="1" applyFill="1" applyBorder="1" applyAlignment="1">
      <alignment horizontal="center"/>
    </xf>
    <xf numFmtId="3" fontId="12" fillId="0" borderId="0" xfId="2" quotePrefix="1" applyNumberFormat="1" applyFont="1" applyFill="1" applyBorder="1" applyAlignment="1">
      <alignment horizontal="center"/>
    </xf>
    <xf numFmtId="3" fontId="12" fillId="0" borderId="7" xfId="2" quotePrefix="1" applyNumberFormat="1" applyFont="1" applyFill="1" applyBorder="1" applyAlignment="1">
      <alignment horizontal="center"/>
    </xf>
    <xf numFmtId="3" fontId="9" fillId="0" borderId="1" xfId="2" quotePrefix="1" applyNumberFormat="1" applyFont="1" applyFill="1" applyBorder="1" applyAlignment="1">
      <alignment horizontal="center"/>
    </xf>
    <xf numFmtId="3" fontId="9" fillId="0" borderId="5" xfId="2" quotePrefix="1" applyNumberFormat="1" applyFont="1" applyFill="1" applyBorder="1" applyAlignment="1">
      <alignment horizontal="center"/>
    </xf>
    <xf numFmtId="3" fontId="7" fillId="0" borderId="10" xfId="2" applyNumberFormat="1" applyFont="1" applyFill="1" applyBorder="1" applyAlignment="1">
      <alignment horizontal="center"/>
    </xf>
    <xf numFmtId="3" fontId="3" fillId="0" borderId="10" xfId="2" applyNumberFormat="1" applyFont="1" applyFill="1" applyBorder="1" applyAlignment="1">
      <alignment horizontal="center"/>
    </xf>
    <xf numFmtId="0" fontId="9" fillId="0" borderId="0" xfId="2" quotePrefix="1" applyFont="1" applyFill="1" applyBorder="1" applyAlignment="1">
      <alignment horizontal="center"/>
    </xf>
    <xf numFmtId="0" fontId="12" fillId="3" borderId="0" xfId="2" applyFont="1" applyFill="1" applyBorder="1"/>
    <xf numFmtId="0" fontId="12" fillId="0" borderId="0" xfId="2" applyFont="1" applyFill="1" applyBorder="1" applyAlignment="1">
      <alignment horizontal="center"/>
    </xf>
    <xf numFmtId="0" fontId="3" fillId="0" borderId="0" xfId="2" applyFont="1" applyFill="1" applyBorder="1"/>
    <xf numFmtId="0" fontId="9" fillId="0" borderId="0" xfId="2" applyFont="1" applyFill="1" applyBorder="1" applyAlignment="1">
      <alignment horizontal="center"/>
    </xf>
    <xf numFmtId="0" fontId="8" fillId="3" borderId="1" xfId="2" applyFont="1" applyFill="1" applyBorder="1"/>
    <xf numFmtId="0" fontId="9" fillId="0" borderId="1" xfId="2" applyFont="1" applyFill="1" applyBorder="1" applyAlignment="1">
      <alignment horizontal="center"/>
    </xf>
    <xf numFmtId="0" fontId="8" fillId="6" borderId="11" xfId="2" applyFont="1" applyFill="1" applyBorder="1"/>
    <xf numFmtId="0" fontId="12" fillId="0" borderId="10" xfId="2" applyFont="1" applyFill="1" applyBorder="1" applyAlignment="1">
      <alignment horizontal="center"/>
    </xf>
    <xf numFmtId="0" fontId="12" fillId="0" borderId="0" xfId="2" applyFont="1" applyFill="1" applyAlignment="1">
      <alignment horizontal="center"/>
    </xf>
    <xf numFmtId="3" fontId="12" fillId="0" borderId="0" xfId="2" applyNumberFormat="1" applyFont="1" applyFill="1" applyAlignment="1">
      <alignment horizontal="center"/>
    </xf>
    <xf numFmtId="0" fontId="3" fillId="0" borderId="0" xfId="2" applyFont="1" applyFill="1" applyAlignment="1">
      <alignment horizontal="center"/>
    </xf>
    <xf numFmtId="3" fontId="12" fillId="0" borderId="10" xfId="2" applyNumberFormat="1" applyFont="1" applyFill="1" applyBorder="1" applyAlignment="1">
      <alignment horizontal="center" vertical="center"/>
    </xf>
    <xf numFmtId="3" fontId="12" fillId="0" borderId="11" xfId="2" applyNumberFormat="1" applyFont="1" applyFill="1" applyBorder="1" applyAlignment="1">
      <alignment horizontal="center" vertical="center"/>
    </xf>
    <xf numFmtId="0" fontId="1" fillId="0" borderId="0" xfId="2" applyFont="1" applyFill="1" applyAlignment="1">
      <alignment horizontal="center"/>
    </xf>
    <xf numFmtId="3" fontId="7" fillId="2" borderId="11" xfId="2" applyNumberFormat="1" applyFont="1" applyFill="1" applyBorder="1" applyAlignment="1">
      <alignment horizontal="center"/>
    </xf>
    <xf numFmtId="0" fontId="8" fillId="5" borderId="13" xfId="2" applyFont="1" applyFill="1" applyBorder="1" applyAlignment="1"/>
    <xf numFmtId="3" fontId="7" fillId="6" borderId="3" xfId="2" applyNumberFormat="1" applyFont="1" applyFill="1" applyBorder="1" applyAlignment="1">
      <alignment horizontal="center"/>
    </xf>
    <xf numFmtId="3" fontId="7" fillId="6" borderId="11" xfId="2" applyNumberFormat="1" applyFont="1" applyFill="1" applyBorder="1" applyAlignment="1">
      <alignment horizontal="center"/>
    </xf>
    <xf numFmtId="0" fontId="4" fillId="6" borderId="10" xfId="2" applyFont="1" applyFill="1" applyBorder="1" applyAlignment="1"/>
    <xf numFmtId="3" fontId="12" fillId="6" borderId="11" xfId="2" quotePrefix="1" applyNumberFormat="1" applyFont="1" applyFill="1" applyBorder="1" applyAlignment="1">
      <alignment horizontal="center"/>
    </xf>
    <xf numFmtId="0" fontId="10" fillId="0" borderId="0" xfId="2" applyFont="1" applyFill="1" applyBorder="1" applyAlignment="1">
      <alignment horizontal="center"/>
    </xf>
    <xf numFmtId="0" fontId="10" fillId="0" borderId="0" xfId="2" applyFont="1" applyFill="1" applyAlignment="1">
      <alignment horizontal="center"/>
    </xf>
    <xf numFmtId="0" fontId="3" fillId="0" borderId="1" xfId="2" applyFont="1" applyFill="1" applyBorder="1" applyAlignment="1">
      <alignment horizontal="center"/>
    </xf>
    <xf numFmtId="0" fontId="20" fillId="0" borderId="1" xfId="2" applyFont="1" applyFill="1" applyBorder="1" applyAlignment="1">
      <alignment horizontal="center"/>
    </xf>
    <xf numFmtId="0" fontId="5" fillId="0" borderId="3" xfId="2" applyFont="1" applyFill="1" applyBorder="1" applyAlignment="1">
      <alignment horizontal="center"/>
    </xf>
    <xf numFmtId="0" fontId="21" fillId="0" borderId="3" xfId="2" applyFont="1" applyFill="1" applyBorder="1" applyAlignment="1">
      <alignment horizontal="center"/>
    </xf>
    <xf numFmtId="0" fontId="5" fillId="0" borderId="4" xfId="2" applyFont="1" applyFill="1" applyBorder="1" applyAlignment="1">
      <alignment horizontal="center"/>
    </xf>
    <xf numFmtId="0" fontId="4" fillId="0" borderId="0" xfId="2" applyFont="1" applyFill="1" applyBorder="1" applyAlignment="1">
      <alignment horizontal="center"/>
    </xf>
    <xf numFmtId="0" fontId="4" fillId="0" borderId="1" xfId="2" applyFont="1" applyFill="1" applyBorder="1" applyAlignment="1">
      <alignment horizontal="center"/>
    </xf>
    <xf numFmtId="0" fontId="4" fillId="0" borderId="5" xfId="2" applyFont="1" applyFill="1" applyBorder="1" applyAlignment="1">
      <alignment horizontal="center"/>
    </xf>
    <xf numFmtId="3" fontId="7" fillId="0" borderId="4" xfId="2" applyNumberFormat="1" applyFont="1" applyFill="1" applyBorder="1" applyAlignment="1">
      <alignment horizontal="center"/>
    </xf>
    <xf numFmtId="3" fontId="7" fillId="0" borderId="11" xfId="2" applyNumberFormat="1" applyFont="1" applyFill="1" applyBorder="1" applyAlignment="1">
      <alignment horizontal="center"/>
    </xf>
    <xf numFmtId="0" fontId="18" fillId="3" borderId="3" xfId="0" applyFont="1" applyFill="1" applyBorder="1" applyAlignment="1">
      <alignment horizontal="center"/>
    </xf>
    <xf numFmtId="0" fontId="1" fillId="3" borderId="4" xfId="0" applyFont="1" applyFill="1" applyBorder="1" applyAlignment="1">
      <alignment horizontal="center"/>
    </xf>
    <xf numFmtId="3" fontId="7" fillId="3" borderId="10" xfId="0" applyNumberFormat="1" applyFont="1" applyFill="1" applyBorder="1" applyAlignment="1">
      <alignment horizontal="center" vertical="center" wrapText="1"/>
    </xf>
    <xf numFmtId="3" fontId="7" fillId="3" borderId="11" xfId="0" applyNumberFormat="1" applyFont="1" applyFill="1" applyBorder="1" applyAlignment="1">
      <alignment horizontal="center" vertical="center" wrapText="1"/>
    </xf>
    <xf numFmtId="3" fontId="7" fillId="3" borderId="3" xfId="0" applyNumberFormat="1" applyFont="1" applyFill="1" applyBorder="1" applyAlignment="1">
      <alignment horizontal="center"/>
    </xf>
    <xf numFmtId="3" fontId="7" fillId="3" borderId="4" xfId="0" applyNumberFormat="1" applyFont="1" applyFill="1" applyBorder="1" applyAlignment="1">
      <alignment horizontal="center"/>
    </xf>
    <xf numFmtId="3" fontId="12" fillId="2" borderId="0" xfId="0" applyNumberFormat="1" applyFont="1" applyFill="1" applyBorder="1" applyAlignment="1">
      <alignment horizontal="center"/>
    </xf>
    <xf numFmtId="3" fontId="9" fillId="2" borderId="1" xfId="0" applyNumberFormat="1" applyFont="1" applyFill="1" applyBorder="1" applyAlignment="1">
      <alignment horizontal="center"/>
    </xf>
    <xf numFmtId="3" fontId="12" fillId="2" borderId="10" xfId="0" applyNumberFormat="1" applyFont="1" applyFill="1" applyBorder="1" applyAlignment="1">
      <alignment horizontal="center"/>
    </xf>
    <xf numFmtId="0" fontId="35" fillId="3" borderId="0" xfId="0" applyFont="1" applyFill="1"/>
    <xf numFmtId="3" fontId="7" fillId="2" borderId="3" xfId="0" applyNumberFormat="1" applyFont="1" applyFill="1" applyBorder="1" applyAlignment="1">
      <alignment horizontal="center"/>
    </xf>
    <xf numFmtId="0" fontId="25" fillId="3" borderId="0" xfId="0" applyFont="1" applyFill="1" applyBorder="1"/>
    <xf numFmtId="3" fontId="12" fillId="2" borderId="10" xfId="0" applyNumberFormat="1" applyFont="1" applyFill="1" applyBorder="1" applyAlignment="1">
      <alignment horizontal="center" vertical="center"/>
    </xf>
    <xf numFmtId="3" fontId="12" fillId="2" borderId="11" xfId="0" applyNumberFormat="1" applyFont="1" applyFill="1" applyBorder="1" applyAlignment="1">
      <alignment horizontal="center" vertical="center"/>
    </xf>
    <xf numFmtId="0" fontId="3" fillId="3" borderId="0" xfId="0" applyFont="1" applyFill="1" applyAlignment="1">
      <alignment horizontal="left"/>
    </xf>
    <xf numFmtId="0" fontId="21" fillId="3" borderId="3" xfId="0" applyFont="1" applyFill="1" applyBorder="1" applyAlignment="1">
      <alignment horizontal="centerContinuous"/>
    </xf>
    <xf numFmtId="0" fontId="5" fillId="3" borderId="3" xfId="0" applyFont="1" applyFill="1" applyBorder="1" applyAlignment="1">
      <alignment horizontal="centerContinuous"/>
    </xf>
    <xf numFmtId="0" fontId="5" fillId="3" borderId="4" xfId="0" applyFont="1" applyFill="1" applyBorder="1" applyAlignment="1">
      <alignment horizontal="centerContinuous"/>
    </xf>
    <xf numFmtId="0" fontId="4" fillId="3" borderId="10" xfId="0" applyFont="1" applyFill="1" applyBorder="1" applyAlignment="1">
      <alignment horizontal="right" wrapText="1"/>
    </xf>
    <xf numFmtId="0" fontId="4" fillId="3" borderId="10" xfId="0" applyFont="1" applyFill="1" applyBorder="1" applyAlignment="1">
      <alignment wrapText="1"/>
    </xf>
    <xf numFmtId="0" fontId="4" fillId="3" borderId="5" xfId="0" applyFont="1" applyFill="1" applyBorder="1" applyAlignment="1">
      <alignment horizontal="right" wrapText="1"/>
    </xf>
    <xf numFmtId="164" fontId="7" fillId="3" borderId="1" xfId="0" applyNumberFormat="1" applyFont="1" applyFill="1" applyBorder="1" applyAlignment="1">
      <alignment horizontal="right" wrapText="1"/>
    </xf>
    <xf numFmtId="164" fontId="7" fillId="3" borderId="1" xfId="0" applyNumberFormat="1" applyFont="1" applyFill="1" applyBorder="1" applyAlignment="1">
      <alignment wrapText="1"/>
    </xf>
    <xf numFmtId="164" fontId="7" fillId="3" borderId="5" xfId="0" applyNumberFormat="1" applyFont="1" applyFill="1" applyBorder="1" applyAlignment="1">
      <alignment horizontal="right" wrapText="1"/>
    </xf>
    <xf numFmtId="164" fontId="12" fillId="3" borderId="0" xfId="0" applyNumberFormat="1" applyFont="1" applyFill="1" applyBorder="1" applyAlignment="1">
      <alignment horizontal="right" wrapText="1"/>
    </xf>
    <xf numFmtId="164" fontId="7" fillId="3" borderId="7" xfId="0" applyNumberFormat="1" applyFont="1" applyFill="1" applyBorder="1"/>
    <xf numFmtId="164" fontId="3" fillId="2" borderId="0" xfId="0" applyNumberFormat="1" applyFont="1" applyFill="1" applyBorder="1"/>
    <xf numFmtId="164" fontId="9" fillId="2" borderId="0" xfId="0" applyNumberFormat="1" applyFont="1" applyFill="1" applyBorder="1" applyAlignment="1">
      <alignment horizontal="right" wrapText="1"/>
    </xf>
    <xf numFmtId="164" fontId="3" fillId="3" borderId="7" xfId="0" applyNumberFormat="1" applyFont="1" applyFill="1" applyBorder="1"/>
    <xf numFmtId="164" fontId="7" fillId="2" borderId="0" xfId="0" applyNumberFormat="1" applyFont="1" applyFill="1" applyBorder="1"/>
    <xf numFmtId="164" fontId="12" fillId="2" borderId="0" xfId="0" applyNumberFormat="1" applyFont="1" applyFill="1" applyBorder="1" applyAlignment="1">
      <alignment horizontal="right" wrapText="1"/>
    </xf>
    <xf numFmtId="164" fontId="7" fillId="2" borderId="0" xfId="0" quotePrefix="1" applyNumberFormat="1" applyFont="1" applyFill="1" applyBorder="1" applyAlignment="1">
      <alignment horizontal="right"/>
    </xf>
    <xf numFmtId="164" fontId="12" fillId="3" borderId="7" xfId="0" quotePrefix="1" applyNumberFormat="1" applyFont="1" applyFill="1" applyBorder="1" applyAlignment="1">
      <alignment horizontal="right"/>
    </xf>
    <xf numFmtId="164" fontId="9" fillId="2" borderId="0" xfId="0" quotePrefix="1" applyNumberFormat="1" applyFont="1" applyFill="1" applyBorder="1" applyAlignment="1">
      <alignment horizontal="right"/>
    </xf>
    <xf numFmtId="164" fontId="9" fillId="2" borderId="0" xfId="0" applyNumberFormat="1" applyFont="1" applyFill="1" applyBorder="1"/>
    <xf numFmtId="164" fontId="9" fillId="3" borderId="7" xfId="0" quotePrefix="1" applyNumberFormat="1" applyFont="1" applyFill="1" applyBorder="1" applyAlignment="1">
      <alignment horizontal="right"/>
    </xf>
    <xf numFmtId="164" fontId="3" fillId="2" borderId="0" xfId="0" quotePrefix="1" applyNumberFormat="1" applyFont="1" applyFill="1" applyBorder="1" applyAlignment="1">
      <alignment horizontal="right"/>
    </xf>
    <xf numFmtId="164" fontId="3" fillId="3" borderId="7" xfId="0" quotePrefix="1" applyNumberFormat="1" applyFont="1" applyFill="1" applyBorder="1" applyAlignment="1">
      <alignment horizontal="right"/>
    </xf>
    <xf numFmtId="164" fontId="3" fillId="2" borderId="0" xfId="0" applyNumberFormat="1" applyFont="1" applyFill="1" applyBorder="1" applyAlignment="1">
      <alignment horizontal="right" wrapText="1"/>
    </xf>
    <xf numFmtId="164" fontId="7" fillId="2" borderId="0" xfId="0" applyNumberFormat="1" applyFont="1" applyFill="1" applyBorder="1" applyAlignment="1">
      <alignment horizontal="right" wrapText="1"/>
    </xf>
    <xf numFmtId="164" fontId="7" fillId="3" borderId="7" xfId="0" quotePrefix="1" applyNumberFormat="1" applyFont="1" applyFill="1" applyBorder="1" applyAlignment="1">
      <alignment horizontal="right"/>
    </xf>
    <xf numFmtId="164" fontId="7" fillId="2" borderId="10" xfId="0" quotePrefix="1" applyNumberFormat="1" applyFont="1" applyFill="1" applyBorder="1" applyAlignment="1">
      <alignment horizontal="right"/>
    </xf>
    <xf numFmtId="164" fontId="12" fillId="3" borderId="11" xfId="0" quotePrefix="1" applyNumberFormat="1" applyFont="1" applyFill="1" applyBorder="1" applyAlignment="1">
      <alignment horizontal="right"/>
    </xf>
    <xf numFmtId="164" fontId="7" fillId="2" borderId="0" xfId="0" applyNumberFormat="1" applyFont="1" applyFill="1" applyBorder="1" applyAlignment="1">
      <alignment horizontal="right"/>
    </xf>
    <xf numFmtId="164" fontId="12" fillId="2" borderId="0" xfId="0" quotePrefix="1" applyNumberFormat="1" applyFont="1" applyFill="1" applyBorder="1" applyAlignment="1">
      <alignment horizontal="right"/>
    </xf>
    <xf numFmtId="164" fontId="12" fillId="2" borderId="0" xfId="0" applyNumberFormat="1" applyFont="1" applyFill="1" applyBorder="1"/>
    <xf numFmtId="164" fontId="7" fillId="2" borderId="10" xfId="0" applyNumberFormat="1" applyFont="1" applyFill="1" applyBorder="1" applyAlignment="1">
      <alignment horizontal="right" wrapText="1"/>
    </xf>
    <xf numFmtId="164" fontId="7" fillId="3" borderId="11" xfId="0" applyNumberFormat="1" applyFont="1" applyFill="1" applyBorder="1"/>
    <xf numFmtId="164" fontId="3" fillId="3" borderId="1" xfId="0" applyNumberFormat="1" applyFont="1" applyFill="1" applyBorder="1" applyAlignment="1">
      <alignment horizontal="right" wrapText="1"/>
    </xf>
    <xf numFmtId="164" fontId="3" fillId="3" borderId="5" xfId="0" applyNumberFormat="1" applyFont="1" applyFill="1" applyBorder="1"/>
    <xf numFmtId="0" fontId="3" fillId="3" borderId="3" xfId="0" applyFont="1" applyFill="1" applyBorder="1" applyAlignment="1"/>
    <xf numFmtId="3" fontId="3" fillId="3" borderId="3" xfId="0" applyNumberFormat="1" applyFont="1" applyFill="1" applyBorder="1"/>
    <xf numFmtId="0" fontId="3" fillId="3" borderId="1" xfId="0" applyFont="1" applyFill="1" applyBorder="1" applyAlignment="1">
      <alignment horizontal="centerContinuous"/>
    </xf>
    <xf numFmtId="0" fontId="5" fillId="3" borderId="7" xfId="0" applyFont="1" applyFill="1" applyBorder="1" applyAlignment="1">
      <alignment horizontal="centerContinuous"/>
    </xf>
    <xf numFmtId="0" fontId="3" fillId="3" borderId="0" xfId="0" applyFont="1" applyFill="1" applyBorder="1" applyAlignment="1">
      <alignment horizontal="center" vertical="center"/>
    </xf>
    <xf numFmtId="164" fontId="7" fillId="3" borderId="10" xfId="0" applyNumberFormat="1" applyFont="1" applyFill="1" applyBorder="1" applyAlignment="1">
      <alignment horizontal="right" wrapText="1"/>
    </xf>
    <xf numFmtId="164" fontId="7" fillId="3" borderId="3" xfId="0" applyNumberFormat="1" applyFont="1" applyFill="1" applyBorder="1" applyAlignment="1">
      <alignment horizontal="right" wrapText="1"/>
    </xf>
    <xf numFmtId="164" fontId="7" fillId="3" borderId="4" xfId="0" applyNumberFormat="1" applyFont="1" applyFill="1" applyBorder="1" applyAlignment="1">
      <alignment horizontal="right" wrapText="1"/>
    </xf>
    <xf numFmtId="164" fontId="3" fillId="2" borderId="7" xfId="0" applyNumberFormat="1" applyFont="1" applyFill="1" applyBorder="1" applyAlignment="1">
      <alignment horizontal="right" wrapText="1"/>
    </xf>
    <xf numFmtId="164" fontId="7" fillId="3" borderId="0" xfId="0" applyNumberFormat="1" applyFont="1" applyFill="1" applyBorder="1" applyAlignment="1">
      <alignment horizontal="right" wrapText="1"/>
    </xf>
    <xf numFmtId="164" fontId="7" fillId="3" borderId="7" xfId="0" applyNumberFormat="1" applyFont="1" applyFill="1" applyBorder="1" applyAlignment="1">
      <alignment horizontal="right" wrapText="1"/>
    </xf>
    <xf numFmtId="164" fontId="7" fillId="3" borderId="11" xfId="0" applyNumberFormat="1" applyFont="1" applyFill="1" applyBorder="1" applyAlignment="1">
      <alignment horizontal="right" wrapText="1"/>
    </xf>
    <xf numFmtId="0" fontId="3" fillId="3" borderId="0" xfId="0" applyFont="1" applyFill="1" applyAlignment="1">
      <alignment horizontal="center" vertical="center"/>
    </xf>
    <xf numFmtId="164" fontId="7" fillId="2" borderId="10" xfId="0" applyNumberFormat="1" applyFont="1" applyFill="1" applyBorder="1"/>
    <xf numFmtId="164" fontId="3" fillId="2" borderId="0" xfId="0" quotePrefix="1" applyNumberFormat="1" applyFont="1" applyFill="1" applyBorder="1" applyAlignment="1"/>
    <xf numFmtId="164" fontId="7" fillId="2" borderId="0" xfId="0" quotePrefix="1" applyNumberFormat="1" applyFont="1" applyFill="1" applyBorder="1" applyAlignment="1"/>
    <xf numFmtId="164" fontId="7" fillId="2" borderId="10" xfId="0" quotePrefix="1" applyNumberFormat="1" applyFont="1" applyFill="1" applyBorder="1" applyAlignment="1"/>
    <xf numFmtId="164" fontId="3" fillId="2" borderId="1" xfId="0" applyNumberFormat="1" applyFont="1" applyFill="1" applyBorder="1"/>
    <xf numFmtId="164" fontId="3" fillId="2" borderId="1" xfId="0" applyNumberFormat="1" applyFont="1" applyFill="1" applyBorder="1" applyAlignment="1">
      <alignment horizontal="right" wrapText="1"/>
    </xf>
    <xf numFmtId="164" fontId="3" fillId="2" borderId="5" xfId="0" applyNumberFormat="1" applyFont="1" applyFill="1" applyBorder="1" applyAlignment="1">
      <alignment horizontal="right" wrapText="1"/>
    </xf>
    <xf numFmtId="164" fontId="12" fillId="2" borderId="1" xfId="0" applyNumberFormat="1" applyFont="1" applyFill="1" applyBorder="1" applyAlignment="1">
      <alignment horizontal="right" wrapText="1"/>
    </xf>
    <xf numFmtId="164" fontId="12" fillId="2" borderId="5" xfId="0" applyNumberFormat="1" applyFont="1" applyFill="1" applyBorder="1" applyAlignment="1">
      <alignment horizontal="right" wrapText="1"/>
    </xf>
    <xf numFmtId="0" fontId="1" fillId="2" borderId="3" xfId="0" applyFont="1" applyFill="1" applyBorder="1"/>
    <xf numFmtId="164" fontId="7" fillId="2" borderId="3" xfId="0" applyNumberFormat="1" applyFont="1" applyFill="1" applyBorder="1"/>
    <xf numFmtId="0" fontId="20" fillId="3" borderId="1" xfId="0" applyFont="1" applyFill="1" applyBorder="1" applyAlignment="1">
      <alignment horizontal="centerContinuous"/>
    </xf>
    <xf numFmtId="0" fontId="4" fillId="3" borderId="1" xfId="0" applyFont="1" applyFill="1" applyBorder="1" applyAlignment="1">
      <alignment horizontal="right" vertical="center"/>
    </xf>
    <xf numFmtId="3" fontId="3" fillId="3" borderId="1" xfId="0" applyNumberFormat="1" applyFont="1" applyFill="1" applyBorder="1"/>
    <xf numFmtId="3" fontId="12" fillId="3" borderId="0" xfId="0" applyNumberFormat="1" applyFont="1" applyFill="1" applyBorder="1" applyAlignment="1">
      <alignment vertical="center"/>
    </xf>
    <xf numFmtId="3" fontId="7" fillId="3" borderId="0" xfId="0" applyNumberFormat="1" applyFont="1" applyFill="1" applyBorder="1" applyAlignment="1">
      <alignment vertical="center"/>
    </xf>
    <xf numFmtId="0" fontId="10" fillId="3" borderId="0" xfId="0" applyFont="1" applyFill="1" applyBorder="1" applyAlignment="1"/>
    <xf numFmtId="0" fontId="4" fillId="3" borderId="1" xfId="0" applyFont="1" applyFill="1" applyBorder="1" applyAlignment="1">
      <alignment horizontal="center"/>
    </xf>
    <xf numFmtId="0" fontId="4" fillId="3" borderId="0" xfId="0" applyFont="1" applyFill="1" applyBorder="1" applyAlignment="1">
      <alignment horizontal="right" wrapText="1"/>
    </xf>
    <xf numFmtId="164" fontId="7" fillId="3" borderId="10" xfId="0" applyNumberFormat="1" applyFont="1" applyFill="1" applyBorder="1" applyAlignment="1">
      <alignment wrapText="1"/>
    </xf>
    <xf numFmtId="164" fontId="3" fillId="3" borderId="0" xfId="0" applyNumberFormat="1" applyFont="1" applyFill="1" applyBorder="1"/>
    <xf numFmtId="164" fontId="9" fillId="3" borderId="0" xfId="0" applyNumberFormat="1" applyFont="1" applyFill="1" applyBorder="1" applyAlignment="1">
      <alignment horizontal="right" wrapText="1"/>
    </xf>
    <xf numFmtId="164" fontId="3" fillId="3" borderId="0" xfId="0" applyNumberFormat="1" applyFont="1" applyFill="1" applyBorder="1" applyAlignment="1">
      <alignment horizontal="right" wrapText="1"/>
    </xf>
    <xf numFmtId="164" fontId="7" fillId="3" borderId="0" xfId="0" quotePrefix="1" applyNumberFormat="1" applyFont="1" applyFill="1" applyBorder="1" applyAlignment="1">
      <alignment horizontal="right"/>
    </xf>
    <xf numFmtId="164" fontId="3" fillId="3" borderId="0" xfId="0" quotePrefix="1" applyNumberFormat="1" applyFont="1" applyFill="1" applyBorder="1" applyAlignment="1">
      <alignment horizontal="right"/>
    </xf>
    <xf numFmtId="164" fontId="7" fillId="3" borderId="10" xfId="0" quotePrefix="1" applyNumberFormat="1" applyFont="1" applyFill="1" applyBorder="1" applyAlignment="1">
      <alignment horizontal="right"/>
    </xf>
    <xf numFmtId="164" fontId="7" fillId="3" borderId="10" xfId="0" applyNumberFormat="1" applyFont="1" applyFill="1" applyBorder="1"/>
    <xf numFmtId="164" fontId="7" fillId="3" borderId="0" xfId="0" applyNumberFormat="1" applyFont="1" applyFill="1" applyBorder="1" applyAlignment="1">
      <alignment horizontal="right"/>
    </xf>
    <xf numFmtId="164" fontId="7" fillId="0" borderId="0" xfId="0" quotePrefix="1" applyNumberFormat="1" applyFont="1" applyFill="1" applyBorder="1" applyAlignment="1">
      <alignment horizontal="right"/>
    </xf>
    <xf numFmtId="164" fontId="12" fillId="3" borderId="0" xfId="0" quotePrefix="1" applyNumberFormat="1" applyFont="1" applyFill="1" applyBorder="1" applyAlignment="1">
      <alignment horizontal="right"/>
    </xf>
    <xf numFmtId="164" fontId="9" fillId="3" borderId="1" xfId="0" applyNumberFormat="1" applyFont="1" applyFill="1" applyBorder="1" applyAlignment="1">
      <alignment horizontal="right" wrapText="1"/>
    </xf>
    <xf numFmtId="0" fontId="10" fillId="3" borderId="3" xfId="0" applyFont="1" applyFill="1" applyBorder="1" applyAlignment="1">
      <alignment horizontal="right"/>
    </xf>
    <xf numFmtId="0" fontId="4" fillId="3" borderId="3" xfId="0" applyFont="1" applyFill="1" applyBorder="1" applyAlignment="1">
      <alignment horizontal="right" wrapText="1"/>
    </xf>
    <xf numFmtId="164" fontId="3" fillId="3" borderId="0" xfId="0" quotePrefix="1" applyNumberFormat="1" applyFont="1" applyFill="1" applyBorder="1" applyAlignment="1"/>
    <xf numFmtId="164" fontId="3" fillId="3" borderId="7" xfId="0" quotePrefix="1" applyNumberFormat="1" applyFont="1" applyFill="1" applyBorder="1" applyAlignment="1"/>
    <xf numFmtId="164" fontId="7" fillId="3" borderId="0" xfId="0" quotePrefix="1" applyNumberFormat="1" applyFont="1" applyFill="1" applyBorder="1" applyAlignment="1"/>
    <xf numFmtId="164" fontId="7" fillId="3" borderId="7" xfId="0" quotePrefix="1" applyNumberFormat="1" applyFont="1" applyFill="1" applyBorder="1" applyAlignment="1"/>
    <xf numFmtId="164" fontId="3" fillId="2" borderId="7" xfId="0" applyNumberFormat="1" applyFont="1" applyFill="1" applyBorder="1"/>
    <xf numFmtId="164" fontId="7" fillId="2" borderId="11" xfId="0" applyNumberFormat="1" applyFont="1" applyFill="1" applyBorder="1"/>
    <xf numFmtId="164" fontId="7" fillId="2" borderId="7" xfId="0" applyNumberFormat="1" applyFont="1" applyFill="1" applyBorder="1"/>
    <xf numFmtId="164" fontId="7" fillId="3" borderId="10" xfId="0" quotePrefix="1" applyNumberFormat="1" applyFont="1" applyFill="1" applyBorder="1" applyAlignment="1"/>
    <xf numFmtId="164" fontId="3" fillId="3" borderId="11" xfId="0" quotePrefix="1" applyNumberFormat="1" applyFont="1" applyFill="1" applyBorder="1" applyAlignment="1"/>
    <xf numFmtId="164" fontId="3" fillId="3" borderId="1" xfId="0" applyNumberFormat="1" applyFont="1" applyFill="1" applyBorder="1"/>
    <xf numFmtId="164" fontId="12" fillId="3" borderId="1" xfId="0" applyNumberFormat="1" applyFont="1" applyFill="1" applyBorder="1" applyAlignment="1">
      <alignment horizontal="right" wrapText="1"/>
    </xf>
    <xf numFmtId="164" fontId="7" fillId="3" borderId="3" xfId="0" applyNumberFormat="1" applyFont="1" applyFill="1" applyBorder="1"/>
    <xf numFmtId="164" fontId="7" fillId="3" borderId="4" xfId="0" applyNumberFormat="1" applyFont="1" applyFill="1" applyBorder="1"/>
    <xf numFmtId="164" fontId="7" fillId="3" borderId="10" xfId="0" applyNumberFormat="1" applyFont="1" applyFill="1" applyBorder="1" applyAlignment="1">
      <alignment vertical="center"/>
    </xf>
    <xf numFmtId="164" fontId="7" fillId="3" borderId="10" xfId="0" applyNumberFormat="1" applyFont="1" applyFill="1" applyBorder="1" applyAlignment="1">
      <alignment horizontal="right" vertical="center" wrapText="1"/>
    </xf>
    <xf numFmtId="0" fontId="12" fillId="3" borderId="3" xfId="0" applyFont="1" applyFill="1" applyBorder="1" applyAlignment="1"/>
    <xf numFmtId="0" fontId="7" fillId="3" borderId="0" xfId="0" applyFont="1" applyFill="1" applyBorder="1" applyAlignment="1">
      <alignment horizontal="left"/>
    </xf>
    <xf numFmtId="0" fontId="4" fillId="3" borderId="3" xfId="0" applyFont="1" applyFill="1" applyBorder="1" applyAlignment="1">
      <alignment vertical="center" wrapText="1"/>
    </xf>
    <xf numFmtId="0" fontId="4" fillId="3" borderId="1" xfId="0" applyFont="1" applyFill="1" applyBorder="1" applyAlignment="1">
      <alignment horizontal="left"/>
    </xf>
    <xf numFmtId="0" fontId="4" fillId="3" borderId="1" xfId="0" applyFont="1" applyFill="1" applyBorder="1" applyAlignment="1">
      <alignment horizontal="center" vertical="center" wrapText="1"/>
    </xf>
    <xf numFmtId="0" fontId="4" fillId="3" borderId="11" xfId="0" applyFont="1" applyFill="1" applyBorder="1" applyAlignment="1">
      <alignment horizontal="center" vertical="center" wrapText="1"/>
    </xf>
    <xf numFmtId="164" fontId="7" fillId="3" borderId="0" xfId="0" applyNumberFormat="1" applyFont="1" applyFill="1" applyBorder="1" applyAlignment="1">
      <alignment horizontal="center"/>
    </xf>
    <xf numFmtId="164" fontId="7" fillId="3" borderId="7" xfId="0" applyNumberFormat="1" applyFont="1" applyFill="1" applyBorder="1" applyAlignment="1">
      <alignment horizontal="center"/>
    </xf>
    <xf numFmtId="0" fontId="9" fillId="3" borderId="3" xfId="0" applyFont="1" applyFill="1" applyBorder="1"/>
    <xf numFmtId="164" fontId="9" fillId="3" borderId="3" xfId="0" applyNumberFormat="1" applyFont="1" applyFill="1" applyBorder="1" applyAlignment="1">
      <alignment horizontal="center"/>
    </xf>
    <xf numFmtId="164" fontId="9" fillId="2" borderId="3" xfId="0" applyNumberFormat="1" applyFont="1" applyFill="1" applyBorder="1" applyAlignment="1">
      <alignment horizontal="center"/>
    </xf>
    <xf numFmtId="164" fontId="9" fillId="3" borderId="4" xfId="0" applyNumberFormat="1" applyFont="1" applyFill="1" applyBorder="1" applyAlignment="1">
      <alignment horizontal="center"/>
    </xf>
    <xf numFmtId="164" fontId="9" fillId="3" borderId="0" xfId="0" applyNumberFormat="1" applyFont="1" applyFill="1" applyBorder="1" applyAlignment="1">
      <alignment horizontal="center"/>
    </xf>
    <xf numFmtId="164" fontId="9" fillId="2" borderId="0" xfId="0" applyNumberFormat="1" applyFont="1" applyFill="1" applyBorder="1" applyAlignment="1">
      <alignment horizontal="center"/>
    </xf>
    <xf numFmtId="164" fontId="9" fillId="3" borderId="7" xfId="0" applyNumberFormat="1" applyFont="1" applyFill="1" applyBorder="1" applyAlignment="1">
      <alignment horizontal="center"/>
    </xf>
    <xf numFmtId="164" fontId="9" fillId="3" borderId="7" xfId="0" quotePrefix="1" applyNumberFormat="1" applyFont="1" applyFill="1" applyBorder="1" applyAlignment="1">
      <alignment horizontal="center"/>
    </xf>
    <xf numFmtId="164" fontId="7" fillId="2" borderId="10" xfId="0" applyNumberFormat="1" applyFont="1" applyFill="1" applyBorder="1" applyAlignment="1">
      <alignment horizontal="center"/>
    </xf>
    <xf numFmtId="164" fontId="12" fillId="3" borderId="11" xfId="0" quotePrefix="1" applyNumberFormat="1" applyFont="1" applyFill="1" applyBorder="1" applyAlignment="1">
      <alignment horizontal="center"/>
    </xf>
    <xf numFmtId="164" fontId="7" fillId="3" borderId="11" xfId="0" quotePrefix="1" applyNumberFormat="1" applyFont="1" applyFill="1" applyBorder="1" applyAlignment="1">
      <alignment horizontal="center"/>
    </xf>
    <xf numFmtId="164" fontId="12" fillId="3" borderId="10" xfId="0" applyNumberFormat="1" applyFont="1" applyFill="1" applyBorder="1" applyAlignment="1">
      <alignment horizontal="center"/>
    </xf>
    <xf numFmtId="164" fontId="12" fillId="2" borderId="10" xfId="0" applyNumberFormat="1" applyFont="1" applyFill="1" applyBorder="1" applyAlignment="1">
      <alignment horizontal="center"/>
    </xf>
    <xf numFmtId="164" fontId="12" fillId="3" borderId="11" xfId="0" applyNumberFormat="1" applyFont="1" applyFill="1" applyBorder="1" applyAlignment="1">
      <alignment horizontal="center"/>
    </xf>
    <xf numFmtId="0" fontId="9" fillId="2" borderId="9" xfId="0" applyFont="1" applyFill="1" applyBorder="1"/>
    <xf numFmtId="164" fontId="9" fillId="2" borderId="0" xfId="0" quotePrefix="1" applyNumberFormat="1" applyFont="1" applyFill="1" applyBorder="1" applyAlignment="1">
      <alignment horizontal="center"/>
    </xf>
    <xf numFmtId="164" fontId="9" fillId="2" borderId="1" xfId="0" quotePrefix="1" applyNumberFormat="1" applyFont="1" applyFill="1" applyBorder="1" applyAlignment="1">
      <alignment horizontal="center"/>
    </xf>
    <xf numFmtId="164" fontId="9" fillId="3" borderId="5" xfId="0" quotePrefix="1" applyNumberFormat="1" applyFont="1" applyFill="1" applyBorder="1" applyAlignment="1">
      <alignment horizontal="center"/>
    </xf>
    <xf numFmtId="0" fontId="8" fillId="3" borderId="6" xfId="0" applyFont="1" applyFill="1" applyBorder="1" applyAlignment="1"/>
    <xf numFmtId="164" fontId="7" fillId="2" borderId="1" xfId="0" quotePrefix="1" applyNumberFormat="1" applyFont="1" applyFill="1" applyBorder="1" applyAlignment="1">
      <alignment horizontal="center"/>
    </xf>
    <xf numFmtId="164" fontId="7" fillId="3" borderId="5" xfId="0" applyNumberFormat="1" applyFont="1" applyFill="1" applyBorder="1" applyAlignment="1">
      <alignment horizontal="center"/>
    </xf>
    <xf numFmtId="164" fontId="7" fillId="2" borderId="10" xfId="0" quotePrefix="1" applyNumberFormat="1" applyFont="1" applyFill="1" applyBorder="1" applyAlignment="1">
      <alignment horizontal="center"/>
    </xf>
    <xf numFmtId="164" fontId="12" fillId="3" borderId="3" xfId="0" applyNumberFormat="1" applyFont="1" applyFill="1" applyBorder="1" applyAlignment="1">
      <alignment horizontal="center"/>
    </xf>
    <xf numFmtId="164" fontId="12" fillId="2" borderId="3" xfId="0" applyNumberFormat="1" applyFont="1" applyFill="1" applyBorder="1" applyAlignment="1">
      <alignment horizontal="center"/>
    </xf>
    <xf numFmtId="164" fontId="12" fillId="3" borderId="4" xfId="0" applyNumberFormat="1" applyFont="1" applyFill="1" applyBorder="1" applyAlignment="1">
      <alignment horizontal="center"/>
    </xf>
    <xf numFmtId="0" fontId="16" fillId="2" borderId="3" xfId="0" applyFont="1" applyFill="1" applyBorder="1"/>
    <xf numFmtId="0" fontId="1" fillId="3" borderId="10" xfId="0" applyFont="1" applyFill="1" applyBorder="1" applyAlignment="1">
      <alignment vertical="center"/>
    </xf>
    <xf numFmtId="164" fontId="12" fillId="3" borderId="11" xfId="0" applyNumberFormat="1" applyFont="1" applyFill="1" applyBorder="1" applyAlignment="1">
      <alignment horizontal="center" vertical="center"/>
    </xf>
    <xf numFmtId="0" fontId="18" fillId="3" borderId="1" xfId="0" applyFont="1" applyFill="1" applyBorder="1" applyAlignment="1">
      <alignment horizontal="centerContinuous"/>
    </xf>
    <xf numFmtId="0" fontId="4" fillId="3" borderId="5" xfId="0" applyFont="1" applyFill="1" applyBorder="1" applyAlignment="1">
      <alignment horizontal="center" vertical="center" wrapText="1"/>
    </xf>
    <xf numFmtId="3" fontId="7" fillId="2" borderId="0" xfId="0" applyNumberFormat="1" applyFont="1" applyFill="1" applyBorder="1" applyAlignment="1">
      <alignment horizontal="center"/>
    </xf>
    <xf numFmtId="3" fontId="7" fillId="2" borderId="10" xfId="0" applyNumberFormat="1" applyFont="1" applyFill="1" applyBorder="1" applyAlignment="1">
      <alignment horizontal="center"/>
    </xf>
    <xf numFmtId="3" fontId="7" fillId="3" borderId="7" xfId="0" applyNumberFormat="1" applyFont="1" applyFill="1" applyBorder="1" applyAlignment="1">
      <alignment horizontal="center"/>
    </xf>
    <xf numFmtId="3" fontId="9" fillId="2" borderId="3" xfId="0" applyNumberFormat="1" applyFont="1" applyFill="1" applyBorder="1" applyAlignment="1">
      <alignment horizontal="center"/>
    </xf>
    <xf numFmtId="3" fontId="7" fillId="2" borderId="1" xfId="0" applyNumberFormat="1" applyFont="1" applyFill="1" applyBorder="1" applyAlignment="1">
      <alignment horizontal="center"/>
    </xf>
    <xf numFmtId="3" fontId="7" fillId="3" borderId="11" xfId="0" quotePrefix="1" applyNumberFormat="1" applyFont="1" applyFill="1" applyBorder="1" applyAlignment="1">
      <alignment horizontal="center"/>
    </xf>
    <xf numFmtId="3" fontId="9" fillId="2" borderId="0" xfId="0" quotePrefix="1" applyNumberFormat="1" applyFont="1" applyFill="1" applyBorder="1" applyAlignment="1">
      <alignment horizontal="center"/>
    </xf>
    <xf numFmtId="3" fontId="7" fillId="2" borderId="10" xfId="0" quotePrefix="1" applyNumberFormat="1" applyFont="1" applyFill="1" applyBorder="1" applyAlignment="1">
      <alignment horizontal="center"/>
    </xf>
    <xf numFmtId="0" fontId="8" fillId="3" borderId="3" xfId="0" applyFont="1" applyFill="1" applyBorder="1"/>
    <xf numFmtId="3" fontId="7" fillId="2" borderId="3" xfId="0" quotePrefix="1" applyNumberFormat="1" applyFont="1" applyFill="1" applyBorder="1" applyAlignment="1">
      <alignment horizontal="center"/>
    </xf>
    <xf numFmtId="3" fontId="12" fillId="3" borderId="4" xfId="0" quotePrefix="1" applyNumberFormat="1" applyFont="1" applyFill="1" applyBorder="1" applyAlignment="1">
      <alignment horizontal="center"/>
    </xf>
    <xf numFmtId="3" fontId="9" fillId="3" borderId="4" xfId="0" quotePrefix="1" applyNumberFormat="1" applyFont="1" applyFill="1" applyBorder="1" applyAlignment="1">
      <alignment horizontal="center"/>
    </xf>
    <xf numFmtId="3" fontId="9" fillId="2" borderId="1" xfId="0" quotePrefix="1" applyNumberFormat="1" applyFont="1" applyFill="1" applyBorder="1" applyAlignment="1">
      <alignment horizontal="center"/>
    </xf>
    <xf numFmtId="0" fontId="18" fillId="3" borderId="0" xfId="0" applyFont="1" applyFill="1" applyAlignment="1">
      <alignment horizontal="left"/>
    </xf>
    <xf numFmtId="0" fontId="18" fillId="3" borderId="0" xfId="0" applyFont="1" applyFill="1" applyBorder="1" applyAlignment="1">
      <alignment horizontal="left"/>
    </xf>
    <xf numFmtId="0" fontId="4" fillId="3" borderId="3" xfId="0" applyFont="1" applyFill="1" applyBorder="1" applyAlignment="1">
      <alignment horizontal="left" vertical="center" wrapText="1"/>
    </xf>
    <xf numFmtId="0" fontId="18" fillId="3" borderId="3" xfId="0" applyFont="1" applyFill="1" applyBorder="1" applyAlignment="1">
      <alignment horizontal="left"/>
    </xf>
    <xf numFmtId="0" fontId="1" fillId="3" borderId="4" xfId="0" applyFont="1" applyFill="1" applyBorder="1" applyAlignment="1">
      <alignment horizontal="left"/>
    </xf>
    <xf numFmtId="0" fontId="4" fillId="3" borderId="7" xfId="0" applyFont="1" applyFill="1" applyBorder="1" applyAlignment="1">
      <alignment vertical="center" wrapText="1"/>
    </xf>
    <xf numFmtId="0" fontId="12" fillId="3" borderId="1" xfId="0" applyFont="1" applyFill="1" applyBorder="1" applyAlignment="1">
      <alignment horizontal="center"/>
    </xf>
    <xf numFmtId="0" fontId="12" fillId="3" borderId="5" xfId="0" applyFont="1" applyFill="1" applyBorder="1" applyAlignment="1">
      <alignment horizontal="center"/>
    </xf>
    <xf numFmtId="3" fontId="7" fillId="3" borderId="10" xfId="0" applyNumberFormat="1" applyFont="1" applyFill="1" applyBorder="1" applyAlignment="1">
      <alignment horizontal="center" wrapText="1"/>
    </xf>
    <xf numFmtId="3" fontId="7" fillId="3" borderId="11" xfId="0" applyNumberFormat="1" applyFont="1" applyFill="1" applyBorder="1" applyAlignment="1">
      <alignment horizontal="center" wrapText="1"/>
    </xf>
    <xf numFmtId="3" fontId="12" fillId="2" borderId="11" xfId="0" applyNumberFormat="1" applyFont="1" applyFill="1" applyBorder="1" applyAlignment="1">
      <alignment horizontal="center"/>
    </xf>
    <xf numFmtId="0" fontId="7" fillId="3" borderId="4" xfId="0" applyFont="1" applyFill="1" applyBorder="1" applyAlignment="1">
      <alignment horizontal="center" wrapText="1"/>
    </xf>
    <xf numFmtId="0" fontId="7" fillId="3" borderId="7" xfId="0" applyFont="1" applyFill="1" applyBorder="1" applyAlignment="1">
      <alignment horizontal="center" wrapText="1"/>
    </xf>
    <xf numFmtId="0" fontId="7" fillId="3" borderId="1" xfId="0" applyFont="1" applyFill="1" applyBorder="1" applyAlignment="1"/>
    <xf numFmtId="0" fontId="7" fillId="3" borderId="5" xfId="0" applyFont="1" applyFill="1" applyBorder="1" applyAlignment="1">
      <alignment horizontal="center"/>
    </xf>
    <xf numFmtId="0" fontId="2" fillId="3" borderId="13" xfId="0" applyFont="1" applyFill="1" applyBorder="1" applyAlignment="1"/>
    <xf numFmtId="3" fontId="12" fillId="3" borderId="5" xfId="0" applyNumberFormat="1" applyFont="1" applyFill="1" applyBorder="1" applyAlignment="1">
      <alignment horizontal="center"/>
    </xf>
    <xf numFmtId="3" fontId="3" fillId="3" borderId="7" xfId="0" applyNumberFormat="1" applyFont="1" applyFill="1" applyBorder="1" applyAlignment="1">
      <alignment horizontal="center"/>
    </xf>
    <xf numFmtId="0" fontId="3" fillId="0" borderId="0" xfId="0" applyFont="1" applyFill="1" applyBorder="1" applyAlignment="1">
      <alignment horizontal="center"/>
    </xf>
    <xf numFmtId="0" fontId="12" fillId="3" borderId="3" xfId="0" applyFont="1" applyFill="1" applyBorder="1" applyAlignment="1">
      <alignment horizontal="center"/>
    </xf>
    <xf numFmtId="0" fontId="12" fillId="3" borderId="9" xfId="0" applyFont="1" applyFill="1" applyBorder="1"/>
    <xf numFmtId="0" fontId="9" fillId="0" borderId="6" xfId="0" applyFont="1" applyFill="1" applyBorder="1" applyAlignment="1"/>
    <xf numFmtId="0" fontId="9" fillId="0" borderId="1" xfId="0" applyFont="1" applyFill="1" applyBorder="1" applyAlignment="1"/>
    <xf numFmtId="0" fontId="12" fillId="0" borderId="1" xfId="0" applyFont="1" applyFill="1" applyBorder="1" applyAlignment="1"/>
    <xf numFmtId="0" fontId="9" fillId="0" borderId="1" xfId="0" applyFont="1" applyFill="1" applyBorder="1" applyAlignment="1">
      <alignment horizontal="center"/>
    </xf>
    <xf numFmtId="0" fontId="8" fillId="2" borderId="6" xfId="0" applyFont="1" applyFill="1" applyBorder="1" applyAlignment="1">
      <alignment horizontal="left" vertical="center"/>
    </xf>
    <xf numFmtId="0" fontId="1" fillId="2" borderId="1" xfId="0" applyFont="1" applyFill="1" applyBorder="1" applyAlignment="1"/>
    <xf numFmtId="0" fontId="3" fillId="2" borderId="1" xfId="0" applyFont="1" applyFill="1" applyBorder="1" applyAlignment="1"/>
    <xf numFmtId="0" fontId="12" fillId="2" borderId="1" xfId="0" applyFont="1" applyFill="1" applyBorder="1" applyAlignment="1">
      <alignment horizontal="center"/>
    </xf>
    <xf numFmtId="0" fontId="37" fillId="2" borderId="0" xfId="0" applyFont="1" applyFill="1"/>
    <xf numFmtId="0" fontId="8" fillId="3" borderId="0" xfId="0" applyFont="1" applyFill="1" applyBorder="1" applyAlignment="1">
      <alignment horizontal="center" vertical="center" wrapText="1"/>
    </xf>
    <xf numFmtId="0" fontId="7" fillId="3" borderId="4" xfId="0" applyFont="1" applyFill="1" applyBorder="1" applyAlignment="1">
      <alignment wrapText="1"/>
    </xf>
    <xf numFmtId="0" fontId="5" fillId="3" borderId="10" xfId="0" applyFont="1" applyFill="1" applyBorder="1"/>
    <xf numFmtId="0" fontId="12" fillId="0" borderId="3" xfId="0" applyFont="1" applyFill="1" applyBorder="1" applyAlignment="1">
      <alignment horizontal="center"/>
    </xf>
    <xf numFmtId="3" fontId="12" fillId="0" borderId="7" xfId="0" applyNumberFormat="1" applyFont="1" applyFill="1" applyBorder="1" applyAlignment="1">
      <alignment horizontal="center"/>
    </xf>
    <xf numFmtId="0" fontId="3" fillId="3" borderId="0" xfId="0" applyFont="1" applyFill="1" applyBorder="1" applyAlignment="1">
      <alignment wrapText="1"/>
    </xf>
    <xf numFmtId="0" fontId="3" fillId="3" borderId="0" xfId="0" applyFont="1" applyFill="1" applyBorder="1" applyAlignment="1">
      <alignment horizontal="center" wrapText="1"/>
    </xf>
    <xf numFmtId="0" fontId="12" fillId="3" borderId="0" xfId="0" applyFont="1" applyFill="1" applyAlignment="1">
      <alignment horizontal="center"/>
    </xf>
    <xf numFmtId="0" fontId="37" fillId="0" borderId="0" xfId="0" applyFont="1" applyFill="1"/>
    <xf numFmtId="0" fontId="12" fillId="0" borderId="0" xfId="0" applyFont="1" applyFill="1" applyAlignment="1">
      <alignment horizontal="center"/>
    </xf>
    <xf numFmtId="0" fontId="12" fillId="3" borderId="7" xfId="0" applyFont="1" applyFill="1" applyBorder="1" applyAlignment="1">
      <alignment horizontal="center"/>
    </xf>
    <xf numFmtId="0" fontId="9" fillId="3" borderId="7" xfId="0" applyFont="1" applyFill="1" applyBorder="1" applyAlignment="1">
      <alignment horizontal="center"/>
    </xf>
    <xf numFmtId="0" fontId="9" fillId="3" borderId="1" xfId="0" applyFont="1" applyFill="1" applyBorder="1" applyAlignment="1">
      <alignment horizontal="center"/>
    </xf>
    <xf numFmtId="0" fontId="9" fillId="3" borderId="5" xfId="0" applyFont="1" applyFill="1" applyBorder="1" applyAlignment="1">
      <alignment horizontal="center"/>
    </xf>
    <xf numFmtId="0" fontId="16" fillId="3" borderId="10" xfId="0" applyFont="1" applyFill="1" applyBorder="1"/>
    <xf numFmtId="0" fontId="16" fillId="3" borderId="0" xfId="0" applyFont="1" applyFill="1" applyBorder="1"/>
    <xf numFmtId="0" fontId="9" fillId="7" borderId="2" xfId="0" applyFont="1" applyFill="1" applyBorder="1" applyAlignment="1"/>
    <xf numFmtId="0" fontId="9" fillId="7" borderId="0" xfId="0" applyFont="1" applyFill="1" applyBorder="1" applyAlignment="1"/>
    <xf numFmtId="0" fontId="9" fillId="7" borderId="0" xfId="0" applyFont="1" applyFill="1" applyBorder="1" applyAlignment="1">
      <alignment horizontal="center"/>
    </xf>
    <xf numFmtId="0" fontId="12" fillId="7" borderId="2" xfId="0" applyFont="1" applyFill="1" applyBorder="1" applyAlignment="1">
      <alignment horizontal="left"/>
    </xf>
    <xf numFmtId="0" fontId="12" fillId="7" borderId="0" xfId="0" applyFont="1" applyFill="1" applyBorder="1" applyAlignment="1">
      <alignment horizontal="left"/>
    </xf>
    <xf numFmtId="0" fontId="12" fillId="7" borderId="0" xfId="0" applyFont="1" applyFill="1" applyBorder="1" applyAlignment="1">
      <alignment horizontal="center"/>
    </xf>
    <xf numFmtId="0" fontId="9" fillId="7" borderId="6" xfId="0" applyFont="1" applyFill="1" applyBorder="1" applyAlignment="1"/>
    <xf numFmtId="0" fontId="9" fillId="7" borderId="1" xfId="0" applyFont="1" applyFill="1" applyBorder="1" applyAlignment="1"/>
    <xf numFmtId="0" fontId="9" fillId="7" borderId="1" xfId="0" applyFont="1" applyFill="1" applyBorder="1" applyAlignment="1">
      <alignment horizontal="center"/>
    </xf>
    <xf numFmtId="0" fontId="37" fillId="7" borderId="1" xfId="0" applyFont="1" applyFill="1" applyBorder="1"/>
    <xf numFmtId="0" fontId="12" fillId="7" borderId="1" xfId="0" applyFont="1" applyFill="1" applyBorder="1" applyAlignment="1">
      <alignment horizontal="center"/>
    </xf>
    <xf numFmtId="3" fontId="12" fillId="7" borderId="5" xfId="0" applyNumberFormat="1" applyFont="1" applyFill="1" applyBorder="1" applyAlignment="1">
      <alignment horizontal="center"/>
    </xf>
    <xf numFmtId="0" fontId="12" fillId="3" borderId="10" xfId="0" applyFont="1" applyFill="1" applyBorder="1" applyAlignment="1">
      <alignment horizontal="center" vertical="center"/>
    </xf>
    <xf numFmtId="0" fontId="12" fillId="3" borderId="11" xfId="0" applyFont="1" applyFill="1" applyBorder="1" applyAlignment="1">
      <alignment horizontal="center" vertical="center"/>
    </xf>
    <xf numFmtId="0" fontId="3" fillId="3" borderId="0" xfId="0" applyFont="1" applyFill="1" applyBorder="1" applyAlignment="1">
      <alignment horizontal="left"/>
    </xf>
    <xf numFmtId="0" fontId="38" fillId="3" borderId="0" xfId="0" applyFont="1" applyFill="1" applyBorder="1" applyAlignment="1">
      <alignment horizontal="right"/>
    </xf>
    <xf numFmtId="0" fontId="20" fillId="3" borderId="0" xfId="0" applyFont="1" applyFill="1" applyBorder="1" applyAlignment="1">
      <alignment horizontal="left"/>
    </xf>
    <xf numFmtId="0" fontId="4" fillId="3" borderId="4" xfId="0" applyFont="1" applyFill="1" applyBorder="1" applyAlignment="1">
      <alignment wrapText="1"/>
    </xf>
    <xf numFmtId="0" fontId="4" fillId="3" borderId="7" xfId="0" applyFont="1" applyFill="1" applyBorder="1" applyAlignment="1">
      <alignment wrapText="1"/>
    </xf>
    <xf numFmtId="0" fontId="4" fillId="3" borderId="5" xfId="0" applyFont="1" applyFill="1" applyBorder="1" applyAlignment="1">
      <alignment horizontal="right"/>
    </xf>
    <xf numFmtId="0" fontId="8" fillId="3" borderId="6" xfId="0" applyFont="1" applyFill="1" applyBorder="1" applyAlignment="1">
      <alignment horizontal="left" wrapText="1"/>
    </xf>
    <xf numFmtId="0" fontId="12" fillId="3" borderId="1" xfId="0" applyFont="1" applyFill="1" applyBorder="1" applyAlignment="1">
      <alignment horizontal="left" wrapText="1"/>
    </xf>
    <xf numFmtId="0" fontId="12" fillId="3" borderId="1" xfId="0" applyFont="1" applyFill="1" applyBorder="1" applyAlignment="1">
      <alignment wrapText="1"/>
    </xf>
    <xf numFmtId="3" fontId="12" fillId="3" borderId="1" xfId="0" applyNumberFormat="1" applyFont="1" applyFill="1" applyBorder="1" applyAlignment="1">
      <alignment wrapText="1"/>
    </xf>
    <xf numFmtId="3" fontId="12" fillId="3" borderId="5" xfId="0" applyNumberFormat="1" applyFont="1" applyFill="1" applyBorder="1" applyAlignment="1">
      <alignment wrapText="1"/>
    </xf>
    <xf numFmtId="3" fontId="9" fillId="3" borderId="15" xfId="0" applyNumberFormat="1" applyFont="1" applyFill="1" applyBorder="1" applyAlignment="1">
      <alignment horizontal="left" wrapText="1"/>
    </xf>
    <xf numFmtId="0" fontId="39" fillId="0" borderId="15" xfId="0" applyFont="1" applyBorder="1" applyAlignment="1">
      <alignment vertical="center"/>
    </xf>
    <xf numFmtId="3" fontId="9" fillId="3" borderId="15" xfId="0" applyNumberFormat="1" applyFont="1" applyFill="1" applyBorder="1" applyAlignment="1"/>
    <xf numFmtId="3" fontId="9" fillId="3" borderId="15" xfId="0" applyNumberFormat="1" applyFont="1" applyFill="1" applyBorder="1"/>
    <xf numFmtId="3" fontId="9" fillId="3" borderId="15" xfId="0" applyNumberFormat="1" applyFont="1" applyFill="1" applyBorder="1" applyAlignment="1">
      <alignment horizontal="left" vertical="center"/>
    </xf>
    <xf numFmtId="0" fontId="39" fillId="0" borderId="15" xfId="0" applyFont="1" applyBorder="1" applyAlignment="1">
      <alignment wrapText="1"/>
    </xf>
    <xf numFmtId="0" fontId="39" fillId="0" borderId="0" xfId="0" applyFont="1" applyAlignment="1">
      <alignment wrapText="1"/>
    </xf>
    <xf numFmtId="0" fontId="9" fillId="3" borderId="15" xfId="0" applyFont="1" applyFill="1" applyBorder="1"/>
    <xf numFmtId="0" fontId="9" fillId="3" borderId="15" xfId="1" applyNumberFormat="1" applyFont="1" applyFill="1" applyBorder="1"/>
    <xf numFmtId="3" fontId="9" fillId="3" borderId="15" xfId="0" applyNumberFormat="1" applyFont="1" applyFill="1" applyBorder="1" applyAlignment="1">
      <alignment horizontal="left" vertical="center" wrapText="1"/>
    </xf>
    <xf numFmtId="0" fontId="39" fillId="0" borderId="15" xfId="0" applyFont="1" applyBorder="1"/>
    <xf numFmtId="0" fontId="8" fillId="3" borderId="13" xfId="0" applyFont="1" applyFill="1" applyBorder="1" applyAlignment="1">
      <alignment vertical="center"/>
    </xf>
    <xf numFmtId="0" fontId="8" fillId="3" borderId="10" xfId="0" applyFont="1" applyFill="1" applyBorder="1" applyAlignment="1">
      <alignment horizontal="left" vertical="center"/>
    </xf>
    <xf numFmtId="0" fontId="39" fillId="0" borderId="0" xfId="0" applyFont="1"/>
    <xf numFmtId="0" fontId="3" fillId="3" borderId="15" xfId="0" applyFont="1" applyFill="1" applyBorder="1" applyAlignment="1">
      <alignment vertical="center"/>
    </xf>
    <xf numFmtId="0" fontId="39" fillId="0" borderId="0" xfId="0" applyFont="1" applyAlignment="1">
      <alignment horizontal="justify" vertical="center"/>
    </xf>
    <xf numFmtId="0" fontId="9" fillId="2" borderId="15" xfId="0" applyFont="1" applyFill="1" applyBorder="1" applyAlignment="1">
      <alignment horizontal="left" vertical="center"/>
    </xf>
    <xf numFmtId="0" fontId="9" fillId="3" borderId="15" xfId="0" applyFont="1" applyFill="1" applyBorder="1" applyAlignment="1">
      <alignment vertical="center"/>
    </xf>
    <xf numFmtId="0" fontId="8" fillId="3" borderId="10" xfId="0" applyFont="1" applyFill="1" applyBorder="1" applyAlignment="1">
      <alignment horizontal="left"/>
    </xf>
    <xf numFmtId="0" fontId="12" fillId="3" borderId="10" xfId="0" applyFont="1" applyFill="1" applyBorder="1" applyAlignment="1"/>
    <xf numFmtId="0" fontId="12" fillId="3" borderId="11" xfId="0" applyFont="1" applyFill="1" applyBorder="1" applyAlignment="1"/>
    <xf numFmtId="0" fontId="39" fillId="0" borderId="15" xfId="0" applyFont="1" applyBorder="1" applyAlignment="1">
      <alignment horizontal="justify" vertical="center"/>
    </xf>
    <xf numFmtId="3" fontId="12" fillId="3" borderId="10" xfId="0" applyNumberFormat="1" applyFont="1" applyFill="1" applyBorder="1" applyAlignment="1"/>
    <xf numFmtId="3" fontId="12" fillId="3" borderId="11" xfId="0" applyNumberFormat="1" applyFont="1" applyFill="1" applyBorder="1" applyAlignment="1"/>
    <xf numFmtId="0" fontId="9" fillId="3" borderId="8" xfId="0" applyFont="1" applyFill="1" applyBorder="1" applyAlignment="1">
      <alignment horizontal="left" vertical="center"/>
    </xf>
    <xf numFmtId="3" fontId="3" fillId="3" borderId="15" xfId="0" applyNumberFormat="1" applyFont="1" applyFill="1" applyBorder="1"/>
    <xf numFmtId="0" fontId="2" fillId="3" borderId="0" xfId="0" applyFont="1" applyFill="1" applyBorder="1" applyAlignment="1">
      <alignment vertical="center"/>
    </xf>
    <xf numFmtId="0" fontId="8" fillId="3" borderId="13" xfId="0" applyFont="1" applyFill="1" applyBorder="1" applyAlignment="1">
      <alignment wrapText="1"/>
    </xf>
    <xf numFmtId="0" fontId="8" fillId="3" borderId="10" xfId="0" applyFont="1" applyFill="1" applyBorder="1" applyAlignment="1">
      <alignment horizontal="left" wrapText="1"/>
    </xf>
    <xf numFmtId="0" fontId="8" fillId="3" borderId="10" xfId="0" applyFont="1" applyFill="1" applyBorder="1" applyAlignment="1">
      <alignment wrapText="1"/>
    </xf>
    <xf numFmtId="3" fontId="12" fillId="3" borderId="10" xfId="0" applyNumberFormat="1" applyFont="1" applyFill="1" applyBorder="1" applyAlignment="1">
      <alignment wrapText="1"/>
    </xf>
    <xf numFmtId="3" fontId="12" fillId="3" borderId="11" xfId="0" applyNumberFormat="1" applyFont="1" applyFill="1" applyBorder="1" applyAlignment="1">
      <alignment wrapText="1"/>
    </xf>
    <xf numFmtId="0" fontId="39" fillId="0" borderId="15" xfId="0" applyFont="1" applyBorder="1" applyAlignment="1">
      <alignment vertical="center" wrapText="1"/>
    </xf>
    <xf numFmtId="0" fontId="39" fillId="0" borderId="15" xfId="0" applyFont="1" applyBorder="1" applyAlignment="1">
      <alignment horizontal="left" wrapText="1"/>
    </xf>
    <xf numFmtId="3" fontId="9" fillId="0" borderId="15" xfId="0" applyNumberFormat="1" applyFont="1" applyFill="1" applyBorder="1"/>
    <xf numFmtId="3" fontId="9" fillId="3" borderId="8" xfId="0" applyNumberFormat="1" applyFont="1" applyFill="1" applyBorder="1" applyAlignment="1">
      <alignment horizontal="left" vertical="center"/>
    </xf>
    <xf numFmtId="0" fontId="39" fillId="0" borderId="0" xfId="0" applyFont="1" applyBorder="1" applyAlignment="1">
      <alignment wrapText="1"/>
    </xf>
    <xf numFmtId="0" fontId="9" fillId="0" borderId="15" xfId="0" applyFont="1" applyFill="1" applyBorder="1"/>
    <xf numFmtId="0" fontId="12" fillId="3" borderId="10" xfId="0" applyFont="1" applyFill="1" applyBorder="1" applyAlignment="1">
      <alignment wrapText="1"/>
    </xf>
    <xf numFmtId="0" fontId="12" fillId="3" borderId="11" xfId="0" applyFont="1" applyFill="1" applyBorder="1" applyAlignment="1">
      <alignment wrapText="1"/>
    </xf>
    <xf numFmtId="0" fontId="39" fillId="0" borderId="8" xfId="0" applyFont="1" applyBorder="1" applyAlignment="1">
      <alignment horizontal="justify" vertical="center"/>
    </xf>
    <xf numFmtId="0" fontId="9" fillId="3" borderId="8" xfId="1" applyNumberFormat="1" applyFont="1" applyFill="1" applyBorder="1" applyAlignment="1"/>
    <xf numFmtId="3" fontId="9" fillId="3" borderId="8" xfId="0" applyNumberFormat="1" applyFont="1" applyFill="1" applyBorder="1" applyAlignment="1"/>
    <xf numFmtId="0" fontId="9" fillId="3" borderId="15" xfId="1" applyNumberFormat="1" applyFont="1" applyFill="1" applyBorder="1" applyAlignment="1"/>
    <xf numFmtId="0" fontId="8" fillId="3" borderId="10" xfId="0" applyFont="1" applyFill="1" applyBorder="1" applyAlignment="1">
      <alignment horizontal="left" vertical="center" wrapText="1"/>
    </xf>
    <xf numFmtId="3" fontId="7" fillId="3" borderId="10" xfId="0" applyNumberFormat="1" applyFont="1" applyFill="1" applyBorder="1" applyAlignment="1">
      <alignment vertical="center"/>
    </xf>
    <xf numFmtId="3" fontId="7" fillId="3" borderId="11" xfId="0" applyNumberFormat="1" applyFont="1" applyFill="1" applyBorder="1" applyAlignment="1">
      <alignment vertical="center"/>
    </xf>
    <xf numFmtId="0" fontId="16" fillId="3" borderId="0" xfId="0" applyFont="1" applyFill="1"/>
    <xf numFmtId="0" fontId="16" fillId="3" borderId="0" xfId="0" applyFont="1" applyFill="1" applyBorder="1" applyAlignment="1">
      <alignment vertical="center" wrapText="1"/>
    </xf>
    <xf numFmtId="3" fontId="9" fillId="3" borderId="0" xfId="0" applyNumberFormat="1" applyFont="1" applyFill="1" applyBorder="1" applyAlignment="1">
      <alignment horizontal="left"/>
    </xf>
    <xf numFmtId="0" fontId="1" fillId="3" borderId="12" xfId="0" applyFont="1" applyFill="1" applyBorder="1" applyAlignment="1">
      <alignment horizontal="left"/>
    </xf>
    <xf numFmtId="0" fontId="1" fillId="8" borderId="0" xfId="0" applyFont="1" applyFill="1" applyBorder="1" applyAlignment="1">
      <alignment horizontal="center"/>
    </xf>
    <xf numFmtId="0" fontId="1" fillId="8" borderId="0" xfId="0" applyFont="1" applyFill="1" applyBorder="1" applyAlignment="1">
      <alignment horizontal="left"/>
    </xf>
    <xf numFmtId="0" fontId="18" fillId="8" borderId="0" xfId="0" applyFont="1" applyFill="1"/>
    <xf numFmtId="0" fontId="1" fillId="8" borderId="0" xfId="0" applyFont="1" applyFill="1" applyBorder="1"/>
    <xf numFmtId="0" fontId="1" fillId="8" borderId="0" xfId="0" applyFont="1" applyFill="1"/>
    <xf numFmtId="0" fontId="19" fillId="8" borderId="0" xfId="0" applyFont="1" applyFill="1" applyBorder="1" applyAlignment="1">
      <alignment horizontal="center"/>
    </xf>
    <xf numFmtId="0" fontId="19" fillId="8" borderId="0" xfId="0" applyFont="1" applyFill="1" applyBorder="1" applyAlignment="1">
      <alignment horizontal="left"/>
    </xf>
    <xf numFmtId="0" fontId="18" fillId="8" borderId="0" xfId="0" applyFont="1" applyFill="1" applyBorder="1"/>
    <xf numFmtId="0" fontId="2" fillId="8" borderId="0" xfId="0" applyFont="1" applyFill="1" applyBorder="1" applyAlignment="1">
      <alignment horizontal="center"/>
    </xf>
    <xf numFmtId="0" fontId="10" fillId="8" borderId="0" xfId="0" applyFont="1" applyFill="1" applyBorder="1" applyAlignment="1">
      <alignment horizontal="right"/>
    </xf>
    <xf numFmtId="0" fontId="3" fillId="8" borderId="0" xfId="0" applyFont="1" applyFill="1" applyBorder="1"/>
    <xf numFmtId="0" fontId="3" fillId="8" borderId="0" xfId="0" applyFont="1" applyFill="1" applyBorder="1" applyAlignment="1">
      <alignment horizontal="right"/>
    </xf>
    <xf numFmtId="0" fontId="40" fillId="8" borderId="0" xfId="0" applyFont="1" applyFill="1" applyBorder="1" applyAlignment="1">
      <alignment horizontal="right"/>
    </xf>
    <xf numFmtId="0" fontId="20" fillId="8" borderId="0" xfId="0" applyFont="1" applyFill="1" applyBorder="1" applyAlignment="1">
      <alignment horizontal="right"/>
    </xf>
    <xf numFmtId="0" fontId="41" fillId="8" borderId="0" xfId="0" applyFont="1" applyFill="1" applyBorder="1" applyAlignment="1">
      <alignment vertical="center" wrapText="1"/>
    </xf>
    <xf numFmtId="0" fontId="5" fillId="8" borderId="0" xfId="0" applyFont="1" applyFill="1" applyBorder="1"/>
    <xf numFmtId="0" fontId="5" fillId="8" borderId="0" xfId="0" applyFont="1" applyFill="1" applyBorder="1" applyAlignment="1">
      <alignment horizontal="right"/>
    </xf>
    <xf numFmtId="0" fontId="42" fillId="8" borderId="0" xfId="0" applyFont="1" applyFill="1" applyBorder="1" applyAlignment="1">
      <alignment horizontal="right"/>
    </xf>
    <xf numFmtId="0" fontId="4" fillId="8" borderId="0" xfId="0" applyFont="1" applyFill="1" applyBorder="1" applyAlignment="1">
      <alignment horizontal="right" vertical="center"/>
    </xf>
    <xf numFmtId="0" fontId="3" fillId="8" borderId="0" xfId="0" applyFont="1" applyFill="1" applyBorder="1" applyAlignment="1">
      <alignment horizontal="center"/>
    </xf>
    <xf numFmtId="0" fontId="3" fillId="8" borderId="0" xfId="0" applyFont="1" applyFill="1" applyBorder="1" applyAlignment="1">
      <alignment horizontal="left"/>
    </xf>
    <xf numFmtId="0" fontId="4" fillId="8" borderId="3" xfId="0" applyFont="1" applyFill="1" applyBorder="1" applyAlignment="1"/>
    <xf numFmtId="0" fontId="5" fillId="8" borderId="3" xfId="0" applyFont="1" applyFill="1" applyBorder="1" applyAlignment="1"/>
    <xf numFmtId="0" fontId="4" fillId="8" borderId="0" xfId="0" applyFont="1" applyFill="1" applyBorder="1" applyAlignment="1"/>
    <xf numFmtId="0" fontId="5" fillId="8" borderId="0" xfId="0" applyFont="1" applyFill="1" applyBorder="1" applyAlignment="1"/>
    <xf numFmtId="0" fontId="43" fillId="8" borderId="25" xfId="0" applyFont="1" applyFill="1" applyBorder="1" applyAlignment="1"/>
    <xf numFmtId="0" fontId="3" fillId="8" borderId="1" xfId="0" applyFont="1" applyFill="1" applyBorder="1"/>
    <xf numFmtId="0" fontId="4" fillId="8" borderId="1" xfId="0" applyFont="1" applyFill="1" applyBorder="1" applyAlignment="1"/>
    <xf numFmtId="0" fontId="4" fillId="8" borderId="1" xfId="0" applyFont="1" applyFill="1" applyBorder="1" applyAlignment="1">
      <alignment horizontal="right" vertical="center"/>
    </xf>
    <xf numFmtId="0" fontId="42" fillId="8" borderId="1" xfId="0" applyFont="1" applyFill="1" applyBorder="1" applyAlignment="1">
      <alignment horizontal="right"/>
    </xf>
    <xf numFmtId="0" fontId="4" fillId="8" borderId="5" xfId="0" applyFont="1" applyFill="1" applyBorder="1" applyAlignment="1">
      <alignment horizontal="right" vertical="center"/>
    </xf>
    <xf numFmtId="0" fontId="44" fillId="8" borderId="29" xfId="0" applyFont="1" applyFill="1" applyBorder="1"/>
    <xf numFmtId="0" fontId="4" fillId="8" borderId="30" xfId="0" applyFont="1" applyFill="1" applyBorder="1" applyAlignment="1"/>
    <xf numFmtId="164" fontId="7" fillId="8" borderId="30" xfId="0" applyNumberFormat="1" applyFont="1" applyFill="1" applyBorder="1" applyAlignment="1">
      <alignment horizontal="right"/>
    </xf>
    <xf numFmtId="164" fontId="42" fillId="8" borderId="30" xfId="0" applyNumberFormat="1" applyFont="1" applyFill="1" applyBorder="1" applyAlignment="1">
      <alignment horizontal="right"/>
    </xf>
    <xf numFmtId="164" fontId="43" fillId="8" borderId="30" xfId="0" applyNumberFormat="1" applyFont="1" applyFill="1" applyBorder="1" applyAlignment="1">
      <alignment horizontal="right"/>
    </xf>
    <xf numFmtId="164" fontId="43" fillId="8" borderId="31" xfId="0" applyNumberFormat="1" applyFont="1" applyFill="1" applyBorder="1" applyAlignment="1">
      <alignment horizontal="right"/>
    </xf>
    <xf numFmtId="0" fontId="40" fillId="8" borderId="32" xfId="0" applyFont="1" applyFill="1" applyBorder="1" applyAlignment="1"/>
    <xf numFmtId="0" fontId="40" fillId="8" borderId="25" xfId="0" applyFont="1" applyFill="1" applyBorder="1"/>
    <xf numFmtId="164" fontId="40" fillId="8" borderId="25" xfId="0" applyNumberFormat="1" applyFont="1" applyFill="1" applyBorder="1" applyAlignment="1">
      <alignment horizontal="right"/>
    </xf>
    <xf numFmtId="164" fontId="40" fillId="8" borderId="0" xfId="0" applyNumberFormat="1" applyFont="1" applyFill="1" applyBorder="1" applyAlignment="1">
      <alignment horizontal="right"/>
    </xf>
    <xf numFmtId="164" fontId="40" fillId="8" borderId="33" xfId="0" applyNumberFormat="1" applyFont="1" applyFill="1" applyBorder="1" applyAlignment="1">
      <alignment horizontal="right"/>
    </xf>
    <xf numFmtId="0" fontId="40" fillId="8" borderId="34" xfId="0" applyFont="1" applyFill="1" applyBorder="1"/>
    <xf numFmtId="0" fontId="40" fillId="8" borderId="0" xfId="0" applyFont="1" applyFill="1" applyBorder="1"/>
    <xf numFmtId="164" fontId="40" fillId="8" borderId="35" xfId="0" applyNumberFormat="1" applyFont="1" applyFill="1" applyBorder="1" applyAlignment="1">
      <alignment horizontal="right"/>
    </xf>
    <xf numFmtId="0" fontId="40" fillId="8" borderId="34" xfId="0" applyFont="1" applyFill="1" applyBorder="1" applyAlignment="1"/>
    <xf numFmtId="0" fontId="44" fillId="8" borderId="37" xfId="0" applyFont="1" applyFill="1" applyBorder="1" applyAlignment="1"/>
    <xf numFmtId="0" fontId="3" fillId="8" borderId="24" xfId="0" applyFont="1" applyFill="1" applyBorder="1"/>
    <xf numFmtId="164" fontId="43" fillId="8" borderId="24" xfId="0" applyNumberFormat="1" applyFont="1" applyFill="1" applyBorder="1" applyAlignment="1">
      <alignment horizontal="right"/>
    </xf>
    <xf numFmtId="164" fontId="43" fillId="8" borderId="25" xfId="0" applyNumberFormat="1" applyFont="1" applyFill="1" applyBorder="1" applyAlignment="1">
      <alignment horizontal="right"/>
    </xf>
    <xf numFmtId="164" fontId="43" fillId="8" borderId="26" xfId="0" applyNumberFormat="1" applyFont="1" applyFill="1" applyBorder="1" applyAlignment="1">
      <alignment horizontal="right"/>
    </xf>
    <xf numFmtId="164" fontId="43" fillId="8" borderId="0" xfId="0" applyNumberFormat="1" applyFont="1" applyFill="1" applyBorder="1" applyAlignment="1">
      <alignment horizontal="right"/>
    </xf>
    <xf numFmtId="164" fontId="43" fillId="8" borderId="35" xfId="0" applyNumberFormat="1" applyFont="1" applyFill="1" applyBorder="1" applyAlignment="1">
      <alignment horizontal="right"/>
    </xf>
    <xf numFmtId="164" fontId="40" fillId="8" borderId="30" xfId="0" applyNumberFormat="1" applyFont="1" applyFill="1" applyBorder="1" applyAlignment="1">
      <alignment horizontal="right"/>
    </xf>
    <xf numFmtId="0" fontId="44" fillId="8" borderId="37" xfId="0" applyFont="1" applyFill="1" applyBorder="1"/>
    <xf numFmtId="0" fontId="4" fillId="8" borderId="24" xfId="0" applyFont="1" applyFill="1" applyBorder="1" applyAlignment="1"/>
    <xf numFmtId="164" fontId="41" fillId="8" borderId="24" xfId="0" applyNumberFormat="1" applyFont="1" applyFill="1" applyBorder="1" applyAlignment="1">
      <alignment horizontal="right"/>
    </xf>
    <xf numFmtId="0" fontId="1" fillId="8" borderId="0" xfId="0" applyFont="1" applyFill="1" applyAlignment="1">
      <alignment horizontal="center"/>
    </xf>
    <xf numFmtId="0" fontId="40" fillId="0" borderId="34" xfId="0" applyFont="1" applyFill="1" applyBorder="1" applyAlignment="1"/>
    <xf numFmtId="0" fontId="40" fillId="0" borderId="0" xfId="0" applyFont="1" applyFill="1" applyBorder="1"/>
    <xf numFmtId="164" fontId="40" fillId="0" borderId="0" xfId="0" applyNumberFormat="1" applyFont="1" applyFill="1" applyBorder="1" applyAlignment="1">
      <alignment horizontal="right"/>
    </xf>
    <xf numFmtId="164" fontId="40" fillId="8" borderId="31" xfId="0" applyNumberFormat="1" applyFont="1" applyFill="1" applyBorder="1" applyAlignment="1">
      <alignment horizontal="right"/>
    </xf>
    <xf numFmtId="0" fontId="44" fillId="8" borderId="24" xfId="0" applyFont="1" applyFill="1" applyBorder="1"/>
    <xf numFmtId="164" fontId="44" fillId="8" borderId="24" xfId="0" applyNumberFormat="1" applyFont="1" applyFill="1" applyBorder="1" applyAlignment="1">
      <alignment horizontal="right"/>
    </xf>
    <xf numFmtId="0" fontId="1" fillId="8" borderId="0" xfId="0" applyFont="1" applyFill="1" applyAlignment="1">
      <alignment horizontal="left"/>
    </xf>
    <xf numFmtId="0" fontId="40" fillId="0" borderId="25" xfId="0" applyFont="1" applyFill="1" applyBorder="1"/>
    <xf numFmtId="0" fontId="45" fillId="0" borderId="25" xfId="0" applyFont="1" applyFill="1" applyBorder="1"/>
    <xf numFmtId="164" fontId="40" fillId="0" borderId="25" xfId="0" applyNumberFormat="1" applyFont="1" applyFill="1" applyBorder="1" applyAlignment="1">
      <alignment horizontal="right"/>
    </xf>
    <xf numFmtId="164" fontId="45" fillId="0" borderId="25" xfId="0" applyNumberFormat="1" applyFont="1" applyFill="1" applyBorder="1" applyAlignment="1">
      <alignment horizontal="right"/>
    </xf>
    <xf numFmtId="0" fontId="40" fillId="8" borderId="30" xfId="0" applyFont="1" applyFill="1" applyBorder="1"/>
    <xf numFmtId="164" fontId="43" fillId="8" borderId="24" xfId="0" applyNumberFormat="1" applyFont="1" applyFill="1" applyBorder="1" applyAlignment="1">
      <alignment horizontal="right" vertical="center"/>
    </xf>
    <xf numFmtId="164" fontId="43" fillId="8" borderId="26" xfId="0" applyNumberFormat="1" applyFont="1" applyFill="1" applyBorder="1" applyAlignment="1">
      <alignment horizontal="right" vertical="center"/>
    </xf>
    <xf numFmtId="0" fontId="3" fillId="8" borderId="0" xfId="0" applyFont="1" applyFill="1" applyAlignment="1">
      <alignment horizontal="center"/>
    </xf>
    <xf numFmtId="0" fontId="3" fillId="8" borderId="0" xfId="0" applyFont="1" applyFill="1" applyAlignment="1">
      <alignment horizontal="left"/>
    </xf>
    <xf numFmtId="0" fontId="3" fillId="8" borderId="0" xfId="0" applyFont="1" applyFill="1"/>
    <xf numFmtId="0" fontId="3" fillId="8" borderId="0" xfId="0" applyFont="1" applyFill="1" applyAlignment="1">
      <alignment horizontal="right"/>
    </xf>
    <xf numFmtId="0" fontId="1" fillId="8" borderId="0" xfId="0" applyFont="1" applyFill="1" applyAlignment="1">
      <alignment horizontal="right"/>
    </xf>
    <xf numFmtId="0" fontId="45" fillId="8" borderId="0" xfId="0" applyFont="1" applyFill="1" applyAlignment="1">
      <alignment horizontal="right"/>
    </xf>
    <xf numFmtId="0" fontId="43" fillId="8" borderId="0" xfId="0" applyFont="1" applyFill="1" applyBorder="1" applyAlignment="1"/>
    <xf numFmtId="0" fontId="2" fillId="8" borderId="0" xfId="0" applyFont="1" applyFill="1" applyBorder="1" applyAlignment="1"/>
    <xf numFmtId="0" fontId="7" fillId="8" borderId="0" xfId="0" applyFont="1" applyFill="1" applyBorder="1" applyAlignment="1">
      <alignment horizontal="center"/>
    </xf>
    <xf numFmtId="0" fontId="7" fillId="8" borderId="0" xfId="0" applyFont="1" applyFill="1" applyBorder="1" applyAlignment="1">
      <alignment horizontal="left"/>
    </xf>
    <xf numFmtId="0" fontId="2" fillId="8" borderId="0" xfId="0" applyFont="1" applyFill="1" applyBorder="1" applyAlignment="1">
      <alignment horizontal="center" wrapText="1"/>
    </xf>
    <xf numFmtId="0" fontId="43" fillId="8" borderId="25" xfId="0" applyFont="1" applyFill="1" applyBorder="1" applyAlignment="1">
      <alignment horizontal="center"/>
    </xf>
    <xf numFmtId="0" fontId="4" fillId="8" borderId="1" xfId="0" applyFont="1" applyFill="1" applyBorder="1" applyAlignment="1">
      <alignment horizontal="center"/>
    </xf>
    <xf numFmtId="0" fontId="4" fillId="8" borderId="5" xfId="0" applyFont="1" applyFill="1" applyBorder="1" applyAlignment="1">
      <alignment horizontal="center"/>
    </xf>
    <xf numFmtId="0" fontId="44" fillId="8" borderId="34" xfId="0" applyFont="1" applyFill="1" applyBorder="1"/>
    <xf numFmtId="3" fontId="7" fillId="8" borderId="0" xfId="0" applyNumberFormat="1" applyFont="1" applyFill="1" applyBorder="1" applyAlignment="1">
      <alignment horizontal="center"/>
    </xf>
    <xf numFmtId="3" fontId="7" fillId="8" borderId="35" xfId="0" applyNumberFormat="1" applyFont="1" applyFill="1" applyBorder="1" applyAlignment="1">
      <alignment horizontal="center"/>
    </xf>
    <xf numFmtId="0" fontId="43" fillId="8" borderId="32" xfId="0" applyFont="1" applyFill="1" applyBorder="1" applyAlignment="1"/>
    <xf numFmtId="0" fontId="3" fillId="8" borderId="25" xfId="0" applyFont="1" applyFill="1" applyBorder="1"/>
    <xf numFmtId="3" fontId="7" fillId="8" borderId="25" xfId="0" applyNumberFormat="1" applyFont="1" applyFill="1" applyBorder="1" applyAlignment="1">
      <alignment horizontal="center"/>
    </xf>
    <xf numFmtId="3" fontId="7" fillId="8" borderId="33" xfId="0" applyNumberFormat="1" applyFont="1" applyFill="1" applyBorder="1" applyAlignment="1">
      <alignment horizontal="center"/>
    </xf>
    <xf numFmtId="0" fontId="3" fillId="8" borderId="34" xfId="0" applyFont="1" applyFill="1" applyBorder="1"/>
    <xf numFmtId="3" fontId="3" fillId="8" borderId="0" xfId="0" applyNumberFormat="1" applyFont="1" applyFill="1" applyBorder="1" applyAlignment="1">
      <alignment horizontal="center"/>
    </xf>
    <xf numFmtId="3" fontId="40" fillId="8" borderId="0" xfId="0" applyNumberFormat="1" applyFont="1" applyFill="1" applyBorder="1" applyAlignment="1">
      <alignment horizontal="center"/>
    </xf>
    <xf numFmtId="3" fontId="40" fillId="8" borderId="35" xfId="0" applyNumberFormat="1" applyFont="1" applyFill="1" applyBorder="1" applyAlignment="1">
      <alignment horizontal="center"/>
    </xf>
    <xf numFmtId="0" fontId="43" fillId="8" borderId="34" xfId="0" applyFont="1" applyFill="1" applyBorder="1"/>
    <xf numFmtId="3" fontId="43" fillId="8" borderId="0" xfId="0" applyNumberFormat="1" applyFont="1" applyFill="1" applyBorder="1" applyAlignment="1">
      <alignment horizontal="center"/>
    </xf>
    <xf numFmtId="0" fontId="40" fillId="8" borderId="0" xfId="0" applyFont="1" applyFill="1" applyBorder="1" applyAlignment="1">
      <alignment horizontal="center"/>
    </xf>
    <xf numFmtId="0" fontId="3" fillId="8" borderId="34" xfId="0" applyFont="1" applyFill="1" applyBorder="1" applyAlignment="1"/>
    <xf numFmtId="0" fontId="7" fillId="8" borderId="34" xfId="0" applyFont="1" applyFill="1" applyBorder="1" applyAlignment="1"/>
    <xf numFmtId="0" fontId="7" fillId="8" borderId="0" xfId="0" applyFont="1" applyFill="1" applyBorder="1"/>
    <xf numFmtId="3" fontId="43" fillId="8" borderId="35" xfId="0" applyNumberFormat="1" applyFont="1" applyFill="1" applyBorder="1" applyAlignment="1">
      <alignment horizontal="center"/>
    </xf>
    <xf numFmtId="0" fontId="43" fillId="8" borderId="34" xfId="0" applyFont="1" applyFill="1" applyBorder="1" applyAlignment="1"/>
    <xf numFmtId="3" fontId="43" fillId="8" borderId="24" xfId="0" applyNumberFormat="1" applyFont="1" applyFill="1" applyBorder="1" applyAlignment="1">
      <alignment horizontal="center"/>
    </xf>
    <xf numFmtId="3" fontId="43" fillId="8" borderId="26" xfId="0" applyNumberFormat="1" applyFont="1" applyFill="1" applyBorder="1" applyAlignment="1">
      <alignment horizontal="center"/>
    </xf>
    <xf numFmtId="3" fontId="12" fillId="8" borderId="35" xfId="0" applyNumberFormat="1" applyFont="1" applyFill="1" applyBorder="1" applyAlignment="1">
      <alignment horizontal="center"/>
    </xf>
    <xf numFmtId="0" fontId="1" fillId="8" borderId="34" xfId="0" applyFont="1" applyFill="1" applyBorder="1"/>
    <xf numFmtId="0" fontId="43" fillId="8" borderId="0" xfId="0" applyFont="1" applyFill="1" applyBorder="1"/>
    <xf numFmtId="0" fontId="3" fillId="8" borderId="29" xfId="0" applyFont="1" applyFill="1" applyBorder="1" applyAlignment="1"/>
    <xf numFmtId="0" fontId="3" fillId="8" borderId="30" xfId="0" applyFont="1" applyFill="1" applyBorder="1"/>
    <xf numFmtId="0" fontId="3" fillId="8" borderId="30" xfId="0" applyFont="1" applyFill="1" applyBorder="1" applyAlignment="1">
      <alignment horizontal="center"/>
    </xf>
    <xf numFmtId="3" fontId="40" fillId="8" borderId="30" xfId="0" applyNumberFormat="1" applyFont="1" applyFill="1" applyBorder="1" applyAlignment="1">
      <alignment horizontal="center"/>
    </xf>
    <xf numFmtId="3" fontId="3" fillId="8" borderId="30" xfId="0" applyNumberFormat="1" applyFont="1" applyFill="1" applyBorder="1" applyAlignment="1">
      <alignment horizontal="center"/>
    </xf>
    <xf numFmtId="3" fontId="40" fillId="8" borderId="31" xfId="0" applyNumberFormat="1" applyFont="1" applyFill="1" applyBorder="1" applyAlignment="1">
      <alignment horizontal="center"/>
    </xf>
    <xf numFmtId="0" fontId="2" fillId="8" borderId="0" xfId="0" applyFont="1" applyFill="1" applyBorder="1" applyAlignment="1">
      <alignment horizontal="center" vertical="center"/>
    </xf>
    <xf numFmtId="0" fontId="3" fillId="8" borderId="0" xfId="0" applyFont="1" applyFill="1" applyBorder="1" applyAlignment="1"/>
    <xf numFmtId="0" fontId="10" fillId="8" borderId="0" xfId="0" applyFont="1" applyFill="1" applyBorder="1" applyAlignment="1">
      <alignment horizontal="center"/>
    </xf>
    <xf numFmtId="0" fontId="1" fillId="8" borderId="0" xfId="0" applyFont="1" applyFill="1" applyBorder="1" applyAlignment="1"/>
    <xf numFmtId="0" fontId="20" fillId="8" borderId="0" xfId="0" applyFont="1" applyFill="1" applyBorder="1" applyAlignment="1">
      <alignment horizontal="center"/>
    </xf>
    <xf numFmtId="0" fontId="10" fillId="8" borderId="0" xfId="0" applyFont="1" applyFill="1" applyAlignment="1">
      <alignment horizontal="center"/>
    </xf>
    <xf numFmtId="0" fontId="44" fillId="8" borderId="29" xfId="0" applyFont="1" applyFill="1" applyBorder="1" applyAlignment="1"/>
    <xf numFmtId="3" fontId="7" fillId="8" borderId="30" xfId="0" applyNumberFormat="1" applyFont="1" applyFill="1" applyBorder="1" applyAlignment="1">
      <alignment horizontal="center"/>
    </xf>
    <xf numFmtId="3" fontId="7" fillId="8" borderId="31" xfId="0" applyNumberFormat="1" applyFont="1" applyFill="1" applyBorder="1" applyAlignment="1">
      <alignment horizontal="center"/>
    </xf>
    <xf numFmtId="0" fontId="43" fillId="8" borderId="0" xfId="0" applyFont="1" applyFill="1" applyBorder="1" applyAlignment="1">
      <alignment horizontal="center"/>
    </xf>
    <xf numFmtId="0" fontId="43" fillId="0" borderId="34" xfId="0" applyFont="1" applyFill="1" applyBorder="1" applyAlignment="1"/>
    <xf numFmtId="3" fontId="7" fillId="8" borderId="24" xfId="0" applyNumberFormat="1" applyFont="1" applyFill="1" applyBorder="1" applyAlignment="1">
      <alignment horizontal="center"/>
    </xf>
    <xf numFmtId="3" fontId="3" fillId="8" borderId="24" xfId="0" applyNumberFormat="1" applyFont="1" applyFill="1" applyBorder="1" applyAlignment="1">
      <alignment horizontal="center"/>
    </xf>
    <xf numFmtId="0" fontId="3" fillId="8" borderId="34" xfId="0" applyFont="1" applyFill="1" applyBorder="1" applyAlignment="1">
      <alignment horizontal="center"/>
    </xf>
    <xf numFmtId="0" fontId="43" fillId="8" borderId="24" xfId="0" applyFont="1" applyFill="1" applyBorder="1" applyAlignment="1">
      <alignment horizontal="center"/>
    </xf>
    <xf numFmtId="3" fontId="43" fillId="8" borderId="25" xfId="0" applyNumberFormat="1" applyFont="1" applyFill="1" applyBorder="1" applyAlignment="1">
      <alignment horizontal="center"/>
    </xf>
    <xf numFmtId="0" fontId="3" fillId="8" borderId="29" xfId="0" applyFont="1" applyFill="1" applyBorder="1"/>
    <xf numFmtId="0" fontId="43" fillId="0" borderId="0" xfId="0" applyFont="1" applyFill="1" applyBorder="1"/>
    <xf numFmtId="0" fontId="43" fillId="8" borderId="0" xfId="0" applyFont="1" applyFill="1" applyAlignment="1">
      <alignment horizontal="center"/>
    </xf>
    <xf numFmtId="3" fontId="43" fillId="8" borderId="24" xfId="0" applyNumberFormat="1" applyFont="1" applyFill="1" applyBorder="1" applyAlignment="1">
      <alignment horizontal="center" vertical="center"/>
    </xf>
    <xf numFmtId="3" fontId="43" fillId="8" borderId="26" xfId="0" applyNumberFormat="1" applyFont="1" applyFill="1" applyBorder="1" applyAlignment="1">
      <alignment horizontal="center" vertical="center"/>
    </xf>
    <xf numFmtId="3" fontId="7" fillId="8" borderId="1" xfId="0" applyNumberFormat="1" applyFont="1" applyFill="1" applyBorder="1" applyAlignment="1">
      <alignment horizontal="center"/>
    </xf>
    <xf numFmtId="0" fontId="9" fillId="0" borderId="0" xfId="0" applyFont="1" applyBorder="1" applyAlignment="1">
      <alignment horizontal="center"/>
    </xf>
    <xf numFmtId="0" fontId="5" fillId="8" borderId="25" xfId="0" applyFont="1" applyFill="1" applyBorder="1" applyAlignment="1"/>
    <xf numFmtId="0" fontId="4" fillId="8" borderId="30" xfId="0" applyFont="1" applyFill="1" applyBorder="1" applyAlignment="1">
      <alignment horizontal="center"/>
    </xf>
    <xf numFmtId="0" fontId="4" fillId="8" borderId="31" xfId="0" applyFont="1" applyFill="1" applyBorder="1" applyAlignment="1">
      <alignment horizontal="center"/>
    </xf>
    <xf numFmtId="3" fontId="7" fillId="8" borderId="26" xfId="0" applyNumberFormat="1" applyFont="1" applyFill="1" applyBorder="1" applyAlignment="1">
      <alignment horizontal="center"/>
    </xf>
    <xf numFmtId="0" fontId="44" fillId="8" borderId="25" xfId="0" applyFont="1" applyFill="1" applyBorder="1"/>
    <xf numFmtId="3" fontId="43" fillId="8" borderId="33" xfId="0" applyNumberFormat="1" applyFont="1" applyFill="1" applyBorder="1" applyAlignment="1">
      <alignment horizontal="center"/>
    </xf>
    <xf numFmtId="0" fontId="43" fillId="0" borderId="3" xfId="0" applyFont="1" applyFill="1" applyBorder="1"/>
    <xf numFmtId="0" fontId="1" fillId="8" borderId="3" xfId="0" applyFont="1" applyFill="1" applyBorder="1"/>
    <xf numFmtId="0" fontId="43" fillId="8" borderId="3" xfId="0" applyFont="1" applyFill="1" applyBorder="1" applyAlignment="1">
      <alignment horizontal="center"/>
    </xf>
    <xf numFmtId="3" fontId="7" fillId="8" borderId="3" xfId="0" applyNumberFormat="1" applyFont="1" applyFill="1" applyBorder="1" applyAlignment="1">
      <alignment horizontal="center"/>
    </xf>
    <xf numFmtId="3" fontId="3" fillId="8" borderId="3" xfId="0" applyNumberFormat="1" applyFont="1" applyFill="1" applyBorder="1" applyAlignment="1">
      <alignment horizontal="center"/>
    </xf>
    <xf numFmtId="3" fontId="43" fillId="8" borderId="3" xfId="0" applyNumberFormat="1" applyFont="1" applyFill="1" applyBorder="1" applyAlignment="1">
      <alignment horizontal="center"/>
    </xf>
    <xf numFmtId="3" fontId="43" fillId="8" borderId="4" xfId="0" applyNumberFormat="1" applyFont="1" applyFill="1" applyBorder="1" applyAlignment="1">
      <alignment horizontal="center"/>
    </xf>
    <xf numFmtId="3" fontId="40" fillId="8" borderId="7" xfId="0" applyNumberFormat="1" applyFont="1" applyFill="1" applyBorder="1" applyAlignment="1">
      <alignment horizontal="center"/>
    </xf>
    <xf numFmtId="3" fontId="43" fillId="8" borderId="7" xfId="0" applyNumberFormat="1" applyFont="1" applyFill="1" applyBorder="1" applyAlignment="1">
      <alignment horizontal="center"/>
    </xf>
    <xf numFmtId="0" fontId="3" fillId="8" borderId="1" xfId="0" applyFont="1" applyFill="1" applyBorder="1" applyAlignment="1"/>
    <xf numFmtId="3" fontId="3" fillId="8" borderId="1" xfId="0" applyNumberFormat="1" applyFont="1" applyFill="1" applyBorder="1" applyAlignment="1">
      <alignment horizontal="center"/>
    </xf>
    <xf numFmtId="3" fontId="40" fillId="8" borderId="1" xfId="0" applyNumberFormat="1" applyFont="1" applyFill="1" applyBorder="1" applyAlignment="1">
      <alignment horizontal="center"/>
    </xf>
    <xf numFmtId="3" fontId="40" fillId="8" borderId="5" xfId="0" applyNumberFormat="1" applyFont="1" applyFill="1" applyBorder="1" applyAlignment="1">
      <alignment horizontal="center"/>
    </xf>
    <xf numFmtId="3" fontId="43" fillId="8" borderId="30" xfId="0" applyNumberFormat="1" applyFont="1" applyFill="1" applyBorder="1" applyAlignment="1">
      <alignment horizontal="center" vertical="center"/>
    </xf>
    <xf numFmtId="3" fontId="43" fillId="8" borderId="31" xfId="0" applyNumberFormat="1" applyFont="1" applyFill="1" applyBorder="1" applyAlignment="1">
      <alignment horizontal="center" vertical="center"/>
    </xf>
    <xf numFmtId="3" fontId="7" fillId="3" borderId="0" xfId="0" applyNumberFormat="1" applyFont="1" applyFill="1" applyBorder="1" applyAlignment="1">
      <alignment horizontal="center"/>
    </xf>
    <xf numFmtId="3" fontId="7" fillId="3" borderId="7" xfId="0" applyNumberFormat="1" applyFont="1" applyFill="1" applyBorder="1" applyAlignment="1">
      <alignment horizontal="center" vertical="center"/>
    </xf>
    <xf numFmtId="0" fontId="9" fillId="3" borderId="7" xfId="0" quotePrefix="1" applyFont="1" applyFill="1" applyBorder="1" applyAlignment="1">
      <alignment horizontal="center"/>
    </xf>
    <xf numFmtId="0" fontId="7" fillId="3" borderId="11" xfId="0" quotePrefix="1" applyFont="1" applyFill="1" applyBorder="1" applyAlignment="1">
      <alignment horizontal="center"/>
    </xf>
    <xf numFmtId="0" fontId="8" fillId="2" borderId="13" xfId="0" applyFont="1" applyFill="1" applyBorder="1"/>
    <xf numFmtId="0" fontId="3" fillId="3" borderId="0" xfId="0" applyFont="1" applyFill="1" applyAlignment="1">
      <alignment horizontal="left" vertical="center"/>
    </xf>
    <xf numFmtId="0" fontId="12" fillId="3" borderId="15" xfId="0" applyFont="1" applyFill="1" applyBorder="1" applyAlignment="1">
      <alignment horizontal="center" vertical="center" wrapText="1"/>
    </xf>
    <xf numFmtId="0" fontId="8" fillId="3" borderId="6" xfId="0" applyFont="1" applyFill="1" applyBorder="1" applyAlignment="1">
      <alignment horizontal="center" vertical="center"/>
    </xf>
    <xf numFmtId="3" fontId="7" fillId="3" borderId="1" xfId="0" applyNumberFormat="1" applyFont="1" applyFill="1" applyBorder="1" applyAlignment="1">
      <alignment horizontal="center" vertical="center"/>
    </xf>
    <xf numFmtId="0" fontId="18" fillId="2" borderId="0" xfId="0" applyFont="1" applyFill="1" applyAlignment="1">
      <alignment horizontal="center"/>
    </xf>
    <xf numFmtId="0" fontId="18" fillId="2" borderId="0" xfId="0" applyFont="1" applyFill="1" applyBorder="1" applyAlignment="1">
      <alignment horizontal="center"/>
    </xf>
    <xf numFmtId="0" fontId="20" fillId="2" borderId="1" xfId="0" applyFont="1" applyFill="1" applyBorder="1" applyAlignment="1">
      <alignment horizontal="center"/>
    </xf>
    <xf numFmtId="0" fontId="15" fillId="2" borderId="9" xfId="0" applyFont="1" applyFill="1" applyBorder="1" applyAlignment="1">
      <alignment vertical="center" wrapText="1"/>
    </xf>
    <xf numFmtId="0" fontId="4" fillId="2" borderId="3" xfId="0" applyFont="1" applyFill="1" applyBorder="1" applyAlignment="1">
      <alignment horizontal="center" wrapText="1"/>
    </xf>
    <xf numFmtId="0" fontId="4" fillId="2" borderId="3" xfId="0" applyFont="1" applyFill="1" applyBorder="1" applyAlignment="1">
      <alignment horizontal="center"/>
    </xf>
    <xf numFmtId="0" fontId="8" fillId="2" borderId="9" xfId="0" applyFont="1" applyFill="1" applyBorder="1"/>
    <xf numFmtId="164" fontId="7" fillId="2" borderId="0" xfId="0" applyNumberFormat="1" applyFont="1" applyFill="1" applyBorder="1" applyAlignment="1">
      <alignment horizontal="center"/>
    </xf>
    <xf numFmtId="164" fontId="12" fillId="2" borderId="4" xfId="0" applyNumberFormat="1" applyFont="1" applyFill="1" applyBorder="1" applyAlignment="1">
      <alignment horizontal="center" vertical="center"/>
    </xf>
    <xf numFmtId="0" fontId="9" fillId="2" borderId="9" xfId="0" applyFont="1" applyFill="1" applyBorder="1" applyAlignment="1"/>
    <xf numFmtId="0" fontId="9" fillId="2" borderId="3" xfId="0" applyFont="1" applyFill="1" applyBorder="1"/>
    <xf numFmtId="164" fontId="9" fillId="2" borderId="4" xfId="0" applyNumberFormat="1" applyFont="1" applyFill="1" applyBorder="1" applyAlignment="1">
      <alignment horizontal="center"/>
    </xf>
    <xf numFmtId="164" fontId="9" fillId="2" borderId="7" xfId="0" applyNumberFormat="1" applyFont="1" applyFill="1" applyBorder="1" applyAlignment="1">
      <alignment horizontal="center"/>
    </xf>
    <xf numFmtId="0" fontId="8" fillId="2" borderId="13" xfId="0" applyFont="1" applyFill="1" applyBorder="1" applyAlignment="1"/>
    <xf numFmtId="164" fontId="12" fillId="2" borderId="10" xfId="0" quotePrefix="1" applyNumberFormat="1" applyFont="1" applyFill="1" applyBorder="1" applyAlignment="1">
      <alignment horizontal="center"/>
    </xf>
    <xf numFmtId="164" fontId="12" fillId="2" borderId="11" xfId="0" quotePrefix="1" applyNumberFormat="1" applyFont="1" applyFill="1" applyBorder="1" applyAlignment="1">
      <alignment horizontal="center"/>
    </xf>
    <xf numFmtId="164" fontId="9" fillId="2" borderId="7" xfId="0" quotePrefix="1" applyNumberFormat="1" applyFont="1" applyFill="1" applyBorder="1" applyAlignment="1">
      <alignment horizontal="center"/>
    </xf>
    <xf numFmtId="164" fontId="9" fillId="2" borderId="1" xfId="0" applyNumberFormat="1" applyFont="1" applyFill="1" applyBorder="1" applyAlignment="1">
      <alignment horizontal="center"/>
    </xf>
    <xf numFmtId="164" fontId="9" fillId="2" borderId="5" xfId="0" applyNumberFormat="1" applyFont="1" applyFill="1" applyBorder="1" applyAlignment="1">
      <alignment horizontal="center"/>
    </xf>
    <xf numFmtId="0" fontId="9" fillId="3" borderId="0" xfId="0" applyFont="1" applyFill="1" applyBorder="1" applyAlignment="1">
      <alignment horizontal="center" vertical="center"/>
    </xf>
    <xf numFmtId="164" fontId="12" fillId="2" borderId="7" xfId="0" applyNumberFormat="1" applyFont="1" applyFill="1" applyBorder="1" applyAlignment="1">
      <alignment horizontal="center" vertical="center"/>
    </xf>
    <xf numFmtId="0" fontId="9" fillId="3" borderId="0" xfId="0" applyFont="1" applyFill="1" applyAlignment="1">
      <alignment horizontal="center" vertical="center"/>
    </xf>
    <xf numFmtId="164" fontId="12" fillId="2" borderId="11" xfId="0" applyNumberFormat="1" applyFont="1" applyFill="1" applyBorder="1" applyAlignment="1">
      <alignment horizontal="center"/>
    </xf>
    <xf numFmtId="0" fontId="16" fillId="2" borderId="10" xfId="0" applyFont="1" applyFill="1" applyBorder="1"/>
    <xf numFmtId="0" fontId="16" fillId="2" borderId="0" xfId="0" applyFont="1" applyFill="1" applyBorder="1"/>
    <xf numFmtId="164" fontId="12" fillId="2" borderId="10" xfId="0" applyNumberFormat="1" applyFont="1" applyFill="1" applyBorder="1" applyAlignment="1">
      <alignment horizontal="center" vertical="center"/>
    </xf>
    <xf numFmtId="164" fontId="12" fillId="2" borderId="11" xfId="0" applyNumberFormat="1" applyFont="1" applyFill="1" applyBorder="1" applyAlignment="1">
      <alignment horizontal="center" vertical="center"/>
    </xf>
    <xf numFmtId="0" fontId="9" fillId="2" borderId="0" xfId="0" applyFont="1" applyFill="1"/>
    <xf numFmtId="0" fontId="9" fillId="2" borderId="0" xfId="0" applyFont="1" applyFill="1" applyAlignment="1">
      <alignment horizontal="center"/>
    </xf>
    <xf numFmtId="0" fontId="1" fillId="2" borderId="0" xfId="0" applyFont="1" applyFill="1" applyAlignment="1">
      <alignment horizontal="center"/>
    </xf>
    <xf numFmtId="3" fontId="7" fillId="2" borderId="0" xfId="0" quotePrefix="1" applyNumberFormat="1" applyFont="1" applyFill="1" applyBorder="1" applyAlignment="1">
      <alignment horizontal="center"/>
    </xf>
    <xf numFmtId="0" fontId="1" fillId="9" borderId="0" xfId="0" applyFont="1" applyFill="1" applyAlignment="1">
      <alignment horizontal="center"/>
    </xf>
    <xf numFmtId="0" fontId="1" fillId="4" borderId="0" xfId="0" applyFont="1" applyFill="1" applyAlignment="1">
      <alignment horizontal="center"/>
    </xf>
    <xf numFmtId="164" fontId="12" fillId="3" borderId="4" xfId="0" applyNumberFormat="1" applyFont="1" applyFill="1" applyBorder="1" applyAlignment="1">
      <alignment horizontal="center" vertical="center"/>
    </xf>
    <xf numFmtId="164" fontId="12" fillId="3" borderId="10" xfId="0" quotePrefix="1" applyNumberFormat="1" applyFont="1" applyFill="1" applyBorder="1" applyAlignment="1">
      <alignment horizontal="center"/>
    </xf>
    <xf numFmtId="164" fontId="9" fillId="3" borderId="0" xfId="0" quotePrefix="1" applyNumberFormat="1" applyFont="1" applyFill="1" applyBorder="1" applyAlignment="1">
      <alignment horizontal="center"/>
    </xf>
    <xf numFmtId="164" fontId="9" fillId="0" borderId="0" xfId="0" quotePrefix="1" applyNumberFormat="1" applyFont="1" applyFill="1" applyBorder="1" applyAlignment="1">
      <alignment horizontal="center"/>
    </xf>
    <xf numFmtId="164" fontId="9" fillId="0" borderId="7" xfId="0" quotePrefix="1" applyNumberFormat="1" applyFont="1" applyFill="1" applyBorder="1" applyAlignment="1">
      <alignment horizontal="center"/>
    </xf>
    <xf numFmtId="164" fontId="9" fillId="3" borderId="1" xfId="0" applyNumberFormat="1" applyFont="1" applyFill="1" applyBorder="1" applyAlignment="1">
      <alignment horizontal="center"/>
    </xf>
    <xf numFmtId="164" fontId="9" fillId="3" borderId="5" xfId="0" applyNumberFormat="1" applyFont="1" applyFill="1" applyBorder="1" applyAlignment="1">
      <alignment horizontal="center"/>
    </xf>
    <xf numFmtId="164" fontId="12" fillId="3" borderId="7" xfId="0" applyNumberFormat="1" applyFont="1" applyFill="1" applyBorder="1" applyAlignment="1">
      <alignment horizontal="center" vertical="center"/>
    </xf>
    <xf numFmtId="0" fontId="9" fillId="0" borderId="3" xfId="0" applyFont="1" applyFill="1" applyBorder="1"/>
    <xf numFmtId="0" fontId="2" fillId="3" borderId="0" xfId="0" applyFont="1" applyFill="1" applyBorder="1" applyAlignment="1">
      <alignment horizontal="center"/>
    </xf>
    <xf numFmtId="0" fontId="7" fillId="3" borderId="1" xfId="0" applyFont="1" applyFill="1" applyBorder="1" applyAlignment="1">
      <alignment horizontal="center" vertical="center"/>
    </xf>
    <xf numFmtId="0" fontId="7" fillId="3" borderId="10" xfId="0" applyFont="1" applyFill="1" applyBorder="1" applyAlignment="1">
      <alignment horizontal="center"/>
    </xf>
    <xf numFmtId="0" fontId="9" fillId="3" borderId="3" xfId="0" applyFont="1" applyFill="1" applyBorder="1" applyAlignment="1">
      <alignment horizontal="center"/>
    </xf>
    <xf numFmtId="0" fontId="3" fillId="3" borderId="3" xfId="0" applyFont="1" applyFill="1" applyBorder="1" applyAlignment="1">
      <alignment horizontal="center"/>
    </xf>
    <xf numFmtId="3" fontId="3" fillId="3" borderId="3" xfId="0" applyNumberFormat="1" applyFont="1" applyFill="1" applyBorder="1" applyAlignment="1">
      <alignment horizontal="center"/>
    </xf>
    <xf numFmtId="0" fontId="3" fillId="3" borderId="0" xfId="0" applyFont="1" applyFill="1" applyBorder="1" applyAlignment="1">
      <alignment horizontal="center"/>
    </xf>
    <xf numFmtId="3" fontId="3" fillId="3" borderId="0" xfId="0" applyNumberFormat="1" applyFont="1" applyFill="1" applyBorder="1" applyAlignment="1">
      <alignment horizontal="center"/>
    </xf>
    <xf numFmtId="164" fontId="12" fillId="3" borderId="10" xfId="0" applyNumberFormat="1" applyFont="1" applyFill="1" applyBorder="1" applyAlignment="1">
      <alignment horizontal="center" vertical="center"/>
    </xf>
    <xf numFmtId="0" fontId="2" fillId="3" borderId="8" xfId="0" applyFont="1" applyFill="1" applyBorder="1" applyAlignment="1">
      <alignment horizontal="center" vertical="center" wrapText="1"/>
    </xf>
    <xf numFmtId="0" fontId="2" fillId="3" borderId="12" xfId="0" applyFont="1" applyFill="1" applyBorder="1" applyAlignment="1">
      <alignment horizontal="center" vertical="center" wrapText="1"/>
    </xf>
    <xf numFmtId="0" fontId="2" fillId="3" borderId="14" xfId="0" applyFont="1" applyFill="1" applyBorder="1" applyAlignment="1">
      <alignment horizontal="center" vertical="center" wrapText="1"/>
    </xf>
    <xf numFmtId="0" fontId="8" fillId="3" borderId="13" xfId="0" applyFont="1" applyFill="1" applyBorder="1" applyAlignment="1">
      <alignment horizontal="center" vertical="center"/>
    </xf>
    <xf numFmtId="0" fontId="8" fillId="3" borderId="10" xfId="0" applyFont="1" applyFill="1" applyBorder="1" applyAlignment="1">
      <alignment horizontal="center" vertical="center"/>
    </xf>
    <xf numFmtId="0" fontId="2" fillId="3" borderId="2" xfId="0" applyFont="1" applyFill="1" applyBorder="1" applyAlignment="1">
      <alignment horizontal="center" vertical="center" wrapText="1"/>
    </xf>
    <xf numFmtId="3" fontId="1" fillId="3" borderId="0" xfId="0" applyNumberFormat="1" applyFont="1" applyFill="1" applyBorder="1" applyAlignment="1">
      <alignment horizontal="center"/>
    </xf>
    <xf numFmtId="0" fontId="4" fillId="3" borderId="10" xfId="0" applyFont="1" applyFill="1" applyBorder="1" applyAlignment="1">
      <alignment horizontal="center"/>
    </xf>
    <xf numFmtId="0" fontId="8" fillId="3" borderId="13" xfId="0" applyFont="1" applyFill="1" applyBorder="1" applyAlignment="1">
      <alignment horizontal="center"/>
    </xf>
    <xf numFmtId="0" fontId="4" fillId="3" borderId="10" xfId="0" applyFont="1" applyFill="1" applyBorder="1" applyAlignment="1">
      <alignment horizontal="center" wrapText="1"/>
    </xf>
    <xf numFmtId="0" fontId="7" fillId="3" borderId="0" xfId="0" applyFont="1" applyFill="1" applyBorder="1" applyAlignment="1">
      <alignment horizontal="center"/>
    </xf>
    <xf numFmtId="0" fontId="7" fillId="3" borderId="0" xfId="0" applyFont="1" applyFill="1" applyBorder="1" applyAlignment="1"/>
    <xf numFmtId="0" fontId="8" fillId="3" borderId="8"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15" fillId="3" borderId="6" xfId="0" applyFont="1" applyFill="1" applyBorder="1" applyAlignment="1">
      <alignment horizontal="center" vertical="center"/>
    </xf>
    <xf numFmtId="0" fontId="8" fillId="3" borderId="0" xfId="0" applyFont="1" applyFill="1" applyBorder="1" applyAlignment="1">
      <alignment horizontal="center"/>
    </xf>
    <xf numFmtId="0" fontId="7" fillId="3" borderId="1" xfId="0" applyFont="1" applyFill="1" applyBorder="1" applyAlignment="1">
      <alignment horizontal="center"/>
    </xf>
    <xf numFmtId="0" fontId="3" fillId="3" borderId="0" xfId="0" applyFont="1" applyFill="1" applyAlignment="1">
      <alignment horizontal="left"/>
    </xf>
    <xf numFmtId="0" fontId="4" fillId="3" borderId="5" xfId="0" applyFont="1" applyFill="1" applyBorder="1" applyAlignment="1">
      <alignment horizontal="center" vertical="center" wrapText="1"/>
    </xf>
    <xf numFmtId="0" fontId="4" fillId="3" borderId="0" xfId="0" applyFont="1" applyFill="1" applyBorder="1" applyAlignment="1">
      <alignment horizontal="center"/>
    </xf>
    <xf numFmtId="0" fontId="12" fillId="3" borderId="10" xfId="0" applyFont="1" applyFill="1" applyBorder="1" applyAlignment="1">
      <alignment horizontal="center" vertical="center"/>
    </xf>
    <xf numFmtId="0" fontId="4" fillId="3" borderId="1" xfId="0" applyFont="1" applyFill="1" applyBorder="1" applyAlignment="1">
      <alignment horizontal="center"/>
    </xf>
    <xf numFmtId="0" fontId="3" fillId="3" borderId="0" xfId="0" applyFont="1" applyFill="1" applyBorder="1" applyAlignment="1">
      <alignment horizontal="left"/>
    </xf>
    <xf numFmtId="0" fontId="10" fillId="3" borderId="3" xfId="0" applyFont="1" applyFill="1" applyBorder="1" applyAlignment="1">
      <alignment horizontal="right"/>
    </xf>
    <xf numFmtId="0" fontId="4" fillId="3" borderId="3" xfId="0" applyFont="1" applyFill="1" applyBorder="1" applyAlignment="1">
      <alignment horizontal="center" vertical="center" wrapText="1"/>
    </xf>
    <xf numFmtId="0" fontId="4" fillId="3" borderId="5" xfId="0" applyFont="1" applyFill="1" applyBorder="1" applyAlignment="1">
      <alignment horizontal="center"/>
    </xf>
    <xf numFmtId="0" fontId="7" fillId="3" borderId="0" xfId="0" applyFont="1" applyFill="1" applyBorder="1" applyAlignment="1">
      <alignment vertical="center" wrapText="1"/>
    </xf>
    <xf numFmtId="0" fontId="7" fillId="3" borderId="4" xfId="0" applyFont="1" applyFill="1" applyBorder="1" applyAlignment="1">
      <alignment horizontal="center"/>
    </xf>
    <xf numFmtId="0" fontId="7" fillId="3" borderId="7" xfId="0" applyFont="1" applyFill="1" applyBorder="1" applyAlignment="1">
      <alignment horizontal="center"/>
    </xf>
    <xf numFmtId="3" fontId="3" fillId="3" borderId="7" xfId="0" applyNumberFormat="1" applyFont="1" applyFill="1" applyBorder="1" applyAlignment="1">
      <alignment horizontal="center" vertical="center" wrapText="1"/>
    </xf>
    <xf numFmtId="0" fontId="3" fillId="3" borderId="7" xfId="0" applyFont="1" applyFill="1" applyBorder="1" applyAlignment="1">
      <alignment horizontal="center"/>
    </xf>
    <xf numFmtId="0" fontId="7" fillId="3" borderId="11" xfId="0" applyFont="1" applyFill="1" applyBorder="1" applyAlignment="1">
      <alignment horizontal="center"/>
    </xf>
    <xf numFmtId="0" fontId="3" fillId="3" borderId="9" xfId="0" applyFont="1" applyFill="1" applyBorder="1"/>
    <xf numFmtId="0" fontId="3" fillId="3" borderId="4" xfId="0" applyFont="1" applyFill="1" applyBorder="1" applyAlignment="1">
      <alignment horizontal="center"/>
    </xf>
    <xf numFmtId="0" fontId="3" fillId="3" borderId="5" xfId="0" applyFont="1" applyFill="1" applyBorder="1" applyAlignment="1">
      <alignment horizontal="center"/>
    </xf>
    <xf numFmtId="3" fontId="7" fillId="3" borderId="5" xfId="0" applyNumberFormat="1" applyFont="1" applyFill="1" applyBorder="1" applyAlignment="1">
      <alignment horizontal="center" vertical="center"/>
    </xf>
    <xf numFmtId="0" fontId="1" fillId="3" borderId="0" xfId="0" applyFont="1" applyFill="1" applyAlignment="1"/>
    <xf numFmtId="0" fontId="7" fillId="3" borderId="1" xfId="0" applyFont="1" applyFill="1" applyBorder="1"/>
    <xf numFmtId="0" fontId="3" fillId="3" borderId="0" xfId="0" applyFont="1" applyFill="1" applyBorder="1" applyAlignment="1">
      <alignment horizontal="right"/>
    </xf>
    <xf numFmtId="167" fontId="1" fillId="3" borderId="0" xfId="0" applyNumberFormat="1" applyFont="1" applyFill="1" applyBorder="1"/>
    <xf numFmtId="3" fontId="7" fillId="3" borderId="10" xfId="0" applyNumberFormat="1" applyFont="1" applyFill="1" applyBorder="1" applyAlignment="1">
      <alignment horizontal="right" vertical="center"/>
    </xf>
    <xf numFmtId="0" fontId="13" fillId="3" borderId="0" xfId="0" applyFont="1" applyFill="1" applyBorder="1" applyAlignment="1">
      <alignment horizontal="center"/>
    </xf>
    <xf numFmtId="0" fontId="1" fillId="3" borderId="0" xfId="0" applyFont="1" applyFill="1" applyAlignment="1">
      <alignment horizontal="right"/>
    </xf>
    <xf numFmtId="168" fontId="1" fillId="3" borderId="0" xfId="0" applyNumberFormat="1" applyFont="1" applyFill="1" applyBorder="1"/>
    <xf numFmtId="167" fontId="1" fillId="3" borderId="0" xfId="0" applyNumberFormat="1" applyFont="1" applyFill="1"/>
    <xf numFmtId="168" fontId="1" fillId="3" borderId="0" xfId="0" applyNumberFormat="1" applyFont="1" applyFill="1" applyBorder="1" applyAlignment="1">
      <alignment wrapText="1"/>
    </xf>
    <xf numFmtId="1" fontId="1" fillId="3" borderId="0" xfId="0" applyNumberFormat="1" applyFont="1" applyFill="1"/>
    <xf numFmtId="3" fontId="1" fillId="3" borderId="0" xfId="0" applyNumberFormat="1" applyFont="1" applyFill="1" applyAlignment="1">
      <alignment wrapText="1"/>
    </xf>
    <xf numFmtId="0" fontId="1" fillId="3" borderId="0" xfId="0" applyFont="1" applyFill="1" applyAlignment="1">
      <alignment wrapText="1"/>
    </xf>
    <xf numFmtId="0" fontId="27" fillId="3" borderId="0" xfId="0" applyFont="1" applyFill="1" applyAlignment="1">
      <alignment horizontal="center"/>
    </xf>
    <xf numFmtId="0" fontId="6" fillId="3" borderId="0" xfId="0" quotePrefix="1" applyFont="1" applyFill="1"/>
    <xf numFmtId="0" fontId="6" fillId="3" borderId="0" xfId="0" applyFont="1" applyFill="1"/>
    <xf numFmtId="0" fontId="11" fillId="3" borderId="0" xfId="0" applyFont="1" applyFill="1"/>
    <xf numFmtId="0" fontId="7" fillId="3" borderId="3" xfId="0" applyFont="1" applyFill="1" applyBorder="1" applyAlignment="1">
      <alignment vertical="center" wrapText="1"/>
    </xf>
    <xf numFmtId="169" fontId="3" fillId="3" borderId="0" xfId="0" applyNumberFormat="1" applyFont="1" applyFill="1" applyBorder="1" applyAlignment="1">
      <alignment wrapText="1"/>
    </xf>
    <xf numFmtId="169" fontId="3" fillId="3" borderId="0" xfId="0" applyNumberFormat="1" applyFont="1" applyFill="1" applyBorder="1" applyAlignment="1">
      <alignment vertical="center" wrapText="1"/>
    </xf>
    <xf numFmtId="0" fontId="7" fillId="3" borderId="10" xfId="0" applyFont="1" applyFill="1" applyBorder="1" applyAlignment="1">
      <alignment horizontal="center" vertical="center"/>
    </xf>
    <xf numFmtId="169" fontId="7" fillId="3" borderId="10" xfId="0" applyNumberFormat="1" applyFont="1" applyFill="1" applyBorder="1" applyAlignment="1">
      <alignment horizontal="right" vertical="center"/>
    </xf>
    <xf numFmtId="169" fontId="9" fillId="3" borderId="0" xfId="0" applyNumberFormat="1" applyFont="1" applyFill="1" applyBorder="1" applyAlignment="1">
      <alignment horizontal="right"/>
    </xf>
    <xf numFmtId="169" fontId="7" fillId="3" borderId="10" xfId="0" applyNumberFormat="1" applyFont="1" applyFill="1" applyBorder="1" applyAlignment="1">
      <alignment vertical="center"/>
    </xf>
    <xf numFmtId="169" fontId="3" fillId="3" borderId="3" xfId="0" applyNumberFormat="1" applyFont="1" applyFill="1" applyBorder="1"/>
    <xf numFmtId="169" fontId="3" fillId="3" borderId="0" xfId="0" applyNumberFormat="1" applyFont="1" applyFill="1" applyBorder="1"/>
    <xf numFmtId="0" fontId="15" fillId="3" borderId="3" xfId="0" applyFont="1" applyFill="1" applyBorder="1" applyAlignment="1">
      <alignment vertical="center" wrapText="1"/>
    </xf>
    <xf numFmtId="0" fontId="15" fillId="3" borderId="1" xfId="0" applyFont="1" applyFill="1" applyBorder="1" applyAlignment="1">
      <alignment vertical="center" wrapText="1"/>
    </xf>
    <xf numFmtId="0" fontId="7" fillId="3" borderId="0" xfId="0" quotePrefix="1" applyFont="1" applyFill="1" applyBorder="1" applyAlignment="1">
      <alignment horizontal="right"/>
    </xf>
    <xf numFmtId="0" fontId="7" fillId="3" borderId="10" xfId="0" quotePrefix="1" applyFont="1" applyFill="1" applyBorder="1" applyAlignment="1">
      <alignment horizontal="right" vertical="center"/>
    </xf>
    <xf numFmtId="0" fontId="10" fillId="3" borderId="0" xfId="0" applyFont="1" applyFill="1" applyAlignment="1">
      <alignment vertical="top"/>
    </xf>
    <xf numFmtId="0" fontId="26" fillId="3" borderId="0" xfId="0" applyFont="1" applyFill="1" applyBorder="1"/>
    <xf numFmtId="0" fontId="1" fillId="3" borderId="3" xfId="0" applyFont="1" applyFill="1" applyBorder="1"/>
    <xf numFmtId="0" fontId="1" fillId="3" borderId="3" xfId="0" applyFont="1" applyFill="1" applyBorder="1" applyAlignment="1"/>
    <xf numFmtId="0" fontId="46" fillId="3" borderId="3" xfId="0" applyFont="1" applyFill="1" applyBorder="1" applyAlignment="1">
      <alignment horizontal="centerContinuous"/>
    </xf>
    <xf numFmtId="0" fontId="1" fillId="3" borderId="3" xfId="0" applyFont="1" applyFill="1" applyBorder="1" applyAlignment="1">
      <alignment horizontal="centerContinuous"/>
    </xf>
    <xf numFmtId="0" fontId="0" fillId="0" borderId="0" xfId="0" applyBorder="1"/>
    <xf numFmtId="0" fontId="3" fillId="3" borderId="1" xfId="0" applyFont="1" applyFill="1" applyBorder="1" applyAlignment="1">
      <alignment horizontal="right"/>
    </xf>
    <xf numFmtId="3" fontId="3" fillId="3" borderId="0" xfId="0" applyNumberFormat="1" applyFont="1" applyFill="1" applyBorder="1" applyAlignment="1">
      <alignment horizontal="right"/>
    </xf>
    <xf numFmtId="3" fontId="3" fillId="3" borderId="0" xfId="0" quotePrefix="1" applyNumberFormat="1" applyFont="1" applyFill="1" applyBorder="1" applyAlignment="1">
      <alignment horizontal="right"/>
    </xf>
    <xf numFmtId="170" fontId="3" fillId="3" borderId="0" xfId="0" quotePrefix="1" applyNumberFormat="1" applyFont="1" applyFill="1" applyBorder="1" applyAlignment="1"/>
    <xf numFmtId="170" fontId="3" fillId="3" borderId="0" xfId="0" applyNumberFormat="1" applyFont="1" applyFill="1" applyBorder="1" applyAlignment="1"/>
    <xf numFmtId="170" fontId="7" fillId="3" borderId="10" xfId="0" applyNumberFormat="1" applyFont="1" applyFill="1" applyBorder="1" applyAlignment="1">
      <alignment vertical="center"/>
    </xf>
    <xf numFmtId="170" fontId="3" fillId="3" borderId="0" xfId="0" quotePrefix="1" applyNumberFormat="1" applyFont="1" applyFill="1" applyBorder="1" applyAlignment="1"/>
    <xf numFmtId="0" fontId="47" fillId="3" borderId="0" xfId="0" applyFont="1" applyFill="1" applyBorder="1"/>
    <xf numFmtId="0" fontId="34" fillId="3" borderId="0" xfId="0" applyFont="1" applyFill="1" applyBorder="1"/>
    <xf numFmtId="3" fontId="34" fillId="3" borderId="0" xfId="0" quotePrefix="1" applyNumberFormat="1" applyFont="1" applyFill="1" applyBorder="1" applyAlignment="1">
      <alignment horizontal="right"/>
    </xf>
    <xf numFmtId="3" fontId="34" fillId="3" borderId="0" xfId="0" applyNumberFormat="1" applyFont="1" applyFill="1" applyBorder="1"/>
    <xf numFmtId="0" fontId="34" fillId="3" borderId="0" xfId="0" quotePrefix="1" applyFont="1" applyFill="1" applyBorder="1" applyAlignment="1">
      <alignment horizontal="right"/>
    </xf>
    <xf numFmtId="0" fontId="48" fillId="3" borderId="0" xfId="0" applyFont="1" applyFill="1" applyBorder="1"/>
    <xf numFmtId="0" fontId="48" fillId="3" borderId="0" xfId="0" applyFont="1" applyFill="1" applyBorder="1" applyAlignment="1">
      <alignment horizontal="centerContinuous"/>
    </xf>
    <xf numFmtId="0" fontId="25" fillId="3" borderId="0" xfId="0" applyFont="1" applyFill="1" applyBorder="1" applyAlignment="1"/>
    <xf numFmtId="0" fontId="7" fillId="2" borderId="0" xfId="0" applyFont="1" applyFill="1" applyAlignment="1"/>
    <xf numFmtId="0" fontId="3" fillId="3" borderId="0" xfId="0" applyFont="1" applyFill="1" applyAlignment="1">
      <alignment horizontal="centerContinuous"/>
    </xf>
    <xf numFmtId="0" fontId="2" fillId="2" borderId="0" xfId="0" applyFont="1" applyFill="1" applyBorder="1" applyAlignment="1">
      <alignment horizontal="centerContinuous"/>
    </xf>
    <xf numFmtId="0" fontId="1" fillId="2" borderId="0" xfId="0" applyFont="1" applyFill="1" applyBorder="1" applyAlignment="1">
      <alignment horizontal="centerContinuous"/>
    </xf>
    <xf numFmtId="0" fontId="16" fillId="2" borderId="0" xfId="0" applyFont="1" applyFill="1" applyBorder="1" applyAlignment="1">
      <alignment horizontal="center"/>
    </xf>
    <xf numFmtId="171" fontId="1" fillId="2" borderId="0" xfId="0" applyNumberFormat="1" applyFont="1" applyFill="1" applyBorder="1" applyAlignment="1">
      <alignment horizontal="right"/>
    </xf>
    <xf numFmtId="0" fontId="1" fillId="3" borderId="0" xfId="0" applyFont="1" applyFill="1" applyBorder="1" applyAlignment="1">
      <alignment horizontal="right"/>
    </xf>
    <xf numFmtId="0" fontId="9" fillId="2" borderId="3" xfId="0" applyFont="1" applyFill="1" applyBorder="1" applyAlignment="1">
      <alignment horizontal="center"/>
    </xf>
    <xf numFmtId="171" fontId="20" fillId="2" borderId="3" xfId="0" applyNumberFormat="1" applyFont="1" applyFill="1" applyBorder="1" applyAlignment="1">
      <alignment horizontal="right"/>
    </xf>
    <xf numFmtId="0" fontId="46" fillId="2" borderId="0" xfId="0" applyFont="1" applyFill="1" applyBorder="1" applyAlignment="1">
      <alignment horizontal="centerContinuous"/>
    </xf>
    <xf numFmtId="0" fontId="7" fillId="2" borderId="0" xfId="0" applyFont="1" applyFill="1" applyBorder="1" applyAlignment="1"/>
    <xf numFmtId="171" fontId="7" fillId="2" borderId="0" xfId="0" applyNumberFormat="1" applyFont="1" applyFill="1" applyBorder="1" applyAlignment="1">
      <alignment horizontal="center"/>
    </xf>
    <xf numFmtId="0" fontId="18" fillId="2" borderId="0" xfId="0" applyFont="1" applyFill="1" applyBorder="1" applyAlignment="1">
      <alignment horizontal="centerContinuous"/>
    </xf>
    <xf numFmtId="0" fontId="10" fillId="3" borderId="0" xfId="0" applyFont="1" applyFill="1" applyAlignment="1">
      <alignment horizontal="centerContinuous"/>
    </xf>
    <xf numFmtId="0" fontId="9" fillId="2" borderId="1" xfId="0" applyFont="1" applyFill="1" applyBorder="1" applyAlignment="1">
      <alignment horizontal="center"/>
    </xf>
    <xf numFmtId="171" fontId="3" fillId="2" borderId="1" xfId="0" applyNumberFormat="1" applyFont="1" applyFill="1" applyBorder="1" applyAlignment="1">
      <alignment horizontal="right"/>
    </xf>
    <xf numFmtId="0" fontId="1" fillId="2" borderId="0" xfId="0" applyFont="1" applyFill="1" applyBorder="1" applyAlignment="1">
      <alignment horizontal="right"/>
    </xf>
    <xf numFmtId="171" fontId="3" fillId="2" borderId="0" xfId="0" applyNumberFormat="1" applyFont="1" applyFill="1" applyBorder="1" applyAlignment="1">
      <alignment horizontal="right"/>
    </xf>
    <xf numFmtId="172" fontId="9" fillId="2" borderId="0" xfId="0" applyNumberFormat="1" applyFont="1" applyFill="1" applyBorder="1" applyAlignment="1">
      <alignment horizontal="center"/>
    </xf>
    <xf numFmtId="172" fontId="12" fillId="3" borderId="0" xfId="0" applyNumberFormat="1" applyFont="1" applyFill="1" applyBorder="1" applyAlignment="1"/>
    <xf numFmtId="0" fontId="12" fillId="2" borderId="0" xfId="0" applyFont="1" applyFill="1" applyBorder="1" applyAlignment="1">
      <alignment horizontal="center"/>
    </xf>
    <xf numFmtId="3" fontId="12" fillId="2" borderId="0" xfId="0" quotePrefix="1" applyNumberFormat="1" applyFont="1" applyFill="1" applyBorder="1" applyAlignment="1">
      <alignment horizontal="center"/>
    </xf>
    <xf numFmtId="0" fontId="8" fillId="2" borderId="0" xfId="0" applyFont="1" applyFill="1" applyBorder="1" applyAlignment="1">
      <alignment horizontal="right"/>
    </xf>
    <xf numFmtId="4" fontId="12" fillId="2" borderId="0" xfId="0" quotePrefix="1" applyNumberFormat="1" applyFont="1" applyFill="1" applyBorder="1" applyAlignment="1">
      <alignment horizontal="right"/>
    </xf>
    <xf numFmtId="4" fontId="12" fillId="2" borderId="0" xfId="0" quotePrefix="1" applyNumberFormat="1" applyFont="1" applyFill="1" applyBorder="1" applyAlignment="1">
      <alignment horizontal="center"/>
    </xf>
    <xf numFmtId="0" fontId="8" fillId="2" borderId="0" xfId="0" applyFont="1" applyFill="1" applyBorder="1"/>
    <xf numFmtId="0" fontId="50" fillId="3" borderId="0" xfId="0" applyFont="1" applyFill="1" applyBorder="1"/>
    <xf numFmtId="0" fontId="8" fillId="2" borderId="0" xfId="0" applyFont="1" applyFill="1"/>
    <xf numFmtId="172" fontId="12" fillId="2" borderId="0" xfId="0" quotePrefix="1" applyNumberFormat="1" applyFont="1" applyFill="1" applyBorder="1" applyAlignment="1"/>
    <xf numFmtId="0" fontId="39" fillId="2" borderId="0" xfId="0" applyFont="1" applyFill="1" applyBorder="1"/>
    <xf numFmtId="172" fontId="3" fillId="2" borderId="0" xfId="0" applyNumberFormat="1" applyFont="1" applyFill="1" applyBorder="1" applyAlignment="1"/>
    <xf numFmtId="4" fontId="3" fillId="2" borderId="0" xfId="0" quotePrefix="1" applyNumberFormat="1" applyFont="1" applyFill="1" applyBorder="1" applyAlignment="1">
      <alignment horizontal="center"/>
    </xf>
    <xf numFmtId="0" fontId="14" fillId="3" borderId="0" xfId="0" applyFont="1" applyFill="1" applyBorder="1"/>
    <xf numFmtId="4" fontId="3" fillId="2" borderId="0" xfId="0" quotePrefix="1" applyNumberFormat="1" applyFont="1" applyFill="1" applyBorder="1" applyAlignment="1">
      <alignment horizontal="right"/>
    </xf>
    <xf numFmtId="172" fontId="7" fillId="2" borderId="0" xfId="0" applyNumberFormat="1" applyFont="1" applyFill="1" applyBorder="1" applyAlignment="1"/>
    <xf numFmtId="0" fontId="51" fillId="2" borderId="0" xfId="0" applyFont="1" applyFill="1" applyBorder="1"/>
    <xf numFmtId="172" fontId="3" fillId="2" borderId="0" xfId="0" applyNumberFormat="1" applyFont="1" applyFill="1" applyBorder="1" applyAlignment="1">
      <alignment horizontal="right"/>
    </xf>
    <xf numFmtId="172" fontId="7" fillId="2" borderId="0" xfId="0" applyNumberFormat="1" applyFont="1" applyFill="1" applyBorder="1" applyAlignment="1">
      <alignment horizontal="right"/>
    </xf>
    <xf numFmtId="172" fontId="3" fillId="2" borderId="0" xfId="0" applyNumberFormat="1" applyFont="1" applyFill="1" applyBorder="1"/>
    <xf numFmtId="172" fontId="3" fillId="2" borderId="0" xfId="0" applyNumberFormat="1" applyFont="1" applyFill="1" applyBorder="1" applyAlignment="1">
      <alignment horizontal="center"/>
    </xf>
    <xf numFmtId="172" fontId="12" fillId="2" borderId="0" xfId="0" quotePrefix="1" applyNumberFormat="1" applyFont="1" applyFill="1" applyBorder="1" applyAlignment="1">
      <alignment horizontal="center"/>
    </xf>
    <xf numFmtId="172" fontId="9" fillId="2" borderId="0" xfId="0" quotePrefix="1" applyNumberFormat="1" applyFont="1" applyFill="1" applyBorder="1" applyAlignment="1">
      <alignment horizontal="center"/>
    </xf>
    <xf numFmtId="172" fontId="9" fillId="2" borderId="0" xfId="0" quotePrefix="1" applyNumberFormat="1" applyFont="1" applyFill="1" applyBorder="1" applyAlignment="1">
      <alignment horizontal="right"/>
    </xf>
    <xf numFmtId="4" fontId="12" fillId="2" borderId="0" xfId="0" applyNumberFormat="1" applyFont="1" applyFill="1" applyBorder="1"/>
    <xf numFmtId="4" fontId="3" fillId="2" borderId="0" xfId="0" applyNumberFormat="1" applyFont="1" applyFill="1" applyBorder="1"/>
    <xf numFmtId="172" fontId="3" fillId="2" borderId="0" xfId="0" quotePrefix="1" applyNumberFormat="1" applyFont="1" applyFill="1" applyBorder="1" applyAlignment="1">
      <alignment horizontal="right"/>
    </xf>
    <xf numFmtId="172" fontId="7" fillId="2" borderId="0" xfId="0" applyNumberFormat="1" applyFont="1" applyFill="1" applyBorder="1" applyAlignment="1">
      <alignment horizontal="center"/>
    </xf>
    <xf numFmtId="0" fontId="7" fillId="2" borderId="0" xfId="0" applyFont="1" applyFill="1" applyBorder="1" applyAlignment="1">
      <alignment horizontal="center"/>
    </xf>
    <xf numFmtId="0" fontId="2" fillId="2" borderId="0" xfId="0" applyFont="1" applyFill="1" applyBorder="1" applyAlignment="1">
      <alignment horizontal="right"/>
    </xf>
    <xf numFmtId="4" fontId="7" fillId="2" borderId="0" xfId="0" quotePrefix="1" applyNumberFormat="1" applyFont="1" applyFill="1" applyBorder="1" applyAlignment="1">
      <alignment horizontal="right"/>
    </xf>
    <xf numFmtId="4" fontId="7" fillId="2" borderId="0" xfId="0" quotePrefix="1" applyNumberFormat="1" applyFont="1" applyFill="1" applyBorder="1" applyAlignment="1">
      <alignment horizontal="center"/>
    </xf>
    <xf numFmtId="0" fontId="2" fillId="2" borderId="0" xfId="0" applyFont="1" applyFill="1" applyBorder="1"/>
    <xf numFmtId="0" fontId="19" fillId="3" borderId="0" xfId="0" applyFont="1" applyFill="1" applyBorder="1"/>
    <xf numFmtId="0" fontId="2" fillId="2" borderId="0" xfId="0" applyFont="1" applyFill="1"/>
    <xf numFmtId="4" fontId="51" fillId="2" borderId="0" xfId="0" applyNumberFormat="1" applyFont="1" applyFill="1" applyBorder="1"/>
    <xf numFmtId="2" fontId="19" fillId="3" borderId="0" xfId="0" applyNumberFormat="1" applyFont="1" applyFill="1" applyBorder="1"/>
    <xf numFmtId="172" fontId="12" fillId="2" borderId="0" xfId="0" applyNumberFormat="1" applyFont="1" applyFill="1" applyBorder="1" applyAlignment="1">
      <alignment horizontal="center"/>
    </xf>
    <xf numFmtId="172" fontId="7" fillId="2" borderId="0" xfId="0" applyNumberFormat="1" applyFont="1" applyFill="1" applyBorder="1"/>
    <xf numFmtId="0" fontId="9" fillId="2" borderId="10" xfId="0" applyFont="1" applyFill="1" applyBorder="1" applyAlignment="1">
      <alignment horizontal="right" vertical="center"/>
    </xf>
    <xf numFmtId="0" fontId="9" fillId="2" borderId="10" xfId="0" applyFont="1" applyFill="1" applyBorder="1" applyAlignment="1">
      <alignment horizontal="center" vertical="center"/>
    </xf>
    <xf numFmtId="171" fontId="7" fillId="2" borderId="10" xfId="0" applyNumberFormat="1" applyFont="1" applyFill="1" applyBorder="1" applyAlignment="1">
      <alignment horizontal="right" vertical="center"/>
    </xf>
    <xf numFmtId="4" fontId="7" fillId="2" borderId="0" xfId="0" applyNumberFormat="1" applyFont="1" applyFill="1" applyBorder="1" applyAlignment="1">
      <alignment horizontal="center"/>
    </xf>
    <xf numFmtId="43" fontId="7" fillId="2" borderId="0" xfId="3" applyFont="1" applyFill="1" applyBorder="1" applyAlignment="1">
      <alignment horizontal="right"/>
    </xf>
    <xf numFmtId="0" fontId="6" fillId="2" borderId="0" xfId="0" applyFont="1" applyFill="1"/>
    <xf numFmtId="0" fontId="10" fillId="2" borderId="0" xfId="0" applyFont="1" applyFill="1" applyBorder="1"/>
    <xf numFmtId="0" fontId="25" fillId="2" borderId="0" xfId="0" applyFont="1" applyFill="1" applyBorder="1" applyAlignment="1">
      <alignment horizontal="center"/>
    </xf>
    <xf numFmtId="171" fontId="10" fillId="2" borderId="0" xfId="0" applyNumberFormat="1" applyFont="1" applyFill="1" applyBorder="1" applyAlignment="1">
      <alignment horizontal="right"/>
    </xf>
    <xf numFmtId="173" fontId="1" fillId="2" borderId="0" xfId="0" applyNumberFormat="1" applyFont="1" applyFill="1" applyBorder="1"/>
    <xf numFmtId="3" fontId="10" fillId="2" borderId="0" xfId="0" applyNumberFormat="1" applyFont="1" applyFill="1" applyBorder="1" applyAlignment="1">
      <alignment horizontal="right"/>
    </xf>
    <xf numFmtId="0" fontId="10" fillId="2" borderId="0" xfId="0" applyFont="1" applyFill="1" applyBorder="1" applyAlignment="1">
      <alignment horizontal="center"/>
    </xf>
    <xf numFmtId="3" fontId="10" fillId="2" borderId="0" xfId="0" applyNumberFormat="1" applyFont="1" applyFill="1" applyBorder="1" applyAlignment="1">
      <alignment horizontal="center"/>
    </xf>
    <xf numFmtId="4" fontId="1" fillId="3" borderId="0" xfId="0" quotePrefix="1" applyNumberFormat="1" applyFont="1" applyFill="1" applyBorder="1" applyAlignment="1">
      <alignment horizontal="center"/>
    </xf>
    <xf numFmtId="0" fontId="10" fillId="2" borderId="0" xfId="0" applyFont="1" applyFill="1" applyBorder="1" applyAlignment="1">
      <alignment horizontal="right"/>
    </xf>
    <xf numFmtId="3" fontId="16" fillId="2" borderId="0" xfId="0" applyNumberFormat="1" applyFont="1" applyFill="1" applyBorder="1" applyAlignment="1">
      <alignment horizontal="center"/>
    </xf>
    <xf numFmtId="3" fontId="1" fillId="3" borderId="0" xfId="0" applyNumberFormat="1" applyFont="1" applyFill="1" applyBorder="1" applyAlignment="1">
      <alignment horizontal="right"/>
    </xf>
    <xf numFmtId="0" fontId="14" fillId="2" borderId="0" xfId="0" applyFont="1" applyFill="1" applyBorder="1"/>
    <xf numFmtId="0" fontId="14" fillId="2" borderId="0" xfId="0" applyFont="1" applyFill="1" applyBorder="1" applyAlignment="1">
      <alignment horizontal="centerContinuous"/>
    </xf>
    <xf numFmtId="171" fontId="1" fillId="2" borderId="0" xfId="0" quotePrefix="1" applyNumberFormat="1" applyFont="1" applyFill="1" applyBorder="1" applyAlignment="1">
      <alignment horizontal="right"/>
    </xf>
    <xf numFmtId="3" fontId="1" fillId="2" borderId="0" xfId="0" quotePrefix="1" applyNumberFormat="1" applyFont="1" applyFill="1" applyBorder="1" applyAlignment="1">
      <alignment horizontal="right"/>
    </xf>
    <xf numFmtId="3" fontId="1" fillId="3" borderId="0" xfId="0" quotePrefix="1" applyNumberFormat="1" applyFont="1" applyFill="1" applyBorder="1" applyAlignment="1">
      <alignment horizontal="right"/>
    </xf>
    <xf numFmtId="0" fontId="1" fillId="2" borderId="0" xfId="0" quotePrefix="1" applyFont="1" applyFill="1" applyBorder="1" applyAlignment="1">
      <alignment horizontal="right"/>
    </xf>
    <xf numFmtId="0" fontId="16" fillId="2" borderId="0" xfId="0" quotePrefix="1" applyFont="1" applyFill="1" applyBorder="1" applyAlignment="1">
      <alignment horizontal="center"/>
    </xf>
    <xf numFmtId="0" fontId="1" fillId="3" borderId="0" xfId="0" quotePrefix="1" applyFont="1" applyFill="1" applyBorder="1" applyAlignment="1">
      <alignment horizontal="right"/>
    </xf>
    <xf numFmtId="4" fontId="10" fillId="3" borderId="0" xfId="0" applyNumberFormat="1" applyFont="1" applyFill="1" applyAlignment="1">
      <alignment horizontal="right"/>
    </xf>
    <xf numFmtId="0" fontId="2" fillId="3" borderId="0" xfId="0" applyFont="1" applyFill="1" applyAlignment="1">
      <alignment horizontal="centerContinuous"/>
    </xf>
    <xf numFmtId="2" fontId="10" fillId="3" borderId="0" xfId="0" applyNumberFormat="1" applyFont="1" applyFill="1" applyBorder="1"/>
    <xf numFmtId="167" fontId="52" fillId="3" borderId="0" xfId="0" applyNumberFormat="1" applyFont="1" applyFill="1" applyAlignment="1"/>
    <xf numFmtId="0" fontId="52" fillId="3" borderId="0" xfId="0" applyFont="1" applyFill="1" applyAlignment="1">
      <alignment horizontal="centerContinuous"/>
    </xf>
    <xf numFmtId="2" fontId="3" fillId="3" borderId="0" xfId="0" applyNumberFormat="1" applyFont="1" applyFill="1" applyBorder="1" applyAlignment="1">
      <alignment horizontal="centerContinuous"/>
    </xf>
    <xf numFmtId="4" fontId="27" fillId="3" borderId="0" xfId="0" applyNumberFormat="1" applyFont="1" applyFill="1" applyBorder="1" applyAlignment="1">
      <alignment horizontal="right"/>
    </xf>
    <xf numFmtId="0" fontId="27" fillId="3" borderId="0" xfId="0" applyFont="1" applyFill="1" applyBorder="1" applyAlignment="1">
      <alignment horizontal="right"/>
    </xf>
    <xf numFmtId="171" fontId="10" fillId="2" borderId="0" xfId="0" quotePrefix="1" applyNumberFormat="1" applyFont="1" applyFill="1" applyBorder="1" applyAlignment="1">
      <alignment horizontal="right"/>
    </xf>
    <xf numFmtId="0" fontId="6" fillId="2" borderId="0" xfId="0" applyFont="1" applyFill="1" applyBorder="1"/>
    <xf numFmtId="0" fontId="25" fillId="2" borderId="0" xfId="0" applyFont="1" applyFill="1" applyBorder="1" applyAlignment="1">
      <alignment horizontal="left"/>
    </xf>
    <xf numFmtId="0" fontId="16" fillId="2" borderId="0" xfId="0" applyFont="1" applyFill="1" applyAlignment="1">
      <alignment horizontal="center"/>
    </xf>
    <xf numFmtId="171" fontId="1" fillId="2" borderId="0" xfId="0" applyNumberFormat="1" applyFont="1" applyFill="1" applyAlignment="1">
      <alignment horizontal="right"/>
    </xf>
    <xf numFmtId="4" fontId="25" fillId="2" borderId="0" xfId="0" quotePrefix="1" applyNumberFormat="1" applyFont="1" applyFill="1" applyAlignment="1">
      <alignment horizontal="center"/>
    </xf>
    <xf numFmtId="171" fontId="10" fillId="2" borderId="0" xfId="0" applyNumberFormat="1" applyFont="1" applyFill="1" applyAlignment="1">
      <alignment horizontal="right"/>
    </xf>
    <xf numFmtId="4" fontId="10" fillId="2" borderId="0" xfId="0" quotePrefix="1" applyNumberFormat="1" applyFont="1" applyFill="1" applyAlignment="1">
      <alignment horizontal="right"/>
    </xf>
    <xf numFmtId="0" fontId="10" fillId="2" borderId="0" xfId="0" applyFont="1" applyFill="1" applyBorder="1" applyAlignment="1"/>
    <xf numFmtId="171" fontId="10" fillId="2" borderId="0" xfId="0" quotePrefix="1" applyNumberFormat="1" applyFont="1" applyFill="1" applyAlignment="1">
      <alignment horizontal="right"/>
    </xf>
    <xf numFmtId="0" fontId="6" fillId="3" borderId="0" xfId="0" applyFont="1" applyFill="1" applyAlignment="1">
      <alignment horizontal="right"/>
    </xf>
    <xf numFmtId="3" fontId="14" fillId="2" borderId="0" xfId="0" quotePrefix="1" applyNumberFormat="1" applyFont="1" applyFill="1" applyAlignment="1">
      <alignment horizontal="right"/>
    </xf>
    <xf numFmtId="3" fontId="11" fillId="2" borderId="0" xfId="0" applyNumberFormat="1" applyFont="1" applyFill="1" applyAlignment="1">
      <alignment horizontal="left"/>
    </xf>
    <xf numFmtId="3" fontId="11" fillId="3" borderId="0" xfId="0" applyNumberFormat="1" applyFont="1" applyFill="1" applyAlignment="1">
      <alignment horizontal="right"/>
    </xf>
    <xf numFmtId="4" fontId="10" fillId="2" borderId="0" xfId="0" applyNumberFormat="1" applyFont="1" applyFill="1" applyAlignment="1">
      <alignment horizontal="right"/>
    </xf>
    <xf numFmtId="3" fontId="1" fillId="2" borderId="0" xfId="0" quotePrefix="1" applyNumberFormat="1" applyFont="1" applyFill="1" applyAlignment="1">
      <alignment horizontal="right"/>
    </xf>
    <xf numFmtId="4" fontId="1" fillId="2" borderId="0" xfId="0" applyNumberFormat="1" applyFont="1" applyFill="1"/>
    <xf numFmtId="4" fontId="25" fillId="2" borderId="0" xfId="0" applyNumberFormat="1" applyFont="1" applyFill="1" applyAlignment="1">
      <alignment horizontal="center"/>
    </xf>
    <xf numFmtId="0" fontId="14" fillId="2" borderId="0" xfId="0" applyFont="1" applyFill="1" applyAlignment="1">
      <alignment horizontal="centerContinuous"/>
    </xf>
    <xf numFmtId="0" fontId="2" fillId="2" borderId="0" xfId="0" applyFont="1" applyFill="1" applyAlignment="1">
      <alignment horizontal="centerContinuous"/>
    </xf>
    <xf numFmtId="0" fontId="19" fillId="2" borderId="0" xfId="0" applyFont="1" applyFill="1" applyAlignment="1">
      <alignment horizontal="centerContinuous"/>
    </xf>
    <xf numFmtId="0" fontId="14" fillId="2" borderId="0" xfId="0" applyFont="1" applyFill="1"/>
    <xf numFmtId="3" fontId="1" fillId="2" borderId="0" xfId="0" applyNumberFormat="1" applyFont="1" applyFill="1"/>
    <xf numFmtId="3" fontId="10" fillId="2" borderId="0" xfId="0" quotePrefix="1" applyNumberFormat="1" applyFont="1" applyFill="1" applyBorder="1" applyAlignment="1">
      <alignment horizontal="right"/>
    </xf>
    <xf numFmtId="3" fontId="10" fillId="3" borderId="0" xfId="0" applyNumberFormat="1" applyFont="1" applyFill="1" applyBorder="1" applyAlignment="1"/>
    <xf numFmtId="4" fontId="1" fillId="2" borderId="0" xfId="0" quotePrefix="1" applyNumberFormat="1" applyFont="1" applyFill="1" applyAlignment="1">
      <alignment horizontal="right"/>
    </xf>
    <xf numFmtId="0" fontId="1" fillId="2" borderId="0" xfId="0" applyFont="1" applyFill="1" applyAlignment="1">
      <alignment horizontal="right"/>
    </xf>
    <xf numFmtId="4" fontId="1" fillId="2" borderId="0" xfId="0" applyNumberFormat="1" applyFont="1" applyFill="1" applyBorder="1" applyAlignment="1">
      <alignment horizontal="right"/>
    </xf>
    <xf numFmtId="0" fontId="2" fillId="3" borderId="0" xfId="0" applyFont="1" applyFill="1" applyAlignment="1">
      <alignment horizontal="right"/>
    </xf>
    <xf numFmtId="4" fontId="10" fillId="3" borderId="0" xfId="0" applyNumberFormat="1" applyFont="1" applyFill="1" applyBorder="1" applyAlignment="1">
      <alignment horizontal="right"/>
    </xf>
    <xf numFmtId="171" fontId="52" fillId="2" borderId="0" xfId="0" applyNumberFormat="1" applyFont="1" applyFill="1" applyAlignment="1">
      <alignment horizontal="right"/>
    </xf>
    <xf numFmtId="0" fontId="52" fillId="2" borderId="0" xfId="0" applyFont="1" applyFill="1" applyAlignment="1">
      <alignment horizontal="centerContinuous"/>
    </xf>
    <xf numFmtId="0" fontId="3" fillId="2" borderId="0" xfId="0" applyFont="1" applyFill="1" applyAlignment="1"/>
    <xf numFmtId="0" fontId="1" fillId="2" borderId="0" xfId="0" applyFont="1" applyFill="1" applyAlignment="1"/>
    <xf numFmtId="0" fontId="1" fillId="2" borderId="0" xfId="0" applyFont="1" applyFill="1" applyBorder="1" applyAlignment="1"/>
    <xf numFmtId="0" fontId="27" fillId="2" borderId="0" xfId="0" applyFont="1" applyFill="1" applyBorder="1" applyAlignment="1">
      <alignment horizontal="right"/>
    </xf>
    <xf numFmtId="0" fontId="53" fillId="2" borderId="0" xfId="0" applyFont="1" applyFill="1" applyBorder="1" applyAlignment="1">
      <alignment horizontal="center"/>
    </xf>
    <xf numFmtId="171" fontId="27" fillId="2" borderId="0" xfId="0" applyNumberFormat="1" applyFont="1" applyFill="1" applyBorder="1" applyAlignment="1">
      <alignment horizontal="right"/>
    </xf>
    <xf numFmtId="0" fontId="27" fillId="2" borderId="0" xfId="0" applyFont="1" applyFill="1" applyBorder="1"/>
    <xf numFmtId="3" fontId="1" fillId="3" borderId="0" xfId="0" applyNumberFormat="1" applyFont="1" applyFill="1" applyAlignment="1">
      <alignment horizontal="right"/>
    </xf>
    <xf numFmtId="0" fontId="1" fillId="2" borderId="0" xfId="0" quotePrefix="1" applyFont="1" applyFill="1" applyAlignment="1">
      <alignment horizontal="right"/>
    </xf>
    <xf numFmtId="0" fontId="16" fillId="2" borderId="0" xfId="0" quotePrefix="1" applyFont="1" applyFill="1" applyAlignment="1">
      <alignment horizontal="center"/>
    </xf>
    <xf numFmtId="171" fontId="1" fillId="2" borderId="0" xfId="0" quotePrefix="1" applyNumberFormat="1" applyFont="1" applyFill="1" applyAlignment="1">
      <alignment horizontal="right"/>
    </xf>
    <xf numFmtId="3" fontId="1" fillId="2" borderId="0" xfId="0" applyNumberFormat="1" applyFont="1" applyFill="1" applyAlignment="1">
      <alignment horizontal="right"/>
    </xf>
    <xf numFmtId="3" fontId="16" fillId="2" borderId="0" xfId="0" quotePrefix="1" applyNumberFormat="1" applyFont="1" applyFill="1" applyBorder="1" applyAlignment="1">
      <alignment horizontal="center"/>
    </xf>
    <xf numFmtId="0" fontId="1" fillId="2" borderId="0" xfId="0" applyFont="1" applyFill="1" applyAlignment="1">
      <alignment horizontal="centerContinuous"/>
    </xf>
    <xf numFmtId="1" fontId="1" fillId="2" borderId="0" xfId="0" applyNumberFormat="1" applyFont="1" applyFill="1"/>
    <xf numFmtId="1" fontId="16" fillId="2" borderId="0" xfId="0" applyNumberFormat="1" applyFont="1" applyFill="1" applyAlignment="1">
      <alignment horizontal="center"/>
    </xf>
    <xf numFmtId="165" fontId="1" fillId="2" borderId="0" xfId="0" applyNumberFormat="1" applyFont="1" applyFill="1"/>
    <xf numFmtId="1" fontId="1" fillId="3" borderId="0" xfId="0" applyNumberFormat="1" applyFont="1" applyFill="1" applyAlignment="1">
      <alignment horizontal="right"/>
    </xf>
    <xf numFmtId="0" fontId="10" fillId="2" borderId="0" xfId="0" applyFont="1" applyFill="1" applyAlignment="1">
      <alignment horizontal="right"/>
    </xf>
    <xf numFmtId="0" fontId="10" fillId="2" borderId="0" xfId="0" applyFont="1" applyFill="1"/>
    <xf numFmtId="0" fontId="6" fillId="2" borderId="0" xfId="0" applyFont="1" applyFill="1" applyAlignment="1">
      <alignment horizontal="right"/>
    </xf>
    <xf numFmtId="0" fontId="25" fillId="2" borderId="0" xfId="0" applyFont="1" applyFill="1" applyAlignment="1">
      <alignment horizontal="center"/>
    </xf>
    <xf numFmtId="171" fontId="13" fillId="2" borderId="0" xfId="0" applyNumberFormat="1" applyFont="1" applyFill="1" applyAlignment="1">
      <alignment horizontal="right"/>
    </xf>
    <xf numFmtId="0" fontId="13" fillId="2" borderId="0" xfId="0" applyFont="1" applyFill="1"/>
    <xf numFmtId="0" fontId="13" fillId="2" borderId="0" xfId="0" applyFont="1" applyFill="1" applyAlignment="1">
      <alignment horizontal="right"/>
    </xf>
    <xf numFmtId="0" fontId="54" fillId="3" borderId="0" xfId="2" applyFont="1" applyFill="1" applyBorder="1"/>
    <xf numFmtId="0" fontId="54" fillId="3" borderId="0" xfId="2" applyFont="1" applyFill="1"/>
    <xf numFmtId="0" fontId="17" fillId="3" borderId="0" xfId="2" applyFont="1" applyFill="1" applyBorder="1" applyAlignment="1"/>
    <xf numFmtId="0" fontId="16" fillId="3" borderId="0" xfId="2" applyFont="1" applyFill="1" applyBorder="1" applyAlignment="1">
      <alignment horizontal="centerContinuous"/>
    </xf>
    <xf numFmtId="0" fontId="16" fillId="3" borderId="0" xfId="2" applyFont="1" applyFill="1" applyBorder="1"/>
    <xf numFmtId="0" fontId="16" fillId="3" borderId="3" xfId="2" applyFont="1" applyFill="1" applyBorder="1"/>
    <xf numFmtId="0" fontId="55" fillId="3" borderId="3" xfId="2" applyFont="1" applyFill="1" applyBorder="1" applyAlignment="1">
      <alignment horizontal="centerContinuous"/>
    </xf>
    <xf numFmtId="0" fontId="9" fillId="3" borderId="3" xfId="2" applyFont="1" applyFill="1" applyBorder="1" applyAlignment="1">
      <alignment horizontal="centerContinuous"/>
    </xf>
    <xf numFmtId="0" fontId="8" fillId="3" borderId="0" xfId="2" applyFont="1" applyFill="1" applyBorder="1"/>
    <xf numFmtId="0" fontId="25" fillId="3" borderId="0" xfId="2" applyFont="1" applyFill="1" applyBorder="1" applyAlignment="1"/>
    <xf numFmtId="0" fontId="12" fillId="3" borderId="0" xfId="2" applyFont="1" applyFill="1" applyBorder="1" applyAlignment="1">
      <alignment horizontal="left"/>
    </xf>
    <xf numFmtId="0" fontId="12" fillId="3" borderId="0" xfId="2" applyFont="1" applyFill="1" applyBorder="1" applyAlignment="1">
      <alignment horizontal="center"/>
    </xf>
    <xf numFmtId="0" fontId="12" fillId="3" borderId="0" xfId="2" applyFont="1" applyFill="1" applyBorder="1" applyAlignment="1">
      <alignment horizontal="right"/>
    </xf>
    <xf numFmtId="0" fontId="8" fillId="3" borderId="0" xfId="2" applyFont="1" applyFill="1" applyBorder="1" applyAlignment="1">
      <alignment horizontal="right"/>
    </xf>
    <xf numFmtId="0" fontId="56" fillId="3" borderId="0" xfId="2" applyFont="1" applyFill="1" applyBorder="1"/>
    <xf numFmtId="0" fontId="56" fillId="3" borderId="0" xfId="2" applyFont="1" applyFill="1"/>
    <xf numFmtId="0" fontId="16" fillId="3" borderId="1" xfId="2" applyFont="1" applyFill="1" applyBorder="1"/>
    <xf numFmtId="0" fontId="25" fillId="3" borderId="1" xfId="2" applyFont="1" applyFill="1" applyBorder="1"/>
    <xf numFmtId="0" fontId="16" fillId="3" borderId="1" xfId="2" applyFont="1" applyFill="1" applyBorder="1" applyAlignment="1">
      <alignment horizontal="center"/>
    </xf>
    <xf numFmtId="0" fontId="25" fillId="3" borderId="0" xfId="2" applyFont="1" applyFill="1" applyBorder="1"/>
    <xf numFmtId="0" fontId="25" fillId="3" borderId="0" xfId="2" applyFont="1" applyFill="1" applyBorder="1" applyAlignment="1">
      <alignment horizontal="center"/>
    </xf>
    <xf numFmtId="0" fontId="9" fillId="3" borderId="0" xfId="2" applyFont="1" applyFill="1" applyBorder="1"/>
    <xf numFmtId="0" fontId="9" fillId="3" borderId="0" xfId="2" applyFont="1" applyFill="1" applyBorder="1" applyAlignment="1">
      <alignment horizontal="right"/>
    </xf>
    <xf numFmtId="169" fontId="9" fillId="3" borderId="0" xfId="2" applyNumberFormat="1" applyFont="1" applyFill="1" applyBorder="1" applyAlignment="1"/>
    <xf numFmtId="3" fontId="9" fillId="3" borderId="0" xfId="2" applyNumberFormat="1" applyFont="1" applyFill="1" applyBorder="1"/>
    <xf numFmtId="1" fontId="9" fillId="3" borderId="0" xfId="2" applyNumberFormat="1" applyFont="1" applyFill="1" applyBorder="1" applyAlignment="1">
      <alignment horizontal="left"/>
    </xf>
    <xf numFmtId="170" fontId="9" fillId="3" borderId="0" xfId="2" applyNumberFormat="1" applyFont="1" applyFill="1" applyBorder="1" applyAlignment="1"/>
    <xf numFmtId="0" fontId="57" fillId="3" borderId="0" xfId="2" applyFont="1" applyFill="1"/>
    <xf numFmtId="0" fontId="9" fillId="3" borderId="0" xfId="2" applyFont="1" applyFill="1" applyBorder="1" applyAlignment="1">
      <alignment horizontal="left"/>
    </xf>
    <xf numFmtId="3" fontId="9" fillId="3" borderId="0" xfId="2" quotePrefix="1" applyNumberFormat="1" applyFont="1" applyFill="1" applyBorder="1" applyAlignment="1">
      <alignment horizontal="right"/>
    </xf>
    <xf numFmtId="0" fontId="57" fillId="3" borderId="0" xfId="2" applyFont="1" applyFill="1" applyBorder="1"/>
    <xf numFmtId="169" fontId="9" fillId="3" borderId="0" xfId="2" applyNumberFormat="1" applyFont="1" applyFill="1" applyBorder="1" applyAlignment="1">
      <alignment horizontal="center"/>
    </xf>
    <xf numFmtId="0" fontId="12" fillId="3" borderId="10" xfId="2" applyFont="1" applyFill="1" applyBorder="1"/>
    <xf numFmtId="0" fontId="12" fillId="3" borderId="10" xfId="2" applyFont="1" applyFill="1" applyBorder="1" applyAlignment="1">
      <alignment horizontal="centerContinuous"/>
    </xf>
    <xf numFmtId="0" fontId="12" fillId="3" borderId="10" xfId="2" applyFont="1" applyFill="1" applyBorder="1" applyAlignment="1">
      <alignment horizontal="center" vertical="center"/>
    </xf>
    <xf numFmtId="0" fontId="12" fillId="3" borderId="10" xfId="2" applyFont="1" applyFill="1" applyBorder="1" applyAlignment="1">
      <alignment vertical="center"/>
    </xf>
    <xf numFmtId="0" fontId="12" fillId="3" borderId="10" xfId="2" applyFont="1" applyFill="1" applyBorder="1" applyAlignment="1">
      <alignment horizontal="right" vertical="center"/>
    </xf>
    <xf numFmtId="169" fontId="12" fillId="3" borderId="10" xfId="2" applyNumberFormat="1" applyFont="1" applyFill="1" applyBorder="1" applyAlignment="1">
      <alignment vertical="center"/>
    </xf>
    <xf numFmtId="3" fontId="12" fillId="3" borderId="10" xfId="2" applyNumberFormat="1" applyFont="1" applyFill="1" applyBorder="1"/>
    <xf numFmtId="0" fontId="58" fillId="3" borderId="0" xfId="2" applyFont="1" applyFill="1" applyBorder="1"/>
    <xf numFmtId="0" fontId="58" fillId="3" borderId="0" xfId="2" applyFont="1" applyFill="1"/>
    <xf numFmtId="3" fontId="54" fillId="3" borderId="0" xfId="2" applyNumberFormat="1" applyFont="1" applyFill="1" applyBorder="1"/>
    <xf numFmtId="0" fontId="6" fillId="3" borderId="0" xfId="2" applyFont="1" applyFill="1" applyBorder="1"/>
    <xf numFmtId="3" fontId="1" fillId="3" borderId="0" xfId="2" applyNumberFormat="1" applyFont="1" applyFill="1" applyBorder="1"/>
    <xf numFmtId="0" fontId="59" fillId="3" borderId="0" xfId="2" applyFont="1" applyFill="1" applyBorder="1"/>
    <xf numFmtId="3" fontId="54" fillId="3" borderId="0" xfId="2" quotePrefix="1" applyNumberFormat="1" applyFont="1" applyFill="1" applyBorder="1" applyAlignment="1">
      <alignment horizontal="right"/>
    </xf>
    <xf numFmtId="0" fontId="14" fillId="3" borderId="0" xfId="2" applyFont="1" applyFill="1" applyBorder="1"/>
    <xf numFmtId="0" fontId="59" fillId="3" borderId="0" xfId="2" applyFont="1" applyFill="1"/>
    <xf numFmtId="4" fontId="54" fillId="3" borderId="0" xfId="2" applyNumberFormat="1" applyFont="1" applyFill="1" applyBorder="1" applyAlignment="1">
      <alignment horizontal="right"/>
    </xf>
    <xf numFmtId="0" fontId="1" fillId="3" borderId="0" xfId="2" quotePrefix="1" applyFont="1" applyFill="1" applyBorder="1" applyAlignment="1">
      <alignment horizontal="right"/>
    </xf>
    <xf numFmtId="0" fontId="1" fillId="3" borderId="0" xfId="2" applyFont="1" applyFill="1" applyBorder="1" applyAlignment="1">
      <alignment horizontal="right"/>
    </xf>
    <xf numFmtId="0" fontId="14" fillId="3" borderId="0" xfId="2" applyFont="1" applyFill="1" applyBorder="1" applyAlignment="1">
      <alignment horizontal="centerContinuous"/>
    </xf>
    <xf numFmtId="3" fontId="1" fillId="3" borderId="0" xfId="2" quotePrefix="1" applyNumberFormat="1" applyFont="1" applyFill="1" applyBorder="1" applyAlignment="1">
      <alignment horizontal="right"/>
    </xf>
    <xf numFmtId="3" fontId="60" fillId="3" borderId="0" xfId="2" applyNumberFormat="1" applyFont="1" applyFill="1" applyBorder="1" applyAlignment="1">
      <alignment horizontal="center"/>
    </xf>
    <xf numFmtId="3" fontId="54" fillId="3" borderId="0" xfId="2" applyNumberFormat="1" applyFont="1" applyFill="1" applyBorder="1" applyAlignment="1">
      <alignment horizontal="center"/>
    </xf>
    <xf numFmtId="4" fontId="56" fillId="3" borderId="0" xfId="2" applyNumberFormat="1" applyFont="1" applyFill="1" applyBorder="1" applyAlignment="1">
      <alignment horizontal="right"/>
    </xf>
    <xf numFmtId="0" fontId="60" fillId="3" borderId="0" xfId="2" applyFont="1" applyFill="1" applyBorder="1" applyAlignment="1">
      <alignment horizontal="center"/>
    </xf>
    <xf numFmtId="3" fontId="57" fillId="3" borderId="0" xfId="2" applyNumberFormat="1" applyFont="1" applyFill="1" applyBorder="1" applyAlignment="1">
      <alignment horizontal="center"/>
    </xf>
    <xf numFmtId="4" fontId="3" fillId="3" borderId="0" xfId="2" applyNumberFormat="1" applyFont="1" applyFill="1" applyBorder="1" applyAlignment="1">
      <alignment horizontal="left"/>
    </xf>
    <xf numFmtId="3" fontId="3" fillId="3" borderId="0" xfId="2" applyNumberFormat="1" applyFont="1" applyFill="1" applyBorder="1" applyAlignment="1"/>
    <xf numFmtId="4" fontId="3" fillId="3" borderId="0" xfId="2" applyNumberFormat="1" applyFont="1" applyFill="1" applyBorder="1" applyAlignment="1"/>
    <xf numFmtId="1" fontId="54" fillId="3" borderId="0" xfId="2" applyNumberFormat="1" applyFont="1" applyFill="1"/>
    <xf numFmtId="0" fontId="54" fillId="3" borderId="0" xfId="2" applyFont="1" applyFill="1" applyBorder="1" applyAlignment="1">
      <alignment horizontal="centerContinuous"/>
    </xf>
    <xf numFmtId="0" fontId="61" fillId="3" borderId="0" xfId="2" applyFont="1" applyFill="1" applyBorder="1"/>
    <xf numFmtId="4" fontId="3" fillId="3" borderId="0" xfId="2" applyNumberFormat="1" applyFont="1" applyFill="1" applyBorder="1" applyAlignment="1">
      <alignment horizontal="left" vertical="top"/>
    </xf>
    <xf numFmtId="4" fontId="3" fillId="3" borderId="0" xfId="2" applyNumberFormat="1" applyFont="1" applyFill="1" applyBorder="1" applyAlignment="1">
      <alignment vertical="top"/>
    </xf>
    <xf numFmtId="3" fontId="54" fillId="3" borderId="0" xfId="2" quotePrefix="1" applyNumberFormat="1" applyFont="1" applyFill="1" applyAlignment="1">
      <alignment horizontal="right"/>
    </xf>
    <xf numFmtId="3" fontId="54" fillId="3" borderId="0" xfId="2" applyNumberFormat="1" applyFont="1" applyFill="1" applyAlignment="1">
      <alignment horizontal="left"/>
    </xf>
    <xf numFmtId="0" fontId="62" fillId="3" borderId="0" xfId="2" applyFont="1" applyFill="1" applyAlignment="1">
      <alignment horizontal="left"/>
    </xf>
    <xf numFmtId="0" fontId="61" fillId="3" borderId="0" xfId="2" applyFont="1" applyFill="1"/>
    <xf numFmtId="4" fontId="59" fillId="3" borderId="0" xfId="2" applyNumberFormat="1" applyFont="1" applyFill="1" applyBorder="1" applyAlignment="1">
      <alignment horizontal="left"/>
    </xf>
    <xf numFmtId="4" fontId="59" fillId="3" borderId="0" xfId="2" applyNumberFormat="1" applyFont="1" applyFill="1" applyBorder="1" applyAlignment="1"/>
    <xf numFmtId="3" fontId="60" fillId="3" borderId="0" xfId="2" quotePrefix="1" applyNumberFormat="1" applyFont="1" applyFill="1" applyAlignment="1">
      <alignment horizontal="right"/>
    </xf>
    <xf numFmtId="3" fontId="61" fillId="3" borderId="0" xfId="2" quotePrefix="1" applyNumberFormat="1" applyFont="1" applyFill="1" applyAlignment="1">
      <alignment horizontal="right"/>
    </xf>
    <xf numFmtId="3" fontId="62" fillId="3" borderId="0" xfId="2" applyNumberFormat="1" applyFont="1" applyFill="1" applyAlignment="1">
      <alignment horizontal="left"/>
    </xf>
    <xf numFmtId="3" fontId="61" fillId="3" borderId="0" xfId="2" applyNumberFormat="1" applyFont="1" applyFill="1" applyBorder="1"/>
    <xf numFmtId="4" fontId="60" fillId="3" borderId="0" xfId="2" applyNumberFormat="1" applyFont="1" applyFill="1" applyBorder="1" applyAlignment="1">
      <alignment horizontal="center"/>
    </xf>
    <xf numFmtId="3" fontId="54" fillId="3" borderId="0" xfId="2" applyNumberFormat="1" applyFont="1" applyFill="1" applyBorder="1" applyAlignment="1">
      <alignment horizontal="centerContinuous"/>
    </xf>
    <xf numFmtId="3" fontId="54" fillId="3" borderId="0" xfId="2" applyNumberFormat="1" applyFont="1" applyFill="1"/>
    <xf numFmtId="0" fontId="60" fillId="3" borderId="0" xfId="2" applyFont="1" applyFill="1"/>
    <xf numFmtId="0" fontId="54" fillId="3" borderId="0" xfId="2" applyFont="1" applyFill="1" applyAlignment="1">
      <alignment horizontal="centerContinuous"/>
    </xf>
    <xf numFmtId="3" fontId="62" fillId="3" borderId="0" xfId="2" applyNumberFormat="1" applyFont="1" applyFill="1" applyAlignment="1">
      <alignment horizontal="right"/>
    </xf>
    <xf numFmtId="0" fontId="54" fillId="3" borderId="0" xfId="2" applyFont="1" applyFill="1" applyAlignment="1">
      <alignment horizontal="right"/>
    </xf>
    <xf numFmtId="168" fontId="60" fillId="3" borderId="0" xfId="2" applyNumberFormat="1" applyFont="1" applyFill="1" applyBorder="1" applyAlignment="1">
      <alignment horizontal="left"/>
    </xf>
    <xf numFmtId="0" fontId="54" fillId="3" borderId="0" xfId="2" applyFont="1" applyFill="1" applyAlignment="1">
      <alignment horizontal="left"/>
    </xf>
    <xf numFmtId="0" fontId="63" fillId="3" borderId="0" xfId="2" applyFont="1" applyFill="1" applyAlignment="1">
      <alignment horizontal="centerContinuous"/>
    </xf>
    <xf numFmtId="0" fontId="56" fillId="3" borderId="0" xfId="2" applyFont="1" applyFill="1" applyBorder="1" applyAlignment="1">
      <alignment horizontal="centerContinuous"/>
    </xf>
    <xf numFmtId="0" fontId="64" fillId="3" borderId="0" xfId="2" applyFont="1" applyFill="1" applyAlignment="1">
      <alignment horizontal="centerContinuous"/>
    </xf>
    <xf numFmtId="0" fontId="57" fillId="3" borderId="0" xfId="2" applyFont="1" applyFill="1" applyBorder="1" applyAlignment="1"/>
    <xf numFmtId="0" fontId="57" fillId="3" borderId="0" xfId="2" applyFont="1" applyFill="1" applyBorder="1" applyAlignment="1">
      <alignment horizontal="centerContinuous"/>
    </xf>
    <xf numFmtId="0" fontId="57" fillId="3" borderId="0" xfId="2" applyFont="1" applyFill="1" applyAlignment="1"/>
    <xf numFmtId="0" fontId="54" fillId="3" borderId="0" xfId="2" applyFont="1" applyFill="1" applyAlignment="1"/>
    <xf numFmtId="0" fontId="65" fillId="3" borderId="0" xfId="2" applyFont="1" applyFill="1" applyBorder="1" applyAlignment="1">
      <alignment horizontal="right"/>
    </xf>
    <xf numFmtId="0" fontId="61" fillId="3" borderId="0" xfId="2" applyFont="1" applyFill="1" applyAlignment="1">
      <alignment horizontal="centerContinuous"/>
    </xf>
    <xf numFmtId="0" fontId="54" fillId="3" borderId="0" xfId="2" quotePrefix="1" applyFont="1" applyFill="1" applyAlignment="1">
      <alignment horizontal="right"/>
    </xf>
    <xf numFmtId="165" fontId="54" fillId="3" borderId="0" xfId="2" applyNumberFormat="1" applyFont="1" applyFill="1"/>
    <xf numFmtId="0" fontId="60" fillId="3" borderId="0" xfId="2" applyFont="1" applyFill="1" applyAlignment="1">
      <alignment horizontal="right"/>
    </xf>
    <xf numFmtId="0" fontId="59" fillId="3" borderId="0" xfId="2" applyFont="1" applyFill="1" applyAlignment="1">
      <alignment horizontal="right"/>
    </xf>
    <xf numFmtId="0" fontId="66" fillId="3" borderId="0" xfId="2" applyFont="1" applyFill="1"/>
    <xf numFmtId="0" fontId="1" fillId="3" borderId="16" xfId="0" applyFont="1" applyFill="1" applyBorder="1"/>
    <xf numFmtId="165" fontId="1" fillId="3" borderId="16" xfId="0" applyNumberFormat="1" applyFont="1" applyFill="1" applyBorder="1" applyAlignment="1">
      <alignment horizontal="left"/>
    </xf>
    <xf numFmtId="165" fontId="1" fillId="3" borderId="16" xfId="0" applyNumberFormat="1" applyFont="1" applyFill="1" applyBorder="1" applyAlignment="1">
      <alignment horizontal="left" wrapText="1"/>
    </xf>
    <xf numFmtId="165" fontId="1" fillId="3" borderId="16" xfId="0" applyNumberFormat="1" applyFont="1" applyFill="1" applyBorder="1" applyAlignment="1">
      <alignment horizontal="right"/>
    </xf>
    <xf numFmtId="0" fontId="3" fillId="3" borderId="17" xfId="0" applyFont="1" applyFill="1" applyBorder="1"/>
    <xf numFmtId="165" fontId="7" fillId="3" borderId="19" xfId="0" applyNumberFormat="1" applyFont="1" applyFill="1" applyBorder="1" applyAlignment="1">
      <alignment horizontal="left"/>
    </xf>
    <xf numFmtId="165" fontId="7" fillId="3" borderId="19" xfId="0" applyNumberFormat="1" applyFont="1" applyFill="1" applyBorder="1" applyAlignment="1">
      <alignment horizontal="left" wrapText="1"/>
    </xf>
    <xf numFmtId="165" fontId="7" fillId="3" borderId="19" xfId="0" applyNumberFormat="1" applyFont="1" applyFill="1" applyBorder="1" applyAlignment="1">
      <alignment horizontal="right"/>
    </xf>
    <xf numFmtId="165" fontId="7" fillId="3" borderId="20" xfId="0" applyNumberFormat="1" applyFont="1" applyFill="1" applyBorder="1" applyAlignment="1">
      <alignment horizontal="left"/>
    </xf>
    <xf numFmtId="0" fontId="7" fillId="3" borderId="2" xfId="0" applyFont="1" applyFill="1" applyBorder="1" applyAlignment="1">
      <alignment horizontal="left"/>
    </xf>
    <xf numFmtId="165" fontId="7" fillId="3" borderId="0" xfId="0" applyNumberFormat="1" applyFont="1" applyFill="1" applyBorder="1" applyAlignment="1"/>
    <xf numFmtId="3" fontId="9" fillId="3" borderId="0" xfId="0" applyNumberFormat="1" applyFont="1" applyFill="1" applyBorder="1" applyAlignment="1">
      <alignment horizontal="left" wrapText="1"/>
    </xf>
    <xf numFmtId="3" fontId="67" fillId="3" borderId="0" xfId="0" applyNumberFormat="1" applyFont="1" applyFill="1" applyBorder="1" applyAlignment="1">
      <alignment horizontal="right"/>
    </xf>
    <xf numFmtId="3" fontId="67" fillId="3" borderId="7" xfId="0" applyNumberFormat="1" applyFont="1" applyFill="1" applyBorder="1" applyAlignment="1">
      <alignment horizontal="left"/>
    </xf>
    <xf numFmtId="169" fontId="3" fillId="3" borderId="0" xfId="0" applyNumberFormat="1" applyFont="1" applyFill="1" applyBorder="1" applyAlignment="1"/>
    <xf numFmtId="1" fontId="3" fillId="3" borderId="0" xfId="0" applyNumberFormat="1" applyFont="1" applyFill="1"/>
    <xf numFmtId="3" fontId="12" fillId="3" borderId="0" xfId="0" applyNumberFormat="1" applyFont="1" applyFill="1"/>
    <xf numFmtId="169" fontId="68" fillId="2" borderId="0" xfId="0" applyNumberFormat="1" applyFont="1" applyFill="1" applyBorder="1" applyAlignment="1">
      <alignment horizontal="right"/>
    </xf>
    <xf numFmtId="169" fontId="3" fillId="3" borderId="0" xfId="0" applyNumberFormat="1" applyFont="1" applyFill="1" applyBorder="1" applyAlignment="1">
      <alignment horizontal="right"/>
    </xf>
    <xf numFmtId="169" fontId="12" fillId="3" borderId="10" xfId="0" applyNumberFormat="1" applyFont="1" applyFill="1" applyBorder="1" applyAlignment="1">
      <alignment vertical="center"/>
    </xf>
    <xf numFmtId="0" fontId="25" fillId="3" borderId="0" xfId="0" applyFont="1" applyFill="1" applyAlignment="1">
      <alignment vertical="center"/>
    </xf>
    <xf numFmtId="172" fontId="9" fillId="3" borderId="0" xfId="0" applyNumberFormat="1" applyFont="1" applyFill="1" applyAlignment="1">
      <alignment horizontal="left"/>
    </xf>
    <xf numFmtId="172" fontId="9" fillId="3" borderId="0" xfId="0" applyNumberFormat="1" applyFont="1" applyFill="1" applyAlignment="1">
      <alignment horizontal="left" wrapText="1"/>
    </xf>
    <xf numFmtId="172" fontId="9" fillId="3" borderId="0" xfId="0" applyNumberFormat="1" applyFont="1" applyFill="1" applyAlignment="1">
      <alignment horizontal="right"/>
    </xf>
    <xf numFmtId="0" fontId="10" fillId="3" borderId="0" xfId="0" applyFont="1" applyFill="1" applyBorder="1" applyAlignment="1">
      <alignment horizontal="left" wrapText="1"/>
    </xf>
    <xf numFmtId="165" fontId="1" fillId="3" borderId="0" xfId="0" applyNumberFormat="1" applyFont="1" applyFill="1" applyAlignment="1">
      <alignment horizontal="left"/>
    </xf>
    <xf numFmtId="165" fontId="1" fillId="3" borderId="0" xfId="0" applyNumberFormat="1" applyFont="1" applyFill="1" applyAlignment="1">
      <alignment horizontal="left" wrapText="1"/>
    </xf>
    <xf numFmtId="165" fontId="1" fillId="3" borderId="0" xfId="0" applyNumberFormat="1" applyFont="1" applyFill="1" applyAlignment="1">
      <alignment horizontal="right"/>
    </xf>
    <xf numFmtId="4" fontId="18" fillId="3" borderId="0" xfId="0" applyNumberFormat="1" applyFont="1" applyFill="1" applyAlignment="1">
      <alignment horizontal="left"/>
    </xf>
    <xf numFmtId="4" fontId="18" fillId="3" borderId="0" xfId="0" applyNumberFormat="1" applyFont="1" applyFill="1" applyBorder="1" applyAlignment="1">
      <alignment horizontal="left"/>
    </xf>
    <xf numFmtId="0" fontId="3" fillId="3" borderId="1" xfId="0" applyFont="1" applyFill="1" applyBorder="1" applyAlignment="1">
      <alignment horizontal="left"/>
    </xf>
    <xf numFmtId="4" fontId="20" fillId="3" borderId="1" xfId="0" applyNumberFormat="1" applyFont="1" applyFill="1" applyBorder="1" applyAlignment="1">
      <alignment horizontal="left"/>
    </xf>
    <xf numFmtId="0" fontId="4" fillId="3" borderId="3" xfId="0" applyFont="1" applyFill="1" applyBorder="1" applyAlignment="1">
      <alignment horizontal="left" wrapText="1"/>
    </xf>
    <xf numFmtId="4" fontId="4" fillId="3" borderId="4" xfId="0" applyNumberFormat="1" applyFont="1" applyFill="1" applyBorder="1" applyAlignment="1">
      <alignment horizontal="left" wrapText="1"/>
    </xf>
    <xf numFmtId="4" fontId="4" fillId="3" borderId="5" xfId="0" applyNumberFormat="1" applyFont="1" applyFill="1" applyBorder="1" applyAlignment="1">
      <alignment horizontal="left"/>
    </xf>
    <xf numFmtId="169" fontId="7" fillId="3" borderId="0" xfId="0" applyNumberFormat="1" applyFont="1" applyFill="1" applyBorder="1" applyAlignment="1">
      <alignment horizontal="left"/>
    </xf>
    <xf numFmtId="169" fontId="7" fillId="3" borderId="7" xfId="0" applyNumberFormat="1" applyFont="1" applyFill="1" applyBorder="1" applyAlignment="1">
      <alignment horizontal="left"/>
    </xf>
    <xf numFmtId="169" fontId="9" fillId="3" borderId="3" xfId="0" applyNumberFormat="1" applyFont="1" applyFill="1" applyBorder="1" applyAlignment="1">
      <alignment horizontal="left"/>
    </xf>
    <xf numFmtId="169" fontId="9" fillId="3" borderId="4" xfId="0" applyNumberFormat="1" applyFont="1" applyFill="1" applyBorder="1" applyAlignment="1">
      <alignment horizontal="left"/>
    </xf>
    <xf numFmtId="169" fontId="9" fillId="3" borderId="0" xfId="0" applyNumberFormat="1" applyFont="1" applyFill="1" applyBorder="1" applyAlignment="1">
      <alignment horizontal="left"/>
    </xf>
    <xf numFmtId="169" fontId="9" fillId="3" borderId="7" xfId="0" applyNumberFormat="1" applyFont="1" applyFill="1" applyBorder="1" applyAlignment="1">
      <alignment horizontal="left"/>
    </xf>
    <xf numFmtId="169" fontId="7" fillId="3" borderId="10" xfId="0" applyNumberFormat="1" applyFont="1" applyFill="1" applyBorder="1" applyAlignment="1">
      <alignment horizontal="left"/>
    </xf>
    <xf numFmtId="169" fontId="7" fillId="3" borderId="11" xfId="0" applyNumberFormat="1" applyFont="1" applyFill="1" applyBorder="1" applyAlignment="1">
      <alignment horizontal="left"/>
    </xf>
    <xf numFmtId="8" fontId="3" fillId="3" borderId="7" xfId="1" applyNumberFormat="1" applyFont="1" applyFill="1" applyBorder="1" applyAlignment="1">
      <alignment horizontal="left"/>
    </xf>
    <xf numFmtId="40" fontId="3" fillId="3" borderId="1" xfId="4" applyFont="1" applyFill="1" applyBorder="1" applyAlignment="1">
      <alignment horizontal="left"/>
    </xf>
    <xf numFmtId="169" fontId="9" fillId="3" borderId="0" xfId="0" quotePrefix="1" applyNumberFormat="1" applyFont="1" applyFill="1" applyBorder="1" applyAlignment="1">
      <alignment horizontal="left"/>
    </xf>
    <xf numFmtId="169" fontId="9" fillId="3" borderId="7" xfId="0" quotePrefix="1" applyNumberFormat="1" applyFont="1" applyFill="1" applyBorder="1" applyAlignment="1">
      <alignment horizontal="left"/>
    </xf>
    <xf numFmtId="169" fontId="7" fillId="3" borderId="10" xfId="0" quotePrefix="1" applyNumberFormat="1" applyFont="1" applyFill="1" applyBorder="1" applyAlignment="1">
      <alignment horizontal="left"/>
    </xf>
    <xf numFmtId="169" fontId="7" fillId="3" borderId="11" xfId="0" quotePrefix="1" applyNumberFormat="1" applyFont="1" applyFill="1" applyBorder="1" applyAlignment="1">
      <alignment horizontal="left"/>
    </xf>
    <xf numFmtId="169" fontId="9" fillId="3" borderId="1" xfId="0" applyNumberFormat="1" applyFont="1" applyFill="1" applyBorder="1" applyAlignment="1">
      <alignment horizontal="left"/>
    </xf>
    <xf numFmtId="169" fontId="9" fillId="3" borderId="5" xfId="0" applyNumberFormat="1" applyFont="1" applyFill="1" applyBorder="1" applyAlignment="1">
      <alignment horizontal="left"/>
    </xf>
    <xf numFmtId="0" fontId="9" fillId="2" borderId="0" xfId="0" applyFont="1" applyFill="1" applyBorder="1" applyAlignment="1"/>
    <xf numFmtId="169" fontId="9" fillId="2" borderId="0" xfId="0" applyNumberFormat="1" applyFont="1" applyFill="1" applyBorder="1" applyAlignment="1">
      <alignment horizontal="left"/>
    </xf>
    <xf numFmtId="169" fontId="9" fillId="2" borderId="7" xfId="0" applyNumberFormat="1" applyFont="1" applyFill="1" applyBorder="1" applyAlignment="1">
      <alignment horizontal="left"/>
    </xf>
    <xf numFmtId="169" fontId="7" fillId="3" borderId="10" xfId="0" applyNumberFormat="1" applyFont="1" applyFill="1" applyBorder="1" applyAlignment="1">
      <alignment horizontal="left" vertical="center"/>
    </xf>
    <xf numFmtId="169" fontId="7" fillId="3" borderId="11" xfId="0" applyNumberFormat="1" applyFont="1" applyFill="1" applyBorder="1" applyAlignment="1">
      <alignment horizontal="left" vertical="center"/>
    </xf>
    <xf numFmtId="0" fontId="10" fillId="3" borderId="0" xfId="0" applyFont="1" applyFill="1" applyBorder="1" applyAlignment="1">
      <alignment textRotation="90"/>
    </xf>
    <xf numFmtId="0" fontId="25" fillId="3" borderId="3" xfId="0" applyFont="1" applyFill="1" applyBorder="1" applyAlignment="1"/>
    <xf numFmtId="0" fontId="10" fillId="3" borderId="3" xfId="0" applyFont="1" applyFill="1" applyBorder="1" applyAlignment="1">
      <alignment horizontal="left"/>
    </xf>
    <xf numFmtId="4" fontId="10" fillId="3" borderId="3" xfId="0" applyNumberFormat="1" applyFont="1" applyFill="1" applyBorder="1" applyAlignment="1">
      <alignment horizontal="left"/>
    </xf>
    <xf numFmtId="0" fontId="10" fillId="3" borderId="0" xfId="0" applyFont="1" applyFill="1" applyBorder="1" applyAlignment="1">
      <alignment wrapText="1"/>
    </xf>
    <xf numFmtId="0" fontId="71" fillId="2" borderId="0" xfId="0" applyFont="1" applyFill="1" applyBorder="1"/>
    <xf numFmtId="4" fontId="1" fillId="3" borderId="0" xfId="0" applyNumberFormat="1" applyFont="1" applyFill="1" applyBorder="1" applyAlignment="1">
      <alignment horizontal="left"/>
    </xf>
    <xf numFmtId="40" fontId="1" fillId="3" borderId="0" xfId="4" applyFont="1" applyFill="1" applyBorder="1" applyAlignment="1">
      <alignment horizontal="left"/>
    </xf>
    <xf numFmtId="174" fontId="1" fillId="3" borderId="0" xfId="1" applyNumberFormat="1" applyFont="1" applyFill="1" applyBorder="1" applyAlignment="1">
      <alignment horizontal="left"/>
    </xf>
    <xf numFmtId="0" fontId="1" fillId="3" borderId="0" xfId="0" applyFont="1" applyFill="1" applyBorder="1" applyAlignment="1">
      <alignment wrapText="1"/>
    </xf>
    <xf numFmtId="2" fontId="1" fillId="3" borderId="0" xfId="0" applyNumberFormat="1" applyFont="1" applyFill="1" applyBorder="1" applyAlignment="1">
      <alignment horizontal="left" vertical="center"/>
    </xf>
    <xf numFmtId="4" fontId="1" fillId="3" borderId="0" xfId="0" applyNumberFormat="1" applyFont="1" applyFill="1" applyAlignment="1">
      <alignment horizontal="left"/>
    </xf>
    <xf numFmtId="3" fontId="3" fillId="3" borderId="0" xfId="0" quotePrefix="1" applyNumberFormat="1" applyFont="1" applyFill="1" applyBorder="1" applyAlignment="1">
      <alignment horizontal="left"/>
    </xf>
    <xf numFmtId="4" fontId="3" fillId="3" borderId="0" xfId="0" quotePrefix="1" applyNumberFormat="1" applyFont="1" applyFill="1" applyBorder="1" applyAlignment="1">
      <alignment horizontal="left"/>
    </xf>
    <xf numFmtId="4" fontId="18" fillId="3" borderId="0" xfId="0" applyNumberFormat="1" applyFont="1" applyFill="1" applyAlignment="1">
      <alignment horizontal="center"/>
    </xf>
    <xf numFmtId="4" fontId="18" fillId="3" borderId="0" xfId="0" applyNumberFormat="1" applyFont="1" applyFill="1" applyBorder="1" applyAlignment="1">
      <alignment horizontal="center"/>
    </xf>
    <xf numFmtId="4" fontId="3" fillId="3" borderId="1" xfId="0" applyNumberFormat="1" applyFont="1" applyFill="1" applyBorder="1" applyAlignment="1">
      <alignment horizontal="center"/>
    </xf>
    <xf numFmtId="4" fontId="20" fillId="3" borderId="1" xfId="0" applyNumberFormat="1" applyFont="1" applyFill="1" applyBorder="1" applyAlignment="1">
      <alignment horizontal="center"/>
    </xf>
    <xf numFmtId="4" fontId="4" fillId="3" borderId="3" xfId="0" applyNumberFormat="1" applyFont="1" applyFill="1" applyBorder="1" applyAlignment="1">
      <alignment horizontal="center" wrapText="1"/>
    </xf>
    <xf numFmtId="4" fontId="4" fillId="3" borderId="4" xfId="0" applyNumberFormat="1" applyFont="1" applyFill="1" applyBorder="1" applyAlignment="1">
      <alignment horizontal="center" wrapText="1"/>
    </xf>
    <xf numFmtId="4" fontId="4" fillId="3" borderId="1" xfId="0" applyNumberFormat="1" applyFont="1" applyFill="1" applyBorder="1" applyAlignment="1">
      <alignment horizontal="left"/>
    </xf>
    <xf numFmtId="0" fontId="1" fillId="3" borderId="14" xfId="0" applyFont="1" applyFill="1" applyBorder="1"/>
    <xf numFmtId="4" fontId="3" fillId="3" borderId="3" xfId="0" applyNumberFormat="1" applyFont="1" applyFill="1" applyBorder="1" applyAlignment="1">
      <alignment horizontal="center"/>
    </xf>
    <xf numFmtId="4" fontId="1" fillId="3" borderId="0" xfId="0" applyNumberFormat="1" applyFont="1" applyFill="1" applyAlignment="1">
      <alignment horizontal="center"/>
    </xf>
    <xf numFmtId="4" fontId="3" fillId="3" borderId="0" xfId="0" quotePrefix="1" applyNumberFormat="1" applyFont="1" applyFill="1" applyBorder="1" applyAlignment="1">
      <alignment horizontal="center"/>
    </xf>
    <xf numFmtId="0" fontId="5" fillId="3" borderId="3" xfId="0" applyFont="1" applyFill="1" applyBorder="1" applyAlignment="1">
      <alignment horizontal="centerContinuous" vertical="center"/>
    </xf>
    <xf numFmtId="0" fontId="4" fillId="3" borderId="0" xfId="0" applyFont="1" applyFill="1" applyBorder="1" applyAlignment="1">
      <alignment vertical="center"/>
    </xf>
    <xf numFmtId="0" fontId="4" fillId="3" borderId="1" xfId="0" applyFont="1" applyFill="1" applyBorder="1" applyAlignment="1">
      <alignment vertical="center"/>
    </xf>
    <xf numFmtId="164" fontId="7" fillId="3" borderId="10" xfId="0" applyNumberFormat="1" applyFont="1" applyFill="1" applyBorder="1" applyAlignment="1">
      <alignment horizontal="center" vertical="center"/>
    </xf>
    <xf numFmtId="164" fontId="12" fillId="2" borderId="0" xfId="0" applyNumberFormat="1" applyFont="1" applyFill="1" applyBorder="1" applyAlignment="1">
      <alignment horizontal="center"/>
    </xf>
    <xf numFmtId="3" fontId="3" fillId="2" borderId="0" xfId="0" applyNumberFormat="1" applyFont="1" applyFill="1" applyBorder="1" applyAlignment="1">
      <alignment horizontal="center" vertical="top"/>
    </xf>
    <xf numFmtId="0" fontId="3" fillId="2" borderId="0" xfId="0" applyFont="1" applyFill="1" applyBorder="1" applyAlignment="1">
      <alignment horizontal="center" vertical="top"/>
    </xf>
    <xf numFmtId="0" fontId="5" fillId="2" borderId="3" xfId="0" applyFont="1" applyFill="1" applyBorder="1" applyAlignment="1">
      <alignment horizontal="center" vertical="top"/>
    </xf>
    <xf numFmtId="0" fontId="4" fillId="2" borderId="0" xfId="0" applyFont="1" applyFill="1" applyBorder="1" applyAlignment="1">
      <alignment horizontal="center" vertical="top"/>
    </xf>
    <xf numFmtId="0" fontId="4" fillId="2" borderId="1" xfId="0" applyFont="1" applyFill="1" applyBorder="1" applyAlignment="1">
      <alignment horizontal="center" vertical="top"/>
    </xf>
    <xf numFmtId="3" fontId="9" fillId="2" borderId="0" xfId="0" applyNumberFormat="1" applyFont="1" applyFill="1" applyBorder="1" applyAlignment="1">
      <alignment horizontal="center" vertical="top"/>
    </xf>
    <xf numFmtId="3" fontId="9" fillId="2" borderId="0" xfId="0" quotePrefix="1" applyNumberFormat="1" applyFont="1" applyFill="1" applyBorder="1" applyAlignment="1">
      <alignment horizontal="center" vertical="top"/>
    </xf>
    <xf numFmtId="3" fontId="12" fillId="2" borderId="10" xfId="0" quotePrefix="1" applyNumberFormat="1" applyFont="1" applyFill="1" applyBorder="1" applyAlignment="1">
      <alignment horizontal="center"/>
    </xf>
    <xf numFmtId="3" fontId="12" fillId="2" borderId="11" xfId="0" quotePrefix="1" applyNumberFormat="1" applyFont="1" applyFill="1" applyBorder="1" applyAlignment="1">
      <alignment horizontal="right"/>
    </xf>
    <xf numFmtId="0" fontId="8" fillId="3" borderId="4" xfId="0" applyFont="1" applyFill="1" applyBorder="1" applyAlignment="1">
      <alignment vertical="center"/>
    </xf>
    <xf numFmtId="3" fontId="12" fillId="2" borderId="10" xfId="0" applyNumberFormat="1" applyFont="1" applyFill="1" applyBorder="1" applyAlignment="1">
      <alignment horizontal="center" vertical="center"/>
    </xf>
    <xf numFmtId="0" fontId="3" fillId="3" borderId="0" xfId="0" applyFont="1" applyFill="1" applyBorder="1" applyAlignment="1">
      <alignment horizontal="justify"/>
    </xf>
    <xf numFmtId="0" fontId="1" fillId="3" borderId="0" xfId="0" applyFont="1" applyFill="1" applyAlignment="1">
      <alignment horizontal="justify"/>
    </xf>
    <xf numFmtId="0" fontId="2" fillId="3" borderId="10" xfId="0" applyFont="1" applyFill="1" applyBorder="1"/>
    <xf numFmtId="3" fontId="7" fillId="2" borderId="10" xfId="0" quotePrefix="1" applyNumberFormat="1" applyFont="1" applyFill="1" applyBorder="1" applyAlignment="1">
      <alignment horizontal="right"/>
    </xf>
    <xf numFmtId="3" fontId="7" fillId="2" borderId="11" xfId="0" quotePrefix="1" applyNumberFormat="1" applyFont="1" applyFill="1" applyBorder="1" applyAlignment="1">
      <alignment horizontal="right"/>
    </xf>
    <xf numFmtId="3" fontId="3" fillId="2" borderId="7" xfId="0" quotePrefix="1" applyNumberFormat="1" applyFont="1" applyFill="1" applyBorder="1" applyAlignment="1">
      <alignment horizontal="center"/>
    </xf>
    <xf numFmtId="0" fontId="8" fillId="3" borderId="7" xfId="0" applyFont="1" applyFill="1" applyBorder="1" applyAlignment="1">
      <alignment vertical="center"/>
    </xf>
    <xf numFmtId="0" fontId="2" fillId="2" borderId="8"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13" xfId="0" applyFont="1" applyFill="1" applyBorder="1" applyAlignment="1">
      <alignment horizontal="center"/>
    </xf>
    <xf numFmtId="0" fontId="2" fillId="2" borderId="10" xfId="0" applyFont="1" applyFill="1" applyBorder="1" applyAlignment="1">
      <alignment horizontal="center"/>
    </xf>
    <xf numFmtId="0" fontId="2" fillId="2" borderId="8" xfId="0" applyFont="1" applyFill="1" applyBorder="1" applyAlignment="1">
      <alignment horizontal="center" vertical="center"/>
    </xf>
    <xf numFmtId="0" fontId="2" fillId="2" borderId="12" xfId="0" applyFont="1" applyFill="1" applyBorder="1" applyAlignment="1">
      <alignment horizontal="center" vertical="center"/>
    </xf>
    <xf numFmtId="3" fontId="2" fillId="2" borderId="0" xfId="0" applyNumberFormat="1" applyFont="1" applyFill="1" applyBorder="1" applyAlignment="1">
      <alignment horizontal="center" vertical="center"/>
    </xf>
    <xf numFmtId="3" fontId="2" fillId="2" borderId="0" xfId="0" applyNumberFormat="1" applyFont="1" applyFill="1" applyBorder="1" applyAlignment="1">
      <alignment horizontal="center" vertical="top"/>
    </xf>
    <xf numFmtId="3" fontId="2" fillId="2" borderId="1" xfId="0" applyNumberFormat="1" applyFont="1" applyFill="1" applyBorder="1" applyAlignment="1">
      <alignment horizontal="center" vertical="top"/>
    </xf>
    <xf numFmtId="0" fontId="4" fillId="2" borderId="2" xfId="0" applyFont="1" applyFill="1" applyBorder="1" applyAlignment="1">
      <alignment horizontal="center" vertical="center" wrapText="1"/>
    </xf>
    <xf numFmtId="0" fontId="4" fillId="2" borderId="6" xfId="0" applyFont="1" applyFill="1" applyBorder="1" applyAlignment="1">
      <alignment horizontal="center" vertical="center" wrapText="1"/>
    </xf>
    <xf numFmtId="3" fontId="6" fillId="2" borderId="0" xfId="0" applyNumberFormat="1" applyFont="1" applyFill="1" applyBorder="1" applyAlignment="1">
      <alignment horizontal="center"/>
    </xf>
    <xf numFmtId="3" fontId="6" fillId="2" borderId="3" xfId="0" applyNumberFormat="1" applyFont="1" applyFill="1" applyBorder="1" applyAlignment="1">
      <alignment horizontal="center"/>
    </xf>
    <xf numFmtId="3" fontId="6" fillId="2" borderId="4" xfId="0" applyNumberFormat="1" applyFont="1" applyFill="1" applyBorder="1" applyAlignment="1">
      <alignment horizontal="center"/>
    </xf>
    <xf numFmtId="3" fontId="6" fillId="2" borderId="1" xfId="0" applyNumberFormat="1" applyFont="1" applyFill="1" applyBorder="1" applyAlignment="1">
      <alignment horizontal="center"/>
    </xf>
    <xf numFmtId="3" fontId="6" fillId="2" borderId="5" xfId="0" applyNumberFormat="1" applyFont="1" applyFill="1" applyBorder="1" applyAlignment="1">
      <alignment horizontal="center"/>
    </xf>
    <xf numFmtId="0" fontId="2" fillId="2" borderId="2" xfId="0" applyFont="1" applyFill="1" applyBorder="1" applyAlignment="1">
      <alignment horizontal="center" vertical="center" wrapText="1"/>
    </xf>
    <xf numFmtId="3" fontId="2" fillId="2" borderId="16" xfId="0" applyNumberFormat="1" applyFont="1" applyFill="1" applyBorder="1" applyAlignment="1">
      <alignment horizontal="center" vertical="top"/>
    </xf>
    <xf numFmtId="0" fontId="4" fillId="2" borderId="17" xfId="0" applyFont="1" applyFill="1" applyBorder="1" applyAlignment="1">
      <alignment horizontal="center" vertical="center" wrapText="1"/>
    </xf>
    <xf numFmtId="3" fontId="6" fillId="2" borderId="19" xfId="0" applyNumberFormat="1" applyFont="1" applyFill="1" applyBorder="1" applyAlignment="1">
      <alignment horizontal="center"/>
    </xf>
    <xf numFmtId="3" fontId="6" fillId="2" borderId="20" xfId="0" applyNumberFormat="1" applyFont="1" applyFill="1" applyBorder="1" applyAlignment="1">
      <alignment horizontal="center"/>
    </xf>
    <xf numFmtId="164" fontId="12" fillId="3" borderId="10" xfId="0" applyNumberFormat="1" applyFont="1" applyFill="1" applyBorder="1" applyAlignment="1">
      <alignment horizontal="center" vertical="center"/>
    </xf>
    <xf numFmtId="0" fontId="3" fillId="3" borderId="0" xfId="0" applyFont="1" applyFill="1" applyBorder="1" applyAlignment="1">
      <alignment horizontal="center"/>
    </xf>
    <xf numFmtId="3" fontId="3" fillId="3" borderId="0" xfId="0" applyNumberFormat="1" applyFont="1" applyFill="1" applyBorder="1" applyAlignment="1">
      <alignment horizontal="center"/>
    </xf>
    <xf numFmtId="0" fontId="9" fillId="0" borderId="0" xfId="0" applyFont="1" applyFill="1" applyBorder="1" applyAlignment="1">
      <alignment horizontal="center"/>
    </xf>
    <xf numFmtId="0" fontId="9" fillId="3" borderId="3" xfId="0" applyFont="1" applyFill="1" applyBorder="1" applyAlignment="1">
      <alignment horizontal="center"/>
    </xf>
    <xf numFmtId="0" fontId="3" fillId="3" borderId="3" xfId="0" applyFont="1" applyFill="1" applyBorder="1" applyAlignment="1">
      <alignment horizontal="center"/>
    </xf>
    <xf numFmtId="3" fontId="3" fillId="3" borderId="3" xfId="0" applyNumberFormat="1" applyFont="1" applyFill="1" applyBorder="1" applyAlignment="1">
      <alignment horizontal="center"/>
    </xf>
    <xf numFmtId="0" fontId="2" fillId="3" borderId="0" xfId="0" applyFont="1" applyFill="1" applyBorder="1" applyAlignment="1">
      <alignment horizontal="center"/>
    </xf>
    <xf numFmtId="0" fontId="7" fillId="3" borderId="19" xfId="0" applyFont="1" applyFill="1" applyBorder="1" applyAlignment="1">
      <alignment horizontal="center" vertical="center"/>
    </xf>
    <xf numFmtId="0" fontId="7" fillId="3" borderId="1" xfId="0" applyFont="1" applyFill="1" applyBorder="1" applyAlignment="1">
      <alignment horizontal="center" vertical="center"/>
    </xf>
    <xf numFmtId="0" fontId="7" fillId="3" borderId="10" xfId="0" applyFont="1" applyFill="1" applyBorder="1" applyAlignment="1">
      <alignment horizontal="center"/>
    </xf>
    <xf numFmtId="3" fontId="9" fillId="0" borderId="3" xfId="0" applyNumberFormat="1" applyFont="1" applyFill="1" applyBorder="1" applyAlignment="1">
      <alignment horizontal="center"/>
    </xf>
    <xf numFmtId="0" fontId="7" fillId="3" borderId="18" xfId="0" applyFont="1" applyFill="1" applyBorder="1" applyAlignment="1">
      <alignment horizontal="center" vertical="center"/>
    </xf>
    <xf numFmtId="0" fontId="2" fillId="3" borderId="8" xfId="0" applyFont="1" applyFill="1" applyBorder="1" applyAlignment="1">
      <alignment horizontal="center" vertical="center"/>
    </xf>
    <xf numFmtId="0" fontId="2" fillId="3" borderId="12" xfId="0" applyFont="1" applyFill="1" applyBorder="1" applyAlignment="1">
      <alignment horizontal="center" vertical="center"/>
    </xf>
    <xf numFmtId="0" fontId="2" fillId="3" borderId="8" xfId="0" applyFont="1" applyFill="1" applyBorder="1" applyAlignment="1">
      <alignment horizontal="center" vertical="center" wrapText="1"/>
    </xf>
    <xf numFmtId="0" fontId="2" fillId="3" borderId="12" xfId="0" applyFont="1" applyFill="1" applyBorder="1" applyAlignment="1">
      <alignment horizontal="center" vertical="center" wrapText="1"/>
    </xf>
    <xf numFmtId="0" fontId="2" fillId="3" borderId="14" xfId="0" applyFont="1" applyFill="1" applyBorder="1" applyAlignment="1">
      <alignment horizontal="center" vertical="center" wrapText="1"/>
    </xf>
    <xf numFmtId="0" fontId="2" fillId="3" borderId="15" xfId="0" applyFont="1" applyFill="1" applyBorder="1" applyAlignment="1">
      <alignment horizontal="center" vertical="center" wrapText="1"/>
    </xf>
    <xf numFmtId="0" fontId="8" fillId="3" borderId="13" xfId="0" applyFont="1" applyFill="1" applyBorder="1" applyAlignment="1">
      <alignment horizontal="center" vertical="center"/>
    </xf>
    <xf numFmtId="0" fontId="8" fillId="3" borderId="10" xfId="0" applyFont="1" applyFill="1" applyBorder="1" applyAlignment="1">
      <alignment horizontal="center" vertical="center"/>
    </xf>
    <xf numFmtId="3" fontId="2" fillId="3" borderId="0" xfId="0" applyNumberFormat="1" applyFont="1" applyFill="1" applyBorder="1" applyAlignment="1">
      <alignment horizontal="center" vertical="center"/>
    </xf>
    <xf numFmtId="3" fontId="2" fillId="3" borderId="0" xfId="0" applyNumberFormat="1" applyFont="1" applyFill="1" applyBorder="1" applyAlignment="1">
      <alignment horizontal="center" vertical="top"/>
    </xf>
    <xf numFmtId="3" fontId="2" fillId="3" borderId="1" xfId="0" applyNumberFormat="1" applyFont="1" applyFill="1" applyBorder="1" applyAlignment="1">
      <alignment horizontal="center" vertical="top"/>
    </xf>
    <xf numFmtId="0" fontId="15" fillId="3" borderId="2" xfId="0" applyFont="1" applyFill="1" applyBorder="1" applyAlignment="1">
      <alignment horizontal="center" vertical="center" wrapText="1"/>
    </xf>
    <xf numFmtId="0" fontId="15" fillId="3" borderId="6" xfId="0" applyFont="1" applyFill="1" applyBorder="1" applyAlignment="1">
      <alignment horizontal="center" vertical="center" wrapText="1"/>
    </xf>
    <xf numFmtId="0" fontId="4" fillId="3" borderId="0" xfId="0" applyFont="1" applyFill="1" applyBorder="1" applyAlignment="1">
      <alignment horizontal="center" vertical="center"/>
    </xf>
    <xf numFmtId="0" fontId="4" fillId="3" borderId="1" xfId="0" applyFont="1" applyFill="1" applyBorder="1" applyAlignment="1">
      <alignment horizontal="center" vertical="center"/>
    </xf>
    <xf numFmtId="0" fontId="2" fillId="3" borderId="2" xfId="0" applyFont="1" applyFill="1" applyBorder="1" applyAlignment="1">
      <alignment horizontal="center" vertical="center" wrapText="1"/>
    </xf>
    <xf numFmtId="3" fontId="1" fillId="3" borderId="0" xfId="0" applyNumberFormat="1" applyFont="1" applyFill="1" applyBorder="1" applyAlignment="1">
      <alignment horizontal="center"/>
    </xf>
    <xf numFmtId="3" fontId="2" fillId="3" borderId="16" xfId="0" applyNumberFormat="1" applyFont="1" applyFill="1" applyBorder="1" applyAlignment="1">
      <alignment horizontal="center" vertical="top"/>
    </xf>
    <xf numFmtId="0" fontId="17" fillId="3" borderId="19" xfId="0" applyFont="1" applyFill="1" applyBorder="1" applyAlignment="1">
      <alignment horizontal="left" vertical="center"/>
    </xf>
    <xf numFmtId="0" fontId="17" fillId="3" borderId="0" xfId="0" applyFont="1" applyFill="1" applyBorder="1" applyAlignment="1">
      <alignment horizontal="left" vertical="center"/>
    </xf>
    <xf numFmtId="0" fontId="17" fillId="3" borderId="1" xfId="0" applyFont="1" applyFill="1" applyBorder="1" applyAlignment="1">
      <alignment horizontal="left" vertical="center"/>
    </xf>
    <xf numFmtId="0" fontId="4" fillId="3" borderId="19" xfId="0" applyFont="1" applyFill="1" applyBorder="1" applyAlignment="1">
      <alignment horizontal="center" vertical="center"/>
    </xf>
    <xf numFmtId="3" fontId="6" fillId="2" borderId="18" xfId="0" applyNumberFormat="1" applyFont="1" applyFill="1" applyBorder="1" applyAlignment="1">
      <alignment horizontal="center"/>
    </xf>
    <xf numFmtId="3" fontId="6" fillId="3" borderId="0" xfId="0" applyNumberFormat="1" applyFont="1" applyFill="1" applyBorder="1" applyAlignment="1">
      <alignment horizontal="center" vertical="center"/>
    </xf>
    <xf numFmtId="3" fontId="6" fillId="3" borderId="1" xfId="0" applyNumberFormat="1" applyFont="1" applyFill="1" applyBorder="1" applyAlignment="1">
      <alignment horizontal="center" vertical="center"/>
    </xf>
    <xf numFmtId="0" fontId="8" fillId="3" borderId="13" xfId="0" applyFont="1" applyFill="1" applyBorder="1" applyAlignment="1">
      <alignment horizontal="center"/>
    </xf>
    <xf numFmtId="0" fontId="8" fillId="3" borderId="10" xfId="0" applyFont="1" applyFill="1" applyBorder="1" applyAlignment="1">
      <alignment horizontal="center"/>
    </xf>
    <xf numFmtId="0" fontId="4" fillId="3" borderId="10" xfId="0" applyFont="1" applyFill="1" applyBorder="1" applyAlignment="1">
      <alignment horizontal="center"/>
    </xf>
    <xf numFmtId="49" fontId="6" fillId="2" borderId="10" xfId="0" applyNumberFormat="1" applyFont="1" applyFill="1" applyBorder="1" applyAlignment="1">
      <alignment horizontal="center"/>
    </xf>
    <xf numFmtId="0" fontId="2" fillId="2" borderId="13"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0" xfId="0" applyFont="1" applyFill="1" applyBorder="1" applyAlignment="1">
      <alignment horizontal="center"/>
    </xf>
    <xf numFmtId="0" fontId="4" fillId="2" borderId="9" xfId="0" applyFont="1" applyFill="1" applyBorder="1" applyAlignment="1">
      <alignment horizontal="center" vertical="center" wrapText="1"/>
    </xf>
    <xf numFmtId="0" fontId="4" fillId="2" borderId="10" xfId="0" applyFont="1" applyFill="1" applyBorder="1" applyAlignment="1">
      <alignment horizontal="center" wrapText="1"/>
    </xf>
    <xf numFmtId="0" fontId="4" fillId="2" borderId="7" xfId="0" applyFont="1" applyFill="1" applyBorder="1" applyAlignment="1">
      <alignment horizontal="center" vertical="center"/>
    </xf>
    <xf numFmtId="0" fontId="4" fillId="2" borderId="5" xfId="0" applyFont="1" applyFill="1" applyBorder="1" applyAlignment="1">
      <alignment horizontal="center" vertical="center"/>
    </xf>
    <xf numFmtId="0" fontId="2" fillId="3" borderId="14" xfId="0" applyFont="1" applyFill="1" applyBorder="1" applyAlignment="1">
      <alignment horizontal="center" vertical="center"/>
    </xf>
    <xf numFmtId="0" fontId="15" fillId="3" borderId="9" xfId="0" applyFont="1" applyFill="1" applyBorder="1" applyAlignment="1">
      <alignment horizontal="center" vertical="center" wrapText="1"/>
    </xf>
    <xf numFmtId="0" fontId="4" fillId="3" borderId="3" xfId="0" applyFont="1" applyFill="1" applyBorder="1" applyAlignment="1">
      <alignment horizontal="center" wrapText="1"/>
    </xf>
    <xf numFmtId="0" fontId="4" fillId="3" borderId="10" xfId="0" applyFont="1" applyFill="1" applyBorder="1" applyAlignment="1">
      <alignment horizontal="center" wrapText="1"/>
    </xf>
    <xf numFmtId="0" fontId="4" fillId="3" borderId="7" xfId="0" applyFont="1" applyFill="1" applyBorder="1" applyAlignment="1">
      <alignment horizontal="center" vertical="center"/>
    </xf>
    <xf numFmtId="0" fontId="4" fillId="3" borderId="5" xfId="0" applyFont="1" applyFill="1" applyBorder="1" applyAlignment="1">
      <alignment horizontal="center" vertical="center"/>
    </xf>
    <xf numFmtId="0" fontId="8" fillId="3" borderId="8" xfId="0" applyFont="1" applyFill="1" applyBorder="1" applyAlignment="1">
      <alignment horizontal="center" vertical="center"/>
    </xf>
    <xf numFmtId="0" fontId="8" fillId="3" borderId="12" xfId="0" applyFont="1" applyFill="1" applyBorder="1" applyAlignment="1">
      <alignment horizontal="center" vertical="center"/>
    </xf>
    <xf numFmtId="0" fontId="8" fillId="3" borderId="14" xfId="0" applyFont="1" applyFill="1" applyBorder="1" applyAlignment="1">
      <alignment horizontal="center" vertical="center"/>
    </xf>
    <xf numFmtId="0" fontId="12" fillId="3" borderId="12" xfId="0" applyFont="1" applyFill="1" applyBorder="1" applyAlignment="1">
      <alignment horizontal="center" vertical="center" wrapText="1"/>
    </xf>
    <xf numFmtId="0" fontId="12" fillId="3" borderId="2"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2" fillId="3" borderId="15" xfId="0" applyFont="1" applyFill="1" applyBorder="1" applyAlignment="1">
      <alignment horizontal="center" vertical="center"/>
    </xf>
    <xf numFmtId="0" fontId="8" fillId="3" borderId="0" xfId="0" applyFont="1" applyFill="1" applyBorder="1" applyAlignment="1">
      <alignment horizontal="center" wrapText="1"/>
    </xf>
    <xf numFmtId="0" fontId="7" fillId="3" borderId="0" xfId="0" applyFont="1" applyFill="1" applyBorder="1" applyAlignment="1">
      <alignment horizontal="center"/>
    </xf>
    <xf numFmtId="0" fontId="7" fillId="3" borderId="0" xfId="0" applyFont="1" applyFill="1" applyBorder="1" applyAlignment="1"/>
    <xf numFmtId="0" fontId="15" fillId="3" borderId="2" xfId="0" applyFont="1" applyFill="1" applyBorder="1" applyAlignment="1">
      <alignment horizontal="center" vertical="center"/>
    </xf>
    <xf numFmtId="0" fontId="4" fillId="3" borderId="1" xfId="0" applyFont="1" applyFill="1" applyBorder="1" applyAlignment="1">
      <alignment horizontal="center" wrapText="1"/>
    </xf>
    <xf numFmtId="0" fontId="12" fillId="3" borderId="9" xfId="0" applyFont="1" applyFill="1" applyBorder="1" applyAlignment="1">
      <alignment horizontal="center" vertical="center" wrapText="1"/>
    </xf>
    <xf numFmtId="0" fontId="12" fillId="3" borderId="6"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12" fillId="3" borderId="7" xfId="0" applyFont="1" applyFill="1" applyBorder="1" applyAlignment="1">
      <alignment horizontal="center" vertical="center"/>
    </xf>
    <xf numFmtId="0" fontId="12" fillId="3" borderId="5" xfId="0" applyFont="1" applyFill="1" applyBorder="1" applyAlignment="1">
      <alignment horizontal="center" vertical="center"/>
    </xf>
    <xf numFmtId="0" fontId="9" fillId="0" borderId="2" xfId="0" applyFont="1" applyFill="1" applyBorder="1" applyAlignment="1">
      <alignment horizontal="left"/>
    </xf>
    <xf numFmtId="0" fontId="9" fillId="0" borderId="0" xfId="0" applyFont="1" applyFill="1" applyBorder="1" applyAlignment="1">
      <alignment horizontal="left"/>
    </xf>
    <xf numFmtId="0" fontId="4" fillId="3" borderId="3" xfId="0" applyFont="1" applyFill="1" applyBorder="1" applyAlignment="1">
      <alignment horizontal="left" vertical="center"/>
    </xf>
    <xf numFmtId="0" fontId="4" fillId="3" borderId="0" xfId="0" applyFont="1" applyFill="1" applyBorder="1" applyAlignment="1">
      <alignment horizontal="left" vertical="center"/>
    </xf>
    <xf numFmtId="0" fontId="4" fillId="3" borderId="1" xfId="0" applyFont="1" applyFill="1" applyBorder="1" applyAlignment="1">
      <alignment horizontal="left" vertical="center"/>
    </xf>
    <xf numFmtId="0" fontId="4" fillId="3" borderId="10" xfId="0" applyFont="1" applyFill="1" applyBorder="1" applyAlignment="1">
      <alignment horizontal="center" vertical="center" wrapText="1"/>
    </xf>
    <xf numFmtId="49" fontId="2" fillId="3" borderId="0" xfId="0" applyNumberFormat="1" applyFont="1" applyFill="1" applyBorder="1" applyAlignment="1">
      <alignment horizontal="center"/>
    </xf>
    <xf numFmtId="0" fontId="8" fillId="3" borderId="0" xfId="0" applyFont="1" applyFill="1" applyBorder="1" applyAlignment="1">
      <alignment horizontal="center"/>
    </xf>
    <xf numFmtId="0" fontId="4" fillId="3" borderId="3" xfId="0" applyFont="1" applyFill="1" applyBorder="1" applyAlignment="1">
      <alignment horizontal="center"/>
    </xf>
    <xf numFmtId="0" fontId="4" fillId="2" borderId="1" xfId="0" applyFont="1" applyFill="1" applyBorder="1" applyAlignment="1">
      <alignment horizontal="center"/>
    </xf>
    <xf numFmtId="0" fontId="4" fillId="2" borderId="5" xfId="0" applyFont="1" applyFill="1" applyBorder="1" applyAlignment="1">
      <alignment horizontal="center"/>
    </xf>
    <xf numFmtId="0" fontId="2" fillId="3" borderId="2" xfId="0" applyFont="1" applyFill="1" applyBorder="1" applyAlignment="1">
      <alignment horizontal="center" vertical="center"/>
    </xf>
    <xf numFmtId="0" fontId="2" fillId="3" borderId="6" xfId="0" applyFont="1" applyFill="1" applyBorder="1" applyAlignment="1">
      <alignment horizontal="center" vertical="center"/>
    </xf>
    <xf numFmtId="0" fontId="15" fillId="3" borderId="6" xfId="0" applyFont="1" applyFill="1" applyBorder="1" applyAlignment="1">
      <alignment horizontal="center" vertical="center"/>
    </xf>
    <xf numFmtId="0" fontId="2" fillId="3" borderId="0" xfId="0" applyFont="1" applyFill="1" applyBorder="1" applyAlignment="1">
      <alignment horizontal="center" wrapText="1"/>
    </xf>
    <xf numFmtId="3" fontId="25" fillId="3" borderId="0" xfId="0" quotePrefix="1" applyNumberFormat="1" applyFont="1" applyFill="1" applyBorder="1" applyAlignment="1">
      <alignment horizontal="right"/>
    </xf>
    <xf numFmtId="3" fontId="25" fillId="3" borderId="3" xfId="0" quotePrefix="1" applyNumberFormat="1" applyFont="1" applyFill="1" applyBorder="1" applyAlignment="1">
      <alignment horizontal="right"/>
    </xf>
    <xf numFmtId="0" fontId="4" fillId="3" borderId="18" xfId="0" applyFont="1" applyFill="1" applyBorder="1" applyAlignment="1">
      <alignment horizontal="center"/>
    </xf>
    <xf numFmtId="3" fontId="4" fillId="3" borderId="18" xfId="0" applyNumberFormat="1" applyFont="1" applyFill="1" applyBorder="1" applyAlignment="1">
      <alignment horizontal="center"/>
    </xf>
    <xf numFmtId="0" fontId="2" fillId="3" borderId="9"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7" fillId="3" borderId="1" xfId="0" applyFont="1" applyFill="1" applyBorder="1" applyAlignment="1">
      <alignment horizontal="center"/>
    </xf>
    <xf numFmtId="166" fontId="32" fillId="0" borderId="3" xfId="0" applyNumberFormat="1" applyFont="1" applyBorder="1" applyAlignment="1">
      <alignment horizontal="center" vertical="center" wrapText="1"/>
    </xf>
    <xf numFmtId="166" fontId="32" fillId="0" borderId="1" xfId="0" applyNumberFormat="1" applyFont="1" applyBorder="1" applyAlignment="1">
      <alignment horizontal="center" vertical="center" wrapText="1"/>
    </xf>
    <xf numFmtId="0" fontId="30" fillId="0" borderId="0" xfId="0" applyFont="1" applyAlignment="1">
      <alignment horizontal="center" wrapText="1"/>
    </xf>
    <xf numFmtId="0" fontId="23" fillId="0" borderId="3" xfId="0" applyFont="1" applyBorder="1" applyAlignment="1">
      <alignment horizontal="center" vertical="center"/>
    </xf>
    <xf numFmtId="0" fontId="23" fillId="0" borderId="1" xfId="0" applyFont="1" applyBorder="1" applyAlignment="1">
      <alignment horizontal="center" vertical="center"/>
    </xf>
    <xf numFmtId="0" fontId="32" fillId="0" borderId="3" xfId="0" applyFont="1" applyBorder="1" applyAlignment="1">
      <alignment horizontal="center" vertical="center" wrapText="1"/>
    </xf>
    <xf numFmtId="0" fontId="32" fillId="0" borderId="1" xfId="0" applyFont="1" applyBorder="1" applyAlignment="1">
      <alignment horizontal="center" vertical="center" wrapText="1"/>
    </xf>
    <xf numFmtId="0" fontId="23" fillId="0" borderId="0" xfId="0" applyFont="1" applyBorder="1" applyAlignment="1">
      <alignment horizontal="left" vertical="center" wrapText="1"/>
    </xf>
    <xf numFmtId="0" fontId="2" fillId="3" borderId="0" xfId="2" applyFont="1" applyFill="1" applyBorder="1" applyAlignment="1">
      <alignment horizontal="center" vertical="center" wrapText="1"/>
    </xf>
    <xf numFmtId="0" fontId="2" fillId="3" borderId="0" xfId="2" applyFont="1" applyFill="1" applyBorder="1" applyAlignment="1">
      <alignment horizontal="center"/>
    </xf>
    <xf numFmtId="0" fontId="15" fillId="3" borderId="9" xfId="2" applyFont="1" applyFill="1" applyBorder="1" applyAlignment="1">
      <alignment horizontal="center" vertical="center" wrapText="1"/>
    </xf>
    <xf numFmtId="0" fontId="15" fillId="3" borderId="2" xfId="2" applyFont="1" applyFill="1" applyBorder="1" applyAlignment="1">
      <alignment horizontal="center" vertical="center"/>
    </xf>
    <xf numFmtId="0" fontId="15" fillId="3" borderId="6" xfId="2" applyFont="1" applyFill="1" applyBorder="1" applyAlignment="1">
      <alignment horizontal="center" vertical="center"/>
    </xf>
    <xf numFmtId="0" fontId="4" fillId="2" borderId="1" xfId="2" applyFont="1" applyFill="1" applyBorder="1" applyAlignment="1">
      <alignment horizontal="center" wrapText="1"/>
    </xf>
    <xf numFmtId="0" fontId="4" fillId="2" borderId="5" xfId="2" applyFont="1" applyFill="1" applyBorder="1" applyAlignment="1">
      <alignment horizontal="center" wrapText="1"/>
    </xf>
    <xf numFmtId="0" fontId="8" fillId="3" borderId="13" xfId="2" applyFont="1" applyFill="1" applyBorder="1" applyAlignment="1">
      <alignment horizontal="center" vertical="center"/>
    </xf>
    <xf numFmtId="0" fontId="8" fillId="3" borderId="10" xfId="2" applyFont="1" applyFill="1" applyBorder="1" applyAlignment="1">
      <alignment horizontal="center" vertical="center"/>
    </xf>
    <xf numFmtId="0" fontId="2" fillId="3" borderId="8" xfId="2" applyFont="1" applyFill="1" applyBorder="1" applyAlignment="1">
      <alignment horizontal="center" vertical="center"/>
    </xf>
    <xf numFmtId="0" fontId="2" fillId="3" borderId="12" xfId="2" applyFont="1" applyFill="1" applyBorder="1" applyAlignment="1">
      <alignment horizontal="center" vertical="center"/>
    </xf>
    <xf numFmtId="0" fontId="2" fillId="3" borderId="2" xfId="2" applyFont="1" applyFill="1" applyBorder="1" applyAlignment="1">
      <alignment horizontal="center" vertical="center"/>
    </xf>
    <xf numFmtId="0" fontId="2" fillId="3" borderId="6" xfId="2" applyFont="1" applyFill="1" applyBorder="1" applyAlignment="1">
      <alignment horizontal="center" vertical="center"/>
    </xf>
    <xf numFmtId="0" fontId="2" fillId="3" borderId="8" xfId="2" applyFont="1" applyFill="1" applyBorder="1" applyAlignment="1">
      <alignment horizontal="center" vertical="center" wrapText="1"/>
    </xf>
    <xf numFmtId="0" fontId="2" fillId="3" borderId="14" xfId="2" applyFont="1" applyFill="1" applyBorder="1" applyAlignment="1">
      <alignment horizontal="center" vertical="center" wrapText="1"/>
    </xf>
    <xf numFmtId="0" fontId="2" fillId="3" borderId="12" xfId="2" applyFont="1" applyFill="1" applyBorder="1" applyAlignment="1">
      <alignment horizontal="center" vertical="center" wrapText="1"/>
    </xf>
    <xf numFmtId="0" fontId="2" fillId="3" borderId="14" xfId="2" applyFont="1" applyFill="1" applyBorder="1" applyAlignment="1">
      <alignment horizontal="center" vertical="center"/>
    </xf>
    <xf numFmtId="0" fontId="4" fillId="0" borderId="1" xfId="2" applyFont="1" applyFill="1" applyBorder="1" applyAlignment="1">
      <alignment horizontal="center" wrapText="1"/>
    </xf>
    <xf numFmtId="0" fontId="4" fillId="0" borderId="5" xfId="2" applyFont="1" applyFill="1" applyBorder="1" applyAlignment="1">
      <alignment horizontal="center" wrapText="1"/>
    </xf>
    <xf numFmtId="0" fontId="4" fillId="3" borderId="5" xfId="0" applyFont="1" applyFill="1" applyBorder="1" applyAlignment="1">
      <alignment horizontal="center" vertical="center" wrapText="1"/>
    </xf>
    <xf numFmtId="0" fontId="3" fillId="3" borderId="0" xfId="0" applyFont="1" applyFill="1" applyAlignment="1">
      <alignment horizontal="left"/>
    </xf>
    <xf numFmtId="0" fontId="3" fillId="3" borderId="3" xfId="0" applyFont="1" applyFill="1" applyBorder="1" applyAlignment="1">
      <alignment horizontal="left"/>
    </xf>
    <xf numFmtId="0" fontId="4" fillId="3" borderId="0" xfId="0" applyFont="1" applyFill="1" applyBorder="1" applyAlignment="1">
      <alignment horizontal="center"/>
    </xf>
    <xf numFmtId="0" fontId="4" fillId="3" borderId="7" xfId="0" applyFont="1" applyFill="1" applyBorder="1" applyAlignment="1">
      <alignment horizontal="center"/>
    </xf>
    <xf numFmtId="0" fontId="2" fillId="3" borderId="0" xfId="0" applyFont="1" applyFill="1" applyBorder="1" applyAlignment="1">
      <alignment horizontal="center" vertical="center" wrapText="1"/>
    </xf>
    <xf numFmtId="0" fontId="12" fillId="3" borderId="10" xfId="0" applyFont="1" applyFill="1" applyBorder="1" applyAlignment="1">
      <alignment horizontal="center" vertical="center"/>
    </xf>
    <xf numFmtId="0" fontId="4" fillId="3" borderId="1" xfId="0" applyFont="1" applyFill="1" applyBorder="1" applyAlignment="1">
      <alignment horizontal="center"/>
    </xf>
    <xf numFmtId="0" fontId="4" fillId="3" borderId="1" xfId="0" applyFont="1" applyFill="1" applyBorder="1" applyAlignment="1">
      <alignment horizontal="center" vertical="center" wrapText="1"/>
    </xf>
    <xf numFmtId="0" fontId="36" fillId="3" borderId="8" xfId="0" applyFont="1" applyFill="1" applyBorder="1" applyAlignment="1">
      <alignment horizontal="center" vertical="center" wrapText="1"/>
    </xf>
    <xf numFmtId="0" fontId="36" fillId="3" borderId="14" xfId="0" applyFont="1" applyFill="1" applyBorder="1" applyAlignment="1">
      <alignment horizontal="center" vertical="center" wrapText="1"/>
    </xf>
    <xf numFmtId="0" fontId="36" fillId="3" borderId="2" xfId="0" applyFont="1" applyFill="1" applyBorder="1" applyAlignment="1">
      <alignment horizontal="center" vertical="center" wrapText="1"/>
    </xf>
    <xf numFmtId="0" fontId="36" fillId="3" borderId="6" xfId="0" applyFont="1" applyFill="1" applyBorder="1" applyAlignment="1">
      <alignment horizontal="center" vertical="center" wrapText="1"/>
    </xf>
    <xf numFmtId="0" fontId="2" fillId="3" borderId="0" xfId="0" applyNumberFormat="1" applyFont="1" applyFill="1" applyBorder="1" applyAlignment="1">
      <alignment horizontal="center"/>
    </xf>
    <xf numFmtId="0" fontId="7" fillId="3" borderId="9" xfId="0" applyFont="1" applyFill="1" applyBorder="1" applyAlignment="1">
      <alignment horizontal="center" vertical="center" wrapText="1"/>
    </xf>
    <xf numFmtId="0" fontId="7" fillId="3" borderId="2" xfId="0" applyFont="1" applyFill="1" applyBorder="1" applyAlignment="1">
      <alignment horizontal="center" vertical="center"/>
    </xf>
    <xf numFmtId="0" fontId="7" fillId="3" borderId="6" xfId="0" applyFont="1" applyFill="1" applyBorder="1" applyAlignment="1">
      <alignment horizontal="center" vertical="center"/>
    </xf>
    <xf numFmtId="0" fontId="12" fillId="2" borderId="1" xfId="0" applyFont="1" applyFill="1" applyBorder="1" applyAlignment="1">
      <alignment horizontal="center"/>
    </xf>
    <xf numFmtId="0" fontId="8" fillId="3" borderId="2" xfId="0" applyFont="1" applyFill="1" applyBorder="1" applyAlignment="1">
      <alignment horizontal="center" vertical="center" wrapText="1"/>
    </xf>
    <xf numFmtId="0" fontId="8" fillId="3" borderId="14" xfId="0" applyFont="1" applyFill="1" applyBorder="1" applyAlignment="1">
      <alignment horizontal="center" vertical="center" wrapText="1"/>
    </xf>
    <xf numFmtId="0" fontId="3" fillId="3" borderId="0" xfId="0" applyFont="1" applyFill="1" applyBorder="1" applyAlignment="1">
      <alignment horizontal="left"/>
    </xf>
    <xf numFmtId="0" fontId="12" fillId="3" borderId="13" xfId="0" applyFont="1" applyFill="1" applyBorder="1" applyAlignment="1">
      <alignment horizontal="center" vertical="center"/>
    </xf>
    <xf numFmtId="0" fontId="4" fillId="3" borderId="3" xfId="0" applyFont="1" applyFill="1" applyBorder="1" applyAlignment="1">
      <alignment horizontal="left" vertical="center" wrapText="1"/>
    </xf>
    <xf numFmtId="0" fontId="4" fillId="3" borderId="0" xfId="0" applyFont="1" applyFill="1" applyBorder="1" applyAlignment="1">
      <alignment horizontal="left" vertical="center" wrapText="1"/>
    </xf>
    <xf numFmtId="0" fontId="4" fillId="3" borderId="1" xfId="0" applyFont="1" applyFill="1" applyBorder="1" applyAlignment="1">
      <alignment horizontal="left" vertical="center" wrapText="1"/>
    </xf>
    <xf numFmtId="0" fontId="4" fillId="3" borderId="3" xfId="0" applyFont="1" applyFill="1" applyBorder="1" applyAlignment="1">
      <alignment horizontal="center" vertical="center" wrapText="1"/>
    </xf>
    <xf numFmtId="0" fontId="4" fillId="3" borderId="0" xfId="0" applyFont="1" applyFill="1" applyBorder="1" applyAlignment="1">
      <alignment horizontal="center" vertical="center" wrapText="1"/>
    </xf>
    <xf numFmtId="0" fontId="9" fillId="3" borderId="8" xfId="0" applyFont="1" applyFill="1" applyBorder="1" applyAlignment="1">
      <alignment horizontal="left" vertical="center"/>
    </xf>
    <xf numFmtId="0" fontId="9" fillId="2" borderId="14" xfId="0" applyFont="1" applyFill="1" applyBorder="1" applyAlignment="1">
      <alignment horizontal="left" vertical="center"/>
    </xf>
    <xf numFmtId="0" fontId="9" fillId="3" borderId="12" xfId="0" applyFont="1" applyFill="1" applyBorder="1" applyAlignment="1">
      <alignment horizontal="left" vertical="center"/>
    </xf>
    <xf numFmtId="3" fontId="9" fillId="3" borderId="8" xfId="0" applyNumberFormat="1" applyFont="1" applyFill="1" applyBorder="1" applyAlignment="1">
      <alignment horizontal="left" vertical="center"/>
    </xf>
    <xf numFmtId="3" fontId="9" fillId="3" borderId="12" xfId="0" applyNumberFormat="1" applyFont="1" applyFill="1" applyBorder="1" applyAlignment="1">
      <alignment horizontal="left" vertical="center"/>
    </xf>
    <xf numFmtId="3" fontId="9" fillId="3" borderId="14" xfId="0" applyNumberFormat="1" applyFont="1" applyFill="1" applyBorder="1" applyAlignment="1">
      <alignment horizontal="left" vertical="center"/>
    </xf>
    <xf numFmtId="0" fontId="9" fillId="2" borderId="8" xfId="0" applyFont="1" applyFill="1" applyBorder="1" applyAlignment="1">
      <alignment horizontal="left" vertical="center"/>
    </xf>
    <xf numFmtId="0" fontId="9" fillId="2" borderId="12" xfId="0" applyFont="1" applyFill="1" applyBorder="1" applyAlignment="1">
      <alignment horizontal="left" vertical="center"/>
    </xf>
    <xf numFmtId="0" fontId="3" fillId="3" borderId="8" xfId="0" applyFont="1" applyFill="1" applyBorder="1" applyAlignment="1">
      <alignment horizontal="left" vertical="center"/>
    </xf>
    <xf numFmtId="0" fontId="3" fillId="3" borderId="12" xfId="0" applyFont="1" applyFill="1" applyBorder="1" applyAlignment="1">
      <alignment horizontal="left" vertical="center"/>
    </xf>
    <xf numFmtId="0" fontId="3" fillId="3" borderId="14" xfId="0" applyFont="1" applyFill="1" applyBorder="1" applyAlignment="1">
      <alignment horizontal="left" vertical="center"/>
    </xf>
    <xf numFmtId="0" fontId="9" fillId="2" borderId="9" xfId="0" applyFont="1" applyFill="1" applyBorder="1" applyAlignment="1">
      <alignment horizontal="left" vertical="center"/>
    </xf>
    <xf numFmtId="0" fontId="9" fillId="2" borderId="6" xfId="0" applyFont="1" applyFill="1" applyBorder="1" applyAlignment="1">
      <alignment horizontal="left" vertical="center"/>
    </xf>
    <xf numFmtId="0" fontId="8" fillId="3" borderId="13" xfId="0" applyFont="1" applyFill="1" applyBorder="1" applyAlignment="1">
      <alignment horizontal="left" wrapText="1"/>
    </xf>
    <xf numFmtId="0" fontId="8" fillId="3" borderId="10" xfId="0" applyFont="1" applyFill="1" applyBorder="1" applyAlignment="1">
      <alignment horizontal="left" wrapText="1"/>
    </xf>
    <xf numFmtId="0" fontId="8" fillId="3" borderId="11" xfId="0" applyFont="1" applyFill="1" applyBorder="1" applyAlignment="1">
      <alignment horizontal="left" wrapText="1"/>
    </xf>
    <xf numFmtId="0" fontId="1" fillId="5" borderId="13" xfId="0" applyFont="1" applyFill="1" applyBorder="1" applyAlignment="1">
      <alignment horizontal="center"/>
    </xf>
    <xf numFmtId="0" fontId="1" fillId="5" borderId="10" xfId="0" applyFont="1" applyFill="1" applyBorder="1" applyAlignment="1">
      <alignment horizontal="center"/>
    </xf>
    <xf numFmtId="0" fontId="1" fillId="5" borderId="11" xfId="0" applyFont="1" applyFill="1" applyBorder="1" applyAlignment="1">
      <alignment horizontal="center"/>
    </xf>
    <xf numFmtId="0" fontId="10" fillId="3" borderId="3" xfId="0" applyFont="1" applyFill="1" applyBorder="1" applyAlignment="1">
      <alignment horizontal="right"/>
    </xf>
    <xf numFmtId="0" fontId="10" fillId="3" borderId="1" xfId="0" applyFont="1" applyFill="1" applyBorder="1" applyAlignment="1">
      <alignment horizontal="right"/>
    </xf>
    <xf numFmtId="0" fontId="9" fillId="2" borderId="8" xfId="0" applyFont="1" applyFill="1" applyBorder="1" applyAlignment="1">
      <alignment horizontal="left" vertical="center" wrapText="1"/>
    </xf>
    <xf numFmtId="0" fontId="9" fillId="2" borderId="12" xfId="0" applyFont="1" applyFill="1" applyBorder="1" applyAlignment="1">
      <alignment horizontal="left" vertical="center" wrapText="1"/>
    </xf>
    <xf numFmtId="0" fontId="9" fillId="2" borderId="14" xfId="0" applyFont="1" applyFill="1" applyBorder="1" applyAlignment="1">
      <alignment horizontal="left" vertical="center" wrapText="1"/>
    </xf>
    <xf numFmtId="0" fontId="9" fillId="0" borderId="8" xfId="0" applyFont="1" applyFill="1" applyBorder="1" applyAlignment="1">
      <alignment horizontal="left" vertical="center"/>
    </xf>
    <xf numFmtId="0" fontId="9" fillId="0" borderId="14" xfId="0" applyFont="1" applyFill="1" applyBorder="1" applyAlignment="1">
      <alignment horizontal="left" vertical="center"/>
    </xf>
    <xf numFmtId="0" fontId="2" fillId="8" borderId="0" xfId="0" applyFont="1" applyFill="1" applyBorder="1" applyAlignment="1">
      <alignment horizontal="center"/>
    </xf>
    <xf numFmtId="0" fontId="41" fillId="8" borderId="9" xfId="0" applyFont="1" applyFill="1" applyBorder="1" applyAlignment="1">
      <alignment horizontal="center" vertical="center" wrapText="1"/>
    </xf>
    <xf numFmtId="0" fontId="41" fillId="8" borderId="2" xfId="0" applyFont="1" applyFill="1" applyBorder="1" applyAlignment="1">
      <alignment horizontal="center" vertical="center" wrapText="1"/>
    </xf>
    <xf numFmtId="0" fontId="41" fillId="8" borderId="6" xfId="0" applyFont="1" applyFill="1" applyBorder="1" applyAlignment="1">
      <alignment horizontal="center" vertical="center" wrapText="1"/>
    </xf>
    <xf numFmtId="0" fontId="43" fillId="8" borderId="22" xfId="0" applyFont="1" applyFill="1" applyBorder="1" applyAlignment="1">
      <alignment horizontal="center"/>
    </xf>
    <xf numFmtId="0" fontId="43" fillId="8" borderId="23" xfId="0" applyFont="1" applyFill="1" applyBorder="1" applyAlignment="1">
      <alignment horizontal="center"/>
    </xf>
    <xf numFmtId="0" fontId="43" fillId="8" borderId="24" xfId="0" applyFont="1" applyFill="1" applyBorder="1" applyAlignment="1">
      <alignment horizontal="center"/>
    </xf>
    <xf numFmtId="0" fontId="43" fillId="8" borderId="26" xfId="0" applyFont="1" applyFill="1" applyBorder="1" applyAlignment="1">
      <alignment horizontal="center"/>
    </xf>
    <xf numFmtId="0" fontId="43" fillId="8" borderId="27" xfId="0" applyFont="1" applyFill="1" applyBorder="1" applyAlignment="1">
      <alignment horizontal="center"/>
    </xf>
    <xf numFmtId="0" fontId="2" fillId="8" borderId="36" xfId="0" applyFont="1" applyFill="1" applyBorder="1" applyAlignment="1">
      <alignment horizontal="center" vertical="center" wrapText="1"/>
    </xf>
    <xf numFmtId="0" fontId="2" fillId="8" borderId="38" xfId="0" applyFont="1" applyFill="1" applyBorder="1" applyAlignment="1">
      <alignment horizontal="center" vertical="center" wrapText="1"/>
    </xf>
    <xf numFmtId="0" fontId="44" fillId="8" borderId="37" xfId="0" applyFont="1" applyFill="1" applyBorder="1" applyAlignment="1">
      <alignment horizontal="center" vertical="center" wrapText="1"/>
    </xf>
    <xf numFmtId="0" fontId="2" fillId="8" borderId="28" xfId="0" applyFont="1" applyFill="1" applyBorder="1" applyAlignment="1">
      <alignment horizontal="center" vertical="center"/>
    </xf>
    <xf numFmtId="0" fontId="2" fillId="8" borderId="36" xfId="0" applyFont="1" applyFill="1" applyBorder="1" applyAlignment="1">
      <alignment horizontal="center" vertical="center"/>
    </xf>
    <xf numFmtId="0" fontId="2" fillId="8" borderId="28" xfId="0" applyFont="1" applyFill="1" applyBorder="1" applyAlignment="1">
      <alignment horizontal="center" vertical="center" wrapText="1"/>
    </xf>
    <xf numFmtId="0" fontId="44" fillId="8" borderId="37" xfId="0" applyFont="1" applyFill="1" applyBorder="1" applyAlignment="1">
      <alignment horizontal="center" vertical="center"/>
    </xf>
    <xf numFmtId="0" fontId="2" fillId="8" borderId="38" xfId="0" applyFont="1" applyFill="1" applyBorder="1" applyAlignment="1">
      <alignment horizontal="center" vertical="center"/>
    </xf>
    <xf numFmtId="0" fontId="2" fillId="8" borderId="0" xfId="0" applyFont="1" applyFill="1" applyBorder="1" applyAlignment="1">
      <alignment horizontal="center" wrapText="1"/>
    </xf>
    <xf numFmtId="0" fontId="43" fillId="8" borderId="39" xfId="0" applyFont="1" applyFill="1" applyBorder="1" applyAlignment="1">
      <alignment horizontal="center"/>
    </xf>
    <xf numFmtId="0" fontId="43" fillId="8" borderId="4" xfId="0" applyFont="1" applyFill="1" applyBorder="1" applyAlignment="1">
      <alignment horizontal="center"/>
    </xf>
    <xf numFmtId="0" fontId="2" fillId="8" borderId="40" xfId="0" applyFont="1" applyFill="1" applyBorder="1" applyAlignment="1">
      <alignment horizontal="center" vertical="center" wrapText="1"/>
    </xf>
    <xf numFmtId="0" fontId="43" fillId="8" borderId="33" xfId="0" applyFont="1" applyFill="1" applyBorder="1" applyAlignment="1">
      <alignment horizontal="center"/>
    </xf>
    <xf numFmtId="0" fontId="44" fillId="8" borderId="29" xfId="0" applyFont="1" applyFill="1" applyBorder="1" applyAlignment="1">
      <alignment horizontal="center" vertical="center"/>
    </xf>
    <xf numFmtId="0" fontId="2" fillId="8" borderId="8" xfId="0" applyFont="1" applyFill="1" applyBorder="1" applyAlignment="1">
      <alignment horizontal="center" vertical="center" wrapText="1"/>
    </xf>
    <xf numFmtId="0" fontId="2" fillId="8" borderId="12" xfId="0" applyFont="1" applyFill="1" applyBorder="1" applyAlignment="1">
      <alignment horizontal="center" vertical="center" wrapText="1"/>
    </xf>
    <xf numFmtId="0" fontId="2" fillId="8" borderId="14" xfId="0" applyFont="1" applyFill="1" applyBorder="1" applyAlignment="1">
      <alignment horizontal="center" vertical="center" wrapText="1"/>
    </xf>
    <xf numFmtId="0" fontId="4" fillId="3" borderId="4" xfId="0" applyFont="1" applyFill="1" applyBorder="1" applyAlignment="1">
      <alignment horizontal="center"/>
    </xf>
    <xf numFmtId="0" fontId="4" fillId="3" borderId="5" xfId="0" applyFont="1" applyFill="1" applyBorder="1" applyAlignment="1">
      <alignment horizontal="center"/>
    </xf>
    <xf numFmtId="0" fontId="3" fillId="3" borderId="0" xfId="0" applyFont="1" applyFill="1" applyAlignment="1">
      <alignment horizontal="left" vertical="center"/>
    </xf>
    <xf numFmtId="0" fontId="12" fillId="3" borderId="8" xfId="0" applyFont="1" applyFill="1" applyBorder="1" applyAlignment="1">
      <alignment horizontal="center" vertical="center" wrapText="1"/>
    </xf>
    <xf numFmtId="0" fontId="12" fillId="3" borderId="14" xfId="0" applyFont="1" applyFill="1" applyBorder="1" applyAlignment="1">
      <alignment horizontal="center" vertical="center" wrapText="1"/>
    </xf>
    <xf numFmtId="0" fontId="2" fillId="2" borderId="0" xfId="0" applyFont="1" applyFill="1" applyBorder="1" applyAlignment="1">
      <alignment horizontal="center" wrapText="1"/>
    </xf>
    <xf numFmtId="0" fontId="8" fillId="2" borderId="0" xfId="0" applyFont="1" applyFill="1" applyBorder="1" applyAlignment="1">
      <alignment horizontal="center" wrapText="1"/>
    </xf>
    <xf numFmtId="0" fontId="4" fillId="2" borderId="2" xfId="0" applyFont="1" applyFill="1" applyBorder="1" applyAlignment="1">
      <alignment horizontal="center" wrapText="1"/>
    </xf>
    <xf numFmtId="0" fontId="4" fillId="2" borderId="6" xfId="0" applyFont="1" applyFill="1" applyBorder="1" applyAlignment="1">
      <alignment horizontal="center" wrapText="1"/>
    </xf>
    <xf numFmtId="0" fontId="4" fillId="2" borderId="0" xfId="0" applyFont="1" applyFill="1" applyBorder="1" applyAlignment="1">
      <alignment horizontal="left" vertical="center" wrapText="1"/>
    </xf>
    <xf numFmtId="0" fontId="4" fillId="2" borderId="1" xfId="0" applyFont="1" applyFill="1" applyBorder="1" applyAlignment="1">
      <alignment horizontal="left" vertical="center" wrapText="1"/>
    </xf>
    <xf numFmtId="0" fontId="4" fillId="2" borderId="1" xfId="0" applyFont="1" applyFill="1" applyBorder="1" applyAlignment="1">
      <alignment horizontal="center" wrapText="1"/>
    </xf>
    <xf numFmtId="0" fontId="4" fillId="2" borderId="7" xfId="0" applyFont="1" applyFill="1" applyBorder="1" applyAlignment="1">
      <alignment horizontal="center"/>
    </xf>
    <xf numFmtId="0" fontId="8" fillId="2" borderId="13" xfId="0" applyFont="1" applyFill="1" applyBorder="1" applyAlignment="1">
      <alignment horizontal="center" vertical="center"/>
    </xf>
    <xf numFmtId="0" fontId="8" fillId="2" borderId="10" xfId="0" applyFont="1" applyFill="1" applyBorder="1" applyAlignment="1">
      <alignment horizontal="center" vertical="center"/>
    </xf>
    <xf numFmtId="0" fontId="7" fillId="3" borderId="10" xfId="0" applyFont="1" applyFill="1" applyBorder="1" applyAlignment="1">
      <alignment horizontal="center" vertical="center"/>
    </xf>
    <xf numFmtId="0" fontId="7" fillId="3" borderId="3" xfId="0" applyFont="1" applyFill="1" applyBorder="1" applyAlignment="1">
      <alignment horizontal="left" vertical="center"/>
    </xf>
    <xf numFmtId="0" fontId="7" fillId="3" borderId="0" xfId="0" applyFont="1" applyFill="1" applyBorder="1" applyAlignment="1">
      <alignment horizontal="left" vertical="center"/>
    </xf>
    <xf numFmtId="0" fontId="7" fillId="3" borderId="1" xfId="0" applyFont="1" applyFill="1" applyBorder="1" applyAlignment="1">
      <alignment horizontal="left" vertical="center"/>
    </xf>
    <xf numFmtId="0" fontId="7" fillId="3" borderId="3" xfId="0" applyFont="1" applyFill="1" applyBorder="1" applyAlignment="1">
      <alignment horizontal="right" vertical="center" wrapText="1"/>
    </xf>
    <xf numFmtId="0" fontId="7" fillId="3" borderId="0" xfId="0" applyFont="1" applyFill="1" applyBorder="1" applyAlignment="1">
      <alignment horizontal="right" vertical="center" wrapText="1"/>
    </xf>
    <xf numFmtId="0" fontId="7" fillId="3" borderId="1" xfId="0" applyFont="1" applyFill="1" applyBorder="1" applyAlignment="1">
      <alignment horizontal="right" vertical="center" wrapText="1"/>
    </xf>
    <xf numFmtId="0" fontId="7" fillId="3" borderId="3" xfId="0" applyFont="1" applyFill="1" applyBorder="1" applyAlignment="1">
      <alignment horizontal="center" wrapText="1"/>
    </xf>
    <xf numFmtId="0" fontId="7" fillId="3" borderId="0" xfId="0" applyFont="1" applyFill="1" applyBorder="1" applyAlignment="1">
      <alignment horizontal="center" wrapText="1"/>
    </xf>
    <xf numFmtId="4" fontId="3" fillId="3" borderId="0" xfId="0" applyNumberFormat="1" applyFont="1" applyFill="1" applyBorder="1" applyAlignment="1"/>
    <xf numFmtId="170" fontId="3" fillId="3" borderId="0" xfId="0" quotePrefix="1" applyNumberFormat="1" applyFont="1" applyFill="1" applyBorder="1" applyAlignment="1"/>
    <xf numFmtId="170" fontId="3" fillId="3" borderId="0" xfId="0" applyNumberFormat="1" applyFont="1" applyFill="1" applyBorder="1" applyAlignment="1"/>
    <xf numFmtId="169" fontId="3" fillId="3" borderId="0" xfId="0" applyNumberFormat="1" applyFont="1" applyFill="1" applyBorder="1" applyAlignment="1"/>
    <xf numFmtId="170" fontId="7" fillId="3" borderId="10" xfId="0" applyNumberFormat="1" applyFont="1" applyFill="1" applyBorder="1" applyAlignment="1">
      <alignment vertical="center"/>
    </xf>
    <xf numFmtId="169" fontId="7" fillId="3" borderId="10" xfId="0" applyNumberFormat="1" applyFont="1" applyFill="1" applyBorder="1" applyAlignment="1">
      <alignment vertical="center"/>
    </xf>
    <xf numFmtId="0" fontId="7" fillId="3" borderId="0" xfId="0" applyFont="1" applyFill="1" applyBorder="1" applyAlignment="1">
      <alignment horizontal="right"/>
    </xf>
    <xf numFmtId="0" fontId="7" fillId="2" borderId="10" xfId="0" applyFont="1" applyFill="1" applyBorder="1" applyAlignment="1">
      <alignment horizontal="center" vertical="center"/>
    </xf>
    <xf numFmtId="4" fontId="1" fillId="2" borderId="0" xfId="0" quotePrefix="1" applyNumberFormat="1" applyFont="1" applyFill="1" applyAlignment="1">
      <alignment horizontal="right"/>
    </xf>
    <xf numFmtId="0" fontId="2" fillId="2" borderId="0" xfId="0" applyFont="1" applyFill="1" applyAlignment="1">
      <alignment horizontal="center"/>
    </xf>
    <xf numFmtId="0" fontId="49" fillId="2" borderId="0" xfId="0" applyFont="1" applyFill="1" applyBorder="1" applyAlignment="1">
      <alignment horizontal="center"/>
    </xf>
    <xf numFmtId="172" fontId="3" fillId="2" borderId="0" xfId="0" quotePrefix="1" applyNumberFormat="1" applyFont="1" applyFill="1" applyBorder="1" applyAlignment="1">
      <alignment horizontal="right"/>
    </xf>
    <xf numFmtId="172" fontId="3" fillId="2" borderId="0" xfId="0" applyNumberFormat="1" applyFont="1" applyFill="1" applyBorder="1" applyAlignment="1">
      <alignment horizontal="right"/>
    </xf>
    <xf numFmtId="0" fontId="57" fillId="3" borderId="0" xfId="2" applyFont="1" applyFill="1" applyAlignment="1">
      <alignment horizontal="left"/>
    </xf>
    <xf numFmtId="40" fontId="54" fillId="3" borderId="0" xfId="4" applyFont="1" applyFill="1" applyAlignment="1">
      <alignment horizontal="center"/>
    </xf>
    <xf numFmtId="4" fontId="60" fillId="3" borderId="0" xfId="2" applyNumberFormat="1" applyFont="1" applyFill="1" applyBorder="1" applyAlignment="1">
      <alignment horizontal="right"/>
    </xf>
    <xf numFmtId="0" fontId="57" fillId="3" borderId="0" xfId="2" applyFont="1" applyFill="1" applyBorder="1" applyAlignment="1">
      <alignment horizontal="left"/>
    </xf>
    <xf numFmtId="4" fontId="59" fillId="3" borderId="0" xfId="2" applyNumberFormat="1" applyFont="1" applyFill="1" applyBorder="1" applyAlignment="1">
      <alignment horizontal="center"/>
    </xf>
    <xf numFmtId="4" fontId="56" fillId="3" borderId="0" xfId="2" applyNumberFormat="1" applyFont="1" applyFill="1" applyBorder="1" applyAlignment="1">
      <alignment horizontal="center"/>
    </xf>
    <xf numFmtId="0" fontId="34" fillId="0" borderId="0" xfId="2" applyBorder="1" applyAlignment="1">
      <alignment horizontal="center"/>
    </xf>
    <xf numFmtId="4" fontId="60" fillId="3" borderId="0" xfId="2" applyNumberFormat="1" applyFont="1" applyFill="1" applyBorder="1" applyAlignment="1">
      <alignment horizontal="center"/>
    </xf>
    <xf numFmtId="0" fontId="34" fillId="0" borderId="0" xfId="2" applyAlignment="1">
      <alignment horizontal="center"/>
    </xf>
    <xf numFmtId="170" fontId="9" fillId="3" borderId="0" xfId="2" applyNumberFormat="1" applyFont="1" applyFill="1" applyBorder="1" applyAlignment="1"/>
    <xf numFmtId="170" fontId="12" fillId="3" borderId="10" xfId="2" applyNumberFormat="1" applyFont="1" applyFill="1" applyBorder="1" applyAlignment="1">
      <alignment horizontal="right" vertical="center"/>
    </xf>
    <xf numFmtId="3" fontId="54" fillId="3" borderId="0" xfId="2" applyNumberFormat="1" applyFont="1" applyFill="1" applyBorder="1" applyAlignment="1">
      <alignment horizontal="center"/>
    </xf>
    <xf numFmtId="0" fontId="34" fillId="0" borderId="0" xfId="2" applyAlignment="1"/>
    <xf numFmtId="0" fontId="17" fillId="3" borderId="0" xfId="2" applyFont="1" applyFill="1" applyBorder="1" applyAlignment="1">
      <alignment horizontal="center"/>
    </xf>
    <xf numFmtId="0" fontId="12" fillId="3" borderId="0" xfId="2" applyFont="1" applyFill="1" applyBorder="1" applyAlignment="1">
      <alignment horizontal="right"/>
    </xf>
    <xf numFmtId="0" fontId="27" fillId="3" borderId="0" xfId="0" applyFont="1" applyFill="1" applyBorder="1" applyAlignment="1">
      <alignment horizontal="left" wrapText="1"/>
    </xf>
    <xf numFmtId="169" fontId="3" fillId="3" borderId="0" xfId="4" applyNumberFormat="1" applyFont="1" applyFill="1" applyBorder="1" applyAlignment="1">
      <alignment horizontal="left"/>
    </xf>
    <xf numFmtId="8" fontId="3" fillId="3" borderId="0" xfId="1" applyNumberFormat="1" applyFont="1" applyFill="1" applyBorder="1" applyAlignment="1">
      <alignment horizontal="left"/>
    </xf>
    <xf numFmtId="8" fontId="3" fillId="3" borderId="7" xfId="1" applyNumberFormat="1" applyFont="1" applyFill="1" applyBorder="1" applyAlignment="1">
      <alignment horizontal="left"/>
    </xf>
    <xf numFmtId="169" fontId="3" fillId="3" borderId="0" xfId="0" applyNumberFormat="1" applyFont="1" applyFill="1" applyBorder="1" applyAlignment="1">
      <alignment horizontal="right"/>
    </xf>
    <xf numFmtId="169" fontId="3" fillId="3" borderId="0" xfId="0" applyNumberFormat="1" applyFont="1" applyFill="1" applyBorder="1" applyAlignment="1">
      <alignment horizontal="left"/>
    </xf>
    <xf numFmtId="169" fontId="3" fillId="3" borderId="7" xfId="0" applyNumberFormat="1" applyFont="1" applyFill="1" applyBorder="1" applyAlignment="1">
      <alignment horizontal="left"/>
    </xf>
    <xf numFmtId="169" fontId="12" fillId="3" borderId="10" xfId="0" applyNumberFormat="1" applyFont="1" applyFill="1" applyBorder="1" applyAlignment="1">
      <alignment horizontal="left" vertical="center"/>
    </xf>
    <xf numFmtId="169" fontId="12" fillId="3" borderId="11" xfId="0" applyNumberFormat="1" applyFont="1" applyFill="1" applyBorder="1" applyAlignment="1">
      <alignment horizontal="left" vertical="center"/>
    </xf>
    <xf numFmtId="169" fontId="68" fillId="2" borderId="0" xfId="0" applyNumberFormat="1" applyFont="1" applyFill="1" applyBorder="1" applyAlignment="1">
      <alignment horizontal="left" wrapText="1"/>
    </xf>
    <xf numFmtId="169" fontId="68" fillId="2" borderId="0" xfId="0" applyNumberFormat="1" applyFont="1" applyFill="1" applyBorder="1" applyAlignment="1">
      <alignment horizontal="left"/>
    </xf>
    <xf numFmtId="169" fontId="68" fillId="2" borderId="7" xfId="0" applyNumberFormat="1" applyFont="1" applyFill="1" applyBorder="1" applyAlignment="1">
      <alignment horizontal="left"/>
    </xf>
    <xf numFmtId="169" fontId="3" fillId="2" borderId="0" xfId="0" applyNumberFormat="1" applyFont="1" applyFill="1" applyBorder="1" applyAlignment="1">
      <alignment horizontal="right"/>
    </xf>
    <xf numFmtId="169" fontId="3" fillId="2" borderId="0" xfId="0" applyNumberFormat="1" applyFont="1" applyFill="1" applyBorder="1" applyAlignment="1">
      <alignment horizontal="left"/>
    </xf>
    <xf numFmtId="169" fontId="3" fillId="2" borderId="7" xfId="0" applyNumberFormat="1" applyFont="1" applyFill="1" applyBorder="1" applyAlignment="1">
      <alignment horizontal="left"/>
    </xf>
    <xf numFmtId="165" fontId="7" fillId="3" borderId="0" xfId="0" applyNumberFormat="1" applyFont="1" applyFill="1" applyBorder="1" applyAlignment="1">
      <alignment horizontal="left"/>
    </xf>
    <xf numFmtId="165" fontId="7" fillId="3" borderId="7" xfId="0" applyNumberFormat="1" applyFont="1" applyFill="1" applyBorder="1" applyAlignment="1">
      <alignment horizontal="left"/>
    </xf>
    <xf numFmtId="169" fontId="3" fillId="3" borderId="3" xfId="0" applyNumberFormat="1" applyFont="1" applyFill="1" applyBorder="1" applyAlignment="1">
      <alignment horizontal="right"/>
    </xf>
    <xf numFmtId="169" fontId="3" fillId="3" borderId="3" xfId="0" applyNumberFormat="1" applyFont="1" applyFill="1" applyBorder="1" applyAlignment="1">
      <alignment horizontal="left"/>
    </xf>
    <xf numFmtId="169" fontId="3" fillId="3" borderId="4" xfId="0" applyNumberFormat="1" applyFont="1" applyFill="1" applyBorder="1" applyAlignment="1">
      <alignment horizontal="left"/>
    </xf>
    <xf numFmtId="0" fontId="1" fillId="3" borderId="0" xfId="0" applyFont="1" applyFill="1" applyBorder="1" applyAlignment="1">
      <alignment horizontal="left" wrapText="1"/>
    </xf>
    <xf numFmtId="0" fontId="8" fillId="3" borderId="2" xfId="0" applyFont="1" applyFill="1" applyBorder="1" applyAlignment="1">
      <alignment horizontal="center" vertical="center"/>
    </xf>
    <xf numFmtId="0" fontId="10" fillId="3" borderId="0" xfId="0" applyFont="1" applyFill="1" applyAlignment="1">
      <alignment horizontal="left" vertical="center"/>
    </xf>
    <xf numFmtId="0" fontId="10" fillId="3" borderId="0" xfId="0" applyFont="1" applyFill="1" applyBorder="1" applyAlignment="1">
      <alignment horizontal="justify" wrapText="1"/>
    </xf>
    <xf numFmtId="0" fontId="71" fillId="3" borderId="0" xfId="0" applyFont="1" applyFill="1" applyBorder="1" applyAlignment="1">
      <alignment horizontal="left" vertical="center"/>
    </xf>
    <xf numFmtId="0" fontId="3" fillId="3" borderId="0" xfId="0" applyFont="1" applyFill="1" applyBorder="1" applyAlignment="1">
      <alignment horizontal="left" vertical="center"/>
    </xf>
    <xf numFmtId="0" fontId="4" fillId="3" borderId="0" xfId="0" applyFont="1" applyFill="1" applyBorder="1" applyAlignment="1">
      <alignment horizontal="center" wrapText="1"/>
    </xf>
    <xf numFmtId="0" fontId="4" fillId="3" borderId="7" xfId="0" applyFont="1" applyFill="1" applyBorder="1" applyAlignment="1">
      <alignment horizontal="center" wrapText="1"/>
    </xf>
    <xf numFmtId="0" fontId="12" fillId="3" borderId="0" xfId="0" applyFont="1" applyFill="1" applyAlignment="1">
      <alignment horizontal="left" vertical="center"/>
    </xf>
    <xf numFmtId="3" fontId="12" fillId="2" borderId="10" xfId="0" applyNumberFormat="1" applyFont="1" applyFill="1" applyBorder="1" applyAlignment="1">
      <alignment horizontal="center" vertical="center"/>
    </xf>
    <xf numFmtId="3" fontId="12" fillId="2" borderId="10" xfId="0" quotePrefix="1" applyNumberFormat="1" applyFont="1" applyFill="1" applyBorder="1" applyAlignment="1">
      <alignment horizontal="center" vertical="center"/>
    </xf>
    <xf numFmtId="3" fontId="12" fillId="2" borderId="11" xfId="0" quotePrefix="1" applyNumberFormat="1" applyFont="1" applyFill="1" applyBorder="1" applyAlignment="1">
      <alignment horizontal="center" vertical="center"/>
    </xf>
    <xf numFmtId="0" fontId="3" fillId="3" borderId="0" xfId="0" applyFont="1" applyFill="1" applyBorder="1" applyAlignment="1">
      <alignment horizontal="justify" wrapText="1"/>
    </xf>
    <xf numFmtId="3" fontId="3" fillId="2" borderId="0" xfId="0" quotePrefix="1" applyNumberFormat="1" applyFont="1" applyFill="1" applyBorder="1" applyAlignment="1">
      <alignment horizontal="center"/>
    </xf>
    <xf numFmtId="3" fontId="3" fillId="2" borderId="7" xfId="0" quotePrefix="1" applyNumberFormat="1" applyFont="1" applyFill="1" applyBorder="1" applyAlignment="1">
      <alignment horizontal="center"/>
    </xf>
    <xf numFmtId="3" fontId="12" fillId="2" borderId="10" xfId="0" quotePrefix="1" applyNumberFormat="1" applyFont="1" applyFill="1" applyBorder="1" applyAlignment="1">
      <alignment horizontal="center"/>
    </xf>
    <xf numFmtId="3" fontId="12" fillId="2" borderId="0" xfId="0" quotePrefix="1" applyNumberFormat="1" applyFont="1" applyFill="1" applyBorder="1" applyAlignment="1">
      <alignment horizontal="center"/>
    </xf>
    <xf numFmtId="3" fontId="12" fillId="2" borderId="0" xfId="0" quotePrefix="1" applyNumberFormat="1" applyFont="1" applyFill="1" applyBorder="1" applyAlignment="1">
      <alignment horizontal="center" vertical="top"/>
    </xf>
    <xf numFmtId="3" fontId="12" fillId="2" borderId="7" xfId="0" quotePrefix="1" applyNumberFormat="1" applyFont="1" applyFill="1" applyBorder="1" applyAlignment="1">
      <alignment horizontal="center"/>
    </xf>
    <xf numFmtId="3" fontId="3" fillId="2" borderId="0" xfId="0" quotePrefix="1" applyNumberFormat="1" applyFont="1" applyFill="1" applyBorder="1" applyAlignment="1">
      <alignment horizontal="center" vertical="center"/>
    </xf>
    <xf numFmtId="3" fontId="12" fillId="2" borderId="11" xfId="0" quotePrefix="1" applyNumberFormat="1" applyFont="1" applyFill="1" applyBorder="1" applyAlignment="1">
      <alignment horizontal="center"/>
    </xf>
    <xf numFmtId="3" fontId="12" fillId="2" borderId="10" xfId="0" quotePrefix="1" applyNumberFormat="1" applyFont="1" applyFill="1" applyBorder="1" applyAlignment="1">
      <alignment horizontal="center" vertical="top"/>
    </xf>
    <xf numFmtId="3" fontId="12" fillId="0" borderId="10" xfId="0" quotePrefix="1" applyNumberFormat="1" applyFont="1" applyFill="1" applyBorder="1" applyAlignment="1">
      <alignment horizontal="center"/>
    </xf>
    <xf numFmtId="3" fontId="12" fillId="0" borderId="11" xfId="0" quotePrefix="1" applyNumberFormat="1" applyFont="1" applyFill="1" applyBorder="1" applyAlignment="1">
      <alignment horizontal="center"/>
    </xf>
    <xf numFmtId="3" fontId="4" fillId="2" borderId="10" xfId="0" applyNumberFormat="1" applyFont="1" applyFill="1" applyBorder="1" applyAlignment="1">
      <alignment horizontal="center" vertical="center" wrapText="1"/>
    </xf>
    <xf numFmtId="3" fontId="4" fillId="2" borderId="10" xfId="0" applyNumberFormat="1" applyFont="1" applyFill="1" applyBorder="1" applyAlignment="1">
      <alignment horizontal="center" vertical="top" wrapText="1"/>
    </xf>
    <xf numFmtId="3" fontId="7" fillId="2" borderId="10" xfId="0" applyNumberFormat="1" applyFont="1" applyFill="1" applyBorder="1" applyAlignment="1">
      <alignment horizontal="center" vertical="center"/>
    </xf>
    <xf numFmtId="3" fontId="7" fillId="2" borderId="11" xfId="0" applyNumberFormat="1" applyFont="1" applyFill="1" applyBorder="1" applyAlignment="1">
      <alignment horizontal="center" vertical="center"/>
    </xf>
    <xf numFmtId="3" fontId="7" fillId="2" borderId="3" xfId="0" applyNumberFormat="1" applyFont="1" applyFill="1" applyBorder="1" applyAlignment="1">
      <alignment horizontal="center"/>
    </xf>
    <xf numFmtId="3" fontId="7" fillId="2" borderId="3" xfId="0" applyNumberFormat="1" applyFont="1" applyFill="1" applyBorder="1" applyAlignment="1">
      <alignment horizontal="center" vertical="top"/>
    </xf>
    <xf numFmtId="3" fontId="7" fillId="2" borderId="4" xfId="0" applyNumberFormat="1" applyFont="1" applyFill="1" applyBorder="1" applyAlignment="1">
      <alignment horizontal="center"/>
    </xf>
    <xf numFmtId="0" fontId="10" fillId="2" borderId="0" xfId="0" applyFont="1" applyFill="1" applyAlignment="1">
      <alignment horizontal="right"/>
    </xf>
    <xf numFmtId="0" fontId="10" fillId="2" borderId="1" xfId="0" applyFont="1" applyFill="1" applyBorder="1" applyAlignment="1">
      <alignment horizontal="center"/>
    </xf>
    <xf numFmtId="0" fontId="4" fillId="2" borderId="3"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0" xfId="0" applyFont="1" applyFill="1" applyBorder="1" applyAlignment="1">
      <alignment horizontal="center" vertical="center"/>
    </xf>
    <xf numFmtId="0" fontId="4" fillId="2" borderId="1" xfId="0" applyFont="1" applyFill="1" applyBorder="1" applyAlignment="1">
      <alignment horizontal="center" vertical="center"/>
    </xf>
    <xf numFmtId="164" fontId="3" fillId="2" borderId="0" xfId="0" applyNumberFormat="1" applyFont="1" applyFill="1" applyBorder="1" applyAlignment="1">
      <alignment horizontal="center"/>
    </xf>
    <xf numFmtId="164" fontId="3" fillId="2" borderId="0" xfId="0" applyNumberFormat="1" applyFont="1" applyFill="1" applyBorder="1" applyAlignment="1">
      <alignment horizontal="center" vertical="top"/>
    </xf>
    <xf numFmtId="164" fontId="3" fillId="2" borderId="7" xfId="0" applyNumberFormat="1" applyFont="1" applyFill="1" applyBorder="1" applyAlignment="1">
      <alignment horizontal="center"/>
    </xf>
    <xf numFmtId="164" fontId="3" fillId="2" borderId="1" xfId="0" applyNumberFormat="1" applyFont="1" applyFill="1" applyBorder="1" applyAlignment="1">
      <alignment horizontal="center"/>
    </xf>
    <xf numFmtId="164" fontId="3" fillId="2" borderId="1" xfId="0" applyNumberFormat="1" applyFont="1" applyFill="1" applyBorder="1" applyAlignment="1">
      <alignment horizontal="center" vertical="top"/>
    </xf>
    <xf numFmtId="164" fontId="3" fillId="2" borderId="5" xfId="0" applyNumberFormat="1" applyFont="1" applyFill="1" applyBorder="1" applyAlignment="1">
      <alignment horizontal="center"/>
    </xf>
    <xf numFmtId="164" fontId="12" fillId="2" borderId="0" xfId="0" applyNumberFormat="1" applyFont="1" applyFill="1" applyBorder="1" applyAlignment="1">
      <alignment horizontal="center"/>
    </xf>
    <xf numFmtId="164" fontId="12" fillId="2" borderId="0" xfId="0" applyNumberFormat="1" applyFont="1" applyFill="1" applyBorder="1" applyAlignment="1">
      <alignment horizontal="center" vertical="top"/>
    </xf>
    <xf numFmtId="164" fontId="12" fillId="2" borderId="7" xfId="0" applyNumberFormat="1" applyFont="1" applyFill="1" applyBorder="1" applyAlignment="1">
      <alignment horizontal="center"/>
    </xf>
    <xf numFmtId="164" fontId="12" fillId="2" borderId="10" xfId="0" applyNumberFormat="1" applyFont="1" applyFill="1" applyBorder="1" applyAlignment="1">
      <alignment horizontal="center"/>
    </xf>
    <xf numFmtId="164" fontId="12" fillId="2" borderId="11" xfId="0" applyNumberFormat="1" applyFont="1" applyFill="1" applyBorder="1" applyAlignment="1">
      <alignment horizontal="center"/>
    </xf>
    <xf numFmtId="164" fontId="9" fillId="2" borderId="0" xfId="0" applyNumberFormat="1" applyFont="1" applyFill="1" applyBorder="1" applyAlignment="1">
      <alignment horizontal="center"/>
    </xf>
    <xf numFmtId="164" fontId="9" fillId="2" borderId="7" xfId="0" applyNumberFormat="1" applyFont="1" applyFill="1" applyBorder="1" applyAlignment="1">
      <alignment horizontal="center"/>
    </xf>
    <xf numFmtId="164" fontId="12" fillId="2" borderId="10" xfId="0" applyNumberFormat="1" applyFont="1" applyFill="1" applyBorder="1" applyAlignment="1">
      <alignment horizontal="center" vertical="top"/>
    </xf>
    <xf numFmtId="164" fontId="4" fillId="3" borderId="10" xfId="0" applyNumberFormat="1" applyFont="1" applyFill="1" applyBorder="1" applyAlignment="1">
      <alignment horizontal="center" vertical="center" wrapText="1"/>
    </xf>
    <xf numFmtId="164" fontId="7" fillId="3" borderId="10" xfId="0" applyNumberFormat="1" applyFont="1" applyFill="1" applyBorder="1" applyAlignment="1">
      <alignment horizontal="center" vertical="center"/>
    </xf>
    <xf numFmtId="164" fontId="7" fillId="3" borderId="11" xfId="0" applyNumberFormat="1" applyFont="1" applyFill="1" applyBorder="1" applyAlignment="1">
      <alignment horizontal="center" vertical="center"/>
    </xf>
    <xf numFmtId="164" fontId="7" fillId="2" borderId="3" xfId="0" applyNumberFormat="1" applyFont="1" applyFill="1" applyBorder="1" applyAlignment="1">
      <alignment horizontal="center"/>
    </xf>
    <xf numFmtId="164" fontId="7" fillId="2" borderId="3" xfId="0" applyNumberFormat="1" applyFont="1" applyFill="1" applyBorder="1" applyAlignment="1">
      <alignment horizontal="center" vertical="top"/>
    </xf>
    <xf numFmtId="164" fontId="7" fillId="2" borderId="4" xfId="0" applyNumberFormat="1" applyFont="1" applyFill="1" applyBorder="1" applyAlignment="1">
      <alignment horizontal="center"/>
    </xf>
    <xf numFmtId="3" fontId="7" fillId="2" borderId="10" xfId="0" quotePrefix="1" applyNumberFormat="1" applyFont="1" applyFill="1" applyBorder="1" applyAlignment="1">
      <alignment horizontal="center"/>
    </xf>
    <xf numFmtId="0" fontId="18" fillId="3" borderId="0" xfId="0" applyFont="1" applyFill="1" applyBorder="1" applyAlignment="1">
      <alignment horizontal="right"/>
    </xf>
    <xf numFmtId="0" fontId="3" fillId="3" borderId="0" xfId="0" applyFont="1" applyFill="1" applyAlignment="1">
      <alignment horizontal="right"/>
    </xf>
    <xf numFmtId="164" fontId="3" fillId="3" borderId="0" xfId="0" applyNumberFormat="1" applyFont="1" applyFill="1" applyBorder="1" applyAlignment="1">
      <alignment horizontal="center"/>
    </xf>
    <xf numFmtId="0" fontId="9" fillId="3" borderId="3" xfId="0" applyFont="1" applyFill="1" applyBorder="1" applyAlignment="1">
      <alignment horizontal="right"/>
    </xf>
    <xf numFmtId="0" fontId="3" fillId="3" borderId="4" xfId="0" applyFont="1" applyFill="1" applyBorder="1" applyAlignment="1">
      <alignment horizontal="right"/>
    </xf>
    <xf numFmtId="0" fontId="12" fillId="3" borderId="2" xfId="0" applyFont="1" applyFill="1" applyBorder="1" applyAlignment="1">
      <alignment horizontal="center" vertical="center"/>
    </xf>
    <xf numFmtId="0" fontId="12" fillId="3" borderId="1" xfId="0" applyFont="1" applyFill="1" applyBorder="1" applyAlignment="1">
      <alignment horizontal="right"/>
    </xf>
    <xf numFmtId="0" fontId="12" fillId="3" borderId="0" xfId="0" applyFont="1" applyFill="1" applyBorder="1" applyAlignment="1">
      <alignment horizontal="right" vertical="center"/>
    </xf>
    <xf numFmtId="0" fontId="12" fillId="3" borderId="0" xfId="0" applyFont="1" applyFill="1" applyBorder="1" applyAlignment="1">
      <alignment horizontal="right" vertical="center"/>
    </xf>
    <xf numFmtId="0" fontId="7" fillId="3" borderId="7" xfId="0" applyFont="1" applyFill="1" applyBorder="1" applyAlignment="1">
      <alignment horizontal="right" vertical="center"/>
    </xf>
    <xf numFmtId="164" fontId="12" fillId="3" borderId="0" xfId="0" applyNumberFormat="1" applyFont="1" applyFill="1" applyBorder="1" applyAlignment="1">
      <alignment horizontal="center"/>
    </xf>
    <xf numFmtId="0" fontId="12" fillId="3" borderId="6" xfId="0" applyFont="1" applyFill="1" applyBorder="1" applyAlignment="1">
      <alignment horizontal="center" vertical="center"/>
    </xf>
    <xf numFmtId="0" fontId="12" fillId="3" borderId="1" xfId="0" applyFont="1" applyFill="1" applyBorder="1" applyAlignment="1"/>
    <xf numFmtId="0" fontId="12" fillId="3" borderId="1" xfId="0" applyFont="1" applyFill="1" applyBorder="1" applyAlignment="1">
      <alignment horizontal="right"/>
    </xf>
    <xf numFmtId="0" fontId="12" fillId="3" borderId="1" xfId="0" applyFont="1" applyFill="1" applyBorder="1" applyAlignment="1">
      <alignment horizontal="right" vertical="center"/>
    </xf>
    <xf numFmtId="0" fontId="7" fillId="3" borderId="5" xfId="0" applyFont="1" applyFill="1" applyBorder="1" applyAlignment="1">
      <alignment horizontal="right" vertical="center"/>
    </xf>
    <xf numFmtId="164" fontId="7" fillId="3" borderId="10" xfId="0" applyNumberFormat="1" applyFont="1" applyFill="1" applyBorder="1" applyAlignment="1">
      <alignment horizontal="right"/>
    </xf>
    <xf numFmtId="164" fontId="7" fillId="3" borderId="11" xfId="0" applyNumberFormat="1" applyFont="1" applyFill="1" applyBorder="1" applyAlignment="1">
      <alignment horizontal="right"/>
    </xf>
    <xf numFmtId="164" fontId="12" fillId="3" borderId="0" xfId="0" applyNumberFormat="1" applyFont="1" applyFill="1" applyBorder="1" applyAlignment="1">
      <alignment horizontal="right"/>
    </xf>
    <xf numFmtId="164" fontId="3" fillId="3" borderId="0" xfId="0" applyNumberFormat="1" applyFont="1" applyFill="1" applyBorder="1" applyAlignment="1">
      <alignment horizontal="right"/>
    </xf>
    <xf numFmtId="164" fontId="7" fillId="3" borderId="7" xfId="0" applyNumberFormat="1" applyFont="1" applyFill="1" applyBorder="1" applyAlignment="1">
      <alignment horizontal="right"/>
    </xf>
    <xf numFmtId="164" fontId="9" fillId="3" borderId="0" xfId="0" applyNumberFormat="1" applyFont="1" applyFill="1" applyBorder="1" applyAlignment="1">
      <alignment horizontal="right"/>
    </xf>
    <xf numFmtId="164" fontId="3" fillId="3" borderId="7" xfId="0" applyNumberFormat="1" applyFont="1" applyFill="1" applyBorder="1" applyAlignment="1">
      <alignment horizontal="right"/>
    </xf>
    <xf numFmtId="0" fontId="8" fillId="3" borderId="0" xfId="0" applyFont="1" applyFill="1" applyBorder="1" applyAlignment="1">
      <alignment horizontal="right"/>
    </xf>
    <xf numFmtId="164" fontId="3" fillId="3" borderId="1" xfId="0" applyNumberFormat="1" applyFont="1" applyFill="1" applyBorder="1" applyAlignment="1">
      <alignment horizontal="right"/>
    </xf>
    <xf numFmtId="0" fontId="1" fillId="3" borderId="1" xfId="0" applyFont="1" applyFill="1" applyBorder="1" applyAlignment="1">
      <alignment horizontal="right"/>
    </xf>
    <xf numFmtId="164" fontId="3" fillId="3" borderId="5" xfId="0" applyNumberFormat="1" applyFont="1" applyFill="1" applyBorder="1" applyAlignment="1">
      <alignment horizontal="right"/>
    </xf>
    <xf numFmtId="164" fontId="12" fillId="3" borderId="11" xfId="0" applyNumberFormat="1" applyFont="1" applyFill="1" applyBorder="1" applyAlignment="1">
      <alignment horizontal="right"/>
    </xf>
    <xf numFmtId="164" fontId="12" fillId="3" borderId="7" xfId="0" applyNumberFormat="1" applyFont="1" applyFill="1" applyBorder="1" applyAlignment="1">
      <alignment horizontal="right"/>
    </xf>
    <xf numFmtId="164" fontId="7" fillId="3" borderId="0" xfId="0" quotePrefix="1" applyNumberFormat="1" applyFont="1" applyFill="1" applyBorder="1" applyAlignment="1">
      <alignment horizontal="center"/>
    </xf>
    <xf numFmtId="164" fontId="9" fillId="3" borderId="0" xfId="0" quotePrefix="1" applyNumberFormat="1" applyFont="1" applyFill="1" applyBorder="1" applyAlignment="1">
      <alignment horizontal="right"/>
    </xf>
    <xf numFmtId="164" fontId="12" fillId="3" borderId="0" xfId="0" quotePrefix="1" applyNumberFormat="1" applyFont="1" applyFill="1" applyBorder="1" applyAlignment="1">
      <alignment horizontal="center"/>
    </xf>
    <xf numFmtId="164" fontId="12" fillId="3" borderId="10" xfId="0" quotePrefix="1" applyNumberFormat="1" applyFont="1" applyFill="1" applyBorder="1" applyAlignment="1">
      <alignment horizontal="right"/>
    </xf>
    <xf numFmtId="164" fontId="9" fillId="3" borderId="7" xfId="0" applyNumberFormat="1" applyFont="1" applyFill="1" applyBorder="1" applyAlignment="1">
      <alignment horizontal="right"/>
    </xf>
    <xf numFmtId="164" fontId="9" fillId="3" borderId="10" xfId="0" quotePrefix="1" applyNumberFormat="1" applyFont="1" applyFill="1" applyBorder="1" applyAlignment="1">
      <alignment horizontal="right"/>
    </xf>
    <xf numFmtId="0" fontId="3" fillId="3" borderId="10" xfId="0" applyFont="1" applyFill="1" applyBorder="1" applyAlignment="1">
      <alignment horizontal="center"/>
    </xf>
    <xf numFmtId="164" fontId="12" fillId="3" borderId="10" xfId="0" applyNumberFormat="1" applyFont="1" applyFill="1" applyBorder="1" applyAlignment="1">
      <alignment horizontal="right" vertical="center"/>
    </xf>
    <xf numFmtId="3" fontId="12" fillId="3" borderId="10" xfId="0" applyNumberFormat="1" applyFont="1" applyFill="1" applyBorder="1" applyAlignment="1">
      <alignment horizontal="right" vertical="center"/>
    </xf>
    <xf numFmtId="164" fontId="12" fillId="3" borderId="11" xfId="0" applyNumberFormat="1" applyFont="1" applyFill="1" applyBorder="1" applyAlignment="1">
      <alignment horizontal="right" vertical="center"/>
    </xf>
    <xf numFmtId="2" fontId="12" fillId="3" borderId="3" xfId="0" applyNumberFormat="1" applyFont="1" applyFill="1" applyBorder="1" applyAlignment="1">
      <alignment horizontal="right" vertical="center"/>
    </xf>
    <xf numFmtId="164" fontId="1" fillId="3" borderId="0" xfId="0" applyNumberFormat="1" applyFont="1" applyFill="1" applyBorder="1"/>
    <xf numFmtId="164" fontId="18" fillId="3" borderId="0" xfId="0" applyNumberFormat="1" applyFont="1" applyFill="1" applyBorder="1"/>
    <xf numFmtId="0" fontId="7" fillId="2" borderId="0" xfId="0" applyFont="1" applyFill="1" applyBorder="1" applyAlignment="1">
      <alignment horizontal="centerContinuous"/>
    </xf>
    <xf numFmtId="164" fontId="18" fillId="3" borderId="0" xfId="0" applyNumberFormat="1" applyFont="1" applyFill="1" applyBorder="1" applyAlignment="1">
      <alignment horizontal="center"/>
    </xf>
    <xf numFmtId="164" fontId="18" fillId="3" borderId="0" xfId="0" applyNumberFormat="1" applyFont="1" applyFill="1" applyBorder="1" applyAlignment="1">
      <alignment horizontal="centerContinuous"/>
    </xf>
    <xf numFmtId="164" fontId="12" fillId="3" borderId="3" xfId="0" applyNumberFormat="1" applyFont="1" applyFill="1" applyBorder="1" applyAlignment="1">
      <alignment horizontal="right"/>
    </xf>
    <xf numFmtId="164" fontId="9" fillId="3" borderId="3" xfId="0" applyNumberFormat="1" applyFont="1" applyFill="1" applyBorder="1" applyAlignment="1">
      <alignment horizontal="right"/>
    </xf>
    <xf numFmtId="164" fontId="3" fillId="3" borderId="4" xfId="0" applyNumberFormat="1" applyFont="1" applyFill="1" applyBorder="1" applyAlignment="1">
      <alignment horizontal="right"/>
    </xf>
    <xf numFmtId="164" fontId="12" fillId="3" borderId="1" xfId="0" applyNumberFormat="1" applyFont="1" applyFill="1" applyBorder="1" applyAlignment="1">
      <alignment horizontal="right"/>
    </xf>
    <xf numFmtId="164" fontId="12" fillId="3" borderId="0" xfId="0" applyNumberFormat="1" applyFont="1" applyFill="1" applyBorder="1" applyAlignment="1">
      <alignment horizontal="right" vertical="center"/>
    </xf>
    <xf numFmtId="164" fontId="12" fillId="3" borderId="0" xfId="0" applyNumberFormat="1" applyFont="1" applyFill="1" applyBorder="1" applyAlignment="1">
      <alignment horizontal="center" vertical="center"/>
    </xf>
    <xf numFmtId="164" fontId="12" fillId="3" borderId="1" xfId="0" applyNumberFormat="1" applyFont="1" applyFill="1" applyBorder="1" applyAlignment="1">
      <alignment horizontal="center"/>
    </xf>
    <xf numFmtId="164" fontId="7" fillId="3" borderId="7" xfId="0" applyNumberFormat="1" applyFont="1" applyFill="1" applyBorder="1" applyAlignment="1">
      <alignment horizontal="right" vertical="center"/>
    </xf>
    <xf numFmtId="164" fontId="12" fillId="3" borderId="1" xfId="0" applyNumberFormat="1" applyFont="1" applyFill="1" applyBorder="1" applyAlignment="1">
      <alignment horizontal="right"/>
    </xf>
    <xf numFmtId="164" fontId="12" fillId="3" borderId="1" xfId="0" applyNumberFormat="1" applyFont="1" applyFill="1" applyBorder="1" applyAlignment="1">
      <alignment horizontal="center" vertical="center"/>
    </xf>
    <xf numFmtId="164" fontId="12" fillId="3" borderId="1" xfId="0" applyNumberFormat="1" applyFont="1" applyFill="1" applyBorder="1" applyAlignment="1">
      <alignment horizontal="center"/>
    </xf>
    <xf numFmtId="164" fontId="7" fillId="3" borderId="5" xfId="0" applyNumberFormat="1" applyFont="1" applyFill="1" applyBorder="1" applyAlignment="1">
      <alignment horizontal="right" vertical="center"/>
    </xf>
    <xf numFmtId="164" fontId="9" fillId="0" borderId="0" xfId="0" applyNumberFormat="1" applyFont="1" applyFill="1" applyBorder="1"/>
    <xf numFmtId="164" fontId="10" fillId="3" borderId="0" xfId="0" applyNumberFormat="1" applyFont="1" applyFill="1" applyBorder="1"/>
    <xf numFmtId="164" fontId="9" fillId="0" borderId="0" xfId="0" quotePrefix="1" applyNumberFormat="1" applyFont="1" applyFill="1" applyBorder="1" applyAlignment="1">
      <alignment horizontal="right"/>
    </xf>
    <xf numFmtId="164" fontId="3" fillId="3" borderId="0" xfId="0" applyNumberFormat="1" applyFont="1" applyFill="1" applyAlignment="1">
      <alignment horizontal="right"/>
    </xf>
    <xf numFmtId="0" fontId="15" fillId="3" borderId="0" xfId="0" applyFont="1" applyFill="1" applyBorder="1" applyAlignment="1">
      <alignment horizontal="center" vertical="center"/>
    </xf>
    <xf numFmtId="0" fontId="4" fillId="3" borderId="3" xfId="0" applyFont="1" applyFill="1" applyBorder="1" applyAlignment="1">
      <alignment horizontal="center" vertical="center"/>
    </xf>
    <xf numFmtId="0" fontId="18" fillId="3" borderId="2" xfId="0" applyFont="1" applyFill="1" applyBorder="1"/>
    <xf numFmtId="0" fontId="3" fillId="0" borderId="7" xfId="0" applyFont="1" applyFill="1" applyBorder="1" applyAlignment="1">
      <alignment horizontal="center"/>
    </xf>
    <xf numFmtId="0" fontId="3" fillId="3" borderId="11" xfId="0" applyFont="1" applyFill="1" applyBorder="1" applyAlignment="1">
      <alignment horizontal="center"/>
    </xf>
    <xf numFmtId="0" fontId="8" fillId="5" borderId="13" xfId="0" applyFont="1" applyFill="1" applyBorder="1"/>
    <xf numFmtId="0" fontId="3" fillId="5" borderId="10" xfId="0" applyFont="1" applyFill="1" applyBorder="1"/>
    <xf numFmtId="0" fontId="3" fillId="5" borderId="10" xfId="0" applyFont="1" applyFill="1" applyBorder="1" applyAlignment="1">
      <alignment horizontal="center"/>
    </xf>
    <xf numFmtId="0" fontId="3" fillId="5" borderId="11" xfId="0" applyFont="1" applyFill="1" applyBorder="1" applyAlignment="1">
      <alignment horizontal="center"/>
    </xf>
    <xf numFmtId="0" fontId="8" fillId="2" borderId="13" xfId="0" applyFont="1" applyFill="1" applyBorder="1" applyAlignment="1">
      <alignment horizontal="left" vertical="center"/>
    </xf>
    <xf numFmtId="0" fontId="1" fillId="2" borderId="10" xfId="0" applyFont="1" applyFill="1" applyBorder="1" applyAlignment="1"/>
    <xf numFmtId="0" fontId="3" fillId="2" borderId="10" xfId="0" applyFont="1" applyFill="1" applyBorder="1" applyAlignment="1"/>
    <xf numFmtId="0" fontId="12" fillId="2" borderId="10" xfId="0" applyFont="1" applyFill="1" applyBorder="1" applyAlignment="1">
      <alignment horizontal="center"/>
    </xf>
    <xf numFmtId="0" fontId="37" fillId="2" borderId="2" xfId="0" applyFont="1" applyFill="1" applyBorder="1"/>
    <xf numFmtId="0" fontId="3" fillId="3" borderId="7" xfId="0" applyFont="1" applyFill="1" applyBorder="1" applyAlignment="1">
      <alignment horizontal="center" wrapText="1"/>
    </xf>
    <xf numFmtId="0" fontId="37" fillId="0" borderId="0" xfId="0" applyFont="1" applyFill="1" applyBorder="1"/>
    <xf numFmtId="0" fontId="51" fillId="0" borderId="0" xfId="0" applyFont="1" applyFill="1" applyBorder="1" applyAlignment="1">
      <alignment horizontal="center"/>
    </xf>
    <xf numFmtId="0" fontId="51" fillId="0" borderId="7" xfId="0" applyFont="1" applyFill="1" applyBorder="1" applyAlignment="1">
      <alignment horizontal="center"/>
    </xf>
    <xf numFmtId="0" fontId="37" fillId="7" borderId="10" xfId="0" applyFont="1" applyFill="1" applyBorder="1"/>
    <xf numFmtId="0" fontId="51" fillId="7" borderId="10" xfId="0" applyFont="1" applyFill="1" applyBorder="1" applyAlignment="1">
      <alignment horizontal="center"/>
    </xf>
    <xf numFmtId="0" fontId="51" fillId="7" borderId="11" xfId="0" applyFont="1" applyFill="1" applyBorder="1" applyAlignment="1">
      <alignment horizontal="center"/>
    </xf>
    <xf numFmtId="0" fontId="7" fillId="3" borderId="3" xfId="0" applyFont="1" applyFill="1" applyBorder="1" applyAlignment="1">
      <alignment horizontal="center"/>
    </xf>
    <xf numFmtId="3" fontId="3" fillId="3" borderId="5" xfId="0" applyNumberFormat="1" applyFont="1" applyFill="1" applyBorder="1" applyAlignment="1">
      <alignment horizontal="center"/>
    </xf>
    <xf numFmtId="0" fontId="12" fillId="3" borderId="1" xfId="0" applyFont="1" applyFill="1" applyBorder="1" applyAlignment="1">
      <alignment horizontal="center" vertical="center"/>
    </xf>
    <xf numFmtId="3" fontId="12" fillId="3" borderId="5" xfId="0" applyNumberFormat="1" applyFont="1" applyFill="1" applyBorder="1" applyAlignment="1">
      <alignment horizontal="center" vertical="center"/>
    </xf>
    <xf numFmtId="0" fontId="26" fillId="3" borderId="0" xfId="0" applyFont="1" applyFill="1" applyBorder="1" applyAlignment="1">
      <alignment vertical="center" wrapText="1"/>
    </xf>
    <xf numFmtId="0" fontId="53" fillId="3" borderId="0" xfId="0" applyFont="1" applyFill="1" applyBorder="1"/>
    <xf numFmtId="0" fontId="37" fillId="2" borderId="0" xfId="0" applyFont="1" applyFill="1" applyBorder="1"/>
    <xf numFmtId="3" fontId="12" fillId="3" borderId="1" xfId="0" applyNumberFormat="1" applyFont="1" applyFill="1" applyBorder="1" applyAlignment="1">
      <alignment horizontal="center" vertical="center"/>
    </xf>
    <xf numFmtId="0" fontId="8" fillId="3" borderId="0" xfId="0" applyFont="1" applyFill="1" applyBorder="1" applyAlignment="1">
      <alignment horizontal="center" vertical="center"/>
    </xf>
    <xf numFmtId="0" fontId="8" fillId="3" borderId="1" xfId="0" applyFont="1" applyFill="1" applyBorder="1" applyAlignment="1">
      <alignment horizontal="center"/>
    </xf>
    <xf numFmtId="164" fontId="1" fillId="3" borderId="1" xfId="0" applyNumberFormat="1" applyFont="1" applyFill="1" applyBorder="1" applyAlignment="1">
      <alignment horizontal="center"/>
    </xf>
    <xf numFmtId="0" fontId="15" fillId="3" borderId="2" xfId="0" applyFont="1" applyFill="1" applyBorder="1" applyAlignment="1">
      <alignment vertical="center" wrapText="1"/>
    </xf>
    <xf numFmtId="0" fontId="5" fillId="3" borderId="0" xfId="0" applyFont="1" applyFill="1" applyBorder="1" applyAlignment="1">
      <alignment horizontal="center"/>
    </xf>
    <xf numFmtId="164" fontId="7" fillId="3" borderId="1" xfId="0" applyNumberFormat="1" applyFont="1" applyFill="1" applyBorder="1" applyAlignment="1">
      <alignment horizontal="center"/>
    </xf>
    <xf numFmtId="164" fontId="7" fillId="3" borderId="5" xfId="0" applyNumberFormat="1" applyFont="1" applyFill="1" applyBorder="1" applyAlignment="1">
      <alignment horizontal="center"/>
    </xf>
    <xf numFmtId="164" fontId="13" fillId="3" borderId="10" xfId="0" applyNumberFormat="1" applyFont="1" applyFill="1" applyBorder="1" applyAlignment="1">
      <alignment horizontal="center"/>
    </xf>
    <xf numFmtId="164" fontId="13" fillId="3" borderId="0" xfId="0" applyNumberFormat="1" applyFont="1" applyFill="1" applyBorder="1" applyAlignment="1">
      <alignment horizontal="center"/>
    </xf>
    <xf numFmtId="164" fontId="13" fillId="3" borderId="1" xfId="0" applyNumberFormat="1" applyFont="1" applyFill="1" applyBorder="1" applyAlignment="1">
      <alignment horizontal="center"/>
    </xf>
    <xf numFmtId="164" fontId="13" fillId="3" borderId="5" xfId="0" applyNumberFormat="1" applyFont="1" applyFill="1" applyBorder="1" applyAlignment="1">
      <alignment horizontal="center"/>
    </xf>
    <xf numFmtId="164" fontId="13" fillId="3" borderId="1" xfId="0" applyNumberFormat="1" applyFont="1" applyFill="1" applyBorder="1" applyAlignment="1">
      <alignment horizontal="center"/>
    </xf>
    <xf numFmtId="164" fontId="13" fillId="3" borderId="1" xfId="0" applyNumberFormat="1" applyFont="1" applyFill="1" applyBorder="1" applyAlignment="1">
      <alignment horizontal="center" vertical="center"/>
    </xf>
    <xf numFmtId="164" fontId="13" fillId="3" borderId="11" xfId="0" applyNumberFormat="1" applyFont="1" applyFill="1" applyBorder="1" applyAlignment="1">
      <alignment horizontal="center"/>
    </xf>
    <xf numFmtId="164" fontId="12" fillId="3" borderId="5" xfId="0" applyNumberFormat="1" applyFont="1" applyFill="1" applyBorder="1" applyAlignment="1">
      <alignment horizontal="center"/>
    </xf>
    <xf numFmtId="164" fontId="9" fillId="0" borderId="0" xfId="0" applyNumberFormat="1" applyFont="1" applyFill="1" applyBorder="1" applyAlignment="1">
      <alignment horizontal="center"/>
    </xf>
    <xf numFmtId="0" fontId="8" fillId="3" borderId="0" xfId="0" applyFont="1" applyFill="1" applyAlignment="1">
      <alignment horizontal="center"/>
    </xf>
    <xf numFmtId="164" fontId="1" fillId="3" borderId="0" xfId="0" applyNumberFormat="1" applyFont="1" applyFill="1" applyAlignment="1">
      <alignment horizontal="center"/>
    </xf>
    <xf numFmtId="164" fontId="1" fillId="3" borderId="0" xfId="0" applyNumberFormat="1" applyFont="1" applyFill="1" applyBorder="1" applyAlignment="1">
      <alignment horizontal="center"/>
    </xf>
    <xf numFmtId="0" fontId="8" fillId="3" borderId="0" xfId="0" applyFont="1" applyFill="1" applyBorder="1" applyAlignment="1">
      <alignment horizontal="center" vertical="center"/>
    </xf>
    <xf numFmtId="0" fontId="8" fillId="3" borderId="3" xfId="0" applyFont="1" applyFill="1" applyBorder="1" applyAlignment="1">
      <alignment horizontal="center"/>
    </xf>
    <xf numFmtId="164" fontId="1" fillId="3" borderId="3" xfId="0" applyNumberFormat="1" applyFont="1" applyFill="1" applyBorder="1" applyAlignment="1">
      <alignment horizontal="center"/>
    </xf>
    <xf numFmtId="164" fontId="1" fillId="3" borderId="4" xfId="0" applyNumberFormat="1" applyFont="1" applyFill="1" applyBorder="1" applyAlignment="1">
      <alignment horizontal="center"/>
    </xf>
    <xf numFmtId="164" fontId="7" fillId="3" borderId="10" xfId="0" applyNumberFormat="1" applyFont="1" applyFill="1" applyBorder="1" applyAlignment="1">
      <alignment horizontal="center"/>
    </xf>
    <xf numFmtId="164" fontId="7" fillId="3" borderId="11" xfId="0" applyNumberFormat="1" applyFont="1" applyFill="1" applyBorder="1" applyAlignment="1">
      <alignment horizontal="center"/>
    </xf>
    <xf numFmtId="164" fontId="6" fillId="3" borderId="1" xfId="0" applyNumberFormat="1" applyFont="1" applyFill="1" applyBorder="1" applyAlignment="1">
      <alignment horizontal="center" vertical="center" wrapText="1"/>
    </xf>
    <xf numFmtId="164" fontId="6" fillId="3" borderId="1" xfId="0" applyNumberFormat="1" applyFont="1" applyFill="1" applyBorder="1" applyAlignment="1">
      <alignment horizontal="right" vertical="center"/>
    </xf>
    <xf numFmtId="164" fontId="6" fillId="3" borderId="11" xfId="0" applyNumberFormat="1" applyFont="1" applyFill="1" applyBorder="1" applyAlignment="1">
      <alignment horizontal="right" vertical="center"/>
    </xf>
    <xf numFmtId="0" fontId="7" fillId="3" borderId="10" xfId="0" applyFont="1" applyFill="1" applyBorder="1" applyAlignment="1">
      <alignment horizontal="right"/>
    </xf>
    <xf numFmtId="164" fontId="9" fillId="3" borderId="4" xfId="0" applyNumberFormat="1" applyFont="1" applyFill="1" applyBorder="1" applyAlignment="1">
      <alignment horizontal="right"/>
    </xf>
    <xf numFmtId="164" fontId="9" fillId="3" borderId="1" xfId="0" applyNumberFormat="1" applyFont="1" applyFill="1" applyBorder="1" applyAlignment="1">
      <alignment horizontal="right"/>
    </xf>
    <xf numFmtId="164" fontId="9" fillId="3" borderId="5" xfId="0" applyNumberFormat="1" applyFont="1" applyFill="1" applyBorder="1" applyAlignment="1">
      <alignment horizontal="right"/>
    </xf>
    <xf numFmtId="0" fontId="9" fillId="3" borderId="1" xfId="0" applyFont="1" applyFill="1" applyBorder="1" applyAlignment="1">
      <alignment horizontal="right"/>
    </xf>
    <xf numFmtId="164" fontId="12" fillId="3" borderId="5" xfId="0" applyNumberFormat="1" applyFont="1" applyFill="1" applyBorder="1" applyAlignment="1">
      <alignment horizontal="right"/>
    </xf>
    <xf numFmtId="0" fontId="12" fillId="3" borderId="10" xfId="0" applyFont="1" applyFill="1" applyBorder="1" applyAlignment="1">
      <alignment horizontal="right" vertical="center"/>
    </xf>
    <xf numFmtId="0" fontId="12" fillId="3" borderId="11" xfId="0" applyFont="1" applyFill="1" applyBorder="1" applyAlignment="1">
      <alignment horizontal="right" vertical="center"/>
    </xf>
    <xf numFmtId="0" fontId="2" fillId="3" borderId="0" xfId="0" applyFont="1" applyFill="1" applyBorder="1" applyAlignment="1">
      <alignment wrapText="1"/>
    </xf>
    <xf numFmtId="0" fontId="47" fillId="0" borderId="0" xfId="0" applyFont="1"/>
    <xf numFmtId="0" fontId="7" fillId="3" borderId="9" xfId="0" applyFont="1" applyFill="1" applyBorder="1" applyAlignment="1"/>
    <xf numFmtId="0" fontId="7" fillId="3" borderId="3" xfId="0" applyFont="1" applyFill="1" applyBorder="1" applyAlignment="1"/>
    <xf numFmtId="0" fontId="7" fillId="3" borderId="3" xfId="0" applyFont="1" applyFill="1" applyBorder="1" applyAlignment="1">
      <alignment horizontal="center"/>
    </xf>
    <xf numFmtId="0" fontId="7" fillId="3" borderId="4" xfId="0" applyFont="1" applyFill="1" applyBorder="1" applyAlignment="1">
      <alignment horizontal="center"/>
    </xf>
    <xf numFmtId="0" fontId="7" fillId="3" borderId="6" xfId="0" applyFont="1" applyFill="1" applyBorder="1" applyAlignment="1"/>
    <xf numFmtId="0" fontId="7" fillId="3" borderId="14" xfId="0" applyFont="1" applyFill="1" applyBorder="1" applyAlignment="1"/>
    <xf numFmtId="0" fontId="3" fillId="3" borderId="1" xfId="0" applyFont="1" applyFill="1" applyBorder="1" applyAlignment="1"/>
    <xf numFmtId="175" fontId="7" fillId="3" borderId="1" xfId="0" applyNumberFormat="1" applyFont="1" applyFill="1" applyBorder="1" applyAlignment="1">
      <alignment horizontal="center"/>
    </xf>
    <xf numFmtId="0" fontId="12" fillId="3" borderId="1" xfId="0" applyFont="1" applyFill="1" applyBorder="1" applyAlignment="1">
      <alignment horizontal="center"/>
    </xf>
    <xf numFmtId="0" fontId="12" fillId="3" borderId="5" xfId="0" applyFont="1" applyFill="1" applyBorder="1" applyAlignment="1">
      <alignment horizontal="center"/>
    </xf>
    <xf numFmtId="175" fontId="3" fillId="3" borderId="0" xfId="0" quotePrefix="1" applyNumberFormat="1" applyFont="1" applyFill="1" applyBorder="1" applyAlignment="1">
      <alignment horizontal="center"/>
    </xf>
    <xf numFmtId="175" fontId="3" fillId="3" borderId="0" xfId="0" quotePrefix="1" applyNumberFormat="1" applyFont="1" applyFill="1" applyBorder="1" applyAlignment="1"/>
    <xf numFmtId="175" fontId="3" fillId="3" borderId="0" xfId="0" applyNumberFormat="1" applyFont="1" applyFill="1" applyBorder="1" applyAlignment="1">
      <alignment horizontal="center"/>
    </xf>
    <xf numFmtId="4" fontId="3" fillId="3" borderId="7" xfId="0" applyNumberFormat="1" applyFont="1" applyFill="1" applyBorder="1" applyAlignment="1"/>
    <xf numFmtId="169" fontId="3" fillId="3" borderId="0" xfId="0" applyNumberFormat="1" applyFont="1" applyFill="1" applyBorder="1" applyAlignment="1">
      <alignment horizontal="center"/>
    </xf>
    <xf numFmtId="169" fontId="3" fillId="3" borderId="7" xfId="0" applyNumberFormat="1" applyFont="1" applyFill="1" applyBorder="1" applyAlignment="1">
      <alignment horizontal="center"/>
    </xf>
    <xf numFmtId="169" fontId="3" fillId="3" borderId="0" xfId="0" applyNumberFormat="1" applyFont="1" applyFill="1" applyBorder="1" applyAlignment="1">
      <alignment horizontal="center"/>
    </xf>
    <xf numFmtId="169" fontId="3" fillId="3" borderId="7" xfId="0" applyNumberFormat="1" applyFont="1" applyFill="1" applyBorder="1" applyAlignment="1">
      <alignment horizontal="center"/>
    </xf>
    <xf numFmtId="175" fontId="3" fillId="3" borderId="1" xfId="0" quotePrefix="1" applyNumberFormat="1" applyFont="1" applyFill="1" applyBorder="1" applyAlignment="1">
      <alignment horizontal="center"/>
    </xf>
    <xf numFmtId="175" fontId="3" fillId="3" borderId="1" xfId="0" quotePrefix="1" applyNumberFormat="1" applyFont="1" applyFill="1" applyBorder="1" applyAlignment="1"/>
    <xf numFmtId="0" fontId="3" fillId="3" borderId="8" xfId="0" applyFont="1" applyFill="1" applyBorder="1"/>
    <xf numFmtId="0" fontId="7" fillId="3" borderId="15" xfId="0" applyFont="1" applyFill="1" applyBorder="1" applyAlignment="1"/>
    <xf numFmtId="0" fontId="3" fillId="3" borderId="10" xfId="0" applyFont="1" applyFill="1" applyBorder="1" applyAlignment="1"/>
    <xf numFmtId="175" fontId="7" fillId="3" borderId="10" xfId="0" applyNumberFormat="1" applyFont="1" applyFill="1" applyBorder="1" applyAlignment="1">
      <alignment horizontal="center"/>
    </xf>
    <xf numFmtId="0" fontId="7" fillId="3" borderId="10" xfId="0" applyFont="1" applyFill="1" applyBorder="1" applyAlignment="1"/>
    <xf numFmtId="0" fontId="3" fillId="3" borderId="10" xfId="0" applyFont="1" applyFill="1" applyBorder="1" applyAlignment="1">
      <alignment horizontal="center"/>
    </xf>
    <xf numFmtId="0" fontId="3" fillId="3" borderId="11" xfId="0" applyFont="1" applyFill="1" applyBorder="1" applyAlignment="1">
      <alignment horizontal="center"/>
    </xf>
    <xf numFmtId="175" fontId="3" fillId="3" borderId="3" xfId="0" applyNumberFormat="1" applyFont="1" applyFill="1" applyBorder="1" applyAlignment="1">
      <alignment horizontal="center"/>
    </xf>
    <xf numFmtId="175" fontId="3" fillId="3" borderId="3" xfId="0" applyNumberFormat="1" applyFont="1" applyFill="1" applyBorder="1" applyAlignment="1"/>
    <xf numFmtId="169" fontId="3" fillId="3" borderId="3" xfId="0" applyNumberFormat="1" applyFont="1" applyFill="1" applyBorder="1" applyAlignment="1">
      <alignment horizontal="center"/>
    </xf>
    <xf numFmtId="169" fontId="3" fillId="3" borderId="4" xfId="0" applyNumberFormat="1" applyFont="1" applyFill="1" applyBorder="1" applyAlignment="1">
      <alignment horizontal="center"/>
    </xf>
    <xf numFmtId="175" fontId="3" fillId="3" borderId="0" xfId="0" applyNumberFormat="1" applyFont="1" applyFill="1" applyBorder="1" applyAlignment="1"/>
    <xf numFmtId="175" fontId="3" fillId="3" borderId="1" xfId="0" applyNumberFormat="1" applyFont="1" applyFill="1" applyBorder="1" applyAlignment="1">
      <alignment horizontal="center"/>
    </xf>
    <xf numFmtId="175" fontId="3" fillId="3" borderId="1" xfId="0" applyNumberFormat="1" applyFont="1" applyFill="1" applyBorder="1" applyAlignment="1"/>
    <xf numFmtId="175" fontId="7" fillId="3" borderId="3" xfId="0" applyNumberFormat="1" applyFont="1" applyFill="1" applyBorder="1" applyAlignment="1">
      <alignment horizontal="center"/>
    </xf>
    <xf numFmtId="0" fontId="3" fillId="3" borderId="11" xfId="0" applyFont="1" applyFill="1" applyBorder="1" applyAlignment="1"/>
    <xf numFmtId="0" fontId="3" fillId="3" borderId="14" xfId="0" applyFont="1" applyFill="1" applyBorder="1"/>
    <xf numFmtId="169" fontId="3" fillId="3" borderId="7" xfId="0" applyNumberFormat="1" applyFont="1" applyFill="1" applyBorder="1" applyAlignment="1"/>
    <xf numFmtId="175" fontId="7" fillId="3" borderId="10" xfId="0" applyNumberFormat="1" applyFont="1" applyFill="1" applyBorder="1" applyAlignment="1">
      <alignment horizontal="center" vertical="center"/>
    </xf>
    <xf numFmtId="169" fontId="7" fillId="3" borderId="11" xfId="0" applyNumberFormat="1" applyFont="1" applyFill="1" applyBorder="1" applyAlignment="1">
      <alignment vertical="center"/>
    </xf>
    <xf numFmtId="3" fontId="1" fillId="3" borderId="0" xfId="0" applyNumberFormat="1" applyFont="1" applyFill="1" applyBorder="1" applyAlignment="1"/>
    <xf numFmtId="0" fontId="34" fillId="3" borderId="0" xfId="0" quotePrefix="1" applyFont="1" applyFill="1" applyBorder="1" applyAlignment="1">
      <alignment horizontal="center"/>
    </xf>
    <xf numFmtId="3" fontId="34" fillId="3" borderId="0" xfId="0" applyNumberFormat="1" applyFont="1" applyFill="1" applyBorder="1" applyAlignment="1">
      <alignment horizontal="center"/>
    </xf>
    <xf numFmtId="3" fontId="34" fillId="3" borderId="0" xfId="0" quotePrefix="1" applyNumberFormat="1" applyFont="1" applyFill="1" applyBorder="1" applyAlignment="1">
      <alignment horizontal="center"/>
    </xf>
    <xf numFmtId="0" fontId="0" fillId="0" borderId="0" xfId="0" applyAlignment="1">
      <alignment horizontal="center"/>
    </xf>
    <xf numFmtId="0" fontId="9" fillId="3" borderId="1" xfId="0" applyFont="1" applyFill="1" applyBorder="1" applyAlignment="1"/>
    <xf numFmtId="169" fontId="3" fillId="3" borderId="4" xfId="0" applyNumberFormat="1" applyFont="1" applyFill="1" applyBorder="1" applyAlignment="1">
      <alignment horizontal="center"/>
    </xf>
    <xf numFmtId="0" fontId="3" fillId="3" borderId="8" xfId="0" applyFont="1" applyFill="1" applyBorder="1" applyAlignment="1">
      <alignment horizontal="center"/>
    </xf>
    <xf numFmtId="0" fontId="3" fillId="3" borderId="14" xfId="0" applyFont="1" applyFill="1" applyBorder="1" applyAlignment="1">
      <alignment horizontal="center"/>
    </xf>
    <xf numFmtId="0" fontId="2" fillId="3" borderId="10" xfId="0" applyFont="1" applyFill="1" applyBorder="1" applyAlignment="1">
      <alignment horizontal="center" vertical="center"/>
    </xf>
    <xf numFmtId="0" fontId="7" fillId="3" borderId="0" xfId="0" applyFont="1" applyFill="1" applyBorder="1" applyAlignment="1">
      <alignment horizontal="center" vertical="center"/>
    </xf>
    <xf numFmtId="0" fontId="7" fillId="3" borderId="3" xfId="0" applyFont="1" applyFill="1" applyBorder="1" applyAlignment="1">
      <alignment horizontal="center" vertical="center"/>
    </xf>
    <xf numFmtId="0" fontId="7" fillId="3" borderId="0" xfId="0" applyFont="1" applyFill="1" applyBorder="1" applyAlignment="1">
      <alignment horizontal="center" vertical="center"/>
    </xf>
    <xf numFmtId="0" fontId="7" fillId="3" borderId="0" xfId="0" applyFont="1" applyFill="1" applyBorder="1" applyAlignment="1">
      <alignment horizontal="center" vertical="center" wrapText="1"/>
    </xf>
    <xf numFmtId="0" fontId="7" fillId="3" borderId="0"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3" fontId="3" fillId="3" borderId="0" xfId="0" applyNumberFormat="1" applyFont="1" applyFill="1" applyBorder="1" applyAlignment="1">
      <alignment horizontal="center" wrapText="1"/>
    </xf>
    <xf numFmtId="0" fontId="3" fillId="3" borderId="0" xfId="0" applyFont="1" applyFill="1" applyBorder="1" applyAlignment="1">
      <alignment horizontal="center" vertical="center" wrapText="1"/>
    </xf>
    <xf numFmtId="3" fontId="3" fillId="3" borderId="1" xfId="0" applyNumberFormat="1" applyFont="1" applyFill="1" applyBorder="1" applyAlignment="1">
      <alignment horizontal="center"/>
    </xf>
    <xf numFmtId="0" fontId="10" fillId="3" borderId="0" xfId="0" applyFont="1" applyFill="1" applyBorder="1" applyAlignment="1">
      <alignment horizontal="center" vertical="center"/>
    </xf>
    <xf numFmtId="3" fontId="12" fillId="3" borderId="10" xfId="0" applyNumberFormat="1" applyFont="1" applyFill="1" applyBorder="1" applyAlignment="1">
      <alignment horizontal="center" vertical="center" wrapText="1"/>
    </xf>
    <xf numFmtId="0" fontId="12" fillId="3" borderId="0" xfId="0" applyFont="1" applyFill="1" applyBorder="1" applyAlignment="1">
      <alignment horizontal="center" vertical="center"/>
    </xf>
    <xf numFmtId="3" fontId="12" fillId="3" borderId="0" xfId="0" applyNumberFormat="1" applyFont="1" applyFill="1" applyBorder="1" applyAlignment="1">
      <alignment horizontal="center" vertical="center" wrapText="1"/>
    </xf>
    <xf numFmtId="0" fontId="10" fillId="3" borderId="0" xfId="0" applyFont="1" applyFill="1" applyBorder="1" applyAlignment="1">
      <alignment horizontal="left"/>
    </xf>
    <xf numFmtId="167" fontId="1" fillId="3" borderId="0" xfId="0" applyNumberFormat="1" applyFont="1" applyFill="1" applyAlignment="1">
      <alignment horizontal="center"/>
    </xf>
    <xf numFmtId="0" fontId="11" fillId="3" borderId="0" xfId="0" applyFont="1" applyFill="1" applyBorder="1"/>
    <xf numFmtId="0" fontId="11" fillId="3" borderId="0" xfId="0" applyFont="1" applyFill="1" applyBorder="1" applyAlignment="1">
      <alignment horizontal="center"/>
    </xf>
    <xf numFmtId="0" fontId="11" fillId="3" borderId="0" xfId="0" applyFont="1" applyFill="1" applyAlignment="1">
      <alignment horizontal="center"/>
    </xf>
    <xf numFmtId="3" fontId="1" fillId="3" borderId="0" xfId="0" applyNumberFormat="1" applyFont="1" applyFill="1" applyAlignment="1">
      <alignment horizontal="center"/>
    </xf>
    <xf numFmtId="0" fontId="13" fillId="3" borderId="0" xfId="0" applyFont="1" applyFill="1" applyAlignment="1">
      <alignment horizontal="center"/>
    </xf>
    <xf numFmtId="0" fontId="13" fillId="3" borderId="0" xfId="0" applyFont="1" applyFill="1"/>
    <xf numFmtId="0" fontId="6" fillId="3" borderId="0" xfId="0" applyFont="1" applyFill="1" applyBorder="1" applyAlignment="1"/>
    <xf numFmtId="0" fontId="11" fillId="3" borderId="0" xfId="0" applyFont="1" applyFill="1" applyBorder="1" applyAlignment="1"/>
    <xf numFmtId="0" fontId="13" fillId="3" borderId="0" xfId="0" applyFont="1" applyFill="1" applyAlignment="1"/>
    <xf numFmtId="0" fontId="2" fillId="3" borderId="0" xfId="0" applyFont="1" applyFill="1" applyAlignment="1"/>
    <xf numFmtId="0" fontId="12" fillId="3" borderId="0" xfId="0" applyFont="1" applyFill="1" applyBorder="1" applyAlignment="1">
      <alignment horizontal="center" vertical="center"/>
    </xf>
    <xf numFmtId="0" fontId="12" fillId="3" borderId="0" xfId="0" applyFont="1" applyFill="1" applyBorder="1" applyAlignment="1">
      <alignment vertical="center"/>
    </xf>
    <xf numFmtId="0" fontId="12" fillId="3" borderId="0" xfId="0" applyFont="1" applyFill="1" applyBorder="1" applyAlignment="1">
      <alignment horizontal="center" vertical="center" wrapText="1"/>
    </xf>
    <xf numFmtId="0" fontId="12" fillId="3" borderId="0" xfId="0" applyFont="1" applyFill="1" applyBorder="1" applyAlignment="1">
      <alignment horizontal="center" vertical="center" wrapText="1"/>
    </xf>
    <xf numFmtId="0" fontId="12" fillId="3" borderId="1" xfId="0" applyFont="1" applyFill="1" applyBorder="1" applyAlignment="1">
      <alignment vertical="center"/>
    </xf>
    <xf numFmtId="164" fontId="3" fillId="3" borderId="0" xfId="0" applyNumberFormat="1" applyFont="1" applyFill="1" applyAlignment="1">
      <alignment horizontal="center"/>
    </xf>
    <xf numFmtId="164" fontId="7" fillId="3" borderId="0" xfId="0" applyNumberFormat="1" applyFont="1" applyFill="1" applyBorder="1" applyAlignment="1">
      <alignment horizontal="center" vertical="center"/>
    </xf>
    <xf numFmtId="0" fontId="12" fillId="3" borderId="3" xfId="0" applyFont="1" applyFill="1" applyBorder="1" applyAlignment="1">
      <alignment horizontal="center" vertical="center"/>
    </xf>
    <xf numFmtId="0" fontId="12" fillId="3" borderId="3" xfId="0" applyFont="1" applyFill="1" applyBorder="1" applyAlignment="1">
      <alignment horizontal="center" vertical="center" wrapText="1"/>
    </xf>
    <xf numFmtId="3" fontId="3" fillId="3" borderId="0" xfId="0" applyNumberFormat="1" applyFont="1" applyFill="1" applyAlignment="1">
      <alignment horizontal="center"/>
    </xf>
    <xf numFmtId="3" fontId="7" fillId="3" borderId="0" xfId="0" applyNumberFormat="1" applyFont="1" applyFill="1" applyBorder="1" applyAlignment="1">
      <alignment horizontal="center" vertical="center"/>
    </xf>
    <xf numFmtId="0" fontId="12" fillId="3" borderId="3" xfId="0" applyFont="1" applyFill="1" applyBorder="1" applyAlignment="1">
      <alignment wrapText="1"/>
    </xf>
    <xf numFmtId="0" fontId="12" fillId="3" borderId="3" xfId="0" applyFont="1" applyFill="1" applyBorder="1" applyAlignment="1">
      <alignment horizontal="center" wrapText="1"/>
    </xf>
    <xf numFmtId="0" fontId="12" fillId="3" borderId="3" xfId="0" applyFont="1" applyFill="1" applyBorder="1" applyAlignment="1">
      <alignment horizontal="center"/>
    </xf>
    <xf numFmtId="0" fontId="9" fillId="3" borderId="4" xfId="0" applyFont="1" applyFill="1" applyBorder="1" applyAlignment="1">
      <alignment horizontal="center"/>
    </xf>
    <xf numFmtId="0" fontId="12" fillId="3" borderId="1" xfId="0" applyFont="1" applyFill="1" applyBorder="1" applyAlignment="1">
      <alignment horizontal="center" wrapText="1"/>
    </xf>
    <xf numFmtId="0" fontId="12" fillId="3" borderId="0" xfId="0" applyFont="1" applyFill="1" applyBorder="1" applyAlignment="1">
      <alignment horizontal="center" wrapText="1"/>
    </xf>
    <xf numFmtId="0" fontId="12" fillId="3" borderId="1" xfId="0" applyFont="1" applyFill="1" applyBorder="1" applyAlignment="1">
      <alignment horizontal="center" wrapText="1"/>
    </xf>
    <xf numFmtId="164" fontId="7" fillId="3" borderId="3" xfId="0" applyNumberFormat="1" applyFont="1" applyFill="1" applyBorder="1" applyAlignment="1">
      <alignment horizontal="center"/>
    </xf>
    <xf numFmtId="164" fontId="7" fillId="3" borderId="4" xfId="0" applyNumberFormat="1" applyFont="1" applyFill="1" applyBorder="1" applyAlignment="1">
      <alignment horizontal="center"/>
    </xf>
    <xf numFmtId="164" fontId="3" fillId="3" borderId="7" xfId="0" applyNumberFormat="1" applyFont="1" applyFill="1" applyBorder="1" applyAlignment="1">
      <alignment horizontal="center"/>
    </xf>
    <xf numFmtId="164" fontId="12" fillId="3" borderId="7" xfId="0" applyNumberFormat="1" applyFont="1" applyFill="1" applyBorder="1" applyAlignment="1">
      <alignment horizontal="center"/>
    </xf>
    <xf numFmtId="164" fontId="3" fillId="3" borderId="5" xfId="0" applyNumberFormat="1" applyFont="1" applyFill="1" applyBorder="1" applyAlignment="1">
      <alignment horizontal="center"/>
    </xf>
    <xf numFmtId="164" fontId="7" fillId="3" borderId="10" xfId="0" applyNumberFormat="1" applyFont="1" applyFill="1" applyBorder="1" applyAlignment="1">
      <alignment horizontal="center"/>
    </xf>
    <xf numFmtId="0" fontId="73" fillId="3" borderId="0" xfId="0" applyFont="1" applyFill="1"/>
    <xf numFmtId="164" fontId="3" fillId="3" borderId="1" xfId="0" applyNumberFormat="1" applyFont="1" applyFill="1" applyBorder="1" applyAlignment="1">
      <alignment horizontal="center"/>
    </xf>
    <xf numFmtId="3" fontId="10" fillId="3" borderId="0" xfId="0" applyNumberFormat="1" applyFont="1" applyFill="1" applyBorder="1" applyAlignment="1">
      <alignment horizontal="center"/>
    </xf>
    <xf numFmtId="164" fontId="7" fillId="3" borderId="11" xfId="0" applyNumberFormat="1" applyFont="1" applyFill="1" applyBorder="1" applyAlignment="1">
      <alignment horizontal="center"/>
    </xf>
    <xf numFmtId="164" fontId="3" fillId="3" borderId="0" xfId="0" quotePrefix="1" applyNumberFormat="1" applyFont="1" applyFill="1" applyBorder="1" applyAlignment="1">
      <alignment horizontal="center"/>
    </xf>
    <xf numFmtId="164" fontId="7" fillId="3" borderId="10" xfId="0" quotePrefix="1" applyNumberFormat="1" applyFont="1" applyFill="1" applyBorder="1" applyAlignment="1">
      <alignment horizontal="center"/>
    </xf>
    <xf numFmtId="164" fontId="7" fillId="3" borderId="7" xfId="0" quotePrefix="1" applyNumberFormat="1" applyFont="1" applyFill="1" applyBorder="1" applyAlignment="1">
      <alignment horizontal="center"/>
    </xf>
    <xf numFmtId="164" fontId="12" fillId="3" borderId="7" xfId="0" quotePrefix="1" applyNumberFormat="1" applyFont="1" applyFill="1" applyBorder="1" applyAlignment="1">
      <alignment horizontal="center"/>
    </xf>
    <xf numFmtId="0" fontId="12" fillId="0" borderId="0" xfId="0" applyFont="1" applyFill="1" applyBorder="1" applyAlignment="1">
      <alignment horizontal="center"/>
    </xf>
    <xf numFmtId="0" fontId="2" fillId="3" borderId="8" xfId="0" applyFont="1" applyFill="1" applyBorder="1" applyAlignment="1">
      <alignment vertical="center" wrapText="1"/>
    </xf>
    <xf numFmtId="164" fontId="7" fillId="3" borderId="3" xfId="0" quotePrefix="1" applyNumberFormat="1" applyFont="1" applyFill="1" applyBorder="1" applyAlignment="1">
      <alignment horizontal="center"/>
    </xf>
    <xf numFmtId="0" fontId="12" fillId="3" borderId="0" xfId="0" applyFont="1" applyFill="1" applyAlignment="1">
      <alignment horizontal="left"/>
    </xf>
    <xf numFmtId="0" fontId="3" fillId="3" borderId="0" xfId="0" applyFont="1" applyFill="1" applyBorder="1" applyAlignment="1">
      <alignment horizontal="left" wrapText="1"/>
    </xf>
    <xf numFmtId="0" fontId="12" fillId="3" borderId="3" xfId="0" applyFont="1" applyFill="1" applyBorder="1" applyAlignment="1">
      <alignment horizontal="center" wrapText="1"/>
    </xf>
    <xf numFmtId="0" fontId="12" fillId="3" borderId="4" xfId="0" applyFont="1" applyFill="1" applyBorder="1" applyAlignment="1">
      <alignment horizontal="center"/>
    </xf>
    <xf numFmtId="0" fontId="12" fillId="3" borderId="0" xfId="0" applyFont="1" applyFill="1" applyBorder="1" applyAlignment="1">
      <alignment vertical="center" wrapText="1"/>
    </xf>
    <xf numFmtId="0" fontId="12" fillId="3" borderId="1" xfId="0" applyFont="1" applyFill="1" applyBorder="1" applyAlignment="1">
      <alignment vertical="center" wrapText="1"/>
    </xf>
    <xf numFmtId="164" fontId="4" fillId="3" borderId="0" xfId="0" applyNumberFormat="1" applyFont="1" applyFill="1" applyBorder="1" applyAlignment="1">
      <alignment horizontal="center"/>
    </xf>
    <xf numFmtId="164" fontId="3" fillId="0" borderId="0" xfId="0" applyNumberFormat="1" applyFont="1" applyFill="1" applyBorder="1" applyAlignment="1">
      <alignment horizontal="center"/>
    </xf>
    <xf numFmtId="3" fontId="18" fillId="3" borderId="0" xfId="0" applyNumberFormat="1" applyFont="1" applyFill="1" applyBorder="1" applyAlignment="1">
      <alignment horizontal="center"/>
    </xf>
    <xf numFmtId="3" fontId="18" fillId="3" borderId="0" xfId="0" applyNumberFormat="1" applyFont="1" applyFill="1" applyBorder="1"/>
    <xf numFmtId="164" fontId="3" fillId="0" borderId="0" xfId="0" quotePrefix="1" applyNumberFormat="1" applyFont="1" applyFill="1" applyBorder="1" applyAlignment="1">
      <alignment horizontal="center"/>
    </xf>
    <xf numFmtId="164" fontId="3" fillId="3" borderId="1" xfId="0" quotePrefix="1" applyNumberFormat="1" applyFont="1" applyFill="1" applyBorder="1" applyAlignment="1">
      <alignment horizontal="center"/>
    </xf>
    <xf numFmtId="164" fontId="12" fillId="0" borderId="0" xfId="0" quotePrefix="1" applyNumberFormat="1" applyFont="1" applyFill="1" applyBorder="1" applyAlignment="1">
      <alignment horizontal="center"/>
    </xf>
    <xf numFmtId="3" fontId="12" fillId="3" borderId="10" xfId="0" applyNumberFormat="1" applyFont="1" applyFill="1" applyBorder="1" applyAlignment="1">
      <alignment horizontal="center" vertical="center"/>
    </xf>
    <xf numFmtId="3" fontId="12" fillId="3" borderId="11" xfId="0" applyNumberFormat="1" applyFont="1" applyFill="1" applyBorder="1" applyAlignment="1">
      <alignment horizontal="center" vertical="center"/>
    </xf>
    <xf numFmtId="0" fontId="3" fillId="0" borderId="0" xfId="0" applyFont="1" applyFill="1" applyBorder="1" applyAlignment="1">
      <alignment horizontal="center" vertical="center"/>
    </xf>
    <xf numFmtId="0" fontId="20" fillId="0" borderId="0" xfId="0" applyFont="1" applyFill="1" applyBorder="1" applyAlignment="1">
      <alignment horizontal="center" vertical="center"/>
    </xf>
    <xf numFmtId="0" fontId="12" fillId="2" borderId="3" xfId="0" applyFont="1" applyFill="1" applyBorder="1" applyAlignment="1">
      <alignment vertical="center" wrapText="1"/>
    </xf>
    <xf numFmtId="0" fontId="12" fillId="3" borderId="4" xfId="0" applyFont="1" applyFill="1" applyBorder="1" applyAlignment="1">
      <alignment wrapText="1"/>
    </xf>
    <xf numFmtId="0" fontId="12" fillId="2" borderId="0" xfId="0" applyFont="1" applyFill="1" applyBorder="1" applyAlignment="1">
      <alignment horizontal="right" vertical="center"/>
    </xf>
    <xf numFmtId="0" fontId="12" fillId="3" borderId="7" xfId="0" applyFont="1" applyFill="1" applyBorder="1" applyAlignment="1">
      <alignment horizontal="right" vertical="center"/>
    </xf>
    <xf numFmtId="0" fontId="12" fillId="2" borderId="1" xfId="0" applyFont="1" applyFill="1" applyBorder="1" applyAlignment="1">
      <alignment horizontal="right" vertical="center"/>
    </xf>
    <xf numFmtId="0" fontId="12" fillId="3" borderId="5" xfId="0" applyFont="1" applyFill="1" applyBorder="1" applyAlignment="1">
      <alignment horizontal="right" vertical="center"/>
    </xf>
    <xf numFmtId="164" fontId="4" fillId="2" borderId="0" xfId="0" applyNumberFormat="1" applyFont="1" applyFill="1" applyBorder="1" applyAlignment="1">
      <alignment horizontal="right" vertical="center"/>
    </xf>
    <xf numFmtId="164" fontId="4" fillId="3" borderId="7" xfId="0" applyNumberFormat="1" applyFont="1" applyFill="1" applyBorder="1" applyAlignment="1">
      <alignment horizontal="right"/>
    </xf>
    <xf numFmtId="49" fontId="3" fillId="3" borderId="0" xfId="0" applyNumberFormat="1" applyFont="1" applyFill="1" applyBorder="1" applyAlignment="1">
      <alignment horizontal="center"/>
    </xf>
    <xf numFmtId="164" fontId="7" fillId="2" borderId="3" xfId="0" applyNumberFormat="1" applyFont="1" applyFill="1" applyBorder="1" applyAlignment="1">
      <alignment horizontal="right" vertical="center"/>
    </xf>
    <xf numFmtId="164" fontId="7" fillId="3" borderId="4" xfId="0" applyNumberFormat="1" applyFont="1" applyFill="1" applyBorder="1" applyAlignment="1">
      <alignment horizontal="right"/>
    </xf>
    <xf numFmtId="1" fontId="3" fillId="3" borderId="0" xfId="0" applyNumberFormat="1" applyFont="1" applyFill="1" applyBorder="1" applyAlignment="1">
      <alignment horizontal="center"/>
    </xf>
    <xf numFmtId="164" fontId="3" fillId="2" borderId="0" xfId="0" applyNumberFormat="1" applyFont="1" applyFill="1" applyBorder="1" applyAlignment="1">
      <alignment horizontal="right" vertical="center"/>
    </xf>
    <xf numFmtId="0" fontId="74" fillId="0" borderId="0" xfId="0" applyFont="1"/>
    <xf numFmtId="164" fontId="12" fillId="2" borderId="0" xfId="0" applyNumberFormat="1" applyFont="1" applyFill="1" applyBorder="1" applyAlignment="1">
      <alignment horizontal="right" vertical="center"/>
    </xf>
    <xf numFmtId="164" fontId="12" fillId="2" borderId="10" xfId="0" quotePrefix="1" applyNumberFormat="1" applyFont="1" applyFill="1" applyBorder="1" applyAlignment="1">
      <alignment horizontal="right" vertical="center"/>
    </xf>
    <xf numFmtId="164" fontId="12" fillId="2" borderId="0" xfId="0" quotePrefix="1" applyNumberFormat="1" applyFont="1" applyFill="1" applyBorder="1" applyAlignment="1">
      <alignment horizontal="right" vertical="center"/>
    </xf>
    <xf numFmtId="164" fontId="3" fillId="2" borderId="0" xfId="0" quotePrefix="1" applyNumberFormat="1" applyFont="1" applyFill="1" applyBorder="1" applyAlignment="1">
      <alignment horizontal="right" vertical="center"/>
    </xf>
    <xf numFmtId="164" fontId="9" fillId="2" borderId="0" xfId="0" quotePrefix="1" applyNumberFormat="1" applyFont="1" applyFill="1" applyBorder="1" applyAlignment="1">
      <alignment horizontal="right" vertical="center"/>
    </xf>
    <xf numFmtId="164" fontId="9" fillId="2" borderId="0" xfId="0" applyNumberFormat="1" applyFont="1" applyFill="1" applyBorder="1" applyAlignment="1">
      <alignment horizontal="right" vertical="center"/>
    </xf>
    <xf numFmtId="164" fontId="9" fillId="2" borderId="1" xfId="0" quotePrefix="1" applyNumberFormat="1" applyFont="1" applyFill="1" applyBorder="1" applyAlignment="1">
      <alignment horizontal="right" vertical="center"/>
    </xf>
    <xf numFmtId="0" fontId="3" fillId="2" borderId="0" xfId="0" applyFont="1" applyFill="1" applyBorder="1" applyAlignment="1">
      <alignment horizontal="right" vertical="center"/>
    </xf>
    <xf numFmtId="0" fontId="10" fillId="2" borderId="0" xfId="0" applyFont="1" applyFill="1" applyBorder="1" applyAlignment="1">
      <alignment horizontal="right" vertical="center"/>
    </xf>
    <xf numFmtId="0" fontId="12" fillId="2" borderId="3" xfId="0" applyFont="1" applyFill="1" applyBorder="1" applyAlignment="1">
      <alignment horizontal="right" vertical="center" wrapText="1"/>
    </xf>
    <xf numFmtId="0" fontId="12" fillId="3" borderId="4" xfId="0" applyFont="1" applyFill="1" applyBorder="1" applyAlignment="1">
      <alignment horizontal="right" wrapText="1"/>
    </xf>
    <xf numFmtId="164" fontId="12" fillId="3" borderId="4" xfId="0" applyNumberFormat="1" applyFont="1" applyFill="1" applyBorder="1" applyAlignment="1">
      <alignment horizontal="right"/>
    </xf>
    <xf numFmtId="164" fontId="12" fillId="2" borderId="3" xfId="0" applyNumberFormat="1" applyFont="1" applyFill="1" applyBorder="1" applyAlignment="1">
      <alignment horizontal="right" vertical="center"/>
    </xf>
    <xf numFmtId="1" fontId="3" fillId="3" borderId="0" xfId="0" applyNumberFormat="1" applyFont="1" applyFill="1" applyAlignment="1">
      <alignment horizontal="center"/>
    </xf>
    <xf numFmtId="164" fontId="3" fillId="0" borderId="7" xfId="0" quotePrefix="1" applyNumberFormat="1" applyFont="1" applyFill="1" applyBorder="1" applyAlignment="1">
      <alignment horizontal="right"/>
    </xf>
    <xf numFmtId="164" fontId="3" fillId="2" borderId="1" xfId="0" applyNumberFormat="1" applyFont="1" applyFill="1" applyBorder="1" applyAlignment="1">
      <alignment horizontal="right" vertical="center"/>
    </xf>
    <xf numFmtId="164" fontId="3" fillId="3" borderId="5" xfId="0" quotePrefix="1" applyNumberFormat="1" applyFont="1" applyFill="1" applyBorder="1" applyAlignment="1">
      <alignment horizontal="right"/>
    </xf>
    <xf numFmtId="164" fontId="12" fillId="2" borderId="10" xfId="0" applyNumberFormat="1" applyFont="1" applyFill="1" applyBorder="1" applyAlignment="1">
      <alignment horizontal="right" vertical="center"/>
    </xf>
    <xf numFmtId="0" fontId="1" fillId="2" borderId="0" xfId="0" applyFont="1" applyFill="1" applyBorder="1" applyAlignment="1">
      <alignment horizontal="center"/>
    </xf>
    <xf numFmtId="0" fontId="1" fillId="2" borderId="0" xfId="0" applyFont="1" applyFill="1" applyAlignment="1">
      <alignment horizontal="center" vertical="center"/>
    </xf>
    <xf numFmtId="0" fontId="1" fillId="0" borderId="0" xfId="0" applyFont="1" applyFill="1" applyAlignment="1">
      <alignment horizontal="center" vertical="center"/>
    </xf>
    <xf numFmtId="3" fontId="3" fillId="0" borderId="0" xfId="0" quotePrefix="1" applyNumberFormat="1" applyFont="1" applyFill="1" applyBorder="1" applyAlignment="1">
      <alignment horizontal="center" vertical="center"/>
    </xf>
    <xf numFmtId="0" fontId="1" fillId="3" borderId="1" xfId="0" applyFont="1" applyFill="1" applyBorder="1" applyAlignment="1">
      <alignment horizontal="left"/>
    </xf>
    <xf numFmtId="0" fontId="75" fillId="3" borderId="4" xfId="0" applyFont="1" applyFill="1" applyBorder="1" applyAlignment="1">
      <alignment horizontal="right"/>
    </xf>
    <xf numFmtId="0" fontId="12" fillId="2" borderId="0" xfId="0" applyFont="1" applyFill="1" applyBorder="1" applyAlignment="1">
      <alignment horizontal="right" vertical="center" wrapText="1"/>
    </xf>
    <xf numFmtId="0" fontId="12" fillId="2" borderId="1" xfId="0" applyFont="1" applyFill="1" applyBorder="1" applyAlignment="1">
      <alignment horizontal="right" vertical="center" wrapText="1"/>
    </xf>
    <xf numFmtId="3" fontId="7" fillId="3" borderId="4" xfId="0" applyNumberFormat="1" applyFont="1" applyFill="1" applyBorder="1" applyAlignment="1">
      <alignment horizontal="right"/>
    </xf>
    <xf numFmtId="3" fontId="3" fillId="3" borderId="7" xfId="0" applyNumberFormat="1" applyFont="1" applyFill="1" applyBorder="1" applyAlignment="1">
      <alignment horizontal="right"/>
    </xf>
    <xf numFmtId="0" fontId="3" fillId="3" borderId="0" xfId="0" quotePrefix="1" applyFont="1" applyFill="1" applyBorder="1" applyAlignment="1">
      <alignment horizontal="right"/>
    </xf>
    <xf numFmtId="3" fontId="3" fillId="3" borderId="5" xfId="0" applyNumberFormat="1" applyFont="1" applyFill="1" applyBorder="1" applyAlignment="1">
      <alignment horizontal="right"/>
    </xf>
    <xf numFmtId="3" fontId="9" fillId="2" borderId="1" xfId="0" quotePrefix="1" applyNumberFormat="1" applyFont="1" applyFill="1" applyBorder="1" applyAlignment="1">
      <alignment horizontal="right"/>
    </xf>
    <xf numFmtId="0" fontId="12" fillId="2" borderId="3" xfId="0" applyFont="1" applyFill="1" applyBorder="1" applyAlignment="1">
      <alignment wrapText="1"/>
    </xf>
    <xf numFmtId="0" fontId="3" fillId="3" borderId="7" xfId="0" quotePrefix="1" applyFont="1" applyFill="1" applyBorder="1" applyAlignment="1">
      <alignment horizontal="right"/>
    </xf>
    <xf numFmtId="0" fontId="12" fillId="3" borderId="7" xfId="0" quotePrefix="1" applyFont="1" applyFill="1" applyBorder="1" applyAlignment="1">
      <alignment horizontal="right"/>
    </xf>
    <xf numFmtId="3" fontId="9" fillId="3" borderId="0" xfId="0" quotePrefix="1" applyNumberFormat="1" applyFont="1" applyFill="1" applyBorder="1" applyAlignment="1"/>
    <xf numFmtId="0" fontId="12" fillId="3" borderId="11" xfId="0" quotePrefix="1" applyFont="1" applyFill="1" applyBorder="1" applyAlignment="1">
      <alignment horizontal="right"/>
    </xf>
    <xf numFmtId="0" fontId="3" fillId="3" borderId="5" xfId="0" quotePrefix="1" applyFont="1" applyFill="1" applyBorder="1" applyAlignment="1">
      <alignment horizontal="right"/>
    </xf>
    <xf numFmtId="164" fontId="12" fillId="2" borderId="3" xfId="0" applyNumberFormat="1" applyFont="1" applyFill="1" applyBorder="1" applyAlignment="1">
      <alignment horizontal="right"/>
    </xf>
    <xf numFmtId="0" fontId="12" fillId="2" borderId="3" xfId="0" applyFont="1" applyFill="1" applyBorder="1" applyAlignment="1">
      <alignment horizontal="right"/>
    </xf>
    <xf numFmtId="0" fontId="12" fillId="3" borderId="4" xfId="0" quotePrefix="1" applyFont="1" applyFill="1" applyBorder="1" applyAlignment="1">
      <alignment horizontal="right"/>
    </xf>
    <xf numFmtId="0" fontId="12" fillId="0" borderId="2" xfId="0" applyFont="1" applyFill="1" applyBorder="1"/>
    <xf numFmtId="164" fontId="3" fillId="2" borderId="1" xfId="0" quotePrefix="1" applyNumberFormat="1" applyFont="1" applyFill="1" applyBorder="1" applyAlignment="1">
      <alignment horizontal="right" vertical="center"/>
    </xf>
    <xf numFmtId="0" fontId="8" fillId="3" borderId="6" xfId="0" applyFont="1" applyFill="1" applyBorder="1" applyAlignment="1">
      <alignment horizontal="center" vertical="center"/>
    </xf>
    <xf numFmtId="0" fontId="8" fillId="3" borderId="1" xfId="0" applyFont="1" applyFill="1" applyBorder="1" applyAlignment="1">
      <alignment horizontal="center" vertical="center"/>
    </xf>
    <xf numFmtId="3" fontId="12" fillId="2" borderId="0" xfId="0" applyNumberFormat="1" applyFont="1" applyFill="1" applyBorder="1" applyAlignment="1">
      <alignment horizontal="right" vertical="center"/>
    </xf>
    <xf numFmtId="3" fontId="12" fillId="3" borderId="5" xfId="0" applyNumberFormat="1" applyFont="1" applyFill="1" applyBorder="1" applyAlignment="1">
      <alignment horizontal="right" vertical="center"/>
    </xf>
    <xf numFmtId="0" fontId="15" fillId="3" borderId="3" xfId="0" applyFont="1" applyFill="1" applyBorder="1" applyAlignment="1">
      <alignment horizontal="center"/>
    </xf>
    <xf numFmtId="0" fontId="15" fillId="3" borderId="3" xfId="0" applyFont="1" applyFill="1" applyBorder="1" applyAlignment="1"/>
    <xf numFmtId="0" fontId="15" fillId="3" borderId="3" xfId="0" applyFont="1" applyFill="1" applyBorder="1" applyAlignment="1">
      <alignment horizontal="center"/>
    </xf>
    <xf numFmtId="0" fontId="15" fillId="0" borderId="1" xfId="0" applyFont="1" applyFill="1" applyBorder="1" applyAlignment="1">
      <alignment horizontal="center"/>
    </xf>
    <xf numFmtId="0" fontId="15" fillId="0" borderId="0" xfId="0" applyFont="1" applyFill="1" applyBorder="1" applyAlignment="1">
      <alignment horizontal="center"/>
    </xf>
    <xf numFmtId="0" fontId="15" fillId="3" borderId="0" xfId="0" applyFont="1" applyFill="1" applyBorder="1" applyAlignment="1">
      <alignment horizontal="center"/>
    </xf>
    <xf numFmtId="0" fontId="15" fillId="3" borderId="1" xfId="0" applyFont="1" applyFill="1" applyBorder="1" applyAlignment="1">
      <alignment horizontal="center"/>
    </xf>
    <xf numFmtId="0" fontId="7" fillId="3" borderId="10" xfId="0" applyFont="1" applyFill="1" applyBorder="1" applyAlignment="1">
      <alignment horizontal="center" wrapText="1"/>
    </xf>
    <xf numFmtId="0" fontId="3" fillId="0" borderId="2" xfId="0" applyFont="1" applyFill="1" applyBorder="1"/>
    <xf numFmtId="3" fontId="12" fillId="3" borderId="0" xfId="0" applyNumberFormat="1" applyFont="1" applyFill="1" applyBorder="1" applyAlignment="1">
      <alignment horizontal="center" vertical="center"/>
    </xf>
    <xf numFmtId="3" fontId="12" fillId="3" borderId="7" xfId="0" applyNumberFormat="1" applyFont="1" applyFill="1" applyBorder="1" applyAlignment="1">
      <alignment horizontal="center" vertical="center"/>
    </xf>
    <xf numFmtId="0" fontId="3" fillId="0" borderId="2" xfId="0" applyFont="1" applyFill="1" applyBorder="1" applyAlignment="1"/>
    <xf numFmtId="3" fontId="3" fillId="0" borderId="0" xfId="0" quotePrefix="1" applyNumberFormat="1" applyFont="1" applyFill="1" applyBorder="1" applyAlignment="1">
      <alignment horizontal="right"/>
    </xf>
    <xf numFmtId="3" fontId="12" fillId="3" borderId="3" xfId="0" quotePrefix="1" applyNumberFormat="1" applyFont="1" applyFill="1" applyBorder="1" applyAlignment="1">
      <alignment horizontal="center"/>
    </xf>
    <xf numFmtId="3" fontId="25" fillId="3" borderId="0" xfId="0" quotePrefix="1" applyNumberFormat="1" applyFont="1" applyFill="1" applyBorder="1" applyAlignment="1">
      <alignment horizontal="center"/>
    </xf>
    <xf numFmtId="3" fontId="25" fillId="3" borderId="0" xfId="0" applyNumberFormat="1" applyFont="1" applyFill="1" applyBorder="1" applyAlignment="1">
      <alignment horizontal="center"/>
    </xf>
    <xf numFmtId="0" fontId="12" fillId="3" borderId="0" xfId="0" quotePrefix="1" applyFont="1" applyFill="1" applyBorder="1" applyAlignment="1">
      <alignment horizontal="right"/>
    </xf>
    <xf numFmtId="0" fontId="12" fillId="2" borderId="7" xfId="0" applyFont="1" applyFill="1" applyBorder="1" applyAlignment="1">
      <alignment horizontal="center"/>
    </xf>
    <xf numFmtId="0" fontId="17" fillId="3" borderId="8" xfId="0" applyFont="1" applyFill="1" applyBorder="1" applyAlignment="1">
      <alignment horizontal="center" vertical="center" wrapText="1"/>
    </xf>
    <xf numFmtId="0" fontId="17" fillId="3" borderId="12" xfId="0" applyFont="1" applyFill="1" applyBorder="1" applyAlignment="1">
      <alignment horizontal="center" vertical="center" wrapText="1"/>
    </xf>
    <xf numFmtId="0" fontId="12" fillId="2" borderId="3" xfId="0" applyFont="1" applyFill="1" applyBorder="1" applyAlignment="1">
      <alignment horizontal="center"/>
    </xf>
    <xf numFmtId="0" fontId="1" fillId="2" borderId="3" xfId="0" applyFont="1" applyFill="1" applyBorder="1" applyAlignment="1">
      <alignment horizontal="center"/>
    </xf>
    <xf numFmtId="3" fontId="12" fillId="2" borderId="4" xfId="0" applyNumberFormat="1" applyFont="1" applyFill="1" applyBorder="1" applyAlignment="1">
      <alignment horizontal="center"/>
    </xf>
    <xf numFmtId="3" fontId="9" fillId="2" borderId="7" xfId="0" applyNumberFormat="1" applyFont="1" applyFill="1" applyBorder="1" applyAlignment="1">
      <alignment horizontal="center"/>
    </xf>
    <xf numFmtId="3" fontId="12" fillId="2" borderId="7" xfId="0" applyNumberFormat="1" applyFont="1" applyFill="1" applyBorder="1" applyAlignment="1">
      <alignment horizontal="center"/>
    </xf>
    <xf numFmtId="0" fontId="17" fillId="3" borderId="14" xfId="0" applyFont="1" applyFill="1" applyBorder="1" applyAlignment="1">
      <alignment horizontal="center" vertical="center" wrapText="1"/>
    </xf>
    <xf numFmtId="0" fontId="17" fillId="3" borderId="0" xfId="0" applyFont="1" applyFill="1" applyBorder="1" applyAlignment="1">
      <alignment horizontal="center" vertical="center" wrapText="1"/>
    </xf>
    <xf numFmtId="3" fontId="12" fillId="0" borderId="13" xfId="5" applyNumberFormat="1" applyFont="1" applyFill="1" applyBorder="1" applyAlignment="1">
      <alignment horizontal="center" vertical="center"/>
    </xf>
    <xf numFmtId="3" fontId="12" fillId="0" borderId="10" xfId="5" applyNumberFormat="1" applyFont="1" applyFill="1" applyBorder="1" applyAlignment="1">
      <alignment horizontal="center" vertical="center"/>
    </xf>
    <xf numFmtId="3" fontId="12" fillId="0" borderId="10" xfId="5" applyNumberFormat="1" applyFont="1" applyFill="1" applyBorder="1" applyAlignment="1">
      <alignment horizontal="center" vertical="center"/>
    </xf>
    <xf numFmtId="3" fontId="12" fillId="0" borderId="11" xfId="5" applyNumberFormat="1" applyFont="1" applyFill="1" applyBorder="1" applyAlignment="1">
      <alignment horizontal="center" vertical="center"/>
    </xf>
    <xf numFmtId="0" fontId="10" fillId="3" borderId="0" xfId="0" applyFont="1" applyFill="1" applyBorder="1" applyAlignment="1">
      <alignment vertical="center"/>
    </xf>
    <xf numFmtId="0" fontId="10" fillId="3" borderId="0" xfId="0" applyFont="1" applyFill="1" applyAlignment="1">
      <alignment vertical="center"/>
    </xf>
    <xf numFmtId="0" fontId="8" fillId="0" borderId="9" xfId="0" applyFont="1" applyFill="1" applyBorder="1"/>
    <xf numFmtId="0" fontId="4" fillId="0" borderId="10" xfId="0" applyFont="1" applyFill="1" applyBorder="1" applyAlignment="1">
      <alignment horizontal="center" wrapText="1"/>
    </xf>
    <xf numFmtId="0" fontId="7" fillId="0" borderId="10" xfId="0" applyFont="1" applyFill="1" applyBorder="1" applyAlignment="1">
      <alignment horizontal="center" wrapText="1"/>
    </xf>
    <xf numFmtId="0" fontId="4" fillId="0" borderId="0" xfId="0" applyFont="1" applyFill="1" applyBorder="1" applyAlignment="1">
      <alignment horizontal="center"/>
    </xf>
    <xf numFmtId="0" fontId="12" fillId="0" borderId="7" xfId="0" applyFont="1" applyFill="1" applyBorder="1" applyAlignment="1">
      <alignment horizontal="center"/>
    </xf>
    <xf numFmtId="3" fontId="3" fillId="3" borderId="2" xfId="0" applyNumberFormat="1" applyFont="1" applyFill="1" applyBorder="1"/>
    <xf numFmtId="3" fontId="12" fillId="3" borderId="2" xfId="0" applyNumberFormat="1" applyFont="1" applyFill="1" applyBorder="1"/>
    <xf numFmtId="3" fontId="3" fillId="3" borderId="2" xfId="0" quotePrefix="1" applyNumberFormat="1" applyFont="1" applyFill="1" applyBorder="1" applyAlignment="1">
      <alignment horizontal="right"/>
    </xf>
    <xf numFmtId="0" fontId="7" fillId="3" borderId="2" xfId="0" applyFont="1" applyFill="1" applyBorder="1"/>
    <xf numFmtId="3" fontId="3" fillId="0" borderId="2" xfId="0" quotePrefix="1" applyNumberFormat="1" applyFont="1" applyFill="1" applyBorder="1" applyAlignment="1">
      <alignment horizontal="right"/>
    </xf>
    <xf numFmtId="0" fontId="8" fillId="0" borderId="13" xfId="0" applyFont="1" applyFill="1" applyBorder="1" applyAlignment="1"/>
    <xf numFmtId="0" fontId="3" fillId="0" borderId="10" xfId="0" applyFont="1" applyFill="1" applyBorder="1"/>
    <xf numFmtId="0" fontId="12" fillId="0" borderId="10" xfId="0" applyFont="1" applyFill="1" applyBorder="1" applyAlignment="1">
      <alignment horizontal="center"/>
    </xf>
    <xf numFmtId="0" fontId="3" fillId="0" borderId="10" xfId="0" applyFont="1" applyFill="1" applyBorder="1" applyAlignment="1">
      <alignment horizontal="center"/>
    </xf>
    <xf numFmtId="3" fontId="12" fillId="0" borderId="10" xfId="0" applyNumberFormat="1" applyFont="1" applyFill="1" applyBorder="1" applyAlignment="1">
      <alignment horizontal="center"/>
    </xf>
    <xf numFmtId="0" fontId="3" fillId="3" borderId="2" xfId="0" quotePrefix="1" applyFont="1" applyFill="1" applyBorder="1" applyAlignment="1">
      <alignment horizontal="right"/>
    </xf>
    <xf numFmtId="3" fontId="9" fillId="2" borderId="2" xfId="0" quotePrefix="1" applyNumberFormat="1" applyFont="1" applyFill="1" applyBorder="1" applyAlignment="1">
      <alignment horizontal="right"/>
    </xf>
    <xf numFmtId="0" fontId="12" fillId="2" borderId="2" xfId="0" applyFont="1" applyFill="1" applyBorder="1"/>
    <xf numFmtId="3" fontId="7" fillId="0" borderId="2" xfId="0" quotePrefix="1" applyNumberFormat="1" applyFont="1" applyFill="1" applyBorder="1" applyAlignment="1">
      <alignment horizontal="right"/>
    </xf>
    <xf numFmtId="0" fontId="12" fillId="0" borderId="11" xfId="0" applyFont="1" applyFill="1" applyBorder="1" applyAlignment="1">
      <alignment horizontal="center"/>
    </xf>
    <xf numFmtId="0" fontId="4" fillId="0" borderId="10" xfId="0" applyFont="1" applyFill="1" applyBorder="1" applyAlignment="1"/>
    <xf numFmtId="0" fontId="7" fillId="0" borderId="10" xfId="0" applyFont="1" applyFill="1" applyBorder="1" applyAlignment="1">
      <alignment horizontal="center"/>
    </xf>
    <xf numFmtId="3" fontId="12" fillId="0" borderId="11" xfId="0" applyNumberFormat="1" applyFont="1" applyFill="1" applyBorder="1" applyAlignment="1">
      <alignment horizontal="center"/>
    </xf>
    <xf numFmtId="3" fontId="7" fillId="2" borderId="7" xfId="0" applyNumberFormat="1" applyFont="1" applyFill="1" applyBorder="1" applyAlignment="1">
      <alignment horizontal="center"/>
    </xf>
    <xf numFmtId="3" fontId="9" fillId="2" borderId="7" xfId="0" quotePrefix="1" applyNumberFormat="1" applyFont="1" applyFill="1" applyBorder="1" applyAlignment="1">
      <alignment horizontal="center"/>
    </xf>
    <xf numFmtId="3" fontId="3" fillId="3" borderId="2" xfId="0" quotePrefix="1" applyNumberFormat="1" applyFont="1" applyFill="1" applyBorder="1" applyAlignment="1"/>
    <xf numFmtId="3" fontId="9" fillId="2" borderId="5" xfId="0" applyNumberFormat="1" applyFont="1" applyFill="1" applyBorder="1" applyAlignment="1">
      <alignment horizontal="center"/>
    </xf>
    <xf numFmtId="3" fontId="12" fillId="2" borderId="10" xfId="5" applyNumberFormat="1" applyFont="1" applyFill="1" applyBorder="1" applyAlignment="1">
      <alignment horizontal="center" vertical="center"/>
    </xf>
    <xf numFmtId="3" fontId="12" fillId="2" borderId="11" xfId="5" applyNumberFormat="1" applyFont="1" applyFill="1" applyBorder="1" applyAlignment="1">
      <alignment horizontal="center" vertical="center"/>
    </xf>
    <xf numFmtId="0" fontId="38" fillId="3" borderId="0" xfId="0" applyFont="1" applyFill="1" applyAlignment="1">
      <alignment horizontal="center"/>
    </xf>
    <xf numFmtId="0" fontId="7" fillId="3" borderId="1" xfId="0" applyFont="1" applyFill="1" applyBorder="1" applyAlignment="1">
      <alignment horizontal="center" wrapText="1"/>
    </xf>
    <xf numFmtId="0" fontId="7" fillId="3" borderId="7" xfId="0" applyFont="1" applyFill="1" applyBorder="1" applyAlignment="1">
      <alignment horizontal="center" vertical="center"/>
    </xf>
    <xf numFmtId="0" fontId="8" fillId="5" borderId="1" xfId="0" applyFont="1" applyFill="1" applyBorder="1" applyAlignment="1">
      <alignment horizontal="center" vertical="center" textRotation="90"/>
    </xf>
    <xf numFmtId="0" fontId="3" fillId="5" borderId="1" xfId="0" applyFont="1" applyFill="1" applyBorder="1" applyAlignment="1"/>
    <xf numFmtId="0" fontId="3" fillId="5" borderId="1" xfId="0" applyFont="1" applyFill="1" applyBorder="1"/>
    <xf numFmtId="0" fontId="3" fillId="5" borderId="1" xfId="0" applyFont="1" applyFill="1" applyBorder="1" applyAlignment="1">
      <alignment horizontal="center"/>
    </xf>
    <xf numFmtId="3" fontId="9" fillId="5" borderId="10" xfId="0" applyNumberFormat="1" applyFont="1" applyFill="1" applyBorder="1" applyAlignment="1">
      <alignment horizontal="center"/>
    </xf>
    <xf numFmtId="3" fontId="9" fillId="5" borderId="11" xfId="0" applyNumberFormat="1" applyFont="1" applyFill="1" applyBorder="1" applyAlignment="1">
      <alignment horizontal="center"/>
    </xf>
    <xf numFmtId="3" fontId="12" fillId="3" borderId="1" xfId="0" applyNumberFormat="1" applyFont="1" applyFill="1" applyBorder="1" applyAlignment="1">
      <alignment horizontal="center"/>
    </xf>
    <xf numFmtId="3" fontId="18" fillId="3" borderId="1" xfId="0" applyNumberFormat="1" applyFont="1" applyFill="1" applyBorder="1" applyAlignment="1">
      <alignment horizontal="center"/>
    </xf>
    <xf numFmtId="0" fontId="9" fillId="7" borderId="1" xfId="0" applyFont="1" applyFill="1" applyBorder="1"/>
    <xf numFmtId="0" fontId="8" fillId="3" borderId="10" xfId="0" applyFont="1" applyFill="1" applyBorder="1" applyAlignment="1">
      <alignment horizontal="left"/>
    </xf>
    <xf numFmtId="3" fontId="3" fillId="3" borderId="4" xfId="0" applyNumberFormat="1" applyFont="1" applyFill="1" applyBorder="1" applyAlignment="1">
      <alignment horizontal="center"/>
    </xf>
    <xf numFmtId="0" fontId="12" fillId="3" borderId="6" xfId="0" applyFont="1" applyFill="1" applyBorder="1" applyAlignment="1">
      <alignment horizontal="center" vertical="center" textRotation="90"/>
    </xf>
    <xf numFmtId="0" fontId="10" fillId="3" borderId="1" xfId="0" applyFont="1" applyFill="1" applyBorder="1" applyAlignment="1">
      <alignment horizontal="center"/>
    </xf>
    <xf numFmtId="3" fontId="9" fillId="3" borderId="11" xfId="0" applyNumberFormat="1" applyFont="1" applyFill="1" applyBorder="1" applyAlignment="1">
      <alignment horizontal="center"/>
    </xf>
    <xf numFmtId="0" fontId="39" fillId="7" borderId="0" xfId="0" applyFont="1" applyFill="1" applyBorder="1"/>
    <xf numFmtId="0" fontId="39" fillId="7" borderId="0" xfId="0" applyFont="1" applyFill="1" applyBorder="1" applyAlignment="1">
      <alignment horizontal="center"/>
    </xf>
    <xf numFmtId="3" fontId="12" fillId="7" borderId="10" xfId="0" applyNumberFormat="1" applyFont="1" applyFill="1" applyBorder="1" applyAlignment="1">
      <alignment horizontal="center"/>
    </xf>
    <xf numFmtId="0" fontId="12" fillId="7" borderId="10" xfId="0" applyFont="1" applyFill="1" applyBorder="1" applyAlignment="1">
      <alignment horizontal="center"/>
    </xf>
    <xf numFmtId="3" fontId="12" fillId="7" borderId="3" xfId="0" applyNumberFormat="1" applyFont="1" applyFill="1" applyBorder="1" applyAlignment="1">
      <alignment horizontal="center"/>
    </xf>
    <xf numFmtId="3" fontId="9" fillId="7" borderId="0" xfId="0" applyNumberFormat="1" applyFont="1" applyFill="1" applyBorder="1" applyAlignment="1">
      <alignment horizontal="center"/>
    </xf>
    <xf numFmtId="3" fontId="12" fillId="7" borderId="0" xfId="0" applyNumberFormat="1" applyFont="1" applyFill="1" applyBorder="1" applyAlignment="1">
      <alignment horizontal="center"/>
    </xf>
    <xf numFmtId="0" fontId="18" fillId="2" borderId="0" xfId="0" applyFont="1" applyFill="1" applyBorder="1" applyAlignment="1">
      <alignment horizontal="right"/>
    </xf>
    <xf numFmtId="0" fontId="20" fillId="2" borderId="0" xfId="0" applyFont="1" applyFill="1" applyBorder="1" applyAlignment="1">
      <alignment horizontal="right"/>
    </xf>
    <xf numFmtId="0" fontId="12" fillId="2" borderId="9" xfId="0" applyFont="1" applyFill="1" applyBorder="1" applyAlignment="1">
      <alignment horizontal="center" vertical="center" wrapText="1"/>
    </xf>
    <xf numFmtId="0" fontId="12" fillId="2" borderId="3" xfId="0" applyFont="1" applyFill="1" applyBorder="1" applyAlignment="1">
      <alignment horizontal="right" wrapText="1"/>
    </xf>
    <xf numFmtId="0" fontId="75" fillId="2" borderId="4" xfId="0" applyFont="1" applyFill="1" applyBorder="1" applyAlignment="1">
      <alignment horizontal="right"/>
    </xf>
    <xf numFmtId="0" fontId="12" fillId="2" borderId="2" xfId="0" applyFont="1" applyFill="1" applyBorder="1" applyAlignment="1">
      <alignment horizontal="center" vertical="center"/>
    </xf>
    <xf numFmtId="0" fontId="12" fillId="2" borderId="0" xfId="0" applyFont="1" applyFill="1" applyBorder="1" applyAlignment="1"/>
    <xf numFmtId="0" fontId="12" fillId="2" borderId="7" xfId="0" applyFont="1" applyFill="1" applyBorder="1" applyAlignment="1">
      <alignment horizontal="right" vertical="center"/>
    </xf>
    <xf numFmtId="0" fontId="12" fillId="2" borderId="6" xfId="0" applyFont="1" applyFill="1" applyBorder="1" applyAlignment="1">
      <alignment horizontal="center" vertical="center"/>
    </xf>
    <xf numFmtId="0" fontId="12" fillId="2" borderId="1" xfId="0" applyFont="1" applyFill="1" applyBorder="1" applyAlignment="1"/>
    <xf numFmtId="0" fontId="12" fillId="2" borderId="5" xfId="0" applyFont="1" applyFill="1" applyBorder="1" applyAlignment="1">
      <alignment horizontal="right" vertical="center"/>
    </xf>
    <xf numFmtId="0" fontId="8" fillId="2" borderId="8" xfId="0" applyFont="1" applyFill="1" applyBorder="1" applyAlignment="1">
      <alignment horizontal="center" vertical="center"/>
    </xf>
    <xf numFmtId="0" fontId="8" fillId="2" borderId="12" xfId="0" applyFont="1" applyFill="1" applyBorder="1" applyAlignment="1">
      <alignment horizontal="center" vertical="center"/>
    </xf>
    <xf numFmtId="0" fontId="8" fillId="2" borderId="14" xfId="0" applyFont="1" applyFill="1" applyBorder="1" applyAlignment="1">
      <alignment horizontal="center" vertical="center"/>
    </xf>
    <xf numFmtId="0" fontId="8" fillId="2" borderId="8"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12" fillId="2" borderId="9" xfId="0" applyFont="1" applyFill="1" applyBorder="1"/>
    <xf numFmtId="0" fontId="12" fillId="2" borderId="7" xfId="0" applyFont="1" applyFill="1" applyBorder="1" applyAlignment="1">
      <alignment horizontal="right"/>
    </xf>
    <xf numFmtId="0" fontId="3" fillId="2" borderId="7" xfId="0" applyFont="1" applyFill="1" applyBorder="1" applyAlignment="1">
      <alignment horizontal="right"/>
    </xf>
    <xf numFmtId="0" fontId="8" fillId="2" borderId="14" xfId="0" applyFont="1" applyFill="1" applyBorder="1" applyAlignment="1">
      <alignment horizontal="center" vertical="center" wrapText="1"/>
    </xf>
    <xf numFmtId="0" fontId="12" fillId="2" borderId="6" xfId="0" applyFont="1" applyFill="1" applyBorder="1" applyAlignment="1">
      <alignment horizontal="center" vertical="center" textRotation="90"/>
    </xf>
    <xf numFmtId="0" fontId="9" fillId="2" borderId="1" xfId="0" applyFont="1" applyFill="1" applyBorder="1" applyAlignment="1"/>
    <xf numFmtId="0" fontId="3" fillId="2" borderId="5" xfId="0" applyFont="1" applyFill="1" applyBorder="1" applyAlignment="1">
      <alignment horizontal="right"/>
    </xf>
    <xf numFmtId="3" fontId="3" fillId="2" borderId="1" xfId="0" applyNumberFormat="1" applyFont="1" applyFill="1" applyBorder="1" applyAlignment="1">
      <alignment horizontal="right"/>
    </xf>
    <xf numFmtId="3" fontId="3" fillId="2" borderId="5" xfId="0" applyNumberFormat="1" applyFont="1" applyFill="1" applyBorder="1" applyAlignment="1">
      <alignment horizontal="right"/>
    </xf>
    <xf numFmtId="0" fontId="3" fillId="2" borderId="3" xfId="0" applyFont="1" applyFill="1" applyBorder="1" applyAlignment="1"/>
    <xf numFmtId="0" fontId="3" fillId="2" borderId="3" xfId="0" applyFont="1" applyFill="1" applyBorder="1" applyAlignment="1">
      <alignment horizontal="right"/>
    </xf>
    <xf numFmtId="0" fontId="12" fillId="2" borderId="0" xfId="0" applyFont="1" applyFill="1" applyBorder="1" applyAlignment="1">
      <alignment vertical="center"/>
    </xf>
    <xf numFmtId="0" fontId="9" fillId="2" borderId="0" xfId="0" applyFont="1" applyFill="1" applyBorder="1" applyAlignment="1">
      <alignment vertical="center"/>
    </xf>
    <xf numFmtId="0" fontId="2" fillId="2" borderId="15" xfId="0" applyFont="1" applyFill="1" applyBorder="1" applyAlignment="1">
      <alignment horizontal="center" vertical="center"/>
    </xf>
    <xf numFmtId="0" fontId="5" fillId="2" borderId="10" xfId="0" applyFont="1" applyFill="1" applyBorder="1"/>
    <xf numFmtId="3" fontId="7" fillId="2" borderId="7" xfId="0" applyNumberFormat="1" applyFont="1" applyFill="1" applyBorder="1" applyAlignment="1">
      <alignment horizontal="right"/>
    </xf>
    <xf numFmtId="0" fontId="3" fillId="2" borderId="0" xfId="0" applyFont="1" applyFill="1" applyBorder="1" applyAlignment="1">
      <alignment wrapText="1"/>
    </xf>
    <xf numFmtId="0" fontId="1" fillId="4" borderId="0" xfId="0" applyFont="1" applyFill="1" applyBorder="1"/>
    <xf numFmtId="3" fontId="12" fillId="2" borderId="5" xfId="0" applyNumberFormat="1" applyFont="1" applyFill="1" applyBorder="1" applyAlignment="1">
      <alignment horizontal="right"/>
    </xf>
    <xf numFmtId="0" fontId="2" fillId="2" borderId="15" xfId="0" applyFont="1" applyFill="1" applyBorder="1" applyAlignment="1">
      <alignment horizontal="center" vertical="center" wrapText="1"/>
    </xf>
    <xf numFmtId="0" fontId="8" fillId="2" borderId="3" xfId="0" applyFont="1" applyFill="1" applyBorder="1"/>
    <xf numFmtId="0" fontId="2" fillId="2" borderId="13" xfId="0" applyFont="1" applyFill="1" applyBorder="1" applyAlignment="1">
      <alignment horizontal="center" vertical="center" wrapText="1"/>
    </xf>
    <xf numFmtId="0" fontId="9" fillId="2" borderId="3" xfId="0" applyFont="1" applyFill="1" applyBorder="1" applyAlignment="1">
      <alignment horizontal="right"/>
    </xf>
    <xf numFmtId="0" fontId="12" fillId="2" borderId="6" xfId="0" applyFont="1" applyFill="1" applyBorder="1"/>
    <xf numFmtId="0" fontId="39" fillId="2" borderId="1" xfId="0" applyFont="1" applyFill="1" applyBorder="1"/>
    <xf numFmtId="0" fontId="39" fillId="2" borderId="1" xfId="0" applyFont="1" applyFill="1" applyBorder="1" applyAlignment="1">
      <alignment horizontal="right"/>
    </xf>
    <xf numFmtId="3" fontId="51" fillId="2" borderId="1" xfId="0" applyNumberFormat="1" applyFont="1" applyFill="1" applyBorder="1" applyAlignment="1">
      <alignment horizontal="right"/>
    </xf>
    <xf numFmtId="3" fontId="51" fillId="2" borderId="5" xfId="0" applyNumberFormat="1" applyFont="1" applyFill="1" applyBorder="1" applyAlignment="1">
      <alignment horizontal="right"/>
    </xf>
    <xf numFmtId="3" fontId="12" fillId="2" borderId="4" xfId="0" applyNumberFormat="1" applyFont="1" applyFill="1" applyBorder="1" applyAlignment="1">
      <alignment horizontal="right"/>
    </xf>
    <xf numFmtId="0" fontId="3" fillId="2" borderId="6" xfId="0" applyFont="1" applyFill="1" applyBorder="1"/>
    <xf numFmtId="3" fontId="12" fillId="2" borderId="10" xfId="0" applyNumberFormat="1" applyFont="1" applyFill="1" applyBorder="1" applyAlignment="1">
      <alignment horizontal="right" vertical="center"/>
    </xf>
    <xf numFmtId="3" fontId="12" fillId="2" borderId="11" xfId="0" applyNumberFormat="1" applyFont="1" applyFill="1" applyBorder="1" applyAlignment="1">
      <alignment horizontal="right" vertical="center"/>
    </xf>
    <xf numFmtId="0" fontId="25" fillId="2" borderId="0" xfId="0" applyFont="1" applyFill="1"/>
    <xf numFmtId="0" fontId="25" fillId="2" borderId="0" xfId="0" applyFont="1" applyFill="1" applyAlignment="1">
      <alignment horizontal="right"/>
    </xf>
    <xf numFmtId="0" fontId="9" fillId="0" borderId="0" xfId="0" applyFont="1" applyFill="1"/>
    <xf numFmtId="0" fontId="75" fillId="3" borderId="4" xfId="0" applyFont="1" applyFill="1" applyBorder="1" applyAlignment="1">
      <alignment horizontal="center"/>
    </xf>
    <xf numFmtId="0" fontId="12" fillId="3" borderId="0" xfId="0" applyFont="1" applyFill="1" applyBorder="1" applyAlignment="1">
      <alignment horizontal="center" wrapText="1"/>
    </xf>
    <xf numFmtId="0" fontId="12" fillId="3" borderId="5" xfId="0" applyFont="1" applyFill="1" applyBorder="1" applyAlignment="1">
      <alignment horizontal="right"/>
    </xf>
    <xf numFmtId="3" fontId="7" fillId="3" borderId="5" xfId="0" applyNumberFormat="1" applyFont="1" applyFill="1" applyBorder="1" applyAlignment="1">
      <alignment horizontal="right"/>
    </xf>
    <xf numFmtId="3" fontId="12" fillId="3" borderId="7" xfId="0" applyNumberFormat="1" applyFont="1" applyFill="1" applyBorder="1"/>
    <xf numFmtId="3" fontId="3" fillId="3" borderId="7" xfId="0" applyNumberFormat="1" applyFont="1" applyFill="1" applyBorder="1"/>
    <xf numFmtId="0" fontId="12" fillId="3" borderId="11" xfId="0" applyFont="1" applyFill="1" applyBorder="1"/>
    <xf numFmtId="0" fontId="12" fillId="3" borderId="7" xfId="0" applyFont="1" applyFill="1" applyBorder="1"/>
    <xf numFmtId="0" fontId="3" fillId="3" borderId="7" xfId="0" applyFont="1" applyFill="1" applyBorder="1"/>
    <xf numFmtId="3" fontId="12" fillId="2" borderId="10" xfId="0" applyNumberFormat="1" applyFont="1" applyFill="1" applyBorder="1" applyAlignment="1"/>
    <xf numFmtId="0" fontId="12" fillId="2" borderId="10" xfId="0" applyFont="1" applyFill="1" applyBorder="1" applyAlignment="1"/>
    <xf numFmtId="3" fontId="12" fillId="2" borderId="11" xfId="0" applyNumberFormat="1" applyFont="1" applyFill="1" applyBorder="1" applyAlignment="1"/>
    <xf numFmtId="3" fontId="3" fillId="3" borderId="1" xfId="0" applyNumberFormat="1" applyFont="1" applyFill="1" applyBorder="1" applyAlignment="1">
      <alignment horizontal="right"/>
    </xf>
    <xf numFmtId="3" fontId="3" fillId="3" borderId="5" xfId="0" applyNumberFormat="1" applyFont="1" applyFill="1" applyBorder="1"/>
    <xf numFmtId="3" fontId="10" fillId="3" borderId="3" xfId="0" applyNumberFormat="1" applyFont="1" applyFill="1" applyBorder="1"/>
    <xf numFmtId="0" fontId="12" fillId="3" borderId="0" xfId="0" applyFont="1" applyFill="1" applyBorder="1" applyAlignment="1">
      <alignment wrapText="1"/>
    </xf>
    <xf numFmtId="3" fontId="3" fillId="3" borderId="0" xfId="0" applyNumberFormat="1" applyFont="1" applyFill="1" applyBorder="1" applyAlignment="1">
      <alignment vertical="top"/>
    </xf>
    <xf numFmtId="3" fontId="9" fillId="3" borderId="5" xfId="0" applyNumberFormat="1" applyFont="1" applyFill="1" applyBorder="1"/>
    <xf numFmtId="0" fontId="2" fillId="3" borderId="13" xfId="0" applyFont="1" applyFill="1" applyBorder="1" applyAlignment="1">
      <alignment horizontal="center" vertical="center" wrapText="1"/>
    </xf>
    <xf numFmtId="0" fontId="12" fillId="3" borderId="6" xfId="0" applyFont="1" applyFill="1" applyBorder="1"/>
    <xf numFmtId="0" fontId="39" fillId="7" borderId="1" xfId="0" applyFont="1" applyFill="1" applyBorder="1"/>
    <xf numFmtId="0" fontId="3" fillId="3" borderId="5" xfId="0" applyFont="1" applyFill="1" applyBorder="1"/>
    <xf numFmtId="0" fontId="37" fillId="7" borderId="0" xfId="0" applyFont="1" applyFill="1" applyBorder="1"/>
    <xf numFmtId="3" fontId="51" fillId="7" borderId="1" xfId="0" applyNumberFormat="1" applyFont="1" applyFill="1" applyBorder="1"/>
    <xf numFmtId="3" fontId="51" fillId="7" borderId="5" xfId="0" applyNumberFormat="1" applyFont="1" applyFill="1" applyBorder="1"/>
    <xf numFmtId="3" fontId="7" fillId="3" borderId="3" xfId="0" applyNumberFormat="1" applyFont="1" applyFill="1" applyBorder="1"/>
    <xf numFmtId="0" fontId="2" fillId="3" borderId="9"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6" xfId="0" applyFont="1" applyFill="1" applyBorder="1" applyAlignment="1">
      <alignment horizontal="center" vertical="center" wrapText="1"/>
    </xf>
    <xf numFmtId="3" fontId="12" fillId="3" borderId="1" xfId="0" applyNumberFormat="1" applyFont="1" applyFill="1" applyBorder="1" applyAlignment="1">
      <alignment horizontal="center" vertical="center" wrapText="1"/>
    </xf>
    <xf numFmtId="3" fontId="12" fillId="3" borderId="5" xfId="0" applyNumberFormat="1" applyFont="1" applyFill="1" applyBorder="1" applyAlignment="1">
      <alignment horizontal="center" vertical="center" wrapText="1"/>
    </xf>
    <xf numFmtId="3" fontId="9" fillId="3" borderId="7" xfId="0" applyNumberFormat="1" applyFont="1" applyFill="1" applyBorder="1" applyAlignment="1">
      <alignment horizontal="center" vertical="center" wrapText="1"/>
    </xf>
    <xf numFmtId="3" fontId="12" fillId="3" borderId="11" xfId="0" applyNumberFormat="1" applyFont="1" applyFill="1" applyBorder="1" applyAlignment="1">
      <alignment horizontal="center" vertical="center" wrapText="1"/>
    </xf>
    <xf numFmtId="0" fontId="25" fillId="3" borderId="4" xfId="0" applyFont="1" applyFill="1" applyBorder="1"/>
    <xf numFmtId="0" fontId="0" fillId="2" borderId="0" xfId="0" applyFill="1"/>
    <xf numFmtId="0" fontId="77" fillId="2" borderId="0" xfId="0" applyFont="1" applyFill="1" applyBorder="1" applyAlignment="1">
      <alignment horizontal="center"/>
    </xf>
    <xf numFmtId="0" fontId="78" fillId="2" borderId="0" xfId="0" applyFont="1" applyFill="1" applyBorder="1" applyAlignment="1">
      <alignment horizontal="center"/>
    </xf>
    <xf numFmtId="0" fontId="37" fillId="2" borderId="16" xfId="0" applyFont="1" applyFill="1" applyBorder="1" applyAlignment="1"/>
    <xf numFmtId="0" fontId="37" fillId="2" borderId="16" xfId="0" applyFont="1" applyFill="1" applyBorder="1" applyAlignment="1">
      <alignment horizontal="centerContinuous"/>
    </xf>
    <xf numFmtId="0" fontId="79" fillId="2" borderId="16" xfId="0" applyFont="1" applyFill="1" applyBorder="1" applyAlignment="1">
      <alignment horizontal="centerContinuous"/>
    </xf>
    <xf numFmtId="0" fontId="80" fillId="2" borderId="0" xfId="0" applyFont="1" applyFill="1" applyBorder="1"/>
    <xf numFmtId="0" fontId="80" fillId="2" borderId="0" xfId="0" applyFont="1" applyFill="1" applyBorder="1" applyAlignment="1">
      <alignment horizontal="right"/>
    </xf>
    <xf numFmtId="0" fontId="78" fillId="2" borderId="19" xfId="0" applyFont="1" applyFill="1" applyBorder="1" applyAlignment="1">
      <alignment horizontal="center" vertical="center" wrapText="1"/>
    </xf>
    <xf numFmtId="0" fontId="78" fillId="2" borderId="19" xfId="0" applyFont="1" applyFill="1" applyBorder="1" applyAlignment="1">
      <alignment horizontal="center" vertical="center" wrapText="1"/>
    </xf>
    <xf numFmtId="0" fontId="78" fillId="2" borderId="0" xfId="0" applyFont="1" applyFill="1" applyBorder="1"/>
    <xf numFmtId="0" fontId="78" fillId="2" borderId="0" xfId="0" applyFont="1" applyFill="1" applyBorder="1" applyAlignment="1">
      <alignment horizontal="center" vertical="center" wrapText="1"/>
    </xf>
    <xf numFmtId="0" fontId="78" fillId="2" borderId="0" xfId="0" applyFont="1" applyFill="1" applyBorder="1" applyAlignment="1">
      <alignment horizontal="center" vertical="center" wrapText="1"/>
    </xf>
    <xf numFmtId="0" fontId="80" fillId="2" borderId="1" xfId="0" applyFont="1" applyFill="1" applyBorder="1"/>
    <xf numFmtId="3" fontId="80" fillId="2" borderId="1" xfId="0" applyNumberFormat="1" applyFont="1" applyFill="1" applyBorder="1"/>
    <xf numFmtId="0" fontId="78" fillId="2" borderId="1" xfId="0" applyFont="1" applyFill="1" applyBorder="1" applyAlignment="1">
      <alignment horizontal="center" vertical="center" wrapText="1"/>
    </xf>
    <xf numFmtId="0" fontId="78" fillId="2" borderId="1" xfId="0" applyFont="1" applyFill="1" applyBorder="1" applyAlignment="1">
      <alignment horizontal="center" vertical="center" wrapText="1"/>
    </xf>
    <xf numFmtId="3" fontId="39" fillId="2" borderId="0" xfId="0" applyNumberFormat="1" applyFont="1" applyFill="1" applyBorder="1"/>
    <xf numFmtId="165" fontId="39" fillId="2" borderId="0" xfId="0" applyNumberFormat="1" applyFont="1" applyFill="1" applyBorder="1"/>
    <xf numFmtId="3" fontId="80" fillId="2" borderId="0" xfId="0" applyNumberFormat="1" applyFont="1" applyFill="1" applyBorder="1"/>
    <xf numFmtId="3" fontId="0" fillId="0" borderId="0" xfId="0" applyNumberFormat="1"/>
    <xf numFmtId="3" fontId="80" fillId="2" borderId="0" xfId="0" applyNumberFormat="1" applyFont="1" applyFill="1" applyBorder="1" applyAlignment="1">
      <alignment horizontal="center"/>
    </xf>
    <xf numFmtId="3" fontId="80" fillId="2" borderId="0" xfId="0" applyNumberFormat="1" applyFont="1" applyFill="1" applyBorder="1" applyAlignment="1">
      <alignment horizontal="center"/>
    </xf>
    <xf numFmtId="0" fontId="80" fillId="2" borderId="0" xfId="0" applyFont="1" applyFill="1"/>
    <xf numFmtId="0" fontId="39" fillId="2" borderId="10" xfId="0" applyFont="1" applyFill="1" applyBorder="1"/>
    <xf numFmtId="0" fontId="78" fillId="2" borderId="10" xfId="0" applyFont="1" applyFill="1" applyBorder="1" applyAlignment="1">
      <alignment horizontal="center" vertical="center"/>
    </xf>
    <xf numFmtId="3" fontId="78" fillId="2" borderId="10" xfId="0" applyNumberFormat="1" applyFont="1" applyFill="1" applyBorder="1" applyAlignment="1">
      <alignment horizontal="center" vertical="center"/>
    </xf>
    <xf numFmtId="3" fontId="78" fillId="2" borderId="10" xfId="0" applyNumberFormat="1" applyFont="1" applyFill="1" applyBorder="1" applyAlignment="1">
      <alignment horizontal="center" vertical="center"/>
    </xf>
    <xf numFmtId="0" fontId="37" fillId="2" borderId="0" xfId="0" applyFont="1" applyFill="1" applyBorder="1" applyAlignment="1">
      <alignment horizontal="left"/>
    </xf>
    <xf numFmtId="3" fontId="37" fillId="2" borderId="0" xfId="0" applyNumberFormat="1" applyFont="1" applyFill="1" applyBorder="1"/>
    <xf numFmtId="0" fontId="76" fillId="2" borderId="0" xfId="0" applyFont="1" applyFill="1"/>
    <xf numFmtId="0" fontId="72" fillId="0" borderId="0" xfId="0" applyFont="1"/>
    <xf numFmtId="0" fontId="78" fillId="3" borderId="0" xfId="0" applyFont="1" applyFill="1" applyBorder="1" applyAlignment="1">
      <alignment horizontal="center"/>
    </xf>
    <xf numFmtId="0" fontId="37" fillId="3" borderId="16" xfId="0" applyFont="1" applyFill="1" applyBorder="1" applyAlignment="1"/>
    <xf numFmtId="0" fontId="37" fillId="3" borderId="16" xfId="0" applyFont="1" applyFill="1" applyBorder="1" applyAlignment="1">
      <alignment horizontal="centerContinuous"/>
    </xf>
    <xf numFmtId="0" fontId="79" fillId="3" borderId="16" xfId="0" applyFont="1" applyFill="1" applyBorder="1" applyAlignment="1">
      <alignment horizontal="centerContinuous"/>
    </xf>
    <xf numFmtId="0" fontId="81" fillId="3" borderId="19" xfId="0" applyFont="1" applyFill="1" applyBorder="1" applyAlignment="1">
      <alignment horizontal="left" vertical="center" wrapText="1"/>
    </xf>
    <xf numFmtId="0" fontId="76" fillId="3" borderId="0" xfId="0" applyFont="1" applyFill="1" applyBorder="1" applyAlignment="1">
      <alignment horizontal="right"/>
    </xf>
    <xf numFmtId="0" fontId="76" fillId="3" borderId="0" xfId="0" applyFont="1" applyFill="1" applyBorder="1"/>
    <xf numFmtId="0" fontId="81" fillId="3" borderId="19" xfId="0" applyFont="1" applyFill="1" applyBorder="1" applyAlignment="1">
      <alignment vertical="center" wrapText="1"/>
    </xf>
    <xf numFmtId="0" fontId="81" fillId="3" borderId="19" xfId="0" applyFont="1" applyFill="1" applyBorder="1" applyAlignment="1">
      <alignment horizontal="center" wrapText="1"/>
    </xf>
    <xf numFmtId="0" fontId="81" fillId="3" borderId="0" xfId="0" applyFont="1" applyFill="1" applyBorder="1" applyAlignment="1">
      <alignment horizontal="left" vertical="center" wrapText="1"/>
    </xf>
    <xf numFmtId="0" fontId="81" fillId="3" borderId="1" xfId="0" applyFont="1" applyFill="1" applyBorder="1" applyAlignment="1">
      <alignment horizontal="center"/>
    </xf>
    <xf numFmtId="0" fontId="81" fillId="3" borderId="0" xfId="0" applyFont="1" applyFill="1" applyBorder="1" applyAlignment="1">
      <alignment horizontal="center"/>
    </xf>
    <xf numFmtId="0" fontId="81" fillId="3" borderId="0" xfId="0" applyFont="1" applyFill="1" applyBorder="1" applyAlignment="1">
      <alignment horizontal="center" vertical="center"/>
    </xf>
    <xf numFmtId="0" fontId="81" fillId="3" borderId="0" xfId="0" applyFont="1" applyFill="1" applyBorder="1" applyAlignment="1">
      <alignment horizontal="center" wrapText="1"/>
    </xf>
    <xf numFmtId="0" fontId="81" fillId="3" borderId="1" xfId="0" applyFont="1" applyFill="1" applyBorder="1" applyAlignment="1">
      <alignment horizontal="left" vertical="center" wrapText="1"/>
    </xf>
    <xf numFmtId="0" fontId="76" fillId="3" borderId="1" xfId="0" applyFont="1" applyFill="1" applyBorder="1" applyAlignment="1">
      <alignment horizontal="center"/>
    </xf>
    <xf numFmtId="3" fontId="76" fillId="3" borderId="1" xfId="0" applyNumberFormat="1" applyFont="1" applyFill="1" applyBorder="1" applyAlignment="1">
      <alignment horizontal="center"/>
    </xf>
    <xf numFmtId="3" fontId="76" fillId="3" borderId="1" xfId="0" applyNumberFormat="1" applyFont="1" applyFill="1" applyBorder="1" applyAlignment="1">
      <alignment horizontal="left"/>
    </xf>
    <xf numFmtId="0" fontId="81" fillId="3" borderId="1" xfId="0" applyFont="1" applyFill="1" applyBorder="1" applyAlignment="1">
      <alignment horizontal="center" vertical="center"/>
    </xf>
    <xf numFmtId="0" fontId="81" fillId="3" borderId="1" xfId="0" applyFont="1" applyFill="1" applyBorder="1" applyAlignment="1">
      <alignment horizontal="center" wrapText="1"/>
    </xf>
    <xf numFmtId="0" fontId="80" fillId="3" borderId="3" xfId="0" applyFont="1" applyFill="1" applyBorder="1" applyAlignment="1">
      <alignment horizontal="center" vertical="center"/>
    </xf>
    <xf numFmtId="0" fontId="80" fillId="3" borderId="0" xfId="0" applyFont="1" applyFill="1" applyBorder="1" applyAlignment="1">
      <alignment horizontal="center"/>
    </xf>
    <xf numFmtId="0" fontId="80" fillId="3" borderId="0" xfId="0" applyFont="1" applyFill="1" applyBorder="1" applyAlignment="1">
      <alignment horizontal="center"/>
    </xf>
    <xf numFmtId="0" fontId="80" fillId="3" borderId="0" xfId="0" applyFont="1" applyFill="1" applyBorder="1"/>
    <xf numFmtId="0" fontId="80" fillId="3" borderId="0" xfId="0" applyFont="1" applyFill="1" applyBorder="1" applyAlignment="1">
      <alignment horizontal="center" vertical="center"/>
    </xf>
    <xf numFmtId="0" fontId="76" fillId="3" borderId="1" xfId="0" applyFont="1" applyFill="1" applyBorder="1"/>
    <xf numFmtId="0" fontId="80" fillId="3" borderId="1" xfId="0" applyFont="1" applyFill="1" applyBorder="1" applyAlignment="1">
      <alignment horizontal="center" vertical="center"/>
    </xf>
    <xf numFmtId="0" fontId="4" fillId="3" borderId="7" xfId="0" applyFont="1" applyFill="1" applyBorder="1" applyAlignment="1">
      <alignment horizontal="center" vertical="center" wrapText="1"/>
    </xf>
    <xf numFmtId="0" fontId="4" fillId="3" borderId="7" xfId="0" applyFont="1" applyFill="1" applyBorder="1" applyAlignment="1">
      <alignment horizontal="right" vertical="center" wrapText="1"/>
    </xf>
    <xf numFmtId="3" fontId="7" fillId="3" borderId="4" xfId="0" applyNumberFormat="1" applyFont="1" applyFill="1" applyBorder="1"/>
    <xf numFmtId="3" fontId="9" fillId="3" borderId="11" xfId="0" applyNumberFormat="1" applyFont="1" applyFill="1" applyBorder="1"/>
    <xf numFmtId="3" fontId="8" fillId="3" borderId="11" xfId="0" applyNumberFormat="1" applyFont="1" applyFill="1" applyBorder="1"/>
    <xf numFmtId="0" fontId="8" fillId="3" borderId="13" xfId="0" applyFont="1" applyFill="1" applyBorder="1" applyAlignment="1">
      <alignment horizontal="left"/>
    </xf>
    <xf numFmtId="0" fontId="8" fillId="3" borderId="11" xfId="0" applyFont="1" applyFill="1" applyBorder="1" applyAlignment="1">
      <alignment horizontal="left"/>
    </xf>
    <xf numFmtId="3" fontId="9" fillId="2" borderId="11" xfId="0" applyNumberFormat="1" applyFont="1" applyFill="1" applyBorder="1" applyAlignment="1"/>
    <xf numFmtId="3" fontId="9" fillId="3" borderId="11" xfId="0" quotePrefix="1" applyNumberFormat="1" applyFont="1" applyFill="1" applyBorder="1" applyAlignment="1">
      <alignment horizontal="right"/>
    </xf>
    <xf numFmtId="0" fontId="8" fillId="7" borderId="3" xfId="0" applyFont="1" applyFill="1" applyBorder="1"/>
    <xf numFmtId="0" fontId="37" fillId="7" borderId="3" xfId="0" applyFont="1" applyFill="1" applyBorder="1"/>
    <xf numFmtId="3" fontId="9" fillId="3" borderId="4" xfId="0" quotePrefix="1" applyNumberFormat="1" applyFont="1" applyFill="1" applyBorder="1" applyAlignment="1">
      <alignment horizontal="right"/>
    </xf>
    <xf numFmtId="0" fontId="37" fillId="2" borderId="1" xfId="0" applyFont="1" applyFill="1" applyBorder="1"/>
  </cellXfs>
  <cellStyles count="6">
    <cellStyle name="Millares" xfId="3" builtinId="3"/>
    <cellStyle name="Millares 2" xfId="4"/>
    <cellStyle name="Moneda" xfId="1" builtinId="4"/>
    <cellStyle name="Normal" xfId="0" builtinId="0"/>
    <cellStyle name="Normal 2" xfId="2"/>
    <cellStyle name="Normal 2 2"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externalLink" Target="externalLinks/externalLink1.xml"/><Relationship Id="rId16" Type="http://schemas.openxmlformats.org/officeDocument/2006/relationships/worksheet" Target="worksheets/sheet16.xml"/><Relationship Id="rId107" Type="http://schemas.openxmlformats.org/officeDocument/2006/relationships/theme" Target="theme/theme1.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externalLink" Target="externalLinks/externalLink14.xml"/><Relationship Id="rId5" Type="http://schemas.openxmlformats.org/officeDocument/2006/relationships/worksheet" Target="worksheets/sheet5.xml"/><Relationship Id="rId90" Type="http://schemas.openxmlformats.org/officeDocument/2006/relationships/externalLink" Target="externalLinks/externalLink2.xml"/><Relationship Id="rId95" Type="http://schemas.openxmlformats.org/officeDocument/2006/relationships/externalLink" Target="externalLinks/externalLink7.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externalLink" Target="externalLinks/externalLink15.xml"/><Relationship Id="rId108" Type="http://schemas.openxmlformats.org/officeDocument/2006/relationships/styles" Target="styles.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externalLink" Target="externalLinks/externalLink3.xml"/><Relationship Id="rId96" Type="http://schemas.openxmlformats.org/officeDocument/2006/relationships/externalLink" Target="externalLinks/externalLink8.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externalLink" Target="externalLinks/externalLink18.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externalLink" Target="externalLinks/externalLink6.xml"/><Relationship Id="rId99" Type="http://schemas.openxmlformats.org/officeDocument/2006/relationships/externalLink" Target="externalLinks/externalLink11.xml"/><Relationship Id="rId101" Type="http://schemas.openxmlformats.org/officeDocument/2006/relationships/externalLink" Target="externalLinks/externalLink1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sharedStrings" Target="sharedStrings.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externalLink" Target="externalLinks/externalLink9.xml"/><Relationship Id="rId104" Type="http://schemas.openxmlformats.org/officeDocument/2006/relationships/externalLink" Target="externalLinks/externalLink1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externalLink" Target="externalLinks/externalLink4.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calcChain" Target="calcChain.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externalLink" Target="externalLinks/externalLink12.xml"/><Relationship Id="rId105" Type="http://schemas.openxmlformats.org/officeDocument/2006/relationships/externalLink" Target="externalLinks/externalLink1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externalLink" Target="externalLinks/externalLink5.xml"/><Relationship Id="rId98" Type="http://schemas.openxmlformats.org/officeDocument/2006/relationships/externalLink" Target="externalLinks/externalLink10.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s>
</file>

<file path=xl/charts/_rels/chart12.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3.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4.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360"/>
      <c:rAngAx val="0"/>
    </c:view3D>
    <c:floor>
      <c:thickness val="0"/>
    </c:floor>
    <c:sideWall>
      <c:thickness val="0"/>
    </c:sideWall>
    <c:backWall>
      <c:thickness val="0"/>
    </c:backWall>
    <c:plotArea>
      <c:layout/>
      <c:pie3DChart>
        <c:varyColors val="1"/>
        <c:ser>
          <c:idx val="0"/>
          <c:order val="0"/>
          <c:tx>
            <c:strRef>
              <c:f>[18]Hoja2!$A$2</c:f>
              <c:strCache>
                <c:ptCount val="1"/>
                <c:pt idx="0">
                  <c:v>Oferta educativa por nivel, Programas Educativos (PE) y Planes de Estudio</c:v>
                </c:pt>
              </c:strCache>
            </c:strRef>
          </c:tx>
          <c:spPr>
            <a:solidFill>
              <a:srgbClr val="7A0000"/>
            </a:solidFill>
            <a:ln>
              <a:solidFill>
                <a:sysClr val="windowText" lastClr="000000"/>
              </a:solidFill>
            </a:ln>
          </c:spPr>
          <c:explosion val="3"/>
          <c:dPt>
            <c:idx val="0"/>
            <c:bubble3D val="0"/>
            <c:extLst>
              <c:ext xmlns:c16="http://schemas.microsoft.com/office/drawing/2014/chart" uri="{C3380CC4-5D6E-409C-BE32-E72D297353CC}">
                <c16:uniqueId val="{00000000-3834-4178-B640-F21687B7E592}"/>
              </c:ext>
            </c:extLst>
          </c:dPt>
          <c:dPt>
            <c:idx val="1"/>
            <c:bubble3D val="0"/>
            <c:spPr>
              <a:solidFill>
                <a:srgbClr val="EAB200"/>
              </a:solidFill>
              <a:ln>
                <a:solidFill>
                  <a:sysClr val="windowText" lastClr="000000"/>
                </a:solidFill>
              </a:ln>
            </c:spPr>
            <c:extLst>
              <c:ext xmlns:c16="http://schemas.microsoft.com/office/drawing/2014/chart" uri="{C3380CC4-5D6E-409C-BE32-E72D297353CC}">
                <c16:uniqueId val="{00000002-3834-4178-B640-F21687B7E592}"/>
              </c:ext>
            </c:extLst>
          </c:dPt>
          <c:dLbls>
            <c:dLbl>
              <c:idx val="0"/>
              <c:layout>
                <c:manualLayout>
                  <c:x val="0.2758812621248431"/>
                  <c:y val="5.113199559732453E-2"/>
                </c:manualLayout>
              </c:layout>
              <c:dLblPos val="bestFi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0-3834-4178-B640-F21687B7E592}"/>
                </c:ext>
              </c:extLst>
            </c:dLbl>
            <c:dLbl>
              <c:idx val="1"/>
              <c:layout>
                <c:manualLayout>
                  <c:x val="-0.27548209366391185"/>
                  <c:y val="-4.6376832763589074E-2"/>
                </c:manualLayout>
              </c:layout>
              <c:dLblPos val="bestFi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2-3834-4178-B640-F21687B7E592}"/>
                </c:ext>
              </c:extLst>
            </c:dLbl>
            <c:spPr>
              <a:noFill/>
              <a:ln>
                <a:noFill/>
              </a:ln>
              <a:effectLst/>
            </c:spPr>
            <c:txPr>
              <a:bodyPr/>
              <a:lstStyle/>
              <a:p>
                <a:pPr>
                  <a:defRPr sz="1000"/>
                </a:pPr>
                <a:endParaRPr lang="es-MX"/>
              </a:p>
            </c:txPr>
            <c:dLblPos val="outEnd"/>
            <c:showLegendKey val="0"/>
            <c:showVal val="0"/>
            <c:showCatName val="1"/>
            <c:showSerName val="0"/>
            <c:showPercent val="1"/>
            <c:showBubbleSize val="0"/>
            <c:showLeaderLines val="0"/>
            <c:extLst>
              <c:ext xmlns:c15="http://schemas.microsoft.com/office/drawing/2012/chart" uri="{CE6537A1-D6FC-4f65-9D91-7224C49458BB}"/>
            </c:extLst>
          </c:dLbls>
          <c:cat>
            <c:strRef>
              <c:f>([18]Hoja2!$B$9,[18]Hoja2!$B$14)</c:f>
              <c:strCache>
                <c:ptCount val="2"/>
                <c:pt idx="0">
                  <c:v>Licenciatura </c:v>
                </c:pt>
                <c:pt idx="1">
                  <c:v>Posgrado</c:v>
                </c:pt>
              </c:strCache>
            </c:strRef>
          </c:cat>
          <c:val>
            <c:numRef>
              <c:f>[18]Hoja2!$K$9:$K$10</c:f>
              <c:numCache>
                <c:formatCode>General</c:formatCode>
                <c:ptCount val="2"/>
                <c:pt idx="0">
                  <c:v>72</c:v>
                </c:pt>
                <c:pt idx="1">
                  <c:v>53</c:v>
                </c:pt>
              </c:numCache>
            </c:numRef>
          </c:val>
          <c:extLst>
            <c:ext xmlns:c16="http://schemas.microsoft.com/office/drawing/2014/chart" uri="{C3380CC4-5D6E-409C-BE32-E72D297353CC}">
              <c16:uniqueId val="{00000003-3834-4178-B640-F21687B7E592}"/>
            </c:ext>
          </c:extLst>
        </c:ser>
        <c:dLbls>
          <c:dLblPos val="outEnd"/>
          <c:showLegendKey val="0"/>
          <c:showVal val="1"/>
          <c:showCatName val="0"/>
          <c:showSerName val="0"/>
          <c:showPercent val="0"/>
          <c:showBubbleSize val="0"/>
          <c:showLeaderLines val="0"/>
        </c:dLbls>
      </c:pie3DChart>
    </c:plotArea>
    <c:plotVisOnly val="1"/>
    <c:dispBlanksAs val="gap"/>
    <c:showDLblsOverMax val="0"/>
  </c:chart>
  <c:spPr>
    <a:ln>
      <a:noFill/>
    </a:ln>
  </c:sp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283565354330709"/>
          <c:y val="0.19256239499625533"/>
          <c:w val="0.7947541837270341"/>
          <c:h val="0.66154441221163141"/>
        </c:manualLayout>
      </c:layout>
      <c:barChart>
        <c:barDir val="col"/>
        <c:grouping val="clustered"/>
        <c:varyColors val="0"/>
        <c:ser>
          <c:idx val="0"/>
          <c:order val="0"/>
          <c:tx>
            <c:strRef>
              <c:f>[9]PRe!$G$6</c:f>
              <c:strCache>
                <c:ptCount val="1"/>
                <c:pt idx="0">
                  <c:v>Autorizado</c:v>
                </c:pt>
              </c:strCache>
            </c:strRef>
          </c:tx>
          <c:spPr>
            <a:solidFill>
              <a:srgbClr val="7A0000"/>
            </a:solidFill>
            <a:ln>
              <a:solidFill>
                <a:schemeClr val="tx1"/>
              </a:solidFill>
            </a:ln>
          </c:spPr>
          <c:invertIfNegative val="0"/>
          <c:cat>
            <c:strRef>
              <c:f>[9]PRe!$C$9:$C$14</c:f>
              <c:strCache>
                <c:ptCount val="6"/>
                <c:pt idx="0">
                  <c:v>Docencia</c:v>
                </c:pt>
                <c:pt idx="1">
                  <c:v>Investigación</c:v>
                </c:pt>
                <c:pt idx="2">
                  <c:v>Extensión</c:v>
                </c:pt>
                <c:pt idx="3">
                  <c:v>Apoyo académico</c:v>
                </c:pt>
                <c:pt idx="4">
                  <c:v>Apoyo institucional</c:v>
                </c:pt>
                <c:pt idx="5">
                  <c:v>Operación y mantenimiento de la planta física</c:v>
                </c:pt>
              </c:strCache>
            </c:strRef>
          </c:cat>
          <c:val>
            <c:numRef>
              <c:f>[9]PRe!$N$9:$N$14</c:f>
              <c:numCache>
                <c:formatCode>General</c:formatCode>
                <c:ptCount val="6"/>
                <c:pt idx="0">
                  <c:v>658045916.46000004</c:v>
                </c:pt>
                <c:pt idx="1">
                  <c:v>73768799.090000004</c:v>
                </c:pt>
                <c:pt idx="2">
                  <c:v>109530968.23</c:v>
                </c:pt>
                <c:pt idx="3">
                  <c:v>201165336.99000001</c:v>
                </c:pt>
                <c:pt idx="4">
                  <c:v>213043808.06</c:v>
                </c:pt>
                <c:pt idx="5">
                  <c:v>389248221.81999999</c:v>
                </c:pt>
              </c:numCache>
            </c:numRef>
          </c:val>
          <c:extLst>
            <c:ext xmlns:c16="http://schemas.microsoft.com/office/drawing/2014/chart" uri="{C3380CC4-5D6E-409C-BE32-E72D297353CC}">
              <c16:uniqueId val="{00000000-455A-4466-B107-42C2D46DDB03}"/>
            </c:ext>
          </c:extLst>
        </c:ser>
        <c:ser>
          <c:idx val="1"/>
          <c:order val="1"/>
          <c:tx>
            <c:strRef>
              <c:f>[9]PRe!$H$6</c:f>
              <c:strCache>
                <c:ptCount val="1"/>
                <c:pt idx="0">
                  <c:v>Devengado</c:v>
                </c:pt>
              </c:strCache>
            </c:strRef>
          </c:tx>
          <c:spPr>
            <a:solidFill>
              <a:srgbClr val="EAB200"/>
            </a:solidFill>
            <a:ln>
              <a:solidFill>
                <a:schemeClr val="tx1"/>
              </a:solidFill>
            </a:ln>
          </c:spPr>
          <c:invertIfNegative val="0"/>
          <c:cat>
            <c:strRef>
              <c:f>[9]PRe!$C$9:$C$14</c:f>
              <c:strCache>
                <c:ptCount val="6"/>
                <c:pt idx="0">
                  <c:v>Docencia</c:v>
                </c:pt>
                <c:pt idx="1">
                  <c:v>Investigación</c:v>
                </c:pt>
                <c:pt idx="2">
                  <c:v>Extensión</c:v>
                </c:pt>
                <c:pt idx="3">
                  <c:v>Apoyo académico</c:v>
                </c:pt>
                <c:pt idx="4">
                  <c:v>Apoyo institucional</c:v>
                </c:pt>
                <c:pt idx="5">
                  <c:v>Operación y mantenimiento de la planta física</c:v>
                </c:pt>
              </c:strCache>
            </c:strRef>
          </c:cat>
          <c:val>
            <c:numRef>
              <c:f>[9]PRe!$O$9:$O$14</c:f>
              <c:numCache>
                <c:formatCode>General</c:formatCode>
                <c:ptCount val="6"/>
                <c:pt idx="0">
                  <c:v>639474584.33000004</c:v>
                </c:pt>
                <c:pt idx="1">
                  <c:v>64671092.57</c:v>
                </c:pt>
                <c:pt idx="2">
                  <c:v>101135228.15000001</c:v>
                </c:pt>
                <c:pt idx="3">
                  <c:v>178183623.88999999</c:v>
                </c:pt>
                <c:pt idx="4">
                  <c:v>211734078.41</c:v>
                </c:pt>
                <c:pt idx="5">
                  <c:v>351974524.75999999</c:v>
                </c:pt>
              </c:numCache>
            </c:numRef>
          </c:val>
          <c:extLst>
            <c:ext xmlns:c16="http://schemas.microsoft.com/office/drawing/2014/chart" uri="{C3380CC4-5D6E-409C-BE32-E72D297353CC}">
              <c16:uniqueId val="{00000001-455A-4466-B107-42C2D46DDB03}"/>
            </c:ext>
          </c:extLst>
        </c:ser>
        <c:dLbls>
          <c:showLegendKey val="0"/>
          <c:showVal val="0"/>
          <c:showCatName val="0"/>
          <c:showSerName val="0"/>
          <c:showPercent val="0"/>
          <c:showBubbleSize val="0"/>
        </c:dLbls>
        <c:gapWidth val="150"/>
        <c:axId val="154064896"/>
        <c:axId val="160849920"/>
      </c:barChart>
      <c:catAx>
        <c:axId val="154064896"/>
        <c:scaling>
          <c:orientation val="minMax"/>
        </c:scaling>
        <c:delete val="0"/>
        <c:axPos val="b"/>
        <c:numFmt formatCode="General" sourceLinked="0"/>
        <c:majorTickMark val="out"/>
        <c:minorTickMark val="none"/>
        <c:tickLblPos val="nextTo"/>
        <c:txPr>
          <a:bodyPr/>
          <a:lstStyle/>
          <a:p>
            <a:pPr>
              <a:defRPr sz="800"/>
            </a:pPr>
            <a:endParaRPr lang="es-MX"/>
          </a:p>
        </c:txPr>
        <c:crossAx val="160849920"/>
        <c:crosses val="autoZero"/>
        <c:auto val="1"/>
        <c:lblAlgn val="ctr"/>
        <c:lblOffset val="100"/>
        <c:noMultiLvlLbl val="0"/>
      </c:catAx>
      <c:valAx>
        <c:axId val="160849920"/>
        <c:scaling>
          <c:orientation val="minMax"/>
        </c:scaling>
        <c:delete val="0"/>
        <c:axPos val="l"/>
        <c:numFmt formatCode="General" sourceLinked="1"/>
        <c:majorTickMark val="out"/>
        <c:minorTickMark val="none"/>
        <c:tickLblPos val="nextTo"/>
        <c:txPr>
          <a:bodyPr/>
          <a:lstStyle/>
          <a:p>
            <a:pPr>
              <a:defRPr sz="900"/>
            </a:pPr>
            <a:endParaRPr lang="es-MX"/>
          </a:p>
        </c:txPr>
        <c:crossAx val="154064896"/>
        <c:crosses val="autoZero"/>
        <c:crossBetween val="between"/>
      </c:valAx>
    </c:plotArea>
    <c:legend>
      <c:legendPos val="r"/>
      <c:layout>
        <c:manualLayout>
          <c:xMode val="edge"/>
          <c:yMode val="edge"/>
          <c:x val="0.39438983727034121"/>
          <c:y val="8.9721319461106147E-2"/>
          <c:w val="0.26001016272965877"/>
          <c:h val="7.0787910513955832E-2"/>
        </c:manualLayout>
      </c:layout>
      <c:overlay val="0"/>
      <c:txPr>
        <a:bodyPr/>
        <a:lstStyle/>
        <a:p>
          <a:pPr>
            <a:defRPr sz="800"/>
          </a:pPr>
          <a:endParaRPr lang="es-MX"/>
        </a:p>
      </c:txPr>
    </c:legend>
    <c:plotVisOnly val="1"/>
    <c:dispBlanksAs val="gap"/>
    <c:showDLblsOverMax val="0"/>
  </c:chart>
  <c:spPr>
    <a:ln>
      <a:noFill/>
    </a:ln>
  </c:sp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708573928258967"/>
          <c:y val="0.14399314668999708"/>
          <c:w val="0.88377624671916022"/>
          <c:h val="0.74002697579469234"/>
        </c:manualLayout>
      </c:layout>
      <c:barChart>
        <c:barDir val="col"/>
        <c:grouping val="clustered"/>
        <c:varyColors val="0"/>
        <c:ser>
          <c:idx val="0"/>
          <c:order val="0"/>
          <c:tx>
            <c:strRef>
              <c:f>[10]SC!$E$8</c:f>
              <c:strCache>
                <c:ptCount val="1"/>
                <c:pt idx="0">
                  <c:v>Tuxtla</c:v>
                </c:pt>
              </c:strCache>
            </c:strRef>
          </c:tx>
          <c:spPr>
            <a:solidFill>
              <a:srgbClr val="7A0000"/>
            </a:solidFill>
            <a:ln>
              <a:solidFill>
                <a:sysClr val="windowText" lastClr="000000"/>
              </a:solidFill>
            </a:ln>
          </c:spPr>
          <c:invertIfNegative val="0"/>
          <c:dLbls>
            <c:dLbl>
              <c:idx val="0"/>
              <c:layout>
                <c:manualLayout>
                  <c:x val="-1.1514106866142976E-2"/>
                  <c:y val="3.8424591738712775E-3"/>
                </c:manualLayout>
              </c:layout>
              <c:spPr/>
              <c:txPr>
                <a:bodyPr/>
                <a:lstStyle/>
                <a:p>
                  <a:pPr>
                    <a:defRPr sz="800"/>
                  </a:pPr>
                  <a:endParaRPr lang="es-MX"/>
                </a:p>
              </c:txPr>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78E4-40C6-ABE7-AD9CE44E1F92}"/>
                </c:ext>
              </c:extLst>
            </c:dLbl>
            <c:dLbl>
              <c:idx val="4"/>
              <c:layout>
                <c:manualLayout>
                  <c:x val="-9.2112838226827021E-3"/>
                  <c:y val="0"/>
                </c:manualLayout>
              </c:layout>
              <c:spPr/>
              <c:txPr>
                <a:bodyPr/>
                <a:lstStyle/>
                <a:p>
                  <a:pPr>
                    <a:defRPr sz="800"/>
                  </a:pPr>
                  <a:endParaRPr lang="es-MX"/>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8E4-40C6-ABE7-AD9CE44E1F92}"/>
                </c:ext>
              </c:extLst>
            </c:dLbl>
            <c:spPr>
              <a:noFill/>
              <a:ln w="25400">
                <a:noFill/>
              </a:ln>
            </c:spPr>
            <c:txPr>
              <a:bodyPr/>
              <a:lstStyle/>
              <a:p>
                <a:pPr>
                  <a:defRPr sz="800"/>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[10]SC!$B$11:$B$13</c:f>
              <c:strCache>
                <c:ptCount val="3"/>
                <c:pt idx="0">
                  <c:v>Alumnos UNACH</c:v>
                </c:pt>
                <c:pt idx="1">
                  <c:v>Personal UNACH</c:v>
                </c:pt>
                <c:pt idx="2">
                  <c:v>Particulares</c:v>
                </c:pt>
              </c:strCache>
            </c:strRef>
          </c:cat>
          <c:val>
            <c:numRef>
              <c:f>[10]SC!$R$11:$R$13</c:f>
              <c:numCache>
                <c:formatCode>General</c:formatCode>
                <c:ptCount val="3"/>
                <c:pt idx="0">
                  <c:v>1506</c:v>
                </c:pt>
                <c:pt idx="1">
                  <c:v>0</c:v>
                </c:pt>
                <c:pt idx="2">
                  <c:v>0</c:v>
                </c:pt>
              </c:numCache>
            </c:numRef>
          </c:val>
          <c:extLst>
            <c:ext xmlns:c16="http://schemas.microsoft.com/office/drawing/2014/chart" uri="{C3380CC4-5D6E-409C-BE32-E72D297353CC}">
              <c16:uniqueId val="{00000002-78E4-40C6-ABE7-AD9CE44E1F92}"/>
            </c:ext>
          </c:extLst>
        </c:ser>
        <c:ser>
          <c:idx val="1"/>
          <c:order val="1"/>
          <c:tx>
            <c:strRef>
              <c:f>[10]SC!$H$8</c:f>
              <c:strCache>
                <c:ptCount val="1"/>
                <c:pt idx="0">
                  <c:v>Tapachula</c:v>
                </c:pt>
              </c:strCache>
            </c:strRef>
          </c:tx>
          <c:spPr>
            <a:solidFill>
              <a:srgbClr val="EAB200"/>
            </a:solidFill>
            <a:ln>
              <a:solidFill>
                <a:sysClr val="windowText" lastClr="000000"/>
              </a:solidFill>
            </a:ln>
          </c:spPr>
          <c:invertIfNegative val="0"/>
          <c:dLbls>
            <c:spPr>
              <a:noFill/>
              <a:ln w="25400">
                <a:noFill/>
              </a:ln>
            </c:spPr>
            <c:txPr>
              <a:bodyPr/>
              <a:lstStyle/>
              <a:p>
                <a:pPr>
                  <a:defRPr sz="800"/>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[10]SC!$B$11:$B$13</c:f>
              <c:strCache>
                <c:ptCount val="3"/>
                <c:pt idx="0">
                  <c:v>Alumnos UNACH</c:v>
                </c:pt>
                <c:pt idx="1">
                  <c:v>Personal UNACH</c:v>
                </c:pt>
                <c:pt idx="2">
                  <c:v>Particulares</c:v>
                </c:pt>
              </c:strCache>
            </c:strRef>
          </c:cat>
          <c:val>
            <c:numRef>
              <c:f>[10]SC!$S$11:$S$13</c:f>
              <c:numCache>
                <c:formatCode>General</c:formatCode>
                <c:ptCount val="3"/>
                <c:pt idx="0">
                  <c:v>1313</c:v>
                </c:pt>
                <c:pt idx="1">
                  <c:v>5</c:v>
                </c:pt>
                <c:pt idx="2">
                  <c:v>2167</c:v>
                </c:pt>
              </c:numCache>
            </c:numRef>
          </c:val>
          <c:extLst>
            <c:ext xmlns:c16="http://schemas.microsoft.com/office/drawing/2014/chart" uri="{C3380CC4-5D6E-409C-BE32-E72D297353CC}">
              <c16:uniqueId val="{00000003-78E4-40C6-ABE7-AD9CE44E1F92}"/>
            </c:ext>
          </c:extLst>
        </c:ser>
        <c:ser>
          <c:idx val="2"/>
          <c:order val="2"/>
          <c:tx>
            <c:strRef>
              <c:f>[10]SC!$K$8</c:f>
              <c:strCache>
                <c:ptCount val="1"/>
                <c:pt idx="0">
                  <c:v>San Cristóbal de Las Casas</c:v>
                </c:pt>
              </c:strCache>
            </c:strRef>
          </c:tx>
          <c:spPr>
            <a:solidFill>
              <a:schemeClr val="accent3">
                <a:lumMod val="75000"/>
              </a:schemeClr>
            </a:solidFill>
            <a:ln>
              <a:solidFill>
                <a:sysClr val="windowText" lastClr="000000"/>
              </a:solidFill>
            </a:ln>
          </c:spPr>
          <c:invertIfNegative val="0"/>
          <c:dLbls>
            <c:dLbl>
              <c:idx val="0"/>
              <c:layout>
                <c:manualLayout>
                  <c:x val="6.9084641196857652E-3"/>
                  <c:y val="-7.0444271076076039E-17"/>
                </c:manualLayout>
              </c:layout>
              <c:spPr/>
              <c:txPr>
                <a:bodyPr/>
                <a:lstStyle/>
                <a:p>
                  <a:pPr>
                    <a:defRPr sz="800"/>
                  </a:pPr>
                  <a:endParaRPr lang="es-MX"/>
                </a:p>
              </c:txPr>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78E4-40C6-ABE7-AD9CE44E1F92}"/>
                </c:ext>
              </c:extLst>
            </c:dLbl>
            <c:spPr>
              <a:noFill/>
              <a:ln w="25400">
                <a:noFill/>
              </a:ln>
            </c:spPr>
            <c:txPr>
              <a:bodyPr/>
              <a:lstStyle/>
              <a:p>
                <a:pPr>
                  <a:defRPr sz="800"/>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[10]SC!$B$11:$B$13</c:f>
              <c:strCache>
                <c:ptCount val="3"/>
                <c:pt idx="0">
                  <c:v>Alumnos UNACH</c:v>
                </c:pt>
                <c:pt idx="1">
                  <c:v>Personal UNACH</c:v>
                </c:pt>
                <c:pt idx="2">
                  <c:v>Particulares</c:v>
                </c:pt>
              </c:strCache>
            </c:strRef>
          </c:cat>
          <c:val>
            <c:numRef>
              <c:f>[10]SC!$T$11:$T$13</c:f>
              <c:numCache>
                <c:formatCode>General</c:formatCode>
                <c:ptCount val="3"/>
                <c:pt idx="0">
                  <c:v>666</c:v>
                </c:pt>
                <c:pt idx="1">
                  <c:v>19</c:v>
                </c:pt>
                <c:pt idx="2">
                  <c:v>530</c:v>
                </c:pt>
              </c:numCache>
            </c:numRef>
          </c:val>
          <c:extLst>
            <c:ext xmlns:c16="http://schemas.microsoft.com/office/drawing/2014/chart" uri="{C3380CC4-5D6E-409C-BE32-E72D297353CC}">
              <c16:uniqueId val="{00000005-78E4-40C6-ABE7-AD9CE44E1F92}"/>
            </c:ext>
          </c:extLst>
        </c:ser>
        <c:dLbls>
          <c:showLegendKey val="0"/>
          <c:showVal val="0"/>
          <c:showCatName val="0"/>
          <c:showSerName val="0"/>
          <c:showPercent val="0"/>
          <c:showBubbleSize val="0"/>
        </c:dLbls>
        <c:gapWidth val="150"/>
        <c:axId val="1559111408"/>
        <c:axId val="1"/>
      </c:barChart>
      <c:catAx>
        <c:axId val="1559111408"/>
        <c:scaling>
          <c:orientation val="minMax"/>
        </c:scaling>
        <c:delete val="0"/>
        <c:axPos val="b"/>
        <c:numFmt formatCode="General" sourceLinked="1"/>
        <c:majorTickMark val="out"/>
        <c:minorTickMark val="none"/>
        <c:tickLblPos val="nextTo"/>
        <c:txPr>
          <a:bodyPr/>
          <a:lstStyle/>
          <a:p>
            <a:pPr>
              <a:defRPr sz="800"/>
            </a:pPr>
            <a:endParaRPr lang="es-MX"/>
          </a:p>
        </c:txPr>
        <c:crossAx val="1"/>
        <c:crosses val="autoZero"/>
        <c:auto val="1"/>
        <c:lblAlgn val="ctr"/>
        <c:lblOffset val="100"/>
        <c:noMultiLvlLbl val="0"/>
      </c:catAx>
      <c:valAx>
        <c:axId val="1"/>
        <c:scaling>
          <c:orientation val="minMax"/>
        </c:scaling>
        <c:delete val="0"/>
        <c:axPos val="l"/>
        <c:numFmt formatCode="General" sourceLinked="1"/>
        <c:majorTickMark val="out"/>
        <c:minorTickMark val="none"/>
        <c:tickLblPos val="nextTo"/>
        <c:crossAx val="1559111408"/>
        <c:crosses val="autoZero"/>
        <c:crossBetween val="between"/>
      </c:valAx>
    </c:plotArea>
    <c:legend>
      <c:legendPos val="r"/>
      <c:layout>
        <c:manualLayout>
          <c:xMode val="edge"/>
          <c:yMode val="edge"/>
          <c:x val="0.26289705643472089"/>
          <c:y val="9.8226153607405761E-2"/>
          <c:w val="0.48458402797370198"/>
          <c:h val="0.12225168512033681"/>
        </c:manualLayout>
      </c:layout>
      <c:overlay val="0"/>
      <c:txPr>
        <a:bodyPr/>
        <a:lstStyle/>
        <a:p>
          <a:pPr>
            <a:defRPr sz="800"/>
          </a:pPr>
          <a:endParaRPr lang="es-MX"/>
        </a:p>
      </c:txPr>
    </c:legend>
    <c:plotVisOnly val="1"/>
    <c:dispBlanksAs val="gap"/>
    <c:showDLblsOverMax val="0"/>
  </c:chart>
  <c:spPr>
    <a:ln>
      <a:noFill/>
    </a:ln>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6834249492398357E-2"/>
          <c:y val="0.12343630123157681"/>
          <c:w val="0.88377624671916022"/>
          <c:h val="0.74002697579469234"/>
        </c:manualLayout>
      </c:layout>
      <c:barChart>
        <c:barDir val="col"/>
        <c:grouping val="clustered"/>
        <c:varyColors val="0"/>
        <c:ser>
          <c:idx val="0"/>
          <c:order val="0"/>
          <c:tx>
            <c:strRef>
              <c:f>[11]nuevo!$E$8</c:f>
              <c:strCache>
                <c:ptCount val="1"/>
                <c:pt idx="0">
                  <c:v>Tuxtla</c:v>
                </c:pt>
              </c:strCache>
            </c:strRef>
          </c:tx>
          <c:spPr>
            <a:solidFill>
              <a:srgbClr val="C00000"/>
            </a:solidFill>
            <a:ln>
              <a:solidFill>
                <a:sysClr val="windowText" lastClr="000000"/>
              </a:solidFill>
            </a:ln>
          </c:spPr>
          <c:invertIfNegative val="0"/>
          <c:dLbls>
            <c:spPr>
              <a:noFill/>
              <a:ln w="25400">
                <a:noFill/>
              </a:ln>
            </c:spPr>
            <c:txPr>
              <a:bodyPr/>
              <a:lstStyle/>
              <a:p>
                <a:pPr>
                  <a:defRPr sz="700"/>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[11]nuevo!$B$11:$B$13</c:f>
              <c:strCache>
                <c:ptCount val="3"/>
                <c:pt idx="0">
                  <c:v>Alumnos UNACH</c:v>
                </c:pt>
                <c:pt idx="1">
                  <c:v>Personal UNACH</c:v>
                </c:pt>
                <c:pt idx="2">
                  <c:v>Particulares</c:v>
                </c:pt>
              </c:strCache>
            </c:strRef>
          </c:cat>
          <c:val>
            <c:numRef>
              <c:f>[11]nuevo!$R$11:$R$13</c:f>
              <c:numCache>
                <c:formatCode>General</c:formatCode>
                <c:ptCount val="3"/>
                <c:pt idx="0">
                  <c:v>1195</c:v>
                </c:pt>
                <c:pt idx="1">
                  <c:v>0</c:v>
                </c:pt>
                <c:pt idx="2">
                  <c:v>0</c:v>
                </c:pt>
              </c:numCache>
            </c:numRef>
          </c:val>
          <c:extLst>
            <c:ext xmlns:c16="http://schemas.microsoft.com/office/drawing/2014/chart" uri="{C3380CC4-5D6E-409C-BE32-E72D297353CC}">
              <c16:uniqueId val="{00000000-5C79-47B5-A496-07BDAC39800B}"/>
            </c:ext>
          </c:extLst>
        </c:ser>
        <c:ser>
          <c:idx val="1"/>
          <c:order val="1"/>
          <c:tx>
            <c:strRef>
              <c:f>[11]nuevo!$H$8</c:f>
              <c:strCache>
                <c:ptCount val="1"/>
                <c:pt idx="0">
                  <c:v>Tapachula</c:v>
                </c:pt>
              </c:strCache>
            </c:strRef>
          </c:tx>
          <c:spPr>
            <a:solidFill>
              <a:srgbClr val="CC9900"/>
            </a:solidFill>
            <a:ln>
              <a:solidFill>
                <a:sysClr val="windowText" lastClr="000000"/>
              </a:solidFill>
            </a:ln>
          </c:spPr>
          <c:invertIfNegative val="0"/>
          <c:dLbls>
            <c:spPr>
              <a:noFill/>
              <a:ln w="25400">
                <a:noFill/>
              </a:ln>
            </c:spPr>
            <c:txPr>
              <a:bodyPr/>
              <a:lstStyle/>
              <a:p>
                <a:pPr>
                  <a:defRPr sz="700"/>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[11]nuevo!$B$11:$B$13</c:f>
              <c:strCache>
                <c:ptCount val="3"/>
                <c:pt idx="0">
                  <c:v>Alumnos UNACH</c:v>
                </c:pt>
                <c:pt idx="1">
                  <c:v>Personal UNACH</c:v>
                </c:pt>
                <c:pt idx="2">
                  <c:v>Particulares</c:v>
                </c:pt>
              </c:strCache>
            </c:strRef>
          </c:cat>
          <c:val>
            <c:numRef>
              <c:f>[11]nuevo!$S$11:$S$13</c:f>
              <c:numCache>
                <c:formatCode>General</c:formatCode>
                <c:ptCount val="3"/>
                <c:pt idx="0">
                  <c:v>1351</c:v>
                </c:pt>
                <c:pt idx="1">
                  <c:v>5</c:v>
                </c:pt>
                <c:pt idx="2">
                  <c:v>1925</c:v>
                </c:pt>
              </c:numCache>
            </c:numRef>
          </c:val>
          <c:extLst>
            <c:ext xmlns:c16="http://schemas.microsoft.com/office/drawing/2014/chart" uri="{C3380CC4-5D6E-409C-BE32-E72D297353CC}">
              <c16:uniqueId val="{00000001-5C79-47B5-A496-07BDAC39800B}"/>
            </c:ext>
          </c:extLst>
        </c:ser>
        <c:ser>
          <c:idx val="2"/>
          <c:order val="2"/>
          <c:tx>
            <c:strRef>
              <c:f>[11]nuevo!$K$8</c:f>
              <c:strCache>
                <c:ptCount val="1"/>
                <c:pt idx="0">
                  <c:v>San Cristóbal de Las Casas</c:v>
                </c:pt>
              </c:strCache>
            </c:strRef>
          </c:tx>
          <c:spPr>
            <a:solidFill>
              <a:srgbClr val="9BBB59">
                <a:lumMod val="75000"/>
              </a:srgbClr>
            </a:solidFill>
            <a:ln>
              <a:solidFill>
                <a:sysClr val="windowText" lastClr="000000"/>
              </a:solidFill>
            </a:ln>
          </c:spPr>
          <c:invertIfNegative val="0"/>
          <c:dLbls>
            <c:spPr>
              <a:noFill/>
              <a:ln w="25400">
                <a:noFill/>
              </a:ln>
            </c:spPr>
            <c:txPr>
              <a:bodyPr/>
              <a:lstStyle/>
              <a:p>
                <a:pPr>
                  <a:defRPr sz="700"/>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[11]nuevo!$B$11:$B$13</c:f>
              <c:strCache>
                <c:ptCount val="3"/>
                <c:pt idx="0">
                  <c:v>Alumnos UNACH</c:v>
                </c:pt>
                <c:pt idx="1">
                  <c:v>Personal UNACH</c:v>
                </c:pt>
                <c:pt idx="2">
                  <c:v>Particulares</c:v>
                </c:pt>
              </c:strCache>
            </c:strRef>
          </c:cat>
          <c:val>
            <c:numRef>
              <c:f>[11]nuevo!$T$11:$T$13</c:f>
              <c:numCache>
                <c:formatCode>General</c:formatCode>
                <c:ptCount val="3"/>
                <c:pt idx="0">
                  <c:v>528</c:v>
                </c:pt>
                <c:pt idx="1">
                  <c:v>10</c:v>
                </c:pt>
                <c:pt idx="2">
                  <c:v>440</c:v>
                </c:pt>
              </c:numCache>
            </c:numRef>
          </c:val>
          <c:extLst>
            <c:ext xmlns:c16="http://schemas.microsoft.com/office/drawing/2014/chart" uri="{C3380CC4-5D6E-409C-BE32-E72D297353CC}">
              <c16:uniqueId val="{00000002-5C79-47B5-A496-07BDAC39800B}"/>
            </c:ext>
          </c:extLst>
        </c:ser>
        <c:dLbls>
          <c:showLegendKey val="0"/>
          <c:showVal val="0"/>
          <c:showCatName val="0"/>
          <c:showSerName val="0"/>
          <c:showPercent val="0"/>
          <c:showBubbleSize val="0"/>
        </c:dLbls>
        <c:gapWidth val="150"/>
        <c:axId val="1565917584"/>
        <c:axId val="1"/>
      </c:barChart>
      <c:catAx>
        <c:axId val="1565917584"/>
        <c:scaling>
          <c:orientation val="minMax"/>
        </c:scaling>
        <c:delete val="0"/>
        <c:axPos val="b"/>
        <c:numFmt formatCode="General" sourceLinked="1"/>
        <c:majorTickMark val="out"/>
        <c:minorTickMark val="none"/>
        <c:tickLblPos val="nextTo"/>
        <c:txPr>
          <a:bodyPr/>
          <a:lstStyle/>
          <a:p>
            <a:pPr>
              <a:defRPr sz="800"/>
            </a:pPr>
            <a:endParaRPr lang="es-MX"/>
          </a:p>
        </c:txPr>
        <c:crossAx val="1"/>
        <c:crosses val="autoZero"/>
        <c:auto val="1"/>
        <c:lblAlgn val="ctr"/>
        <c:lblOffset val="100"/>
        <c:noMultiLvlLbl val="0"/>
      </c:catAx>
      <c:valAx>
        <c:axId val="1"/>
        <c:scaling>
          <c:orientation val="minMax"/>
        </c:scaling>
        <c:delete val="0"/>
        <c:axPos val="l"/>
        <c:numFmt formatCode="General" sourceLinked="1"/>
        <c:majorTickMark val="out"/>
        <c:minorTickMark val="none"/>
        <c:tickLblPos val="nextTo"/>
        <c:txPr>
          <a:bodyPr/>
          <a:lstStyle/>
          <a:p>
            <a:pPr>
              <a:defRPr sz="800"/>
            </a:pPr>
            <a:endParaRPr lang="es-MX"/>
          </a:p>
        </c:txPr>
        <c:crossAx val="1565917584"/>
        <c:crosses val="autoZero"/>
        <c:crossBetween val="between"/>
      </c:valAx>
    </c:plotArea>
    <c:legend>
      <c:legendPos val="r"/>
      <c:layout>
        <c:manualLayout>
          <c:xMode val="edge"/>
          <c:yMode val="edge"/>
          <c:x val="0.21697299350739052"/>
          <c:y val="1.596392758597483E-2"/>
          <c:w val="0.64109407376709493"/>
          <c:h val="0.11654485497005183"/>
        </c:manualLayout>
      </c:layout>
      <c:overlay val="0"/>
      <c:txPr>
        <a:bodyPr/>
        <a:lstStyle/>
        <a:p>
          <a:pPr>
            <a:defRPr sz="800"/>
          </a:pPr>
          <a:endParaRPr lang="es-MX"/>
        </a:p>
      </c:txPr>
    </c:legend>
    <c:plotVisOnly val="1"/>
    <c:dispBlanksAs val="gap"/>
    <c:showDLblsOverMax val="0"/>
  </c:chart>
  <c:spPr>
    <a:ln>
      <a:noFill/>
    </a:ln>
  </c:sp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8929333660282078E-2"/>
          <c:y val="0.23959499854184893"/>
          <c:w val="0.8856958105150351"/>
          <c:h val="0.61639216972878397"/>
        </c:manualLayout>
      </c:layout>
      <c:barChart>
        <c:barDir val="col"/>
        <c:grouping val="clustered"/>
        <c:varyColors val="0"/>
        <c:ser>
          <c:idx val="0"/>
          <c:order val="0"/>
          <c:tx>
            <c:strRef>
              <c:f>'[12]SC (2)'!$B$2:$K$2</c:f>
              <c:strCache>
                <c:ptCount val="1"/>
                <c:pt idx="0">
                  <c:v>Población escolar por departamento e idioma </c:v>
                </c:pt>
              </c:strCache>
            </c:strRef>
          </c:tx>
          <c:spPr>
            <a:solidFill>
              <a:srgbClr val="7A0000"/>
            </a:solidFill>
            <a:ln>
              <a:solidFill>
                <a:schemeClr val="tx1"/>
              </a:solidFill>
            </a:ln>
          </c:spPr>
          <c:invertIfNegative val="0"/>
          <c:dLbls>
            <c:spPr>
              <a:noFill/>
              <a:ln w="25400">
                <a:noFill/>
              </a:ln>
            </c:spPr>
            <c:txPr>
              <a:bodyPr/>
              <a:lstStyle/>
              <a:p>
                <a:pPr>
                  <a:defRPr sz="800"/>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'[12]SC (2)'!$B$11:$B$17</c:f>
              <c:strCache>
                <c:ptCount val="7"/>
                <c:pt idx="0">
                  <c:v>Alemán</c:v>
                </c:pt>
                <c:pt idx="1">
                  <c:v>Francés</c:v>
                </c:pt>
                <c:pt idx="2">
                  <c:v>Inglés</c:v>
                </c:pt>
                <c:pt idx="3">
                  <c:v>Italiano</c:v>
                </c:pt>
                <c:pt idx="4">
                  <c:v>Tzotzil</c:v>
                </c:pt>
                <c:pt idx="5">
                  <c:v>Tzeltal</c:v>
                </c:pt>
                <c:pt idx="6">
                  <c:v>Chino Mandarin</c:v>
                </c:pt>
              </c:strCache>
            </c:strRef>
          </c:cat>
          <c:val>
            <c:numRef>
              <c:f>'[12]SC (2)'!$R$11:$R$17</c:f>
              <c:numCache>
                <c:formatCode>General</c:formatCode>
                <c:ptCount val="7"/>
                <c:pt idx="0">
                  <c:v>65</c:v>
                </c:pt>
                <c:pt idx="1">
                  <c:v>119</c:v>
                </c:pt>
                <c:pt idx="2">
                  <c:v>1296</c:v>
                </c:pt>
                <c:pt idx="3">
                  <c:v>22</c:v>
                </c:pt>
                <c:pt idx="4">
                  <c:v>0</c:v>
                </c:pt>
                <c:pt idx="5">
                  <c:v>0</c:v>
                </c:pt>
                <c:pt idx="6">
                  <c:v>4</c:v>
                </c:pt>
              </c:numCache>
            </c:numRef>
          </c:val>
          <c:extLst>
            <c:ext xmlns:c16="http://schemas.microsoft.com/office/drawing/2014/chart" uri="{C3380CC4-5D6E-409C-BE32-E72D297353CC}">
              <c16:uniqueId val="{00000000-2D9C-48C5-91CA-1F0F4755EF34}"/>
            </c:ext>
          </c:extLst>
        </c:ser>
        <c:dLbls>
          <c:showLegendKey val="0"/>
          <c:showVal val="0"/>
          <c:showCatName val="0"/>
          <c:showSerName val="0"/>
          <c:showPercent val="0"/>
          <c:showBubbleSize val="0"/>
        </c:dLbls>
        <c:gapWidth val="150"/>
        <c:axId val="1512845696"/>
        <c:axId val="1"/>
      </c:barChart>
      <c:catAx>
        <c:axId val="1512845696"/>
        <c:scaling>
          <c:orientation val="minMax"/>
        </c:scaling>
        <c:delete val="0"/>
        <c:axPos val="b"/>
        <c:numFmt formatCode="General" sourceLinked="1"/>
        <c:majorTickMark val="out"/>
        <c:minorTickMark val="none"/>
        <c:tickLblPos val="nextTo"/>
        <c:txPr>
          <a:bodyPr/>
          <a:lstStyle/>
          <a:p>
            <a:pPr>
              <a:defRPr sz="800"/>
            </a:pPr>
            <a:endParaRPr lang="es-MX"/>
          </a:p>
        </c:txPr>
        <c:crossAx val="1"/>
        <c:crosses val="autoZero"/>
        <c:auto val="1"/>
        <c:lblAlgn val="ctr"/>
        <c:lblOffset val="100"/>
        <c:noMultiLvlLbl val="0"/>
      </c:catAx>
      <c:valAx>
        <c:axId val="1"/>
        <c:scaling>
          <c:orientation val="minMax"/>
        </c:scaling>
        <c:delete val="0"/>
        <c:axPos val="l"/>
        <c:numFmt formatCode="General" sourceLinked="1"/>
        <c:majorTickMark val="out"/>
        <c:minorTickMark val="none"/>
        <c:tickLblPos val="nextTo"/>
        <c:crossAx val="1512845696"/>
        <c:crosses val="autoZero"/>
        <c:crossBetween val="between"/>
      </c:valAx>
    </c:plotArea>
    <c:plotVisOnly val="1"/>
    <c:dispBlanksAs val="gap"/>
    <c:showDLblsOverMax val="0"/>
  </c:chart>
  <c:spPr>
    <a:ln>
      <a:noFill/>
    </a:ln>
  </c:sp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'[13]SC '!$B$2:$K$2</c:f>
              <c:strCache>
                <c:ptCount val="1"/>
                <c:pt idx="0">
                  <c:v>Población escolar por departamento e idioma </c:v>
                </c:pt>
              </c:strCache>
            </c:strRef>
          </c:tx>
          <c:spPr>
            <a:solidFill>
              <a:srgbClr val="7A0000"/>
            </a:solidFill>
            <a:ln>
              <a:solidFill>
                <a:schemeClr val="tx1"/>
              </a:solidFill>
            </a:ln>
          </c:spPr>
          <c:invertIfNegative val="0"/>
          <c:dLbls>
            <c:spPr>
              <a:noFill/>
              <a:ln w="25400">
                <a:noFill/>
              </a:ln>
            </c:spPr>
            <c:txPr>
              <a:bodyPr/>
              <a:lstStyle/>
              <a:p>
                <a:pPr>
                  <a:defRPr sz="800"/>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'[13]SC '!$B$11:$B$17</c:f>
              <c:strCache>
                <c:ptCount val="7"/>
                <c:pt idx="0">
                  <c:v>Alemán</c:v>
                </c:pt>
                <c:pt idx="1">
                  <c:v>Francés</c:v>
                </c:pt>
                <c:pt idx="2">
                  <c:v>Inglés</c:v>
                </c:pt>
                <c:pt idx="3">
                  <c:v>Italiano</c:v>
                </c:pt>
                <c:pt idx="4">
                  <c:v>Tzotzil</c:v>
                </c:pt>
                <c:pt idx="5">
                  <c:v>Tzeltal</c:v>
                </c:pt>
                <c:pt idx="6">
                  <c:v>Chino Mandarin</c:v>
                </c:pt>
              </c:strCache>
            </c:strRef>
          </c:cat>
          <c:val>
            <c:numRef>
              <c:f>'[13]SC '!$R$11:$R$17</c:f>
              <c:numCache>
                <c:formatCode>General</c:formatCode>
                <c:ptCount val="7"/>
                <c:pt idx="0">
                  <c:v>57</c:v>
                </c:pt>
                <c:pt idx="1">
                  <c:v>61</c:v>
                </c:pt>
                <c:pt idx="2">
                  <c:v>1073</c:v>
                </c:pt>
                <c:pt idx="3">
                  <c:v>4</c:v>
                </c:pt>
                <c:pt idx="4">
                  <c:v>0</c:v>
                </c:pt>
                <c:pt idx="5">
                  <c:v>0</c:v>
                </c:pt>
                <c:pt idx="6">
                  <c:v>0</c:v>
                </c:pt>
              </c:numCache>
            </c:numRef>
          </c:val>
          <c:extLst>
            <c:ext xmlns:c16="http://schemas.microsoft.com/office/drawing/2014/chart" uri="{C3380CC4-5D6E-409C-BE32-E72D297353CC}">
              <c16:uniqueId val="{00000000-C639-4EDC-9714-E009EAC4BBD1}"/>
            </c:ext>
          </c:extLst>
        </c:ser>
        <c:dLbls>
          <c:showLegendKey val="0"/>
          <c:showVal val="0"/>
          <c:showCatName val="0"/>
          <c:showSerName val="0"/>
          <c:showPercent val="0"/>
          <c:showBubbleSize val="0"/>
        </c:dLbls>
        <c:gapWidth val="150"/>
        <c:axId val="1557123520"/>
        <c:axId val="1"/>
      </c:barChart>
      <c:catAx>
        <c:axId val="1557123520"/>
        <c:scaling>
          <c:orientation val="minMax"/>
        </c:scaling>
        <c:delete val="0"/>
        <c:axPos val="b"/>
        <c:numFmt formatCode="General" sourceLinked="1"/>
        <c:majorTickMark val="out"/>
        <c:minorTickMark val="none"/>
        <c:tickLblPos val="nextTo"/>
        <c:txPr>
          <a:bodyPr/>
          <a:lstStyle/>
          <a:p>
            <a:pPr>
              <a:defRPr sz="800"/>
            </a:pPr>
            <a:endParaRPr lang="es-MX"/>
          </a:p>
        </c:txPr>
        <c:crossAx val="1"/>
        <c:crosses val="autoZero"/>
        <c:auto val="1"/>
        <c:lblAlgn val="ctr"/>
        <c:lblOffset val="100"/>
        <c:noMultiLvlLbl val="0"/>
      </c:catAx>
      <c:valAx>
        <c:axId val="1"/>
        <c:scaling>
          <c:orientation val="minMax"/>
        </c:scaling>
        <c:delete val="0"/>
        <c:axPos val="l"/>
        <c:numFmt formatCode="General" sourceLinked="1"/>
        <c:majorTickMark val="out"/>
        <c:minorTickMark val="none"/>
        <c:tickLblPos val="nextTo"/>
        <c:crossAx val="1557123520"/>
        <c:crosses val="autoZero"/>
        <c:crossBetween val="between"/>
      </c:valAx>
    </c:plotArea>
    <c:plotVisOnly val="1"/>
    <c:dispBlanksAs val="gap"/>
    <c:showDLblsOverMax val="0"/>
  </c:chart>
  <c:spPr>
    <a:ln>
      <a:noFill/>
    </a:ln>
  </c:spPr>
  <c:printSettings>
    <c:headerFooter/>
    <c:pageMargins b="0.75" l="0.7" r="0.7" t="0.75" header="0.3" footer="0.3"/>
    <c:pageSetup paperSize="9" orientation="landscape"/>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116764974270696E-2"/>
          <c:y val="0.22321541665698863"/>
          <c:w val="0.88159888616073523"/>
          <c:h val="0.65443739886496488"/>
        </c:manualLayout>
      </c:layout>
      <c:barChart>
        <c:barDir val="col"/>
        <c:grouping val="clustered"/>
        <c:varyColors val="0"/>
        <c:ser>
          <c:idx val="0"/>
          <c:order val="0"/>
          <c:tx>
            <c:strRef>
              <c:f>'[14]SC (2)'!$B$2:$R$2</c:f>
              <c:strCache>
                <c:ptCount val="1"/>
                <c:pt idx="0">
                  <c:v>Población escolar por departamento e idioma </c:v>
                </c:pt>
              </c:strCache>
            </c:strRef>
          </c:tx>
          <c:spPr>
            <a:solidFill>
              <a:srgbClr val="7A0000"/>
            </a:solidFill>
            <a:ln>
              <a:solidFill>
                <a:sysClr val="windowText" lastClr="000000"/>
              </a:solidFill>
            </a:ln>
          </c:spPr>
          <c:invertIfNegative val="0"/>
          <c:dLbls>
            <c:spPr>
              <a:noFill/>
              <a:ln w="25400">
                <a:noFill/>
              </a:ln>
            </c:spPr>
            <c:txPr>
              <a:bodyPr/>
              <a:lstStyle/>
              <a:p>
                <a:pPr>
                  <a:defRPr sz="800"/>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'[14]SC (2)'!$B$11:$B$17</c:f>
              <c:strCache>
                <c:ptCount val="7"/>
                <c:pt idx="0">
                  <c:v>Alemán</c:v>
                </c:pt>
                <c:pt idx="1">
                  <c:v>Francés</c:v>
                </c:pt>
                <c:pt idx="2">
                  <c:v>Inglés</c:v>
                </c:pt>
                <c:pt idx="3">
                  <c:v>Italiano</c:v>
                </c:pt>
                <c:pt idx="4">
                  <c:v>Tzotzil</c:v>
                </c:pt>
                <c:pt idx="5">
                  <c:v>Tzeltal</c:v>
                </c:pt>
                <c:pt idx="6">
                  <c:v>Chino Mandarin</c:v>
                </c:pt>
              </c:strCache>
            </c:strRef>
          </c:cat>
          <c:val>
            <c:numRef>
              <c:f>'[14]SC (2)'!$R$11:$R$17</c:f>
              <c:numCache>
                <c:formatCode>General</c:formatCode>
                <c:ptCount val="7"/>
                <c:pt idx="0">
                  <c:v>17</c:v>
                </c:pt>
                <c:pt idx="1">
                  <c:v>44</c:v>
                </c:pt>
                <c:pt idx="2">
                  <c:v>1093</c:v>
                </c:pt>
                <c:pt idx="3">
                  <c:v>11</c:v>
                </c:pt>
                <c:pt idx="4">
                  <c:v>36</c:v>
                </c:pt>
                <c:pt idx="5">
                  <c:v>14</c:v>
                </c:pt>
                <c:pt idx="6">
                  <c:v>0</c:v>
                </c:pt>
              </c:numCache>
            </c:numRef>
          </c:val>
          <c:extLst>
            <c:ext xmlns:c16="http://schemas.microsoft.com/office/drawing/2014/chart" uri="{C3380CC4-5D6E-409C-BE32-E72D297353CC}">
              <c16:uniqueId val="{00000000-4162-4F96-AA8A-FF2311A18560}"/>
            </c:ext>
          </c:extLst>
        </c:ser>
        <c:dLbls>
          <c:showLegendKey val="0"/>
          <c:showVal val="0"/>
          <c:showCatName val="0"/>
          <c:showSerName val="0"/>
          <c:showPercent val="0"/>
          <c:showBubbleSize val="0"/>
        </c:dLbls>
        <c:gapWidth val="150"/>
        <c:axId val="1565917584"/>
        <c:axId val="1"/>
      </c:barChart>
      <c:catAx>
        <c:axId val="1565917584"/>
        <c:scaling>
          <c:orientation val="minMax"/>
        </c:scaling>
        <c:delete val="0"/>
        <c:axPos val="b"/>
        <c:numFmt formatCode="General" sourceLinked="1"/>
        <c:majorTickMark val="out"/>
        <c:minorTickMark val="none"/>
        <c:tickLblPos val="nextTo"/>
        <c:txPr>
          <a:bodyPr/>
          <a:lstStyle/>
          <a:p>
            <a:pPr>
              <a:defRPr sz="800"/>
            </a:pPr>
            <a:endParaRPr lang="es-MX"/>
          </a:p>
        </c:txPr>
        <c:crossAx val="1"/>
        <c:crosses val="autoZero"/>
        <c:auto val="1"/>
        <c:lblAlgn val="ctr"/>
        <c:lblOffset val="100"/>
        <c:noMultiLvlLbl val="0"/>
      </c:catAx>
      <c:valAx>
        <c:axId val="1"/>
        <c:scaling>
          <c:orientation val="minMax"/>
        </c:scaling>
        <c:delete val="0"/>
        <c:axPos val="l"/>
        <c:numFmt formatCode="General" sourceLinked="1"/>
        <c:majorTickMark val="out"/>
        <c:minorTickMark val="none"/>
        <c:tickLblPos val="nextTo"/>
        <c:crossAx val="1565917584"/>
        <c:crosses val="autoZero"/>
        <c:crossBetween val="between"/>
      </c:valAx>
    </c:plotArea>
    <c:plotVisOnly val="1"/>
    <c:dispBlanksAs val="gap"/>
    <c:showDLblsOverMax val="0"/>
  </c:chart>
  <c:spPr>
    <a:ln>
      <a:noFill/>
    </a:ln>
  </c:sp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'[15]SC '!$B$2:$R$2</c:f>
              <c:strCache>
                <c:ptCount val="1"/>
                <c:pt idx="0">
                  <c:v>Población escolar por departamento e idioma </c:v>
                </c:pt>
              </c:strCache>
            </c:strRef>
          </c:tx>
          <c:spPr>
            <a:solidFill>
              <a:srgbClr val="7A0000"/>
            </a:solidFill>
            <a:ln>
              <a:solidFill>
                <a:sysClr val="windowText" lastClr="000000"/>
              </a:solidFill>
            </a:ln>
          </c:spPr>
          <c:invertIfNegative val="0"/>
          <c:dLbls>
            <c:spPr>
              <a:noFill/>
              <a:ln w="25400">
                <a:noFill/>
              </a:ln>
            </c:spPr>
            <c:txPr>
              <a:bodyPr/>
              <a:lstStyle/>
              <a:p>
                <a:pPr>
                  <a:defRPr sz="800"/>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'[15]SC '!$B$11:$B$17</c:f>
              <c:strCache>
                <c:ptCount val="7"/>
                <c:pt idx="0">
                  <c:v>Alemán</c:v>
                </c:pt>
                <c:pt idx="1">
                  <c:v>Francés</c:v>
                </c:pt>
                <c:pt idx="2">
                  <c:v>Inglés</c:v>
                </c:pt>
                <c:pt idx="3">
                  <c:v>Italiano</c:v>
                </c:pt>
                <c:pt idx="4">
                  <c:v>Tzotzil</c:v>
                </c:pt>
                <c:pt idx="5">
                  <c:v>Tzeltal</c:v>
                </c:pt>
                <c:pt idx="6">
                  <c:v>Chino Mandarin</c:v>
                </c:pt>
              </c:strCache>
            </c:strRef>
          </c:cat>
          <c:val>
            <c:numRef>
              <c:f>'[15]SC '!$R$11:$R$17</c:f>
              <c:numCache>
                <c:formatCode>General</c:formatCode>
                <c:ptCount val="7"/>
                <c:pt idx="0">
                  <c:v>8</c:v>
                </c:pt>
                <c:pt idx="1">
                  <c:v>31</c:v>
                </c:pt>
                <c:pt idx="2">
                  <c:v>892</c:v>
                </c:pt>
                <c:pt idx="3">
                  <c:v>6</c:v>
                </c:pt>
                <c:pt idx="4">
                  <c:v>23</c:v>
                </c:pt>
                <c:pt idx="5">
                  <c:v>18</c:v>
                </c:pt>
                <c:pt idx="6">
                  <c:v>0</c:v>
                </c:pt>
              </c:numCache>
            </c:numRef>
          </c:val>
          <c:extLst>
            <c:ext xmlns:c16="http://schemas.microsoft.com/office/drawing/2014/chart" uri="{C3380CC4-5D6E-409C-BE32-E72D297353CC}">
              <c16:uniqueId val="{00000000-489A-4FEA-8837-309FFA967DFB}"/>
            </c:ext>
          </c:extLst>
        </c:ser>
        <c:dLbls>
          <c:showLegendKey val="0"/>
          <c:showVal val="0"/>
          <c:showCatName val="0"/>
          <c:showSerName val="0"/>
          <c:showPercent val="0"/>
          <c:showBubbleSize val="0"/>
        </c:dLbls>
        <c:gapWidth val="150"/>
        <c:axId val="2072350400"/>
        <c:axId val="1"/>
      </c:barChart>
      <c:catAx>
        <c:axId val="2072350400"/>
        <c:scaling>
          <c:orientation val="minMax"/>
        </c:scaling>
        <c:delete val="0"/>
        <c:axPos val="b"/>
        <c:numFmt formatCode="General" sourceLinked="1"/>
        <c:majorTickMark val="out"/>
        <c:minorTickMark val="none"/>
        <c:tickLblPos val="nextTo"/>
        <c:txPr>
          <a:bodyPr/>
          <a:lstStyle/>
          <a:p>
            <a:pPr>
              <a:defRPr sz="800"/>
            </a:pPr>
            <a:endParaRPr lang="es-MX"/>
          </a:p>
        </c:txPr>
        <c:crossAx val="1"/>
        <c:crosses val="autoZero"/>
        <c:auto val="1"/>
        <c:lblAlgn val="ctr"/>
        <c:lblOffset val="100"/>
        <c:noMultiLvlLbl val="0"/>
      </c:catAx>
      <c:valAx>
        <c:axId val="1"/>
        <c:scaling>
          <c:orientation val="minMax"/>
        </c:scaling>
        <c:delete val="0"/>
        <c:axPos val="l"/>
        <c:numFmt formatCode="General" sourceLinked="1"/>
        <c:majorTickMark val="out"/>
        <c:minorTickMark val="none"/>
        <c:tickLblPos val="nextTo"/>
        <c:crossAx val="2072350400"/>
        <c:crosses val="autoZero"/>
        <c:crossBetween val="between"/>
      </c:valAx>
    </c:plotArea>
    <c:plotVisOnly val="1"/>
    <c:dispBlanksAs val="gap"/>
    <c:showDLblsOverMax val="0"/>
  </c:chart>
  <c:spPr>
    <a:ln>
      <a:noFill/>
    </a:ln>
  </c:spPr>
  <c:printSettings>
    <c:headerFooter/>
    <c:pageMargins b="0.75" l="0.7" r="0.7" t="0.75" header="0.3" footer="0.3"/>
    <c:pageSetup paperSize="9"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'[16]SC (2)'!$B$2:$K$2</c:f>
              <c:strCache>
                <c:ptCount val="1"/>
                <c:pt idx="0">
                  <c:v>Población escolar por departamento e idioma </c:v>
                </c:pt>
              </c:strCache>
            </c:strRef>
          </c:tx>
          <c:spPr>
            <a:solidFill>
              <a:srgbClr val="7A0000"/>
            </a:solidFill>
            <a:ln>
              <a:solidFill>
                <a:sysClr val="windowText" lastClr="000000"/>
              </a:solidFill>
            </a:ln>
          </c:spPr>
          <c:invertIfNegative val="0"/>
          <c:dLbls>
            <c:spPr>
              <a:noFill/>
              <a:ln w="25400">
                <a:noFill/>
              </a:ln>
            </c:sp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'[16]SC (2)'!$B$10:$B$16</c:f>
              <c:strCache>
                <c:ptCount val="7"/>
                <c:pt idx="0">
                  <c:v>Alemán</c:v>
                </c:pt>
                <c:pt idx="1">
                  <c:v>Francés</c:v>
                </c:pt>
                <c:pt idx="2">
                  <c:v>Inglés</c:v>
                </c:pt>
                <c:pt idx="3">
                  <c:v>Italiano</c:v>
                </c:pt>
                <c:pt idx="4">
                  <c:v>Tzotzil</c:v>
                </c:pt>
                <c:pt idx="5">
                  <c:v>Tzeltal</c:v>
                </c:pt>
                <c:pt idx="6">
                  <c:v>Chino Mandarin</c:v>
                </c:pt>
              </c:strCache>
            </c:strRef>
          </c:cat>
          <c:val>
            <c:numRef>
              <c:f>'[16]SC (2)'!$R$10:$R$16</c:f>
              <c:numCache>
                <c:formatCode>General</c:formatCode>
                <c:ptCount val="7"/>
                <c:pt idx="0">
                  <c:v>72</c:v>
                </c:pt>
                <c:pt idx="1">
                  <c:v>2160</c:v>
                </c:pt>
                <c:pt idx="2">
                  <c:v>1253</c:v>
                </c:pt>
                <c:pt idx="3">
                  <c:v>0</c:v>
                </c:pt>
                <c:pt idx="4">
                  <c:v>0</c:v>
                </c:pt>
                <c:pt idx="5">
                  <c:v>0</c:v>
                </c:pt>
                <c:pt idx="6">
                  <c:v>0</c:v>
                </c:pt>
              </c:numCache>
            </c:numRef>
          </c:val>
          <c:extLst>
            <c:ext xmlns:c16="http://schemas.microsoft.com/office/drawing/2014/chart" uri="{C3380CC4-5D6E-409C-BE32-E72D297353CC}">
              <c16:uniqueId val="{00000000-17DF-43F8-8954-D89C671C373F}"/>
            </c:ext>
          </c:extLst>
        </c:ser>
        <c:dLbls>
          <c:showLegendKey val="0"/>
          <c:showVal val="0"/>
          <c:showCatName val="0"/>
          <c:showSerName val="0"/>
          <c:showPercent val="0"/>
          <c:showBubbleSize val="0"/>
        </c:dLbls>
        <c:gapWidth val="150"/>
        <c:axId val="1566878368"/>
        <c:axId val="1"/>
      </c:barChart>
      <c:catAx>
        <c:axId val="1566878368"/>
        <c:scaling>
          <c:orientation val="minMax"/>
        </c:scaling>
        <c:delete val="0"/>
        <c:axPos val="b"/>
        <c:numFmt formatCode="General" sourceLinked="1"/>
        <c:majorTickMark val="out"/>
        <c:minorTickMark val="none"/>
        <c:tickLblPos val="nextTo"/>
        <c:txPr>
          <a:bodyPr/>
          <a:lstStyle/>
          <a:p>
            <a:pPr>
              <a:defRPr sz="800"/>
            </a:pPr>
            <a:endParaRPr lang="es-MX"/>
          </a:p>
        </c:txPr>
        <c:crossAx val="1"/>
        <c:crosses val="autoZero"/>
        <c:auto val="1"/>
        <c:lblAlgn val="ctr"/>
        <c:lblOffset val="100"/>
        <c:noMultiLvlLbl val="0"/>
      </c:catAx>
      <c:valAx>
        <c:axId val="1"/>
        <c:scaling>
          <c:orientation val="minMax"/>
        </c:scaling>
        <c:delete val="0"/>
        <c:axPos val="l"/>
        <c:numFmt formatCode="General" sourceLinked="1"/>
        <c:majorTickMark val="out"/>
        <c:minorTickMark val="none"/>
        <c:tickLblPos val="nextTo"/>
        <c:crossAx val="1566878368"/>
        <c:crosses val="autoZero"/>
        <c:crossBetween val="between"/>
      </c:valAx>
    </c:plotArea>
    <c:plotVisOnly val="1"/>
    <c:dispBlanksAs val="gap"/>
    <c:showDLblsOverMax val="0"/>
  </c:chart>
  <c:spPr>
    <a:ln>
      <a:noFill/>
    </a:ln>
  </c:sp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055730278613132"/>
          <c:y val="4.1935862833009895E-2"/>
          <c:w val="0.88363077064346551"/>
          <c:h val="0.74862364584030394"/>
        </c:manualLayout>
      </c:layout>
      <c:barChart>
        <c:barDir val="col"/>
        <c:grouping val="clustered"/>
        <c:varyColors val="0"/>
        <c:ser>
          <c:idx val="0"/>
          <c:order val="0"/>
          <c:tx>
            <c:strRef>
              <c:f>'[17]SC '!$B$2:$L$2</c:f>
              <c:strCache>
                <c:ptCount val="1"/>
                <c:pt idx="0">
                  <c:v>Población escolar por departamento e idioma </c:v>
                </c:pt>
              </c:strCache>
            </c:strRef>
          </c:tx>
          <c:spPr>
            <a:solidFill>
              <a:srgbClr val="7A0000"/>
            </a:solidFill>
            <a:ln>
              <a:solidFill>
                <a:schemeClr val="tx1"/>
              </a:solidFill>
            </a:ln>
          </c:spPr>
          <c:invertIfNegative val="0"/>
          <c:dLbls>
            <c:spPr>
              <a:noFill/>
              <a:ln w="25400">
                <a:noFill/>
              </a:ln>
            </c:spPr>
            <c:txPr>
              <a:bodyPr/>
              <a:lstStyle/>
              <a:p>
                <a:pPr>
                  <a:defRPr sz="800"/>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'[17]SC '!$B$11:$B$17</c:f>
              <c:strCache>
                <c:ptCount val="7"/>
                <c:pt idx="0">
                  <c:v>Alemán</c:v>
                </c:pt>
                <c:pt idx="1">
                  <c:v>Francés</c:v>
                </c:pt>
                <c:pt idx="2">
                  <c:v>Inglés</c:v>
                </c:pt>
                <c:pt idx="3">
                  <c:v>Italiano</c:v>
                </c:pt>
                <c:pt idx="4">
                  <c:v>Tzotzil</c:v>
                </c:pt>
                <c:pt idx="5">
                  <c:v>Tzeltal</c:v>
                </c:pt>
                <c:pt idx="6">
                  <c:v>Chino Mandarin</c:v>
                </c:pt>
              </c:strCache>
            </c:strRef>
          </c:cat>
          <c:val>
            <c:numRef>
              <c:f>'[17]SC '!$R$11:$R$17</c:f>
              <c:numCache>
                <c:formatCode>General</c:formatCode>
                <c:ptCount val="7"/>
                <c:pt idx="0">
                  <c:v>0</c:v>
                </c:pt>
                <c:pt idx="1">
                  <c:v>127</c:v>
                </c:pt>
                <c:pt idx="2">
                  <c:v>3154</c:v>
                </c:pt>
                <c:pt idx="3">
                  <c:v>0</c:v>
                </c:pt>
                <c:pt idx="4">
                  <c:v>0</c:v>
                </c:pt>
                <c:pt idx="5">
                  <c:v>0</c:v>
                </c:pt>
                <c:pt idx="6">
                  <c:v>0</c:v>
                </c:pt>
              </c:numCache>
            </c:numRef>
          </c:val>
          <c:extLst>
            <c:ext xmlns:c16="http://schemas.microsoft.com/office/drawing/2014/chart" uri="{C3380CC4-5D6E-409C-BE32-E72D297353CC}">
              <c16:uniqueId val="{00000000-AF46-4476-BD4D-190738EEB8E5}"/>
            </c:ext>
          </c:extLst>
        </c:ser>
        <c:dLbls>
          <c:showLegendKey val="0"/>
          <c:showVal val="0"/>
          <c:showCatName val="0"/>
          <c:showSerName val="0"/>
          <c:showPercent val="0"/>
          <c:showBubbleSize val="0"/>
        </c:dLbls>
        <c:gapWidth val="150"/>
        <c:axId val="1566880448"/>
        <c:axId val="1"/>
      </c:barChart>
      <c:catAx>
        <c:axId val="1566880448"/>
        <c:scaling>
          <c:orientation val="minMax"/>
        </c:scaling>
        <c:delete val="0"/>
        <c:axPos val="b"/>
        <c:numFmt formatCode="General" sourceLinked="1"/>
        <c:majorTickMark val="out"/>
        <c:minorTickMark val="none"/>
        <c:tickLblPos val="nextTo"/>
        <c:txPr>
          <a:bodyPr/>
          <a:lstStyle/>
          <a:p>
            <a:pPr>
              <a:defRPr sz="800"/>
            </a:pPr>
            <a:endParaRPr lang="es-MX"/>
          </a:p>
        </c:txPr>
        <c:crossAx val="1"/>
        <c:crosses val="autoZero"/>
        <c:auto val="1"/>
        <c:lblAlgn val="ctr"/>
        <c:lblOffset val="100"/>
        <c:noMultiLvlLbl val="0"/>
      </c:catAx>
      <c:valAx>
        <c:axId val="1"/>
        <c:scaling>
          <c:orientation val="minMax"/>
        </c:scaling>
        <c:delete val="0"/>
        <c:axPos val="l"/>
        <c:numFmt formatCode="General" sourceLinked="1"/>
        <c:majorTickMark val="out"/>
        <c:minorTickMark val="none"/>
        <c:tickLblPos val="nextTo"/>
        <c:crossAx val="1566880448"/>
        <c:crosses val="autoZero"/>
        <c:crossBetween val="between"/>
      </c:valAx>
    </c:plotArea>
    <c:plotVisOnly val="1"/>
    <c:dispBlanksAs val="gap"/>
    <c:showDLblsOverMax val="0"/>
  </c:chart>
  <c:spPr>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rAngAx val="0"/>
    </c:view3D>
    <c:floor>
      <c:thickness val="0"/>
    </c:floor>
    <c:sideWall>
      <c:thickness val="0"/>
    </c:sideWall>
    <c:backWall>
      <c:thickness val="0"/>
    </c:backWall>
    <c:plotArea>
      <c:layout>
        <c:manualLayout>
          <c:layoutTarget val="inner"/>
          <c:xMode val="edge"/>
          <c:yMode val="edge"/>
          <c:x val="8.1594356579353058E-2"/>
          <c:y val="0.10361489920142958"/>
          <c:w val="0.81950018425347249"/>
          <c:h val="0.7829590662869268"/>
        </c:manualLayout>
      </c:layout>
      <c:pie3DChart>
        <c:varyColors val="1"/>
        <c:ser>
          <c:idx val="0"/>
          <c:order val="0"/>
          <c:tx>
            <c:strRef>
              <c:f>[18]Hoja2!$A$2</c:f>
              <c:strCache>
                <c:ptCount val="1"/>
                <c:pt idx="0">
                  <c:v>Oferta educativa por nivel, Programas Educativos (PE) y Planes de Estudio</c:v>
                </c:pt>
              </c:strCache>
            </c:strRef>
          </c:tx>
          <c:spPr>
            <a:ln>
              <a:solidFill>
                <a:sysClr val="windowText" lastClr="000000"/>
              </a:solidFill>
            </a:ln>
          </c:spPr>
          <c:explosion val="4"/>
          <c:dPt>
            <c:idx val="0"/>
            <c:bubble3D val="0"/>
            <c:spPr>
              <a:solidFill>
                <a:srgbClr val="7A0000"/>
              </a:solidFill>
              <a:ln>
                <a:solidFill>
                  <a:sysClr val="windowText" lastClr="000000"/>
                </a:solidFill>
              </a:ln>
            </c:spPr>
            <c:extLst>
              <c:ext xmlns:c16="http://schemas.microsoft.com/office/drawing/2014/chart" uri="{C3380CC4-5D6E-409C-BE32-E72D297353CC}">
                <c16:uniqueId val="{00000001-1DE9-455F-8F89-2CF19845E37C}"/>
              </c:ext>
            </c:extLst>
          </c:dPt>
          <c:dPt>
            <c:idx val="1"/>
            <c:bubble3D val="0"/>
            <c:spPr>
              <a:solidFill>
                <a:srgbClr val="EAB200"/>
              </a:solidFill>
              <a:ln>
                <a:solidFill>
                  <a:sysClr val="windowText" lastClr="000000"/>
                </a:solidFill>
              </a:ln>
            </c:spPr>
            <c:extLst>
              <c:ext xmlns:c16="http://schemas.microsoft.com/office/drawing/2014/chart" uri="{C3380CC4-5D6E-409C-BE32-E72D297353CC}">
                <c16:uniqueId val="{00000003-1DE9-455F-8F89-2CF19845E37C}"/>
              </c:ext>
            </c:extLst>
          </c:dPt>
          <c:dPt>
            <c:idx val="2"/>
            <c:bubble3D val="0"/>
            <c:spPr>
              <a:solidFill>
                <a:schemeClr val="accent3">
                  <a:lumMod val="75000"/>
                </a:schemeClr>
              </a:solidFill>
              <a:ln>
                <a:solidFill>
                  <a:sysClr val="windowText" lastClr="000000"/>
                </a:solidFill>
              </a:ln>
            </c:spPr>
            <c:extLst>
              <c:ext xmlns:c16="http://schemas.microsoft.com/office/drawing/2014/chart" uri="{C3380CC4-5D6E-409C-BE32-E72D297353CC}">
                <c16:uniqueId val="{00000005-1DE9-455F-8F89-2CF19845E37C}"/>
              </c:ext>
            </c:extLst>
          </c:dPt>
          <c:dLbls>
            <c:dLbl>
              <c:idx val="0"/>
              <c:layout>
                <c:manualLayout>
                  <c:x val="-7.0922384513461972E-2"/>
                  <c:y val="-6.5359510760903072E-2"/>
                </c:manualLayout>
              </c:layout>
              <c:dLblPos val="bestFi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1-1DE9-455F-8F89-2CF19845E37C}"/>
                </c:ext>
              </c:extLst>
            </c:dLbl>
            <c:dLbl>
              <c:idx val="2"/>
              <c:layout>
                <c:manualLayout>
                  <c:x val="1.3710372166433123E-2"/>
                  <c:y val="0"/>
                </c:manualLayout>
              </c:layout>
              <c:dLblPos val="bestFi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5-1DE9-455F-8F89-2CF19845E37C}"/>
                </c:ext>
              </c:extLst>
            </c:dLbl>
            <c:spPr>
              <a:noFill/>
              <a:ln>
                <a:noFill/>
              </a:ln>
              <a:effectLst/>
            </c:spPr>
            <c:txPr>
              <a:bodyPr/>
              <a:lstStyle/>
              <a:p>
                <a:pPr>
                  <a:defRPr sz="1000"/>
                </a:pPr>
                <a:endParaRPr lang="es-MX"/>
              </a:p>
            </c:txPr>
            <c:dLblPos val="outEnd"/>
            <c:showLegendKey val="0"/>
            <c:showVal val="0"/>
            <c:showCatName val="1"/>
            <c:showSerName val="0"/>
            <c:showPercent val="1"/>
            <c:showBubbleSize val="0"/>
            <c:showLeaderLines val="1"/>
            <c:extLst>
              <c:ext xmlns:c15="http://schemas.microsoft.com/office/drawing/2012/chart" uri="{CE6537A1-D6FC-4f65-9D91-7224C49458BB}">
                <c15:layout/>
              </c:ext>
            </c:extLst>
          </c:dLbls>
          <c:cat>
            <c:strRef>
              <c:f>([18]Hoja2!$C$16,[18]Hoja2!$C$18,[18]Hoja2!$C$22)</c:f>
              <c:strCache>
                <c:ptCount val="3"/>
                <c:pt idx="0">
                  <c:v>Especialidad</c:v>
                </c:pt>
                <c:pt idx="1">
                  <c:v>Maestría</c:v>
                </c:pt>
                <c:pt idx="2">
                  <c:v>Doctorado</c:v>
                </c:pt>
              </c:strCache>
            </c:strRef>
          </c:cat>
          <c:val>
            <c:numRef>
              <c:f>[18]Hoja2!$L$9:$L$11</c:f>
              <c:numCache>
                <c:formatCode>General</c:formatCode>
                <c:ptCount val="3"/>
                <c:pt idx="0">
                  <c:v>16</c:v>
                </c:pt>
                <c:pt idx="1">
                  <c:v>29</c:v>
                </c:pt>
                <c:pt idx="2">
                  <c:v>8</c:v>
                </c:pt>
              </c:numCache>
            </c:numRef>
          </c:val>
          <c:extLst>
            <c:ext xmlns:c16="http://schemas.microsoft.com/office/drawing/2014/chart" uri="{C3380CC4-5D6E-409C-BE32-E72D297353CC}">
              <c16:uniqueId val="{00000006-1DE9-455F-8F89-2CF19845E37C}"/>
            </c:ext>
          </c:extLst>
        </c:ser>
        <c:dLbls>
          <c:dLblPos val="outEnd"/>
          <c:showLegendKey val="0"/>
          <c:showVal val="1"/>
          <c:showCatName val="0"/>
          <c:showSerName val="0"/>
          <c:showPercent val="0"/>
          <c:showBubbleSize val="0"/>
          <c:showLeaderLines val="1"/>
        </c:dLbls>
      </c:pie3DChart>
    </c:plotArea>
    <c:plotVisOnly val="1"/>
    <c:dispBlanksAs val="gap"/>
    <c:showDLblsOverMax val="0"/>
  </c:chart>
  <c:spPr>
    <a:ln>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185"/>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0247123820443214"/>
          <c:y val="0.20084199866503244"/>
          <c:w val="0.81218814457614641"/>
          <c:h val="0.77005127642655402"/>
        </c:manualLayout>
      </c:layout>
      <c:pie3DChart>
        <c:varyColors val="1"/>
        <c:ser>
          <c:idx val="0"/>
          <c:order val="0"/>
          <c:spPr>
            <a:ln>
              <a:solidFill>
                <a:sysClr val="windowText" lastClr="000000"/>
              </a:solidFill>
            </a:ln>
          </c:spPr>
          <c:dPt>
            <c:idx val="0"/>
            <c:bubble3D val="0"/>
            <c:explosion val="4"/>
            <c:spPr>
              <a:solidFill>
                <a:schemeClr val="accent3">
                  <a:lumMod val="75000"/>
                </a:schemeClr>
              </a:solidFill>
              <a:ln w="25400">
                <a:solidFill>
                  <a:sysClr val="windowText" lastClr="000000"/>
                </a:solidFill>
              </a:ln>
              <a:effectLst/>
              <a:sp3d contourW="25400">
                <a:contourClr>
                  <a:sysClr val="windowText" lastClr="000000"/>
                </a:contourClr>
              </a:sp3d>
            </c:spPr>
            <c:extLst>
              <c:ext xmlns:c16="http://schemas.microsoft.com/office/drawing/2014/chart" uri="{C3380CC4-5D6E-409C-BE32-E72D297353CC}">
                <c16:uniqueId val="{00000001-EE22-4119-A35B-FEE04533835A}"/>
              </c:ext>
            </c:extLst>
          </c:dPt>
          <c:dPt>
            <c:idx val="1"/>
            <c:bubble3D val="0"/>
            <c:explosion val="2"/>
            <c:spPr>
              <a:solidFill>
                <a:srgbClr val="990000"/>
              </a:solidFill>
              <a:ln w="25400">
                <a:solidFill>
                  <a:sysClr val="windowText" lastClr="000000"/>
                </a:solidFill>
              </a:ln>
              <a:effectLst/>
              <a:sp3d contourW="25400">
                <a:contourClr>
                  <a:sysClr val="windowText" lastClr="000000"/>
                </a:contourClr>
              </a:sp3d>
            </c:spPr>
            <c:extLst>
              <c:ext xmlns:c16="http://schemas.microsoft.com/office/drawing/2014/chart" uri="{C3380CC4-5D6E-409C-BE32-E72D297353CC}">
                <c16:uniqueId val="{00000003-EE22-4119-A35B-FEE04533835A}"/>
              </c:ext>
            </c:extLst>
          </c:dPt>
          <c:dPt>
            <c:idx val="2"/>
            <c:bubble3D val="0"/>
            <c:spPr>
              <a:solidFill>
                <a:srgbClr val="CC9900"/>
              </a:solidFill>
              <a:ln w="25400">
                <a:solidFill>
                  <a:sysClr val="windowText" lastClr="000000"/>
                </a:solidFill>
              </a:ln>
              <a:effectLst/>
              <a:sp3d contourW="25400">
                <a:contourClr>
                  <a:sysClr val="windowText" lastClr="000000"/>
                </a:contourClr>
              </a:sp3d>
            </c:spPr>
            <c:extLst>
              <c:ext xmlns:c16="http://schemas.microsoft.com/office/drawing/2014/chart" uri="{C3380CC4-5D6E-409C-BE32-E72D297353CC}">
                <c16:uniqueId val="{00000005-EE22-4119-A35B-FEE04533835A}"/>
              </c:ext>
            </c:extLst>
          </c:dPt>
          <c:dLbls>
            <c:dLbl>
              <c:idx val="1"/>
              <c:layout>
                <c:manualLayout>
                  <c:x val="8.1328634777183897E-2"/>
                  <c:y val="0"/>
                </c:manualLayout>
              </c:layout>
              <c:dLblPos val="bestFi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3-EE22-4119-A35B-FEE04533835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layout/>
              </c:ext>
            </c:extLst>
          </c:dLbls>
          <c:cat>
            <c:strRef>
              <c:f>[1]ASIGNA93!$A$8:$A$10</c:f>
              <c:strCache>
                <c:ptCount val="3"/>
                <c:pt idx="0">
                  <c:v>Completo</c:v>
                </c:pt>
                <c:pt idx="1">
                  <c:v>Medio Tiempo</c:v>
                </c:pt>
                <c:pt idx="2">
                  <c:v>Por Horas</c:v>
                </c:pt>
              </c:strCache>
            </c:strRef>
          </c:cat>
          <c:val>
            <c:numRef>
              <c:f>[1]ASIGNA93!$Z$8:$Z$10</c:f>
              <c:numCache>
                <c:formatCode>General</c:formatCode>
                <c:ptCount val="3"/>
                <c:pt idx="0">
                  <c:v>1043</c:v>
                </c:pt>
                <c:pt idx="1">
                  <c:v>138</c:v>
                </c:pt>
                <c:pt idx="2">
                  <c:v>1244</c:v>
                </c:pt>
              </c:numCache>
            </c:numRef>
          </c:val>
          <c:extLst>
            <c:ext xmlns:c16="http://schemas.microsoft.com/office/drawing/2014/chart" uri="{C3380CC4-5D6E-409C-BE32-E72D297353CC}">
              <c16:uniqueId val="{00000006-EE22-4119-A35B-FEE04533835A}"/>
            </c:ext>
          </c:extLst>
        </c:ser>
        <c:dLbls>
          <c:dLblPos val="bestFit"/>
          <c:showLegendKey val="0"/>
          <c:showVal val="1"/>
          <c:showCatName val="0"/>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183"/>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8.9361906684741324E-2"/>
          <c:y val="0.14488464586298716"/>
          <c:w val="0.78708815244248309"/>
          <c:h val="0.74491906107915606"/>
        </c:manualLayout>
      </c:layout>
      <c:pie3DChart>
        <c:varyColors val="1"/>
        <c:ser>
          <c:idx val="0"/>
          <c:order val="0"/>
          <c:spPr>
            <a:ln>
              <a:solidFill>
                <a:sysClr val="windowText" lastClr="000000"/>
              </a:solidFill>
            </a:ln>
          </c:spPr>
          <c:explosion val="3"/>
          <c:dPt>
            <c:idx val="0"/>
            <c:bubble3D val="0"/>
            <c:explosion val="2"/>
            <c:spPr>
              <a:solidFill>
                <a:schemeClr val="accent3">
                  <a:lumMod val="75000"/>
                </a:schemeClr>
              </a:solidFill>
              <a:ln w="25400">
                <a:solidFill>
                  <a:sysClr val="windowText" lastClr="000000"/>
                </a:solidFill>
              </a:ln>
              <a:effectLst/>
              <a:sp3d contourW="25400">
                <a:contourClr>
                  <a:sysClr val="windowText" lastClr="000000"/>
                </a:contourClr>
              </a:sp3d>
            </c:spPr>
            <c:extLst>
              <c:ext xmlns:c16="http://schemas.microsoft.com/office/drawing/2014/chart" uri="{C3380CC4-5D6E-409C-BE32-E72D297353CC}">
                <c16:uniqueId val="{00000001-1B20-4CB3-A1DB-D5D7BF1FF119}"/>
              </c:ext>
            </c:extLst>
          </c:dPt>
          <c:dPt>
            <c:idx val="1"/>
            <c:bubble3D val="0"/>
            <c:spPr>
              <a:solidFill>
                <a:srgbClr val="990000"/>
              </a:solidFill>
              <a:ln w="25400">
                <a:solidFill>
                  <a:sysClr val="windowText" lastClr="000000"/>
                </a:solidFill>
              </a:ln>
              <a:effectLst/>
              <a:sp3d contourW="25400">
                <a:contourClr>
                  <a:sysClr val="windowText" lastClr="000000"/>
                </a:contourClr>
              </a:sp3d>
            </c:spPr>
            <c:extLst>
              <c:ext xmlns:c16="http://schemas.microsoft.com/office/drawing/2014/chart" uri="{C3380CC4-5D6E-409C-BE32-E72D297353CC}">
                <c16:uniqueId val="{00000003-1B20-4CB3-A1DB-D5D7BF1FF119}"/>
              </c:ext>
            </c:extLst>
          </c:dPt>
          <c:dPt>
            <c:idx val="2"/>
            <c:bubble3D val="0"/>
            <c:spPr>
              <a:solidFill>
                <a:srgbClr val="CC9900"/>
              </a:solidFill>
              <a:ln w="25400">
                <a:solidFill>
                  <a:sysClr val="windowText" lastClr="000000"/>
                </a:solidFill>
              </a:ln>
              <a:effectLst/>
              <a:sp3d contourW="25400">
                <a:contourClr>
                  <a:sysClr val="windowText" lastClr="000000"/>
                </a:contourClr>
              </a:sp3d>
            </c:spPr>
            <c:extLst>
              <c:ext xmlns:c16="http://schemas.microsoft.com/office/drawing/2014/chart" uri="{C3380CC4-5D6E-409C-BE32-E72D297353CC}">
                <c16:uniqueId val="{00000005-1B20-4CB3-A1DB-D5D7BF1FF119}"/>
              </c:ext>
            </c:extLst>
          </c:dPt>
          <c:dLbls>
            <c:dLbl>
              <c:idx val="1"/>
              <c:layout>
                <c:manualLayout>
                  <c:x val="6.8528741599607784E-2"/>
                  <c:y val="-8.6720882012825806E-3"/>
                </c:manualLayout>
              </c:layout>
              <c:dLblPos val="bestFi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3-1B20-4CB3-A1DB-D5D7BF1FF11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layout/>
              </c:ext>
            </c:extLst>
          </c:dLbls>
          <c:cat>
            <c:strRef>
              <c:f>[2]ASIGNA93!$A$8:$A$10</c:f>
              <c:strCache>
                <c:ptCount val="3"/>
                <c:pt idx="0">
                  <c:v>Completo</c:v>
                </c:pt>
                <c:pt idx="1">
                  <c:v>Medio Tiempo</c:v>
                </c:pt>
                <c:pt idx="2">
                  <c:v>Por Horas</c:v>
                </c:pt>
              </c:strCache>
            </c:strRef>
          </c:cat>
          <c:val>
            <c:numRef>
              <c:f>[2]ASIGNA93!$Z$8:$Z$10</c:f>
              <c:numCache>
                <c:formatCode>General</c:formatCode>
                <c:ptCount val="3"/>
                <c:pt idx="0">
                  <c:v>1058</c:v>
                </c:pt>
                <c:pt idx="1">
                  <c:v>155</c:v>
                </c:pt>
                <c:pt idx="2">
                  <c:v>1248</c:v>
                </c:pt>
              </c:numCache>
            </c:numRef>
          </c:val>
          <c:extLst>
            <c:ext xmlns:c16="http://schemas.microsoft.com/office/drawing/2014/chart" uri="{C3380CC4-5D6E-409C-BE32-E72D297353CC}">
              <c16:uniqueId val="{00000006-1B20-4CB3-A1DB-D5D7BF1FF119}"/>
            </c:ext>
          </c:extLst>
        </c:ser>
        <c:dLbls>
          <c:showLegendKey val="0"/>
          <c:showVal val="0"/>
          <c:showCatName val="0"/>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30"/>
      <c:rotY val="276"/>
      <c:rAngAx val="0"/>
      <c:perspective val="0"/>
    </c:view3D>
    <c:floor>
      <c:thickness val="0"/>
    </c:floor>
    <c:sideWall>
      <c:thickness val="0"/>
    </c:sideWall>
    <c:backWall>
      <c:thickness val="0"/>
    </c:backWall>
    <c:plotArea>
      <c:layout>
        <c:manualLayout>
          <c:layoutTarget val="inner"/>
          <c:xMode val="edge"/>
          <c:yMode val="edge"/>
          <c:x val="9.3055555555555558E-2"/>
          <c:y val="0.17053478996835761"/>
          <c:w val="0.75509814847951717"/>
          <c:h val="0.71603920690483658"/>
        </c:manualLayout>
      </c:layout>
      <c:pie3DChart>
        <c:varyColors val="1"/>
        <c:ser>
          <c:idx val="0"/>
          <c:order val="0"/>
          <c:dPt>
            <c:idx val="0"/>
            <c:bubble3D val="0"/>
            <c:spPr>
              <a:solidFill>
                <a:srgbClr val="990000"/>
              </a:solidFill>
              <a:ln w="25400">
                <a:solidFill>
                  <a:schemeClr val="lt1"/>
                </a:solidFill>
              </a:ln>
              <a:effectLst/>
              <a:sp3d contourW="25400">
                <a:contourClr>
                  <a:schemeClr val="lt1"/>
                </a:contourClr>
              </a:sp3d>
            </c:spPr>
            <c:extLst>
              <c:ext xmlns:c16="http://schemas.microsoft.com/office/drawing/2014/chart" uri="{C3380CC4-5D6E-409C-BE32-E72D297353CC}">
                <c16:uniqueId val="{00000001-1C67-4EFF-A0D6-BAA52169394C}"/>
              </c:ext>
            </c:extLst>
          </c:dPt>
          <c:dPt>
            <c:idx val="1"/>
            <c:bubble3D val="0"/>
            <c:explosion val="9"/>
            <c:spPr>
              <a:solidFill>
                <a:srgbClr val="CC9900"/>
              </a:solidFill>
              <a:ln w="25400">
                <a:solidFill>
                  <a:schemeClr val="lt1"/>
                </a:solidFill>
              </a:ln>
              <a:effectLst/>
              <a:sp3d contourW="25400">
                <a:contourClr>
                  <a:schemeClr val="lt1"/>
                </a:contourClr>
              </a:sp3d>
            </c:spPr>
            <c:extLst>
              <c:ext xmlns:c16="http://schemas.microsoft.com/office/drawing/2014/chart" uri="{C3380CC4-5D6E-409C-BE32-E72D297353CC}">
                <c16:uniqueId val="{00000003-1C67-4EFF-A0D6-BAA52169394C}"/>
              </c:ext>
            </c:extLst>
          </c:dPt>
          <c:dPt>
            <c:idx val="2"/>
            <c:bubble3D val="0"/>
            <c:spPr>
              <a:solidFill>
                <a:schemeClr val="accent3">
                  <a:lumMod val="75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5-1C67-4EFF-A0D6-BAA52169394C}"/>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1C67-4EFF-A0D6-BAA52169394C}"/>
              </c:ext>
            </c:extLst>
          </c:dPt>
          <c:dLbls>
            <c:dLbl>
              <c:idx val="0"/>
              <c:layout>
                <c:manualLayout>
                  <c:x val="0.12722169003123673"/>
                  <c:y val="-7.7795799299089113E-2"/>
                </c:manualLayout>
              </c:layout>
              <c:tx>
                <c:rich>
                  <a:bodyPr/>
                  <a:lstStyle/>
                  <a:p>
                    <a:r>
                      <a:rPr lang="en-US"/>
                      <a:t>Candidato a Investigador Nacional
24%</a:t>
                    </a:r>
                  </a:p>
                </c:rich>
              </c:tx>
              <c:dLblPos val="bestFit"/>
              <c:showLegendKey val="0"/>
              <c:showVal val="0"/>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1C67-4EFF-A0D6-BAA52169394C}"/>
                </c:ext>
              </c:extLst>
            </c:dLbl>
            <c:dLbl>
              <c:idx val="1"/>
              <c:layout/>
              <c:tx>
                <c:rich>
                  <a:bodyPr/>
                  <a:lstStyle/>
                  <a:p>
                    <a:r>
                      <a:rPr lang="en-US"/>
                      <a:t>Investigador Nacional  Nivel 1
72%</a:t>
                    </a:r>
                  </a:p>
                </c:rich>
              </c:tx>
              <c:dLblPos val="outEnd"/>
              <c:showLegendKey val="0"/>
              <c:showVal val="0"/>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1C67-4EFF-A0D6-BAA52169394C}"/>
                </c:ext>
              </c:extLst>
            </c:dLbl>
            <c:dLbl>
              <c:idx val="2"/>
              <c:layout>
                <c:manualLayout>
                  <c:x val="0"/>
                  <c:y val="-8.6439776998987906E-3"/>
                </c:manualLayout>
              </c:layout>
              <c:tx>
                <c:rich>
                  <a:bodyPr/>
                  <a:lstStyle/>
                  <a:p>
                    <a:r>
                      <a:rPr lang="en-US"/>
                      <a:t>Investigador Nacional  Nivel 2
4%</a:t>
                    </a:r>
                  </a:p>
                </c:rich>
              </c:tx>
              <c:dLblPos val="bestFit"/>
              <c:showLegendKey val="0"/>
              <c:showVal val="0"/>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1C67-4EFF-A0D6-BAA52169394C}"/>
                </c:ext>
              </c:extLst>
            </c:dLbl>
            <c:dLbl>
              <c:idx val="3"/>
              <c:layout>
                <c:manualLayout>
                  <c:x val="0"/>
                  <c:y val="-7.1305329114346255E-2"/>
                </c:manualLayout>
              </c:layout>
              <c:tx>
                <c:rich>
                  <a:bodyPr/>
                  <a:lstStyle/>
                  <a:p>
                    <a:r>
                      <a:rPr lang="en-US"/>
                      <a:t>Investigador Nacional  Nivel 3
0%</a:t>
                    </a:r>
                  </a:p>
                </c:rich>
              </c:tx>
              <c:dLblPos val="bestFit"/>
              <c:showLegendKey val="0"/>
              <c:showVal val="0"/>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1C67-4EFF-A0D6-BAA52169394C}"/>
                </c:ext>
              </c:extLst>
            </c:dLbl>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'[4]028'!$A$5:$A$8</c:f>
              <c:strCache>
                <c:ptCount val="4"/>
                <c:pt idx="0">
                  <c:v>Candidato a investigador Nacional</c:v>
                </c:pt>
                <c:pt idx="1">
                  <c:v>Investigador nacional nivel 1</c:v>
                </c:pt>
                <c:pt idx="2">
                  <c:v>Investigador nacional nivel 2</c:v>
                </c:pt>
                <c:pt idx="3">
                  <c:v>Investigador nacional nivel 3</c:v>
                </c:pt>
              </c:strCache>
            </c:strRef>
          </c:cat>
          <c:val>
            <c:numRef>
              <c:f>'[4]028'!$D$5:$D$8</c:f>
              <c:numCache>
                <c:formatCode>General</c:formatCode>
                <c:ptCount val="4"/>
                <c:pt idx="0">
                  <c:v>24</c:v>
                </c:pt>
                <c:pt idx="1">
                  <c:v>73</c:v>
                </c:pt>
                <c:pt idx="2">
                  <c:v>4</c:v>
                </c:pt>
                <c:pt idx="3">
                  <c:v>0</c:v>
                </c:pt>
              </c:numCache>
            </c:numRef>
          </c:val>
          <c:extLst>
            <c:ext xmlns:c16="http://schemas.microsoft.com/office/drawing/2014/chart" uri="{C3380CC4-5D6E-409C-BE32-E72D297353CC}">
              <c16:uniqueId val="{00000008-1C67-4EFF-A0D6-BAA52169394C}"/>
            </c:ext>
          </c:extLst>
        </c:ser>
        <c:dLbls>
          <c:showLegendKey val="0"/>
          <c:showVal val="0"/>
          <c:showCatName val="0"/>
          <c:showSerName val="0"/>
          <c:showPercent val="0"/>
          <c:showBubbleSize val="0"/>
          <c:showLeaderLines val="1"/>
        </c:dLbls>
      </c:pie3DChart>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3451764426350778E-2"/>
          <c:y val="6.1336529551142258E-2"/>
          <c:w val="0.94554538353685458"/>
          <c:h val="0.87605156543531382"/>
        </c:manualLayout>
      </c:layout>
      <c:barChart>
        <c:barDir val="bar"/>
        <c:grouping val="clustered"/>
        <c:varyColors val="0"/>
        <c:ser>
          <c:idx val="0"/>
          <c:order val="0"/>
          <c:spPr>
            <a:solidFill>
              <a:srgbClr val="990000"/>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[5]PY2!$I$36:$I$43</c:f>
              <c:strCache>
                <c:ptCount val="8"/>
                <c:pt idx="0">
                  <c:v>Físico-Matemáticas y 
Ciencias de la Tierra</c:v>
                </c:pt>
                <c:pt idx="1">
                  <c:v>Biología y 
Química</c:v>
                </c:pt>
                <c:pt idx="2">
                  <c:v>Medicina y Ciencias 
de la Salud</c:v>
                </c:pt>
                <c:pt idx="3">
                  <c:v>Humanidades, Educación y 
Ciencias de la Conducta</c:v>
                </c:pt>
                <c:pt idx="4">
                  <c:v>Ciencias 
Sociales</c:v>
                </c:pt>
                <c:pt idx="5">
                  <c:v>Biotecnología y 
Ciencias Agropecuarias</c:v>
                </c:pt>
                <c:pt idx="6">
                  <c:v>Ingeniería y 
Arquitectura</c:v>
                </c:pt>
                <c:pt idx="7">
                  <c:v>Ciencias 
Administrativas</c:v>
                </c:pt>
              </c:strCache>
            </c:strRef>
          </c:cat>
          <c:val>
            <c:numRef>
              <c:f>[5]PY2!$J$36:$J$43</c:f>
              <c:numCache>
                <c:formatCode>General</c:formatCode>
                <c:ptCount val="8"/>
                <c:pt idx="0">
                  <c:v>10</c:v>
                </c:pt>
                <c:pt idx="1">
                  <c:v>3</c:v>
                </c:pt>
                <c:pt idx="2">
                  <c:v>33</c:v>
                </c:pt>
                <c:pt idx="3">
                  <c:v>83</c:v>
                </c:pt>
                <c:pt idx="4">
                  <c:v>37</c:v>
                </c:pt>
                <c:pt idx="5">
                  <c:v>39</c:v>
                </c:pt>
                <c:pt idx="6">
                  <c:v>47</c:v>
                </c:pt>
                <c:pt idx="7">
                  <c:v>96</c:v>
                </c:pt>
              </c:numCache>
            </c:numRef>
          </c:val>
          <c:extLst>
            <c:ext xmlns:c16="http://schemas.microsoft.com/office/drawing/2014/chart" uri="{C3380CC4-5D6E-409C-BE32-E72D297353CC}">
              <c16:uniqueId val="{00000000-E045-4E78-839E-C38C5CD87AFD}"/>
            </c:ext>
          </c:extLst>
        </c:ser>
        <c:dLbls>
          <c:showLegendKey val="0"/>
          <c:showVal val="0"/>
          <c:showCatName val="0"/>
          <c:showSerName val="0"/>
          <c:showPercent val="0"/>
          <c:showBubbleSize val="0"/>
        </c:dLbls>
        <c:gapWidth val="219"/>
        <c:axId val="1511624496"/>
        <c:axId val="1"/>
      </c:barChart>
      <c:catAx>
        <c:axId val="1511624496"/>
        <c:scaling>
          <c:orientation val="minMax"/>
        </c:scaling>
        <c:delete val="0"/>
        <c:axPos val="l"/>
        <c:numFmt formatCode="General" sourceLinked="1"/>
        <c:majorTickMark val="none"/>
        <c:minorTickMark val="none"/>
        <c:tickLblPos val="nextTo"/>
        <c:spPr>
          <a:noFill/>
          <a:ln w="9525" cap="flat" cmpd="sng" algn="ctr">
            <a:solidFill>
              <a:schemeClr val="tx1">
                <a:lumMod val="50000"/>
                <a:lumOff val="50000"/>
              </a:schemeClr>
            </a:solidFill>
            <a:round/>
          </a:ln>
          <a:effectLst/>
        </c:spPr>
        <c:txPr>
          <a:bodyPr rot="0" spcFirstLastPara="1" vertOverflow="ellipsis" vert="horz" wrap="square" anchor="b" anchorCtr="1"/>
          <a:lstStyle/>
          <a:p>
            <a:pPr>
              <a:defRPr sz="700" b="0" i="0" u="none" strike="noStrike" kern="1200" baseline="0">
                <a:solidFill>
                  <a:schemeClr val="tx1">
                    <a:lumMod val="65000"/>
                    <a:lumOff val="35000"/>
                  </a:schemeClr>
                </a:solidFill>
                <a:latin typeface="+mn-lt"/>
                <a:ea typeface="+mn-ea"/>
                <a:cs typeface="+mn-cs"/>
              </a:defRPr>
            </a:pPr>
            <a:endParaRPr lang="es-MX"/>
          </a:p>
        </c:txPr>
        <c:crossAx val="1"/>
        <c:crosses val="autoZero"/>
        <c:auto val="1"/>
        <c:lblAlgn val="ctr"/>
        <c:lblOffset val="100"/>
        <c:noMultiLvlLbl val="0"/>
      </c:catAx>
      <c:valAx>
        <c:axId val="1"/>
        <c:scaling>
          <c:orientation val="minMax"/>
        </c:scaling>
        <c:delete val="0"/>
        <c:axPos val="b"/>
        <c:numFmt formatCode="General" sourceLinked="1"/>
        <c:majorTickMark val="none"/>
        <c:minorTickMark val="none"/>
        <c:tickLblPos val="nextTo"/>
        <c:spPr>
          <a:noFill/>
          <a:ln>
            <a:solidFill>
              <a:schemeClr val="tx1">
                <a:lumMod val="50000"/>
                <a:lumOff val="50000"/>
              </a:schemeClr>
            </a:solid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s-MX"/>
          </a:p>
        </c:txPr>
        <c:crossAx val="1511624496"/>
        <c:crosses val="autoZero"/>
        <c:crossBetween val="between"/>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rAngAx val="0"/>
    </c:view3D>
    <c:floor>
      <c:thickness val="0"/>
    </c:floor>
    <c:sideWall>
      <c:thickness val="0"/>
    </c:sideWall>
    <c:backWall>
      <c:thickness val="0"/>
    </c:backWall>
    <c:plotArea>
      <c:layout>
        <c:manualLayout>
          <c:layoutTarget val="inner"/>
          <c:xMode val="edge"/>
          <c:yMode val="edge"/>
          <c:x val="0.16250000000000001"/>
          <c:y val="0.33181393992417613"/>
          <c:w val="0.67777777777777781"/>
          <c:h val="0.56160360163312917"/>
        </c:manualLayout>
      </c:layout>
      <c:pie3DChart>
        <c:varyColors val="1"/>
        <c:ser>
          <c:idx val="0"/>
          <c:order val="0"/>
          <c:tx>
            <c:strRef>
              <c:f>[6]PRe!$A$3</c:f>
              <c:strCache>
                <c:ptCount val="1"/>
                <c:pt idx="0">
                  <c:v>Integración del subsidio federal y estatal</c:v>
                </c:pt>
              </c:strCache>
            </c:strRef>
          </c:tx>
          <c:spPr>
            <a:ln>
              <a:solidFill>
                <a:schemeClr val="tx1"/>
              </a:solidFill>
            </a:ln>
          </c:spPr>
          <c:explosion val="7"/>
          <c:dPt>
            <c:idx val="0"/>
            <c:bubble3D val="0"/>
            <c:spPr>
              <a:solidFill>
                <a:srgbClr val="7A0000"/>
              </a:solidFill>
              <a:ln>
                <a:solidFill>
                  <a:schemeClr val="tx1"/>
                </a:solidFill>
              </a:ln>
            </c:spPr>
            <c:extLst>
              <c:ext xmlns:c16="http://schemas.microsoft.com/office/drawing/2014/chart" uri="{C3380CC4-5D6E-409C-BE32-E72D297353CC}">
                <c16:uniqueId val="{00000001-3F65-4C38-A8F5-FD0F82379EA6}"/>
              </c:ext>
            </c:extLst>
          </c:dPt>
          <c:dPt>
            <c:idx val="1"/>
            <c:bubble3D val="0"/>
            <c:spPr>
              <a:solidFill>
                <a:srgbClr val="EAB200"/>
              </a:solidFill>
              <a:ln>
                <a:solidFill>
                  <a:schemeClr val="tx1"/>
                </a:solidFill>
              </a:ln>
            </c:spPr>
            <c:extLst>
              <c:ext xmlns:c16="http://schemas.microsoft.com/office/drawing/2014/chart" uri="{C3380CC4-5D6E-409C-BE32-E72D297353CC}">
                <c16:uniqueId val="{00000003-3F65-4C38-A8F5-FD0F82379EA6}"/>
              </c:ext>
            </c:extLst>
          </c:dPt>
          <c:dLbls>
            <c:dLbl>
              <c:idx val="0"/>
              <c:layout>
                <c:manualLayout>
                  <c:x val="-5.0121631562157175E-2"/>
                  <c:y val="6.3972689634229488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3F65-4C38-A8F5-FD0F82379EA6}"/>
                </c:ext>
              </c:extLst>
            </c:dLbl>
            <c:dLbl>
              <c:idx val="1"/>
              <c:layout>
                <c:manualLayout>
                  <c:x val="3.8983491215011053E-2"/>
                  <c:y val="-3.1986704618518762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3F65-4C38-A8F5-FD0F82379EA6}"/>
                </c:ext>
              </c:extLst>
            </c:dLbl>
            <c:spPr>
              <a:noFill/>
              <a:ln>
                <a:noFill/>
              </a:ln>
              <a:effectLst/>
            </c:spPr>
            <c:txPr>
              <a:bodyPr/>
              <a:lstStyle/>
              <a:p>
                <a:pPr>
                  <a:defRPr sz="800"/>
                </a:pPr>
                <a:endParaRPr lang="es-MX"/>
              </a:p>
            </c:txPr>
            <c:dLblPos val="outEnd"/>
            <c:showLegendKey val="0"/>
            <c:showVal val="0"/>
            <c:showCatName val="1"/>
            <c:showSerName val="0"/>
            <c:showPercent val="1"/>
            <c:showBubbleSize val="0"/>
            <c:showLeaderLines val="1"/>
            <c:extLst>
              <c:ext xmlns:c15="http://schemas.microsoft.com/office/drawing/2012/chart" uri="{CE6537A1-D6FC-4f65-9D91-7224C49458BB}"/>
            </c:extLst>
          </c:dLbls>
          <c:cat>
            <c:strRef>
              <c:f>[6]PRe!$O$10:$P$10</c:f>
              <c:strCache>
                <c:ptCount val="2"/>
                <c:pt idx="0">
                  <c:v>Federal</c:v>
                </c:pt>
                <c:pt idx="1">
                  <c:v>Estatal</c:v>
                </c:pt>
              </c:strCache>
            </c:strRef>
          </c:cat>
          <c:val>
            <c:numRef>
              <c:f>[6]PRe!$O$11:$P$11</c:f>
              <c:numCache>
                <c:formatCode>General</c:formatCode>
                <c:ptCount val="2"/>
                <c:pt idx="0">
                  <c:v>1012982557</c:v>
                </c:pt>
                <c:pt idx="1">
                  <c:v>306192553</c:v>
                </c:pt>
              </c:numCache>
            </c:numRef>
          </c:val>
          <c:extLst>
            <c:ext xmlns:c16="http://schemas.microsoft.com/office/drawing/2014/chart" uri="{C3380CC4-5D6E-409C-BE32-E72D297353CC}">
              <c16:uniqueId val="{00000004-3F65-4C38-A8F5-FD0F82379EA6}"/>
            </c:ext>
          </c:extLst>
        </c:ser>
        <c:dLbls>
          <c:dLblPos val="outEnd"/>
          <c:showLegendKey val="0"/>
          <c:showVal val="1"/>
          <c:showCatName val="0"/>
          <c:showSerName val="0"/>
          <c:showPercent val="0"/>
          <c:showBubbleSize val="0"/>
          <c:showLeaderLines val="1"/>
        </c:dLbls>
      </c:pie3DChart>
    </c:plotArea>
    <c:plotVisOnly val="1"/>
    <c:dispBlanksAs val="gap"/>
    <c:showDLblsOverMax val="0"/>
  </c:chart>
  <c:spPr>
    <a:ln>
      <a:noFill/>
    </a:ln>
  </c:spPr>
  <c:printSettings>
    <c:headerFooter/>
    <c:pageMargins b="0.75" l="0.7" r="0.7" t="0.75" header="0.3" footer="0.3"/>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50" b="1" i="0" u="none" strike="noStrike" baseline="0">
                <a:solidFill>
                  <a:srgbClr val="000000"/>
                </a:solidFill>
                <a:latin typeface="Arial"/>
                <a:ea typeface="Arial"/>
                <a:cs typeface="Arial"/>
              </a:defRPr>
            </a:pPr>
            <a:r>
              <a:rPr lang="es-MX"/>
              <a:t>Fuente de financiamiento</a:t>
            </a:r>
          </a:p>
        </c:rich>
      </c:tx>
      <c:layout>
        <c:manualLayout>
          <c:xMode val="edge"/>
          <c:yMode val="edge"/>
          <c:x val="0.31352459016393441"/>
          <c:y val="3.7313271063789094E-2"/>
        </c:manualLayout>
      </c:layout>
      <c:overlay val="0"/>
      <c:spPr>
        <a:noFill/>
        <a:ln w="25400">
          <a:noFill/>
        </a:ln>
      </c:spPr>
    </c:title>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36885245901639346"/>
          <c:y val="0.47368514692945618"/>
          <c:w val="0.26229508196721318"/>
          <c:h val="0.20647814096925013"/>
        </c:manualLayout>
      </c:layout>
      <c:pie3DChart>
        <c:varyColors val="1"/>
        <c:ser>
          <c:idx val="0"/>
          <c:order val="0"/>
          <c:spPr>
            <a:ln w="12700">
              <a:solidFill>
                <a:srgbClr val="000000"/>
              </a:solidFill>
              <a:prstDash val="solid"/>
            </a:ln>
          </c:spPr>
          <c:dPt>
            <c:idx val="0"/>
            <c:bubble3D val="0"/>
            <c:spPr>
              <a:solidFill>
                <a:srgbClr val="8080FF"/>
              </a:solidFill>
              <a:ln w="12700">
                <a:solidFill>
                  <a:srgbClr val="000000"/>
                </a:solidFill>
                <a:prstDash val="solid"/>
              </a:ln>
            </c:spPr>
            <c:extLst>
              <c:ext xmlns:c16="http://schemas.microsoft.com/office/drawing/2014/chart" uri="{C3380CC4-5D6E-409C-BE32-E72D297353CC}">
                <c16:uniqueId val="{00000001-FCCE-425F-8307-86915B2736DA}"/>
              </c:ext>
            </c:extLst>
          </c:dPt>
          <c:dPt>
            <c:idx val="1"/>
            <c:bubble3D val="0"/>
            <c:spPr>
              <a:solidFill>
                <a:srgbClr val="802060"/>
              </a:solidFill>
              <a:ln w="12700">
                <a:solidFill>
                  <a:srgbClr val="000000"/>
                </a:solidFill>
                <a:prstDash val="solid"/>
              </a:ln>
            </c:spPr>
            <c:extLst>
              <c:ext xmlns:c16="http://schemas.microsoft.com/office/drawing/2014/chart" uri="{C3380CC4-5D6E-409C-BE32-E72D297353CC}">
                <c16:uniqueId val="{00000003-FCCE-425F-8307-86915B2736DA}"/>
              </c:ext>
            </c:extLst>
          </c:dPt>
          <c:dPt>
            <c:idx val="2"/>
            <c:bubble3D val="0"/>
            <c:spPr>
              <a:solidFill>
                <a:srgbClr val="FFFFC0"/>
              </a:solidFill>
              <a:ln w="12700">
                <a:solidFill>
                  <a:srgbClr val="000000"/>
                </a:solidFill>
                <a:prstDash val="solid"/>
              </a:ln>
            </c:spPr>
            <c:extLst>
              <c:ext xmlns:c16="http://schemas.microsoft.com/office/drawing/2014/chart" uri="{C3380CC4-5D6E-409C-BE32-E72D297353CC}">
                <c16:uniqueId val="{00000005-FCCE-425F-8307-86915B2736DA}"/>
              </c:ext>
            </c:extLst>
          </c:dPt>
          <c:dPt>
            <c:idx val="3"/>
            <c:bubble3D val="0"/>
            <c:spPr>
              <a:solidFill>
                <a:srgbClr val="A0E0E0"/>
              </a:solidFill>
              <a:ln w="12700">
                <a:solidFill>
                  <a:srgbClr val="000000"/>
                </a:solidFill>
                <a:prstDash val="solid"/>
              </a:ln>
            </c:spPr>
            <c:extLst>
              <c:ext xmlns:c16="http://schemas.microsoft.com/office/drawing/2014/chart" uri="{C3380CC4-5D6E-409C-BE32-E72D297353CC}">
                <c16:uniqueId val="{00000007-FCCE-425F-8307-86915B2736DA}"/>
              </c:ext>
            </c:extLst>
          </c:dPt>
          <c:dPt>
            <c:idx val="4"/>
            <c:bubble3D val="0"/>
            <c:extLst>
              <c:ext xmlns:c16="http://schemas.microsoft.com/office/drawing/2014/chart" uri="{C3380CC4-5D6E-409C-BE32-E72D297353CC}">
                <c16:uniqueId val="{00000008-FCCE-425F-8307-86915B2736DA}"/>
              </c:ext>
            </c:extLst>
          </c:dPt>
          <c:dPt>
            <c:idx val="5"/>
            <c:bubble3D val="0"/>
            <c:extLst>
              <c:ext xmlns:c16="http://schemas.microsoft.com/office/drawing/2014/chart" uri="{C3380CC4-5D6E-409C-BE32-E72D297353CC}">
                <c16:uniqueId val="{00000009-FCCE-425F-8307-86915B2736DA}"/>
              </c:ext>
            </c:extLst>
          </c:dPt>
          <c:dPt>
            <c:idx val="6"/>
            <c:bubble3D val="0"/>
            <c:extLst>
              <c:ext xmlns:c16="http://schemas.microsoft.com/office/drawing/2014/chart" uri="{C3380CC4-5D6E-409C-BE32-E72D297353CC}">
                <c16:uniqueId val="{0000000A-FCCE-425F-8307-86915B2736DA}"/>
              </c:ext>
            </c:extLst>
          </c:dPt>
          <c:dLbls>
            <c:dLbl>
              <c:idx val="0"/>
              <c:layout>
                <c:manualLayout>
                  <c:x val="5.664536809947926E-2"/>
                  <c:y val="-7.0861381320517114E-2"/>
                </c:manualLayout>
              </c:layout>
              <c:numFmt formatCode="0%" sourceLinked="0"/>
              <c:spPr>
                <a:noFill/>
                <a:ln w="25400">
                  <a:noFill/>
                </a:ln>
              </c:spPr>
              <c:txPr>
                <a:bodyPr/>
                <a:lstStyle/>
                <a:p>
                  <a:pPr>
                    <a:defRPr sz="950" b="0" i="0" u="none" strike="noStrike" baseline="0">
                      <a:solidFill>
                        <a:srgbClr val="000000"/>
                      </a:solidFill>
                      <a:latin typeface="Arial"/>
                      <a:ea typeface="Arial"/>
                      <a:cs typeface="Arial"/>
                    </a:defRPr>
                  </a:pPr>
                  <a:endParaRPr lang="es-MX"/>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FCCE-425F-8307-86915B2736DA}"/>
                </c:ext>
              </c:extLst>
            </c:dLbl>
            <c:dLbl>
              <c:idx val="1"/>
              <c:layout>
                <c:manualLayout>
                  <c:x val="8.8794156877931227E-2"/>
                  <c:y val="0.12696649980067809"/>
                </c:manualLayout>
              </c:layout>
              <c:numFmt formatCode="0%" sourceLinked="0"/>
              <c:spPr>
                <a:noFill/>
                <a:ln w="25400">
                  <a:noFill/>
                </a:ln>
              </c:spPr>
              <c:txPr>
                <a:bodyPr/>
                <a:lstStyle/>
                <a:p>
                  <a:pPr>
                    <a:defRPr sz="950" b="0" i="0" u="none" strike="noStrike" baseline="0">
                      <a:solidFill>
                        <a:srgbClr val="000000"/>
                      </a:solidFill>
                      <a:latin typeface="Arial"/>
                      <a:ea typeface="Arial"/>
                      <a:cs typeface="Arial"/>
                    </a:defRPr>
                  </a:pPr>
                  <a:endParaRPr lang="es-MX"/>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FCCE-425F-8307-86915B2736DA}"/>
                </c:ext>
              </c:extLst>
            </c:dLbl>
            <c:dLbl>
              <c:idx val="2"/>
              <c:layout>
                <c:manualLayout>
                  <c:x val="-8.9277139537885644E-2"/>
                  <c:y val="-3.2267094657456474E-2"/>
                </c:manualLayout>
              </c:layout>
              <c:numFmt formatCode="0%" sourceLinked="0"/>
              <c:spPr>
                <a:noFill/>
                <a:ln w="25400">
                  <a:noFill/>
                </a:ln>
              </c:spPr>
              <c:txPr>
                <a:bodyPr/>
                <a:lstStyle/>
                <a:p>
                  <a:pPr>
                    <a:defRPr sz="950" b="0" i="0" u="none" strike="noStrike" baseline="0">
                      <a:solidFill>
                        <a:srgbClr val="000000"/>
                      </a:solidFill>
                      <a:latin typeface="Arial"/>
                      <a:ea typeface="Arial"/>
                      <a:cs typeface="Arial"/>
                    </a:defRPr>
                  </a:pPr>
                  <a:endParaRPr lang="es-MX"/>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FCCE-425F-8307-86915B2736DA}"/>
                </c:ext>
              </c:extLst>
            </c:dLbl>
            <c:dLbl>
              <c:idx val="3"/>
              <c:layout>
                <c:manualLayout>
                  <c:x val="-5.9965147799147904E-3"/>
                  <c:y val="-0.19066448038054518"/>
                </c:manualLayout>
              </c:layout>
              <c:numFmt formatCode="0%" sourceLinked="0"/>
              <c:spPr>
                <a:noFill/>
                <a:ln w="25400">
                  <a:noFill/>
                </a:ln>
              </c:spPr>
              <c:txPr>
                <a:bodyPr/>
                <a:lstStyle/>
                <a:p>
                  <a:pPr>
                    <a:defRPr sz="950" b="0" i="0" u="none" strike="noStrike" baseline="0">
                      <a:solidFill>
                        <a:srgbClr val="000000"/>
                      </a:solidFill>
                      <a:latin typeface="Arial"/>
                      <a:ea typeface="Arial"/>
                      <a:cs typeface="Arial"/>
                    </a:defRPr>
                  </a:pPr>
                  <a:endParaRPr lang="es-MX"/>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FCCE-425F-8307-86915B2736DA}"/>
                </c:ext>
              </c:extLst>
            </c:dLbl>
            <c:dLbl>
              <c:idx val="4"/>
              <c:layout>
                <c:manualLayout>
                  <c:x val="0.16612667269050382"/>
                  <c:y val="-4.5155578949161224E-2"/>
                </c:manualLayout>
              </c:layout>
              <c:numFmt formatCode="0%" sourceLinked="0"/>
              <c:spPr>
                <a:noFill/>
                <a:ln w="25400">
                  <a:noFill/>
                </a:ln>
              </c:spPr>
              <c:txPr>
                <a:bodyPr/>
                <a:lstStyle/>
                <a:p>
                  <a:pPr>
                    <a:defRPr sz="950" b="0" i="0" u="none" strike="noStrike" baseline="0">
                      <a:solidFill>
                        <a:srgbClr val="000000"/>
                      </a:solidFill>
                      <a:latin typeface="Arial"/>
                      <a:ea typeface="Arial"/>
                      <a:cs typeface="Arial"/>
                    </a:defRPr>
                  </a:pPr>
                  <a:endParaRPr lang="es-MX"/>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8-FCCE-425F-8307-86915B2736DA}"/>
                </c:ext>
              </c:extLst>
            </c:dLbl>
            <c:dLbl>
              <c:idx val="5"/>
              <c:layout>
                <c:manualLayout>
                  <c:x val="0.24100404457639529"/>
                  <c:y val="-0.11085433923406116"/>
                </c:manualLayout>
              </c:layout>
              <c:numFmt formatCode="0%" sourceLinked="0"/>
              <c:spPr>
                <a:noFill/>
                <a:ln w="25400">
                  <a:noFill/>
                </a:ln>
              </c:spPr>
              <c:txPr>
                <a:bodyPr/>
                <a:lstStyle/>
                <a:p>
                  <a:pPr>
                    <a:defRPr sz="950" b="0" i="0" u="none" strike="noStrike" baseline="0">
                      <a:solidFill>
                        <a:srgbClr val="000000"/>
                      </a:solidFill>
                      <a:latin typeface="Arial"/>
                      <a:ea typeface="Arial"/>
                      <a:cs typeface="Arial"/>
                    </a:defRPr>
                  </a:pPr>
                  <a:endParaRPr lang="es-MX"/>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FCCE-425F-8307-86915B2736DA}"/>
                </c:ext>
              </c:extLst>
            </c:dLbl>
            <c:numFmt formatCode="0%" sourceLinked="0"/>
            <c:spPr>
              <a:noFill/>
              <a:ln w="25400">
                <a:noFill/>
              </a:ln>
            </c:spPr>
            <c:txPr>
              <a:bodyPr wrap="square" lIns="38100" tIns="19050" rIns="38100" bIns="19050" anchor="ctr">
                <a:spAutoFit/>
              </a:bodyPr>
              <a:lstStyle/>
              <a:p>
                <a:pPr>
                  <a:defRPr sz="950" b="0" i="0" u="none" strike="noStrike" baseline="0">
                    <a:solidFill>
                      <a:srgbClr val="000000"/>
                    </a:solidFill>
                    <a:latin typeface="Arial"/>
                    <a:ea typeface="Arial"/>
                    <a:cs typeface="Arial"/>
                  </a:defRPr>
                </a:pPr>
                <a:endParaRPr lang="es-MX"/>
              </a:p>
            </c:txPr>
            <c:showLegendKey val="0"/>
            <c:showVal val="0"/>
            <c:showCatName val="1"/>
            <c:showSerName val="0"/>
            <c:showPercent val="1"/>
            <c:showBubbleSize val="0"/>
            <c:showLeaderLines val="1"/>
            <c:extLst>
              <c:ext xmlns:c15="http://schemas.microsoft.com/office/drawing/2012/chart" uri="{CE6537A1-D6FC-4f65-9D91-7224C49458BB}"/>
            </c:extLst>
          </c:dLbls>
          <c:cat>
            <c:strRef>
              <c:f>'[7]OSCAR-1'!$B$72:$B$78</c:f>
              <c:strCache>
                <c:ptCount val="7"/>
                <c:pt idx="0">
                  <c:v>Subsidio Federal Ordinario</c:v>
                </c:pt>
                <c:pt idx="1">
                  <c:v>Subsidio Federal Extraordinario</c:v>
                </c:pt>
                <c:pt idx="2">
                  <c:v>Subsidio Estatal Ordinario</c:v>
                </c:pt>
                <c:pt idx="3">
                  <c:v>Subsidio Estatal Extraordinario</c:v>
                </c:pt>
                <c:pt idx="4">
                  <c:v>Ingresos Propios</c:v>
                </c:pt>
                <c:pt idx="5">
                  <c:v>Donativos</c:v>
                </c:pt>
                <c:pt idx="6">
                  <c:v>Otras Aportaciones </c:v>
                </c:pt>
              </c:strCache>
            </c:strRef>
          </c:cat>
          <c:val>
            <c:numRef>
              <c:f>'[7]OSCAR-1'!$C$72:$C$78</c:f>
              <c:numCache>
                <c:formatCode>General</c:formatCode>
                <c:ptCount val="7"/>
                <c:pt idx="0">
                  <c:v>700907064.07000005</c:v>
                </c:pt>
                <c:pt idx="1">
                  <c:v>247185639.40000001</c:v>
                </c:pt>
                <c:pt idx="2">
                  <c:v>223534366.80000001</c:v>
                </c:pt>
                <c:pt idx="3">
                  <c:v>16644184.210000001</c:v>
                </c:pt>
                <c:pt idx="4">
                  <c:v>135190162.14000002</c:v>
                </c:pt>
                <c:pt idx="5">
                  <c:v>4807000</c:v>
                </c:pt>
                <c:pt idx="6">
                  <c:v>177288879.28</c:v>
                </c:pt>
              </c:numCache>
            </c:numRef>
          </c:val>
          <c:extLst>
            <c:ext xmlns:c16="http://schemas.microsoft.com/office/drawing/2014/chart" uri="{C3380CC4-5D6E-409C-BE32-E72D297353CC}">
              <c16:uniqueId val="{0000000B-FCCE-425F-8307-86915B2736DA}"/>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noFill/>
    <a:ln w="9525">
      <a:noFill/>
    </a:ln>
  </c:spPr>
  <c:txPr>
    <a:bodyPr/>
    <a:lstStyle/>
    <a:p>
      <a:pPr>
        <a:defRPr sz="950" b="0" i="0" u="none" strike="noStrike" baseline="0">
          <a:solidFill>
            <a:srgbClr val="000000"/>
          </a:solidFill>
          <a:latin typeface="Arial"/>
          <a:ea typeface="Arial"/>
          <a:cs typeface="Arial"/>
        </a:defRPr>
      </a:pPr>
      <a:endParaRPr lang="es-MX"/>
    </a:p>
  </c:txPr>
  <c:printSettings>
    <c:headerFooter alignWithMargins="0"/>
    <c:pageMargins b="1" l="0.75000000000000022" r="0.75000000000000022" t="1" header="0" footer="0"/>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801269371312379"/>
          <c:y val="3.864734299516908E-2"/>
          <c:w val="0.85937850151227047"/>
          <c:h val="0.76178995016927231"/>
        </c:manualLayout>
      </c:layout>
      <c:barChart>
        <c:barDir val="col"/>
        <c:grouping val="clustered"/>
        <c:varyColors val="0"/>
        <c:ser>
          <c:idx val="0"/>
          <c:order val="0"/>
          <c:spPr>
            <a:solidFill>
              <a:srgbClr val="7A0000"/>
            </a:solidFill>
            <a:ln>
              <a:solidFill>
                <a:schemeClr val="tx1"/>
              </a:solidFill>
            </a:ln>
          </c:spPr>
          <c:invertIfNegative val="0"/>
          <c:dLbls>
            <c:dLbl>
              <c:idx val="0"/>
              <c:layout>
                <c:manualLayout>
                  <c:x val="6.5040661509619558E-3"/>
                  <c:y val="0"/>
                </c:manualLayout>
              </c:layout>
              <c:spPr/>
              <c:txPr>
                <a:bodyPr/>
                <a:lstStyle/>
                <a:p>
                  <a:pPr>
                    <a:defRPr sz="700"/>
                  </a:pPr>
                  <a:endParaRPr lang="es-MX"/>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EF5-4407-B9B3-4030E8D929D8}"/>
                </c:ext>
              </c:extLst>
            </c:dLbl>
            <c:dLbl>
              <c:idx val="1"/>
              <c:layout>
                <c:manualLayout>
                  <c:x val="-1.5005359056806002E-2"/>
                  <c:y val="9.2592592592592587E-3"/>
                </c:manualLayout>
              </c:layout>
              <c:spPr/>
              <c:txPr>
                <a:bodyPr/>
                <a:lstStyle/>
                <a:p>
                  <a:pPr>
                    <a:defRPr sz="700"/>
                  </a:pPr>
                  <a:endParaRPr lang="es-MX"/>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EF5-4407-B9B3-4030E8D929D8}"/>
                </c:ext>
              </c:extLst>
            </c:dLbl>
            <c:dLbl>
              <c:idx val="4"/>
              <c:layout>
                <c:manualLayout>
                  <c:x val="-4.2872454448017938E-3"/>
                  <c:y val="0"/>
                </c:manualLayout>
              </c:layout>
              <c:spPr/>
              <c:txPr>
                <a:bodyPr/>
                <a:lstStyle/>
                <a:p>
                  <a:pPr>
                    <a:defRPr sz="700"/>
                  </a:pPr>
                  <a:endParaRPr lang="es-MX"/>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EF5-4407-B9B3-4030E8D929D8}"/>
                </c:ext>
              </c:extLst>
            </c:dLbl>
            <c:dLbl>
              <c:idx val="5"/>
              <c:layout>
                <c:manualLayout>
                  <c:x val="6.4308681672024933E-3"/>
                  <c:y val="-4.6296296296296294E-3"/>
                </c:manualLayout>
              </c:layout>
              <c:spPr/>
              <c:txPr>
                <a:bodyPr/>
                <a:lstStyle/>
                <a:p>
                  <a:pPr>
                    <a:defRPr sz="700"/>
                  </a:pPr>
                  <a:endParaRPr lang="es-MX"/>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EF5-4407-B9B3-4030E8D929D8}"/>
                </c:ext>
              </c:extLst>
            </c:dLbl>
            <c:spPr>
              <a:noFill/>
              <a:ln w="25400">
                <a:noFill/>
              </a:ln>
            </c:spPr>
            <c:txPr>
              <a:bodyPr/>
              <a:lstStyle/>
              <a:p>
                <a:pPr>
                  <a:defRPr sz="700"/>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[8]PR!$G$9:$G$16</c:f>
              <c:strCache>
                <c:ptCount val="8"/>
                <c:pt idx="0">
                  <c:v>Subsidio Federal Ordinario</c:v>
                </c:pt>
                <c:pt idx="1">
                  <c:v>Subsidio Extraordinario Federal</c:v>
                </c:pt>
                <c:pt idx="2">
                  <c:v>Subsidio Estatal Ordinario</c:v>
                </c:pt>
                <c:pt idx="3">
                  <c:v>Subsidio  Extraordinario Estatal</c:v>
                </c:pt>
                <c:pt idx="4">
                  <c:v>Ingresos Propios</c:v>
                </c:pt>
                <c:pt idx="5">
                  <c:v>Otras aportaciones (Convenios Concertados)</c:v>
                </c:pt>
                <c:pt idx="6">
                  <c:v>Donativos</c:v>
                </c:pt>
                <c:pt idx="7">
                  <c:v>Otros ingresos y beneficios</c:v>
                </c:pt>
              </c:strCache>
            </c:strRef>
          </c:cat>
          <c:val>
            <c:numRef>
              <c:f>[8]PR!$F$9:$F$16</c:f>
              <c:numCache>
                <c:formatCode>General</c:formatCode>
                <c:ptCount val="8"/>
                <c:pt idx="0">
                  <c:v>912349609</c:v>
                </c:pt>
                <c:pt idx="1">
                  <c:v>100632948</c:v>
                </c:pt>
                <c:pt idx="2">
                  <c:v>305481094</c:v>
                </c:pt>
                <c:pt idx="3">
                  <c:v>711459</c:v>
                </c:pt>
                <c:pt idx="4">
                  <c:v>139393744.11000001</c:v>
                </c:pt>
                <c:pt idx="5">
                  <c:v>155053355.66</c:v>
                </c:pt>
                <c:pt idx="6">
                  <c:v>1736000</c:v>
                </c:pt>
                <c:pt idx="7">
                  <c:v>29444840.879999999</c:v>
                </c:pt>
              </c:numCache>
            </c:numRef>
          </c:val>
          <c:extLst>
            <c:ext xmlns:c16="http://schemas.microsoft.com/office/drawing/2014/chart" uri="{C3380CC4-5D6E-409C-BE32-E72D297353CC}">
              <c16:uniqueId val="{00000004-6EF5-4407-B9B3-4030E8D929D8}"/>
            </c:ext>
          </c:extLst>
        </c:ser>
        <c:dLbls>
          <c:showLegendKey val="0"/>
          <c:showVal val="0"/>
          <c:showCatName val="0"/>
          <c:showSerName val="0"/>
          <c:showPercent val="0"/>
          <c:showBubbleSize val="0"/>
        </c:dLbls>
        <c:gapWidth val="150"/>
        <c:axId val="118356256"/>
        <c:axId val="1"/>
      </c:barChart>
      <c:catAx>
        <c:axId val="118356256"/>
        <c:scaling>
          <c:orientation val="minMax"/>
        </c:scaling>
        <c:delete val="0"/>
        <c:axPos val="b"/>
        <c:numFmt formatCode="General" sourceLinked="1"/>
        <c:majorTickMark val="out"/>
        <c:minorTickMark val="none"/>
        <c:tickLblPos val="nextTo"/>
        <c:txPr>
          <a:bodyPr/>
          <a:lstStyle/>
          <a:p>
            <a:pPr>
              <a:defRPr sz="800"/>
            </a:pPr>
            <a:endParaRPr lang="es-MX"/>
          </a:p>
        </c:txPr>
        <c:crossAx val="1"/>
        <c:crosses val="autoZero"/>
        <c:auto val="1"/>
        <c:lblAlgn val="ctr"/>
        <c:lblOffset val="100"/>
        <c:noMultiLvlLbl val="0"/>
      </c:catAx>
      <c:valAx>
        <c:axId val="1"/>
        <c:scaling>
          <c:orientation val="minMax"/>
        </c:scaling>
        <c:delete val="0"/>
        <c:axPos val="l"/>
        <c:numFmt formatCode="General" sourceLinked="1"/>
        <c:majorTickMark val="out"/>
        <c:minorTickMark val="none"/>
        <c:tickLblPos val="nextTo"/>
        <c:txPr>
          <a:bodyPr/>
          <a:lstStyle/>
          <a:p>
            <a:pPr>
              <a:defRPr sz="700"/>
            </a:pPr>
            <a:endParaRPr lang="es-MX"/>
          </a:p>
        </c:txPr>
        <c:crossAx val="118356256"/>
        <c:crosses val="autoZero"/>
        <c:crossBetween val="between"/>
      </c:valAx>
    </c:plotArea>
    <c:plotVisOnly val="1"/>
    <c:dispBlanksAs val="gap"/>
    <c:showDLblsOverMax val="0"/>
  </c:chart>
  <c:spPr>
    <a:ln>
      <a:noFill/>
    </a:ln>
  </c:sp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xdr:twoCellAnchor editAs="oneCell">
    <xdr:from>
      <xdr:col>0</xdr:col>
      <xdr:colOff>247650</xdr:colOff>
      <xdr:row>13</xdr:row>
      <xdr:rowOff>66676</xdr:rowOff>
    </xdr:from>
    <xdr:to>
      <xdr:col>10</xdr:col>
      <xdr:colOff>730251</xdr:colOff>
      <xdr:row>40</xdr:row>
      <xdr:rowOff>85726</xdr:rowOff>
    </xdr:to>
    <xdr:pic>
      <xdr:nvPicPr>
        <xdr:cNvPr id="2"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47650" y="2581276"/>
          <a:ext cx="6883401" cy="516255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152400</xdr:colOff>
      <xdr:row>19</xdr:row>
      <xdr:rowOff>28575</xdr:rowOff>
    </xdr:from>
    <xdr:to>
      <xdr:col>17</xdr:col>
      <xdr:colOff>0</xdr:colOff>
      <xdr:row>42</xdr:row>
      <xdr:rowOff>28575</xdr:rowOff>
    </xdr:to>
    <xdr:graphicFrame macro="">
      <xdr:nvGraphicFramePr>
        <xdr:cNvPr id="2" name="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57150</xdr:colOff>
      <xdr:row>18</xdr:row>
      <xdr:rowOff>28575</xdr:rowOff>
    </xdr:from>
    <xdr:to>
      <xdr:col>16</xdr:col>
      <xdr:colOff>428625</xdr:colOff>
      <xdr:row>40</xdr:row>
      <xdr:rowOff>114300</xdr:rowOff>
    </xdr:to>
    <xdr:graphicFrame macro="">
      <xdr:nvGraphicFramePr>
        <xdr:cNvPr id="2" name="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9525</xdr:colOff>
      <xdr:row>20</xdr:row>
      <xdr:rowOff>28575</xdr:rowOff>
    </xdr:from>
    <xdr:to>
      <xdr:col>17</xdr:col>
      <xdr:colOff>409575</xdr:colOff>
      <xdr:row>41</xdr:row>
      <xdr:rowOff>19050</xdr:rowOff>
    </xdr:to>
    <xdr:graphicFrame macro="">
      <xdr:nvGraphicFramePr>
        <xdr:cNvPr id="2" name="5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171450</xdr:colOff>
      <xdr:row>21</xdr:row>
      <xdr:rowOff>152400</xdr:rowOff>
    </xdr:from>
    <xdr:to>
      <xdr:col>17</xdr:col>
      <xdr:colOff>419100</xdr:colOff>
      <xdr:row>42</xdr:row>
      <xdr:rowOff>95250</xdr:rowOff>
    </xdr:to>
    <xdr:graphicFrame macro="">
      <xdr:nvGraphicFramePr>
        <xdr:cNvPr id="2"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142875</xdr:colOff>
      <xdr:row>20</xdr:row>
      <xdr:rowOff>28575</xdr:rowOff>
    </xdr:from>
    <xdr:to>
      <xdr:col>17</xdr:col>
      <xdr:colOff>304800</xdr:colOff>
      <xdr:row>39</xdr:row>
      <xdr:rowOff>152400</xdr:rowOff>
    </xdr:to>
    <xdr:graphicFrame macro="">
      <xdr:nvGraphicFramePr>
        <xdr:cNvPr id="2"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0</xdr:col>
      <xdr:colOff>161925</xdr:colOff>
      <xdr:row>25</xdr:row>
      <xdr:rowOff>152400</xdr:rowOff>
    </xdr:from>
    <xdr:to>
      <xdr:col>17</xdr:col>
      <xdr:colOff>295275</xdr:colOff>
      <xdr:row>45</xdr:row>
      <xdr:rowOff>152400</xdr:rowOff>
    </xdr:to>
    <xdr:graphicFrame macro="">
      <xdr:nvGraphicFramePr>
        <xdr:cNvPr id="2"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9525</xdr:colOff>
      <xdr:row>21</xdr:row>
      <xdr:rowOff>0</xdr:rowOff>
    </xdr:from>
    <xdr:to>
      <xdr:col>17</xdr:col>
      <xdr:colOff>400050</xdr:colOff>
      <xdr:row>42</xdr:row>
      <xdr:rowOff>152400</xdr:rowOff>
    </xdr:to>
    <xdr:graphicFrame macro="">
      <xdr:nvGraphicFramePr>
        <xdr:cNvPr id="2" name="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0</xdr:colOff>
      <xdr:row>21</xdr:row>
      <xdr:rowOff>9525</xdr:rowOff>
    </xdr:from>
    <xdr:to>
      <xdr:col>17</xdr:col>
      <xdr:colOff>428625</xdr:colOff>
      <xdr:row>42</xdr:row>
      <xdr:rowOff>95250</xdr:rowOff>
    </xdr:to>
    <xdr:graphicFrame macro="">
      <xdr:nvGraphicFramePr>
        <xdr:cNvPr id="2" name="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381000</xdr:colOff>
      <xdr:row>26</xdr:row>
      <xdr:rowOff>28575</xdr:rowOff>
    </xdr:from>
    <xdr:to>
      <xdr:col>5</xdr:col>
      <xdr:colOff>838200</xdr:colOff>
      <xdr:row>37</xdr:row>
      <xdr:rowOff>0</xdr:rowOff>
    </xdr:to>
    <xdr:graphicFrame macro="">
      <xdr:nvGraphicFramePr>
        <xdr:cNvPr id="2"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342901</xdr:colOff>
      <xdr:row>39</xdr:row>
      <xdr:rowOff>38100</xdr:rowOff>
    </xdr:from>
    <xdr:to>
      <xdr:col>6</xdr:col>
      <xdr:colOff>85725</xdr:colOff>
      <xdr:row>50</xdr:row>
      <xdr:rowOff>171449</xdr:rowOff>
    </xdr:to>
    <xdr:graphicFrame macro="">
      <xdr:nvGraphicFramePr>
        <xdr:cNvPr id="3" name="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704850</xdr:colOff>
      <xdr:row>36</xdr:row>
      <xdr:rowOff>9525</xdr:rowOff>
    </xdr:from>
    <xdr:to>
      <xdr:col>3</xdr:col>
      <xdr:colOff>704850</xdr:colOff>
      <xdr:row>39</xdr:row>
      <xdr:rowOff>28575</xdr:rowOff>
    </xdr:to>
    <xdr:cxnSp macro="">
      <xdr:nvCxnSpPr>
        <xdr:cNvPr id="4" name="4 Conector recto de flecha"/>
        <xdr:cNvCxnSpPr/>
      </xdr:nvCxnSpPr>
      <xdr:spPr>
        <a:xfrm>
          <a:off x="2990850" y="6429375"/>
          <a:ext cx="0" cy="590550"/>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695324</xdr:colOff>
      <xdr:row>23</xdr:row>
      <xdr:rowOff>133350</xdr:rowOff>
    </xdr:from>
    <xdr:to>
      <xdr:col>19</xdr:col>
      <xdr:colOff>247949</xdr:colOff>
      <xdr:row>43</xdr:row>
      <xdr:rowOff>115800</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762000</xdr:colOff>
      <xdr:row>21</xdr:row>
      <xdr:rowOff>171450</xdr:rowOff>
    </xdr:from>
    <xdr:to>
      <xdr:col>21</xdr:col>
      <xdr:colOff>0</xdr:colOff>
      <xdr:row>41</xdr:row>
      <xdr:rowOff>90487</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85725</xdr:colOff>
      <xdr:row>11</xdr:row>
      <xdr:rowOff>57150</xdr:rowOff>
    </xdr:from>
    <xdr:to>
      <xdr:col>3</xdr:col>
      <xdr:colOff>1038225</xdr:colOff>
      <xdr:row>35</xdr:row>
      <xdr:rowOff>85725</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29</xdr:row>
      <xdr:rowOff>66675</xdr:rowOff>
    </xdr:from>
    <xdr:to>
      <xdr:col>4</xdr:col>
      <xdr:colOff>219075</xdr:colOff>
      <xdr:row>50</xdr:row>
      <xdr:rowOff>47625</xdr:rowOff>
    </xdr:to>
    <xdr:graphicFrame macro="">
      <xdr:nvGraphicFramePr>
        <xdr:cNvPr id="2" name="Gráfico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27213</xdr:colOff>
      <xdr:row>15</xdr:row>
      <xdr:rowOff>146119</xdr:rowOff>
    </xdr:from>
    <xdr:to>
      <xdr:col>12</xdr:col>
      <xdr:colOff>454268</xdr:colOff>
      <xdr:row>30</xdr:row>
      <xdr:rowOff>115555</xdr:rowOff>
    </xdr:to>
    <xdr:graphicFrame macro="">
      <xdr:nvGraphicFramePr>
        <xdr:cNvPr id="2" name="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46</xdr:col>
      <xdr:colOff>428625</xdr:colOff>
      <xdr:row>27</xdr:row>
      <xdr:rowOff>85725</xdr:rowOff>
    </xdr:from>
    <xdr:to>
      <xdr:col>52</xdr:col>
      <xdr:colOff>504825</xdr:colOff>
      <xdr:row>42</xdr:row>
      <xdr:rowOff>38100</xdr:rowOff>
    </xdr:to>
    <xdr:graphicFrame macro="">
      <xdr:nvGraphicFramePr>
        <xdr:cNvPr id="2" name="Chart 3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19050</xdr:colOff>
      <xdr:row>34</xdr:row>
      <xdr:rowOff>152400</xdr:rowOff>
    </xdr:from>
    <xdr:to>
      <xdr:col>4</xdr:col>
      <xdr:colOff>1076325</xdr:colOff>
      <xdr:row>57</xdr:row>
      <xdr:rowOff>0</xdr:rowOff>
    </xdr:to>
    <xdr:graphicFrame macro="">
      <xdr:nvGraphicFramePr>
        <xdr:cNvPr id="3" name="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28575</xdr:colOff>
      <xdr:row>18</xdr:row>
      <xdr:rowOff>19050</xdr:rowOff>
    </xdr:from>
    <xdr:to>
      <xdr:col>12</xdr:col>
      <xdr:colOff>695325</xdr:colOff>
      <xdr:row>42</xdr:row>
      <xdr:rowOff>123825</xdr:rowOff>
    </xdr:to>
    <xdr:graphicFrame macro="">
      <xdr:nvGraphicFramePr>
        <xdr:cNvPr id="2"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Anuario%202015%20final/ACADEMICOS_ok/Nivel%20de%20Estudios/Acad+&#174;mico%20por%20Nivel%20de%20Estudios%20y%20Tiempo%20de%20Dedicaci+&#166;n%20Enero-Junio.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Anuario%202015%20final/serviciosesco-OK/Deptos.%20Lenguas/Pob.%20Esc.%20por%20Depto%20y%20tipo%20de%20alumno%20Ener%20(1).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Anuario%202015%20final/serviciosesco-OK/Deptos.%20Lenguas/Pob.%20Esc.%20por%20Depto%20y%20tipo%20de%20alumno%20Agos%20(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Anuario%202015%20final/serviciosesco-OK/Deptos.%20Lenguas/Pob.%20Esc.%20por%20Depto%20e%20Idioma%20Tuxtla%20Enero%20SACEL%20VIEJO.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Anuario%202015%20final/serviciosesco-OK/Deptos.%20Lenguas/Pob.%20Esc.%20por%20Depto%20e%20Idioma%20Tuxtla%20Agost%20SACEL%20VIEJO.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Anuario%202015%20final/serviciosesco-OK/Deptos.%20Lenguas/Pob.%20Esc.%20por%20Depto%20e%20Idioma%20SCLC%20Enero-J%20(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Anuario%202015%20final/serviciosesco-OK/Deptos.%20Lenguas/Pob.%20Esc.%20por%20Depto%20e%20Idioma%20SCLC%20Agosto-%20(1).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Anuario%202015%20final/serviciosesco-OK/Deptos.%20Lenguas/Pob.%20Esc.%20por%20Depto%20e%20Idioma%20Tapachula%20Enero-junio%20(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Anuario%202015%20final/serviciosesco-OK/Deptos.%20Lenguas/Pob.%20Esc.%20por%20Depto%20e%20Idioma%20Tapachula%20(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Anuario%202015%20final/oferta%20educativa%202015%20-%20ok/OE2-201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Anuario%202015%20final/ACADEMICOS_ok/Nivel%20de%20Estudios/Acad+&#174;mico%20por%20Nivel%20de%20Estudios%20y%20Tiempo%20de%20Dedicaci+&#166;n%20Agosto-Dic.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Anuario%202015%20final/INVESTyposgr-%20OK/04%20SNI-201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Anuario%202015%20final/INVESTyposgr-%20OK/PS3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Anuario%202015%20final/INVESTyposgr-%20OK/02%20Proyectos%20por%20&#225;rea%20de%20conocimiento.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Anuario%202015%20final/Presupuesto%20-%20OK/Subsidio%20Federal%20y%20Estatal.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DGP1/Downloads/A12-P18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Anuario%202015%20final/Presupuesto%20-%20OK/Ingresos%20por%20Fuente%20de%20Financiamiento.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Anuario%202015%20final/Presupuesto%20-%20OK/Presupuesto%20Autorizado%20y%20Denegado%20por%20funci&#243;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IGNA93"/>
      <sheetName val="Hoja1"/>
    </sheetNames>
    <sheetDataSet>
      <sheetData sheetId="0">
        <row r="8">
          <cell r="A8" t="str">
            <v>Completo</v>
          </cell>
          <cell r="Z8">
            <v>1043</v>
          </cell>
        </row>
        <row r="9">
          <cell r="A9" t="str">
            <v>Medio Tiempo</v>
          </cell>
          <cell r="Z9">
            <v>138</v>
          </cell>
        </row>
        <row r="10">
          <cell r="A10" t="str">
            <v>Por Horas</v>
          </cell>
          <cell r="Z10">
            <v>1244</v>
          </cell>
        </row>
      </sheetData>
      <sheetData sheetId="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
      <sheetName val="Hoja1"/>
    </sheetNames>
    <sheetDataSet>
      <sheetData sheetId="0">
        <row r="8">
          <cell r="E8" t="str">
            <v>Tuxtla</v>
          </cell>
          <cell r="H8" t="str">
            <v>Tapachula</v>
          </cell>
          <cell r="K8" t="str">
            <v>San Cristóbal de Las Casas</v>
          </cell>
        </row>
        <row r="11">
          <cell r="B11" t="str">
            <v>Alumnos UNACH</v>
          </cell>
          <cell r="R11">
            <v>1506</v>
          </cell>
          <cell r="S11">
            <v>1313</v>
          </cell>
          <cell r="T11">
            <v>666</v>
          </cell>
        </row>
        <row r="12">
          <cell r="B12" t="str">
            <v>Personal UNACH</v>
          </cell>
          <cell r="R12">
            <v>0</v>
          </cell>
          <cell r="S12">
            <v>5</v>
          </cell>
          <cell r="T12">
            <v>19</v>
          </cell>
        </row>
        <row r="13">
          <cell r="B13" t="str">
            <v>Particulares</v>
          </cell>
          <cell r="R13">
            <v>0</v>
          </cell>
          <cell r="S13">
            <v>2167</v>
          </cell>
          <cell r="T13">
            <v>530</v>
          </cell>
        </row>
      </sheetData>
      <sheetData sheetId="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uevo"/>
      <sheetName val="Hoja1"/>
    </sheetNames>
    <sheetDataSet>
      <sheetData sheetId="0">
        <row r="8">
          <cell r="E8" t="str">
            <v>Tuxtla</v>
          </cell>
          <cell r="H8" t="str">
            <v>Tapachula</v>
          </cell>
          <cell r="K8" t="str">
            <v>San Cristóbal de Las Casas</v>
          </cell>
        </row>
        <row r="11">
          <cell r="B11" t="str">
            <v>Alumnos UNACH</v>
          </cell>
          <cell r="R11">
            <v>1195</v>
          </cell>
          <cell r="S11">
            <v>1351</v>
          </cell>
          <cell r="T11">
            <v>528</v>
          </cell>
        </row>
        <row r="12">
          <cell r="B12" t="str">
            <v>Personal UNACH</v>
          </cell>
          <cell r="R12">
            <v>0</v>
          </cell>
          <cell r="S12">
            <v>5</v>
          </cell>
          <cell r="T12">
            <v>10</v>
          </cell>
        </row>
        <row r="13">
          <cell r="B13" t="str">
            <v>Particulares</v>
          </cell>
          <cell r="R13">
            <v>0</v>
          </cell>
          <cell r="S13">
            <v>1925</v>
          </cell>
          <cell r="T13">
            <v>440</v>
          </cell>
        </row>
      </sheetData>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
      <sheetName val="SC (2)"/>
    </sheetNames>
    <sheetDataSet>
      <sheetData sheetId="0" refreshError="1"/>
      <sheetData sheetId="1">
        <row r="2">
          <cell r="B2" t="str">
            <v xml:space="preserve">Población escolar por departamento e idioma </v>
          </cell>
        </row>
        <row r="11">
          <cell r="B11" t="str">
            <v>Alemán</v>
          </cell>
          <cell r="R11">
            <v>65</v>
          </cell>
        </row>
        <row r="12">
          <cell r="B12" t="str">
            <v>Francés</v>
          </cell>
          <cell r="R12">
            <v>119</v>
          </cell>
        </row>
        <row r="13">
          <cell r="B13" t="str">
            <v>Inglés</v>
          </cell>
          <cell r="R13">
            <v>1296</v>
          </cell>
        </row>
        <row r="14">
          <cell r="B14" t="str">
            <v>Italiano</v>
          </cell>
          <cell r="R14">
            <v>22</v>
          </cell>
        </row>
        <row r="15">
          <cell r="B15" t="str">
            <v>Tzotzil</v>
          </cell>
          <cell r="R15">
            <v>0</v>
          </cell>
        </row>
        <row r="16">
          <cell r="B16" t="str">
            <v>Tzeltal</v>
          </cell>
          <cell r="R16">
            <v>0</v>
          </cell>
        </row>
        <row r="17">
          <cell r="B17" t="str">
            <v>Chino Mandarin</v>
          </cell>
          <cell r="R17">
            <v>4</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 "/>
    </sheetNames>
    <sheetDataSet>
      <sheetData sheetId="0">
        <row r="2">
          <cell r="B2" t="str">
            <v xml:space="preserve">Población escolar por departamento e idioma </v>
          </cell>
        </row>
        <row r="11">
          <cell r="B11" t="str">
            <v>Alemán</v>
          </cell>
          <cell r="R11">
            <v>57</v>
          </cell>
        </row>
        <row r="12">
          <cell r="B12" t="str">
            <v>Francés</v>
          </cell>
          <cell r="R12">
            <v>61</v>
          </cell>
        </row>
        <row r="13">
          <cell r="B13" t="str">
            <v>Inglés</v>
          </cell>
          <cell r="R13">
            <v>1073</v>
          </cell>
        </row>
        <row r="14">
          <cell r="B14" t="str">
            <v>Italiano</v>
          </cell>
          <cell r="R14">
            <v>4</v>
          </cell>
        </row>
        <row r="15">
          <cell r="B15" t="str">
            <v>Tzotzil</v>
          </cell>
          <cell r="R15">
            <v>0</v>
          </cell>
        </row>
        <row r="16">
          <cell r="B16" t="str">
            <v>Tzeltal</v>
          </cell>
          <cell r="R16">
            <v>0</v>
          </cell>
        </row>
        <row r="17">
          <cell r="B17" t="str">
            <v>Chino Mandarin</v>
          </cell>
          <cell r="R17">
            <v>0</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
      <sheetName val="SC (2)"/>
    </sheetNames>
    <sheetDataSet>
      <sheetData sheetId="0" refreshError="1"/>
      <sheetData sheetId="1">
        <row r="2">
          <cell r="B2" t="str">
            <v xml:space="preserve">Población escolar por departamento e idioma </v>
          </cell>
        </row>
        <row r="11">
          <cell r="B11" t="str">
            <v>Alemán</v>
          </cell>
          <cell r="R11">
            <v>17</v>
          </cell>
        </row>
        <row r="12">
          <cell r="B12" t="str">
            <v>Francés</v>
          </cell>
          <cell r="R12">
            <v>44</v>
          </cell>
        </row>
        <row r="13">
          <cell r="B13" t="str">
            <v>Inglés</v>
          </cell>
          <cell r="R13">
            <v>1093</v>
          </cell>
        </row>
        <row r="14">
          <cell r="B14" t="str">
            <v>Italiano</v>
          </cell>
          <cell r="R14">
            <v>11</v>
          </cell>
        </row>
        <row r="15">
          <cell r="B15" t="str">
            <v>Tzotzil</v>
          </cell>
          <cell r="R15">
            <v>36</v>
          </cell>
        </row>
        <row r="16">
          <cell r="B16" t="str">
            <v>Tzeltal</v>
          </cell>
          <cell r="R16">
            <v>14</v>
          </cell>
        </row>
        <row r="17">
          <cell r="B17" t="str">
            <v>Chino Mandarin</v>
          </cell>
          <cell r="R17">
            <v>0</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 "/>
    </sheetNames>
    <sheetDataSet>
      <sheetData sheetId="0">
        <row r="2">
          <cell r="B2" t="str">
            <v xml:space="preserve">Población escolar por departamento e idioma </v>
          </cell>
        </row>
        <row r="11">
          <cell r="B11" t="str">
            <v>Alemán</v>
          </cell>
          <cell r="R11">
            <v>8</v>
          </cell>
        </row>
        <row r="12">
          <cell r="B12" t="str">
            <v>Francés</v>
          </cell>
          <cell r="R12">
            <v>31</v>
          </cell>
        </row>
        <row r="13">
          <cell r="B13" t="str">
            <v>Inglés</v>
          </cell>
          <cell r="R13">
            <v>892</v>
          </cell>
        </row>
        <row r="14">
          <cell r="B14" t="str">
            <v>Italiano</v>
          </cell>
          <cell r="R14">
            <v>6</v>
          </cell>
        </row>
        <row r="15">
          <cell r="B15" t="str">
            <v>Tzotzil</v>
          </cell>
          <cell r="R15">
            <v>23</v>
          </cell>
        </row>
        <row r="16">
          <cell r="B16" t="str">
            <v>Tzeltal</v>
          </cell>
          <cell r="R16">
            <v>18</v>
          </cell>
        </row>
        <row r="17">
          <cell r="B17" t="str">
            <v>Chino Mandarin</v>
          </cell>
          <cell r="R17">
            <v>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
      <sheetName val="SC (2)"/>
    </sheetNames>
    <sheetDataSet>
      <sheetData sheetId="0" refreshError="1"/>
      <sheetData sheetId="1">
        <row r="2">
          <cell r="B2" t="str">
            <v xml:space="preserve">Población escolar por departamento e idioma </v>
          </cell>
        </row>
        <row r="10">
          <cell r="B10" t="str">
            <v>Alemán</v>
          </cell>
          <cell r="R10">
            <v>72</v>
          </cell>
        </row>
        <row r="11">
          <cell r="B11" t="str">
            <v>Francés</v>
          </cell>
          <cell r="R11">
            <v>2160</v>
          </cell>
        </row>
        <row r="12">
          <cell r="B12" t="str">
            <v>Inglés</v>
          </cell>
          <cell r="R12">
            <v>1253</v>
          </cell>
        </row>
        <row r="13">
          <cell r="B13" t="str">
            <v>Italiano</v>
          </cell>
          <cell r="R13">
            <v>0</v>
          </cell>
        </row>
        <row r="14">
          <cell r="B14" t="str">
            <v>Tzotzil</v>
          </cell>
          <cell r="R14">
            <v>0</v>
          </cell>
        </row>
        <row r="15">
          <cell r="B15" t="str">
            <v>Tzeltal</v>
          </cell>
          <cell r="R15">
            <v>0</v>
          </cell>
        </row>
        <row r="16">
          <cell r="B16" t="str">
            <v>Chino Mandarin</v>
          </cell>
          <cell r="R16">
            <v>0</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 "/>
    </sheetNames>
    <sheetDataSet>
      <sheetData sheetId="0">
        <row r="2">
          <cell r="B2" t="str">
            <v xml:space="preserve">Población escolar por departamento e idioma </v>
          </cell>
        </row>
        <row r="11">
          <cell r="B11" t="str">
            <v>Alemán</v>
          </cell>
          <cell r="R11">
            <v>0</v>
          </cell>
        </row>
        <row r="12">
          <cell r="B12" t="str">
            <v>Francés</v>
          </cell>
          <cell r="R12">
            <v>127</v>
          </cell>
        </row>
        <row r="13">
          <cell r="B13" t="str">
            <v>Inglés</v>
          </cell>
          <cell r="R13">
            <v>3154</v>
          </cell>
        </row>
        <row r="14">
          <cell r="B14" t="str">
            <v>Italiano</v>
          </cell>
          <cell r="R14">
            <v>0</v>
          </cell>
        </row>
        <row r="15">
          <cell r="B15" t="str">
            <v>Tzotzil</v>
          </cell>
          <cell r="R15">
            <v>0</v>
          </cell>
        </row>
        <row r="16">
          <cell r="B16" t="str">
            <v>Tzeltal</v>
          </cell>
          <cell r="R16">
            <v>0</v>
          </cell>
        </row>
        <row r="17">
          <cell r="B17" t="str">
            <v>Chino Mandarin</v>
          </cell>
          <cell r="R17">
            <v>0</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s>
    <sheetDataSet>
      <sheetData sheetId="0">
        <row r="2">
          <cell r="A2" t="str">
            <v>Oferta educativa por nivel, Programas Educativos (PE) y Planes de Estudio</v>
          </cell>
        </row>
        <row r="9">
          <cell r="B9" t="str">
            <v xml:space="preserve">Licenciatura </v>
          </cell>
          <cell r="K9">
            <v>72</v>
          </cell>
          <cell r="L9">
            <v>16</v>
          </cell>
        </row>
        <row r="10">
          <cell r="K10">
            <v>53</v>
          </cell>
          <cell r="L10">
            <v>29</v>
          </cell>
        </row>
        <row r="11">
          <cell r="L11">
            <v>8</v>
          </cell>
        </row>
        <row r="14">
          <cell r="B14" t="str">
            <v>Posgrado</v>
          </cell>
        </row>
        <row r="16">
          <cell r="C16" t="str">
            <v>Especialidad</v>
          </cell>
        </row>
        <row r="18">
          <cell r="C18" t="str">
            <v>Maestría</v>
          </cell>
        </row>
        <row r="22">
          <cell r="C22" t="str">
            <v>Doctorado</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IGNA93"/>
      <sheetName val="Hoja1"/>
    </sheetNames>
    <sheetDataSet>
      <sheetData sheetId="0">
        <row r="8">
          <cell r="A8" t="str">
            <v>Completo</v>
          </cell>
          <cell r="Z8">
            <v>1058</v>
          </cell>
        </row>
        <row r="9">
          <cell r="A9" t="str">
            <v>Medio Tiempo</v>
          </cell>
          <cell r="Z9">
            <v>155</v>
          </cell>
        </row>
        <row r="10">
          <cell r="A10" t="str">
            <v>Por Horas</v>
          </cell>
          <cell r="Z10">
            <v>1248</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28"/>
      <sheetName val="Hoja1"/>
    </sheetNames>
    <sheetDataSet>
      <sheetData sheetId="0" refreshError="1">
        <row r="57">
          <cell r="G57">
            <v>15</v>
          </cell>
          <cell r="H57">
            <v>9</v>
          </cell>
          <cell r="K57">
            <v>48</v>
          </cell>
          <cell r="L57">
            <v>25</v>
          </cell>
          <cell r="O57">
            <v>4</v>
          </cell>
          <cell r="P57">
            <v>0</v>
          </cell>
        </row>
      </sheetData>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28"/>
    </sheetNames>
    <sheetDataSet>
      <sheetData sheetId="0">
        <row r="5">
          <cell r="A5" t="str">
            <v>Candidato a investigador Nacional</v>
          </cell>
          <cell r="D5">
            <v>24</v>
          </cell>
        </row>
        <row r="6">
          <cell r="A6" t="str">
            <v>Investigador nacional nivel 1</v>
          </cell>
          <cell r="D6">
            <v>73</v>
          </cell>
        </row>
        <row r="7">
          <cell r="A7" t="str">
            <v>Investigador nacional nivel 2</v>
          </cell>
          <cell r="D7">
            <v>4</v>
          </cell>
        </row>
        <row r="8">
          <cell r="A8" t="str">
            <v>Investigador nacional nivel 3</v>
          </cell>
          <cell r="D8">
            <v>0</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Y2"/>
    </sheetNames>
    <sheetDataSet>
      <sheetData sheetId="0">
        <row r="36">
          <cell r="I36" t="str">
            <v>Físico-Matemáticas y 
Ciencias de la Tierra</v>
          </cell>
          <cell r="J36">
            <v>10</v>
          </cell>
        </row>
        <row r="37">
          <cell r="I37" t="str">
            <v>Biología y 
Química</v>
          </cell>
          <cell r="J37">
            <v>3</v>
          </cell>
        </row>
        <row r="38">
          <cell r="I38" t="str">
            <v>Medicina y Ciencias 
de la Salud</v>
          </cell>
          <cell r="J38">
            <v>33</v>
          </cell>
        </row>
        <row r="39">
          <cell r="I39" t="str">
            <v>Humanidades, Educación y 
Ciencias de la Conducta</v>
          </cell>
          <cell r="J39">
            <v>83</v>
          </cell>
        </row>
        <row r="40">
          <cell r="I40" t="str">
            <v>Ciencias 
Sociales</v>
          </cell>
          <cell r="J40">
            <v>37</v>
          </cell>
        </row>
        <row r="41">
          <cell r="I41" t="str">
            <v>Biotecnología y 
Ciencias Agropecuarias</v>
          </cell>
          <cell r="J41">
            <v>39</v>
          </cell>
        </row>
        <row r="42">
          <cell r="I42" t="str">
            <v>Ingeniería y 
Arquitectura</v>
          </cell>
          <cell r="J42">
            <v>47</v>
          </cell>
        </row>
        <row r="43">
          <cell r="I43" t="str">
            <v>Ciencias 
Administrativas</v>
          </cell>
          <cell r="J43">
            <v>96</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
    </sheetNames>
    <sheetDataSet>
      <sheetData sheetId="0">
        <row r="3">
          <cell r="A3" t="str">
            <v>Integración del subsidio federal y estatal</v>
          </cell>
        </row>
        <row r="10">
          <cell r="O10" t="str">
            <v>Federal</v>
          </cell>
          <cell r="P10" t="str">
            <v>Estatal</v>
          </cell>
        </row>
        <row r="11">
          <cell r="O11">
            <v>1012982557</v>
          </cell>
          <cell r="P11">
            <v>306192553</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SCAR-1"/>
    </sheetNames>
    <sheetDataSet>
      <sheetData sheetId="0">
        <row r="72">
          <cell r="B72" t="str">
            <v>Subsidio Federal Ordinario</v>
          </cell>
          <cell r="C72">
            <v>700907064.07000005</v>
          </cell>
        </row>
        <row r="73">
          <cell r="B73" t="str">
            <v>Subsidio Federal Extraordinario</v>
          </cell>
          <cell r="C73">
            <v>247185639.40000001</v>
          </cell>
        </row>
        <row r="74">
          <cell r="B74" t="str">
            <v>Subsidio Estatal Ordinario</v>
          </cell>
          <cell r="C74">
            <v>223534366.80000001</v>
          </cell>
        </row>
        <row r="75">
          <cell r="B75" t="str">
            <v>Subsidio Estatal Extraordinario</v>
          </cell>
          <cell r="C75">
            <v>16644184.210000001</v>
          </cell>
        </row>
        <row r="76">
          <cell r="B76" t="str">
            <v>Ingresos Propios</v>
          </cell>
          <cell r="C76">
            <v>135190162.14000002</v>
          </cell>
        </row>
        <row r="77">
          <cell r="B77" t="str">
            <v>Donativos</v>
          </cell>
          <cell r="C77">
            <v>4807000</v>
          </cell>
        </row>
        <row r="78">
          <cell r="B78" t="str">
            <v xml:space="preserve">Otras Aportaciones </v>
          </cell>
          <cell r="C78">
            <v>177288879.28</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
    </sheetNames>
    <sheetDataSet>
      <sheetData sheetId="0">
        <row r="9">
          <cell r="F9">
            <v>912349609</v>
          </cell>
          <cell r="G9" t="str">
            <v>Subsidio Federal Ordinario</v>
          </cell>
        </row>
        <row r="10">
          <cell r="F10">
            <v>100632948</v>
          </cell>
          <cell r="G10" t="str">
            <v>Subsidio Extraordinario Federal</v>
          </cell>
        </row>
        <row r="11">
          <cell r="F11">
            <v>305481094</v>
          </cell>
          <cell r="G11" t="str">
            <v>Subsidio Estatal Ordinario</v>
          </cell>
        </row>
        <row r="12">
          <cell r="F12">
            <v>711459</v>
          </cell>
          <cell r="G12" t="str">
            <v>Subsidio  Extraordinario Estatal</v>
          </cell>
        </row>
        <row r="13">
          <cell r="F13">
            <v>139393744.11000001</v>
          </cell>
          <cell r="G13" t="str">
            <v>Ingresos Propios</v>
          </cell>
        </row>
        <row r="14">
          <cell r="F14">
            <v>155053355.66</v>
          </cell>
          <cell r="G14" t="str">
            <v>Otras aportaciones (Convenios Concertados)</v>
          </cell>
        </row>
        <row r="15">
          <cell r="F15">
            <v>1736000</v>
          </cell>
          <cell r="G15" t="str">
            <v>Donativos</v>
          </cell>
        </row>
        <row r="16">
          <cell r="F16">
            <v>29444840.879999999</v>
          </cell>
          <cell r="G16" t="str">
            <v>Otros ingresos y beneficios</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
      <sheetName val="Hoja1"/>
      <sheetName val="Hoja2"/>
    </sheetNames>
    <sheetDataSet>
      <sheetData sheetId="0">
        <row r="6">
          <cell r="G6" t="str">
            <v>Autorizado</v>
          </cell>
          <cell r="H6" t="str">
            <v>Devengado</v>
          </cell>
        </row>
        <row r="9">
          <cell r="C9" t="str">
            <v>Docencia</v>
          </cell>
          <cell r="N9">
            <v>658045916.46000004</v>
          </cell>
          <cell r="O9">
            <v>639474584.33000004</v>
          </cell>
        </row>
        <row r="10">
          <cell r="C10" t="str">
            <v>Investigación</v>
          </cell>
          <cell r="N10">
            <v>73768799.090000004</v>
          </cell>
          <cell r="O10">
            <v>64671092.57</v>
          </cell>
        </row>
        <row r="11">
          <cell r="C11" t="str">
            <v>Extensión</v>
          </cell>
          <cell r="N11">
            <v>109530968.23</v>
          </cell>
          <cell r="O11">
            <v>101135228.15000001</v>
          </cell>
        </row>
        <row r="12">
          <cell r="C12" t="str">
            <v>Apoyo académico</v>
          </cell>
          <cell r="N12">
            <v>201165336.99000001</v>
          </cell>
          <cell r="O12">
            <v>178183623.88999999</v>
          </cell>
        </row>
        <row r="13">
          <cell r="C13" t="str">
            <v>Apoyo institucional</v>
          </cell>
          <cell r="N13">
            <v>213043808.06</v>
          </cell>
          <cell r="O13">
            <v>211734078.41</v>
          </cell>
        </row>
        <row r="14">
          <cell r="C14" t="str">
            <v>Operación y mantenimiento de la planta física</v>
          </cell>
          <cell r="N14">
            <v>389248221.81999999</v>
          </cell>
          <cell r="O14">
            <v>351974524.75999999</v>
          </cell>
        </row>
      </sheetData>
      <sheetData sheetId="1"/>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55.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56.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7.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58.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7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7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7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7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7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76.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77.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78.xml.rels><?xml version="1.0" encoding="UTF-8" standalone="yes"?>
<Relationships xmlns="http://schemas.openxmlformats.org/package/2006/relationships"><Relationship Id="rId1" Type="http://schemas.openxmlformats.org/officeDocument/2006/relationships/drawing" Target="../drawings/drawing1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K12"/>
  <sheetViews>
    <sheetView workbookViewId="0">
      <selection activeCell="C7" sqref="C7:F7"/>
    </sheetView>
  </sheetViews>
  <sheetFormatPr baseColWidth="10" defaultRowHeight="15"/>
  <cols>
    <col min="7" max="7" width="2" customWidth="1"/>
    <col min="8" max="8" width="5.28515625" customWidth="1"/>
    <col min="10" max="10" width="8.7109375" customWidth="1"/>
    <col min="11" max="11" width="12.5703125" customWidth="1"/>
  </cols>
  <sheetData>
    <row r="3" spans="1:11" ht="15.75">
      <c r="A3" s="2663" t="s">
        <v>1059</v>
      </c>
      <c r="B3" s="2663"/>
      <c r="C3" s="2663"/>
      <c r="D3" s="2663"/>
      <c r="E3" s="2663"/>
      <c r="F3" s="2663"/>
      <c r="G3" s="2663"/>
      <c r="H3" s="2663"/>
      <c r="I3" s="2663"/>
      <c r="J3" s="2663"/>
      <c r="K3" s="2663"/>
    </row>
    <row r="4" spans="1:11" ht="15.75">
      <c r="A4" s="2663">
        <v>2015</v>
      </c>
      <c r="B4" s="2663"/>
      <c r="C4" s="2663"/>
      <c r="D4" s="2663"/>
      <c r="E4" s="2663"/>
      <c r="F4" s="2663"/>
      <c r="G4" s="2663"/>
      <c r="H4" s="2663"/>
      <c r="I4" s="2663"/>
      <c r="J4" s="2663"/>
      <c r="K4" s="2663"/>
    </row>
    <row r="5" spans="1:11" ht="15.75" thickBot="1">
      <c r="A5" s="2664"/>
      <c r="B5" s="2664"/>
      <c r="C5" s="2665"/>
      <c r="D5" s="2665"/>
      <c r="E5" s="2666"/>
      <c r="F5" s="2666"/>
      <c r="G5" s="2666"/>
      <c r="H5" s="2666"/>
      <c r="I5" s="2666"/>
      <c r="J5" s="2666"/>
      <c r="K5" s="2666"/>
    </row>
    <row r="6" spans="1:11" ht="15" customHeight="1">
      <c r="A6" s="2667" t="s">
        <v>1060</v>
      </c>
      <c r="B6" s="2667"/>
      <c r="C6" s="2668"/>
      <c r="D6" s="2669"/>
      <c r="E6" s="2668"/>
      <c r="F6" s="2668"/>
      <c r="G6" s="2668"/>
      <c r="H6" s="2668"/>
      <c r="I6" s="2670"/>
      <c r="J6" s="2671" t="s">
        <v>1061</v>
      </c>
      <c r="K6" s="2671"/>
    </row>
    <row r="7" spans="1:11" ht="15" customHeight="1">
      <c r="A7" s="2672"/>
      <c r="B7" s="2672"/>
      <c r="C7" s="2673" t="s">
        <v>1062</v>
      </c>
      <c r="D7" s="2673"/>
      <c r="E7" s="2673"/>
      <c r="F7" s="2673"/>
      <c r="G7" s="2674"/>
      <c r="H7" s="2674"/>
      <c r="I7" s="2675" t="s">
        <v>1063</v>
      </c>
      <c r="J7" s="2676"/>
      <c r="K7" s="2676"/>
    </row>
    <row r="8" spans="1:11">
      <c r="A8" s="2677"/>
      <c r="B8" s="2677"/>
      <c r="C8" s="2678" t="s">
        <v>1064</v>
      </c>
      <c r="D8" s="2679" t="s">
        <v>1065</v>
      </c>
      <c r="E8" s="2679" t="s">
        <v>1066</v>
      </c>
      <c r="F8" s="2679" t="s">
        <v>1067</v>
      </c>
      <c r="G8" s="2680"/>
      <c r="H8" s="2680"/>
      <c r="I8" s="2681"/>
      <c r="J8" s="2682"/>
      <c r="K8" s="2682"/>
    </row>
    <row r="9" spans="1:11" ht="15" customHeight="1">
      <c r="A9" s="2669"/>
      <c r="B9" s="2669"/>
      <c r="C9" s="2669"/>
      <c r="D9" s="2669"/>
      <c r="E9" s="2669"/>
      <c r="F9" s="2669"/>
      <c r="G9" s="2669"/>
      <c r="H9" s="2669"/>
      <c r="I9" s="2669"/>
      <c r="J9" s="2683">
        <v>13</v>
      </c>
      <c r="K9" s="2683"/>
    </row>
    <row r="10" spans="1:11" ht="15.75">
      <c r="A10" s="2684">
        <v>8</v>
      </c>
      <c r="B10" s="2684"/>
      <c r="C10" s="2685">
        <v>16</v>
      </c>
      <c r="D10" s="2685">
        <v>12</v>
      </c>
      <c r="E10" s="2685">
        <v>9</v>
      </c>
      <c r="F10" s="2685">
        <v>3</v>
      </c>
      <c r="G10" s="2686"/>
      <c r="H10" s="2686"/>
      <c r="I10" s="2685">
        <v>19</v>
      </c>
      <c r="J10" s="2687"/>
      <c r="K10" s="2687"/>
    </row>
    <row r="11" spans="1:11" ht="15" customHeight="1">
      <c r="A11" s="2688"/>
      <c r="B11" s="2688"/>
      <c r="C11" s="2688"/>
      <c r="D11" s="2688"/>
      <c r="E11" s="2688"/>
      <c r="F11" s="2688"/>
      <c r="G11" s="2688"/>
      <c r="H11" s="2688"/>
      <c r="I11" s="2688"/>
      <c r="J11" s="2689"/>
      <c r="K11" s="2689"/>
    </row>
    <row r="12" spans="1:11">
      <c r="A12" s="2659" t="s">
        <v>963</v>
      </c>
      <c r="B12" s="71"/>
      <c r="C12" s="71"/>
      <c r="D12" s="71"/>
      <c r="E12" s="71"/>
      <c r="F12" s="71"/>
      <c r="G12" s="71"/>
      <c r="H12" s="71"/>
      <c r="I12" s="71"/>
      <c r="J12" s="71"/>
      <c r="K12" s="616"/>
    </row>
  </sheetData>
  <mergeCells count="8">
    <mergeCell ref="J9:K11"/>
    <mergeCell ref="A10:B10"/>
    <mergeCell ref="A3:K3"/>
    <mergeCell ref="A4:K4"/>
    <mergeCell ref="A6:B8"/>
    <mergeCell ref="J6:K8"/>
    <mergeCell ref="C7:F7"/>
    <mergeCell ref="I7:I8"/>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L122"/>
  <sheetViews>
    <sheetView topLeftCell="D1" workbookViewId="0">
      <selection activeCell="AM24" sqref="AM24"/>
    </sheetView>
  </sheetViews>
  <sheetFormatPr baseColWidth="10" defaultColWidth="11.42578125" defaultRowHeight="12.75"/>
  <cols>
    <col min="1" max="1" width="2" style="3" hidden="1" customWidth="1"/>
    <col min="2" max="2" width="2.140625" style="3" hidden="1" customWidth="1"/>
    <col min="3" max="3" width="2.7109375" style="3" hidden="1" customWidth="1"/>
    <col min="4" max="4" width="6.7109375" style="65" customWidth="1"/>
    <col min="5" max="5" width="4.7109375" style="65" customWidth="1"/>
    <col min="6" max="6" width="50.5703125" style="65" customWidth="1"/>
    <col min="7" max="7" width="3.5703125" style="1" bestFit="1" customWidth="1"/>
    <col min="8" max="8" width="3.5703125" style="1" customWidth="1"/>
    <col min="9" max="9" width="4.28515625" style="1" customWidth="1"/>
    <col min="10" max="10" width="0.85546875" style="1" customWidth="1"/>
    <col min="11" max="12" width="3.5703125" style="1" customWidth="1"/>
    <col min="13" max="13" width="4.28515625" style="1" customWidth="1"/>
    <col min="14" max="14" width="0.85546875" style="1" customWidth="1"/>
    <col min="15" max="16" width="3.5703125" style="1" customWidth="1"/>
    <col min="17" max="17" width="4.5703125" style="1" customWidth="1"/>
    <col min="18" max="18" width="0.85546875" style="1" customWidth="1"/>
    <col min="19" max="20" width="3.5703125" style="1" customWidth="1"/>
    <col min="21" max="21" width="4.28515625" style="1" customWidth="1"/>
    <col min="22" max="22" width="0.85546875" style="1" customWidth="1"/>
    <col min="23" max="24" width="3.5703125" style="1" customWidth="1"/>
    <col min="25" max="25" width="4.42578125" style="1" customWidth="1"/>
    <col min="26" max="26" width="0.85546875" style="1" customWidth="1"/>
    <col min="27" max="28" width="3.5703125" style="1" customWidth="1"/>
    <col min="29" max="29" width="4.28515625" style="1" customWidth="1"/>
    <col min="30" max="30" width="0.85546875" style="3" customWidth="1"/>
    <col min="31" max="45" width="4.5703125" style="3" customWidth="1"/>
    <col min="46" max="51" width="5.42578125" style="3" customWidth="1"/>
    <col min="52" max="52" width="6" style="3" customWidth="1"/>
    <col min="53" max="53" width="12.28515625" style="3" bestFit="1" customWidth="1"/>
    <col min="54" max="16384" width="11.42578125" style="3"/>
  </cols>
  <sheetData>
    <row r="1" spans="1:56" ht="3.75" customHeight="1"/>
    <row r="2" spans="1:56" ht="12" customHeight="1">
      <c r="D2" s="1827" t="s">
        <v>95</v>
      </c>
      <c r="E2" s="1827"/>
      <c r="F2" s="1827"/>
      <c r="G2" s="1827"/>
      <c r="H2" s="1827"/>
      <c r="I2" s="1827"/>
      <c r="J2" s="1827"/>
      <c r="K2" s="1827"/>
      <c r="L2" s="1827"/>
      <c r="M2" s="1827"/>
      <c r="N2" s="1827"/>
      <c r="O2" s="1827"/>
      <c r="P2" s="1827"/>
      <c r="Q2" s="1827"/>
      <c r="R2" s="1827"/>
      <c r="S2" s="1827"/>
      <c r="T2" s="1827"/>
      <c r="U2" s="1827"/>
      <c r="V2" s="1827"/>
      <c r="W2" s="1827"/>
      <c r="X2" s="1827"/>
      <c r="Y2" s="1827"/>
      <c r="Z2" s="1827"/>
      <c r="AA2" s="1827"/>
      <c r="AB2" s="1827"/>
      <c r="AC2" s="1827"/>
      <c r="AD2" s="1827"/>
      <c r="AE2" s="1827"/>
      <c r="AF2" s="5"/>
      <c r="AG2" s="5"/>
      <c r="AH2" s="5"/>
      <c r="AI2" s="5"/>
      <c r="AJ2" s="5"/>
      <c r="AK2" s="5"/>
      <c r="AL2" s="5"/>
      <c r="AM2" s="5"/>
      <c r="AN2" s="5"/>
      <c r="AO2" s="5"/>
      <c r="AP2" s="5"/>
      <c r="AQ2" s="5"/>
      <c r="AR2" s="5"/>
      <c r="AS2" s="5"/>
      <c r="AT2" s="5"/>
      <c r="AU2" s="5"/>
      <c r="AV2" s="5"/>
      <c r="AW2" s="5"/>
      <c r="AX2" s="5"/>
      <c r="AY2" s="5"/>
    </row>
    <row r="3" spans="1:56" ht="12" customHeight="1">
      <c r="D3" s="1828" t="s">
        <v>68</v>
      </c>
      <c r="E3" s="1828"/>
      <c r="F3" s="1828"/>
      <c r="G3" s="1828"/>
      <c r="H3" s="1828"/>
      <c r="I3" s="1828"/>
      <c r="J3" s="1828"/>
      <c r="K3" s="1828"/>
      <c r="L3" s="1828"/>
      <c r="M3" s="1828"/>
      <c r="N3" s="1828"/>
      <c r="O3" s="1828"/>
      <c r="P3" s="1828"/>
      <c r="Q3" s="1828"/>
      <c r="R3" s="1828"/>
      <c r="S3" s="1828"/>
      <c r="T3" s="1828"/>
      <c r="U3" s="1828"/>
      <c r="V3" s="1828"/>
      <c r="W3" s="1828"/>
      <c r="X3" s="1828"/>
      <c r="Y3" s="1828"/>
      <c r="Z3" s="1828"/>
      <c r="AA3" s="1828"/>
      <c r="AB3" s="1828"/>
      <c r="AC3" s="1828"/>
      <c r="AD3" s="1828"/>
      <c r="AE3" s="1828"/>
      <c r="AF3" s="5"/>
      <c r="AG3" s="5"/>
      <c r="AH3" s="5"/>
      <c r="AI3" s="5"/>
      <c r="AJ3" s="5"/>
      <c r="AK3" s="5"/>
      <c r="AL3" s="5"/>
      <c r="AM3" s="5"/>
      <c r="AN3" s="5"/>
      <c r="AO3" s="5"/>
      <c r="AP3" s="5"/>
      <c r="AQ3" s="5"/>
      <c r="AR3" s="5"/>
      <c r="AS3" s="5"/>
      <c r="AT3" s="5"/>
      <c r="AU3" s="5"/>
      <c r="AV3" s="5"/>
      <c r="AW3" s="5"/>
      <c r="AX3" s="5"/>
      <c r="AY3" s="5"/>
    </row>
    <row r="4" spans="1:56" ht="3.75" customHeight="1">
      <c r="D4" s="1829"/>
      <c r="E4" s="1829"/>
      <c r="F4" s="1829"/>
      <c r="G4" s="1829"/>
      <c r="H4" s="1829"/>
      <c r="I4" s="1829"/>
      <c r="J4" s="1829"/>
      <c r="K4" s="1829"/>
      <c r="L4" s="1829"/>
      <c r="M4" s="1829"/>
      <c r="N4" s="1829"/>
      <c r="O4" s="1829"/>
      <c r="P4" s="1829"/>
      <c r="Q4" s="1829"/>
      <c r="R4" s="1829"/>
      <c r="S4" s="1829"/>
      <c r="T4" s="1829"/>
      <c r="U4" s="1829"/>
      <c r="V4" s="1829"/>
      <c r="W4" s="1829"/>
      <c r="X4" s="1829"/>
      <c r="Y4" s="1829"/>
      <c r="Z4" s="1829"/>
      <c r="AA4" s="1829"/>
      <c r="AB4" s="1829"/>
      <c r="AC4" s="1829"/>
      <c r="AD4" s="1829"/>
      <c r="AE4" s="1829"/>
    </row>
    <row r="5" spans="1:56" ht="12.75" customHeight="1">
      <c r="A5" s="91"/>
      <c r="B5" s="91"/>
      <c r="C5" s="91"/>
      <c r="D5" s="1830" t="s">
        <v>3</v>
      </c>
      <c r="E5" s="69"/>
      <c r="F5" s="92"/>
      <c r="G5" s="1832" t="s">
        <v>4</v>
      </c>
      <c r="H5" s="1832"/>
      <c r="I5" s="1832"/>
      <c r="J5" s="93"/>
      <c r="K5" s="1799" t="s">
        <v>96</v>
      </c>
      <c r="L5" s="1799"/>
      <c r="M5" s="1799"/>
      <c r="N5" s="1799"/>
      <c r="O5" s="1799"/>
      <c r="P5" s="1799"/>
      <c r="Q5" s="1799"/>
      <c r="R5" s="94"/>
      <c r="S5" s="1799" t="s">
        <v>97</v>
      </c>
      <c r="T5" s="1799"/>
      <c r="U5" s="1799"/>
      <c r="V5" s="1799"/>
      <c r="W5" s="1799"/>
      <c r="X5" s="1799"/>
      <c r="Y5" s="1799"/>
      <c r="Z5" s="1799"/>
      <c r="AA5" s="1799"/>
      <c r="AB5" s="1799"/>
      <c r="AC5" s="1799"/>
      <c r="AD5" s="95"/>
      <c r="AE5" s="141"/>
    </row>
    <row r="6" spans="1:56">
      <c r="A6" s="91" t="s">
        <v>9</v>
      </c>
      <c r="B6" s="91" t="s">
        <v>10</v>
      </c>
      <c r="C6" s="91" t="s">
        <v>11</v>
      </c>
      <c r="D6" s="1830"/>
      <c r="E6" s="97" t="s">
        <v>12</v>
      </c>
      <c r="F6" s="98"/>
      <c r="G6" s="1833"/>
      <c r="H6" s="1833"/>
      <c r="I6" s="1833"/>
      <c r="J6" s="94"/>
      <c r="K6" s="1799" t="s">
        <v>99</v>
      </c>
      <c r="L6" s="1799"/>
      <c r="M6" s="1799"/>
      <c r="N6" s="94"/>
      <c r="O6" s="1799" t="s">
        <v>100</v>
      </c>
      <c r="P6" s="1799"/>
      <c r="Q6" s="1799"/>
      <c r="R6" s="94"/>
      <c r="S6" s="1799" t="s">
        <v>101</v>
      </c>
      <c r="T6" s="1799"/>
      <c r="U6" s="1799"/>
      <c r="V6" s="142"/>
      <c r="W6" s="1799" t="s">
        <v>102</v>
      </c>
      <c r="X6" s="1799"/>
      <c r="Y6" s="1799"/>
      <c r="Z6" s="143"/>
      <c r="AA6" s="1799" t="s">
        <v>103</v>
      </c>
      <c r="AB6" s="1799"/>
      <c r="AC6" s="1799"/>
      <c r="AD6" s="95"/>
      <c r="AE6" s="99" t="s">
        <v>21</v>
      </c>
    </row>
    <row r="7" spans="1:56" ht="11.25" customHeight="1">
      <c r="A7" s="91"/>
      <c r="B7" s="91"/>
      <c r="C7" s="91"/>
      <c r="D7" s="1831"/>
      <c r="E7" s="72"/>
      <c r="F7" s="97"/>
      <c r="G7" s="16" t="s">
        <v>19</v>
      </c>
      <c r="H7" s="16" t="s">
        <v>20</v>
      </c>
      <c r="I7" s="16" t="s">
        <v>21</v>
      </c>
      <c r="J7" s="16"/>
      <c r="K7" s="16" t="s">
        <v>19</v>
      </c>
      <c r="L7" s="16" t="s">
        <v>20</v>
      </c>
      <c r="M7" s="16" t="s">
        <v>21</v>
      </c>
      <c r="N7" s="16"/>
      <c r="O7" s="16" t="s">
        <v>19</v>
      </c>
      <c r="P7" s="16" t="s">
        <v>20</v>
      </c>
      <c r="Q7" s="16" t="s">
        <v>21</v>
      </c>
      <c r="R7" s="16"/>
      <c r="S7" s="16" t="s">
        <v>19</v>
      </c>
      <c r="T7" s="16" t="s">
        <v>20</v>
      </c>
      <c r="U7" s="16" t="s">
        <v>21</v>
      </c>
      <c r="V7" s="16"/>
      <c r="W7" s="16" t="s">
        <v>19</v>
      </c>
      <c r="X7" s="16" t="s">
        <v>20</v>
      </c>
      <c r="Y7" s="16" t="s">
        <v>21</v>
      </c>
      <c r="Z7" s="16"/>
      <c r="AA7" s="16" t="s">
        <v>19</v>
      </c>
      <c r="AB7" s="16" t="s">
        <v>20</v>
      </c>
      <c r="AC7" s="16" t="s">
        <v>21</v>
      </c>
      <c r="AD7" s="100"/>
      <c r="AE7" s="101"/>
    </row>
    <row r="8" spans="1:56" ht="13.5" customHeight="1">
      <c r="A8" s="91"/>
      <c r="B8" s="91"/>
      <c r="C8" s="91"/>
      <c r="D8" s="1819">
        <v>1401</v>
      </c>
      <c r="E8" s="102" t="s">
        <v>22</v>
      </c>
      <c r="F8" s="103"/>
      <c r="G8" s="104">
        <f>SUM(G9:G14)</f>
        <v>0</v>
      </c>
      <c r="H8" s="104">
        <f>SUM(H9:H14)</f>
        <v>0</v>
      </c>
      <c r="I8" s="104">
        <f>SUM(G8:H8)</f>
        <v>0</v>
      </c>
      <c r="J8" s="104"/>
      <c r="K8" s="104">
        <f>SUM(K9:K14)</f>
        <v>0</v>
      </c>
      <c r="L8" s="104">
        <f>SUM(L9:L14)</f>
        <v>0</v>
      </c>
      <c r="M8" s="104">
        <f>SUM(K8:L8)</f>
        <v>0</v>
      </c>
      <c r="N8" s="104"/>
      <c r="O8" s="104">
        <f>SUM(O9:O14)</f>
        <v>82</v>
      </c>
      <c r="P8" s="104">
        <f>SUM(P9:P14)</f>
        <v>26</v>
      </c>
      <c r="Q8" s="104">
        <f>SUM(O8:P8)</f>
        <v>108</v>
      </c>
      <c r="R8" s="104"/>
      <c r="S8" s="104">
        <f>SUM(S9:S14)</f>
        <v>2</v>
      </c>
      <c r="T8" s="104">
        <f>SUM(T9:T14)</f>
        <v>0</v>
      </c>
      <c r="U8" s="104">
        <f>SUM(S8:T8)</f>
        <v>2</v>
      </c>
      <c r="V8" s="104"/>
      <c r="W8" s="104">
        <f>SUM(W9:W14)</f>
        <v>103</v>
      </c>
      <c r="X8" s="104">
        <f>SUM(X9:X14)</f>
        <v>30</v>
      </c>
      <c r="Y8" s="104">
        <f>SUM(W8:X8)</f>
        <v>133</v>
      </c>
      <c r="Z8" s="104"/>
      <c r="AA8" s="104">
        <f>SUM(AA9:AA14)</f>
        <v>44</v>
      </c>
      <c r="AB8" s="104">
        <f>SUM(AB9:AB14)</f>
        <v>6</v>
      </c>
      <c r="AC8" s="104">
        <f>SUM(AA8:AB8)</f>
        <v>50</v>
      </c>
      <c r="AD8" s="104"/>
      <c r="AE8" s="105">
        <f>SUM(I8,M8,Q8,U8,Y8,AC8)</f>
        <v>293</v>
      </c>
    </row>
    <row r="9" spans="1:56" s="30" customFormat="1" ht="13.5" customHeight="1">
      <c r="A9" s="91">
        <v>1</v>
      </c>
      <c r="B9" s="91">
        <v>1</v>
      </c>
      <c r="C9" s="91">
        <v>11</v>
      </c>
      <c r="D9" s="1820"/>
      <c r="E9" s="106" t="s">
        <v>23</v>
      </c>
      <c r="F9" s="69"/>
      <c r="G9" s="107">
        <v>0</v>
      </c>
      <c r="H9" s="107">
        <v>0</v>
      </c>
      <c r="I9" s="107">
        <f t="shared" ref="I9:I14" si="0">SUM(G9:H9)</f>
        <v>0</v>
      </c>
      <c r="J9" s="107"/>
      <c r="K9" s="107">
        <v>0</v>
      </c>
      <c r="L9" s="107">
        <v>0</v>
      </c>
      <c r="M9" s="107">
        <f t="shared" ref="M9:M14" si="1">SUM(K9:L9)</f>
        <v>0</v>
      </c>
      <c r="N9" s="107"/>
      <c r="O9" s="107">
        <v>25</v>
      </c>
      <c r="P9" s="107">
        <v>5</v>
      </c>
      <c r="Q9" s="107">
        <f t="shared" ref="Q9:Q14" si="2">SUM(O9:P9)</f>
        <v>30</v>
      </c>
      <c r="R9" s="107"/>
      <c r="S9" s="107">
        <v>2</v>
      </c>
      <c r="T9" s="107">
        <v>0</v>
      </c>
      <c r="U9" s="107">
        <f t="shared" ref="U9:U14" si="3">SUM(S9:T9)</f>
        <v>2</v>
      </c>
      <c r="V9" s="107"/>
      <c r="W9" s="107">
        <v>21</v>
      </c>
      <c r="X9" s="107">
        <v>8</v>
      </c>
      <c r="Y9" s="107">
        <f t="shared" ref="Y9:Y14" si="4">SUM(W9:X9)</f>
        <v>29</v>
      </c>
      <c r="Z9" s="107"/>
      <c r="AA9" s="107">
        <v>3</v>
      </c>
      <c r="AB9" s="107">
        <v>0</v>
      </c>
      <c r="AC9" s="107">
        <f t="shared" ref="AC9:AC14" si="5">SUM(AA9:AB9)</f>
        <v>3</v>
      </c>
      <c r="AD9" s="108"/>
      <c r="AE9" s="109">
        <f t="shared" ref="AE9:AE14" si="6">SUM(I9,M9,Q9,U9,Y9,AC9)</f>
        <v>64</v>
      </c>
    </row>
    <row r="10" spans="1:56" ht="13.5" customHeight="1">
      <c r="A10" s="91">
        <v>1</v>
      </c>
      <c r="B10" s="91">
        <v>1</v>
      </c>
      <c r="C10" s="91">
        <v>5</v>
      </c>
      <c r="D10" s="1820"/>
      <c r="E10" s="110" t="s">
        <v>24</v>
      </c>
      <c r="F10" s="69"/>
      <c r="G10" s="107">
        <v>0</v>
      </c>
      <c r="H10" s="107">
        <v>0</v>
      </c>
      <c r="I10" s="107">
        <f t="shared" si="0"/>
        <v>0</v>
      </c>
      <c r="J10" s="107"/>
      <c r="K10" s="107">
        <v>0</v>
      </c>
      <c r="L10" s="107">
        <v>0</v>
      </c>
      <c r="M10" s="107">
        <f t="shared" si="1"/>
        <v>0</v>
      </c>
      <c r="N10" s="107"/>
      <c r="O10" s="107">
        <v>16</v>
      </c>
      <c r="P10" s="107">
        <v>2</v>
      </c>
      <c r="Q10" s="107">
        <f t="shared" si="2"/>
        <v>18</v>
      </c>
      <c r="R10" s="107"/>
      <c r="S10" s="107">
        <v>0</v>
      </c>
      <c r="T10" s="107">
        <v>0</v>
      </c>
      <c r="U10" s="107">
        <f t="shared" si="3"/>
        <v>0</v>
      </c>
      <c r="V10" s="107"/>
      <c r="W10" s="107">
        <v>33</v>
      </c>
      <c r="X10" s="107">
        <v>7</v>
      </c>
      <c r="Y10" s="107">
        <f t="shared" si="4"/>
        <v>40</v>
      </c>
      <c r="Z10" s="107"/>
      <c r="AA10" s="107">
        <v>17</v>
      </c>
      <c r="AB10" s="107">
        <v>2</v>
      </c>
      <c r="AC10" s="107">
        <f t="shared" si="5"/>
        <v>19</v>
      </c>
      <c r="AD10" s="108"/>
      <c r="AE10" s="109">
        <f t="shared" si="6"/>
        <v>77</v>
      </c>
      <c r="BB10" s="34"/>
      <c r="BC10" s="35"/>
      <c r="BD10" s="35"/>
    </row>
    <row r="11" spans="1:56" ht="13.5" customHeight="1">
      <c r="A11" s="91">
        <v>1</v>
      </c>
      <c r="B11" s="91">
        <v>1</v>
      </c>
      <c r="C11" s="91">
        <v>12</v>
      </c>
      <c r="D11" s="1820"/>
      <c r="E11" s="110" t="s">
        <v>25</v>
      </c>
      <c r="F11" s="69"/>
      <c r="G11" s="107">
        <v>0</v>
      </c>
      <c r="H11" s="107">
        <v>0</v>
      </c>
      <c r="I11" s="107">
        <f t="shared" si="0"/>
        <v>0</v>
      </c>
      <c r="J11" s="107"/>
      <c r="K11" s="107">
        <v>0</v>
      </c>
      <c r="L11" s="107">
        <v>0</v>
      </c>
      <c r="M11" s="107">
        <f t="shared" si="1"/>
        <v>0</v>
      </c>
      <c r="N11" s="107"/>
      <c r="O11" s="107">
        <v>8</v>
      </c>
      <c r="P11" s="107">
        <v>4</v>
      </c>
      <c r="Q11" s="107">
        <f t="shared" si="2"/>
        <v>12</v>
      </c>
      <c r="R11" s="107"/>
      <c r="S11" s="107">
        <v>0</v>
      </c>
      <c r="T11" s="107">
        <v>0</v>
      </c>
      <c r="U11" s="107">
        <f t="shared" si="3"/>
        <v>0</v>
      </c>
      <c r="V11" s="107"/>
      <c r="W11" s="107">
        <v>25</v>
      </c>
      <c r="X11" s="107">
        <v>4</v>
      </c>
      <c r="Y11" s="107">
        <f t="shared" si="4"/>
        <v>29</v>
      </c>
      <c r="Z11" s="107"/>
      <c r="AA11" s="107">
        <v>20</v>
      </c>
      <c r="AB11" s="107">
        <v>2</v>
      </c>
      <c r="AC11" s="107">
        <f t="shared" si="5"/>
        <v>22</v>
      </c>
      <c r="AD11" s="108"/>
      <c r="AE11" s="109">
        <f t="shared" si="6"/>
        <v>63</v>
      </c>
      <c r="BB11" s="34"/>
      <c r="BC11" s="35"/>
      <c r="BD11" s="35"/>
    </row>
    <row r="12" spans="1:56" ht="13.5" customHeight="1">
      <c r="A12" s="91">
        <v>1</v>
      </c>
      <c r="B12" s="91">
        <v>1</v>
      </c>
      <c r="C12" s="91">
        <v>2</v>
      </c>
      <c r="D12" s="1820"/>
      <c r="E12" s="111" t="s">
        <v>26</v>
      </c>
      <c r="F12" s="112"/>
      <c r="G12" s="107">
        <v>0</v>
      </c>
      <c r="H12" s="107">
        <v>0</v>
      </c>
      <c r="I12" s="107">
        <f t="shared" si="0"/>
        <v>0</v>
      </c>
      <c r="J12" s="107"/>
      <c r="K12" s="107">
        <v>0</v>
      </c>
      <c r="L12" s="107">
        <v>0</v>
      </c>
      <c r="M12" s="107">
        <f t="shared" si="1"/>
        <v>0</v>
      </c>
      <c r="N12" s="107"/>
      <c r="O12" s="107">
        <v>16</v>
      </c>
      <c r="P12" s="107">
        <v>10</v>
      </c>
      <c r="Q12" s="107">
        <f t="shared" si="2"/>
        <v>26</v>
      </c>
      <c r="R12" s="107"/>
      <c r="S12" s="107">
        <v>0</v>
      </c>
      <c r="T12" s="107">
        <v>0</v>
      </c>
      <c r="U12" s="107">
        <f t="shared" si="3"/>
        <v>0</v>
      </c>
      <c r="V12" s="107"/>
      <c r="W12" s="107">
        <v>16</v>
      </c>
      <c r="X12" s="107">
        <v>7</v>
      </c>
      <c r="Y12" s="107">
        <f t="shared" si="4"/>
        <v>23</v>
      </c>
      <c r="Z12" s="107"/>
      <c r="AA12" s="107">
        <v>2</v>
      </c>
      <c r="AB12" s="107">
        <v>1</v>
      </c>
      <c r="AC12" s="107">
        <f t="shared" si="5"/>
        <v>3</v>
      </c>
      <c r="AD12" s="108"/>
      <c r="AE12" s="109">
        <f t="shared" si="6"/>
        <v>52</v>
      </c>
      <c r="BB12" s="34"/>
      <c r="BC12" s="35"/>
      <c r="BD12" s="35"/>
    </row>
    <row r="13" spans="1:56" ht="13.5" customHeight="1">
      <c r="A13" s="91">
        <v>1</v>
      </c>
      <c r="B13" s="91">
        <v>1</v>
      </c>
      <c r="C13" s="91">
        <v>4</v>
      </c>
      <c r="D13" s="1820"/>
      <c r="E13" s="111" t="s">
        <v>27</v>
      </c>
      <c r="F13" s="69"/>
      <c r="G13" s="107">
        <v>0</v>
      </c>
      <c r="H13" s="107">
        <v>0</v>
      </c>
      <c r="I13" s="107">
        <f t="shared" si="0"/>
        <v>0</v>
      </c>
      <c r="J13" s="107"/>
      <c r="K13" s="107">
        <v>0</v>
      </c>
      <c r="L13" s="107">
        <v>0</v>
      </c>
      <c r="M13" s="107">
        <f t="shared" si="1"/>
        <v>0</v>
      </c>
      <c r="N13" s="107"/>
      <c r="O13" s="107">
        <v>10</v>
      </c>
      <c r="P13" s="107">
        <v>1</v>
      </c>
      <c r="Q13" s="107">
        <f t="shared" si="2"/>
        <v>11</v>
      </c>
      <c r="R13" s="107"/>
      <c r="S13" s="107">
        <v>0</v>
      </c>
      <c r="T13" s="107">
        <v>0</v>
      </c>
      <c r="U13" s="107">
        <f t="shared" si="3"/>
        <v>0</v>
      </c>
      <c r="V13" s="107"/>
      <c r="W13" s="107">
        <v>5</v>
      </c>
      <c r="X13" s="107">
        <v>1</v>
      </c>
      <c r="Y13" s="107">
        <f t="shared" si="4"/>
        <v>6</v>
      </c>
      <c r="Z13" s="107"/>
      <c r="AA13" s="107">
        <v>0</v>
      </c>
      <c r="AB13" s="107">
        <v>1</v>
      </c>
      <c r="AC13" s="107">
        <f t="shared" si="5"/>
        <v>1</v>
      </c>
      <c r="AD13" s="108"/>
      <c r="AE13" s="109">
        <f t="shared" si="6"/>
        <v>18</v>
      </c>
      <c r="BB13" s="34"/>
      <c r="BC13" s="35"/>
      <c r="BD13" s="35"/>
    </row>
    <row r="14" spans="1:56" ht="13.5" customHeight="1">
      <c r="A14" s="91">
        <v>1</v>
      </c>
      <c r="B14" s="91">
        <v>1</v>
      </c>
      <c r="C14" s="91">
        <v>1</v>
      </c>
      <c r="D14" s="1820"/>
      <c r="E14" s="111" t="s">
        <v>69</v>
      </c>
      <c r="F14" s="69"/>
      <c r="G14" s="107">
        <v>0</v>
      </c>
      <c r="H14" s="107">
        <v>0</v>
      </c>
      <c r="I14" s="107">
        <f t="shared" si="0"/>
        <v>0</v>
      </c>
      <c r="J14" s="107"/>
      <c r="K14" s="107">
        <v>0</v>
      </c>
      <c r="L14" s="107">
        <v>0</v>
      </c>
      <c r="M14" s="107">
        <f t="shared" si="1"/>
        <v>0</v>
      </c>
      <c r="N14" s="107"/>
      <c r="O14" s="107">
        <v>7</v>
      </c>
      <c r="P14" s="107">
        <v>4</v>
      </c>
      <c r="Q14" s="107">
        <f t="shared" si="2"/>
        <v>11</v>
      </c>
      <c r="R14" s="107"/>
      <c r="S14" s="107">
        <v>0</v>
      </c>
      <c r="T14" s="107">
        <v>0</v>
      </c>
      <c r="U14" s="107">
        <f t="shared" si="3"/>
        <v>0</v>
      </c>
      <c r="V14" s="107"/>
      <c r="W14" s="107">
        <v>3</v>
      </c>
      <c r="X14" s="107">
        <v>3</v>
      </c>
      <c r="Y14" s="107">
        <f t="shared" si="4"/>
        <v>6</v>
      </c>
      <c r="Z14" s="107"/>
      <c r="AA14" s="107">
        <v>2</v>
      </c>
      <c r="AB14" s="107">
        <v>0</v>
      </c>
      <c r="AC14" s="107">
        <f t="shared" si="5"/>
        <v>2</v>
      </c>
      <c r="AD14" s="108"/>
      <c r="AE14" s="109">
        <f t="shared" si="6"/>
        <v>19</v>
      </c>
      <c r="BB14" s="34"/>
      <c r="BC14" s="35"/>
      <c r="BD14" s="35"/>
    </row>
    <row r="15" spans="1:56" ht="13.5" customHeight="1">
      <c r="A15" s="91"/>
      <c r="B15" s="91"/>
      <c r="C15" s="91"/>
      <c r="D15" s="1819">
        <v>1402</v>
      </c>
      <c r="E15" s="113" t="s">
        <v>29</v>
      </c>
      <c r="F15" s="114"/>
      <c r="G15" s="115">
        <f>SUM(G16:G23)</f>
        <v>2</v>
      </c>
      <c r="H15" s="115">
        <f>SUM(H16:H23)</f>
        <v>0</v>
      </c>
      <c r="I15" s="115">
        <f>SUM(G15:H15)</f>
        <v>2</v>
      </c>
      <c r="J15" s="115"/>
      <c r="K15" s="115">
        <f>SUM(K16:K23)</f>
        <v>0</v>
      </c>
      <c r="L15" s="115">
        <f>SUM(L16:L23)</f>
        <v>0</v>
      </c>
      <c r="M15" s="115">
        <f>SUM(K15:L15)</f>
        <v>0</v>
      </c>
      <c r="N15" s="115"/>
      <c r="O15" s="115">
        <f>SUM(O16:O23)</f>
        <v>101</v>
      </c>
      <c r="P15" s="115">
        <f>SUM(P16:P23)</f>
        <v>59</v>
      </c>
      <c r="Q15" s="115">
        <f>SUM(O15:P15)</f>
        <v>160</v>
      </c>
      <c r="R15" s="115"/>
      <c r="S15" s="115">
        <f>SUM(S16:S23)</f>
        <v>4</v>
      </c>
      <c r="T15" s="115">
        <f>SUM(T16:T23)</f>
        <v>1</v>
      </c>
      <c r="U15" s="115">
        <f>SUM(S15:T15)</f>
        <v>5</v>
      </c>
      <c r="V15" s="115"/>
      <c r="W15" s="115">
        <f>SUM(W16:W23)</f>
        <v>168</v>
      </c>
      <c r="X15" s="115">
        <f>SUM(X16:X23)</f>
        <v>86</v>
      </c>
      <c r="Y15" s="115">
        <f>SUM(W15:X15)</f>
        <v>254</v>
      </c>
      <c r="Z15" s="115"/>
      <c r="AA15" s="115">
        <f>SUM(AA16:AA23)</f>
        <v>64</v>
      </c>
      <c r="AB15" s="115">
        <f>SUM(AB16:AB23)</f>
        <v>29</v>
      </c>
      <c r="AC15" s="115">
        <f>SUM(AA15:AB15)</f>
        <v>93</v>
      </c>
      <c r="AD15" s="116"/>
      <c r="AE15" s="117">
        <f>SUM(I15,M15,Q15,U15,Y15,AC15)</f>
        <v>514</v>
      </c>
      <c r="BB15" s="34"/>
      <c r="BC15" s="35"/>
      <c r="BD15" s="35"/>
    </row>
    <row r="16" spans="1:56" ht="13.5" customHeight="1">
      <c r="A16" s="91">
        <v>2</v>
      </c>
      <c r="B16" s="91">
        <v>4</v>
      </c>
      <c r="C16" s="91">
        <v>11</v>
      </c>
      <c r="D16" s="1820"/>
      <c r="E16" s="110" t="s">
        <v>30</v>
      </c>
      <c r="F16" s="69"/>
      <c r="G16" s="107">
        <v>0</v>
      </c>
      <c r="H16" s="107">
        <v>0</v>
      </c>
      <c r="I16" s="107">
        <f t="shared" ref="I16:I23" si="7">SUM(G16:H16)</f>
        <v>0</v>
      </c>
      <c r="J16" s="107"/>
      <c r="K16" s="107">
        <v>0</v>
      </c>
      <c r="L16" s="107">
        <v>0</v>
      </c>
      <c r="M16" s="107">
        <f t="shared" ref="M16:M23" si="8">SUM(K16:L16)</f>
        <v>0</v>
      </c>
      <c r="N16" s="107"/>
      <c r="O16" s="107">
        <v>30</v>
      </c>
      <c r="P16" s="107">
        <v>16</v>
      </c>
      <c r="Q16" s="107">
        <f t="shared" ref="Q16:Q23" si="9">SUM(O16:P16)</f>
        <v>46</v>
      </c>
      <c r="R16" s="107"/>
      <c r="S16" s="107">
        <v>0</v>
      </c>
      <c r="T16" s="107">
        <v>0</v>
      </c>
      <c r="U16" s="107">
        <f t="shared" ref="U16:U23" si="10">SUM(S16:T16)</f>
        <v>0</v>
      </c>
      <c r="V16" s="107"/>
      <c r="W16" s="107">
        <v>57</v>
      </c>
      <c r="X16" s="107">
        <v>25</v>
      </c>
      <c r="Y16" s="107">
        <f t="shared" ref="Y16:Y23" si="11">SUM(W16:X16)</f>
        <v>82</v>
      </c>
      <c r="Z16" s="107"/>
      <c r="AA16" s="107">
        <v>36</v>
      </c>
      <c r="AB16" s="107">
        <v>13</v>
      </c>
      <c r="AC16" s="107">
        <f t="shared" ref="AC16:AC23" si="12">SUM(AA16:AB16)</f>
        <v>49</v>
      </c>
      <c r="AD16" s="107"/>
      <c r="AE16" s="109">
        <f t="shared" ref="AE16:AE23" si="13">SUM(I16,M16,Q16,U16,Y16,AC16)</f>
        <v>177</v>
      </c>
      <c r="BB16" s="34"/>
      <c r="BC16" s="35"/>
      <c r="BD16" s="35"/>
    </row>
    <row r="17" spans="1:57" ht="13.5" customHeight="1">
      <c r="A17" s="91">
        <v>2</v>
      </c>
      <c r="B17" s="91">
        <v>4</v>
      </c>
      <c r="C17" s="91">
        <v>10</v>
      </c>
      <c r="D17" s="1820"/>
      <c r="E17" s="110" t="s">
        <v>31</v>
      </c>
      <c r="F17" s="69"/>
      <c r="G17" s="107">
        <v>0</v>
      </c>
      <c r="H17" s="107">
        <v>0</v>
      </c>
      <c r="I17" s="107">
        <f t="shared" si="7"/>
        <v>0</v>
      </c>
      <c r="J17" s="107"/>
      <c r="K17" s="107">
        <v>0</v>
      </c>
      <c r="L17" s="107">
        <v>0</v>
      </c>
      <c r="M17" s="107">
        <f t="shared" si="8"/>
        <v>0</v>
      </c>
      <c r="N17" s="107"/>
      <c r="O17" s="107">
        <v>21</v>
      </c>
      <c r="P17" s="107">
        <v>5</v>
      </c>
      <c r="Q17" s="107">
        <f t="shared" si="9"/>
        <v>26</v>
      </c>
      <c r="R17" s="107"/>
      <c r="S17" s="107">
        <v>0</v>
      </c>
      <c r="T17" s="107">
        <v>0</v>
      </c>
      <c r="U17" s="107">
        <f t="shared" si="10"/>
        <v>0</v>
      </c>
      <c r="V17" s="107"/>
      <c r="W17" s="107">
        <v>42</v>
      </c>
      <c r="X17" s="107">
        <v>19</v>
      </c>
      <c r="Y17" s="107">
        <f t="shared" si="11"/>
        <v>61</v>
      </c>
      <c r="Z17" s="107"/>
      <c r="AA17" s="107">
        <v>6</v>
      </c>
      <c r="AB17" s="107">
        <v>0</v>
      </c>
      <c r="AC17" s="107">
        <f t="shared" si="12"/>
        <v>6</v>
      </c>
      <c r="AD17" s="108"/>
      <c r="AE17" s="109">
        <f t="shared" si="13"/>
        <v>93</v>
      </c>
      <c r="BB17" s="34"/>
      <c r="BC17" s="35"/>
      <c r="BD17" s="35"/>
    </row>
    <row r="18" spans="1:57" ht="13.5" customHeight="1">
      <c r="A18" s="91">
        <v>2</v>
      </c>
      <c r="B18" s="91">
        <v>4</v>
      </c>
      <c r="C18" s="91">
        <v>10</v>
      </c>
      <c r="D18" s="1820"/>
      <c r="E18" s="110" t="s">
        <v>32</v>
      </c>
      <c r="F18" s="69"/>
      <c r="G18" s="107">
        <v>0</v>
      </c>
      <c r="H18" s="107">
        <v>0</v>
      </c>
      <c r="I18" s="107">
        <f t="shared" si="7"/>
        <v>0</v>
      </c>
      <c r="J18" s="107"/>
      <c r="K18" s="107">
        <v>0</v>
      </c>
      <c r="L18" s="107">
        <v>0</v>
      </c>
      <c r="M18" s="107">
        <f t="shared" si="8"/>
        <v>0</v>
      </c>
      <c r="N18" s="107"/>
      <c r="O18" s="107">
        <v>16</v>
      </c>
      <c r="P18" s="107">
        <v>10</v>
      </c>
      <c r="Q18" s="107">
        <f t="shared" si="9"/>
        <v>26</v>
      </c>
      <c r="R18" s="107"/>
      <c r="S18" s="107">
        <v>1</v>
      </c>
      <c r="T18" s="107">
        <v>0</v>
      </c>
      <c r="U18" s="107">
        <f t="shared" si="10"/>
        <v>1</v>
      </c>
      <c r="V18" s="107"/>
      <c r="W18" s="107">
        <v>30</v>
      </c>
      <c r="X18" s="107">
        <v>16</v>
      </c>
      <c r="Y18" s="107">
        <f t="shared" si="11"/>
        <v>46</v>
      </c>
      <c r="Z18" s="107"/>
      <c r="AA18" s="107">
        <v>10</v>
      </c>
      <c r="AB18" s="107">
        <v>8</v>
      </c>
      <c r="AC18" s="107">
        <f t="shared" si="12"/>
        <v>18</v>
      </c>
      <c r="AD18" s="108"/>
      <c r="AE18" s="109">
        <f t="shared" si="13"/>
        <v>91</v>
      </c>
      <c r="BB18" s="34"/>
      <c r="BC18" s="35"/>
    </row>
    <row r="19" spans="1:57" ht="13.5" customHeight="1">
      <c r="A19" s="91">
        <v>2</v>
      </c>
      <c r="B19" s="91">
        <v>4</v>
      </c>
      <c r="C19" s="91">
        <v>3</v>
      </c>
      <c r="D19" s="1820"/>
      <c r="E19" s="110" t="s">
        <v>33</v>
      </c>
      <c r="F19" s="69"/>
      <c r="G19" s="107">
        <v>0</v>
      </c>
      <c r="H19" s="107">
        <v>0</v>
      </c>
      <c r="I19" s="107">
        <f t="shared" si="7"/>
        <v>0</v>
      </c>
      <c r="J19" s="107"/>
      <c r="K19" s="107">
        <v>0</v>
      </c>
      <c r="L19" s="107">
        <v>0</v>
      </c>
      <c r="M19" s="107">
        <f t="shared" si="8"/>
        <v>0</v>
      </c>
      <c r="N19" s="107"/>
      <c r="O19" s="107">
        <v>7</v>
      </c>
      <c r="P19" s="107">
        <v>7</v>
      </c>
      <c r="Q19" s="107">
        <f t="shared" si="9"/>
        <v>14</v>
      </c>
      <c r="R19" s="107"/>
      <c r="S19" s="107">
        <v>1</v>
      </c>
      <c r="T19" s="107">
        <v>0</v>
      </c>
      <c r="U19" s="107">
        <f t="shared" si="10"/>
        <v>1</v>
      </c>
      <c r="V19" s="107"/>
      <c r="W19" s="107">
        <v>17</v>
      </c>
      <c r="X19" s="107">
        <v>5</v>
      </c>
      <c r="Y19" s="107">
        <f t="shared" si="11"/>
        <v>22</v>
      </c>
      <c r="Z19" s="107"/>
      <c r="AA19" s="107">
        <v>5</v>
      </c>
      <c r="AB19" s="107">
        <v>3</v>
      </c>
      <c r="AC19" s="107">
        <f t="shared" si="12"/>
        <v>8</v>
      </c>
      <c r="AD19" s="108"/>
      <c r="AE19" s="109">
        <f t="shared" si="13"/>
        <v>45</v>
      </c>
      <c r="BB19" s="34"/>
      <c r="BC19" s="35"/>
    </row>
    <row r="20" spans="1:57" ht="13.5" customHeight="1">
      <c r="A20" s="91">
        <v>2</v>
      </c>
      <c r="B20" s="91">
        <v>4</v>
      </c>
      <c r="C20" s="91">
        <v>7</v>
      </c>
      <c r="D20" s="1820"/>
      <c r="E20" s="110" t="s">
        <v>34</v>
      </c>
      <c r="F20" s="69"/>
      <c r="G20" s="107">
        <v>0</v>
      </c>
      <c r="H20" s="107">
        <v>0</v>
      </c>
      <c r="I20" s="107">
        <f t="shared" si="7"/>
        <v>0</v>
      </c>
      <c r="J20" s="107"/>
      <c r="K20" s="107">
        <v>0</v>
      </c>
      <c r="L20" s="107">
        <v>0</v>
      </c>
      <c r="M20" s="107">
        <f t="shared" si="8"/>
        <v>0</v>
      </c>
      <c r="N20" s="107"/>
      <c r="O20" s="107">
        <v>11</v>
      </c>
      <c r="P20" s="107">
        <v>5</v>
      </c>
      <c r="Q20" s="107">
        <f t="shared" si="9"/>
        <v>16</v>
      </c>
      <c r="R20" s="107"/>
      <c r="S20" s="107">
        <v>0</v>
      </c>
      <c r="T20" s="107">
        <v>0</v>
      </c>
      <c r="U20" s="107">
        <f t="shared" si="10"/>
        <v>0</v>
      </c>
      <c r="V20" s="107"/>
      <c r="W20" s="107">
        <v>4</v>
      </c>
      <c r="X20" s="107">
        <v>5</v>
      </c>
      <c r="Y20" s="107">
        <f t="shared" si="11"/>
        <v>9</v>
      </c>
      <c r="Z20" s="107"/>
      <c r="AA20" s="107">
        <v>4</v>
      </c>
      <c r="AB20" s="107">
        <v>1</v>
      </c>
      <c r="AC20" s="107">
        <f t="shared" si="12"/>
        <v>5</v>
      </c>
      <c r="AD20" s="108"/>
      <c r="AE20" s="109">
        <f t="shared" si="13"/>
        <v>30</v>
      </c>
      <c r="BB20" s="34"/>
      <c r="BC20" s="35"/>
      <c r="BD20" s="35"/>
    </row>
    <row r="21" spans="1:57" ht="13.5" customHeight="1">
      <c r="A21" s="91">
        <v>2</v>
      </c>
      <c r="B21" s="91">
        <v>4</v>
      </c>
      <c r="C21" s="91">
        <v>1</v>
      </c>
      <c r="D21" s="1820"/>
      <c r="E21" s="110" t="s">
        <v>70</v>
      </c>
      <c r="F21" s="69"/>
      <c r="G21" s="107">
        <v>0</v>
      </c>
      <c r="H21" s="107">
        <v>0</v>
      </c>
      <c r="I21" s="107">
        <f t="shared" si="7"/>
        <v>0</v>
      </c>
      <c r="J21" s="107"/>
      <c r="K21" s="107">
        <v>0</v>
      </c>
      <c r="L21" s="107">
        <v>0</v>
      </c>
      <c r="M21" s="107">
        <f t="shared" si="8"/>
        <v>0</v>
      </c>
      <c r="N21" s="107"/>
      <c r="O21" s="107">
        <v>3</v>
      </c>
      <c r="P21" s="107">
        <v>2</v>
      </c>
      <c r="Q21" s="107">
        <f t="shared" si="9"/>
        <v>5</v>
      </c>
      <c r="R21" s="107"/>
      <c r="S21" s="107">
        <v>1</v>
      </c>
      <c r="T21" s="107">
        <v>0</v>
      </c>
      <c r="U21" s="107">
        <f t="shared" si="10"/>
        <v>1</v>
      </c>
      <c r="V21" s="107"/>
      <c r="W21" s="107">
        <v>5</v>
      </c>
      <c r="X21" s="107">
        <v>2</v>
      </c>
      <c r="Y21" s="107">
        <f t="shared" si="11"/>
        <v>7</v>
      </c>
      <c r="Z21" s="107"/>
      <c r="AA21" s="107">
        <v>1</v>
      </c>
      <c r="AB21" s="107">
        <v>2</v>
      </c>
      <c r="AC21" s="107">
        <f t="shared" si="12"/>
        <v>3</v>
      </c>
      <c r="AD21" s="108"/>
      <c r="AE21" s="109">
        <f t="shared" si="13"/>
        <v>16</v>
      </c>
      <c r="BB21" s="34"/>
      <c r="BC21" s="35"/>
      <c r="BD21" s="35"/>
    </row>
    <row r="22" spans="1:57" s="1" customFormat="1" ht="13.5" customHeight="1">
      <c r="A22" s="91">
        <v>2</v>
      </c>
      <c r="B22" s="91">
        <v>4</v>
      </c>
      <c r="C22" s="91">
        <v>9</v>
      </c>
      <c r="D22" s="1820"/>
      <c r="E22" s="110" t="s">
        <v>36</v>
      </c>
      <c r="F22" s="69"/>
      <c r="G22" s="107">
        <v>1</v>
      </c>
      <c r="H22" s="107">
        <v>0</v>
      </c>
      <c r="I22" s="107">
        <f t="shared" si="7"/>
        <v>1</v>
      </c>
      <c r="J22" s="107"/>
      <c r="K22" s="107">
        <v>0</v>
      </c>
      <c r="L22" s="107">
        <v>0</v>
      </c>
      <c r="M22" s="107">
        <f t="shared" si="8"/>
        <v>0</v>
      </c>
      <c r="N22" s="107"/>
      <c r="O22" s="107">
        <v>7</v>
      </c>
      <c r="P22" s="107">
        <v>5</v>
      </c>
      <c r="Q22" s="107">
        <f t="shared" si="9"/>
        <v>12</v>
      </c>
      <c r="R22" s="107"/>
      <c r="S22" s="107">
        <v>0</v>
      </c>
      <c r="T22" s="107">
        <v>1</v>
      </c>
      <c r="U22" s="107">
        <f t="shared" si="10"/>
        <v>1</v>
      </c>
      <c r="V22" s="107"/>
      <c r="W22" s="107">
        <v>11</v>
      </c>
      <c r="X22" s="107">
        <v>4</v>
      </c>
      <c r="Y22" s="107">
        <f t="shared" si="11"/>
        <v>15</v>
      </c>
      <c r="Z22" s="107"/>
      <c r="AA22" s="107">
        <v>0</v>
      </c>
      <c r="AB22" s="107">
        <v>1</v>
      </c>
      <c r="AC22" s="107">
        <f t="shared" si="12"/>
        <v>1</v>
      </c>
      <c r="AD22" s="108"/>
      <c r="AE22" s="109">
        <f t="shared" si="13"/>
        <v>30</v>
      </c>
      <c r="BA22" s="3"/>
      <c r="BB22" s="34"/>
      <c r="BC22" s="35"/>
      <c r="BD22" s="35"/>
      <c r="BE22" s="3"/>
    </row>
    <row r="23" spans="1:57" s="1" customFormat="1" ht="13.5" customHeight="1">
      <c r="A23" s="91">
        <v>2</v>
      </c>
      <c r="B23" s="91">
        <v>4</v>
      </c>
      <c r="C23" s="91">
        <v>11</v>
      </c>
      <c r="D23" s="1820"/>
      <c r="E23" s="111" t="s">
        <v>37</v>
      </c>
      <c r="F23" s="118"/>
      <c r="G23" s="107">
        <v>1</v>
      </c>
      <c r="H23" s="107">
        <v>0</v>
      </c>
      <c r="I23" s="107">
        <f t="shared" si="7"/>
        <v>1</v>
      </c>
      <c r="J23" s="107"/>
      <c r="K23" s="107">
        <v>0</v>
      </c>
      <c r="L23" s="107">
        <v>0</v>
      </c>
      <c r="M23" s="107">
        <f t="shared" si="8"/>
        <v>0</v>
      </c>
      <c r="N23" s="107"/>
      <c r="O23" s="107">
        <v>6</v>
      </c>
      <c r="P23" s="107">
        <v>9</v>
      </c>
      <c r="Q23" s="107">
        <f t="shared" si="9"/>
        <v>15</v>
      </c>
      <c r="R23" s="107"/>
      <c r="S23" s="107">
        <v>1</v>
      </c>
      <c r="T23" s="107">
        <v>0</v>
      </c>
      <c r="U23" s="107">
        <f t="shared" si="10"/>
        <v>1</v>
      </c>
      <c r="V23" s="107"/>
      <c r="W23" s="107">
        <v>2</v>
      </c>
      <c r="X23" s="107">
        <v>10</v>
      </c>
      <c r="Y23" s="107">
        <f t="shared" si="11"/>
        <v>12</v>
      </c>
      <c r="Z23" s="107"/>
      <c r="AA23" s="107">
        <v>2</v>
      </c>
      <c r="AB23" s="107">
        <v>1</v>
      </c>
      <c r="AC23" s="107">
        <f t="shared" si="12"/>
        <v>3</v>
      </c>
      <c r="AD23" s="108"/>
      <c r="AE23" s="109">
        <f t="shared" si="13"/>
        <v>32</v>
      </c>
      <c r="BA23" s="3"/>
      <c r="BB23" s="34"/>
      <c r="BC23" s="35"/>
      <c r="BD23" s="35"/>
      <c r="BE23" s="3"/>
    </row>
    <row r="24" spans="1:57" ht="13.5" customHeight="1">
      <c r="A24" s="91"/>
      <c r="B24" s="91"/>
      <c r="C24" s="91"/>
      <c r="D24" s="1819">
        <v>1403</v>
      </c>
      <c r="E24" s="113" t="s">
        <v>38</v>
      </c>
      <c r="F24" s="114"/>
      <c r="G24" s="115">
        <f>SUM(G25:G27)</f>
        <v>2</v>
      </c>
      <c r="H24" s="115">
        <f t="shared" ref="H24" si="14">SUM(H25:H27)</f>
        <v>3</v>
      </c>
      <c r="I24" s="115">
        <f>SUM(G24:H24)</f>
        <v>5</v>
      </c>
      <c r="J24" s="115"/>
      <c r="K24" s="115">
        <f>SUM(K25:K27)</f>
        <v>1</v>
      </c>
      <c r="L24" s="115">
        <f t="shared" ref="L24" si="15">SUM(L25:L27)</f>
        <v>3</v>
      </c>
      <c r="M24" s="115">
        <f>SUM(K24:L24)</f>
        <v>4</v>
      </c>
      <c r="N24" s="115"/>
      <c r="O24" s="115">
        <f>SUM(O25:O27)</f>
        <v>60</v>
      </c>
      <c r="P24" s="115">
        <f t="shared" ref="P24" si="16">SUM(P25:P27)</f>
        <v>95</v>
      </c>
      <c r="Q24" s="115">
        <f>SUM(O24:P24)</f>
        <v>155</v>
      </c>
      <c r="R24" s="115"/>
      <c r="S24" s="115">
        <f>SUM(S25:S27)</f>
        <v>1</v>
      </c>
      <c r="T24" s="115">
        <f t="shared" ref="T24" si="17">SUM(T25:T27)</f>
        <v>5</v>
      </c>
      <c r="U24" s="115">
        <f>SUM(S24:T24)</f>
        <v>6</v>
      </c>
      <c r="V24" s="115"/>
      <c r="W24" s="115">
        <f>SUM(W25:W27)</f>
        <v>10</v>
      </c>
      <c r="X24" s="115">
        <f t="shared" ref="X24" si="18">SUM(X25:X27)</f>
        <v>49</v>
      </c>
      <c r="Y24" s="115">
        <f>SUM(W24:X24)</f>
        <v>59</v>
      </c>
      <c r="Z24" s="115"/>
      <c r="AA24" s="115">
        <f>SUM(AA25:AA27)</f>
        <v>6</v>
      </c>
      <c r="AB24" s="115">
        <f t="shared" ref="AB24" si="19">SUM(AB25:AB27)</f>
        <v>5</v>
      </c>
      <c r="AC24" s="115">
        <f>SUM(AA24:AB24)</f>
        <v>11</v>
      </c>
      <c r="AD24" s="116"/>
      <c r="AE24" s="117">
        <f>SUM(I24,M24,Q24,U24,Y24,AC24)</f>
        <v>240</v>
      </c>
      <c r="BB24" s="34"/>
      <c r="BC24" s="35"/>
      <c r="BD24" s="35"/>
    </row>
    <row r="25" spans="1:57" s="1" customFormat="1" ht="13.5" customHeight="1">
      <c r="A25" s="6">
        <v>3</v>
      </c>
      <c r="B25" s="6">
        <v>5</v>
      </c>
      <c r="C25" s="6">
        <v>11</v>
      </c>
      <c r="D25" s="1820"/>
      <c r="E25" s="119" t="s">
        <v>39</v>
      </c>
      <c r="F25" s="7"/>
      <c r="G25" s="107">
        <v>0</v>
      </c>
      <c r="H25" s="107">
        <v>3</v>
      </c>
      <c r="I25" s="107">
        <f t="shared" ref="I25:I27" si="20">SUM(G25:H25)</f>
        <v>3</v>
      </c>
      <c r="J25" s="107"/>
      <c r="K25" s="107">
        <v>0</v>
      </c>
      <c r="L25" s="107">
        <v>1</v>
      </c>
      <c r="M25" s="107">
        <f t="shared" ref="M25:M27" si="21">SUM(K25:L25)</f>
        <v>1</v>
      </c>
      <c r="N25" s="107"/>
      <c r="O25" s="107">
        <v>37</v>
      </c>
      <c r="P25" s="107">
        <v>57</v>
      </c>
      <c r="Q25" s="107">
        <f t="shared" ref="Q25:Q27" si="22">SUM(O25:P25)</f>
        <v>94</v>
      </c>
      <c r="R25" s="107"/>
      <c r="S25" s="107">
        <v>1</v>
      </c>
      <c r="T25" s="107">
        <v>5</v>
      </c>
      <c r="U25" s="107">
        <f t="shared" ref="U25:U27" si="23">SUM(S25:T25)</f>
        <v>6</v>
      </c>
      <c r="V25" s="107"/>
      <c r="W25" s="107">
        <v>4</v>
      </c>
      <c r="X25" s="107">
        <v>17</v>
      </c>
      <c r="Y25" s="107">
        <f t="shared" ref="Y25:Y27" si="24">SUM(W25:X25)</f>
        <v>21</v>
      </c>
      <c r="Z25" s="107"/>
      <c r="AA25" s="107">
        <v>2</v>
      </c>
      <c r="AB25" s="107">
        <v>4</v>
      </c>
      <c r="AC25" s="107">
        <f t="shared" ref="AC25:AC27" si="25">SUM(AA25:AB25)</f>
        <v>6</v>
      </c>
      <c r="AD25" s="107"/>
      <c r="AE25" s="144">
        <f t="shared" ref="AE25:AE27" si="26">SUM(I25,M25,Q25,U25,Y25,AC25)</f>
        <v>131</v>
      </c>
      <c r="BB25" s="121"/>
      <c r="BC25" s="122"/>
      <c r="BD25" s="122"/>
    </row>
    <row r="26" spans="1:57" s="1" customFormat="1" ht="13.5" customHeight="1">
      <c r="A26" s="6">
        <v>3</v>
      </c>
      <c r="B26" s="6">
        <v>5</v>
      </c>
      <c r="C26" s="6">
        <v>8</v>
      </c>
      <c r="D26" s="1820"/>
      <c r="E26" s="119" t="s">
        <v>40</v>
      </c>
      <c r="F26" s="7"/>
      <c r="G26" s="107">
        <v>0</v>
      </c>
      <c r="H26" s="107">
        <v>0</v>
      </c>
      <c r="I26" s="107">
        <f t="shared" si="20"/>
        <v>0</v>
      </c>
      <c r="J26" s="107"/>
      <c r="K26" s="107">
        <v>0</v>
      </c>
      <c r="L26" s="107">
        <v>1</v>
      </c>
      <c r="M26" s="107">
        <f t="shared" si="21"/>
        <v>1</v>
      </c>
      <c r="N26" s="107"/>
      <c r="O26" s="107">
        <v>12</v>
      </c>
      <c r="P26" s="107">
        <v>25</v>
      </c>
      <c r="Q26" s="107">
        <f t="shared" si="22"/>
        <v>37</v>
      </c>
      <c r="R26" s="107"/>
      <c r="S26" s="107">
        <v>0</v>
      </c>
      <c r="T26" s="107">
        <v>0</v>
      </c>
      <c r="U26" s="107">
        <f t="shared" si="23"/>
        <v>0</v>
      </c>
      <c r="V26" s="107"/>
      <c r="W26" s="107">
        <v>2</v>
      </c>
      <c r="X26" s="107">
        <v>11</v>
      </c>
      <c r="Y26" s="107">
        <f t="shared" si="24"/>
        <v>13</v>
      </c>
      <c r="Z26" s="107"/>
      <c r="AA26" s="107">
        <v>3</v>
      </c>
      <c r="AB26" s="107">
        <v>0</v>
      </c>
      <c r="AC26" s="107">
        <f t="shared" si="25"/>
        <v>3</v>
      </c>
      <c r="AD26" s="107"/>
      <c r="AE26" s="144">
        <f>SUM(I26,M26,Q26,U26,Y26,AC26)</f>
        <v>54</v>
      </c>
      <c r="BB26" s="121"/>
      <c r="BC26" s="122"/>
      <c r="BD26" s="122"/>
    </row>
    <row r="27" spans="1:57" s="1" customFormat="1" ht="13.5" customHeight="1">
      <c r="A27" s="6">
        <v>3</v>
      </c>
      <c r="B27" s="6">
        <v>5</v>
      </c>
      <c r="C27" s="6">
        <v>10</v>
      </c>
      <c r="D27" s="1820"/>
      <c r="E27" s="119" t="s">
        <v>41</v>
      </c>
      <c r="F27" s="7"/>
      <c r="G27" s="107">
        <v>2</v>
      </c>
      <c r="H27" s="107">
        <v>0</v>
      </c>
      <c r="I27" s="107">
        <f t="shared" si="20"/>
        <v>2</v>
      </c>
      <c r="J27" s="107"/>
      <c r="K27" s="107">
        <v>1</v>
      </c>
      <c r="L27" s="107">
        <v>1</v>
      </c>
      <c r="M27" s="107">
        <f t="shared" si="21"/>
        <v>2</v>
      </c>
      <c r="N27" s="107"/>
      <c r="O27" s="107">
        <v>11</v>
      </c>
      <c r="P27" s="107">
        <v>13</v>
      </c>
      <c r="Q27" s="107">
        <f t="shared" si="22"/>
        <v>24</v>
      </c>
      <c r="R27" s="107"/>
      <c r="S27" s="107">
        <v>0</v>
      </c>
      <c r="T27" s="107">
        <v>0</v>
      </c>
      <c r="U27" s="107">
        <f t="shared" si="23"/>
        <v>0</v>
      </c>
      <c r="V27" s="107"/>
      <c r="W27" s="107">
        <v>4</v>
      </c>
      <c r="X27" s="107">
        <v>21</v>
      </c>
      <c r="Y27" s="107">
        <f t="shared" si="24"/>
        <v>25</v>
      </c>
      <c r="Z27" s="107"/>
      <c r="AA27" s="107">
        <v>1</v>
      </c>
      <c r="AB27" s="107">
        <v>1</v>
      </c>
      <c r="AC27" s="107">
        <f t="shared" si="25"/>
        <v>2</v>
      </c>
      <c r="AD27" s="107"/>
      <c r="AE27" s="144">
        <f t="shared" si="26"/>
        <v>55</v>
      </c>
      <c r="BB27" s="121"/>
      <c r="BC27" s="122"/>
      <c r="BD27" s="122"/>
    </row>
    <row r="28" spans="1:57" ht="13.5" customHeight="1">
      <c r="A28" s="91"/>
      <c r="B28" s="91"/>
      <c r="C28" s="91"/>
      <c r="D28" s="1821">
        <v>1404</v>
      </c>
      <c r="E28" s="113" t="s">
        <v>42</v>
      </c>
      <c r="F28" s="114"/>
      <c r="G28" s="115">
        <f>SUM(G29:G30)</f>
        <v>0</v>
      </c>
      <c r="H28" s="115">
        <f>SUM(H29:H30)</f>
        <v>0</v>
      </c>
      <c r="I28" s="115">
        <f>SUM(G28:H28)</f>
        <v>0</v>
      </c>
      <c r="J28" s="115"/>
      <c r="K28" s="115">
        <f>SUM(K29:K30)</f>
        <v>1</v>
      </c>
      <c r="L28" s="115">
        <f>SUM(L29:L30)</f>
        <v>0</v>
      </c>
      <c r="M28" s="115">
        <f>SUM(K28:L28)</f>
        <v>1</v>
      </c>
      <c r="N28" s="115"/>
      <c r="O28" s="115">
        <f>SUM(O29:O30)</f>
        <v>74</v>
      </c>
      <c r="P28" s="115">
        <f>SUM(P29:P30)</f>
        <v>21</v>
      </c>
      <c r="Q28" s="115">
        <f>SUM(O28:P28)</f>
        <v>95</v>
      </c>
      <c r="R28" s="115"/>
      <c r="S28" s="115">
        <f>SUM(S29:S30)</f>
        <v>5</v>
      </c>
      <c r="T28" s="115">
        <f>SUM(T29:T30)</f>
        <v>2</v>
      </c>
      <c r="U28" s="115">
        <f>SUM(S28:T28)</f>
        <v>7</v>
      </c>
      <c r="V28" s="115"/>
      <c r="W28" s="115">
        <f>SUM(W29:W30)</f>
        <v>76</v>
      </c>
      <c r="X28" s="115">
        <f>SUM(X29:X30)</f>
        <v>21</v>
      </c>
      <c r="Y28" s="115">
        <f>SUM(W28:X28)</f>
        <v>97</v>
      </c>
      <c r="Z28" s="115"/>
      <c r="AA28" s="115">
        <f>SUM(AA29:AA30)</f>
        <v>20</v>
      </c>
      <c r="AB28" s="115">
        <f>SUM(AB29:AB30)</f>
        <v>4</v>
      </c>
      <c r="AC28" s="115">
        <f>SUM(AA28:AB28)</f>
        <v>24</v>
      </c>
      <c r="AD28" s="116"/>
      <c r="AE28" s="117">
        <f>SUM(I28,M28,Q28,U28,Y28,AC28)</f>
        <v>224</v>
      </c>
      <c r="BB28" s="34"/>
      <c r="BC28" s="35"/>
      <c r="BD28" s="35"/>
    </row>
    <row r="29" spans="1:57" ht="13.5" customHeight="1">
      <c r="A29" s="91">
        <v>4</v>
      </c>
      <c r="B29" s="91">
        <v>6</v>
      </c>
      <c r="C29" s="91">
        <v>11</v>
      </c>
      <c r="D29" s="1822"/>
      <c r="E29" s="110" t="s">
        <v>43</v>
      </c>
      <c r="F29" s="69"/>
      <c r="G29" s="107">
        <v>0</v>
      </c>
      <c r="H29" s="107">
        <v>0</v>
      </c>
      <c r="I29" s="107">
        <f t="shared" ref="I29:I30" si="27">SUM(G29:H29)</f>
        <v>0</v>
      </c>
      <c r="J29" s="107"/>
      <c r="K29" s="107">
        <v>1</v>
      </c>
      <c r="L29" s="107">
        <v>0</v>
      </c>
      <c r="M29" s="107">
        <f t="shared" ref="M29:M30" si="28">SUM(K29:L29)</f>
        <v>1</v>
      </c>
      <c r="N29" s="107"/>
      <c r="O29" s="107">
        <v>24</v>
      </c>
      <c r="P29" s="107">
        <v>7</v>
      </c>
      <c r="Q29" s="107">
        <f t="shared" ref="Q29:Q30" si="29">SUM(O29:P29)</f>
        <v>31</v>
      </c>
      <c r="R29" s="107"/>
      <c r="S29" s="107">
        <v>2</v>
      </c>
      <c r="T29" s="107">
        <v>0</v>
      </c>
      <c r="U29" s="107">
        <f t="shared" ref="U29:U30" si="30">SUM(S29:T29)</f>
        <v>2</v>
      </c>
      <c r="V29" s="107"/>
      <c r="W29" s="107">
        <v>45</v>
      </c>
      <c r="X29" s="107">
        <v>7</v>
      </c>
      <c r="Y29" s="107">
        <f t="shared" ref="Y29:Y30" si="31">SUM(W29:X29)</f>
        <v>52</v>
      </c>
      <c r="Z29" s="107"/>
      <c r="AA29" s="107">
        <v>14</v>
      </c>
      <c r="AB29" s="107">
        <v>2</v>
      </c>
      <c r="AC29" s="107">
        <f t="shared" ref="AC29:AC30" si="32">SUM(AA29:AB29)</f>
        <v>16</v>
      </c>
      <c r="AD29" s="108"/>
      <c r="AE29" s="109">
        <f>SUM(I29,M29,Q29,U29,Y29,AC29)</f>
        <v>102</v>
      </c>
      <c r="BB29" s="34"/>
      <c r="BC29" s="35"/>
      <c r="BD29" s="35"/>
    </row>
    <row r="30" spans="1:57" ht="13.5" customHeight="1">
      <c r="A30" s="91">
        <v>4</v>
      </c>
      <c r="B30" s="91">
        <v>6</v>
      </c>
      <c r="C30" s="91">
        <v>11</v>
      </c>
      <c r="D30" s="1822"/>
      <c r="E30" s="110" t="s">
        <v>44</v>
      </c>
      <c r="F30" s="69"/>
      <c r="G30" s="107">
        <v>0</v>
      </c>
      <c r="H30" s="107">
        <v>0</v>
      </c>
      <c r="I30" s="107">
        <f t="shared" si="27"/>
        <v>0</v>
      </c>
      <c r="J30" s="107"/>
      <c r="K30" s="107">
        <v>0</v>
      </c>
      <c r="L30" s="107">
        <v>0</v>
      </c>
      <c r="M30" s="107">
        <f t="shared" si="28"/>
        <v>0</v>
      </c>
      <c r="N30" s="107"/>
      <c r="O30" s="107">
        <v>50</v>
      </c>
      <c r="P30" s="107">
        <v>14</v>
      </c>
      <c r="Q30" s="107">
        <f t="shared" si="29"/>
        <v>64</v>
      </c>
      <c r="R30" s="107"/>
      <c r="S30" s="107">
        <v>3</v>
      </c>
      <c r="T30" s="107">
        <v>2</v>
      </c>
      <c r="U30" s="107">
        <f t="shared" si="30"/>
        <v>5</v>
      </c>
      <c r="V30" s="107"/>
      <c r="W30" s="107">
        <v>31</v>
      </c>
      <c r="X30" s="107">
        <v>14</v>
      </c>
      <c r="Y30" s="107">
        <f t="shared" si="31"/>
        <v>45</v>
      </c>
      <c r="Z30" s="107"/>
      <c r="AA30" s="107">
        <v>6</v>
      </c>
      <c r="AB30" s="107">
        <v>2</v>
      </c>
      <c r="AC30" s="107">
        <f t="shared" si="32"/>
        <v>8</v>
      </c>
      <c r="AD30" s="108"/>
      <c r="AE30" s="109">
        <f>SUM(I30,M30,Q30,U30,Y30,AC30)</f>
        <v>122</v>
      </c>
      <c r="BB30" s="34"/>
      <c r="BC30" s="35"/>
      <c r="BD30" s="35"/>
    </row>
    <row r="31" spans="1:57" ht="13.5" customHeight="1">
      <c r="A31" s="91"/>
      <c r="B31" s="91"/>
      <c r="C31" s="91"/>
      <c r="D31" s="1819">
        <v>1405</v>
      </c>
      <c r="E31" s="124" t="s">
        <v>45</v>
      </c>
      <c r="F31" s="103"/>
      <c r="G31" s="115">
        <f>SUM(G32:G35)</f>
        <v>1</v>
      </c>
      <c r="H31" s="115">
        <f>SUM(H32:H35)</f>
        <v>0</v>
      </c>
      <c r="I31" s="115">
        <f>SUM(G31:H31)</f>
        <v>1</v>
      </c>
      <c r="J31" s="115"/>
      <c r="K31" s="115">
        <f>SUM(K32:K35)</f>
        <v>0</v>
      </c>
      <c r="L31" s="115">
        <f>SUM(L32:L35)</f>
        <v>0</v>
      </c>
      <c r="M31" s="115">
        <f>SUM(K31:L31)</f>
        <v>0</v>
      </c>
      <c r="N31" s="115"/>
      <c r="O31" s="115">
        <f>SUM(O32:O35)</f>
        <v>106</v>
      </c>
      <c r="P31" s="115">
        <f>SUM(P32:P35)</f>
        <v>67</v>
      </c>
      <c r="Q31" s="115">
        <f>SUM(O31:P31)</f>
        <v>173</v>
      </c>
      <c r="R31" s="115"/>
      <c r="S31" s="115">
        <f>SUM(S32:S35)</f>
        <v>0</v>
      </c>
      <c r="T31" s="115">
        <f>SUM(T32:T35)</f>
        <v>1</v>
      </c>
      <c r="U31" s="115">
        <f>SUM(S31:T31)</f>
        <v>1</v>
      </c>
      <c r="V31" s="115"/>
      <c r="W31" s="115">
        <f>SUM(W32:W35)</f>
        <v>104</v>
      </c>
      <c r="X31" s="115">
        <f>SUM(X32:X35)</f>
        <v>85</v>
      </c>
      <c r="Y31" s="115">
        <f>SUM(W31:X31)</f>
        <v>189</v>
      </c>
      <c r="Z31" s="115"/>
      <c r="AA31" s="115">
        <f>SUM(AA32:AA35)</f>
        <v>44</v>
      </c>
      <c r="AB31" s="115">
        <f>SUM(AB32:AB35)</f>
        <v>31</v>
      </c>
      <c r="AC31" s="115">
        <f>SUM(AA31:AB31)</f>
        <v>75</v>
      </c>
      <c r="AD31" s="116"/>
      <c r="AE31" s="117">
        <f>SUM(I31,M31,Q31,U31,Y31,AC31)</f>
        <v>439</v>
      </c>
      <c r="BB31" s="34"/>
      <c r="BC31" s="35"/>
      <c r="BD31" s="35"/>
    </row>
    <row r="32" spans="1:57" ht="13.5" customHeight="1">
      <c r="A32" s="91">
        <v>5</v>
      </c>
      <c r="B32" s="91">
        <v>4</v>
      </c>
      <c r="C32" s="91">
        <v>8</v>
      </c>
      <c r="D32" s="1820"/>
      <c r="E32" s="110" t="s">
        <v>46</v>
      </c>
      <c r="F32" s="69"/>
      <c r="G32" s="107">
        <v>0</v>
      </c>
      <c r="H32" s="107">
        <v>0</v>
      </c>
      <c r="I32" s="107">
        <f t="shared" ref="I32:I35" si="33">SUM(G32:H32)</f>
        <v>0</v>
      </c>
      <c r="J32" s="107"/>
      <c r="K32" s="107">
        <v>0</v>
      </c>
      <c r="L32" s="107">
        <v>0</v>
      </c>
      <c r="M32" s="107">
        <f t="shared" ref="M32:M35" si="34">SUM(K32:L32)</f>
        <v>0</v>
      </c>
      <c r="N32" s="107"/>
      <c r="O32" s="107">
        <v>10</v>
      </c>
      <c r="P32" s="107">
        <v>5</v>
      </c>
      <c r="Q32" s="107">
        <f t="shared" ref="Q32:Q35" si="35">SUM(O32:P32)</f>
        <v>15</v>
      </c>
      <c r="R32" s="107"/>
      <c r="S32" s="107">
        <v>0</v>
      </c>
      <c r="T32" s="107">
        <v>0</v>
      </c>
      <c r="U32" s="107">
        <f t="shared" ref="U32:U35" si="36">SUM(S32:T32)</f>
        <v>0</v>
      </c>
      <c r="V32" s="107"/>
      <c r="W32" s="107">
        <v>23</v>
      </c>
      <c r="X32" s="107">
        <v>10</v>
      </c>
      <c r="Y32" s="107">
        <f t="shared" ref="Y32:Y35" si="37">SUM(W32:X32)</f>
        <v>33</v>
      </c>
      <c r="Z32" s="107"/>
      <c r="AA32" s="107">
        <v>10</v>
      </c>
      <c r="AB32" s="107">
        <v>2</v>
      </c>
      <c r="AC32" s="107">
        <f t="shared" ref="AC32:AC35" si="38">SUM(AA32:AB32)</f>
        <v>12</v>
      </c>
      <c r="AD32" s="108"/>
      <c r="AE32" s="109">
        <f t="shared" ref="AE32:AE35" si="39">SUM(I32,M32,Q32,U32,Y32,AC32)</f>
        <v>60</v>
      </c>
      <c r="BB32" s="34"/>
      <c r="BC32" s="35"/>
      <c r="BD32" s="35"/>
    </row>
    <row r="33" spans="1:56" ht="13.5" customHeight="1">
      <c r="A33" s="91">
        <v>5</v>
      </c>
      <c r="B33" s="91">
        <v>4</v>
      </c>
      <c r="C33" s="91">
        <v>8</v>
      </c>
      <c r="D33" s="1820"/>
      <c r="E33" s="110" t="s">
        <v>47</v>
      </c>
      <c r="F33" s="69"/>
      <c r="G33" s="107">
        <v>0</v>
      </c>
      <c r="H33" s="107">
        <v>0</v>
      </c>
      <c r="I33" s="107">
        <f t="shared" si="33"/>
        <v>0</v>
      </c>
      <c r="J33" s="107"/>
      <c r="K33" s="107">
        <v>0</v>
      </c>
      <c r="L33" s="107">
        <v>0</v>
      </c>
      <c r="M33" s="107">
        <f t="shared" si="34"/>
        <v>0</v>
      </c>
      <c r="N33" s="107"/>
      <c r="O33" s="107">
        <v>33</v>
      </c>
      <c r="P33" s="107">
        <v>22</v>
      </c>
      <c r="Q33" s="107">
        <f t="shared" si="35"/>
        <v>55</v>
      </c>
      <c r="R33" s="107"/>
      <c r="S33" s="107">
        <v>0</v>
      </c>
      <c r="T33" s="107">
        <v>1</v>
      </c>
      <c r="U33" s="107">
        <f t="shared" si="36"/>
        <v>1</v>
      </c>
      <c r="V33" s="107"/>
      <c r="W33" s="107">
        <v>34</v>
      </c>
      <c r="X33" s="107">
        <v>26</v>
      </c>
      <c r="Y33" s="107">
        <f t="shared" si="37"/>
        <v>60</v>
      </c>
      <c r="Z33" s="107"/>
      <c r="AA33" s="107">
        <v>11</v>
      </c>
      <c r="AB33" s="107">
        <v>9</v>
      </c>
      <c r="AC33" s="107">
        <f t="shared" si="38"/>
        <v>20</v>
      </c>
      <c r="AD33" s="108"/>
      <c r="AE33" s="109">
        <f t="shared" si="39"/>
        <v>136</v>
      </c>
      <c r="AF33" s="44"/>
      <c r="AG33" s="44"/>
      <c r="AH33" s="44"/>
      <c r="AI33" s="44"/>
      <c r="AJ33" s="44"/>
      <c r="AK33" s="44"/>
      <c r="AL33" s="44"/>
      <c r="AM33" s="44"/>
      <c r="AN33" s="44"/>
      <c r="AO33" s="44"/>
      <c r="AP33" s="44"/>
      <c r="AQ33" s="44"/>
      <c r="AR33" s="44"/>
      <c r="AS33" s="44"/>
      <c r="AT33" s="44"/>
      <c r="AU33" s="44"/>
      <c r="AV33" s="44"/>
      <c r="AW33" s="44"/>
      <c r="AX33" s="44"/>
      <c r="AY33" s="44"/>
      <c r="BB33" s="34"/>
      <c r="BC33" s="35"/>
      <c r="BD33" s="35"/>
    </row>
    <row r="34" spans="1:56" ht="13.5" customHeight="1">
      <c r="A34" s="91">
        <v>5</v>
      </c>
      <c r="B34" s="91">
        <v>5</v>
      </c>
      <c r="C34" s="91">
        <v>11</v>
      </c>
      <c r="D34" s="1820"/>
      <c r="E34" s="110" t="s">
        <v>48</v>
      </c>
      <c r="F34" s="69"/>
      <c r="G34" s="107">
        <v>1</v>
      </c>
      <c r="H34" s="107">
        <v>0</v>
      </c>
      <c r="I34" s="107">
        <f t="shared" si="33"/>
        <v>1</v>
      </c>
      <c r="J34" s="107"/>
      <c r="K34" s="107">
        <v>0</v>
      </c>
      <c r="L34" s="107">
        <v>0</v>
      </c>
      <c r="M34" s="107">
        <f t="shared" si="34"/>
        <v>0</v>
      </c>
      <c r="N34" s="107"/>
      <c r="O34" s="107">
        <v>60</v>
      </c>
      <c r="P34" s="107">
        <v>40</v>
      </c>
      <c r="Q34" s="107">
        <f t="shared" si="35"/>
        <v>100</v>
      </c>
      <c r="R34" s="107"/>
      <c r="S34" s="107">
        <v>0</v>
      </c>
      <c r="T34" s="107">
        <v>0</v>
      </c>
      <c r="U34" s="107">
        <f t="shared" si="36"/>
        <v>0</v>
      </c>
      <c r="V34" s="107"/>
      <c r="W34" s="107">
        <v>43</v>
      </c>
      <c r="X34" s="107">
        <v>45</v>
      </c>
      <c r="Y34" s="107">
        <f t="shared" si="37"/>
        <v>88</v>
      </c>
      <c r="Z34" s="107"/>
      <c r="AA34" s="107">
        <v>23</v>
      </c>
      <c r="AB34" s="107">
        <v>18</v>
      </c>
      <c r="AC34" s="107">
        <f t="shared" si="38"/>
        <v>41</v>
      </c>
      <c r="AD34" s="108"/>
      <c r="AE34" s="109">
        <f t="shared" si="39"/>
        <v>230</v>
      </c>
      <c r="AF34" s="44"/>
      <c r="AG34" s="44"/>
      <c r="AH34" s="44"/>
      <c r="AI34" s="44"/>
      <c r="AJ34" s="44"/>
      <c r="AK34" s="44"/>
      <c r="AL34" s="44"/>
      <c r="AM34" s="44"/>
      <c r="AN34" s="44"/>
      <c r="AO34" s="44"/>
      <c r="AP34" s="44"/>
      <c r="AQ34" s="44"/>
      <c r="AR34" s="44"/>
      <c r="AS34" s="44"/>
      <c r="AT34" s="44"/>
      <c r="AU34" s="44"/>
      <c r="AV34" s="44"/>
      <c r="AW34" s="44"/>
      <c r="AX34" s="44"/>
      <c r="AY34" s="44"/>
      <c r="BB34" s="34"/>
      <c r="BC34" s="35"/>
      <c r="BD34" s="35"/>
    </row>
    <row r="35" spans="1:56" ht="13.5" customHeight="1">
      <c r="A35" s="91">
        <v>5</v>
      </c>
      <c r="B35" s="91">
        <v>4</v>
      </c>
      <c r="C35" s="91">
        <v>8</v>
      </c>
      <c r="D35" s="1820"/>
      <c r="E35" s="125" t="s">
        <v>49</v>
      </c>
      <c r="F35" s="126"/>
      <c r="G35" s="107">
        <v>0</v>
      </c>
      <c r="H35" s="107">
        <v>0</v>
      </c>
      <c r="I35" s="107">
        <f t="shared" si="33"/>
        <v>0</v>
      </c>
      <c r="J35" s="107"/>
      <c r="K35" s="107">
        <v>0</v>
      </c>
      <c r="L35" s="107">
        <v>0</v>
      </c>
      <c r="M35" s="107">
        <f t="shared" si="34"/>
        <v>0</v>
      </c>
      <c r="N35" s="107"/>
      <c r="O35" s="107">
        <v>3</v>
      </c>
      <c r="P35" s="107">
        <v>0</v>
      </c>
      <c r="Q35" s="107">
        <f t="shared" si="35"/>
        <v>3</v>
      </c>
      <c r="R35" s="107"/>
      <c r="S35" s="107">
        <v>0</v>
      </c>
      <c r="T35" s="107">
        <v>0</v>
      </c>
      <c r="U35" s="107">
        <f t="shared" si="36"/>
        <v>0</v>
      </c>
      <c r="V35" s="107"/>
      <c r="W35" s="107">
        <v>4</v>
      </c>
      <c r="X35" s="107">
        <v>4</v>
      </c>
      <c r="Y35" s="107">
        <f t="shared" si="37"/>
        <v>8</v>
      </c>
      <c r="Z35" s="107"/>
      <c r="AA35" s="107">
        <v>0</v>
      </c>
      <c r="AB35" s="107">
        <v>2</v>
      </c>
      <c r="AC35" s="107">
        <f t="shared" si="38"/>
        <v>2</v>
      </c>
      <c r="AD35" s="108"/>
      <c r="AE35" s="109">
        <f t="shared" si="39"/>
        <v>13</v>
      </c>
      <c r="AF35" s="44"/>
      <c r="AG35" s="44"/>
      <c r="AH35" s="44"/>
      <c r="AI35" s="44"/>
      <c r="AJ35" s="44"/>
      <c r="AK35" s="44"/>
      <c r="AL35" s="44"/>
      <c r="AM35" s="44"/>
      <c r="AN35" s="44"/>
      <c r="AO35" s="44"/>
      <c r="AP35" s="44"/>
      <c r="AQ35" s="44"/>
      <c r="AR35" s="44"/>
      <c r="AS35" s="44"/>
      <c r="AT35" s="44"/>
      <c r="AU35" s="44"/>
      <c r="AV35" s="44"/>
      <c r="AW35" s="44"/>
      <c r="AX35" s="44"/>
      <c r="AY35" s="44"/>
      <c r="BB35" s="34"/>
      <c r="BC35" s="35"/>
      <c r="BD35" s="35"/>
    </row>
    <row r="36" spans="1:56" ht="13.5" customHeight="1">
      <c r="A36" s="91"/>
      <c r="B36" s="91"/>
      <c r="C36" s="91"/>
      <c r="D36" s="1819">
        <v>1406</v>
      </c>
      <c r="E36" s="113" t="s">
        <v>50</v>
      </c>
      <c r="F36" s="114"/>
      <c r="G36" s="115">
        <f>SUM(G37:G40)</f>
        <v>0</v>
      </c>
      <c r="H36" s="115">
        <f>SUM(H37:H40)</f>
        <v>0</v>
      </c>
      <c r="I36" s="115">
        <f>SUM(G36:H36)</f>
        <v>0</v>
      </c>
      <c r="J36" s="115"/>
      <c r="K36" s="115">
        <f>SUM(K37:K40)</f>
        <v>0</v>
      </c>
      <c r="L36" s="115">
        <f>SUM(L37:L40)</f>
        <v>0</v>
      </c>
      <c r="M36" s="115">
        <f>SUM(K36:L36)</f>
        <v>0</v>
      </c>
      <c r="N36" s="115"/>
      <c r="O36" s="115">
        <f>SUM(O37:O40)</f>
        <v>61</v>
      </c>
      <c r="P36" s="115">
        <f>SUM(P37:P40)</f>
        <v>36</v>
      </c>
      <c r="Q36" s="115">
        <f>SUM(O36:P36)</f>
        <v>97</v>
      </c>
      <c r="R36" s="115"/>
      <c r="S36" s="115">
        <f>SUM(S37:S40)</f>
        <v>105</v>
      </c>
      <c r="T36" s="115">
        <f>SUM(T37:T40)</f>
        <v>33</v>
      </c>
      <c r="U36" s="115">
        <f>SUM(S36:T36)</f>
        <v>138</v>
      </c>
      <c r="V36" s="115"/>
      <c r="W36" s="115">
        <f>SUM(W37:W40)</f>
        <v>58</v>
      </c>
      <c r="X36" s="115">
        <f>SUM(X37:X40)</f>
        <v>34</v>
      </c>
      <c r="Y36" s="115">
        <f>SUM(W36:X36)</f>
        <v>92</v>
      </c>
      <c r="Z36" s="115"/>
      <c r="AA36" s="115">
        <f>SUM(AA37:AA40)</f>
        <v>12</v>
      </c>
      <c r="AB36" s="115">
        <f>SUM(AB37:AB40)</f>
        <v>7</v>
      </c>
      <c r="AC36" s="115">
        <f>SUM(AA36:AB36)</f>
        <v>19</v>
      </c>
      <c r="AD36" s="116"/>
      <c r="AE36" s="117">
        <f>SUM(I36,M36,Q36,U36,Y36,AC36)</f>
        <v>346</v>
      </c>
      <c r="AF36" s="44"/>
      <c r="AG36" s="44"/>
      <c r="AH36" s="44"/>
      <c r="AI36" s="44"/>
      <c r="AJ36" s="44"/>
      <c r="AK36" s="44"/>
      <c r="AL36" s="44"/>
      <c r="AM36" s="44"/>
      <c r="AN36" s="44"/>
      <c r="AO36" s="44"/>
      <c r="AP36" s="44"/>
      <c r="AQ36" s="44"/>
      <c r="AR36" s="44"/>
      <c r="AS36" s="44"/>
      <c r="AT36" s="44"/>
      <c r="AU36" s="44"/>
      <c r="AV36" s="44"/>
      <c r="AW36" s="44"/>
      <c r="AX36" s="44"/>
      <c r="AY36" s="44"/>
      <c r="BB36" s="34"/>
      <c r="BC36" s="35"/>
      <c r="BD36" s="35"/>
    </row>
    <row r="37" spans="1:56" ht="13.5" customHeight="1">
      <c r="A37" s="91">
        <v>6</v>
      </c>
      <c r="B37" s="91">
        <v>2</v>
      </c>
      <c r="C37" s="91">
        <v>11</v>
      </c>
      <c r="D37" s="1820"/>
      <c r="E37" s="110" t="s">
        <v>51</v>
      </c>
      <c r="F37" s="69"/>
      <c r="G37" s="107">
        <v>0</v>
      </c>
      <c r="H37" s="107">
        <v>0</v>
      </c>
      <c r="I37" s="107">
        <f t="shared" ref="I37:I40" si="40">SUM(G37:H37)</f>
        <v>0</v>
      </c>
      <c r="J37" s="107"/>
      <c r="K37" s="107">
        <v>0</v>
      </c>
      <c r="L37" s="107">
        <v>0</v>
      </c>
      <c r="M37" s="107">
        <f t="shared" ref="M37:M40" si="41">SUM(K37:L37)</f>
        <v>0</v>
      </c>
      <c r="N37" s="107"/>
      <c r="O37" s="107">
        <v>31</v>
      </c>
      <c r="P37" s="107">
        <v>18</v>
      </c>
      <c r="Q37" s="107">
        <f t="shared" ref="Q37:Q40" si="42">SUM(O37:P37)</f>
        <v>49</v>
      </c>
      <c r="R37" s="107"/>
      <c r="S37" s="107">
        <v>57</v>
      </c>
      <c r="T37" s="107">
        <v>16</v>
      </c>
      <c r="U37" s="107">
        <f t="shared" ref="U37:U40" si="43">SUM(S37:T37)</f>
        <v>73</v>
      </c>
      <c r="V37" s="107"/>
      <c r="W37" s="107">
        <v>32</v>
      </c>
      <c r="X37" s="107">
        <v>16</v>
      </c>
      <c r="Y37" s="107">
        <f t="shared" ref="Y37:Y40" si="44">SUM(W37:X37)</f>
        <v>48</v>
      </c>
      <c r="Z37" s="107"/>
      <c r="AA37" s="107">
        <v>5</v>
      </c>
      <c r="AB37" s="107">
        <v>3</v>
      </c>
      <c r="AC37" s="107">
        <f t="shared" ref="AC37:AC40" si="45">SUM(AA37:AB37)</f>
        <v>8</v>
      </c>
      <c r="AD37" s="108"/>
      <c r="AE37" s="109">
        <f t="shared" ref="AE37:AE40" si="46">SUM(I37,M37,Q37,U37,Y37,AC37)</f>
        <v>178</v>
      </c>
      <c r="AF37" s="44"/>
      <c r="AG37" s="44"/>
      <c r="AH37" s="44"/>
      <c r="AI37" s="44"/>
      <c r="AJ37" s="44"/>
      <c r="AK37" s="44"/>
      <c r="AL37" s="44"/>
      <c r="AM37" s="44"/>
      <c r="AN37" s="44"/>
      <c r="AO37" s="44"/>
      <c r="AP37" s="44"/>
      <c r="AQ37" s="44"/>
      <c r="AR37" s="44"/>
      <c r="AS37" s="44"/>
      <c r="AT37" s="44"/>
      <c r="AU37" s="44"/>
      <c r="AV37" s="44"/>
      <c r="AW37" s="44"/>
      <c r="AX37" s="44"/>
      <c r="AY37" s="44"/>
      <c r="BB37" s="34"/>
      <c r="BC37" s="35"/>
      <c r="BD37" s="35"/>
    </row>
    <row r="38" spans="1:56" ht="13.5" customHeight="1">
      <c r="A38" s="91">
        <v>6</v>
      </c>
      <c r="B38" s="91">
        <v>2</v>
      </c>
      <c r="C38" s="91">
        <v>10</v>
      </c>
      <c r="D38" s="1820"/>
      <c r="E38" s="110" t="s">
        <v>52</v>
      </c>
      <c r="F38" s="69"/>
      <c r="G38" s="107">
        <v>0</v>
      </c>
      <c r="H38" s="107">
        <v>0</v>
      </c>
      <c r="I38" s="107">
        <f t="shared" si="40"/>
        <v>0</v>
      </c>
      <c r="J38" s="107"/>
      <c r="K38" s="107">
        <v>0</v>
      </c>
      <c r="L38" s="107">
        <v>0</v>
      </c>
      <c r="M38" s="107">
        <f t="shared" si="41"/>
        <v>0</v>
      </c>
      <c r="N38" s="107"/>
      <c r="O38" s="107">
        <v>18</v>
      </c>
      <c r="P38" s="107">
        <v>10</v>
      </c>
      <c r="Q38" s="107">
        <f t="shared" si="42"/>
        <v>28</v>
      </c>
      <c r="R38" s="107"/>
      <c r="S38" s="107">
        <v>1</v>
      </c>
      <c r="T38" s="107">
        <v>1</v>
      </c>
      <c r="U38" s="107">
        <f t="shared" si="43"/>
        <v>2</v>
      </c>
      <c r="V38" s="107"/>
      <c r="W38" s="107">
        <v>21</v>
      </c>
      <c r="X38" s="107">
        <v>13</v>
      </c>
      <c r="Y38" s="107">
        <f t="shared" si="44"/>
        <v>34</v>
      </c>
      <c r="Z38" s="107"/>
      <c r="AA38" s="107">
        <v>6</v>
      </c>
      <c r="AB38" s="107">
        <v>2</v>
      </c>
      <c r="AC38" s="107">
        <f t="shared" si="45"/>
        <v>8</v>
      </c>
      <c r="AD38" s="108"/>
      <c r="AE38" s="109">
        <f t="shared" si="46"/>
        <v>72</v>
      </c>
      <c r="AF38" s="44"/>
      <c r="AG38" s="44"/>
      <c r="AH38" s="44"/>
      <c r="AI38" s="44"/>
      <c r="AJ38" s="44"/>
      <c r="AK38" s="44"/>
      <c r="AL38" s="44"/>
      <c r="AM38" s="44"/>
      <c r="AN38" s="44"/>
      <c r="AO38" s="44"/>
      <c r="AP38" s="44"/>
      <c r="AQ38" s="44"/>
      <c r="AR38" s="44"/>
      <c r="AS38" s="44"/>
      <c r="AT38" s="44"/>
      <c r="AU38" s="44"/>
      <c r="AV38" s="44"/>
      <c r="AW38" s="44"/>
      <c r="AX38" s="44"/>
      <c r="AY38" s="44"/>
      <c r="BB38" s="34"/>
      <c r="BC38" s="35"/>
      <c r="BD38" s="35"/>
    </row>
    <row r="39" spans="1:56" ht="13.5" customHeight="1">
      <c r="A39" s="91">
        <v>6</v>
      </c>
      <c r="B39" s="91">
        <v>2</v>
      </c>
      <c r="C39" s="91">
        <v>10</v>
      </c>
      <c r="D39" s="1820"/>
      <c r="E39" s="110" t="s">
        <v>53</v>
      </c>
      <c r="F39" s="69"/>
      <c r="G39" s="107">
        <v>0</v>
      </c>
      <c r="H39" s="107">
        <v>0</v>
      </c>
      <c r="I39" s="107">
        <f t="shared" si="40"/>
        <v>0</v>
      </c>
      <c r="J39" s="107"/>
      <c r="K39" s="107">
        <v>0</v>
      </c>
      <c r="L39" s="107">
        <v>0</v>
      </c>
      <c r="M39" s="107">
        <f t="shared" si="41"/>
        <v>0</v>
      </c>
      <c r="N39" s="107"/>
      <c r="O39" s="107">
        <v>7</v>
      </c>
      <c r="P39" s="107">
        <v>3</v>
      </c>
      <c r="Q39" s="107">
        <f t="shared" si="42"/>
        <v>10</v>
      </c>
      <c r="R39" s="107"/>
      <c r="S39" s="107">
        <v>47</v>
      </c>
      <c r="T39" s="107">
        <v>16</v>
      </c>
      <c r="U39" s="107">
        <f t="shared" si="43"/>
        <v>63</v>
      </c>
      <c r="V39" s="107"/>
      <c r="W39" s="107">
        <v>4</v>
      </c>
      <c r="X39" s="107">
        <v>2</v>
      </c>
      <c r="Y39" s="107">
        <f t="shared" si="44"/>
        <v>6</v>
      </c>
      <c r="Z39" s="107"/>
      <c r="AA39" s="107">
        <v>0</v>
      </c>
      <c r="AB39" s="107">
        <v>0</v>
      </c>
      <c r="AC39" s="107">
        <f t="shared" si="45"/>
        <v>0</v>
      </c>
      <c r="AD39" s="108"/>
      <c r="AE39" s="109">
        <f t="shared" si="46"/>
        <v>79</v>
      </c>
      <c r="AF39" s="44"/>
      <c r="AG39" s="44"/>
      <c r="AH39" s="44"/>
      <c r="AI39" s="44"/>
      <c r="AJ39" s="44"/>
      <c r="AK39" s="44"/>
      <c r="AL39" s="44"/>
      <c r="AM39" s="44"/>
      <c r="AN39" s="44"/>
      <c r="AO39" s="44"/>
      <c r="AP39" s="44"/>
      <c r="AQ39" s="44"/>
      <c r="AR39" s="44"/>
      <c r="AS39" s="44"/>
      <c r="AT39" s="44"/>
      <c r="AU39" s="44"/>
      <c r="AV39" s="44"/>
      <c r="AW39" s="44"/>
      <c r="AX39" s="44"/>
      <c r="AY39" s="44"/>
      <c r="BB39" s="34"/>
      <c r="BC39" s="35"/>
      <c r="BD39" s="35"/>
    </row>
    <row r="40" spans="1:56" ht="13.5" customHeight="1">
      <c r="A40" s="91">
        <v>6</v>
      </c>
      <c r="B40" s="91">
        <v>4</v>
      </c>
      <c r="C40" s="91">
        <v>11</v>
      </c>
      <c r="D40" s="1820"/>
      <c r="E40" s="110" t="s">
        <v>54</v>
      </c>
      <c r="F40" s="69"/>
      <c r="G40" s="107">
        <v>0</v>
      </c>
      <c r="H40" s="107">
        <v>0</v>
      </c>
      <c r="I40" s="107">
        <f t="shared" si="40"/>
        <v>0</v>
      </c>
      <c r="J40" s="107"/>
      <c r="K40" s="107">
        <v>0</v>
      </c>
      <c r="L40" s="107">
        <v>0</v>
      </c>
      <c r="M40" s="107">
        <f t="shared" si="41"/>
        <v>0</v>
      </c>
      <c r="N40" s="107"/>
      <c r="O40" s="107">
        <v>5</v>
      </c>
      <c r="P40" s="107">
        <v>5</v>
      </c>
      <c r="Q40" s="107">
        <f t="shared" si="42"/>
        <v>10</v>
      </c>
      <c r="R40" s="107"/>
      <c r="S40" s="107">
        <v>0</v>
      </c>
      <c r="T40" s="107">
        <v>0</v>
      </c>
      <c r="U40" s="107">
        <f t="shared" si="43"/>
        <v>0</v>
      </c>
      <c r="V40" s="107"/>
      <c r="W40" s="107">
        <v>1</v>
      </c>
      <c r="X40" s="107">
        <v>3</v>
      </c>
      <c r="Y40" s="107">
        <f t="shared" si="44"/>
        <v>4</v>
      </c>
      <c r="Z40" s="107"/>
      <c r="AA40" s="107">
        <v>1</v>
      </c>
      <c r="AB40" s="107">
        <v>2</v>
      </c>
      <c r="AC40" s="107">
        <f t="shared" si="45"/>
        <v>3</v>
      </c>
      <c r="AD40" s="108"/>
      <c r="AE40" s="109">
        <f t="shared" si="46"/>
        <v>17</v>
      </c>
      <c r="AF40" s="44"/>
      <c r="AG40" s="44"/>
      <c r="AH40" s="44"/>
      <c r="AI40" s="44"/>
      <c r="AJ40" s="44"/>
      <c r="AK40" s="44"/>
      <c r="AL40" s="44"/>
      <c r="AM40" s="44"/>
      <c r="AN40" s="44"/>
      <c r="AO40" s="44"/>
      <c r="AP40" s="44"/>
      <c r="AQ40" s="44"/>
      <c r="AR40" s="44"/>
      <c r="AS40" s="44"/>
      <c r="AT40" s="44"/>
      <c r="AU40" s="44"/>
      <c r="AV40" s="44"/>
      <c r="AW40" s="44"/>
      <c r="AX40" s="44"/>
      <c r="AY40" s="44"/>
      <c r="BB40" s="34"/>
      <c r="BC40" s="35"/>
      <c r="BD40" s="35"/>
    </row>
    <row r="41" spans="1:56" ht="13.5" customHeight="1">
      <c r="A41" s="91"/>
      <c r="B41" s="91"/>
      <c r="C41" s="91"/>
      <c r="D41" s="1821">
        <v>1407</v>
      </c>
      <c r="E41" s="127" t="s">
        <v>55</v>
      </c>
      <c r="F41" s="114"/>
      <c r="G41" s="115">
        <f>SUM(G42:G43)</f>
        <v>0</v>
      </c>
      <c r="H41" s="115">
        <f>SUM(H42:H43)</f>
        <v>0</v>
      </c>
      <c r="I41" s="115">
        <f>SUM(G41:H41)</f>
        <v>0</v>
      </c>
      <c r="J41" s="115"/>
      <c r="K41" s="115">
        <f>SUM(K42:K43)</f>
        <v>0</v>
      </c>
      <c r="L41" s="115">
        <f>SUM(L42:L43)</f>
        <v>0</v>
      </c>
      <c r="M41" s="115">
        <f>SUM(K41:L41)</f>
        <v>0</v>
      </c>
      <c r="N41" s="115"/>
      <c r="O41" s="115">
        <f>SUM(O42:O43)</f>
        <v>9</v>
      </c>
      <c r="P41" s="115">
        <f>SUM(P42:P43)</f>
        <v>7</v>
      </c>
      <c r="Q41" s="115">
        <f>SUM(O41:P41)</f>
        <v>16</v>
      </c>
      <c r="R41" s="115"/>
      <c r="S41" s="115">
        <f>SUM(S42:S43)</f>
        <v>0</v>
      </c>
      <c r="T41" s="115">
        <f>SUM(T42:T43)</f>
        <v>0</v>
      </c>
      <c r="U41" s="115">
        <f>SUM(S41:T41)</f>
        <v>0</v>
      </c>
      <c r="V41" s="115"/>
      <c r="W41" s="115">
        <f>SUM(W42:W43)</f>
        <v>14</v>
      </c>
      <c r="X41" s="115">
        <f>SUM(X42:X43)</f>
        <v>11</v>
      </c>
      <c r="Y41" s="115">
        <f>SUM(W41:X41)</f>
        <v>25</v>
      </c>
      <c r="Z41" s="115"/>
      <c r="AA41" s="115">
        <f>SUM(AA42:AA43)</f>
        <v>23</v>
      </c>
      <c r="AB41" s="115">
        <f>SUM(AB42:AB43)</f>
        <v>7</v>
      </c>
      <c r="AC41" s="115">
        <f>SUM(AA41:AB41)</f>
        <v>30</v>
      </c>
      <c r="AD41" s="116"/>
      <c r="AE41" s="117">
        <f>SUM(I41,M41,Q41,U41,Y41,AC41)</f>
        <v>71</v>
      </c>
      <c r="AF41" s="44"/>
      <c r="AG41" s="44"/>
      <c r="AH41" s="44"/>
      <c r="AI41" s="44"/>
      <c r="AJ41" s="44"/>
      <c r="AK41" s="44"/>
      <c r="AL41" s="44"/>
      <c r="AM41" s="44"/>
      <c r="AN41" s="44"/>
      <c r="AO41" s="44"/>
      <c r="AP41" s="44"/>
      <c r="AQ41" s="44"/>
      <c r="AR41" s="44"/>
      <c r="AS41" s="44"/>
      <c r="AT41" s="44"/>
      <c r="AU41" s="44"/>
      <c r="AV41" s="44"/>
      <c r="AW41" s="44"/>
      <c r="AX41" s="44"/>
      <c r="AY41" s="44"/>
      <c r="BB41" s="34"/>
      <c r="BC41" s="35"/>
      <c r="BD41" s="35"/>
    </row>
    <row r="42" spans="1:56" ht="13.5" customHeight="1">
      <c r="A42" s="91">
        <v>7</v>
      </c>
      <c r="B42" s="91">
        <v>3</v>
      </c>
      <c r="C42" s="91">
        <v>11</v>
      </c>
      <c r="D42" s="1822"/>
      <c r="E42" s="128" t="s">
        <v>56</v>
      </c>
      <c r="F42" s="69"/>
      <c r="G42" s="107">
        <v>0</v>
      </c>
      <c r="H42" s="107">
        <v>0</v>
      </c>
      <c r="I42" s="107">
        <f t="shared" ref="I42:I43" si="47">SUM(G42:H42)</f>
        <v>0</v>
      </c>
      <c r="J42" s="107"/>
      <c r="K42" s="107">
        <v>0</v>
      </c>
      <c r="L42" s="107">
        <v>0</v>
      </c>
      <c r="M42" s="107">
        <f t="shared" ref="M42:M43" si="48">SUM(K42:L42)</f>
        <v>0</v>
      </c>
      <c r="N42" s="107"/>
      <c r="O42" s="107">
        <v>2</v>
      </c>
      <c r="P42" s="107">
        <v>1</v>
      </c>
      <c r="Q42" s="107">
        <f t="shared" ref="Q42:Q43" si="49">SUM(O42:P42)</f>
        <v>3</v>
      </c>
      <c r="R42" s="107"/>
      <c r="S42" s="107">
        <v>0</v>
      </c>
      <c r="T42" s="107">
        <v>0</v>
      </c>
      <c r="U42" s="107">
        <f t="shared" ref="U42:U43" si="50">SUM(S42:T42)</f>
        <v>0</v>
      </c>
      <c r="V42" s="107"/>
      <c r="W42" s="107">
        <v>1</v>
      </c>
      <c r="X42" s="107">
        <v>2</v>
      </c>
      <c r="Y42" s="107">
        <f t="shared" ref="Y42:Y43" si="51">SUM(W42:X42)</f>
        <v>3</v>
      </c>
      <c r="Z42" s="107"/>
      <c r="AA42" s="107">
        <v>19</v>
      </c>
      <c r="AB42" s="107">
        <v>3</v>
      </c>
      <c r="AC42" s="107">
        <f t="shared" ref="AC42:AC43" si="52">SUM(AA42:AB42)</f>
        <v>22</v>
      </c>
      <c r="AD42" s="108"/>
      <c r="AE42" s="109">
        <f t="shared" ref="AE42:AE43" si="53">SUM(I42,M42,Q42,U42,Y42,AC42)</f>
        <v>28</v>
      </c>
      <c r="AF42" s="44"/>
      <c r="AG42" s="44"/>
      <c r="AH42" s="44"/>
      <c r="AI42" s="44"/>
      <c r="AJ42" s="44"/>
      <c r="AK42" s="44"/>
      <c r="AL42" s="44"/>
      <c r="AM42" s="44"/>
      <c r="AN42" s="44"/>
      <c r="AO42" s="44"/>
      <c r="AP42" s="44"/>
      <c r="AQ42" s="44"/>
      <c r="AR42" s="44"/>
      <c r="AS42" s="44"/>
      <c r="AT42" s="44"/>
      <c r="AU42" s="44"/>
      <c r="AV42" s="44"/>
      <c r="AW42" s="44"/>
      <c r="AX42" s="44"/>
      <c r="AY42" s="44"/>
      <c r="BB42" s="34"/>
      <c r="BC42" s="35"/>
      <c r="BD42" s="35"/>
    </row>
    <row r="43" spans="1:56" ht="13.5" customHeight="1">
      <c r="A43" s="91">
        <v>7</v>
      </c>
      <c r="B43" s="91">
        <v>6</v>
      </c>
      <c r="C43" s="91">
        <v>10</v>
      </c>
      <c r="D43" s="1822"/>
      <c r="E43" s="129" t="s">
        <v>71</v>
      </c>
      <c r="F43" s="118"/>
      <c r="G43" s="107">
        <v>0</v>
      </c>
      <c r="H43" s="107">
        <v>0</v>
      </c>
      <c r="I43" s="107">
        <f t="shared" si="47"/>
        <v>0</v>
      </c>
      <c r="J43" s="107"/>
      <c r="K43" s="107">
        <v>0</v>
      </c>
      <c r="L43" s="107">
        <v>0</v>
      </c>
      <c r="M43" s="107">
        <f t="shared" si="48"/>
        <v>0</v>
      </c>
      <c r="N43" s="107"/>
      <c r="O43" s="107">
        <v>7</v>
      </c>
      <c r="P43" s="107">
        <v>6</v>
      </c>
      <c r="Q43" s="107">
        <f t="shared" si="49"/>
        <v>13</v>
      </c>
      <c r="R43" s="107"/>
      <c r="S43" s="107">
        <v>0</v>
      </c>
      <c r="T43" s="107">
        <v>0</v>
      </c>
      <c r="U43" s="107">
        <f t="shared" si="50"/>
        <v>0</v>
      </c>
      <c r="V43" s="107"/>
      <c r="W43" s="107">
        <v>13</v>
      </c>
      <c r="X43" s="107">
        <v>9</v>
      </c>
      <c r="Y43" s="107">
        <f t="shared" si="51"/>
        <v>22</v>
      </c>
      <c r="Z43" s="107"/>
      <c r="AA43" s="107">
        <v>4</v>
      </c>
      <c r="AB43" s="107">
        <v>4</v>
      </c>
      <c r="AC43" s="107">
        <f t="shared" si="52"/>
        <v>8</v>
      </c>
      <c r="AD43" s="108"/>
      <c r="AE43" s="109">
        <f t="shared" si="53"/>
        <v>43</v>
      </c>
      <c r="AF43" s="44"/>
      <c r="AG43" s="44"/>
      <c r="AH43" s="44"/>
      <c r="AI43" s="44"/>
      <c r="AJ43" s="44"/>
      <c r="AK43" s="44"/>
      <c r="AL43" s="44"/>
      <c r="AM43" s="44"/>
      <c r="AN43" s="44"/>
      <c r="AO43" s="44"/>
      <c r="AP43" s="44"/>
      <c r="AQ43" s="44"/>
      <c r="AR43" s="44"/>
      <c r="AS43" s="44"/>
      <c r="AT43" s="44"/>
      <c r="AU43" s="44"/>
      <c r="AV43" s="44"/>
      <c r="AW43" s="44"/>
      <c r="AX43" s="44"/>
      <c r="AY43" s="44"/>
      <c r="BB43" s="34"/>
      <c r="BC43" s="35"/>
      <c r="BD43" s="35"/>
    </row>
    <row r="44" spans="1:56" ht="13.5" customHeight="1">
      <c r="A44" s="91"/>
      <c r="B44" s="91"/>
      <c r="C44" s="91"/>
      <c r="D44" s="1821">
        <v>1408</v>
      </c>
      <c r="E44" s="124" t="s">
        <v>58</v>
      </c>
      <c r="F44" s="127"/>
      <c r="G44" s="115">
        <f>SUM(G45:G48)</f>
        <v>0</v>
      </c>
      <c r="H44" s="115">
        <f>SUM(H45:H48)</f>
        <v>0</v>
      </c>
      <c r="I44" s="115">
        <f>SUM(G44:H44)</f>
        <v>0</v>
      </c>
      <c r="J44" s="115"/>
      <c r="K44" s="115">
        <f>SUM(K45:K48)</f>
        <v>0</v>
      </c>
      <c r="L44" s="115">
        <f>SUM(L45:L48)</f>
        <v>0</v>
      </c>
      <c r="M44" s="115">
        <f>SUM(K44:L44)</f>
        <v>0</v>
      </c>
      <c r="N44" s="115"/>
      <c r="O44" s="115">
        <f>SUM(O45:O48)</f>
        <v>9</v>
      </c>
      <c r="P44" s="115">
        <f>SUM(P45:P48)</f>
        <v>8</v>
      </c>
      <c r="Q44" s="115">
        <f>SUM(O44:P44)</f>
        <v>17</v>
      </c>
      <c r="R44" s="115"/>
      <c r="S44" s="115">
        <f>SUM(S45:S48)</f>
        <v>1</v>
      </c>
      <c r="T44" s="115">
        <f>SUM(T45:T48)</f>
        <v>0</v>
      </c>
      <c r="U44" s="115">
        <f>SUM(S44:T44)</f>
        <v>1</v>
      </c>
      <c r="V44" s="115"/>
      <c r="W44" s="115">
        <f>SUM(W45:W48)</f>
        <v>20</v>
      </c>
      <c r="X44" s="115">
        <f>SUM(X45:X48)</f>
        <v>16</v>
      </c>
      <c r="Y44" s="115">
        <f>SUM(W44:X44)</f>
        <v>36</v>
      </c>
      <c r="Z44" s="115"/>
      <c r="AA44" s="115">
        <f>SUM(AA45:AA48)</f>
        <v>17</v>
      </c>
      <c r="AB44" s="115">
        <f>SUM(AB45:AB48)</f>
        <v>7</v>
      </c>
      <c r="AC44" s="115">
        <f>SUM(AA44:AB44)</f>
        <v>24</v>
      </c>
      <c r="AD44" s="116"/>
      <c r="AE44" s="117">
        <f>SUM(I44,M44,Q44,U44,Y44,AC44)</f>
        <v>78</v>
      </c>
      <c r="AF44" s="44"/>
      <c r="AG44" s="44"/>
      <c r="AH44" s="44"/>
      <c r="AI44" s="44"/>
      <c r="AJ44" s="44"/>
      <c r="AK44" s="44"/>
      <c r="AL44" s="44"/>
      <c r="AM44" s="44"/>
      <c r="AN44" s="44"/>
      <c r="AO44" s="44"/>
      <c r="AP44" s="44"/>
      <c r="AQ44" s="44"/>
      <c r="AR44" s="44"/>
      <c r="AS44" s="44"/>
      <c r="AT44" s="44"/>
      <c r="AU44" s="44"/>
      <c r="AV44" s="44"/>
      <c r="AW44" s="44"/>
      <c r="AX44" s="44"/>
      <c r="AY44" s="44"/>
      <c r="BB44" s="34"/>
      <c r="BC44" s="35"/>
      <c r="BD44" s="35"/>
    </row>
    <row r="45" spans="1:56" ht="13.5" customHeight="1">
      <c r="A45" s="91">
        <v>8</v>
      </c>
      <c r="B45" s="91">
        <v>4</v>
      </c>
      <c r="C45" s="91">
        <v>11</v>
      </c>
      <c r="D45" s="1822"/>
      <c r="E45" s="111" t="s">
        <v>59</v>
      </c>
      <c r="F45" s="69"/>
      <c r="G45" s="107">
        <v>0</v>
      </c>
      <c r="H45" s="107">
        <v>0</v>
      </c>
      <c r="I45" s="107">
        <f t="shared" ref="I45:I47" si="54">SUM(G45:H45)</f>
        <v>0</v>
      </c>
      <c r="J45" s="107"/>
      <c r="K45" s="107">
        <v>0</v>
      </c>
      <c r="L45" s="107">
        <v>0</v>
      </c>
      <c r="M45" s="107">
        <f t="shared" ref="M45:M47" si="55">SUM(K45:L45)</f>
        <v>0</v>
      </c>
      <c r="N45" s="107"/>
      <c r="O45" s="107">
        <v>4</v>
      </c>
      <c r="P45" s="107">
        <v>1</v>
      </c>
      <c r="Q45" s="107">
        <f t="shared" ref="Q45:Q47" si="56">SUM(O45:P45)</f>
        <v>5</v>
      </c>
      <c r="R45" s="107"/>
      <c r="S45" s="107">
        <v>0</v>
      </c>
      <c r="T45" s="107">
        <v>0</v>
      </c>
      <c r="U45" s="107">
        <f t="shared" ref="U45:U47" si="57">SUM(S45:T45)</f>
        <v>0</v>
      </c>
      <c r="V45" s="107"/>
      <c r="W45" s="107">
        <v>14</v>
      </c>
      <c r="X45" s="107">
        <v>8</v>
      </c>
      <c r="Y45" s="107">
        <f t="shared" ref="Y45:Y47" si="58">SUM(W45:X45)</f>
        <v>22</v>
      </c>
      <c r="Z45" s="107"/>
      <c r="AA45" s="107">
        <v>6</v>
      </c>
      <c r="AB45" s="107">
        <v>2</v>
      </c>
      <c r="AC45" s="107">
        <f t="shared" ref="AC45:AC47" si="59">SUM(AA45:AB45)</f>
        <v>8</v>
      </c>
      <c r="AD45" s="108"/>
      <c r="AE45" s="109">
        <f t="shared" ref="AE45:AE47" si="60">SUM(I45,M45,Q45,U45,Y45,AC45)</f>
        <v>35</v>
      </c>
      <c r="AF45" s="44"/>
      <c r="AG45" s="44"/>
      <c r="AH45" s="44"/>
      <c r="AI45" s="44"/>
      <c r="AJ45" s="44"/>
      <c r="AK45" s="44"/>
      <c r="AL45" s="44"/>
      <c r="AM45" s="44"/>
      <c r="AN45" s="44"/>
      <c r="AO45" s="44"/>
      <c r="AP45" s="44"/>
      <c r="AQ45" s="44"/>
      <c r="AR45" s="44"/>
      <c r="AS45" s="44"/>
      <c r="AT45" s="44"/>
      <c r="AU45" s="44"/>
      <c r="AV45" s="44"/>
      <c r="AW45" s="44"/>
      <c r="AX45" s="44"/>
      <c r="AY45" s="44"/>
      <c r="BB45" s="34"/>
      <c r="BC45" s="35"/>
      <c r="BD45" s="35"/>
    </row>
    <row r="46" spans="1:56" ht="13.5" customHeight="1">
      <c r="A46" s="91">
        <v>8</v>
      </c>
      <c r="B46" s="91">
        <v>4</v>
      </c>
      <c r="C46" s="91">
        <v>11</v>
      </c>
      <c r="D46" s="1822"/>
      <c r="E46" s="111" t="s">
        <v>60</v>
      </c>
      <c r="F46" s="118"/>
      <c r="G46" s="107">
        <v>0</v>
      </c>
      <c r="H46" s="107">
        <v>0</v>
      </c>
      <c r="I46" s="107">
        <f t="shared" si="54"/>
        <v>0</v>
      </c>
      <c r="J46" s="107"/>
      <c r="K46" s="107">
        <v>0</v>
      </c>
      <c r="L46" s="107">
        <v>0</v>
      </c>
      <c r="M46" s="107">
        <f t="shared" si="55"/>
        <v>0</v>
      </c>
      <c r="N46" s="107"/>
      <c r="O46" s="107">
        <v>2</v>
      </c>
      <c r="P46" s="107">
        <v>1</v>
      </c>
      <c r="Q46" s="107">
        <f t="shared" si="56"/>
        <v>3</v>
      </c>
      <c r="R46" s="107"/>
      <c r="S46" s="107">
        <v>0</v>
      </c>
      <c r="T46" s="107">
        <v>0</v>
      </c>
      <c r="U46" s="107">
        <f t="shared" si="57"/>
        <v>0</v>
      </c>
      <c r="V46" s="107"/>
      <c r="W46" s="107">
        <v>3</v>
      </c>
      <c r="X46" s="107">
        <v>3</v>
      </c>
      <c r="Y46" s="107">
        <f t="shared" si="58"/>
        <v>6</v>
      </c>
      <c r="Z46" s="107"/>
      <c r="AA46" s="107">
        <v>7</v>
      </c>
      <c r="AB46" s="107">
        <v>1</v>
      </c>
      <c r="AC46" s="107">
        <f t="shared" si="59"/>
        <v>8</v>
      </c>
      <c r="AD46" s="108"/>
      <c r="AE46" s="109">
        <f t="shared" si="60"/>
        <v>17</v>
      </c>
      <c r="AF46" s="44"/>
      <c r="AG46" s="44"/>
      <c r="AH46" s="44"/>
      <c r="AI46" s="44"/>
      <c r="AJ46" s="44"/>
      <c r="AK46" s="44"/>
      <c r="AL46" s="44"/>
      <c r="AM46" s="44"/>
      <c r="AN46" s="44"/>
      <c r="AO46" s="44"/>
      <c r="AP46" s="44"/>
      <c r="AQ46" s="44"/>
      <c r="AR46" s="44"/>
      <c r="AS46" s="44"/>
      <c r="AT46" s="44"/>
      <c r="AU46" s="44"/>
      <c r="AV46" s="44"/>
      <c r="AW46" s="44"/>
      <c r="AX46" s="44"/>
      <c r="AY46" s="44"/>
      <c r="BB46" s="34"/>
      <c r="BC46" s="35"/>
      <c r="BD46" s="35"/>
    </row>
    <row r="47" spans="1:56" ht="13.5" customHeight="1">
      <c r="A47" s="91">
        <v>8</v>
      </c>
      <c r="B47" s="91">
        <v>5</v>
      </c>
      <c r="C47" s="91">
        <v>11</v>
      </c>
      <c r="D47" s="1822"/>
      <c r="E47" s="110" t="s">
        <v>61</v>
      </c>
      <c r="F47" s="69"/>
      <c r="G47" s="107">
        <v>0</v>
      </c>
      <c r="H47" s="107">
        <v>0</v>
      </c>
      <c r="I47" s="107">
        <f t="shared" si="54"/>
        <v>0</v>
      </c>
      <c r="J47" s="107"/>
      <c r="K47" s="107">
        <v>0</v>
      </c>
      <c r="L47" s="107">
        <v>0</v>
      </c>
      <c r="M47" s="107">
        <f t="shared" si="55"/>
        <v>0</v>
      </c>
      <c r="N47" s="107"/>
      <c r="O47" s="107">
        <v>2</v>
      </c>
      <c r="P47" s="107">
        <v>5</v>
      </c>
      <c r="Q47" s="107">
        <f t="shared" si="56"/>
        <v>7</v>
      </c>
      <c r="R47" s="107"/>
      <c r="S47" s="107">
        <v>1</v>
      </c>
      <c r="T47" s="107">
        <v>0</v>
      </c>
      <c r="U47" s="107">
        <f t="shared" si="57"/>
        <v>1</v>
      </c>
      <c r="V47" s="107"/>
      <c r="W47" s="107">
        <v>2</v>
      </c>
      <c r="X47" s="107">
        <v>1</v>
      </c>
      <c r="Y47" s="107">
        <f t="shared" si="58"/>
        <v>3</v>
      </c>
      <c r="Z47" s="107"/>
      <c r="AA47" s="107">
        <v>0</v>
      </c>
      <c r="AB47" s="107">
        <v>0</v>
      </c>
      <c r="AC47" s="107">
        <f t="shared" si="59"/>
        <v>0</v>
      </c>
      <c r="AD47" s="108"/>
      <c r="AE47" s="109">
        <f t="shared" si="60"/>
        <v>11</v>
      </c>
      <c r="AF47" s="44"/>
      <c r="AG47" s="44"/>
      <c r="AH47" s="44"/>
      <c r="AI47" s="44"/>
      <c r="AJ47" s="44"/>
      <c r="AK47" s="44"/>
      <c r="AL47" s="44"/>
      <c r="AM47" s="44"/>
      <c r="AN47" s="44"/>
      <c r="AO47" s="44"/>
      <c r="AP47" s="44"/>
      <c r="AQ47" s="44"/>
      <c r="AR47" s="44"/>
      <c r="AS47" s="44"/>
      <c r="AT47" s="44"/>
      <c r="AU47" s="44"/>
      <c r="AV47" s="44"/>
      <c r="AW47" s="44"/>
      <c r="AX47" s="44"/>
      <c r="AY47" s="44"/>
      <c r="BB47" s="34"/>
      <c r="BC47" s="35"/>
      <c r="BD47" s="35"/>
    </row>
    <row r="48" spans="1:56" ht="13.5" customHeight="1">
      <c r="A48" s="91">
        <v>8</v>
      </c>
      <c r="B48" s="91">
        <v>4</v>
      </c>
      <c r="C48" s="91">
        <v>8</v>
      </c>
      <c r="D48" s="1823"/>
      <c r="E48" s="125" t="s">
        <v>62</v>
      </c>
      <c r="F48" s="126"/>
      <c r="G48" s="107">
        <v>0</v>
      </c>
      <c r="H48" s="107">
        <v>0</v>
      </c>
      <c r="I48" s="107">
        <f>SUM(G48:H48)</f>
        <v>0</v>
      </c>
      <c r="J48" s="107"/>
      <c r="K48" s="107">
        <v>0</v>
      </c>
      <c r="L48" s="107">
        <v>0</v>
      </c>
      <c r="M48" s="107">
        <f>SUM(K48:L48)</f>
        <v>0</v>
      </c>
      <c r="N48" s="107"/>
      <c r="O48" s="107">
        <v>1</v>
      </c>
      <c r="P48" s="107">
        <v>1</v>
      </c>
      <c r="Q48" s="107">
        <f>SUM(O48:P48)</f>
        <v>2</v>
      </c>
      <c r="R48" s="107"/>
      <c r="S48" s="107">
        <v>0</v>
      </c>
      <c r="T48" s="107">
        <v>0</v>
      </c>
      <c r="U48" s="107">
        <f>SUM(S48:T48)</f>
        <v>0</v>
      </c>
      <c r="V48" s="107"/>
      <c r="W48" s="107">
        <v>1</v>
      </c>
      <c r="X48" s="107">
        <v>4</v>
      </c>
      <c r="Y48" s="107">
        <f>SUM(W48:X48)</f>
        <v>5</v>
      </c>
      <c r="Z48" s="107"/>
      <c r="AA48" s="107">
        <v>4</v>
      </c>
      <c r="AB48" s="107">
        <v>4</v>
      </c>
      <c r="AC48" s="107">
        <f>SUM(AA48:AB48)</f>
        <v>8</v>
      </c>
      <c r="AD48" s="108"/>
      <c r="AE48" s="109">
        <f>SUM(I48,M48,Q48,U48,Y48,AC48)</f>
        <v>15</v>
      </c>
      <c r="AF48" s="44"/>
      <c r="AG48" s="44"/>
      <c r="AH48" s="44"/>
      <c r="AI48" s="44"/>
      <c r="AJ48" s="44"/>
      <c r="AK48" s="44"/>
      <c r="AL48" s="44"/>
      <c r="AM48" s="44"/>
      <c r="AN48" s="44"/>
      <c r="AO48" s="44"/>
      <c r="AP48" s="44"/>
      <c r="AQ48" s="44"/>
      <c r="AR48" s="44"/>
      <c r="AS48" s="44"/>
      <c r="AT48" s="44"/>
      <c r="AU48" s="44"/>
      <c r="AV48" s="44"/>
      <c r="AW48" s="44"/>
      <c r="AX48" s="44"/>
      <c r="AY48" s="44"/>
      <c r="BB48" s="34"/>
      <c r="BC48" s="35"/>
      <c r="BD48" s="35"/>
    </row>
    <row r="49" spans="1:90">
      <c r="A49" s="91"/>
      <c r="B49" s="91"/>
      <c r="C49" s="91"/>
      <c r="D49" s="1821"/>
      <c r="E49" s="145" t="s">
        <v>63</v>
      </c>
      <c r="F49" s="130"/>
      <c r="G49" s="104">
        <f>SUM(G50:G52)</f>
        <v>4</v>
      </c>
      <c r="H49" s="104">
        <f>SUM(H50:H52)</f>
        <v>2</v>
      </c>
      <c r="I49" s="104">
        <f>SUM(G49:H49)</f>
        <v>6</v>
      </c>
      <c r="J49" s="104"/>
      <c r="K49" s="104">
        <f>SUM(K50:K52)</f>
        <v>1</v>
      </c>
      <c r="L49" s="104">
        <f>SUM(L50:L52)</f>
        <v>1</v>
      </c>
      <c r="M49" s="104">
        <f>SUM(K49:L49)</f>
        <v>2</v>
      </c>
      <c r="N49" s="104"/>
      <c r="O49" s="104">
        <f>SUM(O50:O52)</f>
        <v>72</v>
      </c>
      <c r="P49" s="104">
        <f>SUM(P50:P52)</f>
        <v>60</v>
      </c>
      <c r="Q49" s="104">
        <f>SUM(O49:P49)</f>
        <v>132</v>
      </c>
      <c r="R49" s="104"/>
      <c r="S49" s="104">
        <f>SUM(S50:S52)</f>
        <v>2</v>
      </c>
      <c r="T49" s="104">
        <f>SUM(T50:T52)</f>
        <v>1</v>
      </c>
      <c r="U49" s="104">
        <f>SUM(S49:T49)</f>
        <v>3</v>
      </c>
      <c r="V49" s="104"/>
      <c r="W49" s="104">
        <f>SUM(W50:W52)</f>
        <v>51</v>
      </c>
      <c r="X49" s="104">
        <f>SUM(X50:X52)</f>
        <v>40</v>
      </c>
      <c r="Y49" s="104">
        <f>SUM(W49:X49)</f>
        <v>91</v>
      </c>
      <c r="Z49" s="104"/>
      <c r="AA49" s="104">
        <f>SUM(AA50:AA52)</f>
        <v>12</v>
      </c>
      <c r="AB49" s="104">
        <f>SUM(AB50:AB52)</f>
        <v>10</v>
      </c>
      <c r="AC49" s="104">
        <f>SUM(AA49:AB49)</f>
        <v>22</v>
      </c>
      <c r="AD49" s="104"/>
      <c r="AE49" s="117">
        <f>SUM(I49,M49,Q49,U49,Y49,AC49)</f>
        <v>256</v>
      </c>
      <c r="AF49" s="44"/>
      <c r="AG49" s="44"/>
      <c r="AH49" s="44"/>
      <c r="AI49" s="44"/>
      <c r="AJ49" s="44"/>
      <c r="AK49" s="44"/>
      <c r="AL49" s="44"/>
      <c r="AM49" s="44"/>
      <c r="AN49" s="44"/>
      <c r="AO49" s="44"/>
      <c r="AP49" s="44"/>
      <c r="AQ49" s="44"/>
      <c r="AR49" s="44"/>
      <c r="AS49" s="44"/>
      <c r="AT49" s="44"/>
      <c r="AU49" s="44"/>
      <c r="AV49" s="44"/>
      <c r="AW49" s="44"/>
      <c r="AX49" s="44"/>
      <c r="AY49" s="44"/>
    </row>
    <row r="50" spans="1:90" s="52" customFormat="1">
      <c r="A50" s="91">
        <v>9</v>
      </c>
      <c r="B50" s="91">
        <v>5</v>
      </c>
      <c r="C50" s="91">
        <v>10</v>
      </c>
      <c r="D50" s="1834"/>
      <c r="E50" s="131" t="s">
        <v>64</v>
      </c>
      <c r="F50" s="146"/>
      <c r="G50" s="107">
        <v>0</v>
      </c>
      <c r="H50" s="107">
        <v>0</v>
      </c>
      <c r="I50" s="107">
        <f t="shared" ref="I50:I52" si="61">SUM(G50:H50)</f>
        <v>0</v>
      </c>
      <c r="J50" s="107"/>
      <c r="K50" s="107">
        <v>0</v>
      </c>
      <c r="L50" s="107">
        <v>0</v>
      </c>
      <c r="M50" s="107">
        <f t="shared" ref="M50:M52" si="62">SUM(K50:L50)</f>
        <v>0</v>
      </c>
      <c r="N50" s="107"/>
      <c r="O50" s="107">
        <v>5</v>
      </c>
      <c r="P50" s="107">
        <v>9</v>
      </c>
      <c r="Q50" s="107">
        <f t="shared" ref="Q50:Q52" si="63">SUM(O50:P50)</f>
        <v>14</v>
      </c>
      <c r="R50" s="107"/>
      <c r="S50" s="107">
        <v>0</v>
      </c>
      <c r="T50" s="107">
        <v>0</v>
      </c>
      <c r="U50" s="107">
        <f t="shared" ref="U50:U52" si="64">SUM(S50:T50)</f>
        <v>0</v>
      </c>
      <c r="V50" s="107"/>
      <c r="W50" s="107">
        <v>10</v>
      </c>
      <c r="X50" s="107">
        <v>11</v>
      </c>
      <c r="Y50" s="107">
        <f t="shared" ref="Y50:Y52" si="65">SUM(W50:X50)</f>
        <v>21</v>
      </c>
      <c r="Z50" s="107"/>
      <c r="AA50" s="107">
        <v>0</v>
      </c>
      <c r="AB50" s="107">
        <v>5</v>
      </c>
      <c r="AC50" s="107">
        <f t="shared" ref="AC50:AC52" si="66">SUM(AA50:AB50)</f>
        <v>5</v>
      </c>
      <c r="AD50" s="107"/>
      <c r="AE50" s="120">
        <f t="shared" ref="AE50:AE52" si="67">SUM(I50,M50,Q50,U50,Y50,AC50)</f>
        <v>40</v>
      </c>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row>
    <row r="51" spans="1:90">
      <c r="A51" s="91">
        <v>9</v>
      </c>
      <c r="B51" s="91">
        <v>5</v>
      </c>
      <c r="C51" s="91">
        <v>13</v>
      </c>
      <c r="D51" s="147"/>
      <c r="E51" s="125" t="s">
        <v>73</v>
      </c>
      <c r="F51" s="126"/>
      <c r="G51" s="107">
        <v>0</v>
      </c>
      <c r="H51" s="107">
        <v>0</v>
      </c>
      <c r="I51" s="107">
        <f>SUM(G51:H51)</f>
        <v>0</v>
      </c>
      <c r="J51" s="107"/>
      <c r="K51" s="107">
        <v>0</v>
      </c>
      <c r="L51" s="107">
        <v>0</v>
      </c>
      <c r="M51" s="107">
        <f>SUM(K51:L51)</f>
        <v>0</v>
      </c>
      <c r="N51" s="107"/>
      <c r="O51" s="107">
        <v>4</v>
      </c>
      <c r="P51" s="107">
        <v>3</v>
      </c>
      <c r="Q51" s="107">
        <f>SUM(O51:P51)</f>
        <v>7</v>
      </c>
      <c r="R51" s="107"/>
      <c r="S51" s="107">
        <v>0</v>
      </c>
      <c r="T51" s="107">
        <v>0</v>
      </c>
      <c r="U51" s="107">
        <f>SUM(S51:T51)</f>
        <v>0</v>
      </c>
      <c r="V51" s="107"/>
      <c r="W51" s="107">
        <v>3</v>
      </c>
      <c r="X51" s="107">
        <v>1</v>
      </c>
      <c r="Y51" s="107">
        <f>SUM(W51:X51)</f>
        <v>4</v>
      </c>
      <c r="Z51" s="107"/>
      <c r="AA51" s="107">
        <v>1</v>
      </c>
      <c r="AB51" s="107">
        <v>0</v>
      </c>
      <c r="AC51" s="107">
        <f>SUM(AA51:AB51)</f>
        <v>1</v>
      </c>
      <c r="AD51" s="108"/>
      <c r="AE51" s="109">
        <f>SUM(I51,M51,Q51,U51,Y51,AC51)</f>
        <v>12</v>
      </c>
    </row>
    <row r="52" spans="1:90">
      <c r="A52" s="91"/>
      <c r="B52" s="91" t="s">
        <v>65</v>
      </c>
      <c r="C52" s="91" t="s">
        <v>65</v>
      </c>
      <c r="D52" s="133"/>
      <c r="E52" s="134" t="s">
        <v>66</v>
      </c>
      <c r="F52" s="148"/>
      <c r="G52" s="136">
        <v>4</v>
      </c>
      <c r="H52" s="136">
        <v>2</v>
      </c>
      <c r="I52" s="136">
        <f t="shared" si="61"/>
        <v>6</v>
      </c>
      <c r="J52" s="136"/>
      <c r="K52" s="136">
        <v>1</v>
      </c>
      <c r="L52" s="136">
        <v>1</v>
      </c>
      <c r="M52" s="136">
        <f t="shared" si="62"/>
        <v>2</v>
      </c>
      <c r="N52" s="136"/>
      <c r="O52" s="136">
        <v>63</v>
      </c>
      <c r="P52" s="136">
        <v>48</v>
      </c>
      <c r="Q52" s="136">
        <f t="shared" si="63"/>
        <v>111</v>
      </c>
      <c r="R52" s="136"/>
      <c r="S52" s="136">
        <v>2</v>
      </c>
      <c r="T52" s="136">
        <v>1</v>
      </c>
      <c r="U52" s="136">
        <f t="shared" si="64"/>
        <v>3</v>
      </c>
      <c r="V52" s="136"/>
      <c r="W52" s="136">
        <v>38</v>
      </c>
      <c r="X52" s="136">
        <v>28</v>
      </c>
      <c r="Y52" s="136">
        <f t="shared" si="65"/>
        <v>66</v>
      </c>
      <c r="Z52" s="136"/>
      <c r="AA52" s="136">
        <v>11</v>
      </c>
      <c r="AB52" s="136">
        <v>5</v>
      </c>
      <c r="AC52" s="136">
        <f t="shared" si="66"/>
        <v>16</v>
      </c>
      <c r="AD52" s="136"/>
      <c r="AE52" s="137">
        <f t="shared" si="67"/>
        <v>204</v>
      </c>
    </row>
    <row r="53" spans="1:90" ht="12.75" customHeight="1">
      <c r="D53" s="138"/>
      <c r="E53" s="1825" t="s">
        <v>21</v>
      </c>
      <c r="F53" s="1826"/>
      <c r="G53" s="139">
        <f>SUM(G49,G44,G41,G36,G31,G28,G24,G15,G8)</f>
        <v>9</v>
      </c>
      <c r="H53" s="139">
        <f>SUM(H49,H44,H41,H36,H31,H28,H24,H15,H8)</f>
        <v>5</v>
      </c>
      <c r="I53" s="139">
        <f>SUM(I49,I44,I41,I36,I31,I28,I24,I15,I8)</f>
        <v>14</v>
      </c>
      <c r="J53" s="139"/>
      <c r="K53" s="139">
        <f>SUM(K49,K44,K41,K36,K31,K28,K24,K15,K8)</f>
        <v>3</v>
      </c>
      <c r="L53" s="139">
        <f>SUM(L49,L44,L41,L36,L31,L28,L24,L15,L8)</f>
        <v>4</v>
      </c>
      <c r="M53" s="139">
        <f>SUM(M49,M44,M41,M36,M31,M28,M24,M15,M8)</f>
        <v>7</v>
      </c>
      <c r="N53" s="139"/>
      <c r="O53" s="139">
        <f>SUM(O49,O44,O41,O36,O31,O28,O24,O15,O8)</f>
        <v>574</v>
      </c>
      <c r="P53" s="139">
        <f>SUM(P49,P44,P41,P36,P31,P28,P24,P15,P8)</f>
        <v>379</v>
      </c>
      <c r="Q53" s="139">
        <f>SUM(Q49,Q44,Q41,Q36,Q31,Q28,Q24,Q15,Q8)</f>
        <v>953</v>
      </c>
      <c r="R53" s="139"/>
      <c r="S53" s="139">
        <f>SUM(S49,S44,S41,S36,S31,S28,S24,S15,S8)</f>
        <v>120</v>
      </c>
      <c r="T53" s="139">
        <f>SUM(T49,T44,T41,T36,T31,T28,T24,T15,T8)</f>
        <v>43</v>
      </c>
      <c r="U53" s="139">
        <f>SUM(U49,U44,U41,U36,U31,U28,U24,U15,U8)</f>
        <v>163</v>
      </c>
      <c r="V53" s="139"/>
      <c r="W53" s="139">
        <f>SUM(W49,W44,W41,W36,W31,W28,W24,W15,W8)</f>
        <v>604</v>
      </c>
      <c r="X53" s="139">
        <f>SUM(X49,X44,X41,X36,X31,X28,X24,X15,X8)</f>
        <v>372</v>
      </c>
      <c r="Y53" s="139">
        <f>SUM(Y49,Y44,Y41,Y36,Y31,Y28,Y24,Y15,Y8)</f>
        <v>976</v>
      </c>
      <c r="Z53" s="139"/>
      <c r="AA53" s="139">
        <f>SUM(AA49,AA44,AA41,AA36,AA31,AA28,AA24,AA15,AA8)</f>
        <v>242</v>
      </c>
      <c r="AB53" s="139">
        <f>SUM(AB49,AB44,AB41,AB36,AB31,AB28,AB24,AB15,AB8)</f>
        <v>106</v>
      </c>
      <c r="AC53" s="139">
        <f>SUM(AC49,AC44,AC41,AC36,AC31,AC28,AC24,AC15,AC8)</f>
        <v>348</v>
      </c>
      <c r="AD53" s="139">
        <f>SUM(AD49,AD44,AD41,AD36,AD31,AD28,AD24,AD15,AD8)</f>
        <v>0</v>
      </c>
      <c r="AE53" s="140">
        <f>SUM(AE49,AE44,AE41,AE36,AE31,AE28,AE24,AE15,AE8)</f>
        <v>2461</v>
      </c>
    </row>
    <row r="54" spans="1:90" ht="12.75" customHeight="1">
      <c r="E54" s="82" t="s">
        <v>67</v>
      </c>
      <c r="G54" s="57"/>
      <c r="H54" s="57"/>
      <c r="I54" s="57"/>
      <c r="J54" s="57"/>
      <c r="K54" s="57"/>
      <c r="L54" s="57"/>
      <c r="M54" s="57"/>
      <c r="N54" s="57"/>
      <c r="O54" s="57"/>
      <c r="P54" s="57"/>
      <c r="Q54" s="57"/>
      <c r="R54" s="57"/>
      <c r="S54" s="57"/>
      <c r="T54" s="57"/>
      <c r="U54" s="57"/>
      <c r="V54" s="57"/>
      <c r="W54" s="57"/>
      <c r="X54" s="57"/>
      <c r="Y54" s="57"/>
      <c r="Z54" s="57"/>
      <c r="AA54" s="57"/>
      <c r="AB54" s="57"/>
      <c r="AC54" s="57"/>
    </row>
    <row r="55" spans="1:90" ht="12.75" customHeight="1">
      <c r="G55" s="41"/>
      <c r="H55" s="41"/>
      <c r="I55" s="41"/>
      <c r="J55" s="41"/>
      <c r="K55" s="41"/>
      <c r="L55" s="41"/>
      <c r="M55" s="41"/>
      <c r="N55" s="41"/>
      <c r="O55" s="41"/>
      <c r="P55" s="41"/>
      <c r="Q55" s="41"/>
      <c r="R55" s="41"/>
      <c r="S55" s="41"/>
      <c r="T55" s="41"/>
      <c r="U55" s="41"/>
      <c r="V55" s="41"/>
      <c r="W55" s="41"/>
      <c r="X55" s="41"/>
      <c r="Y55" s="41"/>
      <c r="Z55" s="41"/>
      <c r="AA55" s="41"/>
      <c r="AB55" s="41"/>
      <c r="AC55" s="41"/>
    </row>
    <row r="56" spans="1:90" ht="12.75" customHeight="1">
      <c r="G56" s="41"/>
      <c r="H56" s="41"/>
      <c r="I56" s="41"/>
      <c r="J56" s="41"/>
      <c r="K56" s="41"/>
      <c r="L56" s="41"/>
      <c r="M56" s="41"/>
      <c r="N56" s="41"/>
      <c r="O56" s="41"/>
      <c r="P56" s="41"/>
      <c r="Q56" s="41"/>
      <c r="R56" s="41"/>
      <c r="S56" s="41"/>
      <c r="T56" s="41"/>
      <c r="U56" s="41"/>
      <c r="V56" s="41"/>
      <c r="W56" s="41"/>
      <c r="X56" s="41"/>
      <c r="Y56" s="41"/>
      <c r="Z56" s="41"/>
      <c r="AA56" s="41"/>
      <c r="AB56" s="41"/>
      <c r="AC56" s="41"/>
    </row>
    <row r="57" spans="1:90" ht="12.75" customHeight="1">
      <c r="G57" s="41"/>
      <c r="H57" s="41"/>
      <c r="I57" s="41"/>
      <c r="J57" s="41"/>
      <c r="K57" s="41"/>
      <c r="L57" s="41"/>
      <c r="M57" s="41"/>
      <c r="N57" s="41"/>
      <c r="O57" s="41"/>
      <c r="P57" s="41"/>
      <c r="Q57" s="41"/>
      <c r="R57" s="41"/>
      <c r="S57" s="41"/>
      <c r="T57" s="41"/>
      <c r="U57" s="41"/>
      <c r="V57" s="41"/>
      <c r="W57" s="41"/>
      <c r="X57" s="41"/>
      <c r="Y57" s="41"/>
      <c r="Z57" s="41"/>
      <c r="AA57" s="41"/>
      <c r="AB57" s="41"/>
      <c r="AC57" s="41"/>
    </row>
    <row r="58" spans="1:90" ht="15" customHeight="1">
      <c r="G58" s="57"/>
      <c r="H58" s="57"/>
      <c r="I58" s="57"/>
      <c r="J58" s="57"/>
      <c r="K58" s="57"/>
      <c r="L58" s="57"/>
      <c r="M58" s="57"/>
      <c r="N58" s="57"/>
      <c r="O58" s="57"/>
      <c r="P58" s="57"/>
      <c r="Q58" s="57"/>
      <c r="R58" s="57"/>
      <c r="S58" s="57"/>
      <c r="T58" s="57"/>
      <c r="U58" s="57"/>
      <c r="V58" s="57"/>
      <c r="W58" s="57"/>
      <c r="X58" s="57"/>
      <c r="Y58" s="57"/>
      <c r="Z58" s="57"/>
      <c r="AA58" s="57"/>
      <c r="AB58" s="57"/>
      <c r="AC58" s="57"/>
      <c r="AD58" s="57"/>
    </row>
    <row r="59" spans="1:90" ht="12" customHeight="1">
      <c r="G59" s="57"/>
      <c r="H59" s="57"/>
      <c r="I59" s="57"/>
      <c r="J59" s="57"/>
      <c r="K59" s="57"/>
      <c r="L59" s="57"/>
      <c r="M59" s="57"/>
      <c r="N59" s="57"/>
      <c r="O59" s="57"/>
      <c r="P59" s="57"/>
      <c r="Q59" s="57"/>
      <c r="R59" s="57"/>
      <c r="S59" s="57"/>
      <c r="T59" s="57"/>
      <c r="U59" s="57"/>
      <c r="V59" s="57"/>
      <c r="W59" s="57"/>
      <c r="X59" s="57"/>
      <c r="Y59" s="57"/>
      <c r="Z59" s="57"/>
      <c r="AA59" s="57"/>
      <c r="AB59" s="57"/>
      <c r="AC59" s="57"/>
    </row>
    <row r="60" spans="1:90" ht="15" customHeight="1">
      <c r="G60" s="57"/>
      <c r="H60" s="57"/>
      <c r="I60" s="57"/>
      <c r="J60" s="57"/>
      <c r="K60" s="57"/>
      <c r="L60" s="57"/>
      <c r="M60" s="57"/>
      <c r="N60" s="57"/>
      <c r="O60" s="57"/>
      <c r="P60" s="57"/>
      <c r="Q60" s="57"/>
      <c r="R60" s="57"/>
      <c r="S60" s="57"/>
      <c r="T60" s="57"/>
      <c r="U60" s="57"/>
      <c r="V60" s="57"/>
      <c r="W60" s="57"/>
      <c r="X60" s="57"/>
      <c r="Y60" s="57"/>
      <c r="Z60" s="57"/>
      <c r="AA60" s="57"/>
      <c r="AB60" s="57"/>
      <c r="AC60" s="57"/>
    </row>
    <row r="61" spans="1:90" ht="15" customHeight="1">
      <c r="G61" s="57"/>
      <c r="H61" s="57"/>
      <c r="I61" s="57"/>
      <c r="J61" s="57"/>
      <c r="K61" s="57"/>
      <c r="L61" s="57"/>
      <c r="M61" s="57"/>
      <c r="N61" s="57"/>
      <c r="O61" s="57"/>
      <c r="P61" s="57"/>
      <c r="Q61" s="57"/>
      <c r="R61" s="57"/>
      <c r="S61" s="57"/>
      <c r="T61" s="57"/>
      <c r="U61" s="57"/>
      <c r="V61" s="57"/>
      <c r="W61" s="57"/>
      <c r="X61" s="57"/>
      <c r="Y61" s="57"/>
      <c r="Z61" s="57"/>
      <c r="AA61" s="57"/>
      <c r="AB61" s="57"/>
      <c r="AC61" s="57"/>
    </row>
    <row r="62" spans="1:90" ht="15" customHeight="1">
      <c r="G62" s="57"/>
      <c r="H62" s="57"/>
      <c r="I62" s="57"/>
      <c r="J62" s="57"/>
      <c r="K62" s="57"/>
      <c r="L62" s="57"/>
      <c r="M62" s="57"/>
      <c r="N62" s="57"/>
      <c r="O62" s="57"/>
      <c r="P62" s="57"/>
      <c r="Q62" s="57"/>
      <c r="R62" s="57"/>
      <c r="S62" s="57"/>
      <c r="T62" s="57"/>
      <c r="U62" s="57"/>
      <c r="V62" s="57"/>
      <c r="W62" s="57"/>
      <c r="X62" s="57"/>
      <c r="Y62" s="57"/>
      <c r="Z62" s="57"/>
      <c r="AA62" s="57"/>
      <c r="AB62" s="57"/>
      <c r="AC62" s="57"/>
    </row>
    <row r="63" spans="1:90" ht="15" customHeight="1">
      <c r="G63" s="57"/>
      <c r="H63" s="57"/>
      <c r="I63" s="57"/>
      <c r="J63" s="57"/>
      <c r="K63" s="57"/>
      <c r="L63" s="57"/>
      <c r="M63" s="57"/>
      <c r="N63" s="57"/>
      <c r="O63" s="57"/>
      <c r="P63" s="57"/>
      <c r="Q63" s="57"/>
      <c r="R63" s="57"/>
      <c r="S63" s="57"/>
      <c r="T63" s="57"/>
      <c r="U63" s="57"/>
      <c r="V63" s="57"/>
      <c r="W63" s="57"/>
      <c r="X63" s="57"/>
      <c r="Y63" s="57"/>
      <c r="Z63" s="57"/>
      <c r="AA63" s="57"/>
      <c r="AB63" s="57"/>
      <c r="AC63" s="57"/>
    </row>
    <row r="64" spans="1:90" ht="14.1" customHeight="1">
      <c r="G64" s="57"/>
      <c r="H64" s="57"/>
      <c r="I64" s="57"/>
      <c r="J64" s="57"/>
      <c r="K64" s="57"/>
      <c r="L64" s="57"/>
      <c r="M64" s="57"/>
      <c r="N64" s="57"/>
      <c r="O64" s="57"/>
      <c r="P64" s="57"/>
      <c r="Q64" s="57"/>
      <c r="R64" s="57"/>
      <c r="S64" s="57"/>
      <c r="T64" s="57"/>
      <c r="U64" s="57"/>
      <c r="V64" s="57"/>
      <c r="W64" s="57"/>
      <c r="X64" s="57"/>
      <c r="Y64" s="57"/>
      <c r="Z64" s="57"/>
      <c r="AA64" s="57"/>
      <c r="AB64" s="57"/>
      <c r="AC64" s="57"/>
    </row>
    <row r="65" spans="7:51" ht="12.75" customHeight="1">
      <c r="G65" s="57"/>
      <c r="H65" s="57"/>
      <c r="I65" s="57"/>
      <c r="J65" s="57"/>
      <c r="K65" s="57"/>
      <c r="L65" s="57"/>
      <c r="M65" s="57"/>
      <c r="N65" s="57"/>
      <c r="O65" s="57"/>
      <c r="P65" s="57"/>
      <c r="Q65" s="57"/>
      <c r="R65" s="57"/>
      <c r="S65" s="57"/>
      <c r="T65" s="57"/>
      <c r="U65" s="57"/>
      <c r="V65" s="57"/>
      <c r="W65" s="57"/>
      <c r="X65" s="57"/>
      <c r="Y65" s="57"/>
      <c r="Z65" s="57"/>
      <c r="AA65" s="57"/>
      <c r="AB65" s="57"/>
      <c r="AC65" s="57"/>
    </row>
    <row r="66" spans="7:51" ht="14.1" customHeight="1">
      <c r="G66" s="57"/>
      <c r="H66" s="57"/>
      <c r="I66" s="57"/>
      <c r="J66" s="57"/>
      <c r="K66" s="57"/>
      <c r="L66" s="57"/>
      <c r="M66" s="57"/>
      <c r="N66" s="57"/>
      <c r="O66" s="57"/>
      <c r="P66" s="57"/>
      <c r="Q66" s="57"/>
      <c r="R66" s="57"/>
      <c r="S66" s="57"/>
      <c r="T66" s="57"/>
      <c r="U66" s="57"/>
      <c r="V66" s="57"/>
      <c r="W66" s="57"/>
      <c r="X66" s="57"/>
      <c r="Y66" s="57"/>
      <c r="Z66" s="57"/>
      <c r="AA66" s="57"/>
      <c r="AB66" s="57"/>
      <c r="AC66" s="57"/>
      <c r="AF66" s="59"/>
      <c r="AG66" s="59"/>
      <c r="AH66" s="59"/>
      <c r="AI66" s="59"/>
      <c r="AJ66" s="59"/>
      <c r="AK66" s="59"/>
      <c r="AL66" s="59"/>
      <c r="AM66" s="59"/>
      <c r="AN66" s="59"/>
      <c r="AO66" s="59"/>
      <c r="AP66" s="59"/>
      <c r="AQ66" s="59"/>
      <c r="AR66" s="59"/>
      <c r="AS66" s="59"/>
      <c r="AT66" s="59"/>
      <c r="AU66" s="59"/>
      <c r="AV66" s="59"/>
      <c r="AW66" s="59"/>
      <c r="AX66" s="59"/>
      <c r="AY66" s="59"/>
    </row>
    <row r="67" spans="7:51">
      <c r="G67" s="57"/>
      <c r="H67" s="57"/>
      <c r="I67" s="57"/>
      <c r="J67" s="57"/>
      <c r="K67" s="57"/>
      <c r="L67" s="57"/>
      <c r="M67" s="57"/>
      <c r="N67" s="57"/>
      <c r="O67" s="57"/>
      <c r="P67" s="57"/>
      <c r="Q67" s="57"/>
      <c r="R67" s="57"/>
      <c r="S67" s="57"/>
      <c r="T67" s="57"/>
      <c r="U67" s="57"/>
      <c r="V67" s="57"/>
      <c r="W67" s="57"/>
      <c r="X67" s="57"/>
      <c r="Y67" s="57"/>
      <c r="Z67" s="57"/>
      <c r="AA67" s="57"/>
      <c r="AB67" s="57"/>
      <c r="AC67" s="57"/>
    </row>
    <row r="68" spans="7:51">
      <c r="G68" s="57"/>
      <c r="H68" s="57"/>
      <c r="I68" s="57"/>
      <c r="J68" s="57"/>
      <c r="K68" s="57"/>
      <c r="L68" s="57"/>
      <c r="M68" s="57"/>
      <c r="N68" s="57"/>
      <c r="O68" s="57"/>
      <c r="P68" s="57"/>
      <c r="Q68" s="57"/>
      <c r="R68" s="57"/>
      <c r="S68" s="57"/>
      <c r="T68" s="57"/>
      <c r="U68" s="57"/>
      <c r="V68" s="57"/>
      <c r="W68" s="57"/>
      <c r="X68" s="57"/>
      <c r="Y68" s="57"/>
      <c r="Z68" s="57"/>
      <c r="AA68" s="57"/>
      <c r="AB68" s="57"/>
      <c r="AC68" s="57"/>
    </row>
    <row r="69" spans="7:51">
      <c r="G69" s="57"/>
      <c r="H69" s="57"/>
      <c r="I69" s="57"/>
      <c r="J69" s="57"/>
      <c r="K69" s="57"/>
      <c r="L69" s="57"/>
      <c r="M69" s="57"/>
      <c r="N69" s="57"/>
      <c r="O69" s="57"/>
      <c r="P69" s="57"/>
      <c r="Q69" s="57"/>
      <c r="R69" s="57"/>
      <c r="S69" s="57"/>
      <c r="T69" s="57"/>
      <c r="U69" s="57"/>
      <c r="V69" s="57"/>
      <c r="W69" s="57"/>
      <c r="X69" s="57"/>
      <c r="Y69" s="57"/>
      <c r="Z69" s="57"/>
      <c r="AA69" s="57"/>
      <c r="AB69" s="57"/>
      <c r="AC69" s="57"/>
    </row>
    <row r="122" spans="5:6">
      <c r="E122" s="69"/>
      <c r="F122" s="69"/>
    </row>
  </sheetData>
  <mergeCells count="21">
    <mergeCell ref="D31:D35"/>
    <mergeCell ref="D2:AE2"/>
    <mergeCell ref="D3:AE4"/>
    <mergeCell ref="D5:D7"/>
    <mergeCell ref="G5:I6"/>
    <mergeCell ref="K5:Q5"/>
    <mergeCell ref="S5:AC5"/>
    <mergeCell ref="K6:M6"/>
    <mergeCell ref="O6:Q6"/>
    <mergeCell ref="S6:U6"/>
    <mergeCell ref="W6:Y6"/>
    <mergeCell ref="AA6:AC6"/>
    <mergeCell ref="D8:D14"/>
    <mergeCell ref="D15:D23"/>
    <mergeCell ref="D24:D27"/>
    <mergeCell ref="D28:D30"/>
    <mergeCell ref="D36:D40"/>
    <mergeCell ref="D41:D43"/>
    <mergeCell ref="D44:D48"/>
    <mergeCell ref="D49:D50"/>
    <mergeCell ref="E53:F5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82"/>
  <sheetViews>
    <sheetView workbookViewId="0">
      <selection activeCell="AR35" sqref="AR35"/>
    </sheetView>
  </sheetViews>
  <sheetFormatPr baseColWidth="10" defaultColWidth="11.42578125" defaultRowHeight="12.75"/>
  <cols>
    <col min="1" max="1" width="26.85546875" style="65" customWidth="1"/>
    <col min="2" max="3" width="3.5703125" style="1" customWidth="1"/>
    <col min="4" max="4" width="4.42578125" style="1" customWidth="1"/>
    <col min="5" max="5" width="1.28515625" style="1" customWidth="1"/>
    <col min="6" max="7" width="3.5703125" style="1" customWidth="1"/>
    <col min="8" max="8" width="4.28515625" style="1" customWidth="1"/>
    <col min="9" max="9" width="1.28515625" style="1" customWidth="1"/>
    <col min="10" max="11" width="3.5703125" style="1" customWidth="1"/>
    <col min="12" max="12" width="4.28515625" style="1" customWidth="1"/>
    <col min="13" max="13" width="1.28515625" style="1" customWidth="1"/>
    <col min="14" max="15" width="3.5703125" style="1" customWidth="1"/>
    <col min="16" max="16" width="4.28515625" style="1" customWidth="1"/>
    <col min="17" max="17" width="1.28515625" style="1" customWidth="1"/>
    <col min="18" max="19" width="3.5703125" style="1" customWidth="1"/>
    <col min="20" max="20" width="4.28515625" style="1" customWidth="1"/>
    <col min="21" max="21" width="1.28515625" style="1" customWidth="1"/>
    <col min="22" max="23" width="3.5703125" style="1" customWidth="1"/>
    <col min="24" max="24" width="4.28515625" style="1" customWidth="1"/>
    <col min="25" max="25" width="0.42578125" style="3" customWidth="1"/>
    <col min="26" max="26" width="5.42578125" style="3" customWidth="1"/>
    <col min="27" max="27" width="5.5703125" style="3" bestFit="1" customWidth="1"/>
    <col min="28" max="40" width="4.5703125" style="3" customWidth="1"/>
    <col min="41" max="46" width="5.42578125" style="3" customWidth="1"/>
    <col min="47" max="47" width="6" style="3" customWidth="1"/>
    <col min="48" max="48" width="12.28515625" style="3" bestFit="1" customWidth="1"/>
    <col min="49" max="16384" width="11.42578125" style="3"/>
  </cols>
  <sheetData>
    <row r="1" spans="1:51" ht="3.75" customHeight="1"/>
    <row r="2" spans="1:51" ht="12" customHeight="1">
      <c r="A2" s="1813" t="s">
        <v>104</v>
      </c>
      <c r="B2" s="1813"/>
      <c r="C2" s="1813"/>
      <c r="D2" s="1813"/>
      <c r="E2" s="1813"/>
      <c r="F2" s="1813"/>
      <c r="G2" s="1813"/>
      <c r="H2" s="1813"/>
      <c r="I2" s="1813"/>
      <c r="J2" s="1813"/>
      <c r="K2" s="1813"/>
      <c r="L2" s="1813"/>
      <c r="M2" s="1813"/>
      <c r="N2" s="1813"/>
      <c r="O2" s="1813"/>
      <c r="P2" s="1813"/>
      <c r="Q2" s="1813"/>
      <c r="R2" s="1813"/>
      <c r="S2" s="1813"/>
      <c r="T2" s="1813"/>
      <c r="U2" s="1813"/>
      <c r="V2" s="1813"/>
      <c r="W2" s="1813"/>
      <c r="X2" s="1813"/>
      <c r="Y2" s="1813"/>
      <c r="Z2" s="1813"/>
      <c r="AA2" s="149"/>
      <c r="AB2" s="149"/>
      <c r="AC2" s="149"/>
      <c r="AD2" s="149"/>
      <c r="AE2" s="149"/>
      <c r="AF2" s="5"/>
      <c r="AG2" s="5"/>
      <c r="AH2" s="5"/>
      <c r="AI2" s="5"/>
      <c r="AJ2" s="5"/>
      <c r="AK2" s="5"/>
      <c r="AL2" s="5"/>
      <c r="AM2" s="5"/>
      <c r="AN2" s="5"/>
      <c r="AO2" s="5"/>
      <c r="AP2" s="5"/>
      <c r="AQ2" s="5"/>
      <c r="AR2" s="5"/>
      <c r="AS2" s="5"/>
      <c r="AT2" s="5"/>
    </row>
    <row r="3" spans="1:51" ht="12" customHeight="1">
      <c r="A3" s="1828" t="s">
        <v>2</v>
      </c>
      <c r="B3" s="1828"/>
      <c r="C3" s="1828"/>
      <c r="D3" s="1828"/>
      <c r="E3" s="1828"/>
      <c r="F3" s="1828"/>
      <c r="G3" s="1828"/>
      <c r="H3" s="1828"/>
      <c r="I3" s="1828"/>
      <c r="J3" s="1828"/>
      <c r="K3" s="1828"/>
      <c r="L3" s="1828"/>
      <c r="M3" s="1828"/>
      <c r="N3" s="1828"/>
      <c r="O3" s="1828"/>
      <c r="P3" s="1828"/>
      <c r="Q3" s="1828"/>
      <c r="R3" s="1828"/>
      <c r="S3" s="1828"/>
      <c r="T3" s="1828"/>
      <c r="U3" s="1828"/>
      <c r="V3" s="1828"/>
      <c r="W3" s="1828"/>
      <c r="X3" s="1828"/>
      <c r="Y3" s="1828"/>
      <c r="Z3" s="1828"/>
      <c r="AA3" s="5"/>
      <c r="AB3" s="5"/>
      <c r="AC3" s="5"/>
      <c r="AD3" s="5"/>
      <c r="AE3" s="5"/>
      <c r="AF3" s="5"/>
      <c r="AG3" s="5"/>
      <c r="AH3" s="5"/>
      <c r="AI3" s="5"/>
      <c r="AJ3" s="5"/>
      <c r="AK3" s="5"/>
      <c r="AL3" s="5"/>
      <c r="AM3" s="5"/>
      <c r="AN3" s="5"/>
      <c r="AO3" s="5"/>
      <c r="AP3" s="5"/>
      <c r="AQ3" s="5"/>
      <c r="AR3" s="5"/>
      <c r="AS3" s="5"/>
      <c r="AT3" s="5"/>
    </row>
    <row r="4" spans="1:51" ht="3.75" customHeight="1" thickBot="1">
      <c r="A4" s="1836"/>
      <c r="B4" s="1836"/>
      <c r="C4" s="1836"/>
      <c r="D4" s="1836"/>
      <c r="E4" s="1836"/>
      <c r="F4" s="1836"/>
      <c r="G4" s="1836"/>
      <c r="H4" s="1836"/>
      <c r="I4" s="1836"/>
      <c r="J4" s="1836"/>
      <c r="K4" s="1836"/>
      <c r="L4" s="1836"/>
      <c r="M4" s="1836"/>
      <c r="N4" s="1836"/>
      <c r="O4" s="1836"/>
      <c r="P4" s="1836"/>
      <c r="Q4" s="1836"/>
      <c r="R4" s="1836"/>
      <c r="S4" s="1836"/>
      <c r="T4" s="1836"/>
      <c r="U4" s="1836"/>
      <c r="V4" s="1836"/>
      <c r="W4" s="1836"/>
      <c r="X4" s="1836"/>
      <c r="Y4" s="1836"/>
      <c r="Z4" s="1836"/>
    </row>
    <row r="5" spans="1:51">
      <c r="A5" s="1837" t="s">
        <v>77</v>
      </c>
      <c r="B5" s="1840" t="s">
        <v>4</v>
      </c>
      <c r="C5" s="1840"/>
      <c r="D5" s="1840"/>
      <c r="E5" s="150"/>
      <c r="F5" s="1841" t="s">
        <v>96</v>
      </c>
      <c r="G5" s="1841"/>
      <c r="H5" s="1841"/>
      <c r="I5" s="1841"/>
      <c r="J5" s="1841"/>
      <c r="K5" s="1841"/>
      <c r="L5" s="1841"/>
      <c r="M5" s="151"/>
      <c r="N5" s="1841" t="s">
        <v>97</v>
      </c>
      <c r="O5" s="1841"/>
      <c r="P5" s="1841"/>
      <c r="Q5" s="1804"/>
      <c r="R5" s="1841"/>
      <c r="S5" s="1841"/>
      <c r="T5" s="1841"/>
      <c r="U5" s="1804"/>
      <c r="V5" s="1841"/>
      <c r="W5" s="1841"/>
      <c r="X5" s="1841"/>
      <c r="Y5" s="95"/>
      <c r="Z5" s="152"/>
    </row>
    <row r="6" spans="1:51">
      <c r="A6" s="1838"/>
      <c r="B6" s="1833"/>
      <c r="C6" s="1833"/>
      <c r="D6" s="1833"/>
      <c r="E6" s="94"/>
      <c r="F6" s="1799" t="s">
        <v>99</v>
      </c>
      <c r="G6" s="1799"/>
      <c r="H6" s="1799"/>
      <c r="I6" s="94"/>
      <c r="J6" s="1799" t="s">
        <v>100</v>
      </c>
      <c r="K6" s="1799"/>
      <c r="L6" s="1799"/>
      <c r="M6" s="94"/>
      <c r="N6" s="1799" t="s">
        <v>101</v>
      </c>
      <c r="O6" s="1799"/>
      <c r="P6" s="1799"/>
      <c r="Q6" s="153"/>
      <c r="R6" s="1799" t="s">
        <v>102</v>
      </c>
      <c r="S6" s="1799"/>
      <c r="T6" s="1799"/>
      <c r="U6" s="153"/>
      <c r="V6" s="1799" t="s">
        <v>103</v>
      </c>
      <c r="W6" s="1799"/>
      <c r="X6" s="1799"/>
      <c r="Y6" s="95"/>
      <c r="Z6" s="154" t="s">
        <v>21</v>
      </c>
    </row>
    <row r="7" spans="1:51">
      <c r="A7" s="1839"/>
      <c r="B7" s="155" t="s">
        <v>19</v>
      </c>
      <c r="C7" s="155" t="s">
        <v>20</v>
      </c>
      <c r="D7" s="155" t="s">
        <v>21</v>
      </c>
      <c r="E7" s="155"/>
      <c r="F7" s="155" t="s">
        <v>19</v>
      </c>
      <c r="G7" s="155" t="s">
        <v>20</v>
      </c>
      <c r="H7" s="155" t="s">
        <v>21</v>
      </c>
      <c r="I7" s="155"/>
      <c r="J7" s="155" t="s">
        <v>19</v>
      </c>
      <c r="K7" s="155" t="s">
        <v>20</v>
      </c>
      <c r="L7" s="155" t="s">
        <v>21</v>
      </c>
      <c r="M7" s="155"/>
      <c r="N7" s="155" t="s">
        <v>19</v>
      </c>
      <c r="O7" s="155" t="s">
        <v>20</v>
      </c>
      <c r="P7" s="155" t="s">
        <v>21</v>
      </c>
      <c r="Q7" s="155"/>
      <c r="R7" s="155" t="s">
        <v>19</v>
      </c>
      <c r="S7" s="155" t="s">
        <v>20</v>
      </c>
      <c r="T7" s="155" t="s">
        <v>21</v>
      </c>
      <c r="U7" s="155"/>
      <c r="V7" s="155" t="s">
        <v>19</v>
      </c>
      <c r="W7" s="155" t="s">
        <v>20</v>
      </c>
      <c r="X7" s="155" t="s">
        <v>21</v>
      </c>
      <c r="Y7" s="156"/>
      <c r="Z7" s="157"/>
    </row>
    <row r="8" spans="1:51" s="30" customFormat="1" ht="18" customHeight="1">
      <c r="A8" s="69" t="s">
        <v>78</v>
      </c>
      <c r="B8" s="107">
        <v>8</v>
      </c>
      <c r="C8" s="107">
        <v>3</v>
      </c>
      <c r="D8" s="158">
        <f>SUM(B8:C8)</f>
        <v>11</v>
      </c>
      <c r="E8" s="107"/>
      <c r="F8" s="107">
        <v>3</v>
      </c>
      <c r="G8" s="107">
        <v>2</v>
      </c>
      <c r="H8" s="158">
        <f>SUM(F8:G8)</f>
        <v>5</v>
      </c>
      <c r="I8" s="107"/>
      <c r="J8" s="107">
        <v>196</v>
      </c>
      <c r="K8" s="107">
        <v>119</v>
      </c>
      <c r="L8" s="158">
        <f>SUM(J8:K8)</f>
        <v>315</v>
      </c>
      <c r="M8" s="107"/>
      <c r="N8" s="107">
        <v>15</v>
      </c>
      <c r="O8" s="107">
        <v>8</v>
      </c>
      <c r="P8" s="158">
        <f>SUM(N8:O8)</f>
        <v>23</v>
      </c>
      <c r="Q8" s="107"/>
      <c r="R8" s="107">
        <v>278</v>
      </c>
      <c r="S8" s="107">
        <v>168</v>
      </c>
      <c r="T8" s="158">
        <f>SUM(R8:S8)</f>
        <v>446</v>
      </c>
      <c r="U8" s="107"/>
      <c r="V8" s="107">
        <v>160</v>
      </c>
      <c r="W8" s="107">
        <v>83</v>
      </c>
      <c r="X8" s="158">
        <f>SUM(V8:W8)</f>
        <v>243</v>
      </c>
      <c r="Y8" s="159"/>
      <c r="Z8" s="160">
        <f>SUM(X8,T8,P8,L8,H8,D8)</f>
        <v>1043</v>
      </c>
    </row>
    <row r="9" spans="1:51" ht="18" customHeight="1">
      <c r="A9" s="91" t="s">
        <v>105</v>
      </c>
      <c r="B9" s="41">
        <v>1</v>
      </c>
      <c r="C9" s="41">
        <v>0</v>
      </c>
      <c r="D9" s="158">
        <f t="shared" ref="D9:D10" si="0">SUM(B9:C9)</f>
        <v>1</v>
      </c>
      <c r="E9" s="41"/>
      <c r="F9" s="41">
        <v>0</v>
      </c>
      <c r="G9" s="41">
        <v>0</v>
      </c>
      <c r="H9" s="158">
        <f t="shared" ref="H9:H10" si="1">SUM(F9:G9)</f>
        <v>0</v>
      </c>
      <c r="I9" s="41"/>
      <c r="J9" s="41">
        <v>43</v>
      </c>
      <c r="K9" s="41">
        <v>14</v>
      </c>
      <c r="L9" s="158">
        <f t="shared" ref="L9:L10" si="2">SUM(J9:K9)</f>
        <v>57</v>
      </c>
      <c r="M9" s="41"/>
      <c r="N9" s="41">
        <v>4</v>
      </c>
      <c r="O9" s="41">
        <v>0</v>
      </c>
      <c r="P9" s="158">
        <f t="shared" ref="P9:P10" si="3">SUM(N9:O9)</f>
        <v>4</v>
      </c>
      <c r="Q9" s="41"/>
      <c r="R9" s="41">
        <v>42</v>
      </c>
      <c r="S9" s="41">
        <v>14</v>
      </c>
      <c r="T9" s="158">
        <f t="shared" ref="T9:T10" si="4">SUM(R9:S9)</f>
        <v>56</v>
      </c>
      <c r="U9" s="107"/>
      <c r="V9" s="41">
        <v>14</v>
      </c>
      <c r="W9" s="41">
        <v>6</v>
      </c>
      <c r="X9" s="158">
        <f t="shared" ref="X9:X10" si="5">SUM(V9:W9)</f>
        <v>20</v>
      </c>
      <c r="Y9" s="160"/>
      <c r="Z9" s="160">
        <f t="shared" ref="Z9:Z10" si="6">SUM(X9,T9,P9,L9,H9,D9)</f>
        <v>138</v>
      </c>
      <c r="AV9" s="3" t="e">
        <f>SUM(F9,#REF!,#REF!,#REF!,#REF!,#REF!,#REF!)</f>
        <v>#REF!</v>
      </c>
      <c r="AW9" s="34" t="e">
        <f>SUM(G9,#REF!,#REF!,#REF!,#REF!,#REF!,#REF!)</f>
        <v>#REF!</v>
      </c>
      <c r="AX9" s="35">
        <f t="shared" ref="AX9:AX11" si="7">SUM(J9,K9)</f>
        <v>57</v>
      </c>
      <c r="AY9" s="35"/>
    </row>
    <row r="10" spans="1:51" ht="18" customHeight="1">
      <c r="A10" s="161" t="s">
        <v>106</v>
      </c>
      <c r="B10" s="41">
        <v>1</v>
      </c>
      <c r="C10" s="41">
        <v>2</v>
      </c>
      <c r="D10" s="158">
        <f t="shared" si="0"/>
        <v>3</v>
      </c>
      <c r="E10" s="41"/>
      <c r="F10" s="41">
        <v>0</v>
      </c>
      <c r="G10" s="41">
        <v>2</v>
      </c>
      <c r="H10" s="158">
        <f t="shared" si="1"/>
        <v>2</v>
      </c>
      <c r="I10" s="41"/>
      <c r="J10" s="41">
        <v>322</v>
      </c>
      <c r="K10" s="41">
        <v>242</v>
      </c>
      <c r="L10" s="158">
        <f t="shared" si="2"/>
        <v>564</v>
      </c>
      <c r="M10" s="41"/>
      <c r="N10" s="41">
        <v>98</v>
      </c>
      <c r="O10" s="41">
        <v>35</v>
      </c>
      <c r="P10" s="158">
        <f t="shared" si="3"/>
        <v>133</v>
      </c>
      <c r="Q10" s="41"/>
      <c r="R10" s="41">
        <v>267</v>
      </c>
      <c r="S10" s="41">
        <v>187</v>
      </c>
      <c r="T10" s="158">
        <f t="shared" si="4"/>
        <v>454</v>
      </c>
      <c r="U10" s="107"/>
      <c r="V10" s="41">
        <v>72</v>
      </c>
      <c r="W10" s="41">
        <v>16</v>
      </c>
      <c r="X10" s="158">
        <f t="shared" si="5"/>
        <v>88</v>
      </c>
      <c r="Y10" s="160">
        <v>0</v>
      </c>
      <c r="Z10" s="160">
        <f t="shared" si="6"/>
        <v>1244</v>
      </c>
      <c r="AV10" s="3" t="e">
        <f>SUM(F10,#REF!,#REF!,#REF!,#REF!,#REF!,#REF!)</f>
        <v>#REF!</v>
      </c>
      <c r="AW10" s="34" t="e">
        <f>SUM(G10,#REF!,#REF!,#REF!,#REF!,#REF!,#REF!)</f>
        <v>#REF!</v>
      </c>
      <c r="AX10" s="35">
        <f t="shared" si="7"/>
        <v>564</v>
      </c>
      <c r="AY10" s="35"/>
    </row>
    <row r="11" spans="1:51" ht="6" customHeight="1">
      <c r="A11" s="162"/>
      <c r="B11" s="163"/>
      <c r="C11" s="164"/>
      <c r="D11" s="163"/>
      <c r="E11" s="163"/>
      <c r="F11" s="163"/>
      <c r="G11" s="164"/>
      <c r="H11" s="163"/>
      <c r="I11" s="163"/>
      <c r="J11" s="163"/>
      <c r="K11" s="163"/>
      <c r="L11" s="163"/>
      <c r="M11" s="163"/>
      <c r="N11" s="163"/>
      <c r="O11" s="164"/>
      <c r="P11" s="163"/>
      <c r="Q11" s="163"/>
      <c r="R11" s="163"/>
      <c r="S11" s="163"/>
      <c r="T11" s="163"/>
      <c r="U11" s="163"/>
      <c r="V11" s="163"/>
      <c r="W11" s="163"/>
      <c r="X11" s="163"/>
      <c r="Y11" s="165"/>
      <c r="Z11" s="165"/>
      <c r="AA11" s="44"/>
      <c r="AB11" s="44"/>
      <c r="AC11" s="44"/>
      <c r="AD11" s="44"/>
      <c r="AE11" s="44"/>
      <c r="AF11" s="44"/>
      <c r="AG11" s="44"/>
      <c r="AH11" s="44"/>
      <c r="AI11" s="44"/>
      <c r="AJ11" s="44"/>
      <c r="AK11" s="44"/>
      <c r="AL11" s="44"/>
      <c r="AM11" s="44"/>
      <c r="AN11" s="44"/>
      <c r="AO11" s="44"/>
      <c r="AP11" s="44"/>
      <c r="AQ11" s="44"/>
      <c r="AR11" s="44"/>
      <c r="AS11" s="44"/>
      <c r="AT11" s="44"/>
      <c r="AV11" s="3" t="e">
        <f>SUM(F11,#REF!,#REF!,#REF!,#REF!,#REF!,#REF!)</f>
        <v>#REF!</v>
      </c>
      <c r="AW11" s="34" t="e">
        <f>SUM(G11,#REF!,#REF!,#REF!,#REF!,#REF!,#REF!)</f>
        <v>#REF!</v>
      </c>
      <c r="AX11" s="35">
        <f t="shared" si="7"/>
        <v>0</v>
      </c>
      <c r="AY11" s="35"/>
    </row>
    <row r="12" spans="1:51" ht="15.75" customHeight="1">
      <c r="A12" s="166" t="s">
        <v>21</v>
      </c>
      <c r="B12" s="139">
        <f>SUM(B8:B10)</f>
        <v>10</v>
      </c>
      <c r="C12" s="139">
        <f t="shared" ref="C12:Y12" si="8">SUM(C8:C10)</f>
        <v>5</v>
      </c>
      <c r="D12" s="139">
        <f t="shared" si="8"/>
        <v>15</v>
      </c>
      <c r="E12" s="139"/>
      <c r="F12" s="139">
        <f t="shared" si="8"/>
        <v>3</v>
      </c>
      <c r="G12" s="139">
        <f t="shared" si="8"/>
        <v>4</v>
      </c>
      <c r="H12" s="139">
        <f t="shared" si="8"/>
        <v>7</v>
      </c>
      <c r="I12" s="139"/>
      <c r="J12" s="139">
        <f t="shared" si="8"/>
        <v>561</v>
      </c>
      <c r="K12" s="139">
        <f t="shared" si="8"/>
        <v>375</v>
      </c>
      <c r="L12" s="139">
        <f t="shared" si="8"/>
        <v>936</v>
      </c>
      <c r="M12" s="139"/>
      <c r="N12" s="139">
        <f t="shared" si="8"/>
        <v>117</v>
      </c>
      <c r="O12" s="139">
        <f t="shared" si="8"/>
        <v>43</v>
      </c>
      <c r="P12" s="139">
        <f t="shared" si="8"/>
        <v>160</v>
      </c>
      <c r="Q12" s="139"/>
      <c r="R12" s="139">
        <f t="shared" si="8"/>
        <v>587</v>
      </c>
      <c r="S12" s="139">
        <f t="shared" si="8"/>
        <v>369</v>
      </c>
      <c r="T12" s="139">
        <f t="shared" si="8"/>
        <v>956</v>
      </c>
      <c r="U12" s="139"/>
      <c r="V12" s="139">
        <f t="shared" si="8"/>
        <v>246</v>
      </c>
      <c r="W12" s="139">
        <f t="shared" si="8"/>
        <v>105</v>
      </c>
      <c r="X12" s="139">
        <f t="shared" si="8"/>
        <v>351</v>
      </c>
      <c r="Y12" s="139">
        <f t="shared" si="8"/>
        <v>0</v>
      </c>
      <c r="Z12" s="139">
        <f>SUM(Z8:Z10)</f>
        <v>2425</v>
      </c>
      <c r="AA12" s="44"/>
      <c r="AB12" s="44"/>
      <c r="AC12" s="44"/>
      <c r="AD12" s="44"/>
      <c r="AE12" s="44"/>
      <c r="AF12" s="44"/>
      <c r="AG12" s="44"/>
      <c r="AH12" s="44"/>
      <c r="AI12" s="44"/>
      <c r="AJ12" s="44"/>
      <c r="AK12" s="44"/>
      <c r="AL12" s="44"/>
      <c r="AM12" s="44"/>
      <c r="AN12" s="44"/>
      <c r="AO12" s="44"/>
      <c r="AP12" s="44"/>
      <c r="AQ12" s="44"/>
      <c r="AR12" s="44"/>
      <c r="AS12" s="44"/>
      <c r="AT12" s="44"/>
    </row>
    <row r="13" spans="1:51" ht="12.75" customHeight="1">
      <c r="B13" s="57"/>
      <c r="C13" s="57"/>
      <c r="D13" s="57"/>
      <c r="E13" s="57"/>
      <c r="F13" s="57"/>
      <c r="G13" s="57"/>
      <c r="H13" s="57"/>
      <c r="I13" s="57"/>
      <c r="J13" s="57"/>
      <c r="K13" s="57"/>
      <c r="L13" s="57"/>
      <c r="M13" s="57"/>
      <c r="N13" s="57"/>
      <c r="O13" s="57"/>
      <c r="P13" s="57"/>
      <c r="R13" s="57"/>
      <c r="S13" s="57"/>
      <c r="T13" s="57"/>
      <c r="U13" s="57"/>
      <c r="V13" s="57"/>
      <c r="W13" s="57"/>
      <c r="X13" s="57"/>
      <c r="Z13" s="57"/>
    </row>
    <row r="14" spans="1:51" ht="12.75" customHeight="1">
      <c r="B14" s="57"/>
      <c r="C14" s="57"/>
      <c r="D14" s="57"/>
      <c r="E14" s="57"/>
      <c r="F14" s="57"/>
      <c r="G14" s="57"/>
      <c r="H14" s="57"/>
      <c r="I14" s="57"/>
      <c r="J14" s="57"/>
      <c r="K14" s="57"/>
      <c r="L14" s="57"/>
      <c r="M14" s="57"/>
      <c r="N14" s="57"/>
      <c r="O14" s="57"/>
      <c r="P14" s="57"/>
      <c r="Q14" s="57"/>
      <c r="R14" s="57"/>
      <c r="S14" s="57"/>
      <c r="T14" s="57"/>
      <c r="U14" s="57"/>
      <c r="V14" s="57"/>
      <c r="W14" s="57"/>
      <c r="X14" s="57"/>
      <c r="Y14" s="1835"/>
      <c r="Z14" s="1835"/>
    </row>
    <row r="15" spans="1:51" ht="12.75" customHeight="1">
      <c r="B15" s="41"/>
      <c r="C15" s="41"/>
      <c r="D15" s="41"/>
      <c r="E15" s="41"/>
      <c r="F15" s="41"/>
      <c r="G15" s="41"/>
      <c r="H15" s="41"/>
      <c r="I15" s="41"/>
      <c r="J15" s="41"/>
      <c r="K15" s="41"/>
      <c r="L15" s="41"/>
      <c r="M15" s="41"/>
      <c r="N15" s="41"/>
      <c r="O15" s="41"/>
      <c r="P15" s="41"/>
      <c r="Q15" s="41"/>
      <c r="R15" s="41"/>
      <c r="S15" s="41"/>
      <c r="T15" s="41"/>
      <c r="U15" s="41"/>
      <c r="V15" s="41"/>
      <c r="W15" s="41"/>
      <c r="X15" s="41"/>
    </row>
    <row r="16" spans="1:51" ht="12.75" customHeight="1">
      <c r="B16" s="41"/>
      <c r="C16" s="41"/>
      <c r="D16" s="41"/>
      <c r="E16" s="41"/>
      <c r="F16" s="41"/>
      <c r="G16" s="41"/>
      <c r="H16" s="41"/>
      <c r="I16" s="41"/>
      <c r="J16" s="41"/>
      <c r="K16" s="41"/>
      <c r="L16" s="41"/>
      <c r="M16" s="41"/>
      <c r="N16" s="41"/>
      <c r="O16" s="41"/>
      <c r="P16" s="41"/>
      <c r="Q16" s="41"/>
      <c r="R16" s="41"/>
      <c r="S16" s="41"/>
      <c r="T16" s="41"/>
      <c r="U16" s="41"/>
      <c r="V16" s="41"/>
      <c r="W16" s="41"/>
      <c r="X16" s="41"/>
    </row>
    <row r="17" spans="2:46" ht="12.75" customHeight="1">
      <c r="B17" s="41"/>
      <c r="C17" s="41"/>
      <c r="D17" s="41"/>
      <c r="E17" s="41"/>
      <c r="F17" s="41"/>
      <c r="G17" s="41"/>
      <c r="H17" s="41"/>
      <c r="I17" s="41"/>
      <c r="J17" s="41"/>
      <c r="K17" s="41"/>
      <c r="L17" s="41"/>
      <c r="M17" s="41"/>
      <c r="N17" s="41"/>
      <c r="O17" s="41"/>
      <c r="P17" s="41"/>
      <c r="Q17" s="41"/>
      <c r="R17" s="41"/>
      <c r="S17" s="41"/>
      <c r="T17" s="41"/>
      <c r="U17" s="41"/>
      <c r="V17" s="41"/>
      <c r="W17" s="41"/>
      <c r="X17" s="41"/>
    </row>
    <row r="18" spans="2:46" ht="15" customHeight="1">
      <c r="B18" s="57"/>
      <c r="C18" s="57"/>
      <c r="D18" s="57"/>
      <c r="E18" s="57"/>
      <c r="F18" s="57"/>
      <c r="G18" s="57"/>
      <c r="H18" s="57"/>
      <c r="I18" s="57"/>
      <c r="J18" s="57"/>
      <c r="K18" s="57"/>
      <c r="L18" s="57"/>
      <c r="M18" s="57"/>
      <c r="N18" s="57"/>
      <c r="O18" s="57"/>
      <c r="P18" s="57"/>
      <c r="Q18" s="57"/>
      <c r="R18" s="57"/>
      <c r="S18" s="57"/>
      <c r="T18" s="57"/>
      <c r="U18" s="57"/>
      <c r="V18" s="57"/>
      <c r="W18" s="57"/>
      <c r="X18" s="57"/>
      <c r="Y18" s="57"/>
    </row>
    <row r="19" spans="2:46" ht="12" customHeight="1">
      <c r="B19" s="57"/>
      <c r="C19" s="57"/>
      <c r="D19" s="57"/>
      <c r="E19" s="57"/>
      <c r="F19" s="57"/>
      <c r="G19" s="57"/>
      <c r="H19" s="57"/>
      <c r="I19" s="57"/>
      <c r="J19" s="57"/>
      <c r="K19" s="57"/>
      <c r="L19" s="57"/>
      <c r="M19" s="57"/>
      <c r="N19" s="57"/>
      <c r="O19" s="57"/>
      <c r="P19" s="57"/>
      <c r="Q19" s="57"/>
      <c r="R19" s="57"/>
      <c r="S19" s="57"/>
      <c r="T19" s="57"/>
      <c r="U19" s="57"/>
      <c r="V19" s="57"/>
      <c r="W19" s="57"/>
      <c r="X19" s="57"/>
    </row>
    <row r="20" spans="2:46" ht="15" customHeight="1">
      <c r="B20" s="57"/>
      <c r="C20" s="57"/>
      <c r="D20" s="57"/>
      <c r="E20" s="57"/>
      <c r="F20" s="57"/>
      <c r="G20" s="57"/>
      <c r="H20" s="57"/>
      <c r="I20" s="57"/>
      <c r="J20" s="57"/>
      <c r="K20" s="57"/>
      <c r="L20" s="57"/>
      <c r="M20" s="57"/>
      <c r="N20" s="57"/>
      <c r="O20" s="57"/>
      <c r="P20" s="57"/>
      <c r="Q20" s="57"/>
      <c r="R20" s="57"/>
      <c r="S20" s="57"/>
      <c r="T20" s="57"/>
      <c r="U20" s="57"/>
      <c r="V20" s="57"/>
      <c r="W20" s="57"/>
      <c r="X20" s="57"/>
    </row>
    <row r="21" spans="2:46" ht="15" customHeight="1">
      <c r="B21" s="57"/>
      <c r="C21" s="57"/>
      <c r="D21" s="57"/>
      <c r="E21" s="57"/>
      <c r="F21" s="57"/>
      <c r="G21" s="57"/>
      <c r="H21" s="57"/>
      <c r="I21" s="57"/>
      <c r="J21" s="57"/>
      <c r="K21" s="57"/>
      <c r="L21" s="57"/>
      <c r="M21" s="57"/>
      <c r="N21" s="57"/>
      <c r="O21" s="57"/>
      <c r="P21" s="57"/>
      <c r="Q21" s="57"/>
      <c r="R21" s="57"/>
      <c r="S21" s="57"/>
      <c r="T21" s="57"/>
      <c r="U21" s="57"/>
      <c r="V21" s="57"/>
      <c r="W21" s="57"/>
      <c r="X21" s="57"/>
    </row>
    <row r="22" spans="2:46" ht="15" customHeight="1">
      <c r="B22" s="57"/>
      <c r="C22" s="57"/>
      <c r="D22" s="57"/>
      <c r="E22" s="57"/>
      <c r="F22" s="57"/>
      <c r="G22" s="57"/>
      <c r="H22" s="57"/>
      <c r="I22" s="57"/>
      <c r="J22" s="57"/>
      <c r="K22" s="57"/>
      <c r="L22" s="57"/>
      <c r="M22" s="57"/>
      <c r="N22" s="57"/>
      <c r="O22" s="57"/>
      <c r="P22" s="57"/>
      <c r="Q22" s="57"/>
      <c r="R22" s="57"/>
      <c r="S22" s="57"/>
      <c r="T22" s="57"/>
      <c r="U22" s="57"/>
      <c r="V22" s="57"/>
      <c r="W22" s="57"/>
      <c r="X22" s="57"/>
    </row>
    <row r="23" spans="2:46" ht="15" customHeight="1">
      <c r="B23" s="57"/>
      <c r="C23" s="57"/>
      <c r="D23" s="57"/>
      <c r="E23" s="57"/>
      <c r="F23" s="57"/>
      <c r="G23" s="57"/>
      <c r="H23" s="57"/>
      <c r="I23" s="57"/>
      <c r="J23" s="57"/>
      <c r="K23" s="57"/>
      <c r="L23" s="57"/>
      <c r="M23" s="57"/>
      <c r="N23" s="57"/>
      <c r="O23" s="57"/>
      <c r="P23" s="57"/>
      <c r="Q23" s="57"/>
      <c r="R23" s="57"/>
      <c r="S23" s="57"/>
      <c r="T23" s="57"/>
      <c r="U23" s="57"/>
      <c r="V23" s="57"/>
      <c r="W23" s="57"/>
      <c r="X23" s="57"/>
    </row>
    <row r="24" spans="2:46" ht="14.1" customHeight="1">
      <c r="B24" s="57"/>
      <c r="C24" s="57"/>
      <c r="D24" s="57"/>
      <c r="E24" s="57"/>
      <c r="F24" s="57"/>
      <c r="G24" s="57"/>
      <c r="H24" s="57"/>
      <c r="I24" s="57"/>
      <c r="J24" s="57"/>
      <c r="K24" s="57"/>
      <c r="L24" s="57"/>
      <c r="M24" s="57"/>
      <c r="N24" s="57"/>
      <c r="O24" s="57"/>
      <c r="P24" s="57"/>
      <c r="Q24" s="57"/>
      <c r="R24" s="57"/>
      <c r="S24" s="57"/>
      <c r="T24" s="57"/>
      <c r="U24" s="57"/>
      <c r="V24" s="57"/>
      <c r="W24" s="57"/>
      <c r="X24" s="57"/>
    </row>
    <row r="25" spans="2:46" ht="12.75" customHeight="1">
      <c r="B25" s="57"/>
      <c r="C25" s="57"/>
      <c r="D25" s="57"/>
      <c r="E25" s="57"/>
      <c r="F25" s="57"/>
      <c r="G25" s="57"/>
      <c r="H25" s="57"/>
      <c r="I25" s="57"/>
      <c r="J25" s="57"/>
      <c r="K25" s="57"/>
      <c r="L25" s="57"/>
      <c r="M25" s="57"/>
      <c r="N25" s="57"/>
      <c r="O25" s="57"/>
      <c r="P25" s="57"/>
      <c r="Q25" s="57"/>
      <c r="R25" s="57"/>
      <c r="S25" s="57"/>
      <c r="T25" s="57"/>
      <c r="U25" s="57"/>
      <c r="V25" s="57"/>
      <c r="W25" s="57"/>
      <c r="X25" s="57"/>
    </row>
    <row r="26" spans="2:46" ht="14.1" customHeight="1">
      <c r="B26" s="57"/>
      <c r="C26" s="57"/>
      <c r="D26" s="57"/>
      <c r="E26" s="57"/>
      <c r="F26" s="57"/>
      <c r="G26" s="57"/>
      <c r="H26" s="57"/>
      <c r="I26" s="57"/>
      <c r="J26" s="57"/>
      <c r="K26" s="57"/>
      <c r="L26" s="57"/>
      <c r="M26" s="57"/>
      <c r="N26" s="57"/>
      <c r="O26" s="57"/>
      <c r="P26" s="57"/>
      <c r="Q26" s="57"/>
      <c r="R26" s="57"/>
      <c r="S26" s="57"/>
      <c r="T26" s="57"/>
      <c r="U26" s="57"/>
      <c r="V26" s="57"/>
      <c r="W26" s="57"/>
      <c r="X26" s="57"/>
      <c r="AA26" s="59"/>
      <c r="AB26" s="59"/>
      <c r="AC26" s="59"/>
      <c r="AD26" s="59"/>
      <c r="AE26" s="59"/>
      <c r="AF26" s="59"/>
      <c r="AG26" s="59"/>
      <c r="AH26" s="59"/>
      <c r="AI26" s="59"/>
      <c r="AJ26" s="59"/>
      <c r="AK26" s="59"/>
      <c r="AL26" s="59"/>
      <c r="AM26" s="59"/>
      <c r="AN26" s="59"/>
      <c r="AO26" s="59"/>
      <c r="AP26" s="59"/>
      <c r="AQ26" s="59"/>
      <c r="AR26" s="59"/>
      <c r="AS26" s="59"/>
      <c r="AT26" s="59"/>
    </row>
    <row r="27" spans="2:46">
      <c r="B27" s="57"/>
      <c r="C27" s="57"/>
      <c r="D27" s="57"/>
      <c r="E27" s="57"/>
      <c r="F27" s="57"/>
      <c r="G27" s="57"/>
      <c r="H27" s="57"/>
      <c r="I27" s="57"/>
      <c r="J27" s="57"/>
      <c r="K27" s="57"/>
      <c r="L27" s="57"/>
      <c r="M27" s="57"/>
      <c r="N27" s="57"/>
      <c r="O27" s="57"/>
      <c r="P27" s="57"/>
      <c r="Q27" s="57"/>
      <c r="R27" s="57"/>
      <c r="S27" s="57"/>
      <c r="T27" s="57"/>
      <c r="U27" s="57"/>
      <c r="V27" s="57"/>
      <c r="W27" s="57"/>
      <c r="X27" s="57"/>
    </row>
    <row r="28" spans="2:46">
      <c r="B28" s="57"/>
      <c r="C28" s="57"/>
      <c r="D28" s="57"/>
      <c r="E28" s="57"/>
      <c r="F28" s="57"/>
      <c r="G28" s="57"/>
      <c r="H28" s="57"/>
      <c r="I28" s="57"/>
      <c r="J28" s="57"/>
      <c r="K28" s="57"/>
      <c r="L28" s="57"/>
      <c r="M28" s="57"/>
      <c r="N28" s="57"/>
      <c r="O28" s="57"/>
      <c r="P28" s="57"/>
      <c r="Q28" s="57"/>
      <c r="R28" s="57"/>
      <c r="S28" s="57"/>
      <c r="T28" s="57"/>
      <c r="U28" s="57"/>
      <c r="V28" s="57"/>
      <c r="W28" s="57"/>
      <c r="X28" s="57"/>
    </row>
    <row r="29" spans="2:46">
      <c r="B29" s="57"/>
      <c r="C29" s="57"/>
      <c r="D29" s="57"/>
      <c r="E29" s="57"/>
      <c r="F29" s="57"/>
      <c r="G29" s="57"/>
      <c r="H29" s="57"/>
      <c r="I29" s="57"/>
      <c r="J29" s="57"/>
      <c r="K29" s="57"/>
      <c r="L29" s="57"/>
      <c r="M29" s="57"/>
      <c r="N29" s="57"/>
      <c r="O29" s="57"/>
      <c r="P29" s="57"/>
      <c r="Q29" s="57"/>
      <c r="R29" s="57"/>
      <c r="S29" s="57"/>
      <c r="T29" s="57"/>
      <c r="U29" s="57"/>
      <c r="V29" s="57"/>
      <c r="W29" s="57"/>
      <c r="X29" s="57"/>
    </row>
    <row r="45" spans="1:1">
      <c r="A45" s="82" t="s">
        <v>67</v>
      </c>
    </row>
    <row r="82" spans="1:1">
      <c r="A82" s="69"/>
    </row>
  </sheetData>
  <mergeCells count="12">
    <mergeCell ref="V6:X6"/>
    <mergeCell ref="Y14:Z14"/>
    <mergeCell ref="A2:Z2"/>
    <mergeCell ref="A3:Z4"/>
    <mergeCell ref="A5:A7"/>
    <mergeCell ref="B5:D6"/>
    <mergeCell ref="F5:L5"/>
    <mergeCell ref="N5:X5"/>
    <mergeCell ref="F6:H6"/>
    <mergeCell ref="J6:L6"/>
    <mergeCell ref="N6:P6"/>
    <mergeCell ref="R6:T6"/>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82"/>
  <sheetViews>
    <sheetView workbookViewId="0">
      <selection activeCell="D16" sqref="D16"/>
    </sheetView>
  </sheetViews>
  <sheetFormatPr baseColWidth="10" defaultColWidth="11.42578125" defaultRowHeight="12.75"/>
  <cols>
    <col min="1" max="1" width="25.5703125" style="65" customWidth="1"/>
    <col min="2" max="2" width="3.5703125" style="1" bestFit="1" customWidth="1"/>
    <col min="3" max="3" width="3.5703125" style="1" customWidth="1"/>
    <col min="4" max="4" width="4.28515625" style="1" customWidth="1"/>
    <col min="5" max="5" width="1.28515625" style="1" customWidth="1"/>
    <col min="6" max="7" width="3.5703125" style="1" customWidth="1"/>
    <col min="8" max="8" width="4.28515625" style="1" customWidth="1"/>
    <col min="9" max="9" width="1.28515625" style="1" customWidth="1"/>
    <col min="10" max="11" width="3.5703125" style="1" customWidth="1"/>
    <col min="12" max="12" width="4.5703125" style="1" customWidth="1"/>
    <col min="13" max="13" width="1.28515625" style="1" customWidth="1"/>
    <col min="14" max="14" width="3.5703125" style="1" bestFit="1" customWidth="1"/>
    <col min="15" max="15" width="3.5703125" style="1" customWidth="1"/>
    <col min="16" max="16" width="4.28515625" style="1" customWidth="1"/>
    <col min="17" max="17" width="1.28515625" style="1" customWidth="1"/>
    <col min="18" max="19" width="3.5703125" style="1" customWidth="1"/>
    <col min="20" max="20" width="4.28515625" style="1" customWidth="1"/>
    <col min="21" max="21" width="1.28515625" style="1" customWidth="1"/>
    <col min="22" max="23" width="3.5703125" style="1" customWidth="1"/>
    <col min="24" max="24" width="4.28515625" style="1" customWidth="1"/>
    <col min="25" max="25" width="1.28515625" style="3" customWidth="1"/>
    <col min="26" max="26" width="5.42578125" style="3" customWidth="1"/>
    <col min="27" max="27" width="5.5703125" style="3" bestFit="1" customWidth="1"/>
    <col min="28" max="40" width="4.5703125" style="3" customWidth="1"/>
    <col min="41" max="46" width="5.42578125" style="3" customWidth="1"/>
    <col min="47" max="47" width="6" style="3" customWidth="1"/>
    <col min="48" max="48" width="12.28515625" style="3" bestFit="1" customWidth="1"/>
    <col min="49" max="16384" width="11.42578125" style="3"/>
  </cols>
  <sheetData>
    <row r="1" spans="1:51" ht="3.75" customHeight="1"/>
    <row r="2" spans="1:51" ht="12" customHeight="1">
      <c r="A2" s="1813" t="s">
        <v>104</v>
      </c>
      <c r="B2" s="1813"/>
      <c r="C2" s="1813"/>
      <c r="D2" s="1813"/>
      <c r="E2" s="1813"/>
      <c r="F2" s="1813"/>
      <c r="G2" s="1813"/>
      <c r="H2" s="1813"/>
      <c r="I2" s="1813"/>
      <c r="J2" s="1813"/>
      <c r="K2" s="1813"/>
      <c r="L2" s="1813"/>
      <c r="M2" s="1813"/>
      <c r="N2" s="1813"/>
      <c r="O2" s="1813"/>
      <c r="P2" s="1813"/>
      <c r="Q2" s="1813"/>
      <c r="R2" s="1813"/>
      <c r="S2" s="1813"/>
      <c r="T2" s="1813"/>
      <c r="U2" s="1813"/>
      <c r="V2" s="1813"/>
      <c r="W2" s="1813"/>
      <c r="X2" s="1813"/>
      <c r="Y2" s="1813"/>
      <c r="Z2" s="1813"/>
      <c r="AA2" s="149"/>
      <c r="AB2" s="149"/>
      <c r="AC2" s="149"/>
      <c r="AD2" s="149"/>
      <c r="AE2" s="149"/>
      <c r="AF2" s="5"/>
      <c r="AG2" s="5"/>
      <c r="AH2" s="5"/>
      <c r="AI2" s="5"/>
      <c r="AJ2" s="5"/>
      <c r="AK2" s="5"/>
      <c r="AL2" s="5"/>
      <c r="AM2" s="5"/>
      <c r="AN2" s="5"/>
      <c r="AO2" s="5"/>
      <c r="AP2" s="5"/>
      <c r="AQ2" s="5"/>
      <c r="AR2" s="5"/>
      <c r="AS2" s="5"/>
      <c r="AT2" s="5"/>
    </row>
    <row r="3" spans="1:51" ht="12" customHeight="1">
      <c r="A3" s="1828" t="s">
        <v>68</v>
      </c>
      <c r="B3" s="1828"/>
      <c r="C3" s="1828"/>
      <c r="D3" s="1828"/>
      <c r="E3" s="1828"/>
      <c r="F3" s="1828"/>
      <c r="G3" s="1828"/>
      <c r="H3" s="1828"/>
      <c r="I3" s="1828"/>
      <c r="J3" s="1828"/>
      <c r="K3" s="1828"/>
      <c r="L3" s="1828"/>
      <c r="M3" s="1828"/>
      <c r="N3" s="1828"/>
      <c r="O3" s="1828"/>
      <c r="P3" s="1828"/>
      <c r="Q3" s="1828"/>
      <c r="R3" s="1828"/>
      <c r="S3" s="1828"/>
      <c r="T3" s="1828"/>
      <c r="U3" s="1828"/>
      <c r="V3" s="1828"/>
      <c r="W3" s="1828"/>
      <c r="X3" s="1828"/>
      <c r="Y3" s="1828"/>
      <c r="Z3" s="1828"/>
      <c r="AA3" s="5"/>
      <c r="AB3" s="5"/>
      <c r="AC3" s="5"/>
      <c r="AD3" s="5"/>
      <c r="AE3" s="5"/>
      <c r="AF3" s="5"/>
      <c r="AG3" s="5"/>
      <c r="AH3" s="5"/>
      <c r="AI3" s="5"/>
      <c r="AJ3" s="5"/>
      <c r="AK3" s="5"/>
      <c r="AL3" s="5"/>
      <c r="AM3" s="5"/>
      <c r="AN3" s="5"/>
      <c r="AO3" s="5"/>
      <c r="AP3" s="5"/>
      <c r="AQ3" s="5"/>
      <c r="AR3" s="5"/>
      <c r="AS3" s="5"/>
      <c r="AT3" s="5"/>
    </row>
    <row r="4" spans="1:51" ht="3.75" customHeight="1" thickBot="1">
      <c r="A4" s="1836"/>
      <c r="B4" s="1836"/>
      <c r="C4" s="1836"/>
      <c r="D4" s="1836"/>
      <c r="E4" s="1836"/>
      <c r="F4" s="1836"/>
      <c r="G4" s="1836"/>
      <c r="H4" s="1836"/>
      <c r="I4" s="1836"/>
      <c r="J4" s="1836"/>
      <c r="K4" s="1836"/>
      <c r="L4" s="1836"/>
      <c r="M4" s="1836"/>
      <c r="N4" s="1836"/>
      <c r="O4" s="1836"/>
      <c r="P4" s="1836"/>
      <c r="Q4" s="1836"/>
      <c r="R4" s="1836"/>
      <c r="S4" s="1836"/>
      <c r="T4" s="1836"/>
      <c r="U4" s="1836"/>
      <c r="V4" s="1836"/>
      <c r="W4" s="1836"/>
      <c r="X4" s="1836"/>
      <c r="Y4" s="1836"/>
      <c r="Z4" s="1836"/>
    </row>
    <row r="5" spans="1:51">
      <c r="A5" s="1837" t="s">
        <v>77</v>
      </c>
      <c r="B5" s="1840" t="s">
        <v>4</v>
      </c>
      <c r="C5" s="1840"/>
      <c r="D5" s="1840"/>
      <c r="E5" s="150"/>
      <c r="F5" s="1841" t="s">
        <v>96</v>
      </c>
      <c r="G5" s="1841"/>
      <c r="H5" s="1841"/>
      <c r="I5" s="1841"/>
      <c r="J5" s="1841"/>
      <c r="K5" s="1841"/>
      <c r="L5" s="1841"/>
      <c r="M5" s="151"/>
      <c r="N5" s="1841" t="s">
        <v>97</v>
      </c>
      <c r="O5" s="1841"/>
      <c r="P5" s="1841"/>
      <c r="Q5" s="1841"/>
      <c r="R5" s="1841"/>
      <c r="S5" s="1841"/>
      <c r="T5" s="1841"/>
      <c r="U5" s="1841"/>
      <c r="V5" s="1841"/>
      <c r="W5" s="1841"/>
      <c r="X5" s="1841"/>
      <c r="Y5" s="95"/>
      <c r="Z5" s="152"/>
    </row>
    <row r="6" spans="1:51">
      <c r="A6" s="1838"/>
      <c r="B6" s="1833"/>
      <c r="C6" s="1833"/>
      <c r="D6" s="1833"/>
      <c r="E6" s="94"/>
      <c r="F6" s="1799" t="s">
        <v>99</v>
      </c>
      <c r="G6" s="1799"/>
      <c r="H6" s="1799"/>
      <c r="I6" s="94"/>
      <c r="J6" s="1799" t="s">
        <v>100</v>
      </c>
      <c r="K6" s="1799"/>
      <c r="L6" s="1799"/>
      <c r="M6" s="94"/>
      <c r="N6" s="1799" t="s">
        <v>101</v>
      </c>
      <c r="O6" s="1799"/>
      <c r="P6" s="1799"/>
      <c r="Q6" s="94"/>
      <c r="R6" s="1799" t="s">
        <v>102</v>
      </c>
      <c r="S6" s="1799"/>
      <c r="T6" s="1799"/>
      <c r="U6" s="94"/>
      <c r="V6" s="1799" t="s">
        <v>103</v>
      </c>
      <c r="W6" s="1799"/>
      <c r="X6" s="1799"/>
      <c r="Y6" s="95"/>
      <c r="Z6" s="1842" t="s">
        <v>21</v>
      </c>
    </row>
    <row r="7" spans="1:51" ht="11.25" customHeight="1">
      <c r="A7" s="1839"/>
      <c r="B7" s="155" t="s">
        <v>19</v>
      </c>
      <c r="C7" s="155" t="s">
        <v>20</v>
      </c>
      <c r="D7" s="155" t="s">
        <v>21</v>
      </c>
      <c r="E7" s="155"/>
      <c r="F7" s="155" t="s">
        <v>19</v>
      </c>
      <c r="G7" s="155" t="s">
        <v>20</v>
      </c>
      <c r="H7" s="155" t="s">
        <v>21</v>
      </c>
      <c r="I7" s="155"/>
      <c r="J7" s="155" t="s">
        <v>19</v>
      </c>
      <c r="K7" s="155" t="s">
        <v>20</v>
      </c>
      <c r="L7" s="155" t="s">
        <v>21</v>
      </c>
      <c r="M7" s="155"/>
      <c r="N7" s="155" t="s">
        <v>19</v>
      </c>
      <c r="O7" s="155" t="s">
        <v>20</v>
      </c>
      <c r="P7" s="155" t="s">
        <v>21</v>
      </c>
      <c r="Q7" s="155"/>
      <c r="R7" s="155" t="s">
        <v>19</v>
      </c>
      <c r="S7" s="155" t="s">
        <v>20</v>
      </c>
      <c r="T7" s="155" t="s">
        <v>21</v>
      </c>
      <c r="U7" s="155"/>
      <c r="V7" s="155" t="s">
        <v>19</v>
      </c>
      <c r="W7" s="155" t="s">
        <v>20</v>
      </c>
      <c r="X7" s="155" t="s">
        <v>21</v>
      </c>
      <c r="Y7" s="156"/>
      <c r="Z7" s="1843"/>
    </row>
    <row r="8" spans="1:51" s="30" customFormat="1" ht="18" customHeight="1">
      <c r="A8" s="69" t="s">
        <v>78</v>
      </c>
      <c r="B8" s="107">
        <v>8</v>
      </c>
      <c r="C8" s="107">
        <v>3</v>
      </c>
      <c r="D8" s="158">
        <f>SUM(B8:C8)</f>
        <v>11</v>
      </c>
      <c r="E8" s="107"/>
      <c r="F8" s="107">
        <v>3</v>
      </c>
      <c r="G8" s="107">
        <v>2</v>
      </c>
      <c r="H8" s="158">
        <f>SUM(F8:G8)</f>
        <v>5</v>
      </c>
      <c r="I8" s="107"/>
      <c r="J8" s="107">
        <v>198</v>
      </c>
      <c r="K8" s="107">
        <v>120</v>
      </c>
      <c r="L8" s="158">
        <f>SUM(J8:K8)</f>
        <v>318</v>
      </c>
      <c r="M8" s="107"/>
      <c r="N8" s="107">
        <v>18</v>
      </c>
      <c r="O8" s="107">
        <v>6</v>
      </c>
      <c r="P8" s="158">
        <f>SUM(N8:O8)</f>
        <v>24</v>
      </c>
      <c r="Q8" s="107"/>
      <c r="R8" s="107">
        <v>286</v>
      </c>
      <c r="S8" s="107">
        <v>172</v>
      </c>
      <c r="T8" s="158">
        <f>SUM(R8:S8)</f>
        <v>458</v>
      </c>
      <c r="U8" s="107"/>
      <c r="V8" s="107">
        <v>162</v>
      </c>
      <c r="W8" s="107">
        <v>80</v>
      </c>
      <c r="X8" s="158">
        <f>SUM(V8:W8)</f>
        <v>242</v>
      </c>
      <c r="Y8" s="159"/>
      <c r="Z8" s="160">
        <f>SUM(X8,T8,P8,L8,H8,D8)</f>
        <v>1058</v>
      </c>
    </row>
    <row r="9" spans="1:51" ht="18" customHeight="1">
      <c r="A9" s="91" t="s">
        <v>105</v>
      </c>
      <c r="B9" s="41">
        <v>0</v>
      </c>
      <c r="C9" s="41">
        <v>0</v>
      </c>
      <c r="D9" s="158">
        <f t="shared" ref="D9:D10" si="0">SUM(B9:C9)</f>
        <v>0</v>
      </c>
      <c r="E9" s="41"/>
      <c r="F9" s="41">
        <v>0</v>
      </c>
      <c r="G9" s="41">
        <v>0</v>
      </c>
      <c r="H9" s="158">
        <f t="shared" ref="H9:H10" si="1">SUM(F9:G9)</f>
        <v>0</v>
      </c>
      <c r="I9" s="41"/>
      <c r="J9" s="41">
        <v>50</v>
      </c>
      <c r="K9" s="41">
        <v>18</v>
      </c>
      <c r="L9" s="158">
        <f t="shared" ref="L9:L10" si="2">SUM(J9:K9)</f>
        <v>68</v>
      </c>
      <c r="M9" s="41"/>
      <c r="N9" s="41">
        <v>2</v>
      </c>
      <c r="O9" s="41">
        <v>0</v>
      </c>
      <c r="P9" s="158">
        <f t="shared" ref="P9:P10" si="3">SUM(N9:O9)</f>
        <v>2</v>
      </c>
      <c r="Q9" s="41"/>
      <c r="R9" s="41">
        <v>46</v>
      </c>
      <c r="S9" s="41">
        <v>16</v>
      </c>
      <c r="T9" s="158">
        <f t="shared" ref="T9:T10" si="4">SUM(R9:S9)</f>
        <v>62</v>
      </c>
      <c r="U9" s="107"/>
      <c r="V9" s="41">
        <v>16</v>
      </c>
      <c r="W9" s="41">
        <v>7</v>
      </c>
      <c r="X9" s="158">
        <f t="shared" ref="X9:X10" si="5">SUM(V9:W9)</f>
        <v>23</v>
      </c>
      <c r="Y9" s="160"/>
      <c r="Z9" s="160">
        <f t="shared" ref="Z9:Z10" si="6">SUM(X9,T9,P9,L9,H9,D9)</f>
        <v>155</v>
      </c>
      <c r="AV9" s="3" t="e">
        <f>SUM(F9,#REF!,#REF!,#REF!,#REF!,#REF!,#REF!)</f>
        <v>#REF!</v>
      </c>
      <c r="AW9" s="34" t="e">
        <f>SUM(G9,#REF!,#REF!,#REF!,#REF!,#REF!,#REF!)</f>
        <v>#REF!</v>
      </c>
      <c r="AX9" s="35">
        <f t="shared" ref="AX9:AX11" si="7">SUM(J9,K9)</f>
        <v>68</v>
      </c>
      <c r="AY9" s="35"/>
    </row>
    <row r="10" spans="1:51" ht="18" customHeight="1">
      <c r="A10" s="161" t="s">
        <v>106</v>
      </c>
      <c r="B10" s="41">
        <v>1</v>
      </c>
      <c r="C10" s="41">
        <v>2</v>
      </c>
      <c r="D10" s="158">
        <f t="shared" si="0"/>
        <v>3</v>
      </c>
      <c r="E10" s="41"/>
      <c r="F10" s="41">
        <v>0</v>
      </c>
      <c r="G10" s="41">
        <v>2</v>
      </c>
      <c r="H10" s="158">
        <f t="shared" si="1"/>
        <v>2</v>
      </c>
      <c r="I10" s="41"/>
      <c r="J10" s="41">
        <v>326</v>
      </c>
      <c r="K10" s="41">
        <v>241</v>
      </c>
      <c r="L10" s="158">
        <f t="shared" si="2"/>
        <v>567</v>
      </c>
      <c r="M10" s="41"/>
      <c r="N10" s="41">
        <v>100</v>
      </c>
      <c r="O10" s="41">
        <v>37</v>
      </c>
      <c r="P10" s="158">
        <f t="shared" si="3"/>
        <v>137</v>
      </c>
      <c r="Q10" s="41"/>
      <c r="R10" s="41">
        <v>272</v>
      </c>
      <c r="S10" s="41">
        <v>184</v>
      </c>
      <c r="T10" s="158">
        <f t="shared" si="4"/>
        <v>456</v>
      </c>
      <c r="U10" s="107"/>
      <c r="V10" s="41">
        <v>64</v>
      </c>
      <c r="W10" s="41">
        <v>19</v>
      </c>
      <c r="X10" s="158">
        <f t="shared" si="5"/>
        <v>83</v>
      </c>
      <c r="Y10" s="160">
        <v>0</v>
      </c>
      <c r="Z10" s="160">
        <f t="shared" si="6"/>
        <v>1248</v>
      </c>
      <c r="AV10" s="3" t="e">
        <f>SUM(F10,#REF!,#REF!,#REF!,#REF!,#REF!,#REF!)</f>
        <v>#REF!</v>
      </c>
      <c r="AW10" s="34" t="e">
        <f>SUM(G10,#REF!,#REF!,#REF!,#REF!,#REF!,#REF!)</f>
        <v>#REF!</v>
      </c>
      <c r="AX10" s="35">
        <f t="shared" si="7"/>
        <v>567</v>
      </c>
      <c r="AY10" s="35"/>
    </row>
    <row r="11" spans="1:51" ht="6" customHeight="1">
      <c r="A11" s="162"/>
      <c r="B11" s="163"/>
      <c r="C11" s="164"/>
      <c r="D11" s="163"/>
      <c r="E11" s="163"/>
      <c r="F11" s="163"/>
      <c r="G11" s="164"/>
      <c r="H11" s="163"/>
      <c r="I11" s="163"/>
      <c r="J11" s="163"/>
      <c r="K11" s="163"/>
      <c r="L11" s="163"/>
      <c r="M11" s="163"/>
      <c r="N11" s="163"/>
      <c r="O11" s="164"/>
      <c r="P11" s="163"/>
      <c r="Q11" s="163"/>
      <c r="R11" s="163"/>
      <c r="S11" s="163"/>
      <c r="T11" s="163"/>
      <c r="U11" s="163"/>
      <c r="V11" s="163"/>
      <c r="W11" s="163"/>
      <c r="X11" s="163"/>
      <c r="Y11" s="165"/>
      <c r="Z11" s="165"/>
      <c r="AA11" s="44"/>
      <c r="AB11" s="44"/>
      <c r="AC11" s="44"/>
      <c r="AD11" s="44"/>
      <c r="AE11" s="44"/>
      <c r="AF11" s="44"/>
      <c r="AG11" s="44"/>
      <c r="AH11" s="44"/>
      <c r="AI11" s="44"/>
      <c r="AJ11" s="44"/>
      <c r="AK11" s="44"/>
      <c r="AL11" s="44"/>
      <c r="AM11" s="44"/>
      <c r="AN11" s="44"/>
      <c r="AO11" s="44"/>
      <c r="AP11" s="44"/>
      <c r="AQ11" s="44"/>
      <c r="AR11" s="44"/>
      <c r="AS11" s="44"/>
      <c r="AT11" s="44"/>
      <c r="AV11" s="3" t="e">
        <f>SUM(F11,#REF!,#REF!,#REF!,#REF!,#REF!,#REF!)</f>
        <v>#REF!</v>
      </c>
      <c r="AW11" s="34" t="e">
        <f>SUM(G11,#REF!,#REF!,#REF!,#REF!,#REF!,#REF!)</f>
        <v>#REF!</v>
      </c>
      <c r="AX11" s="35">
        <f t="shared" si="7"/>
        <v>0</v>
      </c>
      <c r="AY11" s="35"/>
    </row>
    <row r="12" spans="1:51" ht="13.5" customHeight="1">
      <c r="A12" s="166" t="s">
        <v>21</v>
      </c>
      <c r="B12" s="139">
        <f>SUM(B8:B10)</f>
        <v>9</v>
      </c>
      <c r="C12" s="139">
        <f t="shared" ref="C12:Y12" si="8">SUM(C8:C10)</f>
        <v>5</v>
      </c>
      <c r="D12" s="139">
        <f>SUM(B12:C12)</f>
        <v>14</v>
      </c>
      <c r="E12" s="139"/>
      <c r="F12" s="139">
        <f t="shared" si="8"/>
        <v>3</v>
      </c>
      <c r="G12" s="139">
        <f t="shared" si="8"/>
        <v>4</v>
      </c>
      <c r="H12" s="139">
        <f t="shared" si="8"/>
        <v>7</v>
      </c>
      <c r="I12" s="139"/>
      <c r="J12" s="139">
        <f t="shared" si="8"/>
        <v>574</v>
      </c>
      <c r="K12" s="139">
        <f t="shared" si="8"/>
        <v>379</v>
      </c>
      <c r="L12" s="139">
        <f t="shared" si="8"/>
        <v>953</v>
      </c>
      <c r="M12" s="139"/>
      <c r="N12" s="139">
        <f t="shared" si="8"/>
        <v>120</v>
      </c>
      <c r="O12" s="139">
        <f t="shared" si="8"/>
        <v>43</v>
      </c>
      <c r="P12" s="139">
        <f t="shared" si="8"/>
        <v>163</v>
      </c>
      <c r="Q12" s="139"/>
      <c r="R12" s="139">
        <f t="shared" si="8"/>
        <v>604</v>
      </c>
      <c r="S12" s="139">
        <f t="shared" si="8"/>
        <v>372</v>
      </c>
      <c r="T12" s="139">
        <f t="shared" si="8"/>
        <v>976</v>
      </c>
      <c r="U12" s="139"/>
      <c r="V12" s="139">
        <f t="shared" si="8"/>
        <v>242</v>
      </c>
      <c r="W12" s="139">
        <f t="shared" si="8"/>
        <v>106</v>
      </c>
      <c r="X12" s="139">
        <f t="shared" si="8"/>
        <v>348</v>
      </c>
      <c r="Y12" s="139">
        <f t="shared" si="8"/>
        <v>0</v>
      </c>
      <c r="Z12" s="139">
        <f>SUM(Z8:Z10)</f>
        <v>2461</v>
      </c>
      <c r="AA12" s="44"/>
      <c r="AB12" s="44"/>
      <c r="AC12" s="44"/>
      <c r="AD12" s="44"/>
      <c r="AE12" s="44"/>
      <c r="AF12" s="44"/>
      <c r="AG12" s="44"/>
      <c r="AH12" s="44"/>
      <c r="AI12" s="44"/>
      <c r="AJ12" s="44"/>
      <c r="AK12" s="44"/>
      <c r="AL12" s="44"/>
      <c r="AM12" s="44"/>
      <c r="AN12" s="44"/>
      <c r="AO12" s="44"/>
      <c r="AP12" s="44"/>
      <c r="AQ12" s="44"/>
      <c r="AR12" s="44"/>
      <c r="AS12" s="44"/>
      <c r="AT12" s="44"/>
    </row>
    <row r="13" spans="1:51" ht="12.75" customHeight="1">
      <c r="B13" s="57"/>
      <c r="C13" s="57"/>
      <c r="D13" s="57"/>
      <c r="E13" s="57"/>
      <c r="F13" s="57"/>
      <c r="G13" s="57"/>
      <c r="H13" s="57"/>
      <c r="I13" s="57"/>
      <c r="J13" s="57"/>
      <c r="K13" s="57"/>
      <c r="L13" s="57"/>
      <c r="M13" s="57"/>
      <c r="N13" s="57"/>
      <c r="O13" s="57"/>
      <c r="P13" s="57"/>
      <c r="Q13" s="57"/>
      <c r="R13" s="57"/>
      <c r="S13" s="57"/>
      <c r="T13" s="57"/>
      <c r="U13" s="57"/>
      <c r="V13" s="57"/>
      <c r="W13" s="57"/>
      <c r="X13" s="57"/>
      <c r="Y13" s="167"/>
      <c r="Z13" s="44"/>
    </row>
    <row r="14" spans="1:51" ht="12.75" customHeight="1">
      <c r="B14" s="57"/>
      <c r="C14" s="57"/>
      <c r="D14" s="57"/>
      <c r="E14" s="57"/>
      <c r="F14" s="57"/>
      <c r="G14" s="57"/>
      <c r="H14" s="57"/>
      <c r="I14" s="57"/>
      <c r="J14" s="57"/>
      <c r="K14" s="57"/>
      <c r="L14" s="57"/>
      <c r="M14" s="57"/>
      <c r="N14" s="57"/>
      <c r="O14" s="57"/>
      <c r="P14" s="57"/>
      <c r="Q14" s="57"/>
      <c r="R14" s="57"/>
      <c r="S14" s="57"/>
      <c r="T14" s="57"/>
      <c r="U14" s="57"/>
      <c r="V14" s="57"/>
      <c r="W14" s="57"/>
      <c r="X14" s="57"/>
      <c r="Y14" s="1835"/>
      <c r="Z14" s="1835"/>
    </row>
    <row r="15" spans="1:51" ht="12.75" customHeight="1">
      <c r="B15" s="41"/>
      <c r="C15" s="41"/>
      <c r="D15" s="41"/>
      <c r="E15" s="41"/>
      <c r="F15" s="41"/>
      <c r="G15" s="41"/>
      <c r="H15" s="41"/>
      <c r="I15" s="41"/>
      <c r="J15" s="41"/>
      <c r="K15" s="41"/>
      <c r="L15" s="41"/>
      <c r="M15" s="41"/>
      <c r="N15" s="41"/>
      <c r="O15" s="41"/>
      <c r="P15" s="41"/>
      <c r="Q15" s="41"/>
      <c r="R15" s="41"/>
      <c r="S15" s="41"/>
      <c r="T15" s="41"/>
      <c r="U15" s="41"/>
      <c r="V15" s="41"/>
      <c r="W15" s="41"/>
      <c r="X15" s="41"/>
    </row>
    <row r="16" spans="1:51" ht="12.75" customHeight="1">
      <c r="B16" s="41"/>
      <c r="C16" s="41"/>
      <c r="D16" s="41"/>
      <c r="E16" s="41"/>
      <c r="F16" s="41"/>
      <c r="G16" s="41"/>
      <c r="H16" s="41"/>
      <c r="I16" s="41"/>
      <c r="J16" s="41"/>
      <c r="K16" s="41"/>
      <c r="L16" s="41"/>
      <c r="M16" s="41"/>
      <c r="N16" s="41"/>
      <c r="O16" s="41"/>
      <c r="P16" s="41"/>
      <c r="Q16" s="41"/>
      <c r="R16" s="41"/>
      <c r="S16" s="41"/>
      <c r="T16" s="41"/>
      <c r="U16" s="41"/>
      <c r="V16" s="41"/>
      <c r="W16" s="41"/>
      <c r="X16" s="41"/>
    </row>
    <row r="17" spans="2:46" ht="12.75" customHeight="1">
      <c r="B17" s="41"/>
      <c r="C17" s="41"/>
      <c r="D17" s="41"/>
      <c r="E17" s="41"/>
      <c r="F17" s="41"/>
      <c r="G17" s="41"/>
      <c r="H17" s="41"/>
      <c r="I17" s="41"/>
      <c r="J17" s="41"/>
      <c r="K17" s="41"/>
      <c r="L17" s="41"/>
      <c r="M17" s="41"/>
      <c r="N17" s="41"/>
      <c r="O17" s="41"/>
      <c r="P17" s="41"/>
      <c r="Q17" s="41"/>
      <c r="R17" s="41"/>
      <c r="S17" s="41"/>
      <c r="T17" s="41"/>
      <c r="U17" s="41"/>
      <c r="V17" s="41"/>
      <c r="W17" s="41"/>
      <c r="X17" s="41"/>
    </row>
    <row r="18" spans="2:46" ht="15" customHeight="1">
      <c r="B18" s="57"/>
      <c r="C18" s="57"/>
      <c r="D18" s="57"/>
      <c r="E18" s="57"/>
      <c r="F18" s="57"/>
      <c r="G18" s="57"/>
      <c r="H18" s="57"/>
      <c r="I18" s="57"/>
      <c r="J18" s="57"/>
      <c r="K18" s="57"/>
      <c r="L18" s="57"/>
      <c r="M18" s="57"/>
      <c r="N18" s="57"/>
      <c r="O18" s="57"/>
      <c r="P18" s="57"/>
      <c r="Q18" s="57"/>
      <c r="R18" s="57"/>
      <c r="S18" s="57"/>
      <c r="T18" s="57"/>
      <c r="U18" s="57"/>
      <c r="V18" s="57"/>
      <c r="W18" s="57"/>
      <c r="X18" s="57"/>
      <c r="Y18" s="57"/>
    </row>
    <row r="19" spans="2:46" ht="12" customHeight="1">
      <c r="B19" s="57"/>
      <c r="C19" s="57"/>
      <c r="D19" s="57"/>
      <c r="E19" s="57"/>
      <c r="F19" s="57"/>
      <c r="G19" s="57"/>
      <c r="H19" s="57"/>
      <c r="I19" s="57"/>
      <c r="J19" s="57"/>
      <c r="K19" s="57"/>
      <c r="L19" s="57"/>
      <c r="M19" s="57"/>
      <c r="N19" s="57"/>
      <c r="O19" s="57"/>
      <c r="P19" s="57"/>
      <c r="Q19" s="57"/>
      <c r="R19" s="57"/>
      <c r="S19" s="57"/>
      <c r="T19" s="57"/>
      <c r="U19" s="57"/>
      <c r="V19" s="57"/>
      <c r="W19" s="57"/>
      <c r="X19" s="57"/>
    </row>
    <row r="20" spans="2:46" ht="15" customHeight="1">
      <c r="B20" s="57"/>
      <c r="C20" s="57"/>
      <c r="D20" s="57"/>
      <c r="E20" s="57"/>
      <c r="F20" s="57"/>
      <c r="G20" s="57"/>
      <c r="H20" s="57"/>
      <c r="I20" s="57"/>
      <c r="J20" s="57"/>
      <c r="K20" s="57"/>
      <c r="L20" s="57"/>
      <c r="M20" s="57"/>
      <c r="N20" s="57"/>
      <c r="O20" s="57"/>
      <c r="P20" s="57"/>
      <c r="Q20" s="57"/>
      <c r="R20" s="57"/>
      <c r="S20" s="57"/>
      <c r="T20" s="57"/>
      <c r="U20" s="57"/>
      <c r="V20" s="57"/>
      <c r="W20" s="57"/>
      <c r="X20" s="57"/>
    </row>
    <row r="21" spans="2:46" ht="15" customHeight="1">
      <c r="B21" s="57"/>
      <c r="C21" s="57"/>
      <c r="D21" s="57"/>
      <c r="E21" s="57"/>
      <c r="F21" s="57"/>
      <c r="G21" s="57"/>
      <c r="H21" s="57"/>
      <c r="I21" s="57"/>
      <c r="J21" s="57"/>
      <c r="K21" s="57"/>
      <c r="L21" s="57"/>
      <c r="M21" s="57"/>
      <c r="N21" s="57"/>
      <c r="O21" s="57"/>
      <c r="P21" s="57"/>
      <c r="Q21" s="57"/>
      <c r="R21" s="57"/>
      <c r="S21" s="57"/>
      <c r="T21" s="57"/>
      <c r="U21" s="57"/>
      <c r="V21" s="57"/>
      <c r="W21" s="57"/>
      <c r="X21" s="57"/>
    </row>
    <row r="22" spans="2:46" ht="15" customHeight="1">
      <c r="B22" s="57"/>
      <c r="C22" s="57"/>
      <c r="D22" s="57"/>
      <c r="E22" s="57"/>
      <c r="F22" s="57"/>
      <c r="G22" s="57"/>
      <c r="H22" s="57"/>
      <c r="I22" s="57"/>
      <c r="J22" s="57"/>
      <c r="K22" s="57"/>
      <c r="L22" s="57"/>
      <c r="M22" s="57"/>
      <c r="N22" s="57"/>
      <c r="O22" s="57"/>
      <c r="P22" s="57"/>
      <c r="Q22" s="57"/>
      <c r="R22" s="57"/>
      <c r="S22" s="57"/>
      <c r="T22" s="57"/>
      <c r="U22" s="57"/>
      <c r="V22" s="57"/>
      <c r="W22" s="57"/>
      <c r="X22" s="57"/>
    </row>
    <row r="23" spans="2:46" ht="15" customHeight="1">
      <c r="B23" s="57"/>
      <c r="C23" s="57"/>
      <c r="D23" s="57"/>
      <c r="E23" s="57"/>
      <c r="F23" s="57"/>
      <c r="G23" s="57"/>
      <c r="H23" s="57"/>
      <c r="I23" s="57"/>
      <c r="J23" s="57"/>
      <c r="K23" s="57"/>
      <c r="L23" s="57"/>
      <c r="M23" s="57"/>
      <c r="N23" s="57"/>
      <c r="O23" s="57"/>
      <c r="P23" s="57"/>
      <c r="Q23" s="57"/>
      <c r="R23" s="57"/>
      <c r="S23" s="57"/>
      <c r="T23" s="57"/>
      <c r="U23" s="57"/>
      <c r="V23" s="57"/>
      <c r="W23" s="57"/>
      <c r="X23" s="57"/>
    </row>
    <row r="24" spans="2:46" ht="14.1" customHeight="1">
      <c r="B24" s="57"/>
      <c r="C24" s="57"/>
      <c r="D24" s="57"/>
      <c r="E24" s="57"/>
      <c r="F24" s="57"/>
      <c r="G24" s="57"/>
      <c r="H24" s="57"/>
      <c r="I24" s="57"/>
      <c r="J24" s="57"/>
      <c r="K24" s="57"/>
      <c r="L24" s="57"/>
      <c r="M24" s="57"/>
      <c r="N24" s="57"/>
      <c r="O24" s="57"/>
      <c r="P24" s="57"/>
      <c r="Q24" s="57"/>
      <c r="R24" s="57"/>
      <c r="S24" s="57"/>
      <c r="T24" s="57"/>
      <c r="U24" s="57"/>
      <c r="V24" s="57"/>
      <c r="W24" s="57"/>
      <c r="X24" s="57"/>
    </row>
    <row r="25" spans="2:46" ht="12.75" customHeight="1">
      <c r="B25" s="57"/>
      <c r="C25" s="57"/>
      <c r="D25" s="57"/>
      <c r="E25" s="57"/>
      <c r="F25" s="57"/>
      <c r="G25" s="57"/>
      <c r="H25" s="57"/>
      <c r="I25" s="57"/>
      <c r="J25" s="57"/>
      <c r="K25" s="57"/>
      <c r="L25" s="57"/>
      <c r="M25" s="57"/>
      <c r="N25" s="57"/>
      <c r="O25" s="57"/>
      <c r="P25" s="57"/>
      <c r="Q25" s="57"/>
      <c r="R25" s="57"/>
      <c r="S25" s="57"/>
      <c r="T25" s="57"/>
      <c r="U25" s="57"/>
      <c r="V25" s="57"/>
      <c r="W25" s="57"/>
      <c r="X25" s="57"/>
    </row>
    <row r="26" spans="2:46" ht="14.1" customHeight="1">
      <c r="B26" s="57"/>
      <c r="C26" s="57"/>
      <c r="D26" s="57"/>
      <c r="E26" s="57"/>
      <c r="F26" s="57"/>
      <c r="G26" s="57"/>
      <c r="H26" s="57"/>
      <c r="I26" s="57"/>
      <c r="J26" s="57"/>
      <c r="K26" s="57"/>
      <c r="L26" s="57"/>
      <c r="M26" s="57"/>
      <c r="N26" s="57"/>
      <c r="O26" s="57"/>
      <c r="P26" s="57"/>
      <c r="Q26" s="57"/>
      <c r="R26" s="57"/>
      <c r="S26" s="57"/>
      <c r="T26" s="57"/>
      <c r="U26" s="57"/>
      <c r="V26" s="57"/>
      <c r="W26" s="57"/>
      <c r="X26" s="57"/>
      <c r="AA26" s="59"/>
      <c r="AB26" s="59"/>
      <c r="AC26" s="59"/>
      <c r="AD26" s="59"/>
      <c r="AE26" s="59"/>
      <c r="AF26" s="59"/>
      <c r="AG26" s="59"/>
      <c r="AH26" s="59"/>
      <c r="AI26" s="59"/>
      <c r="AJ26" s="59"/>
      <c r="AK26" s="59"/>
      <c r="AL26" s="59"/>
      <c r="AM26" s="59"/>
      <c r="AN26" s="59"/>
      <c r="AO26" s="59"/>
      <c r="AP26" s="59"/>
      <c r="AQ26" s="59"/>
      <c r="AR26" s="59"/>
      <c r="AS26" s="59"/>
      <c r="AT26" s="59"/>
    </row>
    <row r="27" spans="2:46">
      <c r="B27" s="57"/>
      <c r="C27" s="57"/>
      <c r="D27" s="57"/>
      <c r="E27" s="57"/>
      <c r="F27" s="57"/>
      <c r="G27" s="57"/>
      <c r="H27" s="57"/>
      <c r="I27" s="57"/>
      <c r="J27" s="57"/>
      <c r="K27" s="57"/>
      <c r="L27" s="57"/>
      <c r="M27" s="57"/>
      <c r="N27" s="57"/>
      <c r="O27" s="57"/>
      <c r="P27" s="57"/>
      <c r="Q27" s="57"/>
      <c r="R27" s="57"/>
      <c r="S27" s="57"/>
      <c r="T27" s="57"/>
      <c r="U27" s="57"/>
      <c r="V27" s="57"/>
      <c r="W27" s="57"/>
      <c r="X27" s="57"/>
    </row>
    <row r="28" spans="2:46">
      <c r="B28" s="57"/>
      <c r="C28" s="57"/>
      <c r="D28" s="57"/>
      <c r="E28" s="57"/>
      <c r="F28" s="57"/>
      <c r="G28" s="57"/>
      <c r="H28" s="57"/>
      <c r="I28" s="57"/>
      <c r="J28" s="57"/>
      <c r="K28" s="57"/>
      <c r="L28" s="57"/>
      <c r="M28" s="57"/>
      <c r="N28" s="57"/>
      <c r="O28" s="57"/>
      <c r="P28" s="57"/>
      <c r="Q28" s="57"/>
      <c r="R28" s="57"/>
      <c r="S28" s="57"/>
      <c r="T28" s="57"/>
      <c r="U28" s="57"/>
      <c r="V28" s="57"/>
      <c r="W28" s="57"/>
      <c r="X28" s="57"/>
    </row>
    <row r="29" spans="2:46">
      <c r="B29" s="57"/>
      <c r="C29" s="57"/>
      <c r="D29" s="57"/>
      <c r="E29" s="57"/>
      <c r="F29" s="57"/>
      <c r="G29" s="57"/>
      <c r="H29" s="57"/>
      <c r="I29" s="57"/>
      <c r="J29" s="57"/>
      <c r="K29" s="57"/>
      <c r="L29" s="57"/>
      <c r="M29" s="57"/>
      <c r="N29" s="57"/>
      <c r="O29" s="57"/>
      <c r="P29" s="57"/>
      <c r="Q29" s="57"/>
      <c r="R29" s="57"/>
      <c r="S29" s="57"/>
      <c r="T29" s="57"/>
      <c r="U29" s="57"/>
      <c r="V29" s="57"/>
      <c r="W29" s="57"/>
      <c r="X29" s="57"/>
    </row>
    <row r="45" spans="1:1">
      <c r="A45" s="82" t="s">
        <v>67</v>
      </c>
    </row>
    <row r="82" spans="1:1">
      <c r="A82" s="69"/>
    </row>
  </sheetData>
  <mergeCells count="13">
    <mergeCell ref="V6:X6"/>
    <mergeCell ref="Z6:Z7"/>
    <mergeCell ref="Y14:Z14"/>
    <mergeCell ref="A2:Z2"/>
    <mergeCell ref="A3:Z4"/>
    <mergeCell ref="A5:A7"/>
    <mergeCell ref="B5:D6"/>
    <mergeCell ref="F5:L5"/>
    <mergeCell ref="N5:X5"/>
    <mergeCell ref="F6:H6"/>
    <mergeCell ref="J6:L6"/>
    <mergeCell ref="N6:P6"/>
    <mergeCell ref="R6:T6"/>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53"/>
  <sheetViews>
    <sheetView topLeftCell="D1" workbookViewId="0">
      <selection activeCell="AU5" sqref="AU5:AZ29"/>
    </sheetView>
  </sheetViews>
  <sheetFormatPr baseColWidth="10" defaultColWidth="11.42578125" defaultRowHeight="12.75"/>
  <cols>
    <col min="1" max="1" width="2" style="3" hidden="1" customWidth="1"/>
    <col min="2" max="2" width="2.140625" style="3" hidden="1" customWidth="1"/>
    <col min="3" max="3" width="2.7109375" style="3" hidden="1" customWidth="1"/>
    <col min="4" max="4" width="6" style="65" customWidth="1"/>
    <col min="5" max="5" width="4.7109375" style="65" customWidth="1"/>
    <col min="6" max="6" width="50.5703125" style="65" customWidth="1"/>
    <col min="7" max="7" width="4" style="168" bestFit="1" customWidth="1"/>
    <col min="8" max="8" width="3.28515625" style="1" customWidth="1"/>
    <col min="9" max="9" width="5.42578125" style="1" customWidth="1"/>
    <col min="10" max="10" width="0.85546875" style="1" customWidth="1"/>
    <col min="11" max="11" width="3.5703125" style="1" bestFit="1" customWidth="1"/>
    <col min="12" max="12" width="3.28515625" style="1" customWidth="1"/>
    <col min="13" max="13" width="4" style="1" customWidth="1"/>
    <col min="14" max="14" width="0.5703125" style="1" customWidth="1"/>
    <col min="15" max="15" width="3.28515625" style="1" customWidth="1"/>
    <col min="16" max="16" width="3.42578125" style="1" customWidth="1"/>
    <col min="17" max="17" width="4" style="1" customWidth="1"/>
    <col min="18" max="18" width="0.85546875" style="1" customWidth="1"/>
    <col min="19" max="19" width="3.5703125" style="1" bestFit="1" customWidth="1"/>
    <col min="20" max="20" width="3.28515625" style="1" customWidth="1"/>
    <col min="21" max="21" width="4" style="1" customWidth="1"/>
    <col min="22" max="22" width="1.42578125" style="1" customWidth="1"/>
    <col min="23" max="24" width="3.28515625" style="1" customWidth="1"/>
    <col min="25" max="25" width="4" style="1" customWidth="1"/>
    <col min="26" max="26" width="0.42578125" style="3" customWidth="1"/>
    <col min="27" max="27" width="5.7109375" style="3" customWidth="1"/>
    <col min="28" max="41" width="4.5703125" style="3" customWidth="1"/>
    <col min="42" max="47" width="5.42578125" style="3" customWidth="1"/>
    <col min="48" max="48" width="6" style="3" customWidth="1"/>
    <col min="49" max="49" width="12.28515625" style="3" bestFit="1" customWidth="1"/>
    <col min="50" max="16384" width="11.42578125" style="3"/>
  </cols>
  <sheetData>
    <row r="1" spans="1:52" ht="3.75" customHeight="1"/>
    <row r="2" spans="1:52" ht="12" customHeight="1">
      <c r="D2" s="1827" t="s">
        <v>107</v>
      </c>
      <c r="E2" s="1827"/>
      <c r="F2" s="1827"/>
      <c r="G2" s="1827"/>
      <c r="H2" s="1827"/>
      <c r="I2" s="1827"/>
      <c r="J2" s="1827"/>
      <c r="K2" s="1827"/>
      <c r="L2" s="1827"/>
      <c r="M2" s="1827"/>
      <c r="N2" s="1827"/>
      <c r="O2" s="1827"/>
      <c r="P2" s="1827"/>
      <c r="Q2" s="1827"/>
      <c r="R2" s="1827"/>
      <c r="S2" s="1827"/>
      <c r="T2" s="1827"/>
      <c r="U2" s="1827"/>
      <c r="V2" s="1827"/>
      <c r="W2" s="1827"/>
      <c r="X2" s="1827"/>
      <c r="Y2" s="1827"/>
      <c r="Z2" s="1827"/>
      <c r="AA2" s="1827"/>
      <c r="AB2" s="5"/>
      <c r="AC2" s="5"/>
      <c r="AD2" s="5"/>
      <c r="AE2" s="5"/>
      <c r="AF2" s="5"/>
      <c r="AG2" s="5"/>
      <c r="AH2" s="5"/>
      <c r="AI2" s="5"/>
      <c r="AJ2" s="5"/>
      <c r="AK2" s="5"/>
      <c r="AL2" s="5"/>
      <c r="AM2" s="5"/>
      <c r="AN2" s="5"/>
      <c r="AO2" s="5"/>
      <c r="AP2" s="5"/>
      <c r="AQ2" s="5"/>
      <c r="AR2" s="5"/>
      <c r="AS2" s="5"/>
      <c r="AT2" s="5"/>
      <c r="AU2" s="5"/>
    </row>
    <row r="3" spans="1:52" ht="12" customHeight="1">
      <c r="D3" s="1828" t="s">
        <v>2</v>
      </c>
      <c r="E3" s="1828"/>
      <c r="F3" s="1828"/>
      <c r="G3" s="1828"/>
      <c r="H3" s="1828"/>
      <c r="I3" s="1828"/>
      <c r="J3" s="1828"/>
      <c r="K3" s="1828"/>
      <c r="L3" s="1828"/>
      <c r="M3" s="1828"/>
      <c r="N3" s="1828"/>
      <c r="O3" s="1828"/>
      <c r="P3" s="1828"/>
      <c r="Q3" s="1828"/>
      <c r="R3" s="1828"/>
      <c r="S3" s="1828"/>
      <c r="T3" s="1828"/>
      <c r="U3" s="1828"/>
      <c r="V3" s="1828"/>
      <c r="W3" s="1828"/>
      <c r="X3" s="1828"/>
      <c r="Y3" s="1828"/>
      <c r="Z3" s="1828"/>
      <c r="AA3" s="1828"/>
      <c r="AB3" s="5"/>
      <c r="AC3" s="5"/>
      <c r="AD3" s="5"/>
      <c r="AE3" s="5"/>
      <c r="AF3" s="5"/>
      <c r="AG3" s="5"/>
      <c r="AH3" s="5"/>
      <c r="AI3" s="5"/>
      <c r="AJ3" s="5"/>
      <c r="AK3" s="5"/>
      <c r="AL3" s="5"/>
      <c r="AM3" s="5"/>
      <c r="AN3" s="5"/>
      <c r="AO3" s="5"/>
      <c r="AP3" s="5"/>
      <c r="AQ3" s="5"/>
      <c r="AR3" s="5"/>
      <c r="AS3" s="5"/>
      <c r="AT3" s="5"/>
      <c r="AU3" s="5"/>
    </row>
    <row r="4" spans="1:52" ht="3.75" customHeight="1">
      <c r="D4" s="1829"/>
      <c r="E4" s="1829"/>
      <c r="F4" s="1829"/>
      <c r="G4" s="1829"/>
      <c r="H4" s="1829"/>
      <c r="I4" s="1829"/>
      <c r="J4" s="1829"/>
      <c r="K4" s="1829"/>
      <c r="L4" s="1829"/>
      <c r="M4" s="1829"/>
      <c r="N4" s="1829"/>
      <c r="O4" s="1829"/>
      <c r="P4" s="1829"/>
      <c r="Q4" s="1829"/>
      <c r="R4" s="1829"/>
      <c r="S4" s="1829"/>
      <c r="T4" s="1829"/>
      <c r="U4" s="1829"/>
      <c r="V4" s="1829"/>
      <c r="W4" s="1829"/>
      <c r="X4" s="1829"/>
      <c r="Y4" s="1829"/>
      <c r="Z4" s="1829"/>
      <c r="AA4" s="1829"/>
    </row>
    <row r="5" spans="1:52" ht="12.75" customHeight="1">
      <c r="A5" s="91"/>
      <c r="B5" s="91"/>
      <c r="C5" s="91"/>
      <c r="D5" s="1830" t="s">
        <v>3</v>
      </c>
      <c r="E5" s="69"/>
      <c r="F5" s="92"/>
      <c r="G5" s="1832" t="s">
        <v>108</v>
      </c>
      <c r="H5" s="1832"/>
      <c r="I5" s="1832"/>
      <c r="J5" s="1832"/>
      <c r="K5" s="1832"/>
      <c r="L5" s="1832"/>
      <c r="M5" s="1832"/>
      <c r="N5" s="1832"/>
      <c r="O5" s="1832"/>
      <c r="P5" s="1832"/>
      <c r="Q5" s="1832"/>
      <c r="R5" s="1832"/>
      <c r="S5" s="1832"/>
      <c r="T5" s="1832"/>
      <c r="U5" s="1832"/>
      <c r="V5" s="1832"/>
      <c r="W5" s="1832"/>
      <c r="X5" s="1832"/>
      <c r="Y5" s="1832"/>
      <c r="Z5" s="95"/>
      <c r="AA5" s="141"/>
    </row>
    <row r="6" spans="1:52">
      <c r="A6" s="91" t="s">
        <v>9</v>
      </c>
      <c r="B6" s="91" t="s">
        <v>10</v>
      </c>
      <c r="C6" s="91" t="s">
        <v>11</v>
      </c>
      <c r="D6" s="1830"/>
      <c r="E6" s="97" t="s">
        <v>12</v>
      </c>
      <c r="F6" s="98"/>
      <c r="G6" s="1846" t="s">
        <v>109</v>
      </c>
      <c r="H6" s="1846"/>
      <c r="I6" s="1846"/>
      <c r="J6" s="153"/>
      <c r="K6" s="1847" t="s">
        <v>110</v>
      </c>
      <c r="L6" s="1847"/>
      <c r="M6" s="1847"/>
      <c r="N6" s="153"/>
      <c r="O6" s="1847" t="s">
        <v>111</v>
      </c>
      <c r="P6" s="1847"/>
      <c r="Q6" s="1847"/>
      <c r="R6" s="153"/>
      <c r="S6" s="1847" t="s">
        <v>112</v>
      </c>
      <c r="T6" s="1847"/>
      <c r="U6" s="1847"/>
      <c r="V6" s="171"/>
      <c r="W6" s="1847" t="s">
        <v>113</v>
      </c>
      <c r="X6" s="1847"/>
      <c r="Y6" s="1847"/>
      <c r="Z6" s="172"/>
      <c r="AA6" s="99" t="s">
        <v>21</v>
      </c>
    </row>
    <row r="7" spans="1:52" ht="11.25" customHeight="1">
      <c r="A7" s="91"/>
      <c r="B7" s="91"/>
      <c r="C7" s="91"/>
      <c r="D7" s="1831"/>
      <c r="E7" s="72"/>
      <c r="F7" s="173"/>
      <c r="G7" s="174" t="s">
        <v>19</v>
      </c>
      <c r="H7" s="155" t="s">
        <v>20</v>
      </c>
      <c r="I7" s="155" t="s">
        <v>21</v>
      </c>
      <c r="J7" s="155"/>
      <c r="K7" s="155" t="s">
        <v>19</v>
      </c>
      <c r="L7" s="155" t="s">
        <v>20</v>
      </c>
      <c r="M7" s="155" t="s">
        <v>21</v>
      </c>
      <c r="N7" s="155"/>
      <c r="O7" s="155" t="s">
        <v>19</v>
      </c>
      <c r="P7" s="155" t="s">
        <v>20</v>
      </c>
      <c r="Q7" s="155" t="s">
        <v>21</v>
      </c>
      <c r="R7" s="155"/>
      <c r="S7" s="155" t="s">
        <v>19</v>
      </c>
      <c r="T7" s="155" t="s">
        <v>20</v>
      </c>
      <c r="U7" s="155" t="s">
        <v>21</v>
      </c>
      <c r="V7" s="155"/>
      <c r="W7" s="155" t="s">
        <v>19</v>
      </c>
      <c r="X7" s="155" t="s">
        <v>20</v>
      </c>
      <c r="Y7" s="155" t="s">
        <v>21</v>
      </c>
      <c r="Z7" s="156"/>
      <c r="AA7" s="175"/>
    </row>
    <row r="8" spans="1:52" ht="13.5" customHeight="1">
      <c r="A8" s="91"/>
      <c r="B8" s="91"/>
      <c r="D8" s="1819">
        <v>1401</v>
      </c>
      <c r="E8" s="102" t="s">
        <v>22</v>
      </c>
      <c r="F8" s="97"/>
      <c r="G8" s="176">
        <f>SUM(G9:G14)</f>
        <v>94</v>
      </c>
      <c r="H8" s="115">
        <f>SUM(H9:H14)</f>
        <v>32</v>
      </c>
      <c r="I8" s="115">
        <f>SUM(G8:H8)</f>
        <v>126</v>
      </c>
      <c r="J8" s="115"/>
      <c r="K8" s="115">
        <f>SUM(K9:K14)</f>
        <v>7</v>
      </c>
      <c r="L8" s="115">
        <f>SUM(L9:L14)</f>
        <v>0</v>
      </c>
      <c r="M8" s="115">
        <f>SUM(K8:L8)</f>
        <v>7</v>
      </c>
      <c r="N8" s="115"/>
      <c r="O8" s="115">
        <f>SUM(O9:O14)</f>
        <v>16</v>
      </c>
      <c r="P8" s="115">
        <f>SUM(P9:P14)</f>
        <v>7</v>
      </c>
      <c r="Q8" s="115">
        <f>SUM(O8:P8)</f>
        <v>23</v>
      </c>
      <c r="R8" s="115"/>
      <c r="S8" s="115">
        <f>SUM(S9:S14)</f>
        <v>30</v>
      </c>
      <c r="T8" s="115">
        <f>SUM(T9:T14)</f>
        <v>11</v>
      </c>
      <c r="U8" s="115">
        <f>SUM(S8:T8)</f>
        <v>41</v>
      </c>
      <c r="V8" s="115"/>
      <c r="W8" s="115">
        <f>SUM(W9:W14)</f>
        <v>80</v>
      </c>
      <c r="X8" s="115">
        <f>SUM(X9:X14)</f>
        <v>8</v>
      </c>
      <c r="Y8" s="115">
        <f>SUM(W8:X8)</f>
        <v>88</v>
      </c>
      <c r="Z8" s="177"/>
      <c r="AA8" s="117">
        <f>SUM(Y8,U8,Q8,M8,I8)</f>
        <v>285</v>
      </c>
    </row>
    <row r="9" spans="1:52" s="30" customFormat="1" ht="13.5" customHeight="1">
      <c r="A9" s="91">
        <v>1</v>
      </c>
      <c r="B9" s="91">
        <v>1</v>
      </c>
      <c r="C9" s="91">
        <v>11</v>
      </c>
      <c r="D9" s="1820"/>
      <c r="E9" s="106" t="s">
        <v>23</v>
      </c>
      <c r="F9" s="178"/>
      <c r="G9" s="179">
        <v>14</v>
      </c>
      <c r="H9" s="107">
        <v>2</v>
      </c>
      <c r="I9" s="107">
        <f t="shared" ref="I9:I14" si="0">SUM(G9:H9)</f>
        <v>16</v>
      </c>
      <c r="J9" s="107"/>
      <c r="K9" s="107">
        <v>0</v>
      </c>
      <c r="L9" s="107">
        <v>0</v>
      </c>
      <c r="M9" s="107">
        <f t="shared" ref="M9:M14" si="1">SUM(K9:L9)</f>
        <v>0</v>
      </c>
      <c r="N9" s="107"/>
      <c r="O9" s="107">
        <v>8</v>
      </c>
      <c r="P9" s="107">
        <v>3</v>
      </c>
      <c r="Q9" s="107">
        <f t="shared" ref="Q9:Q14" si="2">SUM(O9:P9)</f>
        <v>11</v>
      </c>
      <c r="R9" s="107"/>
      <c r="S9" s="107">
        <v>6</v>
      </c>
      <c r="T9" s="107">
        <v>4</v>
      </c>
      <c r="U9" s="107">
        <f t="shared" ref="U9:U14" si="3">SUM(S9:T9)</f>
        <v>10</v>
      </c>
      <c r="V9" s="107"/>
      <c r="W9" s="107">
        <v>24</v>
      </c>
      <c r="X9" s="107">
        <v>5</v>
      </c>
      <c r="Y9" s="107">
        <f t="shared" ref="Y9:Y14" si="4">SUM(W9:X9)</f>
        <v>29</v>
      </c>
      <c r="Z9" s="108"/>
      <c r="AA9" s="109">
        <f t="shared" ref="AA9:AA14" si="5">SUM(Y9,U9,Q9,M9,I9)</f>
        <v>66</v>
      </c>
    </row>
    <row r="10" spans="1:52" ht="13.5" customHeight="1">
      <c r="A10" s="91">
        <v>1</v>
      </c>
      <c r="B10" s="91">
        <v>1</v>
      </c>
      <c r="C10" s="91">
        <v>5</v>
      </c>
      <c r="D10" s="1820"/>
      <c r="E10" s="110" t="s">
        <v>24</v>
      </c>
      <c r="F10" s="69"/>
      <c r="G10" s="179">
        <v>22</v>
      </c>
      <c r="H10" s="107">
        <v>4</v>
      </c>
      <c r="I10" s="107">
        <f t="shared" si="0"/>
        <v>26</v>
      </c>
      <c r="J10" s="107"/>
      <c r="K10" s="107">
        <v>2</v>
      </c>
      <c r="L10" s="107">
        <v>0</v>
      </c>
      <c r="M10" s="107">
        <f t="shared" si="1"/>
        <v>2</v>
      </c>
      <c r="N10" s="107"/>
      <c r="O10" s="107">
        <v>2</v>
      </c>
      <c r="P10" s="107">
        <v>1</v>
      </c>
      <c r="Q10" s="107">
        <f t="shared" si="2"/>
        <v>3</v>
      </c>
      <c r="R10" s="107"/>
      <c r="S10" s="107">
        <v>13</v>
      </c>
      <c r="T10" s="107">
        <v>4</v>
      </c>
      <c r="U10" s="107">
        <f t="shared" si="3"/>
        <v>17</v>
      </c>
      <c r="V10" s="107"/>
      <c r="W10" s="107">
        <v>28</v>
      </c>
      <c r="X10" s="107">
        <v>1</v>
      </c>
      <c r="Y10" s="107">
        <f t="shared" si="4"/>
        <v>29</v>
      </c>
      <c r="Z10" s="180"/>
      <c r="AA10" s="109">
        <f t="shared" si="5"/>
        <v>77</v>
      </c>
      <c r="AX10" s="34"/>
      <c r="AY10" s="35"/>
      <c r="AZ10" s="35"/>
    </row>
    <row r="11" spans="1:52" ht="13.5" customHeight="1">
      <c r="A11" s="91">
        <v>1</v>
      </c>
      <c r="B11" s="91">
        <v>1</v>
      </c>
      <c r="C11" s="91">
        <v>12</v>
      </c>
      <c r="D11" s="1820"/>
      <c r="E11" s="110" t="s">
        <v>25</v>
      </c>
      <c r="F11" s="69"/>
      <c r="G11" s="179">
        <v>4</v>
      </c>
      <c r="H11" s="107">
        <v>1</v>
      </c>
      <c r="I11" s="107">
        <f t="shared" si="0"/>
        <v>5</v>
      </c>
      <c r="J11" s="107"/>
      <c r="K11" s="107">
        <v>4</v>
      </c>
      <c r="L11" s="107">
        <v>0</v>
      </c>
      <c r="M11" s="107">
        <f t="shared" si="1"/>
        <v>4</v>
      </c>
      <c r="N11" s="107"/>
      <c r="O11" s="107">
        <v>6</v>
      </c>
      <c r="P11" s="107">
        <v>3</v>
      </c>
      <c r="Q11" s="107">
        <f t="shared" si="2"/>
        <v>9</v>
      </c>
      <c r="R11" s="107"/>
      <c r="S11" s="107">
        <v>11</v>
      </c>
      <c r="T11" s="107">
        <v>3</v>
      </c>
      <c r="U11" s="107">
        <f t="shared" si="3"/>
        <v>14</v>
      </c>
      <c r="V11" s="107"/>
      <c r="W11" s="107">
        <v>28</v>
      </c>
      <c r="X11" s="107">
        <v>2</v>
      </c>
      <c r="Y11" s="107">
        <f t="shared" si="4"/>
        <v>30</v>
      </c>
      <c r="Z11" s="180"/>
      <c r="AA11" s="109">
        <f t="shared" si="5"/>
        <v>62</v>
      </c>
      <c r="AX11" s="34"/>
      <c r="AY11" s="35"/>
      <c r="AZ11" s="35"/>
    </row>
    <row r="12" spans="1:52" ht="13.5" customHeight="1">
      <c r="A12" s="91">
        <v>1</v>
      </c>
      <c r="B12" s="91">
        <v>1</v>
      </c>
      <c r="C12" s="91">
        <v>2</v>
      </c>
      <c r="D12" s="1820"/>
      <c r="E12" s="111" t="s">
        <v>26</v>
      </c>
      <c r="F12" s="112"/>
      <c r="G12" s="179">
        <v>30</v>
      </c>
      <c r="H12" s="107">
        <v>15</v>
      </c>
      <c r="I12" s="107">
        <f t="shared" si="0"/>
        <v>45</v>
      </c>
      <c r="J12" s="107"/>
      <c r="K12" s="107">
        <v>0</v>
      </c>
      <c r="L12" s="107">
        <v>0</v>
      </c>
      <c r="M12" s="107">
        <f t="shared" si="1"/>
        <v>0</v>
      </c>
      <c r="N12" s="107"/>
      <c r="O12" s="107">
        <v>0</v>
      </c>
      <c r="P12" s="107">
        <v>0</v>
      </c>
      <c r="Q12" s="107">
        <f t="shared" si="2"/>
        <v>0</v>
      </c>
      <c r="R12" s="107"/>
      <c r="S12" s="107">
        <v>0</v>
      </c>
      <c r="T12" s="107">
        <v>0</v>
      </c>
      <c r="U12" s="107">
        <f t="shared" si="3"/>
        <v>0</v>
      </c>
      <c r="V12" s="107"/>
      <c r="W12" s="107">
        <v>0</v>
      </c>
      <c r="X12" s="107">
        <v>0</v>
      </c>
      <c r="Y12" s="107">
        <f t="shared" si="4"/>
        <v>0</v>
      </c>
      <c r="Z12" s="180"/>
      <c r="AA12" s="109">
        <f t="shared" si="5"/>
        <v>45</v>
      </c>
      <c r="AX12" s="34"/>
      <c r="AY12" s="35"/>
    </row>
    <row r="13" spans="1:52" ht="13.5" customHeight="1">
      <c r="A13" s="91">
        <v>1</v>
      </c>
      <c r="B13" s="91">
        <v>1</v>
      </c>
      <c r="C13" s="91">
        <v>4</v>
      </c>
      <c r="D13" s="1820"/>
      <c r="E13" s="111" t="s">
        <v>27</v>
      </c>
      <c r="F13" s="69"/>
      <c r="G13" s="179">
        <v>13</v>
      </c>
      <c r="H13" s="107">
        <v>3</v>
      </c>
      <c r="I13" s="107">
        <f t="shared" si="0"/>
        <v>16</v>
      </c>
      <c r="J13" s="107"/>
      <c r="K13" s="107">
        <v>1</v>
      </c>
      <c r="L13" s="107">
        <v>0</v>
      </c>
      <c r="M13" s="107">
        <f t="shared" si="1"/>
        <v>1</v>
      </c>
      <c r="N13" s="107"/>
      <c r="O13" s="107">
        <v>0</v>
      </c>
      <c r="P13" s="107">
        <v>0</v>
      </c>
      <c r="Q13" s="107">
        <f t="shared" si="2"/>
        <v>0</v>
      </c>
      <c r="R13" s="107"/>
      <c r="S13" s="107">
        <v>0</v>
      </c>
      <c r="T13" s="107">
        <v>0</v>
      </c>
      <c r="U13" s="107">
        <f t="shared" si="3"/>
        <v>0</v>
      </c>
      <c r="V13" s="107"/>
      <c r="W13" s="107">
        <v>0</v>
      </c>
      <c r="X13" s="107">
        <v>0</v>
      </c>
      <c r="Y13" s="107">
        <f t="shared" si="4"/>
        <v>0</v>
      </c>
      <c r="Z13" s="180"/>
      <c r="AA13" s="109">
        <f t="shared" si="5"/>
        <v>17</v>
      </c>
      <c r="AX13" s="34"/>
      <c r="AY13" s="35"/>
      <c r="AZ13" s="35"/>
    </row>
    <row r="14" spans="1:52" ht="13.5" customHeight="1">
      <c r="A14" s="91">
        <v>1</v>
      </c>
      <c r="B14" s="91">
        <v>1</v>
      </c>
      <c r="C14" s="91">
        <v>1</v>
      </c>
      <c r="D14" s="1820"/>
      <c r="E14" s="111" t="s">
        <v>28</v>
      </c>
      <c r="F14" s="69"/>
      <c r="G14" s="179">
        <v>11</v>
      </c>
      <c r="H14" s="107">
        <v>7</v>
      </c>
      <c r="I14" s="107">
        <f t="shared" si="0"/>
        <v>18</v>
      </c>
      <c r="J14" s="107"/>
      <c r="K14" s="107">
        <v>0</v>
      </c>
      <c r="L14" s="107">
        <v>0</v>
      </c>
      <c r="M14" s="107">
        <f t="shared" si="1"/>
        <v>0</v>
      </c>
      <c r="N14" s="107"/>
      <c r="O14" s="107">
        <v>0</v>
      </c>
      <c r="P14" s="107">
        <v>0</v>
      </c>
      <c r="Q14" s="107">
        <f t="shared" si="2"/>
        <v>0</v>
      </c>
      <c r="R14" s="107"/>
      <c r="S14" s="107">
        <v>0</v>
      </c>
      <c r="T14" s="107">
        <v>0</v>
      </c>
      <c r="U14" s="107">
        <f t="shared" si="3"/>
        <v>0</v>
      </c>
      <c r="V14" s="107"/>
      <c r="W14" s="107">
        <v>0</v>
      </c>
      <c r="X14" s="107">
        <v>0</v>
      </c>
      <c r="Y14" s="107">
        <f t="shared" si="4"/>
        <v>0</v>
      </c>
      <c r="Z14" s="180"/>
      <c r="AA14" s="109">
        <f t="shared" si="5"/>
        <v>18</v>
      </c>
      <c r="AX14" s="34"/>
      <c r="AY14" s="35"/>
      <c r="AZ14" s="35"/>
    </row>
    <row r="15" spans="1:52" ht="13.5" customHeight="1">
      <c r="A15" s="91"/>
      <c r="B15" s="91"/>
      <c r="C15" s="91"/>
      <c r="D15" s="1819">
        <v>1402</v>
      </c>
      <c r="E15" s="113" t="s">
        <v>29</v>
      </c>
      <c r="F15" s="114"/>
      <c r="G15" s="176">
        <f>SUM(G16:G23)</f>
        <v>85</v>
      </c>
      <c r="H15" s="115">
        <f>SUM(H16:H23)</f>
        <v>75</v>
      </c>
      <c r="I15" s="115">
        <f>SUM(G15:H15)</f>
        <v>160</v>
      </c>
      <c r="J15" s="115"/>
      <c r="K15" s="115">
        <f>SUM(K16:K23)</f>
        <v>9</v>
      </c>
      <c r="L15" s="115">
        <f>SUM(L16:L23)</f>
        <v>7</v>
      </c>
      <c r="M15" s="115">
        <f>SUM(K15:L15)</f>
        <v>16</v>
      </c>
      <c r="N15" s="115"/>
      <c r="O15" s="115">
        <f>SUM(O16:O23)</f>
        <v>43</v>
      </c>
      <c r="P15" s="115">
        <f>SUM(P16:P23)</f>
        <v>22</v>
      </c>
      <c r="Q15" s="115">
        <f>SUM(O15:P15)</f>
        <v>65</v>
      </c>
      <c r="R15" s="115"/>
      <c r="S15" s="115">
        <f>SUM(S16:S23)</f>
        <v>63</v>
      </c>
      <c r="T15" s="115">
        <f>SUM(T16:T23)</f>
        <v>33</v>
      </c>
      <c r="U15" s="115">
        <f>SUM(S15:T15)</f>
        <v>96</v>
      </c>
      <c r="V15" s="115"/>
      <c r="W15" s="115">
        <f>SUM(W16:W23)</f>
        <v>135</v>
      </c>
      <c r="X15" s="115">
        <f>SUM(X16:X23)</f>
        <v>35</v>
      </c>
      <c r="Y15" s="115">
        <f>SUM(W15:X15)</f>
        <v>170</v>
      </c>
      <c r="Z15" s="181"/>
      <c r="AA15" s="105">
        <f>SUM(Y15,U15,Q15,M15,I15)</f>
        <v>507</v>
      </c>
      <c r="AX15" s="34"/>
      <c r="AY15" s="35"/>
      <c r="AZ15" s="35"/>
    </row>
    <row r="16" spans="1:52" ht="13.5" customHeight="1">
      <c r="A16" s="91">
        <v>2</v>
      </c>
      <c r="B16" s="91">
        <v>4</v>
      </c>
      <c r="C16" s="91">
        <v>11</v>
      </c>
      <c r="D16" s="1820"/>
      <c r="E16" s="110" t="s">
        <v>30</v>
      </c>
      <c r="F16" s="69"/>
      <c r="G16" s="179">
        <v>30</v>
      </c>
      <c r="H16" s="107">
        <v>26</v>
      </c>
      <c r="I16" s="107">
        <f>SUM(G16:H16)</f>
        <v>56</v>
      </c>
      <c r="J16" s="107"/>
      <c r="K16" s="107">
        <v>2</v>
      </c>
      <c r="L16" s="107">
        <v>2</v>
      </c>
      <c r="M16" s="107">
        <f t="shared" ref="M16:M22" si="6">SUM(K16:L16)</f>
        <v>4</v>
      </c>
      <c r="N16" s="107"/>
      <c r="O16" s="107">
        <v>9</v>
      </c>
      <c r="P16" s="107">
        <v>2</v>
      </c>
      <c r="Q16" s="107">
        <f>SUM(O16:P16)</f>
        <v>11</v>
      </c>
      <c r="R16" s="107"/>
      <c r="S16" s="107">
        <v>21</v>
      </c>
      <c r="T16" s="107">
        <v>13</v>
      </c>
      <c r="U16" s="107">
        <f t="shared" ref="U16:U22" si="7">SUM(S16:T16)</f>
        <v>34</v>
      </c>
      <c r="V16" s="107"/>
      <c r="W16" s="107">
        <v>64</v>
      </c>
      <c r="X16" s="107">
        <v>11</v>
      </c>
      <c r="Y16" s="107">
        <f t="shared" ref="Y16:Y22" si="8">SUM(W16:X16)</f>
        <v>75</v>
      </c>
      <c r="Z16" s="107"/>
      <c r="AA16" s="120">
        <f t="shared" ref="AA16:AA23" si="9">SUM(Y16,U16,Q16,M16,I16)</f>
        <v>180</v>
      </c>
      <c r="AX16" s="34"/>
      <c r="AY16" s="35"/>
      <c r="AZ16" s="35"/>
    </row>
    <row r="17" spans="1:52" ht="13.5" customHeight="1">
      <c r="A17" s="91">
        <v>2</v>
      </c>
      <c r="B17" s="91">
        <v>4</v>
      </c>
      <c r="C17" s="91">
        <v>10</v>
      </c>
      <c r="D17" s="1820"/>
      <c r="E17" s="110" t="s">
        <v>31</v>
      </c>
      <c r="F17" s="69"/>
      <c r="G17" s="179">
        <v>23</v>
      </c>
      <c r="H17" s="107">
        <v>14</v>
      </c>
      <c r="I17" s="107">
        <f t="shared" ref="I17:I22" si="10">SUM(G17:H17)</f>
        <v>37</v>
      </c>
      <c r="J17" s="107"/>
      <c r="K17" s="107">
        <v>0</v>
      </c>
      <c r="L17" s="107">
        <v>0</v>
      </c>
      <c r="M17" s="107">
        <f t="shared" si="6"/>
        <v>0</v>
      </c>
      <c r="N17" s="107"/>
      <c r="O17" s="107">
        <v>8</v>
      </c>
      <c r="P17" s="107">
        <v>2</v>
      </c>
      <c r="Q17" s="107">
        <f t="shared" ref="Q17:Q22" si="11">SUM(O17:P17)</f>
        <v>10</v>
      </c>
      <c r="R17" s="107"/>
      <c r="S17" s="107">
        <v>7</v>
      </c>
      <c r="T17" s="107">
        <v>3</v>
      </c>
      <c r="U17" s="107">
        <f t="shared" si="7"/>
        <v>10</v>
      </c>
      <c r="V17" s="107"/>
      <c r="W17" s="107">
        <v>30</v>
      </c>
      <c r="X17" s="107">
        <v>4</v>
      </c>
      <c r="Y17" s="107">
        <f t="shared" si="8"/>
        <v>34</v>
      </c>
      <c r="Z17" s="107"/>
      <c r="AA17" s="120">
        <f t="shared" si="9"/>
        <v>91</v>
      </c>
      <c r="AB17" s="44"/>
      <c r="AC17" s="44"/>
      <c r="AD17" s="44"/>
      <c r="AE17" s="44"/>
      <c r="AF17" s="44"/>
      <c r="AG17" s="44"/>
      <c r="AH17" s="44"/>
      <c r="AI17" s="44"/>
      <c r="AJ17" s="44"/>
      <c r="AK17" s="44"/>
      <c r="AL17" s="44"/>
      <c r="AM17" s="44"/>
      <c r="AN17" s="44"/>
      <c r="AO17" s="44"/>
      <c r="AP17" s="44"/>
      <c r="AQ17" s="44"/>
      <c r="AR17" s="44"/>
      <c r="AS17" s="44"/>
      <c r="AT17" s="44"/>
      <c r="AU17" s="44"/>
      <c r="AX17" s="34"/>
      <c r="AY17" s="35"/>
      <c r="AZ17" s="35"/>
    </row>
    <row r="18" spans="1:52" ht="13.5" customHeight="1">
      <c r="A18" s="91">
        <v>2</v>
      </c>
      <c r="B18" s="91">
        <v>4</v>
      </c>
      <c r="C18" s="91">
        <v>10</v>
      </c>
      <c r="D18" s="1820"/>
      <c r="E18" s="110" t="s">
        <v>32</v>
      </c>
      <c r="F18" s="69"/>
      <c r="G18" s="179">
        <v>10</v>
      </c>
      <c r="H18" s="107">
        <v>9</v>
      </c>
      <c r="I18" s="107">
        <f t="shared" si="10"/>
        <v>19</v>
      </c>
      <c r="J18" s="107"/>
      <c r="K18" s="107">
        <v>2</v>
      </c>
      <c r="L18" s="107">
        <v>0</v>
      </c>
      <c r="M18" s="107">
        <f t="shared" si="6"/>
        <v>2</v>
      </c>
      <c r="N18" s="107"/>
      <c r="O18" s="107">
        <v>6</v>
      </c>
      <c r="P18" s="107">
        <v>4</v>
      </c>
      <c r="Q18" s="107">
        <f t="shared" si="11"/>
        <v>10</v>
      </c>
      <c r="R18" s="107"/>
      <c r="S18" s="107">
        <v>6</v>
      </c>
      <c r="T18" s="107">
        <v>5</v>
      </c>
      <c r="U18" s="107">
        <f t="shared" si="7"/>
        <v>11</v>
      </c>
      <c r="V18" s="107"/>
      <c r="W18" s="107">
        <v>35</v>
      </c>
      <c r="X18" s="107">
        <v>16</v>
      </c>
      <c r="Y18" s="107">
        <f t="shared" si="8"/>
        <v>51</v>
      </c>
      <c r="Z18" s="107"/>
      <c r="AA18" s="120">
        <f t="shared" si="9"/>
        <v>93</v>
      </c>
      <c r="AB18" s="44"/>
      <c r="AC18" s="44"/>
      <c r="AD18" s="44"/>
      <c r="AE18" s="44"/>
      <c r="AF18" s="44"/>
      <c r="AG18" s="44"/>
      <c r="AH18" s="44"/>
      <c r="AI18" s="44"/>
      <c r="AJ18" s="44"/>
      <c r="AK18" s="44"/>
      <c r="AL18" s="44"/>
      <c r="AM18" s="44"/>
      <c r="AN18" s="44"/>
      <c r="AO18" s="44"/>
      <c r="AP18" s="44"/>
      <c r="AQ18" s="44"/>
      <c r="AR18" s="44"/>
      <c r="AS18" s="44"/>
      <c r="AT18" s="44"/>
      <c r="AU18" s="44"/>
      <c r="AX18" s="34"/>
      <c r="AY18" s="35"/>
      <c r="AZ18" s="35"/>
    </row>
    <row r="19" spans="1:52" ht="13.5" customHeight="1">
      <c r="A19" s="91">
        <v>2</v>
      </c>
      <c r="B19" s="91">
        <v>4</v>
      </c>
      <c r="C19" s="91">
        <v>3</v>
      </c>
      <c r="D19" s="1820"/>
      <c r="E19" s="110" t="s">
        <v>33</v>
      </c>
      <c r="F19" s="69"/>
      <c r="G19" s="179">
        <v>4</v>
      </c>
      <c r="H19" s="107">
        <v>3</v>
      </c>
      <c r="I19" s="107">
        <f t="shared" si="10"/>
        <v>7</v>
      </c>
      <c r="J19" s="107"/>
      <c r="K19" s="107">
        <v>2</v>
      </c>
      <c r="L19" s="107">
        <v>1</v>
      </c>
      <c r="M19" s="107">
        <f t="shared" si="6"/>
        <v>3</v>
      </c>
      <c r="N19" s="107"/>
      <c r="O19" s="107">
        <v>6</v>
      </c>
      <c r="P19" s="107">
        <v>5</v>
      </c>
      <c r="Q19" s="107">
        <f t="shared" si="11"/>
        <v>11</v>
      </c>
      <c r="R19" s="107"/>
      <c r="S19" s="107">
        <v>11</v>
      </c>
      <c r="T19" s="107">
        <v>5</v>
      </c>
      <c r="U19" s="107">
        <f t="shared" si="7"/>
        <v>16</v>
      </c>
      <c r="V19" s="107"/>
      <c r="W19" s="107">
        <v>2</v>
      </c>
      <c r="X19" s="107">
        <v>1</v>
      </c>
      <c r="Y19" s="107">
        <f t="shared" si="8"/>
        <v>3</v>
      </c>
      <c r="Z19" s="107"/>
      <c r="AA19" s="120">
        <f t="shared" si="9"/>
        <v>40</v>
      </c>
      <c r="AB19" s="44"/>
      <c r="AC19" s="44"/>
      <c r="AD19" s="44"/>
      <c r="AE19" s="44"/>
      <c r="AF19" s="44"/>
      <c r="AG19" s="44"/>
      <c r="AH19" s="44"/>
      <c r="AI19" s="44"/>
      <c r="AJ19" s="44"/>
      <c r="AK19" s="44"/>
      <c r="AL19" s="44"/>
      <c r="AM19" s="44"/>
      <c r="AN19" s="44"/>
      <c r="AO19" s="44"/>
      <c r="AP19" s="44"/>
      <c r="AQ19" s="44"/>
      <c r="AR19" s="44"/>
      <c r="AS19" s="44"/>
      <c r="AT19" s="44"/>
      <c r="AU19" s="44"/>
      <c r="AX19" s="34"/>
      <c r="AY19" s="35"/>
      <c r="AZ19" s="35"/>
    </row>
    <row r="20" spans="1:52" ht="13.5" customHeight="1">
      <c r="A20" s="91">
        <v>2</v>
      </c>
      <c r="B20" s="91">
        <v>4</v>
      </c>
      <c r="C20" s="91">
        <v>7</v>
      </c>
      <c r="D20" s="1820"/>
      <c r="E20" s="110" t="s">
        <v>34</v>
      </c>
      <c r="F20" s="69"/>
      <c r="G20" s="179">
        <v>4</v>
      </c>
      <c r="H20" s="107">
        <v>3</v>
      </c>
      <c r="I20" s="107">
        <f t="shared" si="10"/>
        <v>7</v>
      </c>
      <c r="J20" s="107"/>
      <c r="K20" s="107">
        <v>1</v>
      </c>
      <c r="L20" s="107">
        <v>1</v>
      </c>
      <c r="M20" s="107">
        <f t="shared" si="6"/>
        <v>2</v>
      </c>
      <c r="N20" s="107"/>
      <c r="O20" s="107">
        <v>7</v>
      </c>
      <c r="P20" s="107">
        <v>3</v>
      </c>
      <c r="Q20" s="107">
        <f t="shared" si="11"/>
        <v>10</v>
      </c>
      <c r="R20" s="107"/>
      <c r="S20" s="107">
        <v>5</v>
      </c>
      <c r="T20" s="107">
        <v>0</v>
      </c>
      <c r="U20" s="107">
        <f t="shared" si="7"/>
        <v>5</v>
      </c>
      <c r="V20" s="107"/>
      <c r="W20" s="107">
        <v>1</v>
      </c>
      <c r="X20" s="107">
        <v>0</v>
      </c>
      <c r="Y20" s="107">
        <f t="shared" si="8"/>
        <v>1</v>
      </c>
      <c r="Z20" s="107"/>
      <c r="AA20" s="120">
        <f t="shared" si="9"/>
        <v>25</v>
      </c>
      <c r="AB20" s="44"/>
      <c r="AC20" s="44"/>
      <c r="AD20" s="44"/>
      <c r="AE20" s="44"/>
      <c r="AF20" s="44"/>
      <c r="AG20" s="44"/>
      <c r="AH20" s="44"/>
      <c r="AI20" s="44"/>
      <c r="AJ20" s="44"/>
      <c r="AK20" s="44"/>
      <c r="AL20" s="44"/>
      <c r="AM20" s="44"/>
      <c r="AN20" s="44"/>
      <c r="AO20" s="44"/>
      <c r="AP20" s="44"/>
      <c r="AQ20" s="44"/>
      <c r="AR20" s="44"/>
      <c r="AS20" s="44"/>
      <c r="AT20" s="44"/>
      <c r="AU20" s="44"/>
      <c r="AX20" s="34"/>
      <c r="AY20" s="35"/>
      <c r="AZ20" s="35"/>
    </row>
    <row r="21" spans="1:52" ht="12.75" customHeight="1">
      <c r="A21" s="91">
        <v>2</v>
      </c>
      <c r="B21" s="91">
        <v>4</v>
      </c>
      <c r="C21" s="91">
        <v>1</v>
      </c>
      <c r="D21" s="1820"/>
      <c r="E21" s="110" t="s">
        <v>35</v>
      </c>
      <c r="F21" s="69"/>
      <c r="G21" s="179">
        <v>2</v>
      </c>
      <c r="H21" s="107">
        <v>1</v>
      </c>
      <c r="I21" s="107">
        <f t="shared" si="10"/>
        <v>3</v>
      </c>
      <c r="J21" s="107"/>
      <c r="K21" s="107">
        <v>0</v>
      </c>
      <c r="L21" s="107">
        <v>0</v>
      </c>
      <c r="M21" s="107">
        <f t="shared" si="6"/>
        <v>0</v>
      </c>
      <c r="N21" s="107"/>
      <c r="O21" s="107">
        <v>5</v>
      </c>
      <c r="P21" s="107">
        <v>2</v>
      </c>
      <c r="Q21" s="107">
        <f t="shared" si="11"/>
        <v>7</v>
      </c>
      <c r="R21" s="107"/>
      <c r="S21" s="107">
        <v>2</v>
      </c>
      <c r="T21" s="107">
        <v>2</v>
      </c>
      <c r="U21" s="107">
        <f t="shared" si="7"/>
        <v>4</v>
      </c>
      <c r="V21" s="107"/>
      <c r="W21" s="107">
        <v>1</v>
      </c>
      <c r="X21" s="107">
        <v>1</v>
      </c>
      <c r="Y21" s="107">
        <f t="shared" si="8"/>
        <v>2</v>
      </c>
      <c r="Z21" s="107"/>
      <c r="AA21" s="120">
        <f t="shared" si="9"/>
        <v>16</v>
      </c>
    </row>
    <row r="22" spans="1:52" ht="12.75" customHeight="1">
      <c r="A22" s="91">
        <v>2</v>
      </c>
      <c r="B22" s="91">
        <v>4</v>
      </c>
      <c r="C22" s="91">
        <v>9</v>
      </c>
      <c r="D22" s="1820"/>
      <c r="E22" s="110" t="s">
        <v>36</v>
      </c>
      <c r="F22" s="69"/>
      <c r="G22" s="179">
        <v>5</v>
      </c>
      <c r="H22" s="107">
        <v>2</v>
      </c>
      <c r="I22" s="107">
        <f t="shared" si="10"/>
        <v>7</v>
      </c>
      <c r="J22" s="107"/>
      <c r="K22" s="107">
        <v>1</v>
      </c>
      <c r="L22" s="107">
        <v>3</v>
      </c>
      <c r="M22" s="107">
        <f t="shared" si="6"/>
        <v>4</v>
      </c>
      <c r="N22" s="107"/>
      <c r="O22" s="107">
        <v>2</v>
      </c>
      <c r="P22" s="107">
        <v>2</v>
      </c>
      <c r="Q22" s="107">
        <f t="shared" si="11"/>
        <v>4</v>
      </c>
      <c r="R22" s="107"/>
      <c r="S22" s="107">
        <v>10</v>
      </c>
      <c r="T22" s="107">
        <v>4</v>
      </c>
      <c r="U22" s="107">
        <f t="shared" si="7"/>
        <v>14</v>
      </c>
      <c r="V22" s="107"/>
      <c r="W22" s="107">
        <v>1</v>
      </c>
      <c r="X22" s="107">
        <v>0</v>
      </c>
      <c r="Y22" s="107">
        <f t="shared" si="8"/>
        <v>1</v>
      </c>
      <c r="Z22" s="107"/>
      <c r="AA22" s="120">
        <f t="shared" si="9"/>
        <v>30</v>
      </c>
    </row>
    <row r="23" spans="1:52" ht="12.75" customHeight="1">
      <c r="A23" s="91">
        <v>2</v>
      </c>
      <c r="B23" s="91">
        <v>4</v>
      </c>
      <c r="C23" s="91">
        <v>11</v>
      </c>
      <c r="D23" s="1820"/>
      <c r="E23" s="111" t="s">
        <v>37</v>
      </c>
      <c r="F23" s="118"/>
      <c r="G23" s="179">
        <v>7</v>
      </c>
      <c r="H23" s="107">
        <v>17</v>
      </c>
      <c r="I23" s="107">
        <f>SUM(G23:H23)</f>
        <v>24</v>
      </c>
      <c r="J23" s="107"/>
      <c r="K23" s="107">
        <v>1</v>
      </c>
      <c r="L23" s="107">
        <v>0</v>
      </c>
      <c r="M23" s="107">
        <f t="shared" ref="M23" si="12">SUM(K23:L23)</f>
        <v>1</v>
      </c>
      <c r="N23" s="107"/>
      <c r="O23" s="107">
        <v>0</v>
      </c>
      <c r="P23" s="107">
        <v>2</v>
      </c>
      <c r="Q23" s="107">
        <f>SUM(O23:P23)</f>
        <v>2</v>
      </c>
      <c r="R23" s="107"/>
      <c r="S23" s="107">
        <v>1</v>
      </c>
      <c r="T23" s="107">
        <v>1</v>
      </c>
      <c r="U23" s="107">
        <f t="shared" ref="U23" si="13">SUM(S23:T23)</f>
        <v>2</v>
      </c>
      <c r="V23" s="107"/>
      <c r="W23" s="107">
        <v>1</v>
      </c>
      <c r="X23" s="107">
        <v>2</v>
      </c>
      <c r="Y23" s="107">
        <f t="shared" ref="Y23" si="14">SUM(W23:X23)</f>
        <v>3</v>
      </c>
      <c r="Z23" s="107"/>
      <c r="AA23" s="120">
        <f t="shared" si="9"/>
        <v>32</v>
      </c>
    </row>
    <row r="24" spans="1:52" ht="15" customHeight="1">
      <c r="A24" s="91"/>
      <c r="B24" s="91"/>
      <c r="C24" s="91"/>
      <c r="D24" s="1819">
        <v>1403</v>
      </c>
      <c r="E24" s="113" t="s">
        <v>38</v>
      </c>
      <c r="F24" s="114"/>
      <c r="G24" s="182">
        <f>SUM(G25:G27)</f>
        <v>37</v>
      </c>
      <c r="H24" s="183">
        <f>SUM(H25:H27)</f>
        <v>77</v>
      </c>
      <c r="I24" s="183">
        <f>SUM(G24:H24)</f>
        <v>114</v>
      </c>
      <c r="J24" s="184"/>
      <c r="K24" s="183">
        <f>SUM(K25:K27)</f>
        <v>5</v>
      </c>
      <c r="L24" s="183">
        <f>SUM(L25:L27)</f>
        <v>7</v>
      </c>
      <c r="M24" s="183">
        <f>SUM(K24:L24)</f>
        <v>12</v>
      </c>
      <c r="N24" s="184"/>
      <c r="O24" s="183">
        <f>SUM(O25:O27)</f>
        <v>16</v>
      </c>
      <c r="P24" s="183">
        <f>SUM(P25:P27)</f>
        <v>26</v>
      </c>
      <c r="Q24" s="183">
        <f>SUM(O24:P24)</f>
        <v>42</v>
      </c>
      <c r="R24" s="184"/>
      <c r="S24" s="183">
        <f>SUM(S25:S27)</f>
        <v>8</v>
      </c>
      <c r="T24" s="183">
        <f>SUM(T25:T27)</f>
        <v>24</v>
      </c>
      <c r="U24" s="183">
        <f>SUM(S24:T24)</f>
        <v>32</v>
      </c>
      <c r="V24" s="184"/>
      <c r="W24" s="183">
        <f>SUM(W25:W27)</f>
        <v>9</v>
      </c>
      <c r="X24" s="183">
        <f>SUM(X25:X27)</f>
        <v>20</v>
      </c>
      <c r="Y24" s="183">
        <f>SUM(W24:X24)</f>
        <v>29</v>
      </c>
      <c r="Z24" s="181"/>
      <c r="AA24" s="105">
        <f>SUM(Y24,U24,Q24,M24,I24)</f>
        <v>229</v>
      </c>
    </row>
    <row r="25" spans="1:52" s="1" customFormat="1" ht="14.1" customHeight="1">
      <c r="A25" s="6">
        <v>3</v>
      </c>
      <c r="B25" s="6">
        <v>5</v>
      </c>
      <c r="C25" s="6">
        <v>11</v>
      </c>
      <c r="D25" s="1820"/>
      <c r="E25" s="119" t="s">
        <v>39</v>
      </c>
      <c r="F25" s="7"/>
      <c r="G25" s="107">
        <v>22</v>
      </c>
      <c r="H25" s="107">
        <v>44</v>
      </c>
      <c r="I25" s="107">
        <f t="shared" ref="I25:I27" si="15">SUM(G25:H25)</f>
        <v>66</v>
      </c>
      <c r="J25" s="107"/>
      <c r="K25" s="107">
        <v>2</v>
      </c>
      <c r="L25" s="107">
        <v>3</v>
      </c>
      <c r="M25" s="107">
        <f t="shared" ref="M25:M27" si="16">SUM(K25:L25)</f>
        <v>5</v>
      </c>
      <c r="N25" s="107"/>
      <c r="O25" s="107">
        <v>5</v>
      </c>
      <c r="P25" s="107">
        <v>9</v>
      </c>
      <c r="Q25" s="107">
        <f t="shared" ref="Q25:Q27" si="17">SUM(O25:P25)</f>
        <v>14</v>
      </c>
      <c r="R25" s="107"/>
      <c r="S25" s="107">
        <v>3</v>
      </c>
      <c r="T25" s="107">
        <v>13</v>
      </c>
      <c r="U25" s="107">
        <f t="shared" ref="U25:U27" si="18">SUM(S25:T25)</f>
        <v>16</v>
      </c>
      <c r="V25" s="107"/>
      <c r="W25" s="107">
        <v>7</v>
      </c>
      <c r="X25" s="107">
        <v>15</v>
      </c>
      <c r="Y25" s="107">
        <f t="shared" ref="Y25:Y27" si="19">SUM(W25:X25)</f>
        <v>22</v>
      </c>
      <c r="Z25" s="107"/>
      <c r="AA25" s="120">
        <f t="shared" ref="AA25:AA27" si="20">SUM(Y25,U25,Q25,M25,I25)</f>
        <v>123</v>
      </c>
    </row>
    <row r="26" spans="1:52" s="1" customFormat="1">
      <c r="A26" s="6">
        <v>3</v>
      </c>
      <c r="B26" s="6">
        <v>5</v>
      </c>
      <c r="C26" s="6">
        <v>8</v>
      </c>
      <c r="D26" s="1820"/>
      <c r="E26" s="119" t="s">
        <v>40</v>
      </c>
      <c r="F26" s="7"/>
      <c r="G26" s="107">
        <v>8</v>
      </c>
      <c r="H26" s="107">
        <v>18</v>
      </c>
      <c r="I26" s="107">
        <f t="shared" si="15"/>
        <v>26</v>
      </c>
      <c r="J26" s="107"/>
      <c r="K26" s="107">
        <v>2</v>
      </c>
      <c r="L26" s="107">
        <v>4</v>
      </c>
      <c r="M26" s="107">
        <f t="shared" si="16"/>
        <v>6</v>
      </c>
      <c r="N26" s="107"/>
      <c r="O26" s="107">
        <v>6</v>
      </c>
      <c r="P26" s="107">
        <v>10</v>
      </c>
      <c r="Q26" s="107">
        <f t="shared" si="17"/>
        <v>16</v>
      </c>
      <c r="R26" s="107"/>
      <c r="S26" s="107">
        <v>2</v>
      </c>
      <c r="T26" s="107">
        <v>2</v>
      </c>
      <c r="U26" s="107">
        <f t="shared" si="18"/>
        <v>4</v>
      </c>
      <c r="V26" s="107"/>
      <c r="W26" s="107">
        <v>0</v>
      </c>
      <c r="X26" s="107">
        <v>2</v>
      </c>
      <c r="Y26" s="107">
        <f t="shared" si="19"/>
        <v>2</v>
      </c>
      <c r="Z26" s="107"/>
      <c r="AA26" s="120">
        <f t="shared" si="20"/>
        <v>54</v>
      </c>
    </row>
    <row r="27" spans="1:52" s="1" customFormat="1">
      <c r="A27" s="6">
        <v>3</v>
      </c>
      <c r="B27" s="6">
        <v>5</v>
      </c>
      <c r="C27" s="6">
        <v>10</v>
      </c>
      <c r="D27" s="1820"/>
      <c r="E27" s="119" t="s">
        <v>41</v>
      </c>
      <c r="F27" s="7"/>
      <c r="G27" s="107">
        <v>7</v>
      </c>
      <c r="H27" s="107">
        <v>15</v>
      </c>
      <c r="I27" s="107">
        <f t="shared" si="15"/>
        <v>22</v>
      </c>
      <c r="J27" s="107"/>
      <c r="K27" s="107">
        <v>1</v>
      </c>
      <c r="L27" s="107">
        <v>0</v>
      </c>
      <c r="M27" s="107">
        <f t="shared" si="16"/>
        <v>1</v>
      </c>
      <c r="N27" s="107"/>
      <c r="O27" s="107">
        <v>5</v>
      </c>
      <c r="P27" s="107">
        <v>7</v>
      </c>
      <c r="Q27" s="107">
        <f t="shared" si="17"/>
        <v>12</v>
      </c>
      <c r="R27" s="107"/>
      <c r="S27" s="107">
        <v>3</v>
      </c>
      <c r="T27" s="107">
        <v>9</v>
      </c>
      <c r="U27" s="107">
        <f t="shared" si="18"/>
        <v>12</v>
      </c>
      <c r="V27" s="107"/>
      <c r="W27" s="107">
        <v>2</v>
      </c>
      <c r="X27" s="107">
        <v>3</v>
      </c>
      <c r="Y27" s="107">
        <f t="shared" si="19"/>
        <v>5</v>
      </c>
      <c r="Z27" s="107"/>
      <c r="AA27" s="120">
        <f t="shared" si="20"/>
        <v>52</v>
      </c>
    </row>
    <row r="28" spans="1:52">
      <c r="A28" s="91"/>
      <c r="B28" s="91"/>
      <c r="C28" s="91"/>
      <c r="D28" s="1821">
        <v>1404</v>
      </c>
      <c r="E28" s="113" t="s">
        <v>42</v>
      </c>
      <c r="F28" s="114"/>
      <c r="G28" s="182">
        <f>SUM(G29:G30)</f>
        <v>55</v>
      </c>
      <c r="H28" s="183">
        <f>SUM(H29:H30)</f>
        <v>23</v>
      </c>
      <c r="I28" s="183">
        <f>SUM(G28:H28)</f>
        <v>78</v>
      </c>
      <c r="J28" s="183"/>
      <c r="K28" s="183">
        <f>SUM(K29:K30)</f>
        <v>12</v>
      </c>
      <c r="L28" s="183">
        <f>SUM(L29:L30)</f>
        <v>3</v>
      </c>
      <c r="M28" s="183">
        <f>SUM(K28:L28)</f>
        <v>15</v>
      </c>
      <c r="N28" s="183"/>
      <c r="O28" s="183">
        <f>SUM(O29:O30)</f>
        <v>23</v>
      </c>
      <c r="P28" s="183">
        <f>SUM(P29:P30)</f>
        <v>12</v>
      </c>
      <c r="Q28" s="183">
        <f>SUM(O28:P28)</f>
        <v>35</v>
      </c>
      <c r="R28" s="183"/>
      <c r="S28" s="183">
        <f>SUM(S29:S30)</f>
        <v>31</v>
      </c>
      <c r="T28" s="183">
        <f>SUM(T29:T30)</f>
        <v>5</v>
      </c>
      <c r="U28" s="183">
        <f>SUM(S28:T28)</f>
        <v>36</v>
      </c>
      <c r="V28" s="183"/>
      <c r="W28" s="183">
        <f>SUM(W29:W30)</f>
        <v>55</v>
      </c>
      <c r="X28" s="183">
        <f>SUM(X29:X30)</f>
        <v>5</v>
      </c>
      <c r="Y28" s="183">
        <f>SUM(W28:X28)</f>
        <v>60</v>
      </c>
      <c r="Z28" s="104"/>
      <c r="AA28" s="105">
        <f>SUM(Y28,U28,Q28,M28,I28)</f>
        <v>224</v>
      </c>
    </row>
    <row r="29" spans="1:52">
      <c r="A29" s="91">
        <v>4</v>
      </c>
      <c r="B29" s="91">
        <v>6</v>
      </c>
      <c r="C29" s="91">
        <v>11</v>
      </c>
      <c r="D29" s="1822"/>
      <c r="E29" s="110" t="s">
        <v>43</v>
      </c>
      <c r="F29" s="69"/>
      <c r="G29" s="179">
        <v>22</v>
      </c>
      <c r="H29" s="107">
        <v>5</v>
      </c>
      <c r="I29" s="107">
        <f t="shared" ref="I29:I30" si="21">SUM(G29:H29)</f>
        <v>27</v>
      </c>
      <c r="J29" s="107"/>
      <c r="K29" s="107">
        <v>8</v>
      </c>
      <c r="L29" s="107">
        <v>2</v>
      </c>
      <c r="M29" s="107">
        <f t="shared" ref="M29:M30" si="22">SUM(K29:L29)</f>
        <v>10</v>
      </c>
      <c r="N29" s="107"/>
      <c r="O29" s="107">
        <v>14</v>
      </c>
      <c r="P29" s="107">
        <v>6</v>
      </c>
      <c r="Q29" s="107">
        <f t="shared" ref="Q29:Q30" si="23">SUM(O29:P29)</f>
        <v>20</v>
      </c>
      <c r="R29" s="107"/>
      <c r="S29" s="107">
        <v>14</v>
      </c>
      <c r="T29" s="107">
        <v>2</v>
      </c>
      <c r="U29" s="107">
        <f t="shared" ref="U29:U30" si="24">SUM(S29:T29)</f>
        <v>16</v>
      </c>
      <c r="V29" s="107"/>
      <c r="W29" s="107">
        <v>28</v>
      </c>
      <c r="X29" s="107">
        <v>1</v>
      </c>
      <c r="Y29" s="107">
        <f t="shared" ref="Y29:Y30" si="25">SUM(W29:X29)</f>
        <v>29</v>
      </c>
      <c r="Z29" s="107"/>
      <c r="AA29" s="120">
        <f t="shared" ref="AA29:AA30" si="26">SUM(Y29,U29,Q29,M29,I29)</f>
        <v>102</v>
      </c>
    </row>
    <row r="30" spans="1:52">
      <c r="A30" s="91">
        <v>4</v>
      </c>
      <c r="B30" s="91">
        <v>6</v>
      </c>
      <c r="C30" s="91">
        <v>11</v>
      </c>
      <c r="D30" s="1822"/>
      <c r="E30" s="110" t="s">
        <v>44</v>
      </c>
      <c r="F30" s="69"/>
      <c r="G30" s="179">
        <v>33</v>
      </c>
      <c r="H30" s="107">
        <v>18</v>
      </c>
      <c r="I30" s="107">
        <f t="shared" si="21"/>
        <v>51</v>
      </c>
      <c r="J30" s="107"/>
      <c r="K30" s="107">
        <v>4</v>
      </c>
      <c r="L30" s="107">
        <v>1</v>
      </c>
      <c r="M30" s="107">
        <f t="shared" si="22"/>
        <v>5</v>
      </c>
      <c r="N30" s="107"/>
      <c r="O30" s="107">
        <v>9</v>
      </c>
      <c r="P30" s="107">
        <v>6</v>
      </c>
      <c r="Q30" s="107">
        <f t="shared" si="23"/>
        <v>15</v>
      </c>
      <c r="R30" s="107"/>
      <c r="S30" s="107">
        <v>17</v>
      </c>
      <c r="T30" s="107">
        <v>3</v>
      </c>
      <c r="U30" s="107">
        <f t="shared" si="24"/>
        <v>20</v>
      </c>
      <c r="V30" s="107"/>
      <c r="W30" s="107">
        <v>27</v>
      </c>
      <c r="X30" s="107">
        <v>4</v>
      </c>
      <c r="Y30" s="107">
        <f t="shared" si="25"/>
        <v>31</v>
      </c>
      <c r="Z30" s="107"/>
      <c r="AA30" s="120">
        <f t="shared" si="26"/>
        <v>122</v>
      </c>
    </row>
    <row r="31" spans="1:52">
      <c r="A31" s="91"/>
      <c r="B31" s="91"/>
      <c r="C31" s="91"/>
      <c r="D31" s="1819">
        <v>1405</v>
      </c>
      <c r="E31" s="124" t="s">
        <v>45</v>
      </c>
      <c r="F31" s="103"/>
      <c r="G31" s="182">
        <f>SUM(G32:G35)</f>
        <v>106</v>
      </c>
      <c r="H31" s="182">
        <f>SUM(H32:H35)</f>
        <v>83</v>
      </c>
      <c r="I31" s="183">
        <f>SUM(G31:H31)</f>
        <v>189</v>
      </c>
      <c r="J31" s="183"/>
      <c r="K31" s="183">
        <f>SUM(K32:K35)</f>
        <v>14</v>
      </c>
      <c r="L31" s="183">
        <f>SUM(L32:L35)</f>
        <v>17</v>
      </c>
      <c r="M31" s="183">
        <f>SUM(K31:L31)</f>
        <v>31</v>
      </c>
      <c r="N31" s="183"/>
      <c r="O31" s="183">
        <f>SUM(O32:O35)</f>
        <v>40</v>
      </c>
      <c r="P31" s="183">
        <f>SUM(P32:P35)</f>
        <v>30</v>
      </c>
      <c r="Q31" s="183">
        <f>SUM(O31:P31)</f>
        <v>70</v>
      </c>
      <c r="R31" s="183"/>
      <c r="S31" s="183">
        <f>SUM(S32:S35)</f>
        <v>49</v>
      </c>
      <c r="T31" s="183">
        <f>SUM(T32:T35)</f>
        <v>32</v>
      </c>
      <c r="U31" s="183">
        <f>SUM(S31:T31)</f>
        <v>81</v>
      </c>
      <c r="V31" s="183"/>
      <c r="W31" s="183">
        <f>SUM(W32:W35)</f>
        <v>49</v>
      </c>
      <c r="X31" s="183">
        <f>SUM(X32:X35)</f>
        <v>19</v>
      </c>
      <c r="Y31" s="183">
        <f>SUM(W31:X31)</f>
        <v>68</v>
      </c>
      <c r="Z31" s="104"/>
      <c r="AA31" s="105">
        <f>SUM(Y31,U31,Q31,M31,I31)</f>
        <v>439</v>
      </c>
    </row>
    <row r="32" spans="1:52">
      <c r="A32" s="91">
        <v>5</v>
      </c>
      <c r="B32" s="91">
        <v>4</v>
      </c>
      <c r="C32" s="91">
        <v>8</v>
      </c>
      <c r="D32" s="1820"/>
      <c r="E32" s="110" t="s">
        <v>46</v>
      </c>
      <c r="F32" s="69"/>
      <c r="G32" s="179">
        <v>27</v>
      </c>
      <c r="H32" s="107">
        <v>9</v>
      </c>
      <c r="I32" s="107">
        <f t="shared" ref="I32:I35" si="27">SUM(G32:H32)</f>
        <v>36</v>
      </c>
      <c r="J32" s="107"/>
      <c r="K32" s="107">
        <v>7</v>
      </c>
      <c r="L32" s="107">
        <v>2</v>
      </c>
      <c r="M32" s="107">
        <f t="shared" ref="M32:M35" si="28">SUM(K32:L32)</f>
        <v>9</v>
      </c>
      <c r="N32" s="107"/>
      <c r="O32" s="107">
        <v>2</v>
      </c>
      <c r="P32" s="107">
        <v>1</v>
      </c>
      <c r="Q32" s="107">
        <f t="shared" ref="Q32:Q35" si="29">SUM(O32:P32)</f>
        <v>3</v>
      </c>
      <c r="R32" s="107"/>
      <c r="S32" s="107">
        <v>3</v>
      </c>
      <c r="T32" s="107">
        <v>3</v>
      </c>
      <c r="U32" s="107">
        <f t="shared" ref="U32:U35" si="30">SUM(S32:T32)</f>
        <v>6</v>
      </c>
      <c r="V32" s="107"/>
      <c r="W32" s="107">
        <v>12</v>
      </c>
      <c r="X32" s="107">
        <v>2</v>
      </c>
      <c r="Y32" s="107">
        <f t="shared" ref="Y32:Y35" si="31">SUM(W32:X32)</f>
        <v>14</v>
      </c>
      <c r="Z32" s="107"/>
      <c r="AA32" s="120">
        <f t="shared" ref="AA32:AA35" si="32">SUM(Y32,U32,Q32,M32,I32)</f>
        <v>68</v>
      </c>
    </row>
    <row r="33" spans="1:27">
      <c r="A33" s="91">
        <v>5</v>
      </c>
      <c r="B33" s="91">
        <v>4</v>
      </c>
      <c r="C33" s="91">
        <v>8</v>
      </c>
      <c r="D33" s="1820"/>
      <c r="E33" s="110" t="s">
        <v>47</v>
      </c>
      <c r="F33" s="69"/>
      <c r="G33" s="179">
        <v>28</v>
      </c>
      <c r="H33" s="107">
        <v>27</v>
      </c>
      <c r="I33" s="107">
        <f t="shared" si="27"/>
        <v>55</v>
      </c>
      <c r="J33" s="107"/>
      <c r="K33" s="107">
        <v>3</v>
      </c>
      <c r="L33" s="107">
        <v>8</v>
      </c>
      <c r="M33" s="107">
        <f t="shared" si="28"/>
        <v>11</v>
      </c>
      <c r="N33" s="107"/>
      <c r="O33" s="107">
        <v>21</v>
      </c>
      <c r="P33" s="107">
        <v>13</v>
      </c>
      <c r="Q33" s="107">
        <f t="shared" si="29"/>
        <v>34</v>
      </c>
      <c r="R33" s="107"/>
      <c r="S33" s="107">
        <v>11</v>
      </c>
      <c r="T33" s="107">
        <v>7</v>
      </c>
      <c r="U33" s="107">
        <f t="shared" si="30"/>
        <v>18</v>
      </c>
      <c r="V33" s="107"/>
      <c r="W33" s="107">
        <v>17</v>
      </c>
      <c r="X33" s="107">
        <v>5</v>
      </c>
      <c r="Y33" s="107">
        <f t="shared" si="31"/>
        <v>22</v>
      </c>
      <c r="Z33" s="107"/>
      <c r="AA33" s="120">
        <f t="shared" si="32"/>
        <v>140</v>
      </c>
    </row>
    <row r="34" spans="1:27">
      <c r="A34" s="91">
        <v>5</v>
      </c>
      <c r="B34" s="91">
        <v>5</v>
      </c>
      <c r="C34" s="91">
        <v>11</v>
      </c>
      <c r="D34" s="1820"/>
      <c r="E34" s="110" t="s">
        <v>48</v>
      </c>
      <c r="F34" s="69"/>
      <c r="G34" s="179">
        <v>49</v>
      </c>
      <c r="H34" s="107">
        <v>46</v>
      </c>
      <c r="I34" s="107">
        <f t="shared" si="27"/>
        <v>95</v>
      </c>
      <c r="J34" s="107"/>
      <c r="K34" s="107">
        <v>3</v>
      </c>
      <c r="L34" s="107">
        <v>4</v>
      </c>
      <c r="M34" s="107">
        <f t="shared" si="28"/>
        <v>7</v>
      </c>
      <c r="N34" s="107"/>
      <c r="O34" s="107">
        <v>17</v>
      </c>
      <c r="P34" s="107">
        <v>16</v>
      </c>
      <c r="Q34" s="107">
        <f t="shared" si="29"/>
        <v>33</v>
      </c>
      <c r="R34" s="107"/>
      <c r="S34" s="107">
        <v>35</v>
      </c>
      <c r="T34" s="107">
        <v>21</v>
      </c>
      <c r="U34" s="107">
        <f t="shared" si="30"/>
        <v>56</v>
      </c>
      <c r="V34" s="107"/>
      <c r="W34" s="107">
        <v>20</v>
      </c>
      <c r="X34" s="107">
        <v>12</v>
      </c>
      <c r="Y34" s="107">
        <f t="shared" si="31"/>
        <v>32</v>
      </c>
      <c r="Z34" s="107"/>
      <c r="AA34" s="120">
        <f t="shared" si="32"/>
        <v>223</v>
      </c>
    </row>
    <row r="35" spans="1:27">
      <c r="A35" s="91">
        <v>5</v>
      </c>
      <c r="B35" s="91">
        <v>4</v>
      </c>
      <c r="C35" s="91">
        <v>8</v>
      </c>
      <c r="D35" s="1820"/>
      <c r="E35" s="125" t="s">
        <v>49</v>
      </c>
      <c r="F35" s="126"/>
      <c r="G35" s="179">
        <v>2</v>
      </c>
      <c r="H35" s="107">
        <v>1</v>
      </c>
      <c r="I35" s="107">
        <f t="shared" si="27"/>
        <v>3</v>
      </c>
      <c r="J35" s="107"/>
      <c r="K35" s="107">
        <v>1</v>
      </c>
      <c r="L35" s="107">
        <v>3</v>
      </c>
      <c r="M35" s="107">
        <f t="shared" si="28"/>
        <v>4</v>
      </c>
      <c r="N35" s="107"/>
      <c r="O35" s="107">
        <v>0</v>
      </c>
      <c r="P35" s="107">
        <v>0</v>
      </c>
      <c r="Q35" s="107">
        <f t="shared" si="29"/>
        <v>0</v>
      </c>
      <c r="R35" s="107"/>
      <c r="S35" s="107">
        <v>0</v>
      </c>
      <c r="T35" s="107">
        <v>1</v>
      </c>
      <c r="U35" s="107">
        <f t="shared" si="30"/>
        <v>1</v>
      </c>
      <c r="V35" s="107"/>
      <c r="W35" s="107">
        <v>0</v>
      </c>
      <c r="X35" s="107">
        <v>0</v>
      </c>
      <c r="Y35" s="107">
        <f t="shared" si="31"/>
        <v>0</v>
      </c>
      <c r="Z35" s="107"/>
      <c r="AA35" s="120">
        <f t="shared" si="32"/>
        <v>8</v>
      </c>
    </row>
    <row r="36" spans="1:27">
      <c r="A36" s="91"/>
      <c r="B36" s="91"/>
      <c r="C36" s="91"/>
      <c r="D36" s="1819">
        <v>1406</v>
      </c>
      <c r="E36" s="113" t="s">
        <v>50</v>
      </c>
      <c r="F36" s="114"/>
      <c r="G36" s="182">
        <f>SUM(G37:G40)</f>
        <v>128</v>
      </c>
      <c r="H36" s="183">
        <f>SUM(H37:H40)</f>
        <v>64</v>
      </c>
      <c r="I36" s="183">
        <f>SUM(G36:H36)</f>
        <v>192</v>
      </c>
      <c r="J36" s="183"/>
      <c r="K36" s="183">
        <f>SUM(K37:K40)</f>
        <v>8</v>
      </c>
      <c r="L36" s="183">
        <f>SUM(L37:L40)</f>
        <v>6</v>
      </c>
      <c r="M36" s="183">
        <f>SUM(K36:L36)</f>
        <v>14</v>
      </c>
      <c r="N36" s="183"/>
      <c r="O36" s="183">
        <f>SUM(O37:O40)</f>
        <v>25</v>
      </c>
      <c r="P36" s="183">
        <f>SUM(P37:P40)</f>
        <v>11</v>
      </c>
      <c r="Q36" s="183">
        <f>SUM(O36:P36)</f>
        <v>36</v>
      </c>
      <c r="R36" s="183"/>
      <c r="S36" s="183">
        <f>SUM(S37:S40)</f>
        <v>24</v>
      </c>
      <c r="T36" s="183">
        <f>SUM(T37:T40)</f>
        <v>15</v>
      </c>
      <c r="U36" s="183">
        <f>SUM(S36:T36)</f>
        <v>39</v>
      </c>
      <c r="V36" s="183"/>
      <c r="W36" s="183">
        <f>SUM(W37:W40)</f>
        <v>49</v>
      </c>
      <c r="X36" s="183">
        <f>SUM(X37:X40)</f>
        <v>16</v>
      </c>
      <c r="Y36" s="183">
        <f>SUM(W36:X36)</f>
        <v>65</v>
      </c>
      <c r="Z36" s="104"/>
      <c r="AA36" s="105">
        <f>SUM(Y36,U36,Q36,M36,I36)</f>
        <v>346</v>
      </c>
    </row>
    <row r="37" spans="1:27">
      <c r="A37" s="91">
        <v>6</v>
      </c>
      <c r="B37" s="91">
        <v>2</v>
      </c>
      <c r="C37" s="91">
        <v>11</v>
      </c>
      <c r="D37" s="1820"/>
      <c r="E37" s="110" t="s">
        <v>51</v>
      </c>
      <c r="F37" s="69"/>
      <c r="G37" s="179">
        <v>50</v>
      </c>
      <c r="H37" s="107">
        <v>26</v>
      </c>
      <c r="I37" s="107">
        <f>SUM(G37:H37)</f>
        <v>76</v>
      </c>
      <c r="J37" s="107"/>
      <c r="K37" s="107">
        <v>2</v>
      </c>
      <c r="L37" s="107">
        <v>0</v>
      </c>
      <c r="M37" s="107">
        <f>SUM(K37:L37)</f>
        <v>2</v>
      </c>
      <c r="N37" s="107"/>
      <c r="O37" s="107">
        <v>22</v>
      </c>
      <c r="P37" s="107">
        <v>9</v>
      </c>
      <c r="Q37" s="107">
        <f>SUM(O37:P37)</f>
        <v>31</v>
      </c>
      <c r="R37" s="107"/>
      <c r="S37" s="107">
        <v>19</v>
      </c>
      <c r="T37" s="107">
        <v>9</v>
      </c>
      <c r="U37" s="107">
        <f>SUM(S37:T37)</f>
        <v>28</v>
      </c>
      <c r="V37" s="107"/>
      <c r="W37" s="107">
        <v>31</v>
      </c>
      <c r="X37" s="107">
        <v>10</v>
      </c>
      <c r="Y37" s="107">
        <f>SUM(W37:X37)</f>
        <v>41</v>
      </c>
      <c r="Z37" s="107"/>
      <c r="AA37" s="120">
        <f>SUM(Y37,U37,Q37,M37,I37)</f>
        <v>178</v>
      </c>
    </row>
    <row r="38" spans="1:27">
      <c r="A38" s="91">
        <v>6</v>
      </c>
      <c r="B38" s="91">
        <v>2</v>
      </c>
      <c r="C38" s="91">
        <v>10</v>
      </c>
      <c r="D38" s="1820"/>
      <c r="E38" s="110" t="s">
        <v>52</v>
      </c>
      <c r="F38" s="69"/>
      <c r="G38" s="179">
        <v>17</v>
      </c>
      <c r="H38" s="107">
        <v>10</v>
      </c>
      <c r="I38" s="107">
        <f t="shared" ref="I38:I40" si="33">SUM(G38:H38)</f>
        <v>27</v>
      </c>
      <c r="J38" s="107"/>
      <c r="K38" s="107">
        <v>4</v>
      </c>
      <c r="L38" s="107">
        <v>2</v>
      </c>
      <c r="M38" s="107">
        <f t="shared" ref="M38:M40" si="34">SUM(K38:L38)</f>
        <v>6</v>
      </c>
      <c r="N38" s="107"/>
      <c r="O38" s="107">
        <v>3</v>
      </c>
      <c r="P38" s="107">
        <v>2</v>
      </c>
      <c r="Q38" s="107">
        <f t="shared" ref="Q38:Q40" si="35">SUM(O38:P38)</f>
        <v>5</v>
      </c>
      <c r="R38" s="107"/>
      <c r="S38" s="107">
        <v>5</v>
      </c>
      <c r="T38" s="107">
        <v>5</v>
      </c>
      <c r="U38" s="107">
        <f t="shared" ref="U38:U40" si="36">SUM(S38:T38)</f>
        <v>10</v>
      </c>
      <c r="V38" s="107"/>
      <c r="W38" s="107">
        <v>16</v>
      </c>
      <c r="X38" s="107">
        <v>5</v>
      </c>
      <c r="Y38" s="107">
        <f t="shared" ref="Y38:Y40" si="37">SUM(W38:X38)</f>
        <v>21</v>
      </c>
      <c r="Z38" s="107"/>
      <c r="AA38" s="120">
        <f t="shared" ref="AA38:AA40" si="38">SUM(Y38,U38,Q38,M38,I38)</f>
        <v>69</v>
      </c>
    </row>
    <row r="39" spans="1:27">
      <c r="A39" s="91">
        <v>6</v>
      </c>
      <c r="B39" s="91">
        <v>2</v>
      </c>
      <c r="C39" s="91">
        <v>10</v>
      </c>
      <c r="D39" s="1820"/>
      <c r="E39" s="110" t="s">
        <v>53</v>
      </c>
      <c r="F39" s="69"/>
      <c r="G39" s="179">
        <v>57</v>
      </c>
      <c r="H39" s="107">
        <v>22</v>
      </c>
      <c r="I39" s="107">
        <f t="shared" si="33"/>
        <v>79</v>
      </c>
      <c r="J39" s="107"/>
      <c r="K39" s="107">
        <v>0</v>
      </c>
      <c r="L39" s="107">
        <v>0</v>
      </c>
      <c r="M39" s="107">
        <f t="shared" si="34"/>
        <v>0</v>
      </c>
      <c r="N39" s="107"/>
      <c r="O39" s="107">
        <v>0</v>
      </c>
      <c r="P39" s="107">
        <v>0</v>
      </c>
      <c r="Q39" s="107">
        <f t="shared" si="35"/>
        <v>0</v>
      </c>
      <c r="R39" s="107"/>
      <c r="S39" s="107">
        <v>0</v>
      </c>
      <c r="T39" s="107">
        <v>0</v>
      </c>
      <c r="U39" s="107">
        <f t="shared" si="36"/>
        <v>0</v>
      </c>
      <c r="V39" s="107"/>
      <c r="W39" s="107">
        <v>0</v>
      </c>
      <c r="X39" s="107">
        <v>0</v>
      </c>
      <c r="Y39" s="107">
        <f t="shared" si="37"/>
        <v>0</v>
      </c>
      <c r="Z39" s="107"/>
      <c r="AA39" s="120">
        <f t="shared" si="38"/>
        <v>79</v>
      </c>
    </row>
    <row r="40" spans="1:27">
      <c r="A40" s="91">
        <v>6</v>
      </c>
      <c r="B40" s="91">
        <v>4</v>
      </c>
      <c r="C40" s="91">
        <v>11</v>
      </c>
      <c r="D40" s="1820"/>
      <c r="E40" s="110" t="s">
        <v>54</v>
      </c>
      <c r="F40" s="69"/>
      <c r="G40" s="179">
        <v>4</v>
      </c>
      <c r="H40" s="107">
        <v>6</v>
      </c>
      <c r="I40" s="107">
        <f t="shared" si="33"/>
        <v>10</v>
      </c>
      <c r="J40" s="107"/>
      <c r="K40" s="107">
        <v>2</v>
      </c>
      <c r="L40" s="107">
        <v>4</v>
      </c>
      <c r="M40" s="107">
        <f t="shared" si="34"/>
        <v>6</v>
      </c>
      <c r="N40" s="107"/>
      <c r="O40" s="107">
        <v>0</v>
      </c>
      <c r="P40" s="107">
        <v>0</v>
      </c>
      <c r="Q40" s="107">
        <f t="shared" si="35"/>
        <v>0</v>
      </c>
      <c r="R40" s="107"/>
      <c r="S40" s="107">
        <v>0</v>
      </c>
      <c r="T40" s="107">
        <v>1</v>
      </c>
      <c r="U40" s="107">
        <f t="shared" si="36"/>
        <v>1</v>
      </c>
      <c r="V40" s="107"/>
      <c r="W40" s="107">
        <v>2</v>
      </c>
      <c r="X40" s="107">
        <v>1</v>
      </c>
      <c r="Y40" s="107">
        <f t="shared" si="37"/>
        <v>3</v>
      </c>
      <c r="Z40" s="107"/>
      <c r="AA40" s="120">
        <f t="shared" si="38"/>
        <v>20</v>
      </c>
    </row>
    <row r="41" spans="1:27">
      <c r="A41" s="91"/>
      <c r="B41" s="91"/>
      <c r="C41" s="91"/>
      <c r="D41" s="1821">
        <v>1407</v>
      </c>
      <c r="E41" s="127" t="s">
        <v>55</v>
      </c>
      <c r="F41" s="114"/>
      <c r="G41" s="182">
        <f>SUM(G42:G43)</f>
        <v>29</v>
      </c>
      <c r="H41" s="183">
        <f>SUM(H42:H43)</f>
        <v>8</v>
      </c>
      <c r="I41" s="183">
        <f>SUM(G41:H41)</f>
        <v>37</v>
      </c>
      <c r="J41" s="183"/>
      <c r="K41" s="183">
        <f>SUM(K42:K43)</f>
        <v>11</v>
      </c>
      <c r="L41" s="183">
        <f>SUM(L42:L43)</f>
        <v>2</v>
      </c>
      <c r="M41" s="183">
        <f>SUM(K41:L41)</f>
        <v>13</v>
      </c>
      <c r="N41" s="183"/>
      <c r="O41" s="183">
        <f>SUM(O42:O43)</f>
        <v>2</v>
      </c>
      <c r="P41" s="183">
        <f>SUM(P42:P43)</f>
        <v>2</v>
      </c>
      <c r="Q41" s="183">
        <f>SUM(O41:P41)</f>
        <v>4</v>
      </c>
      <c r="R41" s="183"/>
      <c r="S41" s="183">
        <f>SUM(S42:S43)</f>
        <v>1</v>
      </c>
      <c r="T41" s="183">
        <f>SUM(T42:T43)</f>
        <v>1</v>
      </c>
      <c r="U41" s="183">
        <f>SUM(S41:T41)</f>
        <v>2</v>
      </c>
      <c r="V41" s="183"/>
      <c r="W41" s="183">
        <f>SUM(W42:W43)</f>
        <v>1</v>
      </c>
      <c r="X41" s="183">
        <f>SUM(X42:X43)</f>
        <v>7</v>
      </c>
      <c r="Y41" s="183">
        <f>SUM(W41:X41)</f>
        <v>8</v>
      </c>
      <c r="Z41" s="104"/>
      <c r="AA41" s="105">
        <f>SUM(Y41,U41,Q41,M41,I41)</f>
        <v>64</v>
      </c>
    </row>
    <row r="42" spans="1:27">
      <c r="A42" s="91">
        <v>7</v>
      </c>
      <c r="B42" s="91">
        <v>3</v>
      </c>
      <c r="C42" s="91">
        <v>11</v>
      </c>
      <c r="D42" s="1822"/>
      <c r="E42" s="128" t="s">
        <v>56</v>
      </c>
      <c r="F42" s="69"/>
      <c r="G42" s="179">
        <v>16</v>
      </c>
      <c r="H42" s="107">
        <v>3</v>
      </c>
      <c r="I42" s="107">
        <f t="shared" ref="I42:I43" si="39">SUM(G42:H42)</f>
        <v>19</v>
      </c>
      <c r="J42" s="107"/>
      <c r="K42" s="107">
        <v>6</v>
      </c>
      <c r="L42" s="107">
        <v>2</v>
      </c>
      <c r="M42" s="107">
        <f t="shared" ref="M42:M43" si="40">SUM(K42:L42)</f>
        <v>8</v>
      </c>
      <c r="N42" s="107"/>
      <c r="O42" s="107">
        <v>0</v>
      </c>
      <c r="P42" s="107">
        <v>0</v>
      </c>
      <c r="Q42" s="107">
        <f t="shared" ref="Q42:Q43" si="41">SUM(O42:P42)</f>
        <v>0</v>
      </c>
      <c r="R42" s="107"/>
      <c r="S42" s="107">
        <v>0</v>
      </c>
      <c r="T42" s="107">
        <v>0</v>
      </c>
      <c r="U42" s="107">
        <f t="shared" ref="U42:U43" si="42">SUM(S42:T42)</f>
        <v>0</v>
      </c>
      <c r="V42" s="107"/>
      <c r="W42" s="107">
        <v>0</v>
      </c>
      <c r="X42" s="107">
        <v>0</v>
      </c>
      <c r="Y42" s="107">
        <f t="shared" ref="Y42:Y43" si="43">SUM(W42:X42)</f>
        <v>0</v>
      </c>
      <c r="Z42" s="107"/>
      <c r="AA42" s="120">
        <f t="shared" ref="AA42:AA43" si="44">SUM(Y42,U42,Q42,M42,I42)</f>
        <v>27</v>
      </c>
    </row>
    <row r="43" spans="1:27">
      <c r="A43" s="91">
        <v>7</v>
      </c>
      <c r="B43" s="91">
        <v>6</v>
      </c>
      <c r="C43" s="91">
        <v>10</v>
      </c>
      <c r="D43" s="1822"/>
      <c r="E43" s="129" t="s">
        <v>57</v>
      </c>
      <c r="F43" s="118"/>
      <c r="G43" s="179">
        <v>13</v>
      </c>
      <c r="H43" s="107">
        <v>5</v>
      </c>
      <c r="I43" s="107">
        <f t="shared" si="39"/>
        <v>18</v>
      </c>
      <c r="J43" s="107"/>
      <c r="K43" s="107">
        <v>5</v>
      </c>
      <c r="L43" s="107">
        <v>0</v>
      </c>
      <c r="M43" s="107">
        <f t="shared" si="40"/>
        <v>5</v>
      </c>
      <c r="N43" s="107"/>
      <c r="O43" s="107">
        <v>2</v>
      </c>
      <c r="P43" s="107">
        <v>2</v>
      </c>
      <c r="Q43" s="107">
        <f t="shared" si="41"/>
        <v>4</v>
      </c>
      <c r="R43" s="107"/>
      <c r="S43" s="107">
        <v>1</v>
      </c>
      <c r="T43" s="107">
        <v>1</v>
      </c>
      <c r="U43" s="107">
        <f t="shared" si="42"/>
        <v>2</v>
      </c>
      <c r="V43" s="107"/>
      <c r="W43" s="107">
        <v>1</v>
      </c>
      <c r="X43" s="107">
        <v>7</v>
      </c>
      <c r="Y43" s="107">
        <f t="shared" si="43"/>
        <v>8</v>
      </c>
      <c r="Z43" s="107"/>
      <c r="AA43" s="120">
        <f t="shared" si="44"/>
        <v>37</v>
      </c>
    </row>
    <row r="44" spans="1:27">
      <c r="A44" s="91"/>
      <c r="B44" s="91"/>
      <c r="C44" s="91"/>
      <c r="D44" s="1821">
        <v>1408</v>
      </c>
      <c r="E44" s="124" t="s">
        <v>58</v>
      </c>
      <c r="F44" s="127"/>
      <c r="G44" s="182">
        <f>SUM(G45:G48)</f>
        <v>25</v>
      </c>
      <c r="H44" s="182">
        <f>SUM(H45:H48)</f>
        <v>13</v>
      </c>
      <c r="I44" s="183">
        <f>SUM(G44:H44)</f>
        <v>38</v>
      </c>
      <c r="J44" s="183"/>
      <c r="K44" s="183">
        <f>SUM(K45:K48)</f>
        <v>3</v>
      </c>
      <c r="L44" s="183">
        <f>SUM(L45:L48)</f>
        <v>3</v>
      </c>
      <c r="M44" s="183">
        <f>SUM(K44:L44)</f>
        <v>6</v>
      </c>
      <c r="N44" s="183"/>
      <c r="O44" s="183">
        <f>SUM(O45:O48)</f>
        <v>6</v>
      </c>
      <c r="P44" s="183">
        <f>SUM(P45:P48)</f>
        <v>3</v>
      </c>
      <c r="Q44" s="183">
        <f>SUM(O44:P44)</f>
        <v>9</v>
      </c>
      <c r="R44" s="183"/>
      <c r="S44" s="183">
        <f>SUM(S45:S48)</f>
        <v>5</v>
      </c>
      <c r="T44" s="183">
        <f>SUM(T45:T48)</f>
        <v>4</v>
      </c>
      <c r="U44" s="183">
        <f>SUM(S44:T44)</f>
        <v>9</v>
      </c>
      <c r="V44" s="183"/>
      <c r="W44" s="183">
        <f>SUM(W45:W48)</f>
        <v>8</v>
      </c>
      <c r="X44" s="183">
        <f>SUM(X45:X48)</f>
        <v>8</v>
      </c>
      <c r="Y44" s="183">
        <f>SUM(W44:X44)</f>
        <v>16</v>
      </c>
      <c r="Z44" s="104"/>
      <c r="AA44" s="105">
        <f>SUM(Y44,U44,Q44,M44,I44)</f>
        <v>78</v>
      </c>
    </row>
    <row r="45" spans="1:27">
      <c r="A45" s="91">
        <v>8</v>
      </c>
      <c r="B45" s="91">
        <v>4</v>
      </c>
      <c r="C45" s="91">
        <v>11</v>
      </c>
      <c r="D45" s="1822"/>
      <c r="E45" s="111" t="s">
        <v>59</v>
      </c>
      <c r="F45" s="69"/>
      <c r="G45" s="179">
        <v>13</v>
      </c>
      <c r="H45" s="107">
        <v>6</v>
      </c>
      <c r="I45" s="107">
        <f t="shared" ref="I45:I48" si="45">SUM(G45:H45)</f>
        <v>19</v>
      </c>
      <c r="J45" s="107"/>
      <c r="K45" s="107">
        <v>2</v>
      </c>
      <c r="L45" s="107">
        <v>3</v>
      </c>
      <c r="M45" s="107">
        <f t="shared" ref="M45:M48" si="46">SUM(K45:L45)</f>
        <v>5</v>
      </c>
      <c r="N45" s="107"/>
      <c r="O45" s="107">
        <v>3</v>
      </c>
      <c r="P45" s="107">
        <v>1</v>
      </c>
      <c r="Q45" s="107">
        <f t="shared" ref="Q45:Q48" si="47">SUM(O45:P45)</f>
        <v>4</v>
      </c>
      <c r="R45" s="107"/>
      <c r="S45" s="107">
        <v>5</v>
      </c>
      <c r="T45" s="107">
        <v>0</v>
      </c>
      <c r="U45" s="107">
        <f t="shared" ref="U45:U48" si="48">SUM(S45:T45)</f>
        <v>5</v>
      </c>
      <c r="V45" s="107"/>
      <c r="W45" s="107">
        <v>2</v>
      </c>
      <c r="X45" s="107">
        <v>1</v>
      </c>
      <c r="Y45" s="107">
        <f t="shared" ref="Y45:Y48" si="49">SUM(W45:X45)</f>
        <v>3</v>
      </c>
      <c r="Z45" s="107"/>
      <c r="AA45" s="120">
        <f t="shared" ref="AA45:AA48" si="50">SUM(Y45,U45,Q45,M45,I45)</f>
        <v>36</v>
      </c>
    </row>
    <row r="46" spans="1:27">
      <c r="A46" s="91">
        <v>8</v>
      </c>
      <c r="B46" s="91">
        <v>4</v>
      </c>
      <c r="C46" s="91">
        <v>11</v>
      </c>
      <c r="D46" s="1822"/>
      <c r="E46" s="111" t="s">
        <v>60</v>
      </c>
      <c r="F46" s="118"/>
      <c r="G46" s="158">
        <v>8</v>
      </c>
      <c r="H46" s="107">
        <v>2</v>
      </c>
      <c r="I46" s="107">
        <f t="shared" si="45"/>
        <v>10</v>
      </c>
      <c r="J46" s="107"/>
      <c r="K46" s="107">
        <v>1</v>
      </c>
      <c r="L46" s="107">
        <v>0</v>
      </c>
      <c r="M46" s="107">
        <f t="shared" si="46"/>
        <v>1</v>
      </c>
      <c r="N46" s="107"/>
      <c r="O46" s="107">
        <v>3</v>
      </c>
      <c r="P46" s="107">
        <v>2</v>
      </c>
      <c r="Q46" s="107">
        <f t="shared" si="47"/>
        <v>5</v>
      </c>
      <c r="R46" s="107"/>
      <c r="S46" s="107">
        <v>0</v>
      </c>
      <c r="T46" s="107">
        <v>0</v>
      </c>
      <c r="U46" s="107">
        <f t="shared" si="48"/>
        <v>0</v>
      </c>
      <c r="V46" s="107"/>
      <c r="W46" s="107">
        <v>0</v>
      </c>
      <c r="X46" s="107">
        <v>0</v>
      </c>
      <c r="Y46" s="107">
        <f t="shared" si="49"/>
        <v>0</v>
      </c>
      <c r="Z46" s="107"/>
      <c r="AA46" s="120">
        <f t="shared" si="50"/>
        <v>16</v>
      </c>
    </row>
    <row r="47" spans="1:27">
      <c r="A47" s="91">
        <v>8</v>
      </c>
      <c r="B47" s="91">
        <v>5</v>
      </c>
      <c r="C47" s="91">
        <v>11</v>
      </c>
      <c r="D47" s="1822"/>
      <c r="E47" s="110" t="s">
        <v>61</v>
      </c>
      <c r="F47" s="69"/>
      <c r="G47" s="179">
        <v>4</v>
      </c>
      <c r="H47" s="107">
        <v>5</v>
      </c>
      <c r="I47" s="107">
        <f t="shared" si="45"/>
        <v>9</v>
      </c>
      <c r="J47" s="107"/>
      <c r="K47" s="107">
        <v>0</v>
      </c>
      <c r="L47" s="107">
        <v>0</v>
      </c>
      <c r="M47" s="107">
        <f t="shared" si="46"/>
        <v>0</v>
      </c>
      <c r="N47" s="107"/>
      <c r="O47" s="107">
        <v>0</v>
      </c>
      <c r="P47" s="107">
        <v>0</v>
      </c>
      <c r="Q47" s="107">
        <f t="shared" si="47"/>
        <v>0</v>
      </c>
      <c r="R47" s="107"/>
      <c r="S47" s="107">
        <v>0</v>
      </c>
      <c r="T47" s="107">
        <v>2</v>
      </c>
      <c r="U47" s="107">
        <f t="shared" si="48"/>
        <v>2</v>
      </c>
      <c r="V47" s="107"/>
      <c r="W47" s="107">
        <v>0</v>
      </c>
      <c r="X47" s="107">
        <v>0</v>
      </c>
      <c r="Y47" s="107">
        <f t="shared" si="49"/>
        <v>0</v>
      </c>
      <c r="Z47" s="107"/>
      <c r="AA47" s="120">
        <f t="shared" si="50"/>
        <v>11</v>
      </c>
    </row>
    <row r="48" spans="1:27">
      <c r="A48" s="91">
        <v>8</v>
      </c>
      <c r="B48" s="91">
        <v>4</v>
      </c>
      <c r="C48" s="91">
        <v>8</v>
      </c>
      <c r="D48" s="1823"/>
      <c r="E48" s="125" t="s">
        <v>62</v>
      </c>
      <c r="F48" s="126"/>
      <c r="G48" s="179">
        <v>0</v>
      </c>
      <c r="H48" s="107">
        <v>0</v>
      </c>
      <c r="I48" s="107">
        <f t="shared" si="45"/>
        <v>0</v>
      </c>
      <c r="J48" s="107"/>
      <c r="K48" s="107">
        <v>0</v>
      </c>
      <c r="L48" s="107">
        <v>0</v>
      </c>
      <c r="M48" s="107">
        <f t="shared" si="46"/>
        <v>0</v>
      </c>
      <c r="N48" s="107"/>
      <c r="O48" s="107">
        <v>0</v>
      </c>
      <c r="P48" s="107">
        <v>0</v>
      </c>
      <c r="Q48" s="107">
        <f t="shared" si="47"/>
        <v>0</v>
      </c>
      <c r="R48" s="107"/>
      <c r="S48" s="107">
        <v>0</v>
      </c>
      <c r="T48" s="107">
        <v>2</v>
      </c>
      <c r="U48" s="107">
        <f t="shared" si="48"/>
        <v>2</v>
      </c>
      <c r="V48" s="107"/>
      <c r="W48" s="107">
        <v>6</v>
      </c>
      <c r="X48" s="107">
        <v>7</v>
      </c>
      <c r="Y48" s="107">
        <f t="shared" si="49"/>
        <v>13</v>
      </c>
      <c r="Z48" s="107"/>
      <c r="AA48" s="120">
        <f t="shared" si="50"/>
        <v>15</v>
      </c>
    </row>
    <row r="49" spans="1:27">
      <c r="A49" s="91"/>
      <c r="B49" s="91"/>
      <c r="C49" s="91"/>
      <c r="D49" s="1821"/>
      <c r="E49" s="113" t="s">
        <v>63</v>
      </c>
      <c r="F49" s="130"/>
      <c r="G49" s="182">
        <f>SUM(G50:G51)</f>
        <v>61</v>
      </c>
      <c r="H49" s="183">
        <f>SUM(H50:H51)</f>
        <v>47</v>
      </c>
      <c r="I49" s="183">
        <f>SUM(G49:H49)</f>
        <v>108</v>
      </c>
      <c r="J49" s="183"/>
      <c r="K49" s="183">
        <f>SUM(K50:K51)</f>
        <v>16</v>
      </c>
      <c r="L49" s="183">
        <f>SUM(L50:L51)</f>
        <v>13</v>
      </c>
      <c r="M49" s="183">
        <f>SUM(K49:L49)</f>
        <v>29</v>
      </c>
      <c r="N49" s="183"/>
      <c r="O49" s="183">
        <f>SUM(O50:O51)</f>
        <v>15</v>
      </c>
      <c r="P49" s="183">
        <f>SUM(P50:P51)</f>
        <v>19</v>
      </c>
      <c r="Q49" s="183">
        <f>SUM(O49:P49)</f>
        <v>34</v>
      </c>
      <c r="R49" s="183"/>
      <c r="S49" s="183">
        <f>SUM(S50:S51)</f>
        <v>18</v>
      </c>
      <c r="T49" s="183">
        <f>SUM(T50:T51)</f>
        <v>14</v>
      </c>
      <c r="U49" s="183">
        <f>SUM(S49:T49)</f>
        <v>32</v>
      </c>
      <c r="V49" s="183"/>
      <c r="W49" s="183">
        <f>SUM(W50:W51)</f>
        <v>29</v>
      </c>
      <c r="X49" s="183">
        <f>SUM(X50:X51)</f>
        <v>21</v>
      </c>
      <c r="Y49" s="183">
        <f>SUM(W49:X49)</f>
        <v>50</v>
      </c>
      <c r="Z49" s="104"/>
      <c r="AA49" s="105">
        <f>SUM(Y49,U49,Q49,M49,I49)</f>
        <v>253</v>
      </c>
    </row>
    <row r="50" spans="1:27">
      <c r="A50" s="91">
        <v>9</v>
      </c>
      <c r="B50" s="91">
        <v>5</v>
      </c>
      <c r="C50" s="91">
        <v>10</v>
      </c>
      <c r="D50" s="1822"/>
      <c r="E50" s="131" t="s">
        <v>64</v>
      </c>
      <c r="F50" s="185"/>
      <c r="G50" s="179">
        <v>10</v>
      </c>
      <c r="H50" s="107">
        <v>14</v>
      </c>
      <c r="I50" s="107">
        <f>SUM(G50:H50)</f>
        <v>24</v>
      </c>
      <c r="J50" s="107"/>
      <c r="K50" s="107">
        <v>1</v>
      </c>
      <c r="L50" s="107">
        <v>0</v>
      </c>
      <c r="M50" s="107">
        <f>SUM(K50:L50)</f>
        <v>1</v>
      </c>
      <c r="N50" s="107"/>
      <c r="O50" s="107">
        <v>4</v>
      </c>
      <c r="P50" s="107">
        <v>12</v>
      </c>
      <c r="Q50" s="107">
        <f>SUM(O50:P50)</f>
        <v>16</v>
      </c>
      <c r="R50" s="107"/>
      <c r="S50" s="107">
        <v>1</v>
      </c>
      <c r="T50" s="107">
        <v>1</v>
      </c>
      <c r="U50" s="107">
        <f>SUM(S50:T50)</f>
        <v>2</v>
      </c>
      <c r="V50" s="107"/>
      <c r="W50" s="107">
        <v>1</v>
      </c>
      <c r="X50" s="107">
        <v>0</v>
      </c>
      <c r="Y50" s="107">
        <f>SUM(W50:X50)</f>
        <v>1</v>
      </c>
      <c r="Z50" s="107"/>
      <c r="AA50" s="120">
        <f>SUM(Y50,U50,Q50,M50,I50)</f>
        <v>44</v>
      </c>
    </row>
    <row r="51" spans="1:27">
      <c r="A51" s="91"/>
      <c r="B51" s="91" t="s">
        <v>65</v>
      </c>
      <c r="C51" s="91" t="s">
        <v>65</v>
      </c>
      <c r="D51" s="186"/>
      <c r="E51" s="187" t="s">
        <v>66</v>
      </c>
      <c r="F51" s="135"/>
      <c r="G51" s="188">
        <v>51</v>
      </c>
      <c r="H51" s="136">
        <v>33</v>
      </c>
      <c r="I51" s="136">
        <f>SUM(G51:H51)</f>
        <v>84</v>
      </c>
      <c r="J51" s="136"/>
      <c r="K51" s="136">
        <v>15</v>
      </c>
      <c r="L51" s="136">
        <v>13</v>
      </c>
      <c r="M51" s="136">
        <f>SUM(K51:L51)</f>
        <v>28</v>
      </c>
      <c r="N51" s="136"/>
      <c r="O51" s="136">
        <v>11</v>
      </c>
      <c r="P51" s="136">
        <v>7</v>
      </c>
      <c r="Q51" s="136">
        <f>SUM(O51:P51)</f>
        <v>18</v>
      </c>
      <c r="R51" s="136"/>
      <c r="S51" s="136">
        <v>17</v>
      </c>
      <c r="T51" s="136">
        <v>13</v>
      </c>
      <c r="U51" s="136">
        <f>SUM(S51:T51)</f>
        <v>30</v>
      </c>
      <c r="V51" s="136"/>
      <c r="W51" s="136">
        <v>28</v>
      </c>
      <c r="X51" s="136">
        <v>21</v>
      </c>
      <c r="Y51" s="136">
        <f>SUM(W51:X51)</f>
        <v>49</v>
      </c>
      <c r="Z51" s="136"/>
      <c r="AA51" s="137">
        <f>SUM(Y51,U51,Q51,M51,I51)</f>
        <v>209</v>
      </c>
    </row>
    <row r="52" spans="1:27">
      <c r="D52" s="71"/>
      <c r="E52" s="1844" t="s">
        <v>21</v>
      </c>
      <c r="F52" s="1845"/>
      <c r="G52" s="182">
        <f>SUM(G49,G44,G41,G36,G31,G28,G24,G15,G8)</f>
        <v>620</v>
      </c>
      <c r="H52" s="183">
        <f>SUM(H49,H44,H41,H36,H31,H28,H24,H15,H8)</f>
        <v>422</v>
      </c>
      <c r="I52" s="183">
        <f>SUM(I49,I44,I41,I36,I31,I28,I24,I15,I8)</f>
        <v>1042</v>
      </c>
      <c r="J52" s="183"/>
      <c r="K52" s="183">
        <f>SUM(K49,K44,K41,K36,K31,K28,K24,K15,K8)</f>
        <v>85</v>
      </c>
      <c r="L52" s="183">
        <f>SUM(L49,L44,L41,L36,L31,L28,L24,L15,L8)</f>
        <v>58</v>
      </c>
      <c r="M52" s="183">
        <f>SUM(M49,M44,M41,M36,M31,M28,M24,M15,M8)</f>
        <v>143</v>
      </c>
      <c r="N52" s="183"/>
      <c r="O52" s="183">
        <f>SUM(O49,O44,O41,O36,O31,O28,O24,O15,O8)</f>
        <v>186</v>
      </c>
      <c r="P52" s="183">
        <f>SUM(P49,P44,P41,P36,P31,P28,P24,P15,P8)</f>
        <v>132</v>
      </c>
      <c r="Q52" s="183">
        <f>SUM(Q49,Q44,Q41,Q36,Q31,Q28,Q24,Q15,Q8)</f>
        <v>318</v>
      </c>
      <c r="R52" s="183"/>
      <c r="S52" s="183">
        <f>SUM(S49,S44,S41,S36,S31,S28,S24,S15,S8)</f>
        <v>229</v>
      </c>
      <c r="T52" s="183">
        <f>SUM(T49,T44,T41,T36,T31,T28,T24,T15,T8)</f>
        <v>139</v>
      </c>
      <c r="U52" s="183">
        <f>SUM(U49,U44,U41,U36,U31,U28,U24,U15,U8)</f>
        <v>368</v>
      </c>
      <c r="V52" s="183"/>
      <c r="W52" s="183">
        <f>SUM(W49,W44,W41,W36,W31,W28,W24,W15,W8)</f>
        <v>415</v>
      </c>
      <c r="X52" s="183">
        <f>SUM(X49,X44,X41,X36,X31,X28,X24,X15,X8)</f>
        <v>139</v>
      </c>
      <c r="Y52" s="183">
        <f>SUM(Y49,Y44,Y41,Y36,Y31,Y28,Y24,Y15,Y8)</f>
        <v>554</v>
      </c>
      <c r="Z52" s="183"/>
      <c r="AA52" s="189">
        <f>SUM(AA49,AA44,AA41,AA36,AA31,AA28,AA24,AA15,AA8)</f>
        <v>2425</v>
      </c>
    </row>
    <row r="53" spans="1:27">
      <c r="E53" s="82" t="s">
        <v>67</v>
      </c>
    </row>
  </sheetData>
  <mergeCells count="19">
    <mergeCell ref="D2:AA2"/>
    <mergeCell ref="D3:AA4"/>
    <mergeCell ref="D5:D7"/>
    <mergeCell ref="G5:Y5"/>
    <mergeCell ref="G6:I6"/>
    <mergeCell ref="K6:M6"/>
    <mergeCell ref="O6:Q6"/>
    <mergeCell ref="S6:U6"/>
    <mergeCell ref="W6:Y6"/>
    <mergeCell ref="D41:D43"/>
    <mergeCell ref="D44:D48"/>
    <mergeCell ref="D49:D50"/>
    <mergeCell ref="E52:F52"/>
    <mergeCell ref="D8:D14"/>
    <mergeCell ref="D15:D23"/>
    <mergeCell ref="D24:D27"/>
    <mergeCell ref="D28:D30"/>
    <mergeCell ref="D31:D35"/>
    <mergeCell ref="D36:D40"/>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54"/>
  <sheetViews>
    <sheetView topLeftCell="G1" workbookViewId="0">
      <selection activeCell="AU8" sqref="AU8:BD32"/>
    </sheetView>
  </sheetViews>
  <sheetFormatPr baseColWidth="10" defaultColWidth="11.42578125" defaultRowHeight="12.75"/>
  <cols>
    <col min="1" max="1" width="2" style="3" hidden="1" customWidth="1"/>
    <col min="2" max="2" width="2.140625" style="3" hidden="1" customWidth="1"/>
    <col min="3" max="3" width="3.140625" style="3" hidden="1" customWidth="1"/>
    <col min="4" max="4" width="6" style="65" customWidth="1"/>
    <col min="5" max="5" width="4.7109375" style="65" customWidth="1"/>
    <col min="6" max="6" width="50.5703125" style="65" customWidth="1"/>
    <col min="7" max="8" width="3.7109375" style="1" customWidth="1"/>
    <col min="9" max="9" width="4.85546875" style="1" bestFit="1" customWidth="1"/>
    <col min="10" max="10" width="0.85546875" style="1" customWidth="1"/>
    <col min="11" max="11" width="3.5703125" style="1" bestFit="1" customWidth="1"/>
    <col min="12" max="12" width="3.28515625" style="1" customWidth="1"/>
    <col min="13" max="13" width="4.85546875" style="1" customWidth="1"/>
    <col min="14" max="14" width="0.85546875" style="1" customWidth="1"/>
    <col min="15" max="15" width="3.28515625" style="1" customWidth="1"/>
    <col min="16" max="16" width="3.42578125" style="1" customWidth="1"/>
    <col min="17" max="17" width="4.85546875" style="1" customWidth="1"/>
    <col min="18" max="18" width="0.85546875" style="1" customWidth="1"/>
    <col min="19" max="19" width="3.5703125" style="1" bestFit="1" customWidth="1"/>
    <col min="20" max="20" width="3.28515625" style="1" customWidth="1"/>
    <col min="21" max="21" width="4.85546875" style="1" customWidth="1"/>
    <col min="22" max="22" width="1.42578125" style="1" customWidth="1"/>
    <col min="23" max="23" width="3.28515625" style="1" customWidth="1"/>
    <col min="24" max="24" width="3.42578125" style="1" customWidth="1"/>
    <col min="25" max="25" width="4.85546875" style="1" customWidth="1"/>
    <col min="26" max="26" width="0.85546875" style="3" customWidth="1"/>
    <col min="27" max="27" width="4.85546875" style="3" customWidth="1"/>
    <col min="28" max="41" width="4.5703125" style="3" customWidth="1"/>
    <col min="42" max="47" width="5.42578125" style="3" customWidth="1"/>
    <col min="48" max="48" width="6" style="3" customWidth="1"/>
    <col min="49" max="49" width="12.28515625" style="3" bestFit="1" customWidth="1"/>
    <col min="50" max="16384" width="11.42578125" style="3"/>
  </cols>
  <sheetData>
    <row r="1" spans="1:52" ht="3.75" customHeight="1"/>
    <row r="2" spans="1:52" ht="12" customHeight="1">
      <c r="D2" s="1827" t="s">
        <v>107</v>
      </c>
      <c r="E2" s="1827"/>
      <c r="F2" s="1827"/>
      <c r="G2" s="1827"/>
      <c r="H2" s="1827"/>
      <c r="I2" s="1827"/>
      <c r="J2" s="1827"/>
      <c r="K2" s="1827"/>
      <c r="L2" s="1827"/>
      <c r="M2" s="1827"/>
      <c r="N2" s="1827"/>
      <c r="O2" s="1827"/>
      <c r="P2" s="1827"/>
      <c r="Q2" s="1827"/>
      <c r="R2" s="1827"/>
      <c r="S2" s="1827"/>
      <c r="T2" s="1827"/>
      <c r="U2" s="1827"/>
      <c r="V2" s="1827"/>
      <c r="W2" s="1827"/>
      <c r="X2" s="1827"/>
      <c r="Y2" s="1827"/>
      <c r="Z2" s="1827"/>
      <c r="AA2" s="1827"/>
      <c r="AB2" s="5"/>
      <c r="AC2" s="5"/>
      <c r="AD2" s="5"/>
      <c r="AE2" s="5"/>
      <c r="AF2" s="5"/>
      <c r="AG2" s="5"/>
      <c r="AH2" s="5"/>
      <c r="AI2" s="5"/>
      <c r="AJ2" s="5"/>
      <c r="AK2" s="5"/>
      <c r="AL2" s="5"/>
      <c r="AM2" s="5"/>
      <c r="AN2" s="5"/>
      <c r="AO2" s="5"/>
      <c r="AP2" s="5"/>
      <c r="AQ2" s="5"/>
      <c r="AR2" s="5"/>
      <c r="AS2" s="5"/>
      <c r="AT2" s="5"/>
      <c r="AU2" s="5"/>
    </row>
    <row r="3" spans="1:52" ht="12" customHeight="1">
      <c r="D3" s="1828" t="s">
        <v>68</v>
      </c>
      <c r="E3" s="1828"/>
      <c r="F3" s="1828"/>
      <c r="G3" s="1828"/>
      <c r="H3" s="1828"/>
      <c r="I3" s="1828"/>
      <c r="J3" s="1828"/>
      <c r="K3" s="1828"/>
      <c r="L3" s="1828"/>
      <c r="M3" s="1828"/>
      <c r="N3" s="1828"/>
      <c r="O3" s="1828"/>
      <c r="P3" s="1828"/>
      <c r="Q3" s="1828"/>
      <c r="R3" s="1828"/>
      <c r="S3" s="1828"/>
      <c r="T3" s="1828"/>
      <c r="U3" s="1828"/>
      <c r="V3" s="1828"/>
      <c r="W3" s="1828"/>
      <c r="X3" s="1828"/>
      <c r="Y3" s="1828"/>
      <c r="Z3" s="1828"/>
      <c r="AA3" s="1828"/>
      <c r="AB3" s="5"/>
      <c r="AC3" s="5"/>
      <c r="AD3" s="5"/>
      <c r="AE3" s="5"/>
      <c r="AF3" s="5"/>
      <c r="AG3" s="5"/>
      <c r="AH3" s="5"/>
      <c r="AI3" s="5"/>
      <c r="AJ3" s="5"/>
      <c r="AK3" s="5"/>
      <c r="AL3" s="5"/>
      <c r="AM3" s="5"/>
      <c r="AN3" s="5"/>
      <c r="AO3" s="5"/>
      <c r="AP3" s="5"/>
      <c r="AQ3" s="5"/>
      <c r="AR3" s="5"/>
      <c r="AS3" s="5"/>
      <c r="AT3" s="5"/>
      <c r="AU3" s="5"/>
    </row>
    <row r="4" spans="1:52" ht="3.75" customHeight="1">
      <c r="D4" s="1829"/>
      <c r="E4" s="1829"/>
      <c r="F4" s="1829"/>
      <c r="G4" s="1829"/>
      <c r="H4" s="1829"/>
      <c r="I4" s="1829"/>
      <c r="J4" s="1829"/>
      <c r="K4" s="1829"/>
      <c r="L4" s="1829"/>
      <c r="M4" s="1829"/>
      <c r="N4" s="1829"/>
      <c r="O4" s="1829"/>
      <c r="P4" s="1829"/>
      <c r="Q4" s="1829"/>
      <c r="R4" s="1829"/>
      <c r="S4" s="1829"/>
      <c r="T4" s="1829"/>
      <c r="U4" s="1829"/>
      <c r="V4" s="1829"/>
      <c r="W4" s="1829"/>
      <c r="X4" s="1829"/>
      <c r="Y4" s="1829"/>
      <c r="Z4" s="1829"/>
      <c r="AA4" s="1829"/>
    </row>
    <row r="5" spans="1:52" ht="12.75" customHeight="1">
      <c r="A5" s="91"/>
      <c r="B5" s="91"/>
      <c r="C5" s="91"/>
      <c r="D5" s="1830" t="s">
        <v>3</v>
      </c>
      <c r="E5" s="69"/>
      <c r="F5" s="92"/>
      <c r="G5" s="1832" t="s">
        <v>108</v>
      </c>
      <c r="H5" s="1832"/>
      <c r="I5" s="1832"/>
      <c r="J5" s="1832"/>
      <c r="K5" s="1832"/>
      <c r="L5" s="1832"/>
      <c r="M5" s="1832"/>
      <c r="N5" s="1832"/>
      <c r="O5" s="1832"/>
      <c r="P5" s="1832"/>
      <c r="Q5" s="1832"/>
      <c r="R5" s="1832"/>
      <c r="S5" s="1832"/>
      <c r="T5" s="1832"/>
      <c r="U5" s="1832"/>
      <c r="V5" s="1832"/>
      <c r="W5" s="1832"/>
      <c r="X5" s="1832"/>
      <c r="Y5" s="1832"/>
      <c r="Z5" s="95"/>
      <c r="AA5" s="96"/>
    </row>
    <row r="6" spans="1:52">
      <c r="A6" s="91" t="s">
        <v>9</v>
      </c>
      <c r="B6" s="91" t="s">
        <v>10</v>
      </c>
      <c r="C6" s="91" t="s">
        <v>11</v>
      </c>
      <c r="D6" s="1830"/>
      <c r="E6" s="97" t="s">
        <v>114</v>
      </c>
      <c r="F6" s="98"/>
      <c r="G6" s="1846" t="s">
        <v>109</v>
      </c>
      <c r="H6" s="1846"/>
      <c r="I6" s="1846"/>
      <c r="J6" s="153"/>
      <c r="K6" s="1847" t="s">
        <v>110</v>
      </c>
      <c r="L6" s="1847"/>
      <c r="M6" s="1847"/>
      <c r="N6" s="153"/>
      <c r="O6" s="1847" t="s">
        <v>111</v>
      </c>
      <c r="P6" s="1847"/>
      <c r="Q6" s="1847"/>
      <c r="R6" s="153"/>
      <c r="S6" s="1847" t="s">
        <v>112</v>
      </c>
      <c r="T6" s="1847"/>
      <c r="U6" s="1847"/>
      <c r="V6" s="171"/>
      <c r="W6" s="1847" t="s">
        <v>113</v>
      </c>
      <c r="X6" s="1847"/>
      <c r="Y6" s="1847"/>
      <c r="Z6" s="172"/>
      <c r="AA6" s="99" t="s">
        <v>21</v>
      </c>
    </row>
    <row r="7" spans="1:52" ht="11.25" customHeight="1">
      <c r="A7" s="91"/>
      <c r="B7" s="91"/>
      <c r="C7" s="91"/>
      <c r="D7" s="1831"/>
      <c r="E7" s="72"/>
      <c r="F7" s="173"/>
      <c r="G7" s="155" t="s">
        <v>19</v>
      </c>
      <c r="H7" s="155" t="s">
        <v>20</v>
      </c>
      <c r="I7" s="155" t="s">
        <v>21</v>
      </c>
      <c r="J7" s="155"/>
      <c r="K7" s="155" t="s">
        <v>19</v>
      </c>
      <c r="L7" s="155" t="s">
        <v>20</v>
      </c>
      <c r="M7" s="155" t="s">
        <v>21</v>
      </c>
      <c r="N7" s="155"/>
      <c r="O7" s="155" t="s">
        <v>19</v>
      </c>
      <c r="P7" s="155" t="s">
        <v>20</v>
      </c>
      <c r="Q7" s="155" t="s">
        <v>21</v>
      </c>
      <c r="R7" s="155"/>
      <c r="S7" s="155" t="s">
        <v>19</v>
      </c>
      <c r="T7" s="155" t="s">
        <v>20</v>
      </c>
      <c r="U7" s="155" t="s">
        <v>21</v>
      </c>
      <c r="V7" s="155"/>
      <c r="W7" s="155" t="s">
        <v>19</v>
      </c>
      <c r="X7" s="155" t="s">
        <v>20</v>
      </c>
      <c r="Y7" s="155" t="s">
        <v>21</v>
      </c>
      <c r="Z7" s="156"/>
      <c r="AA7" s="175"/>
    </row>
    <row r="8" spans="1:52" ht="13.5" customHeight="1">
      <c r="A8" s="91"/>
      <c r="B8" s="91"/>
      <c r="C8" s="91"/>
      <c r="D8" s="1819">
        <v>1401</v>
      </c>
      <c r="E8" s="102" t="s">
        <v>22</v>
      </c>
      <c r="F8" s="97"/>
      <c r="G8" s="115">
        <f>SUM(G9:G14)</f>
        <v>94</v>
      </c>
      <c r="H8" s="115">
        <f>SUM(H9:H14)</f>
        <v>34</v>
      </c>
      <c r="I8" s="115">
        <f>SUM(G8:H8)</f>
        <v>128</v>
      </c>
      <c r="J8" s="115"/>
      <c r="K8" s="115">
        <f>SUM(K9:K14)</f>
        <v>12</v>
      </c>
      <c r="L8" s="115">
        <f>SUM(L9:L14)</f>
        <v>2</v>
      </c>
      <c r="M8" s="115">
        <f>SUM(K8:L8)</f>
        <v>14</v>
      </c>
      <c r="N8" s="115"/>
      <c r="O8" s="115">
        <f>SUM(O9:O14)</f>
        <v>15</v>
      </c>
      <c r="P8" s="115">
        <f>SUM(P9:P14)</f>
        <v>7</v>
      </c>
      <c r="Q8" s="115">
        <f>SUM(O8:P8)</f>
        <v>22</v>
      </c>
      <c r="R8" s="115"/>
      <c r="S8" s="115">
        <f>SUM(S9:S14)</f>
        <v>33</v>
      </c>
      <c r="T8" s="115">
        <f>SUM(T9:T14)</f>
        <v>10</v>
      </c>
      <c r="U8" s="115">
        <f>SUM(S8:T8)</f>
        <v>43</v>
      </c>
      <c r="V8" s="115"/>
      <c r="W8" s="115">
        <f>SUM(W9:W14)</f>
        <v>78</v>
      </c>
      <c r="X8" s="115">
        <f>SUM(X9:X14)</f>
        <v>8</v>
      </c>
      <c r="Y8" s="115">
        <f>SUM(W8:X8)</f>
        <v>86</v>
      </c>
      <c r="Z8" s="177"/>
      <c r="AA8" s="117">
        <f>SUM(Y8,U8,Q8,M8,I8)</f>
        <v>293</v>
      </c>
    </row>
    <row r="9" spans="1:52" s="30" customFormat="1" ht="13.5" customHeight="1">
      <c r="A9" s="91">
        <v>1</v>
      </c>
      <c r="B9" s="91">
        <v>1</v>
      </c>
      <c r="C9" s="91">
        <v>11</v>
      </c>
      <c r="D9" s="1820"/>
      <c r="E9" s="106" t="s">
        <v>23</v>
      </c>
      <c r="F9" s="178"/>
      <c r="G9" s="107">
        <v>12</v>
      </c>
      <c r="H9" s="107">
        <v>2</v>
      </c>
      <c r="I9" s="107">
        <f t="shared" ref="I9:I14" si="0">SUM(G9:H9)</f>
        <v>14</v>
      </c>
      <c r="J9" s="107"/>
      <c r="K9" s="107">
        <v>1</v>
      </c>
      <c r="L9" s="107">
        <v>0</v>
      </c>
      <c r="M9" s="107">
        <f t="shared" ref="M9:M14" si="1">SUM(K9:L9)</f>
        <v>1</v>
      </c>
      <c r="N9" s="107"/>
      <c r="O9" s="107">
        <v>6</v>
      </c>
      <c r="P9" s="107">
        <v>3</v>
      </c>
      <c r="Q9" s="107">
        <f t="shared" ref="Q9:Q14" si="2">SUM(O9:P9)</f>
        <v>9</v>
      </c>
      <c r="R9" s="107"/>
      <c r="S9" s="107">
        <v>8</v>
      </c>
      <c r="T9" s="107">
        <v>3</v>
      </c>
      <c r="U9" s="107">
        <f t="shared" ref="U9:U14" si="3">SUM(S9:T9)</f>
        <v>11</v>
      </c>
      <c r="V9" s="107"/>
      <c r="W9" s="107">
        <v>24</v>
      </c>
      <c r="X9" s="107">
        <v>5</v>
      </c>
      <c r="Y9" s="107">
        <f t="shared" ref="Y9:Y14" si="4">SUM(W9:X9)</f>
        <v>29</v>
      </c>
      <c r="Z9" s="108"/>
      <c r="AA9" s="109">
        <f t="shared" ref="AA9:AA14" si="5">SUM(Y9,U9,Q9,M9,I9)</f>
        <v>64</v>
      </c>
    </row>
    <row r="10" spans="1:52" ht="13.5" customHeight="1">
      <c r="A10" s="91">
        <v>1</v>
      </c>
      <c r="B10" s="91">
        <v>1</v>
      </c>
      <c r="C10" s="91">
        <v>5</v>
      </c>
      <c r="D10" s="1820"/>
      <c r="E10" s="110" t="s">
        <v>24</v>
      </c>
      <c r="F10" s="69"/>
      <c r="G10" s="107">
        <v>18</v>
      </c>
      <c r="H10" s="107">
        <v>4</v>
      </c>
      <c r="I10" s="107">
        <f t="shared" si="0"/>
        <v>22</v>
      </c>
      <c r="J10" s="107"/>
      <c r="K10" s="107">
        <v>6</v>
      </c>
      <c r="L10" s="107">
        <v>0</v>
      </c>
      <c r="M10" s="107">
        <f t="shared" si="1"/>
        <v>6</v>
      </c>
      <c r="N10" s="107"/>
      <c r="O10" s="107">
        <v>2</v>
      </c>
      <c r="P10" s="107">
        <v>1</v>
      </c>
      <c r="Q10" s="107">
        <f t="shared" si="2"/>
        <v>3</v>
      </c>
      <c r="R10" s="107"/>
      <c r="S10" s="107">
        <v>13</v>
      </c>
      <c r="T10" s="107">
        <v>4</v>
      </c>
      <c r="U10" s="107">
        <f t="shared" si="3"/>
        <v>17</v>
      </c>
      <c r="V10" s="107"/>
      <c r="W10" s="107">
        <v>28</v>
      </c>
      <c r="X10" s="107">
        <v>1</v>
      </c>
      <c r="Y10" s="107">
        <f t="shared" si="4"/>
        <v>29</v>
      </c>
      <c r="Z10" s="180"/>
      <c r="AA10" s="109">
        <f t="shared" si="5"/>
        <v>77</v>
      </c>
      <c r="AX10" s="34"/>
      <c r="AY10" s="35"/>
      <c r="AZ10" s="35"/>
    </row>
    <row r="11" spans="1:52" ht="13.5" customHeight="1">
      <c r="A11" s="91">
        <v>1</v>
      </c>
      <c r="B11" s="91">
        <v>1</v>
      </c>
      <c r="C11" s="91">
        <v>12</v>
      </c>
      <c r="D11" s="1820"/>
      <c r="E11" s="110" t="s">
        <v>25</v>
      </c>
      <c r="F11" s="69"/>
      <c r="G11" s="107">
        <v>6</v>
      </c>
      <c r="H11" s="107">
        <v>2</v>
      </c>
      <c r="I11" s="107">
        <f t="shared" si="0"/>
        <v>8</v>
      </c>
      <c r="J11" s="107"/>
      <c r="K11" s="107">
        <v>2</v>
      </c>
      <c r="L11" s="107">
        <v>0</v>
      </c>
      <c r="M11" s="107">
        <f t="shared" si="1"/>
        <v>2</v>
      </c>
      <c r="N11" s="107"/>
      <c r="O11" s="107">
        <v>7</v>
      </c>
      <c r="P11" s="107">
        <v>3</v>
      </c>
      <c r="Q11" s="107">
        <f t="shared" si="2"/>
        <v>10</v>
      </c>
      <c r="R11" s="107"/>
      <c r="S11" s="107">
        <v>12</v>
      </c>
      <c r="T11" s="107">
        <v>3</v>
      </c>
      <c r="U11" s="107">
        <f t="shared" si="3"/>
        <v>15</v>
      </c>
      <c r="V11" s="107"/>
      <c r="W11" s="107">
        <v>26</v>
      </c>
      <c r="X11" s="107">
        <v>2</v>
      </c>
      <c r="Y11" s="107">
        <f t="shared" si="4"/>
        <v>28</v>
      </c>
      <c r="Z11" s="180"/>
      <c r="AA11" s="109">
        <f t="shared" si="5"/>
        <v>63</v>
      </c>
      <c r="AX11" s="34"/>
      <c r="AY11" s="35"/>
      <c r="AZ11" s="35"/>
    </row>
    <row r="12" spans="1:52" ht="13.5" customHeight="1">
      <c r="A12" s="91">
        <v>1</v>
      </c>
      <c r="B12" s="91">
        <v>1</v>
      </c>
      <c r="C12" s="91">
        <v>2</v>
      </c>
      <c r="D12" s="1820"/>
      <c r="E12" s="111" t="s">
        <v>26</v>
      </c>
      <c r="F12" s="112"/>
      <c r="G12" s="107">
        <v>32</v>
      </c>
      <c r="H12" s="107">
        <v>17</v>
      </c>
      <c r="I12" s="107">
        <f t="shared" si="0"/>
        <v>49</v>
      </c>
      <c r="J12" s="107"/>
      <c r="K12" s="107">
        <v>2</v>
      </c>
      <c r="L12" s="107">
        <v>1</v>
      </c>
      <c r="M12" s="107">
        <f t="shared" si="1"/>
        <v>3</v>
      </c>
      <c r="N12" s="107"/>
      <c r="O12" s="107">
        <v>0</v>
      </c>
      <c r="P12" s="107">
        <v>0</v>
      </c>
      <c r="Q12" s="107">
        <f t="shared" si="2"/>
        <v>0</v>
      </c>
      <c r="R12" s="107"/>
      <c r="S12" s="107">
        <v>0</v>
      </c>
      <c r="T12" s="107">
        <v>0</v>
      </c>
      <c r="U12" s="107">
        <f t="shared" si="3"/>
        <v>0</v>
      </c>
      <c r="V12" s="107"/>
      <c r="W12" s="107">
        <v>0</v>
      </c>
      <c r="X12" s="107">
        <v>0</v>
      </c>
      <c r="Y12" s="107">
        <f t="shared" si="4"/>
        <v>0</v>
      </c>
      <c r="Z12" s="180"/>
      <c r="AA12" s="109">
        <f t="shared" si="5"/>
        <v>52</v>
      </c>
      <c r="AX12" s="34"/>
      <c r="AY12" s="35"/>
    </row>
    <row r="13" spans="1:52" ht="13.5" customHeight="1">
      <c r="A13" s="91">
        <v>1</v>
      </c>
      <c r="B13" s="91">
        <v>1</v>
      </c>
      <c r="C13" s="91">
        <v>4</v>
      </c>
      <c r="D13" s="1820"/>
      <c r="E13" s="111" t="s">
        <v>27</v>
      </c>
      <c r="F13" s="69"/>
      <c r="G13" s="107">
        <v>14</v>
      </c>
      <c r="H13" s="107">
        <v>3</v>
      </c>
      <c r="I13" s="107">
        <f t="shared" si="0"/>
        <v>17</v>
      </c>
      <c r="J13" s="107"/>
      <c r="K13" s="107">
        <v>1</v>
      </c>
      <c r="L13" s="107">
        <v>0</v>
      </c>
      <c r="M13" s="107">
        <f t="shared" si="1"/>
        <v>1</v>
      </c>
      <c r="N13" s="107"/>
      <c r="O13" s="107">
        <v>0</v>
      </c>
      <c r="P13" s="107">
        <v>0</v>
      </c>
      <c r="Q13" s="107">
        <f t="shared" si="2"/>
        <v>0</v>
      </c>
      <c r="R13" s="107"/>
      <c r="S13" s="107">
        <v>0</v>
      </c>
      <c r="T13" s="107">
        <v>0</v>
      </c>
      <c r="U13" s="107">
        <f t="shared" si="3"/>
        <v>0</v>
      </c>
      <c r="V13" s="107"/>
      <c r="W13" s="107">
        <v>0</v>
      </c>
      <c r="X13" s="107">
        <v>0</v>
      </c>
      <c r="Y13" s="107">
        <f t="shared" si="4"/>
        <v>0</v>
      </c>
      <c r="Z13" s="180"/>
      <c r="AA13" s="109">
        <f t="shared" si="5"/>
        <v>18</v>
      </c>
      <c r="AX13" s="34"/>
      <c r="AY13" s="35"/>
      <c r="AZ13" s="35"/>
    </row>
    <row r="14" spans="1:52" ht="13.5" customHeight="1">
      <c r="A14" s="91">
        <v>1</v>
      </c>
      <c r="B14" s="91">
        <v>1</v>
      </c>
      <c r="C14" s="91">
        <v>1</v>
      </c>
      <c r="D14" s="1820"/>
      <c r="E14" s="111" t="s">
        <v>69</v>
      </c>
      <c r="F14" s="69"/>
      <c r="G14" s="107">
        <v>12</v>
      </c>
      <c r="H14" s="107">
        <v>6</v>
      </c>
      <c r="I14" s="107">
        <f t="shared" si="0"/>
        <v>18</v>
      </c>
      <c r="J14" s="107"/>
      <c r="K14" s="107">
        <v>0</v>
      </c>
      <c r="L14" s="107">
        <v>1</v>
      </c>
      <c r="M14" s="107">
        <f t="shared" si="1"/>
        <v>1</v>
      </c>
      <c r="N14" s="107"/>
      <c r="O14" s="107">
        <v>0</v>
      </c>
      <c r="P14" s="107">
        <v>0</v>
      </c>
      <c r="Q14" s="107">
        <f t="shared" si="2"/>
        <v>0</v>
      </c>
      <c r="R14" s="107"/>
      <c r="S14" s="107">
        <v>0</v>
      </c>
      <c r="T14" s="107">
        <v>0</v>
      </c>
      <c r="U14" s="107">
        <f t="shared" si="3"/>
        <v>0</v>
      </c>
      <c r="V14" s="107"/>
      <c r="W14" s="107">
        <v>0</v>
      </c>
      <c r="X14" s="107">
        <v>0</v>
      </c>
      <c r="Y14" s="107">
        <f t="shared" si="4"/>
        <v>0</v>
      </c>
      <c r="Z14" s="180"/>
      <c r="AA14" s="109">
        <f t="shared" si="5"/>
        <v>19</v>
      </c>
      <c r="AX14" s="34"/>
      <c r="AY14" s="35"/>
      <c r="AZ14" s="35"/>
    </row>
    <row r="15" spans="1:52" ht="13.5" customHeight="1">
      <c r="A15" s="91"/>
      <c r="B15" s="91"/>
      <c r="C15" s="91"/>
      <c r="D15" s="1819">
        <v>1402</v>
      </c>
      <c r="E15" s="113" t="s">
        <v>29</v>
      </c>
      <c r="F15" s="114"/>
      <c r="G15" s="115">
        <f>SUM(G16:G23)</f>
        <v>93</v>
      </c>
      <c r="H15" s="115">
        <f>SUM(H16:H23)</f>
        <v>78</v>
      </c>
      <c r="I15" s="115">
        <f>SUM(G15:H15)</f>
        <v>171</v>
      </c>
      <c r="J15" s="115"/>
      <c r="K15" s="115">
        <f>SUM(K16:K23)</f>
        <v>9</v>
      </c>
      <c r="L15" s="115">
        <f>SUM(L16:L23)</f>
        <v>7</v>
      </c>
      <c r="M15" s="115">
        <f>SUM(K15:L15)</f>
        <v>16</v>
      </c>
      <c r="N15" s="115"/>
      <c r="O15" s="115">
        <f>SUM(O16:O23)</f>
        <v>38</v>
      </c>
      <c r="P15" s="115">
        <f>SUM(P16:P23)</f>
        <v>21</v>
      </c>
      <c r="Q15" s="115">
        <f>SUM(O15:P15)</f>
        <v>59</v>
      </c>
      <c r="R15" s="115"/>
      <c r="S15" s="115">
        <f>SUM(S16:S23)</f>
        <v>49</v>
      </c>
      <c r="T15" s="115">
        <f>SUM(T16:T23)</f>
        <v>27</v>
      </c>
      <c r="U15" s="115">
        <f>SUM(S15:T15)</f>
        <v>76</v>
      </c>
      <c r="V15" s="115"/>
      <c r="W15" s="115">
        <f>SUM(W16:W23)</f>
        <v>150</v>
      </c>
      <c r="X15" s="115">
        <f>SUM(X16:X23)</f>
        <v>42</v>
      </c>
      <c r="Y15" s="115">
        <f>SUM(W15:X15)</f>
        <v>192</v>
      </c>
      <c r="Z15" s="181"/>
      <c r="AA15" s="105">
        <f>SUM(Y15,U15,Q15,M15,I15)</f>
        <v>514</v>
      </c>
      <c r="AX15" s="34"/>
      <c r="AY15" s="35"/>
      <c r="AZ15" s="35"/>
    </row>
    <row r="16" spans="1:52" ht="13.5" customHeight="1">
      <c r="A16" s="91">
        <v>2</v>
      </c>
      <c r="B16" s="91">
        <v>4</v>
      </c>
      <c r="C16" s="91">
        <v>11</v>
      </c>
      <c r="D16" s="1820"/>
      <c r="E16" s="110" t="s">
        <v>30</v>
      </c>
      <c r="F16" s="69"/>
      <c r="G16" s="107">
        <v>30</v>
      </c>
      <c r="H16" s="107">
        <v>26</v>
      </c>
      <c r="I16" s="107">
        <f t="shared" ref="I16:I23" si="6">SUM(G16:H16)</f>
        <v>56</v>
      </c>
      <c r="J16" s="107"/>
      <c r="K16" s="107">
        <v>2</v>
      </c>
      <c r="L16" s="107">
        <v>2</v>
      </c>
      <c r="M16" s="107">
        <f t="shared" ref="M16:M23" si="7">SUM(K16:L16)</f>
        <v>4</v>
      </c>
      <c r="N16" s="107"/>
      <c r="O16" s="107">
        <v>8</v>
      </c>
      <c r="P16" s="107">
        <v>2</v>
      </c>
      <c r="Q16" s="107">
        <f t="shared" ref="Q16:Q23" si="8">SUM(O16:P16)</f>
        <v>10</v>
      </c>
      <c r="R16" s="107"/>
      <c r="S16" s="107">
        <v>16</v>
      </c>
      <c r="T16" s="107">
        <v>11</v>
      </c>
      <c r="U16" s="107">
        <f t="shared" ref="U16:U23" si="9">SUM(S16:T16)</f>
        <v>27</v>
      </c>
      <c r="V16" s="107"/>
      <c r="W16" s="107">
        <v>67</v>
      </c>
      <c r="X16" s="107">
        <v>13</v>
      </c>
      <c r="Y16" s="107">
        <f t="shared" ref="Y16:Y23" si="10">SUM(W16:X16)</f>
        <v>80</v>
      </c>
      <c r="Z16" s="107"/>
      <c r="AA16" s="120">
        <f t="shared" ref="AA16:AA23" si="11">SUM(Y16,U16,Q16,M16,I16)</f>
        <v>177</v>
      </c>
      <c r="AX16" s="34"/>
      <c r="AY16" s="35"/>
      <c r="AZ16" s="35"/>
    </row>
    <row r="17" spans="1:52" ht="13.5" customHeight="1">
      <c r="A17" s="91">
        <v>2</v>
      </c>
      <c r="B17" s="91">
        <v>4</v>
      </c>
      <c r="C17" s="91">
        <v>10</v>
      </c>
      <c r="D17" s="1820"/>
      <c r="E17" s="110" t="s">
        <v>31</v>
      </c>
      <c r="F17" s="69"/>
      <c r="G17" s="107">
        <v>25</v>
      </c>
      <c r="H17" s="107">
        <v>15</v>
      </c>
      <c r="I17" s="107">
        <f t="shared" si="6"/>
        <v>40</v>
      </c>
      <c r="J17" s="107"/>
      <c r="K17" s="107">
        <v>0</v>
      </c>
      <c r="L17" s="107">
        <v>0</v>
      </c>
      <c r="M17" s="107">
        <f t="shared" si="7"/>
        <v>0</v>
      </c>
      <c r="N17" s="107"/>
      <c r="O17" s="107">
        <v>6</v>
      </c>
      <c r="P17" s="107">
        <v>2</v>
      </c>
      <c r="Q17" s="107">
        <f t="shared" si="8"/>
        <v>8</v>
      </c>
      <c r="R17" s="107"/>
      <c r="S17" s="107">
        <v>8</v>
      </c>
      <c r="T17" s="107">
        <v>3</v>
      </c>
      <c r="U17" s="107">
        <f t="shared" si="9"/>
        <v>11</v>
      </c>
      <c r="V17" s="107"/>
      <c r="W17" s="107">
        <v>30</v>
      </c>
      <c r="X17" s="107">
        <v>4</v>
      </c>
      <c r="Y17" s="107">
        <f t="shared" si="10"/>
        <v>34</v>
      </c>
      <c r="Z17" s="107"/>
      <c r="AA17" s="120">
        <f t="shared" si="11"/>
        <v>93</v>
      </c>
      <c r="AB17" s="44"/>
      <c r="AC17" s="44"/>
      <c r="AD17" s="44"/>
      <c r="AE17" s="44"/>
      <c r="AF17" s="44"/>
      <c r="AG17" s="44"/>
      <c r="AH17" s="44"/>
      <c r="AI17" s="44"/>
      <c r="AJ17" s="44"/>
      <c r="AK17" s="44"/>
      <c r="AL17" s="44"/>
      <c r="AM17" s="44"/>
      <c r="AN17" s="44"/>
      <c r="AO17" s="44"/>
      <c r="AP17" s="44"/>
      <c r="AQ17" s="44"/>
      <c r="AR17" s="44"/>
      <c r="AS17" s="44"/>
      <c r="AT17" s="44"/>
      <c r="AU17" s="44"/>
      <c r="AX17" s="34"/>
      <c r="AY17" s="35"/>
      <c r="AZ17" s="35"/>
    </row>
    <row r="18" spans="1:52" ht="13.5" customHeight="1">
      <c r="A18" s="91">
        <v>2</v>
      </c>
      <c r="B18" s="91">
        <v>4</v>
      </c>
      <c r="C18" s="91">
        <v>10</v>
      </c>
      <c r="D18" s="1820"/>
      <c r="E18" s="110" t="s">
        <v>32</v>
      </c>
      <c r="F18" s="69"/>
      <c r="G18" s="107">
        <v>10</v>
      </c>
      <c r="H18" s="107">
        <v>8</v>
      </c>
      <c r="I18" s="107">
        <f t="shared" si="6"/>
        <v>18</v>
      </c>
      <c r="J18" s="107"/>
      <c r="K18" s="107">
        <v>2</v>
      </c>
      <c r="L18" s="107">
        <v>1</v>
      </c>
      <c r="M18" s="107">
        <f t="shared" si="7"/>
        <v>3</v>
      </c>
      <c r="N18" s="107"/>
      <c r="O18" s="107">
        <v>6</v>
      </c>
      <c r="P18" s="107">
        <v>4</v>
      </c>
      <c r="Q18" s="107">
        <f t="shared" si="8"/>
        <v>10</v>
      </c>
      <c r="R18" s="107"/>
      <c r="S18" s="107">
        <v>3</v>
      </c>
      <c r="T18" s="107">
        <v>3</v>
      </c>
      <c r="U18" s="107">
        <f t="shared" si="9"/>
        <v>6</v>
      </c>
      <c r="V18" s="107"/>
      <c r="W18" s="107">
        <v>36</v>
      </c>
      <c r="X18" s="107">
        <v>18</v>
      </c>
      <c r="Y18" s="107">
        <f t="shared" si="10"/>
        <v>54</v>
      </c>
      <c r="Z18" s="107"/>
      <c r="AA18" s="120">
        <f t="shared" si="11"/>
        <v>91</v>
      </c>
      <c r="AB18" s="44"/>
      <c r="AC18" s="44"/>
      <c r="AD18" s="44"/>
      <c r="AE18" s="44"/>
      <c r="AF18" s="44"/>
      <c r="AG18" s="44"/>
      <c r="AH18" s="44"/>
      <c r="AI18" s="44"/>
      <c r="AJ18" s="44"/>
      <c r="AK18" s="44"/>
      <c r="AL18" s="44"/>
      <c r="AM18" s="44"/>
      <c r="AN18" s="44"/>
      <c r="AO18" s="44"/>
      <c r="AP18" s="44"/>
      <c r="AQ18" s="44"/>
      <c r="AR18" s="44"/>
      <c r="AS18" s="44"/>
      <c r="AT18" s="44"/>
      <c r="AU18" s="44"/>
      <c r="AX18" s="34"/>
      <c r="AY18" s="35"/>
      <c r="AZ18" s="35"/>
    </row>
    <row r="19" spans="1:52" ht="13.5" customHeight="1">
      <c r="A19" s="91">
        <v>2</v>
      </c>
      <c r="B19" s="91">
        <v>4</v>
      </c>
      <c r="C19" s="91">
        <v>3</v>
      </c>
      <c r="D19" s="1820"/>
      <c r="E19" s="110" t="s">
        <v>33</v>
      </c>
      <c r="F19" s="69"/>
      <c r="G19" s="107">
        <v>9</v>
      </c>
      <c r="H19" s="107">
        <v>4</v>
      </c>
      <c r="I19" s="107">
        <f t="shared" si="6"/>
        <v>13</v>
      </c>
      <c r="J19" s="107"/>
      <c r="K19" s="107">
        <v>2</v>
      </c>
      <c r="L19" s="107">
        <v>0</v>
      </c>
      <c r="M19" s="107">
        <f t="shared" si="7"/>
        <v>2</v>
      </c>
      <c r="N19" s="107"/>
      <c r="O19" s="107">
        <v>5</v>
      </c>
      <c r="P19" s="107">
        <v>5</v>
      </c>
      <c r="Q19" s="107">
        <f t="shared" si="8"/>
        <v>10</v>
      </c>
      <c r="R19" s="107"/>
      <c r="S19" s="107">
        <v>8</v>
      </c>
      <c r="T19" s="107">
        <v>5</v>
      </c>
      <c r="U19" s="107">
        <f t="shared" si="9"/>
        <v>13</v>
      </c>
      <c r="V19" s="107"/>
      <c r="W19" s="107">
        <v>6</v>
      </c>
      <c r="X19" s="107">
        <v>1</v>
      </c>
      <c r="Y19" s="107">
        <f t="shared" si="10"/>
        <v>7</v>
      </c>
      <c r="Z19" s="107"/>
      <c r="AA19" s="120">
        <f t="shared" si="11"/>
        <v>45</v>
      </c>
      <c r="AB19" s="44"/>
      <c r="AC19" s="44"/>
      <c r="AD19" s="44"/>
      <c r="AE19" s="44"/>
      <c r="AF19" s="44"/>
      <c r="AG19" s="44"/>
      <c r="AH19" s="44"/>
      <c r="AI19" s="44"/>
      <c r="AJ19" s="44"/>
      <c r="AK19" s="44"/>
      <c r="AL19" s="44"/>
      <c r="AM19" s="44"/>
      <c r="AN19" s="44"/>
      <c r="AO19" s="44"/>
      <c r="AP19" s="44"/>
      <c r="AQ19" s="44"/>
      <c r="AR19" s="44"/>
      <c r="AS19" s="44"/>
      <c r="AT19" s="44"/>
      <c r="AU19" s="44"/>
      <c r="AX19" s="34"/>
      <c r="AY19" s="35"/>
      <c r="AZ19" s="35"/>
    </row>
    <row r="20" spans="1:52" ht="13.5" customHeight="1">
      <c r="A20" s="91">
        <v>2</v>
      </c>
      <c r="B20" s="91">
        <v>4</v>
      </c>
      <c r="C20" s="91">
        <v>7</v>
      </c>
      <c r="D20" s="1820"/>
      <c r="E20" s="110" t="s">
        <v>34</v>
      </c>
      <c r="F20" s="69"/>
      <c r="G20" s="107">
        <v>5</v>
      </c>
      <c r="H20" s="107">
        <v>7</v>
      </c>
      <c r="I20" s="107">
        <f t="shared" si="6"/>
        <v>12</v>
      </c>
      <c r="J20" s="107"/>
      <c r="K20" s="107">
        <v>1</v>
      </c>
      <c r="L20" s="107">
        <v>1</v>
      </c>
      <c r="M20" s="107">
        <f t="shared" si="7"/>
        <v>2</v>
      </c>
      <c r="N20" s="107"/>
      <c r="O20" s="107">
        <v>6</v>
      </c>
      <c r="P20" s="107">
        <v>2</v>
      </c>
      <c r="Q20" s="107">
        <f t="shared" si="8"/>
        <v>8</v>
      </c>
      <c r="R20" s="107"/>
      <c r="S20" s="107">
        <v>4</v>
      </c>
      <c r="T20" s="107">
        <v>1</v>
      </c>
      <c r="U20" s="107">
        <f t="shared" si="9"/>
        <v>5</v>
      </c>
      <c r="V20" s="107"/>
      <c r="W20" s="107">
        <v>3</v>
      </c>
      <c r="X20" s="107">
        <v>0</v>
      </c>
      <c r="Y20" s="107">
        <f t="shared" si="10"/>
        <v>3</v>
      </c>
      <c r="Z20" s="107"/>
      <c r="AA20" s="120">
        <f t="shared" si="11"/>
        <v>30</v>
      </c>
      <c r="AB20" s="44"/>
      <c r="AC20" s="44"/>
      <c r="AD20" s="44"/>
      <c r="AE20" s="44"/>
      <c r="AF20" s="44"/>
      <c r="AG20" s="44"/>
      <c r="AH20" s="44"/>
      <c r="AI20" s="44"/>
      <c r="AJ20" s="44"/>
      <c r="AK20" s="44"/>
      <c r="AL20" s="44"/>
      <c r="AM20" s="44"/>
      <c r="AN20" s="44"/>
      <c r="AO20" s="44"/>
      <c r="AP20" s="44"/>
      <c r="AQ20" s="44"/>
      <c r="AR20" s="44"/>
      <c r="AS20" s="44"/>
      <c r="AT20" s="44"/>
      <c r="AU20" s="44"/>
      <c r="AX20" s="34"/>
      <c r="AY20" s="35"/>
      <c r="AZ20" s="35"/>
    </row>
    <row r="21" spans="1:52" ht="12.75" customHeight="1">
      <c r="A21" s="91">
        <v>2</v>
      </c>
      <c r="B21" s="91">
        <v>4</v>
      </c>
      <c r="C21" s="91">
        <v>1</v>
      </c>
      <c r="D21" s="1820"/>
      <c r="E21" s="110" t="s">
        <v>70</v>
      </c>
      <c r="F21" s="69"/>
      <c r="G21" s="107">
        <v>2</v>
      </c>
      <c r="H21" s="107">
        <v>1</v>
      </c>
      <c r="I21" s="107">
        <f t="shared" si="6"/>
        <v>3</v>
      </c>
      <c r="J21" s="107"/>
      <c r="K21" s="107">
        <v>0</v>
      </c>
      <c r="L21" s="107">
        <v>0</v>
      </c>
      <c r="M21" s="107">
        <f t="shared" si="7"/>
        <v>0</v>
      </c>
      <c r="N21" s="107"/>
      <c r="O21" s="107">
        <v>5</v>
      </c>
      <c r="P21" s="107">
        <v>2</v>
      </c>
      <c r="Q21" s="107">
        <f t="shared" si="8"/>
        <v>7</v>
      </c>
      <c r="R21" s="107"/>
      <c r="S21" s="107">
        <v>0</v>
      </c>
      <c r="T21" s="107">
        <v>1</v>
      </c>
      <c r="U21" s="107">
        <f t="shared" si="9"/>
        <v>1</v>
      </c>
      <c r="V21" s="107"/>
      <c r="W21" s="107">
        <v>3</v>
      </c>
      <c r="X21" s="107">
        <v>2</v>
      </c>
      <c r="Y21" s="107">
        <f t="shared" si="10"/>
        <v>5</v>
      </c>
      <c r="Z21" s="107"/>
      <c r="AA21" s="120">
        <f t="shared" si="11"/>
        <v>16</v>
      </c>
    </row>
    <row r="22" spans="1:52" ht="12.75" customHeight="1">
      <c r="A22" s="91">
        <v>2</v>
      </c>
      <c r="B22" s="91">
        <v>4</v>
      </c>
      <c r="C22" s="91">
        <v>9</v>
      </c>
      <c r="D22" s="1820"/>
      <c r="E22" s="110" t="s">
        <v>36</v>
      </c>
      <c r="F22" s="69"/>
      <c r="G22" s="107">
        <v>5</v>
      </c>
      <c r="H22" s="107">
        <v>2</v>
      </c>
      <c r="I22" s="107">
        <f t="shared" si="6"/>
        <v>7</v>
      </c>
      <c r="J22" s="107"/>
      <c r="K22" s="107">
        <v>1</v>
      </c>
      <c r="L22" s="107">
        <v>3</v>
      </c>
      <c r="M22" s="107">
        <f t="shared" si="7"/>
        <v>4</v>
      </c>
      <c r="N22" s="107"/>
      <c r="O22" s="107">
        <v>2</v>
      </c>
      <c r="P22" s="107">
        <v>2</v>
      </c>
      <c r="Q22" s="107">
        <f t="shared" si="8"/>
        <v>4</v>
      </c>
      <c r="R22" s="107"/>
      <c r="S22" s="107">
        <v>7</v>
      </c>
      <c r="T22" s="107">
        <v>2</v>
      </c>
      <c r="U22" s="107">
        <f t="shared" si="9"/>
        <v>9</v>
      </c>
      <c r="V22" s="107"/>
      <c r="W22" s="107">
        <v>4</v>
      </c>
      <c r="X22" s="107">
        <v>2</v>
      </c>
      <c r="Y22" s="107">
        <f t="shared" si="10"/>
        <v>6</v>
      </c>
      <c r="Z22" s="107"/>
      <c r="AA22" s="120">
        <f t="shared" si="11"/>
        <v>30</v>
      </c>
    </row>
    <row r="23" spans="1:52" ht="15" customHeight="1">
      <c r="A23" s="91">
        <v>2</v>
      </c>
      <c r="B23" s="91">
        <v>4</v>
      </c>
      <c r="C23" s="91">
        <v>11</v>
      </c>
      <c r="D23" s="1820"/>
      <c r="E23" s="111" t="s">
        <v>37</v>
      </c>
      <c r="F23" s="118"/>
      <c r="G23" s="107">
        <f>+               6+               1</f>
        <v>7</v>
      </c>
      <c r="H23" s="107">
        <f>+              13+               2</f>
        <v>15</v>
      </c>
      <c r="I23" s="107">
        <f t="shared" si="6"/>
        <v>22</v>
      </c>
      <c r="J23" s="107"/>
      <c r="K23" s="107">
        <v>1</v>
      </c>
      <c r="L23" s="107">
        <v>0</v>
      </c>
      <c r="M23" s="107">
        <f t="shared" si="7"/>
        <v>1</v>
      </c>
      <c r="N23" s="107"/>
      <c r="O23" s="107">
        <v>0</v>
      </c>
      <c r="P23" s="107">
        <v>2</v>
      </c>
      <c r="Q23" s="107">
        <f t="shared" si="8"/>
        <v>2</v>
      </c>
      <c r="R23" s="107"/>
      <c r="S23" s="107">
        <v>3</v>
      </c>
      <c r="T23" s="107">
        <v>1</v>
      </c>
      <c r="U23" s="107">
        <f t="shared" si="9"/>
        <v>4</v>
      </c>
      <c r="V23" s="107"/>
      <c r="W23" s="107">
        <v>1</v>
      </c>
      <c r="X23" s="107">
        <v>2</v>
      </c>
      <c r="Y23" s="107">
        <f t="shared" si="10"/>
        <v>3</v>
      </c>
      <c r="Z23" s="107"/>
      <c r="AA23" s="120">
        <f t="shared" si="11"/>
        <v>32</v>
      </c>
    </row>
    <row r="24" spans="1:52" ht="15" customHeight="1">
      <c r="A24" s="91"/>
      <c r="B24" s="91"/>
      <c r="C24" s="91"/>
      <c r="D24" s="1819">
        <v>1403</v>
      </c>
      <c r="E24" s="113" t="s">
        <v>38</v>
      </c>
      <c r="F24" s="114"/>
      <c r="G24" s="183">
        <f>SUM(G25:G27)</f>
        <v>42</v>
      </c>
      <c r="H24" s="183">
        <f>SUM(H25:H27)</f>
        <v>82</v>
      </c>
      <c r="I24" s="183">
        <f>SUM(G24:H24)</f>
        <v>124</v>
      </c>
      <c r="J24" s="184"/>
      <c r="K24" s="183">
        <f>SUM(K25:K27)</f>
        <v>5</v>
      </c>
      <c r="L24" s="183">
        <f>SUM(L25:L27)</f>
        <v>8</v>
      </c>
      <c r="M24" s="183">
        <f>SUM(K24:L24)</f>
        <v>13</v>
      </c>
      <c r="N24" s="184"/>
      <c r="O24" s="183">
        <f>SUM(O25:O27)</f>
        <v>16</v>
      </c>
      <c r="P24" s="183">
        <f>SUM(P25:P27)</f>
        <v>23</v>
      </c>
      <c r="Q24" s="183">
        <f>SUM(O24:P24)</f>
        <v>39</v>
      </c>
      <c r="R24" s="184"/>
      <c r="S24" s="183">
        <f>SUM(S25:S27)</f>
        <v>8</v>
      </c>
      <c r="T24" s="183">
        <f>SUM(T25:T27)</f>
        <v>22</v>
      </c>
      <c r="U24" s="183">
        <f>SUM(S24:T24)</f>
        <v>30</v>
      </c>
      <c r="V24" s="184"/>
      <c r="W24" s="183">
        <f>SUM(W25:W27)</f>
        <v>9</v>
      </c>
      <c r="X24" s="183">
        <f>SUM(X25:X27)</f>
        <v>25</v>
      </c>
      <c r="Y24" s="183">
        <f>SUM(W24:X24)</f>
        <v>34</v>
      </c>
      <c r="Z24" s="181"/>
      <c r="AA24" s="105">
        <f>SUM(Y24,U24,Q24,M24,I24)</f>
        <v>240</v>
      </c>
    </row>
    <row r="25" spans="1:52" s="1" customFormat="1" ht="14.1" customHeight="1">
      <c r="A25" s="6">
        <v>3</v>
      </c>
      <c r="B25" s="6">
        <v>5</v>
      </c>
      <c r="C25" s="6">
        <v>11</v>
      </c>
      <c r="D25" s="1820"/>
      <c r="E25" s="119" t="s">
        <v>39</v>
      </c>
      <c r="F25" s="7"/>
      <c r="G25" s="107">
        <v>24</v>
      </c>
      <c r="H25" s="107">
        <v>50</v>
      </c>
      <c r="I25" s="107">
        <f t="shared" ref="I25:I27" si="12">SUM(G25:H25)</f>
        <v>74</v>
      </c>
      <c r="J25" s="107"/>
      <c r="K25" s="107">
        <v>2</v>
      </c>
      <c r="L25" s="107">
        <v>3</v>
      </c>
      <c r="M25" s="107">
        <f t="shared" ref="M25:M27" si="13">SUM(K25:L25)</f>
        <v>5</v>
      </c>
      <c r="N25" s="107"/>
      <c r="O25" s="107">
        <v>5</v>
      </c>
      <c r="P25" s="107">
        <v>8</v>
      </c>
      <c r="Q25" s="107">
        <f t="shared" ref="Q25:Q27" si="14">SUM(O25:P25)</f>
        <v>13</v>
      </c>
      <c r="R25" s="107"/>
      <c r="S25" s="107">
        <v>3</v>
      </c>
      <c r="T25" s="107">
        <v>10</v>
      </c>
      <c r="U25" s="107">
        <f t="shared" ref="U25:U27" si="15">SUM(S25:T25)</f>
        <v>13</v>
      </c>
      <c r="V25" s="107"/>
      <c r="W25" s="107">
        <v>7</v>
      </c>
      <c r="X25" s="107">
        <v>19</v>
      </c>
      <c r="Y25" s="107">
        <f t="shared" ref="Y25:Y27" si="16">SUM(W25:X25)</f>
        <v>26</v>
      </c>
      <c r="Z25" s="107"/>
      <c r="AA25" s="120">
        <f t="shared" ref="AA25:AA27" si="17">SUM(Y25,U25,Q25,M25,I25)</f>
        <v>131</v>
      </c>
    </row>
    <row r="26" spans="1:52" s="1" customFormat="1">
      <c r="A26" s="6">
        <v>3</v>
      </c>
      <c r="B26" s="6">
        <v>5</v>
      </c>
      <c r="C26" s="6">
        <v>8</v>
      </c>
      <c r="D26" s="1820"/>
      <c r="E26" s="119" t="s">
        <v>40</v>
      </c>
      <c r="F26" s="7"/>
      <c r="G26" s="107">
        <v>9</v>
      </c>
      <c r="H26" s="107">
        <v>17</v>
      </c>
      <c r="I26" s="107">
        <f t="shared" si="12"/>
        <v>26</v>
      </c>
      <c r="J26" s="107"/>
      <c r="K26" s="107">
        <v>2</v>
      </c>
      <c r="L26" s="107">
        <v>4</v>
      </c>
      <c r="M26" s="107">
        <f t="shared" si="13"/>
        <v>6</v>
      </c>
      <c r="N26" s="107"/>
      <c r="O26" s="107">
        <v>6</v>
      </c>
      <c r="P26" s="107">
        <v>8</v>
      </c>
      <c r="Q26" s="107">
        <f t="shared" si="14"/>
        <v>14</v>
      </c>
      <c r="R26" s="107"/>
      <c r="S26" s="107">
        <v>2</v>
      </c>
      <c r="T26" s="107">
        <v>4</v>
      </c>
      <c r="U26" s="107">
        <f t="shared" si="15"/>
        <v>6</v>
      </c>
      <c r="V26" s="107"/>
      <c r="W26" s="107">
        <v>0</v>
      </c>
      <c r="X26" s="107">
        <v>2</v>
      </c>
      <c r="Y26" s="107">
        <f t="shared" si="16"/>
        <v>2</v>
      </c>
      <c r="Z26" s="107"/>
      <c r="AA26" s="120">
        <f t="shared" si="17"/>
        <v>54</v>
      </c>
    </row>
    <row r="27" spans="1:52" s="1" customFormat="1">
      <c r="A27" s="6">
        <v>3</v>
      </c>
      <c r="B27" s="6">
        <v>5</v>
      </c>
      <c r="C27" s="6">
        <v>10</v>
      </c>
      <c r="D27" s="1820"/>
      <c r="E27" s="119" t="s">
        <v>41</v>
      </c>
      <c r="F27" s="7"/>
      <c r="G27" s="107">
        <v>9</v>
      </c>
      <c r="H27" s="107">
        <v>15</v>
      </c>
      <c r="I27" s="107">
        <f t="shared" si="12"/>
        <v>24</v>
      </c>
      <c r="J27" s="107"/>
      <c r="K27" s="107">
        <v>1</v>
      </c>
      <c r="L27" s="107">
        <v>1</v>
      </c>
      <c r="M27" s="107">
        <f t="shared" si="13"/>
        <v>2</v>
      </c>
      <c r="N27" s="107"/>
      <c r="O27" s="107">
        <v>5</v>
      </c>
      <c r="P27" s="107">
        <v>7</v>
      </c>
      <c r="Q27" s="107">
        <f t="shared" si="14"/>
        <v>12</v>
      </c>
      <c r="R27" s="107"/>
      <c r="S27" s="107">
        <v>3</v>
      </c>
      <c r="T27" s="107">
        <v>8</v>
      </c>
      <c r="U27" s="107">
        <f t="shared" si="15"/>
        <v>11</v>
      </c>
      <c r="V27" s="107"/>
      <c r="W27" s="107">
        <v>2</v>
      </c>
      <c r="X27" s="107">
        <v>4</v>
      </c>
      <c r="Y27" s="107">
        <f t="shared" si="16"/>
        <v>6</v>
      </c>
      <c r="Z27" s="107"/>
      <c r="AA27" s="120">
        <f t="shared" si="17"/>
        <v>55</v>
      </c>
    </row>
    <row r="28" spans="1:52">
      <c r="A28" s="91"/>
      <c r="B28" s="91"/>
      <c r="C28" s="91"/>
      <c r="D28" s="1821">
        <v>1404</v>
      </c>
      <c r="E28" s="113" t="s">
        <v>42</v>
      </c>
      <c r="F28" s="114"/>
      <c r="G28" s="183">
        <f>SUM(G29:G30)</f>
        <v>53</v>
      </c>
      <c r="H28" s="183">
        <f>SUM(H29:H30)</f>
        <v>23</v>
      </c>
      <c r="I28" s="183">
        <f>SUM(G28:H28)</f>
        <v>76</v>
      </c>
      <c r="J28" s="183"/>
      <c r="K28" s="183">
        <f>SUM(K29:K30)</f>
        <v>10</v>
      </c>
      <c r="L28" s="183">
        <f>SUM(L29:L30)</f>
        <v>3</v>
      </c>
      <c r="M28" s="183">
        <f>SUM(K28:L28)</f>
        <v>13</v>
      </c>
      <c r="N28" s="183"/>
      <c r="O28" s="183">
        <f>SUM(O29:O30)</f>
        <v>25</v>
      </c>
      <c r="P28" s="183">
        <f>SUM(P29:P30)</f>
        <v>12</v>
      </c>
      <c r="Q28" s="183">
        <f>SUM(O28:P28)</f>
        <v>37</v>
      </c>
      <c r="R28" s="183"/>
      <c r="S28" s="183">
        <f>SUM(S29:S30)</f>
        <v>32</v>
      </c>
      <c r="T28" s="183">
        <f>SUM(T29:T30)</f>
        <v>5</v>
      </c>
      <c r="U28" s="183">
        <f>SUM(S28:T28)</f>
        <v>37</v>
      </c>
      <c r="V28" s="183"/>
      <c r="W28" s="183">
        <f>SUM(W29:W30)</f>
        <v>56</v>
      </c>
      <c r="X28" s="183">
        <f>SUM(X29:X30)</f>
        <v>5</v>
      </c>
      <c r="Y28" s="183">
        <f>SUM(W28:X28)</f>
        <v>61</v>
      </c>
      <c r="Z28" s="104"/>
      <c r="AA28" s="105">
        <f>SUM(Y28,U28,Q28,M28,I28)</f>
        <v>224</v>
      </c>
    </row>
    <row r="29" spans="1:52">
      <c r="A29" s="91">
        <v>4</v>
      </c>
      <c r="B29" s="91">
        <v>6</v>
      </c>
      <c r="C29" s="91">
        <v>11</v>
      </c>
      <c r="D29" s="1822"/>
      <c r="E29" s="110" t="s">
        <v>43</v>
      </c>
      <c r="F29" s="69"/>
      <c r="G29" s="107">
        <v>21</v>
      </c>
      <c r="H29" s="107">
        <v>5</v>
      </c>
      <c r="I29" s="107">
        <f t="shared" ref="I29:I30" si="18">SUM(G29:H29)</f>
        <v>26</v>
      </c>
      <c r="J29" s="107"/>
      <c r="K29" s="107">
        <v>5</v>
      </c>
      <c r="L29" s="107">
        <v>2</v>
      </c>
      <c r="M29" s="107">
        <f t="shared" ref="M29:N30" si="19">SUM(K29:L29)</f>
        <v>7</v>
      </c>
      <c r="N29" s="107">
        <f t="shared" si="19"/>
        <v>9</v>
      </c>
      <c r="O29" s="107">
        <v>17</v>
      </c>
      <c r="P29" s="107">
        <v>6</v>
      </c>
      <c r="Q29" s="107">
        <f t="shared" ref="Q29:Q30" si="20">SUM(O29:P29)</f>
        <v>23</v>
      </c>
      <c r="R29" s="107"/>
      <c r="S29" s="107">
        <v>15</v>
      </c>
      <c r="T29" s="107">
        <v>2</v>
      </c>
      <c r="U29" s="107">
        <f t="shared" ref="U29:U30" si="21">SUM(S29:T29)</f>
        <v>17</v>
      </c>
      <c r="V29" s="107"/>
      <c r="W29" s="107">
        <v>28</v>
      </c>
      <c r="X29" s="107">
        <v>1</v>
      </c>
      <c r="Y29" s="107">
        <f t="shared" ref="Y29:Y30" si="22">SUM(W29:X29)</f>
        <v>29</v>
      </c>
      <c r="Z29" s="107"/>
      <c r="AA29" s="120">
        <f t="shared" ref="AA29:AA30" si="23">SUM(Y29,U29,Q29,M29,I29)</f>
        <v>102</v>
      </c>
    </row>
    <row r="30" spans="1:52">
      <c r="A30" s="91">
        <v>4</v>
      </c>
      <c r="B30" s="91">
        <v>6</v>
      </c>
      <c r="C30" s="91">
        <v>11</v>
      </c>
      <c r="D30" s="1822"/>
      <c r="E30" s="110" t="s">
        <v>44</v>
      </c>
      <c r="F30" s="69"/>
      <c r="G30" s="107">
        <v>32</v>
      </c>
      <c r="H30" s="107">
        <v>18</v>
      </c>
      <c r="I30" s="107">
        <f t="shared" si="18"/>
        <v>50</v>
      </c>
      <c r="J30" s="107"/>
      <c r="K30" s="107">
        <v>5</v>
      </c>
      <c r="L30" s="107">
        <v>1</v>
      </c>
      <c r="M30" s="107">
        <f t="shared" si="19"/>
        <v>6</v>
      </c>
      <c r="N30" s="107">
        <f t="shared" si="19"/>
        <v>7</v>
      </c>
      <c r="O30" s="107">
        <v>8</v>
      </c>
      <c r="P30" s="107">
        <v>6</v>
      </c>
      <c r="Q30" s="107">
        <f t="shared" si="20"/>
        <v>14</v>
      </c>
      <c r="R30" s="107"/>
      <c r="S30" s="107">
        <v>17</v>
      </c>
      <c r="T30" s="107">
        <v>3</v>
      </c>
      <c r="U30" s="107">
        <f t="shared" si="21"/>
        <v>20</v>
      </c>
      <c r="V30" s="107"/>
      <c r="W30" s="107">
        <v>28</v>
      </c>
      <c r="X30" s="107">
        <v>4</v>
      </c>
      <c r="Y30" s="107">
        <f t="shared" si="22"/>
        <v>32</v>
      </c>
      <c r="Z30" s="107"/>
      <c r="AA30" s="120">
        <f t="shared" si="23"/>
        <v>122</v>
      </c>
    </row>
    <row r="31" spans="1:52">
      <c r="A31" s="91"/>
      <c r="B31" s="91"/>
      <c r="C31" s="91"/>
      <c r="D31" s="1819">
        <v>1405</v>
      </c>
      <c r="E31" s="124" t="s">
        <v>45</v>
      </c>
      <c r="F31" s="103"/>
      <c r="G31" s="183">
        <f>SUM(G32:G35)</f>
        <v>98</v>
      </c>
      <c r="H31" s="183">
        <f>SUM(H32:H35)</f>
        <v>85</v>
      </c>
      <c r="I31" s="183">
        <f>SUM(G31:H31)</f>
        <v>183</v>
      </c>
      <c r="J31" s="183"/>
      <c r="K31" s="183">
        <f>SUM(K32:K35)</f>
        <v>19</v>
      </c>
      <c r="L31" s="183">
        <f>SUM(L32:L35)</f>
        <v>17</v>
      </c>
      <c r="M31" s="183">
        <f>SUM(K31:L31)</f>
        <v>36</v>
      </c>
      <c r="N31" s="183"/>
      <c r="O31" s="183">
        <f>SUM(O32:O35)</f>
        <v>34</v>
      </c>
      <c r="P31" s="183">
        <f>SUM(P32:P35)</f>
        <v>29</v>
      </c>
      <c r="Q31" s="183">
        <f>SUM(O31:P31)</f>
        <v>63</v>
      </c>
      <c r="R31" s="183"/>
      <c r="S31" s="183">
        <f>SUM(S32:S35)</f>
        <v>51</v>
      </c>
      <c r="T31" s="183">
        <f>SUM(T32:T35)</f>
        <v>34</v>
      </c>
      <c r="U31" s="183">
        <f>SUM(S31:T31)</f>
        <v>85</v>
      </c>
      <c r="V31" s="183"/>
      <c r="W31" s="183">
        <f>SUM(W32:W35)</f>
        <v>53</v>
      </c>
      <c r="X31" s="183">
        <f>SUM(X32:X35)</f>
        <v>19</v>
      </c>
      <c r="Y31" s="183">
        <f>SUM(W31:X31)</f>
        <v>72</v>
      </c>
      <c r="Z31" s="104"/>
      <c r="AA31" s="105">
        <f>SUM(Y31,U31,Q31,M31,I31)</f>
        <v>439</v>
      </c>
    </row>
    <row r="32" spans="1:52">
      <c r="A32" s="91">
        <v>5</v>
      </c>
      <c r="B32" s="91">
        <v>4</v>
      </c>
      <c r="C32" s="91">
        <v>8</v>
      </c>
      <c r="D32" s="1820"/>
      <c r="E32" s="110" t="s">
        <v>46</v>
      </c>
      <c r="F32" s="69"/>
      <c r="G32" s="107">
        <v>16</v>
      </c>
      <c r="H32" s="107">
        <v>9</v>
      </c>
      <c r="I32" s="107">
        <f t="shared" ref="I32:I35" si="24">SUM(G32:H32)</f>
        <v>25</v>
      </c>
      <c r="J32" s="107"/>
      <c r="K32" s="107">
        <v>9</v>
      </c>
      <c r="L32" s="107">
        <v>2</v>
      </c>
      <c r="M32" s="107">
        <f t="shared" ref="M32:M35" si="25">SUM(K32:L32)</f>
        <v>11</v>
      </c>
      <c r="N32" s="107"/>
      <c r="O32" s="107">
        <v>3</v>
      </c>
      <c r="P32" s="107">
        <v>1</v>
      </c>
      <c r="Q32" s="107">
        <f t="shared" ref="Q32:Q35" si="26">SUM(O32:P32)</f>
        <v>4</v>
      </c>
      <c r="R32" s="107"/>
      <c r="S32" s="107">
        <v>3</v>
      </c>
      <c r="T32" s="107">
        <v>3</v>
      </c>
      <c r="U32" s="107">
        <f t="shared" ref="U32:U35" si="27">SUM(S32:T32)</f>
        <v>6</v>
      </c>
      <c r="V32" s="107"/>
      <c r="W32" s="107">
        <v>12</v>
      </c>
      <c r="X32" s="107">
        <v>2</v>
      </c>
      <c r="Y32" s="107">
        <f t="shared" ref="Y32:Y35" si="28">SUM(W32:X32)</f>
        <v>14</v>
      </c>
      <c r="Z32" s="107"/>
      <c r="AA32" s="120">
        <f t="shared" ref="AA32:AA35" si="29">SUM(Y32,U32,Q32,M32,I32)</f>
        <v>60</v>
      </c>
    </row>
    <row r="33" spans="1:27">
      <c r="A33" s="91">
        <v>5</v>
      </c>
      <c r="B33" s="91">
        <v>4</v>
      </c>
      <c r="C33" s="91">
        <v>8</v>
      </c>
      <c r="D33" s="1820"/>
      <c r="E33" s="110" t="s">
        <v>47</v>
      </c>
      <c r="F33" s="69"/>
      <c r="G33" s="107">
        <v>25</v>
      </c>
      <c r="H33" s="107">
        <v>25</v>
      </c>
      <c r="I33" s="107">
        <f t="shared" si="24"/>
        <v>50</v>
      </c>
      <c r="J33" s="107"/>
      <c r="K33" s="107">
        <v>5</v>
      </c>
      <c r="L33" s="107">
        <v>6</v>
      </c>
      <c r="M33" s="107">
        <f t="shared" si="25"/>
        <v>11</v>
      </c>
      <c r="N33" s="107"/>
      <c r="O33" s="107">
        <v>18</v>
      </c>
      <c r="P33" s="107">
        <v>14</v>
      </c>
      <c r="Q33" s="107">
        <f t="shared" si="26"/>
        <v>32</v>
      </c>
      <c r="R33" s="107"/>
      <c r="S33" s="107">
        <v>11</v>
      </c>
      <c r="T33" s="107">
        <v>7</v>
      </c>
      <c r="U33" s="107">
        <f t="shared" si="27"/>
        <v>18</v>
      </c>
      <c r="V33" s="107"/>
      <c r="W33" s="107">
        <v>19</v>
      </c>
      <c r="X33" s="107">
        <v>6</v>
      </c>
      <c r="Y33" s="107">
        <f t="shared" si="28"/>
        <v>25</v>
      </c>
      <c r="Z33" s="107"/>
      <c r="AA33" s="120">
        <f t="shared" si="29"/>
        <v>136</v>
      </c>
    </row>
    <row r="34" spans="1:27">
      <c r="A34" s="91">
        <v>5</v>
      </c>
      <c r="B34" s="91">
        <v>5</v>
      </c>
      <c r="C34" s="91">
        <v>11</v>
      </c>
      <c r="D34" s="1820"/>
      <c r="E34" s="110" t="s">
        <v>48</v>
      </c>
      <c r="F34" s="69"/>
      <c r="G34" s="107">
        <v>51</v>
      </c>
      <c r="H34" s="107">
        <v>49</v>
      </c>
      <c r="I34" s="107">
        <f t="shared" si="24"/>
        <v>100</v>
      </c>
      <c r="J34" s="107"/>
      <c r="K34" s="107">
        <v>4</v>
      </c>
      <c r="L34" s="107">
        <v>6</v>
      </c>
      <c r="M34" s="107">
        <f t="shared" si="25"/>
        <v>10</v>
      </c>
      <c r="N34" s="107"/>
      <c r="O34" s="107">
        <v>13</v>
      </c>
      <c r="P34" s="107">
        <v>14</v>
      </c>
      <c r="Q34" s="107">
        <f t="shared" si="26"/>
        <v>27</v>
      </c>
      <c r="R34" s="107"/>
      <c r="S34" s="107">
        <v>37</v>
      </c>
      <c r="T34" s="107">
        <v>23</v>
      </c>
      <c r="U34" s="107">
        <f t="shared" si="27"/>
        <v>60</v>
      </c>
      <c r="V34" s="107"/>
      <c r="W34" s="107">
        <v>22</v>
      </c>
      <c r="X34" s="107">
        <v>11</v>
      </c>
      <c r="Y34" s="107">
        <f t="shared" si="28"/>
        <v>33</v>
      </c>
      <c r="Z34" s="107"/>
      <c r="AA34" s="120">
        <f t="shared" si="29"/>
        <v>230</v>
      </c>
    </row>
    <row r="35" spans="1:27">
      <c r="A35" s="91">
        <v>5</v>
      </c>
      <c r="B35" s="91">
        <v>4</v>
      </c>
      <c r="C35" s="91">
        <v>8</v>
      </c>
      <c r="D35" s="1820"/>
      <c r="E35" s="125" t="s">
        <v>49</v>
      </c>
      <c r="F35" s="126"/>
      <c r="G35" s="107">
        <v>6</v>
      </c>
      <c r="H35" s="107">
        <v>2</v>
      </c>
      <c r="I35" s="107">
        <f t="shared" si="24"/>
        <v>8</v>
      </c>
      <c r="J35" s="107"/>
      <c r="K35" s="107">
        <v>1</v>
      </c>
      <c r="L35" s="107">
        <v>3</v>
      </c>
      <c r="M35" s="107">
        <f t="shared" si="25"/>
        <v>4</v>
      </c>
      <c r="N35" s="107"/>
      <c r="O35" s="107">
        <v>0</v>
      </c>
      <c r="P35" s="107">
        <v>0</v>
      </c>
      <c r="Q35" s="107">
        <f t="shared" si="26"/>
        <v>0</v>
      </c>
      <c r="R35" s="107"/>
      <c r="S35" s="107">
        <v>0</v>
      </c>
      <c r="T35" s="107">
        <v>1</v>
      </c>
      <c r="U35" s="107">
        <f t="shared" si="27"/>
        <v>1</v>
      </c>
      <c r="V35" s="107"/>
      <c r="W35" s="107">
        <v>0</v>
      </c>
      <c r="X35" s="107">
        <v>0</v>
      </c>
      <c r="Y35" s="107">
        <f t="shared" si="28"/>
        <v>0</v>
      </c>
      <c r="Z35" s="107"/>
      <c r="AA35" s="120">
        <f t="shared" si="29"/>
        <v>13</v>
      </c>
    </row>
    <row r="36" spans="1:27">
      <c r="A36" s="91"/>
      <c r="B36" s="91"/>
      <c r="C36" s="91"/>
      <c r="D36" s="1819">
        <v>1406</v>
      </c>
      <c r="E36" s="113" t="s">
        <v>50</v>
      </c>
      <c r="F36" s="114"/>
      <c r="G36" s="183">
        <f>SUM(G37:G40)</f>
        <v>129</v>
      </c>
      <c r="H36" s="183">
        <f>SUM(H37:H40)</f>
        <v>62</v>
      </c>
      <c r="I36" s="183">
        <f>SUM(G36:H36)</f>
        <v>191</v>
      </c>
      <c r="J36" s="183"/>
      <c r="K36" s="183">
        <f>SUM(K37:K40)</f>
        <v>10</v>
      </c>
      <c r="L36" s="183">
        <f>SUM(L37:L40)</f>
        <v>6</v>
      </c>
      <c r="M36" s="183">
        <f>SUM(K36:L36)</f>
        <v>16</v>
      </c>
      <c r="N36" s="183"/>
      <c r="O36" s="183">
        <f>SUM(O37:O40)</f>
        <v>22</v>
      </c>
      <c r="P36" s="183">
        <f>SUM(P37:P40)</f>
        <v>11</v>
      </c>
      <c r="Q36" s="183">
        <f>SUM(O36:P36)</f>
        <v>33</v>
      </c>
      <c r="R36" s="183"/>
      <c r="S36" s="183">
        <f>SUM(S37:S40)</f>
        <v>26</v>
      </c>
      <c r="T36" s="183">
        <f>SUM(T37:T40)</f>
        <v>15</v>
      </c>
      <c r="U36" s="183">
        <f>SUM(S36:T36)</f>
        <v>41</v>
      </c>
      <c r="V36" s="183"/>
      <c r="W36" s="183">
        <f>SUM(W37:W40)</f>
        <v>49</v>
      </c>
      <c r="X36" s="183">
        <f>SUM(X37:X40)</f>
        <v>16</v>
      </c>
      <c r="Y36" s="183">
        <f>SUM(W36:X36)</f>
        <v>65</v>
      </c>
      <c r="Z36" s="104"/>
      <c r="AA36" s="105">
        <f>SUM(Y36,U36,Q36,M36,I36)</f>
        <v>346</v>
      </c>
    </row>
    <row r="37" spans="1:27">
      <c r="A37" s="91">
        <v>6</v>
      </c>
      <c r="B37" s="91">
        <v>2</v>
      </c>
      <c r="C37" s="91">
        <v>11</v>
      </c>
      <c r="D37" s="1820"/>
      <c r="E37" s="110" t="s">
        <v>51</v>
      </c>
      <c r="F37" s="69"/>
      <c r="G37" s="107">
        <v>51</v>
      </c>
      <c r="H37" s="107">
        <v>25</v>
      </c>
      <c r="I37" s="107">
        <f t="shared" ref="I37:I40" si="30">SUM(G37:H37)</f>
        <v>76</v>
      </c>
      <c r="J37" s="107"/>
      <c r="K37" s="107">
        <v>2</v>
      </c>
      <c r="L37" s="107">
        <v>0</v>
      </c>
      <c r="M37" s="107">
        <f t="shared" ref="M37:M40" si="31">SUM(K37:L37)</f>
        <v>2</v>
      </c>
      <c r="N37" s="107"/>
      <c r="O37" s="107">
        <v>19</v>
      </c>
      <c r="P37" s="107">
        <v>9</v>
      </c>
      <c r="Q37" s="107">
        <f t="shared" ref="Q37:Q40" si="32">SUM(O37:P37)</f>
        <v>28</v>
      </c>
      <c r="R37" s="107"/>
      <c r="S37" s="107">
        <v>22</v>
      </c>
      <c r="T37" s="107">
        <v>9</v>
      </c>
      <c r="U37" s="107">
        <f t="shared" ref="U37:U40" si="33">SUM(S37:T37)</f>
        <v>31</v>
      </c>
      <c r="V37" s="107"/>
      <c r="W37" s="107">
        <v>31</v>
      </c>
      <c r="X37" s="107">
        <v>10</v>
      </c>
      <c r="Y37" s="107">
        <f t="shared" ref="Y37:Y40" si="34">SUM(W37:X37)</f>
        <v>41</v>
      </c>
      <c r="Z37" s="107"/>
      <c r="AA37" s="120">
        <f t="shared" ref="AA37:AA40" si="35">SUM(Y37,U37,Q37,M37,I37)</f>
        <v>178</v>
      </c>
    </row>
    <row r="38" spans="1:27">
      <c r="A38" s="91">
        <v>6</v>
      </c>
      <c r="B38" s="91">
        <v>2</v>
      </c>
      <c r="C38" s="91">
        <v>10</v>
      </c>
      <c r="D38" s="1820"/>
      <c r="E38" s="110" t="s">
        <v>52</v>
      </c>
      <c r="F38" s="69"/>
      <c r="G38" s="107">
        <f>9+9</f>
        <v>18</v>
      </c>
      <c r="H38" s="107">
        <f>7+               5</f>
        <v>12</v>
      </c>
      <c r="I38" s="107">
        <f t="shared" si="30"/>
        <v>30</v>
      </c>
      <c r="J38" s="107"/>
      <c r="K38" s="107">
        <v>4</v>
      </c>
      <c r="L38" s="107">
        <v>2</v>
      </c>
      <c r="M38" s="107">
        <f t="shared" si="31"/>
        <v>6</v>
      </c>
      <c r="N38" s="107"/>
      <c r="O38" s="107">
        <v>3</v>
      </c>
      <c r="P38" s="107">
        <v>2</v>
      </c>
      <c r="Q38" s="107">
        <f t="shared" si="32"/>
        <v>5</v>
      </c>
      <c r="R38" s="107"/>
      <c r="S38" s="107">
        <v>4</v>
      </c>
      <c r="T38" s="107">
        <v>5</v>
      </c>
      <c r="U38" s="107">
        <f t="shared" si="33"/>
        <v>9</v>
      </c>
      <c r="V38" s="107"/>
      <c r="W38" s="107">
        <v>17</v>
      </c>
      <c r="X38" s="107">
        <v>5</v>
      </c>
      <c r="Y38" s="107">
        <f t="shared" si="34"/>
        <v>22</v>
      </c>
      <c r="Z38" s="107"/>
      <c r="AA38" s="120">
        <f t="shared" si="35"/>
        <v>72</v>
      </c>
    </row>
    <row r="39" spans="1:27">
      <c r="A39" s="91">
        <v>6</v>
      </c>
      <c r="B39" s="91">
        <v>2</v>
      </c>
      <c r="C39" s="91">
        <v>10</v>
      </c>
      <c r="D39" s="1820"/>
      <c r="E39" s="110" t="s">
        <v>53</v>
      </c>
      <c r="F39" s="69"/>
      <c r="G39" s="107">
        <v>58</v>
      </c>
      <c r="H39" s="107">
        <v>21</v>
      </c>
      <c r="I39" s="107">
        <f t="shared" si="30"/>
        <v>79</v>
      </c>
      <c r="J39" s="107"/>
      <c r="K39" s="107">
        <v>0</v>
      </c>
      <c r="L39" s="107">
        <v>0</v>
      </c>
      <c r="M39" s="107">
        <f t="shared" si="31"/>
        <v>0</v>
      </c>
      <c r="N39" s="107"/>
      <c r="O39" s="107">
        <v>0</v>
      </c>
      <c r="P39" s="107">
        <v>0</v>
      </c>
      <c r="Q39" s="107">
        <f t="shared" si="32"/>
        <v>0</v>
      </c>
      <c r="R39" s="107"/>
      <c r="S39" s="107">
        <v>0</v>
      </c>
      <c r="T39" s="107">
        <v>0</v>
      </c>
      <c r="U39" s="107">
        <f t="shared" si="33"/>
        <v>0</v>
      </c>
      <c r="V39" s="107"/>
      <c r="W39" s="107">
        <v>0</v>
      </c>
      <c r="X39" s="107">
        <v>0</v>
      </c>
      <c r="Y39" s="107">
        <f t="shared" si="34"/>
        <v>0</v>
      </c>
      <c r="Z39" s="107"/>
      <c r="AA39" s="120">
        <f t="shared" si="35"/>
        <v>79</v>
      </c>
    </row>
    <row r="40" spans="1:27">
      <c r="A40" s="91">
        <v>6</v>
      </c>
      <c r="B40" s="91">
        <v>4</v>
      </c>
      <c r="C40" s="91">
        <v>11</v>
      </c>
      <c r="D40" s="1820"/>
      <c r="E40" s="110" t="s">
        <v>54</v>
      </c>
      <c r="F40" s="69"/>
      <c r="G40" s="107">
        <v>2</v>
      </c>
      <c r="H40" s="107">
        <v>4</v>
      </c>
      <c r="I40" s="107">
        <f t="shared" si="30"/>
        <v>6</v>
      </c>
      <c r="J40" s="107"/>
      <c r="K40" s="107">
        <v>4</v>
      </c>
      <c r="L40" s="107">
        <v>4</v>
      </c>
      <c r="M40" s="107">
        <f t="shared" si="31"/>
        <v>8</v>
      </c>
      <c r="N40" s="107"/>
      <c r="O40" s="107">
        <v>0</v>
      </c>
      <c r="P40" s="107">
        <v>0</v>
      </c>
      <c r="Q40" s="107">
        <f t="shared" si="32"/>
        <v>0</v>
      </c>
      <c r="R40" s="107"/>
      <c r="S40" s="107">
        <v>0</v>
      </c>
      <c r="T40" s="107">
        <v>1</v>
      </c>
      <c r="U40" s="107">
        <f t="shared" si="33"/>
        <v>1</v>
      </c>
      <c r="V40" s="107"/>
      <c r="W40" s="107">
        <v>1</v>
      </c>
      <c r="X40" s="107">
        <v>1</v>
      </c>
      <c r="Y40" s="107">
        <f t="shared" si="34"/>
        <v>2</v>
      </c>
      <c r="Z40" s="107"/>
      <c r="AA40" s="120">
        <f t="shared" si="35"/>
        <v>17</v>
      </c>
    </row>
    <row r="41" spans="1:27">
      <c r="A41" s="91"/>
      <c r="B41" s="91"/>
      <c r="C41" s="91"/>
      <c r="D41" s="1821">
        <v>1407</v>
      </c>
      <c r="E41" s="127" t="s">
        <v>55</v>
      </c>
      <c r="F41" s="114"/>
      <c r="G41" s="183">
        <f>SUM(G42:G43)</f>
        <v>31</v>
      </c>
      <c r="H41" s="183">
        <f>SUM(H42:H43)</f>
        <v>13</v>
      </c>
      <c r="I41" s="183">
        <f>SUM(G41:H41)</f>
        <v>44</v>
      </c>
      <c r="J41" s="183"/>
      <c r="K41" s="183">
        <f>SUM(K42:K43)</f>
        <v>10</v>
      </c>
      <c r="L41" s="183">
        <f>SUM(L42:L43)</f>
        <v>2</v>
      </c>
      <c r="M41" s="183">
        <f>SUM(K41:L41)</f>
        <v>12</v>
      </c>
      <c r="N41" s="183"/>
      <c r="O41" s="183">
        <f>SUM(O42:O43)</f>
        <v>3</v>
      </c>
      <c r="P41" s="183">
        <f>SUM(P42:P43)</f>
        <v>2</v>
      </c>
      <c r="Q41" s="183">
        <f>SUM(O41:P41)</f>
        <v>5</v>
      </c>
      <c r="R41" s="183"/>
      <c r="S41" s="183">
        <f>SUM(S42:S43)</f>
        <v>1</v>
      </c>
      <c r="T41" s="183">
        <f>SUM(T42:T43)</f>
        <v>0</v>
      </c>
      <c r="U41" s="183">
        <f>SUM(S41:T41)</f>
        <v>1</v>
      </c>
      <c r="V41" s="183"/>
      <c r="W41" s="183">
        <f>SUM(W42:W43)</f>
        <v>1</v>
      </c>
      <c r="X41" s="183">
        <f>SUM(X42:X43)</f>
        <v>8</v>
      </c>
      <c r="Y41" s="183">
        <f>SUM(W41:X41)</f>
        <v>9</v>
      </c>
      <c r="Z41" s="104"/>
      <c r="AA41" s="105">
        <f>SUM(Y41,U41,Q41,M41,I41)</f>
        <v>71</v>
      </c>
    </row>
    <row r="42" spans="1:27">
      <c r="A42" s="91">
        <v>7</v>
      </c>
      <c r="B42" s="91">
        <v>3</v>
      </c>
      <c r="C42" s="91">
        <v>11</v>
      </c>
      <c r="D42" s="1822"/>
      <c r="E42" s="128" t="s">
        <v>56</v>
      </c>
      <c r="F42" s="69"/>
      <c r="G42" s="107">
        <v>15</v>
      </c>
      <c r="H42" s="107">
        <v>4</v>
      </c>
      <c r="I42" s="107">
        <f t="shared" ref="I42:I43" si="36">SUM(G42:H42)</f>
        <v>19</v>
      </c>
      <c r="J42" s="107"/>
      <c r="K42" s="107">
        <v>7</v>
      </c>
      <c r="L42" s="107">
        <v>2</v>
      </c>
      <c r="M42" s="107">
        <f t="shared" ref="M42:M43" si="37">SUM(K42:L42)</f>
        <v>9</v>
      </c>
      <c r="N42" s="107"/>
      <c r="O42" s="107">
        <v>0</v>
      </c>
      <c r="P42" s="107">
        <v>0</v>
      </c>
      <c r="Q42" s="107">
        <f t="shared" ref="Q42:Q43" si="38">SUM(O42:P42)</f>
        <v>0</v>
      </c>
      <c r="R42" s="107"/>
      <c r="S42" s="107">
        <v>0</v>
      </c>
      <c r="T42" s="107">
        <v>0</v>
      </c>
      <c r="U42" s="107">
        <f t="shared" ref="U42:U43" si="39">SUM(S42:T42)</f>
        <v>0</v>
      </c>
      <c r="V42" s="107"/>
      <c r="W42" s="107">
        <v>0</v>
      </c>
      <c r="X42" s="107">
        <v>0</v>
      </c>
      <c r="Y42" s="107">
        <f t="shared" ref="Y42:Y43" si="40">SUM(W42:X42)</f>
        <v>0</v>
      </c>
      <c r="Z42" s="107"/>
      <c r="AA42" s="120">
        <f t="shared" ref="AA42:AA43" si="41">SUM(Y42,U42,Q42,M42,I42)</f>
        <v>28</v>
      </c>
    </row>
    <row r="43" spans="1:27">
      <c r="A43" s="91">
        <v>7</v>
      </c>
      <c r="B43" s="91">
        <v>6</v>
      </c>
      <c r="C43" s="91">
        <v>10</v>
      </c>
      <c r="D43" s="1822"/>
      <c r="E43" s="129" t="s">
        <v>71</v>
      </c>
      <c r="F43" s="118"/>
      <c r="G43" s="107">
        <v>16</v>
      </c>
      <c r="H43" s="107">
        <v>9</v>
      </c>
      <c r="I43" s="107">
        <f t="shared" si="36"/>
        <v>25</v>
      </c>
      <c r="J43" s="107"/>
      <c r="K43" s="107">
        <v>3</v>
      </c>
      <c r="L43" s="107">
        <v>0</v>
      </c>
      <c r="M43" s="107">
        <f t="shared" si="37"/>
        <v>3</v>
      </c>
      <c r="N43" s="107"/>
      <c r="O43" s="107">
        <v>3</v>
      </c>
      <c r="P43" s="107">
        <v>2</v>
      </c>
      <c r="Q43" s="107">
        <f t="shared" si="38"/>
        <v>5</v>
      </c>
      <c r="R43" s="107"/>
      <c r="S43" s="107">
        <v>1</v>
      </c>
      <c r="T43" s="107">
        <v>0</v>
      </c>
      <c r="U43" s="107">
        <f t="shared" si="39"/>
        <v>1</v>
      </c>
      <c r="V43" s="107"/>
      <c r="W43" s="107">
        <v>1</v>
      </c>
      <c r="X43" s="107">
        <v>8</v>
      </c>
      <c r="Y43" s="107">
        <f t="shared" si="40"/>
        <v>9</v>
      </c>
      <c r="Z43" s="107"/>
      <c r="AA43" s="120">
        <f t="shared" si="41"/>
        <v>43</v>
      </c>
    </row>
    <row r="44" spans="1:27">
      <c r="A44" s="91"/>
      <c r="B44" s="91"/>
      <c r="C44" s="91"/>
      <c r="D44" s="1821">
        <v>1408</v>
      </c>
      <c r="E44" s="124" t="s">
        <v>58</v>
      </c>
      <c r="F44" s="127"/>
      <c r="G44" s="183">
        <f>SUM(G45:G48)</f>
        <v>26</v>
      </c>
      <c r="H44" s="183">
        <f>SUM(H45:H48)</f>
        <v>13</v>
      </c>
      <c r="I44" s="183">
        <f>SUM(G44:H44)</f>
        <v>39</v>
      </c>
      <c r="J44" s="183"/>
      <c r="K44" s="183">
        <f>SUM(K45:K48)</f>
        <v>3</v>
      </c>
      <c r="L44" s="183">
        <f>SUM(L45:L48)</f>
        <v>3</v>
      </c>
      <c r="M44" s="183">
        <f>SUM(K44:L44)</f>
        <v>6</v>
      </c>
      <c r="N44" s="183"/>
      <c r="O44" s="183">
        <f>SUM(O45:O48)</f>
        <v>6</v>
      </c>
      <c r="P44" s="183">
        <f>SUM(P45:P48)</f>
        <v>3</v>
      </c>
      <c r="Q44" s="183">
        <f>SUM(O44:P44)</f>
        <v>9</v>
      </c>
      <c r="R44" s="183"/>
      <c r="S44" s="183">
        <f>SUM(S45:S48)</f>
        <v>5</v>
      </c>
      <c r="T44" s="183">
        <f>SUM(T45:T48)</f>
        <v>3</v>
      </c>
      <c r="U44" s="183">
        <f>SUM(S44:T44)</f>
        <v>8</v>
      </c>
      <c r="V44" s="183"/>
      <c r="W44" s="183">
        <f>SUM(W45:W48)</f>
        <v>7</v>
      </c>
      <c r="X44" s="183">
        <f>SUM(X45:X48)</f>
        <v>9</v>
      </c>
      <c r="Y44" s="183">
        <f>SUM(W44:X44)</f>
        <v>16</v>
      </c>
      <c r="Z44" s="104"/>
      <c r="AA44" s="105">
        <f>SUM(Y44,U44,Q44,M44,I44)</f>
        <v>78</v>
      </c>
    </row>
    <row r="45" spans="1:27">
      <c r="A45" s="91">
        <v>8</v>
      </c>
      <c r="B45" s="91">
        <v>4</v>
      </c>
      <c r="C45" s="91">
        <v>11</v>
      </c>
      <c r="D45" s="1822"/>
      <c r="E45" s="111" t="s">
        <v>59</v>
      </c>
      <c r="F45" s="69"/>
      <c r="G45" s="107">
        <v>13</v>
      </c>
      <c r="H45" s="107">
        <v>6</v>
      </c>
      <c r="I45" s="107">
        <f t="shared" ref="I45:I48" si="42">SUM(G45:H45)</f>
        <v>19</v>
      </c>
      <c r="J45" s="107"/>
      <c r="K45" s="107">
        <v>2</v>
      </c>
      <c r="L45" s="107">
        <v>3</v>
      </c>
      <c r="M45" s="107">
        <f t="shared" ref="M45:M48" si="43">SUM(K45:L45)</f>
        <v>5</v>
      </c>
      <c r="N45" s="107"/>
      <c r="O45" s="107">
        <v>3</v>
      </c>
      <c r="P45" s="107">
        <v>1</v>
      </c>
      <c r="Q45" s="107">
        <f t="shared" ref="Q45:Q48" si="44">SUM(O45:P45)</f>
        <v>4</v>
      </c>
      <c r="R45" s="107"/>
      <c r="S45" s="107">
        <v>5</v>
      </c>
      <c r="T45" s="107">
        <v>0</v>
      </c>
      <c r="U45" s="107">
        <f t="shared" ref="U45:U48" si="45">SUM(S45:T45)</f>
        <v>5</v>
      </c>
      <c r="V45" s="107"/>
      <c r="W45" s="107">
        <v>1</v>
      </c>
      <c r="X45" s="107">
        <v>1</v>
      </c>
      <c r="Y45" s="107">
        <f t="shared" ref="Y45:Y48" si="46">SUM(W45:X45)</f>
        <v>2</v>
      </c>
      <c r="Z45" s="107"/>
      <c r="AA45" s="120">
        <f t="shared" ref="AA45:AA48" si="47">SUM(Y45,U45,Q45,M45,I45)</f>
        <v>35</v>
      </c>
    </row>
    <row r="46" spans="1:27">
      <c r="A46" s="91">
        <v>8</v>
      </c>
      <c r="B46" s="91">
        <v>4</v>
      </c>
      <c r="C46" s="91">
        <v>11</v>
      </c>
      <c r="D46" s="1822"/>
      <c r="E46" s="111" t="s">
        <v>60</v>
      </c>
      <c r="F46" s="118"/>
      <c r="G46" s="107">
        <v>8</v>
      </c>
      <c r="H46" s="107">
        <v>3</v>
      </c>
      <c r="I46" s="107">
        <f t="shared" si="42"/>
        <v>11</v>
      </c>
      <c r="J46" s="107"/>
      <c r="K46" s="107">
        <v>1</v>
      </c>
      <c r="L46" s="107">
        <v>0</v>
      </c>
      <c r="M46" s="107">
        <f t="shared" si="43"/>
        <v>1</v>
      </c>
      <c r="N46" s="107"/>
      <c r="O46" s="107">
        <v>3</v>
      </c>
      <c r="P46" s="107">
        <v>2</v>
      </c>
      <c r="Q46" s="107">
        <f t="shared" si="44"/>
        <v>5</v>
      </c>
      <c r="R46" s="107"/>
      <c r="S46" s="107">
        <v>0</v>
      </c>
      <c r="T46" s="107">
        <v>0</v>
      </c>
      <c r="U46" s="107">
        <f t="shared" si="45"/>
        <v>0</v>
      </c>
      <c r="V46" s="107"/>
      <c r="W46" s="107">
        <v>0</v>
      </c>
      <c r="X46" s="107">
        <v>0</v>
      </c>
      <c r="Y46" s="107">
        <f t="shared" si="46"/>
        <v>0</v>
      </c>
      <c r="Z46" s="107"/>
      <c r="AA46" s="120">
        <f t="shared" si="47"/>
        <v>17</v>
      </c>
    </row>
    <row r="47" spans="1:27">
      <c r="A47" s="91">
        <v>8</v>
      </c>
      <c r="B47" s="91">
        <v>5</v>
      </c>
      <c r="C47" s="91">
        <v>11</v>
      </c>
      <c r="D47" s="1822"/>
      <c r="E47" s="110" t="s">
        <v>61</v>
      </c>
      <c r="F47" s="69"/>
      <c r="G47" s="107">
        <v>5</v>
      </c>
      <c r="H47" s="107">
        <v>4</v>
      </c>
      <c r="I47" s="107">
        <f t="shared" si="42"/>
        <v>9</v>
      </c>
      <c r="J47" s="107"/>
      <c r="K47" s="107">
        <v>0</v>
      </c>
      <c r="L47" s="107">
        <v>0</v>
      </c>
      <c r="M47" s="107">
        <f t="shared" si="43"/>
        <v>0</v>
      </c>
      <c r="N47" s="107"/>
      <c r="O47" s="107">
        <v>0</v>
      </c>
      <c r="P47" s="107">
        <v>0</v>
      </c>
      <c r="Q47" s="107">
        <f t="shared" si="44"/>
        <v>0</v>
      </c>
      <c r="R47" s="107"/>
      <c r="S47" s="107">
        <v>0</v>
      </c>
      <c r="T47" s="107">
        <v>2</v>
      </c>
      <c r="U47" s="107">
        <f t="shared" si="45"/>
        <v>2</v>
      </c>
      <c r="V47" s="107"/>
      <c r="W47" s="107">
        <v>0</v>
      </c>
      <c r="X47" s="107">
        <v>0</v>
      </c>
      <c r="Y47" s="107">
        <f t="shared" si="46"/>
        <v>0</v>
      </c>
      <c r="Z47" s="107"/>
      <c r="AA47" s="120">
        <f t="shared" si="47"/>
        <v>11</v>
      </c>
    </row>
    <row r="48" spans="1:27">
      <c r="A48" s="91">
        <v>8</v>
      </c>
      <c r="B48" s="91">
        <v>4</v>
      </c>
      <c r="C48" s="91">
        <v>8</v>
      </c>
      <c r="D48" s="1823"/>
      <c r="E48" s="125" t="s">
        <v>62</v>
      </c>
      <c r="F48" s="126"/>
      <c r="G48" s="107">
        <v>0</v>
      </c>
      <c r="H48" s="107">
        <v>0</v>
      </c>
      <c r="I48" s="107">
        <f t="shared" si="42"/>
        <v>0</v>
      </c>
      <c r="J48" s="107"/>
      <c r="K48" s="107">
        <v>0</v>
      </c>
      <c r="L48" s="107">
        <v>0</v>
      </c>
      <c r="M48" s="107">
        <f t="shared" si="43"/>
        <v>0</v>
      </c>
      <c r="N48" s="107"/>
      <c r="O48" s="107">
        <v>0</v>
      </c>
      <c r="P48" s="107">
        <v>0</v>
      </c>
      <c r="Q48" s="107">
        <f t="shared" si="44"/>
        <v>0</v>
      </c>
      <c r="R48" s="107"/>
      <c r="S48" s="107">
        <v>0</v>
      </c>
      <c r="T48" s="107">
        <v>1</v>
      </c>
      <c r="U48" s="107">
        <f t="shared" si="45"/>
        <v>1</v>
      </c>
      <c r="V48" s="107"/>
      <c r="W48" s="107">
        <v>6</v>
      </c>
      <c r="X48" s="107">
        <v>8</v>
      </c>
      <c r="Y48" s="107">
        <f t="shared" si="46"/>
        <v>14</v>
      </c>
      <c r="Z48" s="107"/>
      <c r="AA48" s="120">
        <f t="shared" si="47"/>
        <v>15</v>
      </c>
    </row>
    <row r="49" spans="1:27">
      <c r="A49" s="91"/>
      <c r="B49" s="91"/>
      <c r="C49" s="91"/>
      <c r="D49" s="1821"/>
      <c r="E49" s="145" t="s">
        <v>63</v>
      </c>
      <c r="F49" s="190"/>
      <c r="G49" s="191">
        <f>SUM(G50:G52)</f>
        <v>60</v>
      </c>
      <c r="H49" s="191">
        <f>SUM(H50:H52)</f>
        <v>45</v>
      </c>
      <c r="I49" s="191">
        <f>SUM(G49:H49)</f>
        <v>105</v>
      </c>
      <c r="J49" s="191"/>
      <c r="K49" s="191">
        <f>SUM(K50:K52)</f>
        <v>19</v>
      </c>
      <c r="L49" s="191">
        <f>SUM(L50:L52)</f>
        <v>12</v>
      </c>
      <c r="M49" s="191">
        <f>SUM(K49:L49)</f>
        <v>31</v>
      </c>
      <c r="N49" s="191"/>
      <c r="O49" s="191">
        <f>SUM(O50:O52)</f>
        <v>13</v>
      </c>
      <c r="P49" s="191">
        <f>SUM(P50:P52)</f>
        <v>17</v>
      </c>
      <c r="Q49" s="191">
        <f>SUM(O49:P49)</f>
        <v>30</v>
      </c>
      <c r="R49" s="191"/>
      <c r="S49" s="191">
        <f>SUM(S50:S52)</f>
        <v>19</v>
      </c>
      <c r="T49" s="191">
        <f>SUM(T50:T52)</f>
        <v>17</v>
      </c>
      <c r="U49" s="191">
        <f>SUM(S49:T49)</f>
        <v>36</v>
      </c>
      <c r="V49" s="191"/>
      <c r="W49" s="191">
        <f>SUM(W50:W52)</f>
        <v>31</v>
      </c>
      <c r="X49" s="191">
        <f>SUM(X50:X52)</f>
        <v>23</v>
      </c>
      <c r="Y49" s="191">
        <f>SUM(W49:X49)</f>
        <v>54</v>
      </c>
      <c r="Z49" s="192"/>
      <c r="AA49" s="193">
        <f>SUM(Y49,U49,Q49,M49,I49)</f>
        <v>256</v>
      </c>
    </row>
    <row r="50" spans="1:27">
      <c r="A50" s="91">
        <v>9</v>
      </c>
      <c r="B50" s="91">
        <v>5</v>
      </c>
      <c r="C50" s="91">
        <v>10</v>
      </c>
      <c r="D50" s="1834"/>
      <c r="E50" s="131" t="s">
        <v>64</v>
      </c>
      <c r="F50" s="185"/>
      <c r="G50" s="194">
        <v>8</v>
      </c>
      <c r="H50" s="194">
        <v>12</v>
      </c>
      <c r="I50" s="194">
        <f>SUM(G50:H50)</f>
        <v>20</v>
      </c>
      <c r="J50" s="194"/>
      <c r="K50" s="194">
        <v>1</v>
      </c>
      <c r="L50" s="194">
        <v>0</v>
      </c>
      <c r="M50" s="194">
        <f>SUM(K50:L50)</f>
        <v>1</v>
      </c>
      <c r="N50" s="194"/>
      <c r="O50" s="194">
        <v>3</v>
      </c>
      <c r="P50" s="194">
        <v>10</v>
      </c>
      <c r="Q50" s="194">
        <f>SUM(O50:P50)</f>
        <v>13</v>
      </c>
      <c r="R50" s="194"/>
      <c r="S50" s="194">
        <v>2</v>
      </c>
      <c r="T50" s="194">
        <v>3</v>
      </c>
      <c r="U50" s="194">
        <f>SUM(S50:T50)</f>
        <v>5</v>
      </c>
      <c r="V50" s="194"/>
      <c r="W50" s="194">
        <v>1</v>
      </c>
      <c r="X50" s="194">
        <v>0</v>
      </c>
      <c r="Y50" s="194">
        <f>SUM(W50:X50)</f>
        <v>1</v>
      </c>
      <c r="Z50" s="194"/>
      <c r="AA50" s="195">
        <f>SUM(Y50,U50,Q50,M50,I50)</f>
        <v>40</v>
      </c>
    </row>
    <row r="51" spans="1:27">
      <c r="A51" s="6">
        <v>9</v>
      </c>
      <c r="B51" s="6">
        <v>5</v>
      </c>
      <c r="C51" s="6">
        <v>13</v>
      </c>
      <c r="D51" s="196"/>
      <c r="E51" s="119" t="s">
        <v>73</v>
      </c>
      <c r="F51" s="7"/>
      <c r="G51" s="107">
        <v>4</v>
      </c>
      <c r="H51" s="107">
        <v>4</v>
      </c>
      <c r="I51" s="107">
        <f>SUM(G51:H51)</f>
        <v>8</v>
      </c>
      <c r="J51" s="107"/>
      <c r="K51" s="107">
        <v>4</v>
      </c>
      <c r="L51" s="107">
        <v>0</v>
      </c>
      <c r="M51" s="107">
        <f>SUM(K51:L51)</f>
        <v>4</v>
      </c>
      <c r="N51" s="107"/>
      <c r="O51" s="107">
        <v>0</v>
      </c>
      <c r="P51" s="107">
        <v>0</v>
      </c>
      <c r="Q51" s="107">
        <f>SUM(O51:P51)</f>
        <v>0</v>
      </c>
      <c r="R51" s="107"/>
      <c r="S51" s="107">
        <v>0</v>
      </c>
      <c r="T51" s="107">
        <v>0</v>
      </c>
      <c r="U51" s="107">
        <f>SUM(S51:T51)</f>
        <v>0</v>
      </c>
      <c r="V51" s="107"/>
      <c r="W51" s="107">
        <v>0</v>
      </c>
      <c r="X51" s="107">
        <v>0</v>
      </c>
      <c r="Y51" s="107">
        <f>SUM(W51:X51)</f>
        <v>0</v>
      </c>
      <c r="Z51" s="107"/>
      <c r="AA51" s="120">
        <f>SUM(Y51,U51,Q51,M51,I51)</f>
        <v>12</v>
      </c>
    </row>
    <row r="52" spans="1:27">
      <c r="A52" s="91"/>
      <c r="B52" s="91" t="s">
        <v>65</v>
      </c>
      <c r="C52" s="91" t="s">
        <v>65</v>
      </c>
      <c r="D52" s="186"/>
      <c r="E52" s="187" t="s">
        <v>66</v>
      </c>
      <c r="F52" s="135"/>
      <c r="G52" s="136">
        <v>48</v>
      </c>
      <c r="H52" s="136">
        <v>29</v>
      </c>
      <c r="I52" s="136">
        <f>SUM(G52:H52)</f>
        <v>77</v>
      </c>
      <c r="J52" s="136"/>
      <c r="K52" s="136">
        <v>14</v>
      </c>
      <c r="L52" s="136">
        <v>12</v>
      </c>
      <c r="M52" s="136">
        <f>SUM(K52:L52)</f>
        <v>26</v>
      </c>
      <c r="N52" s="136"/>
      <c r="O52" s="136">
        <v>10</v>
      </c>
      <c r="P52" s="136">
        <v>7</v>
      </c>
      <c r="Q52" s="136">
        <f>SUM(O52:P52)</f>
        <v>17</v>
      </c>
      <c r="R52" s="136"/>
      <c r="S52" s="136">
        <v>17</v>
      </c>
      <c r="T52" s="136">
        <v>14</v>
      </c>
      <c r="U52" s="136">
        <f>SUM(S52:T52)</f>
        <v>31</v>
      </c>
      <c r="V52" s="136"/>
      <c r="W52" s="136">
        <v>30</v>
      </c>
      <c r="X52" s="136">
        <v>23</v>
      </c>
      <c r="Y52" s="136">
        <f>SUM(W52:X52)</f>
        <v>53</v>
      </c>
      <c r="Z52" s="136"/>
      <c r="AA52" s="137">
        <f>SUM(Y52,U52,Q52,M52,I52)</f>
        <v>204</v>
      </c>
    </row>
    <row r="53" spans="1:27">
      <c r="D53" s="71"/>
      <c r="E53" s="1844" t="s">
        <v>21</v>
      </c>
      <c r="F53" s="1845"/>
      <c r="G53" s="183">
        <f>SUM(G49,G44,G41,G36,G31,G28,G24,G15,G8)</f>
        <v>626</v>
      </c>
      <c r="H53" s="183">
        <f>SUM(H49,H44,H41,H36,H31,H28,H24,H15,H8)</f>
        <v>435</v>
      </c>
      <c r="I53" s="183">
        <f>SUM(I49,I44,I41,I36,I31,I28,I24,I15,I8)</f>
        <v>1061</v>
      </c>
      <c r="J53" s="183"/>
      <c r="K53" s="183">
        <f>SUM(K49,K44,K41,K36,K31,K28,K24,K15,K8)</f>
        <v>97</v>
      </c>
      <c r="L53" s="183">
        <f>SUM(L49,L44,L41,L36,L31,L28,L24,L15,L8)</f>
        <v>60</v>
      </c>
      <c r="M53" s="183">
        <f>SUM(M49,M44,M41,M36,M31,M28,M24,M15,M8)</f>
        <v>157</v>
      </c>
      <c r="N53" s="183"/>
      <c r="O53" s="183">
        <f>SUM(O49,O44,O41,O36,O31,O28,O24,O15,O8)</f>
        <v>172</v>
      </c>
      <c r="P53" s="183">
        <f>SUM(P49,P44,P41,P36,P31,P28,P24,P15,P8)</f>
        <v>125</v>
      </c>
      <c r="Q53" s="183">
        <f>SUM(Q49,Q44,Q41,Q36,Q31,Q28,Q24,Q15,Q8)</f>
        <v>297</v>
      </c>
      <c r="R53" s="183"/>
      <c r="S53" s="183">
        <f>SUM(S49,S44,S41,S36,S31,S28,S24,S15,S8)</f>
        <v>224</v>
      </c>
      <c r="T53" s="183">
        <f>SUM(T49,T44,T41,T36,T31,T28,T24,T15,T8)</f>
        <v>133</v>
      </c>
      <c r="U53" s="183">
        <f>SUM(U49,U44,U41,U36,U31,U28,U24,U15,U8)</f>
        <v>357</v>
      </c>
      <c r="V53" s="183"/>
      <c r="W53" s="183">
        <v>58</v>
      </c>
      <c r="X53" s="183">
        <v>44</v>
      </c>
      <c r="Y53" s="183">
        <f>SUM(Y49,Y44,Y41,Y36,Y31,Y28,Y24,Y15,Y8)</f>
        <v>589</v>
      </c>
      <c r="Z53" s="183"/>
      <c r="AA53" s="189">
        <f>SUM(AA49,AA44,AA41,AA36,AA31,AA28,AA24,AA15,AA8)</f>
        <v>2461</v>
      </c>
    </row>
    <row r="54" spans="1:27">
      <c r="E54" s="82" t="s">
        <v>67</v>
      </c>
    </row>
  </sheetData>
  <mergeCells count="19">
    <mergeCell ref="D2:AA2"/>
    <mergeCell ref="D3:AA4"/>
    <mergeCell ref="D5:D7"/>
    <mergeCell ref="G5:Y5"/>
    <mergeCell ref="G6:I6"/>
    <mergeCell ref="K6:M6"/>
    <mergeCell ref="O6:Q6"/>
    <mergeCell ref="S6:U6"/>
    <mergeCell ref="W6:Y6"/>
    <mergeCell ref="D41:D43"/>
    <mergeCell ref="D44:D48"/>
    <mergeCell ref="D49:D50"/>
    <mergeCell ref="E53:F53"/>
    <mergeCell ref="D8:D14"/>
    <mergeCell ref="D15:D23"/>
    <mergeCell ref="D24:D27"/>
    <mergeCell ref="D28:D30"/>
    <mergeCell ref="D31:D35"/>
    <mergeCell ref="D36:D40"/>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K408"/>
  <sheetViews>
    <sheetView topLeftCell="E1" workbookViewId="0">
      <selection activeCell="T23" sqref="T23:BK30"/>
    </sheetView>
  </sheetViews>
  <sheetFormatPr baseColWidth="10" defaultRowHeight="12.75"/>
  <cols>
    <col min="1" max="1" width="1.85546875" style="2" hidden="1" customWidth="1"/>
    <col min="2" max="2" width="2" style="2" hidden="1" customWidth="1"/>
    <col min="3" max="3" width="2.5703125" style="197" hidden="1" customWidth="1"/>
    <col min="4" max="4" width="6.7109375" style="2" customWidth="1"/>
    <col min="5" max="5" width="1.5703125" style="2" customWidth="1"/>
    <col min="6" max="6" width="56.140625" style="2" customWidth="1"/>
    <col min="7" max="9" width="5.7109375" style="2" customWidth="1"/>
    <col min="10" max="10" width="0.85546875" style="2" customWidth="1"/>
    <col min="11" max="13" width="5.7109375" style="2" customWidth="1"/>
    <col min="14" max="14" width="0.85546875" style="2" customWidth="1"/>
    <col min="15" max="17" width="5.7109375" style="2" customWidth="1"/>
    <col min="18" max="18" width="5.85546875" style="2" customWidth="1"/>
    <col min="19" max="19" width="11.42578125" style="2"/>
    <col min="20" max="20" width="11.42578125" style="65"/>
    <col min="21" max="21" width="4.7109375" style="65" customWidth="1"/>
    <col min="22" max="22" width="5" style="65" customWidth="1"/>
    <col min="23" max="23" width="2.28515625" style="65" customWidth="1"/>
    <col min="24" max="24" width="26" style="65" customWidth="1"/>
    <col min="25" max="25" width="8" style="65" customWidth="1"/>
    <col min="26" max="26" width="1" style="65" customWidth="1"/>
    <col min="27" max="27" width="6.7109375" style="65" customWidth="1"/>
    <col min="28" max="28" width="1" style="65" customWidth="1"/>
    <col min="29" max="29" width="6.7109375" style="65" customWidth="1"/>
    <col min="30" max="30" width="1" style="65" customWidth="1"/>
    <col min="31" max="31" width="6.7109375" style="65" customWidth="1"/>
    <col min="32" max="32" width="1" style="65" customWidth="1"/>
    <col min="33" max="33" width="6.7109375" style="65" customWidth="1"/>
    <col min="34" max="34" width="1" style="65" customWidth="1"/>
    <col min="35" max="35" width="6.7109375" style="65" customWidth="1"/>
    <col min="36" max="36" width="1" style="65" customWidth="1"/>
    <col min="37" max="38" width="6.7109375" style="65" customWidth="1"/>
    <col min="39" max="256" width="11.42578125" style="65"/>
    <col min="257" max="259" width="0" style="65" hidden="1" customWidth="1"/>
    <col min="260" max="260" width="6.7109375" style="65" customWidth="1"/>
    <col min="261" max="261" width="1.5703125" style="65" customWidth="1"/>
    <col min="262" max="262" width="56.140625" style="65" customWidth="1"/>
    <col min="263" max="265" width="5.7109375" style="65" customWidth="1"/>
    <col min="266" max="266" width="0.85546875" style="65" customWidth="1"/>
    <col min="267" max="269" width="5.7109375" style="65" customWidth="1"/>
    <col min="270" max="270" width="0.85546875" style="65" customWidth="1"/>
    <col min="271" max="273" width="5.7109375" style="65" customWidth="1"/>
    <col min="274" max="274" width="5.85546875" style="65" customWidth="1"/>
    <col min="275" max="276" width="11.42578125" style="65"/>
    <col min="277" max="277" width="4.7109375" style="65" customWidth="1"/>
    <col min="278" max="278" width="5" style="65" customWidth="1"/>
    <col min="279" max="279" width="2.28515625" style="65" customWidth="1"/>
    <col min="280" max="280" width="26" style="65" customWidth="1"/>
    <col min="281" max="281" width="8" style="65" customWidth="1"/>
    <col min="282" max="282" width="1" style="65" customWidth="1"/>
    <col min="283" max="283" width="6.7109375" style="65" customWidth="1"/>
    <col min="284" max="284" width="1" style="65" customWidth="1"/>
    <col min="285" max="285" width="6.7109375" style="65" customWidth="1"/>
    <col min="286" max="286" width="1" style="65" customWidth="1"/>
    <col min="287" max="287" width="6.7109375" style="65" customWidth="1"/>
    <col min="288" max="288" width="1" style="65" customWidth="1"/>
    <col min="289" max="289" width="6.7109375" style="65" customWidth="1"/>
    <col min="290" max="290" width="1" style="65" customWidth="1"/>
    <col min="291" max="291" width="6.7109375" style="65" customWidth="1"/>
    <col min="292" max="292" width="1" style="65" customWidth="1"/>
    <col min="293" max="294" width="6.7109375" style="65" customWidth="1"/>
    <col min="295" max="512" width="11.42578125" style="65"/>
    <col min="513" max="515" width="0" style="65" hidden="1" customWidth="1"/>
    <col min="516" max="516" width="6.7109375" style="65" customWidth="1"/>
    <col min="517" max="517" width="1.5703125" style="65" customWidth="1"/>
    <col min="518" max="518" width="56.140625" style="65" customWidth="1"/>
    <col min="519" max="521" width="5.7109375" style="65" customWidth="1"/>
    <col min="522" max="522" width="0.85546875" style="65" customWidth="1"/>
    <col min="523" max="525" width="5.7109375" style="65" customWidth="1"/>
    <col min="526" max="526" width="0.85546875" style="65" customWidth="1"/>
    <col min="527" max="529" width="5.7109375" style="65" customWidth="1"/>
    <col min="530" max="530" width="5.85546875" style="65" customWidth="1"/>
    <col min="531" max="532" width="11.42578125" style="65"/>
    <col min="533" max="533" width="4.7109375" style="65" customWidth="1"/>
    <col min="534" max="534" width="5" style="65" customWidth="1"/>
    <col min="535" max="535" width="2.28515625" style="65" customWidth="1"/>
    <col min="536" max="536" width="26" style="65" customWidth="1"/>
    <col min="537" max="537" width="8" style="65" customWidth="1"/>
    <col min="538" max="538" width="1" style="65" customWidth="1"/>
    <col min="539" max="539" width="6.7109375" style="65" customWidth="1"/>
    <col min="540" max="540" width="1" style="65" customWidth="1"/>
    <col min="541" max="541" width="6.7109375" style="65" customWidth="1"/>
    <col min="542" max="542" width="1" style="65" customWidth="1"/>
    <col min="543" max="543" width="6.7109375" style="65" customWidth="1"/>
    <col min="544" max="544" width="1" style="65" customWidth="1"/>
    <col min="545" max="545" width="6.7109375" style="65" customWidth="1"/>
    <col min="546" max="546" width="1" style="65" customWidth="1"/>
    <col min="547" max="547" width="6.7109375" style="65" customWidth="1"/>
    <col min="548" max="548" width="1" style="65" customWidth="1"/>
    <col min="549" max="550" width="6.7109375" style="65" customWidth="1"/>
    <col min="551" max="768" width="11.42578125" style="65"/>
    <col min="769" max="771" width="0" style="65" hidden="1" customWidth="1"/>
    <col min="772" max="772" width="6.7109375" style="65" customWidth="1"/>
    <col min="773" max="773" width="1.5703125" style="65" customWidth="1"/>
    <col min="774" max="774" width="56.140625" style="65" customWidth="1"/>
    <col min="775" max="777" width="5.7109375" style="65" customWidth="1"/>
    <col min="778" max="778" width="0.85546875" style="65" customWidth="1"/>
    <col min="779" max="781" width="5.7109375" style="65" customWidth="1"/>
    <col min="782" max="782" width="0.85546875" style="65" customWidth="1"/>
    <col min="783" max="785" width="5.7109375" style="65" customWidth="1"/>
    <col min="786" max="786" width="5.85546875" style="65" customWidth="1"/>
    <col min="787" max="788" width="11.42578125" style="65"/>
    <col min="789" max="789" width="4.7109375" style="65" customWidth="1"/>
    <col min="790" max="790" width="5" style="65" customWidth="1"/>
    <col min="791" max="791" width="2.28515625" style="65" customWidth="1"/>
    <col min="792" max="792" width="26" style="65" customWidth="1"/>
    <col min="793" max="793" width="8" style="65" customWidth="1"/>
    <col min="794" max="794" width="1" style="65" customWidth="1"/>
    <col min="795" max="795" width="6.7109375" style="65" customWidth="1"/>
    <col min="796" max="796" width="1" style="65" customWidth="1"/>
    <col min="797" max="797" width="6.7109375" style="65" customWidth="1"/>
    <col min="798" max="798" width="1" style="65" customWidth="1"/>
    <col min="799" max="799" width="6.7109375" style="65" customWidth="1"/>
    <col min="800" max="800" width="1" style="65" customWidth="1"/>
    <col min="801" max="801" width="6.7109375" style="65" customWidth="1"/>
    <col min="802" max="802" width="1" style="65" customWidth="1"/>
    <col min="803" max="803" width="6.7109375" style="65" customWidth="1"/>
    <col min="804" max="804" width="1" style="65" customWidth="1"/>
    <col min="805" max="806" width="6.7109375" style="65" customWidth="1"/>
    <col min="807" max="1024" width="11.42578125" style="65"/>
    <col min="1025" max="1027" width="0" style="65" hidden="1" customWidth="1"/>
    <col min="1028" max="1028" width="6.7109375" style="65" customWidth="1"/>
    <col min="1029" max="1029" width="1.5703125" style="65" customWidth="1"/>
    <col min="1030" max="1030" width="56.140625" style="65" customWidth="1"/>
    <col min="1031" max="1033" width="5.7109375" style="65" customWidth="1"/>
    <col min="1034" max="1034" width="0.85546875" style="65" customWidth="1"/>
    <col min="1035" max="1037" width="5.7109375" style="65" customWidth="1"/>
    <col min="1038" max="1038" width="0.85546875" style="65" customWidth="1"/>
    <col min="1039" max="1041" width="5.7109375" style="65" customWidth="1"/>
    <col min="1042" max="1042" width="5.85546875" style="65" customWidth="1"/>
    <col min="1043" max="1044" width="11.42578125" style="65"/>
    <col min="1045" max="1045" width="4.7109375" style="65" customWidth="1"/>
    <col min="1046" max="1046" width="5" style="65" customWidth="1"/>
    <col min="1047" max="1047" width="2.28515625" style="65" customWidth="1"/>
    <col min="1048" max="1048" width="26" style="65" customWidth="1"/>
    <col min="1049" max="1049" width="8" style="65" customWidth="1"/>
    <col min="1050" max="1050" width="1" style="65" customWidth="1"/>
    <col min="1051" max="1051" width="6.7109375" style="65" customWidth="1"/>
    <col min="1052" max="1052" width="1" style="65" customWidth="1"/>
    <col min="1053" max="1053" width="6.7109375" style="65" customWidth="1"/>
    <col min="1054" max="1054" width="1" style="65" customWidth="1"/>
    <col min="1055" max="1055" width="6.7109375" style="65" customWidth="1"/>
    <col min="1056" max="1056" width="1" style="65" customWidth="1"/>
    <col min="1057" max="1057" width="6.7109375" style="65" customWidth="1"/>
    <col min="1058" max="1058" width="1" style="65" customWidth="1"/>
    <col min="1059" max="1059" width="6.7109375" style="65" customWidth="1"/>
    <col min="1060" max="1060" width="1" style="65" customWidth="1"/>
    <col min="1061" max="1062" width="6.7109375" style="65" customWidth="1"/>
    <col min="1063" max="1280" width="11.42578125" style="65"/>
    <col min="1281" max="1283" width="0" style="65" hidden="1" customWidth="1"/>
    <col min="1284" max="1284" width="6.7109375" style="65" customWidth="1"/>
    <col min="1285" max="1285" width="1.5703125" style="65" customWidth="1"/>
    <col min="1286" max="1286" width="56.140625" style="65" customWidth="1"/>
    <col min="1287" max="1289" width="5.7109375" style="65" customWidth="1"/>
    <col min="1290" max="1290" width="0.85546875" style="65" customWidth="1"/>
    <col min="1291" max="1293" width="5.7109375" style="65" customWidth="1"/>
    <col min="1294" max="1294" width="0.85546875" style="65" customWidth="1"/>
    <col min="1295" max="1297" width="5.7109375" style="65" customWidth="1"/>
    <col min="1298" max="1298" width="5.85546875" style="65" customWidth="1"/>
    <col min="1299" max="1300" width="11.42578125" style="65"/>
    <col min="1301" max="1301" width="4.7109375" style="65" customWidth="1"/>
    <col min="1302" max="1302" width="5" style="65" customWidth="1"/>
    <col min="1303" max="1303" width="2.28515625" style="65" customWidth="1"/>
    <col min="1304" max="1304" width="26" style="65" customWidth="1"/>
    <col min="1305" max="1305" width="8" style="65" customWidth="1"/>
    <col min="1306" max="1306" width="1" style="65" customWidth="1"/>
    <col min="1307" max="1307" width="6.7109375" style="65" customWidth="1"/>
    <col min="1308" max="1308" width="1" style="65" customWidth="1"/>
    <col min="1309" max="1309" width="6.7109375" style="65" customWidth="1"/>
    <col min="1310" max="1310" width="1" style="65" customWidth="1"/>
    <col min="1311" max="1311" width="6.7109375" style="65" customWidth="1"/>
    <col min="1312" max="1312" width="1" style="65" customWidth="1"/>
    <col min="1313" max="1313" width="6.7109375" style="65" customWidth="1"/>
    <col min="1314" max="1314" width="1" style="65" customWidth="1"/>
    <col min="1315" max="1315" width="6.7109375" style="65" customWidth="1"/>
    <col min="1316" max="1316" width="1" style="65" customWidth="1"/>
    <col min="1317" max="1318" width="6.7109375" style="65" customWidth="1"/>
    <col min="1319" max="1536" width="11.42578125" style="65"/>
    <col min="1537" max="1539" width="0" style="65" hidden="1" customWidth="1"/>
    <col min="1540" max="1540" width="6.7109375" style="65" customWidth="1"/>
    <col min="1541" max="1541" width="1.5703125" style="65" customWidth="1"/>
    <col min="1542" max="1542" width="56.140625" style="65" customWidth="1"/>
    <col min="1543" max="1545" width="5.7109375" style="65" customWidth="1"/>
    <col min="1546" max="1546" width="0.85546875" style="65" customWidth="1"/>
    <col min="1547" max="1549" width="5.7109375" style="65" customWidth="1"/>
    <col min="1550" max="1550" width="0.85546875" style="65" customWidth="1"/>
    <col min="1551" max="1553" width="5.7109375" style="65" customWidth="1"/>
    <col min="1554" max="1554" width="5.85546875" style="65" customWidth="1"/>
    <col min="1555" max="1556" width="11.42578125" style="65"/>
    <col min="1557" max="1557" width="4.7109375" style="65" customWidth="1"/>
    <col min="1558" max="1558" width="5" style="65" customWidth="1"/>
    <col min="1559" max="1559" width="2.28515625" style="65" customWidth="1"/>
    <col min="1560" max="1560" width="26" style="65" customWidth="1"/>
    <col min="1561" max="1561" width="8" style="65" customWidth="1"/>
    <col min="1562" max="1562" width="1" style="65" customWidth="1"/>
    <col min="1563" max="1563" width="6.7109375" style="65" customWidth="1"/>
    <col min="1564" max="1564" width="1" style="65" customWidth="1"/>
    <col min="1565" max="1565" width="6.7109375" style="65" customWidth="1"/>
    <col min="1566" max="1566" width="1" style="65" customWidth="1"/>
    <col min="1567" max="1567" width="6.7109375" style="65" customWidth="1"/>
    <col min="1568" max="1568" width="1" style="65" customWidth="1"/>
    <col min="1569" max="1569" width="6.7109375" style="65" customWidth="1"/>
    <col min="1570" max="1570" width="1" style="65" customWidth="1"/>
    <col min="1571" max="1571" width="6.7109375" style="65" customWidth="1"/>
    <col min="1572" max="1572" width="1" style="65" customWidth="1"/>
    <col min="1573" max="1574" width="6.7109375" style="65" customWidth="1"/>
    <col min="1575" max="1792" width="11.42578125" style="65"/>
    <col min="1793" max="1795" width="0" style="65" hidden="1" customWidth="1"/>
    <col min="1796" max="1796" width="6.7109375" style="65" customWidth="1"/>
    <col min="1797" max="1797" width="1.5703125" style="65" customWidth="1"/>
    <col min="1798" max="1798" width="56.140625" style="65" customWidth="1"/>
    <col min="1799" max="1801" width="5.7109375" style="65" customWidth="1"/>
    <col min="1802" max="1802" width="0.85546875" style="65" customWidth="1"/>
    <col min="1803" max="1805" width="5.7109375" style="65" customWidth="1"/>
    <col min="1806" max="1806" width="0.85546875" style="65" customWidth="1"/>
    <col min="1807" max="1809" width="5.7109375" style="65" customWidth="1"/>
    <col min="1810" max="1810" width="5.85546875" style="65" customWidth="1"/>
    <col min="1811" max="1812" width="11.42578125" style="65"/>
    <col min="1813" max="1813" width="4.7109375" style="65" customWidth="1"/>
    <col min="1814" max="1814" width="5" style="65" customWidth="1"/>
    <col min="1815" max="1815" width="2.28515625" style="65" customWidth="1"/>
    <col min="1816" max="1816" width="26" style="65" customWidth="1"/>
    <col min="1817" max="1817" width="8" style="65" customWidth="1"/>
    <col min="1818" max="1818" width="1" style="65" customWidth="1"/>
    <col min="1819" max="1819" width="6.7109375" style="65" customWidth="1"/>
    <col min="1820" max="1820" width="1" style="65" customWidth="1"/>
    <col min="1821" max="1821" width="6.7109375" style="65" customWidth="1"/>
    <col min="1822" max="1822" width="1" style="65" customWidth="1"/>
    <col min="1823" max="1823" width="6.7109375" style="65" customWidth="1"/>
    <col min="1824" max="1824" width="1" style="65" customWidth="1"/>
    <col min="1825" max="1825" width="6.7109375" style="65" customWidth="1"/>
    <col min="1826" max="1826" width="1" style="65" customWidth="1"/>
    <col min="1827" max="1827" width="6.7109375" style="65" customWidth="1"/>
    <col min="1828" max="1828" width="1" style="65" customWidth="1"/>
    <col min="1829" max="1830" width="6.7109375" style="65" customWidth="1"/>
    <col min="1831" max="2048" width="11.42578125" style="65"/>
    <col min="2049" max="2051" width="0" style="65" hidden="1" customWidth="1"/>
    <col min="2052" max="2052" width="6.7109375" style="65" customWidth="1"/>
    <col min="2053" max="2053" width="1.5703125" style="65" customWidth="1"/>
    <col min="2054" max="2054" width="56.140625" style="65" customWidth="1"/>
    <col min="2055" max="2057" width="5.7109375" style="65" customWidth="1"/>
    <col min="2058" max="2058" width="0.85546875" style="65" customWidth="1"/>
    <col min="2059" max="2061" width="5.7109375" style="65" customWidth="1"/>
    <col min="2062" max="2062" width="0.85546875" style="65" customWidth="1"/>
    <col min="2063" max="2065" width="5.7109375" style="65" customWidth="1"/>
    <col min="2066" max="2066" width="5.85546875" style="65" customWidth="1"/>
    <col min="2067" max="2068" width="11.42578125" style="65"/>
    <col min="2069" max="2069" width="4.7109375" style="65" customWidth="1"/>
    <col min="2070" max="2070" width="5" style="65" customWidth="1"/>
    <col min="2071" max="2071" width="2.28515625" style="65" customWidth="1"/>
    <col min="2072" max="2072" width="26" style="65" customWidth="1"/>
    <col min="2073" max="2073" width="8" style="65" customWidth="1"/>
    <col min="2074" max="2074" width="1" style="65" customWidth="1"/>
    <col min="2075" max="2075" width="6.7109375" style="65" customWidth="1"/>
    <col min="2076" max="2076" width="1" style="65" customWidth="1"/>
    <col min="2077" max="2077" width="6.7109375" style="65" customWidth="1"/>
    <col min="2078" max="2078" width="1" style="65" customWidth="1"/>
    <col min="2079" max="2079" width="6.7109375" style="65" customWidth="1"/>
    <col min="2080" max="2080" width="1" style="65" customWidth="1"/>
    <col min="2081" max="2081" width="6.7109375" style="65" customWidth="1"/>
    <col min="2082" max="2082" width="1" style="65" customWidth="1"/>
    <col min="2083" max="2083" width="6.7109375" style="65" customWidth="1"/>
    <col min="2084" max="2084" width="1" style="65" customWidth="1"/>
    <col min="2085" max="2086" width="6.7109375" style="65" customWidth="1"/>
    <col min="2087" max="2304" width="11.42578125" style="65"/>
    <col min="2305" max="2307" width="0" style="65" hidden="1" customWidth="1"/>
    <col min="2308" max="2308" width="6.7109375" style="65" customWidth="1"/>
    <col min="2309" max="2309" width="1.5703125" style="65" customWidth="1"/>
    <col min="2310" max="2310" width="56.140625" style="65" customWidth="1"/>
    <col min="2311" max="2313" width="5.7109375" style="65" customWidth="1"/>
    <col min="2314" max="2314" width="0.85546875" style="65" customWidth="1"/>
    <col min="2315" max="2317" width="5.7109375" style="65" customWidth="1"/>
    <col min="2318" max="2318" width="0.85546875" style="65" customWidth="1"/>
    <col min="2319" max="2321" width="5.7109375" style="65" customWidth="1"/>
    <col min="2322" max="2322" width="5.85546875" style="65" customWidth="1"/>
    <col min="2323" max="2324" width="11.42578125" style="65"/>
    <col min="2325" max="2325" width="4.7109375" style="65" customWidth="1"/>
    <col min="2326" max="2326" width="5" style="65" customWidth="1"/>
    <col min="2327" max="2327" width="2.28515625" style="65" customWidth="1"/>
    <col min="2328" max="2328" width="26" style="65" customWidth="1"/>
    <col min="2329" max="2329" width="8" style="65" customWidth="1"/>
    <col min="2330" max="2330" width="1" style="65" customWidth="1"/>
    <col min="2331" max="2331" width="6.7109375" style="65" customWidth="1"/>
    <col min="2332" max="2332" width="1" style="65" customWidth="1"/>
    <col min="2333" max="2333" width="6.7109375" style="65" customWidth="1"/>
    <col min="2334" max="2334" width="1" style="65" customWidth="1"/>
    <col min="2335" max="2335" width="6.7109375" style="65" customWidth="1"/>
    <col min="2336" max="2336" width="1" style="65" customWidth="1"/>
    <col min="2337" max="2337" width="6.7109375" style="65" customWidth="1"/>
    <col min="2338" max="2338" width="1" style="65" customWidth="1"/>
    <col min="2339" max="2339" width="6.7109375" style="65" customWidth="1"/>
    <col min="2340" max="2340" width="1" style="65" customWidth="1"/>
    <col min="2341" max="2342" width="6.7109375" style="65" customWidth="1"/>
    <col min="2343" max="2560" width="11.42578125" style="65"/>
    <col min="2561" max="2563" width="0" style="65" hidden="1" customWidth="1"/>
    <col min="2564" max="2564" width="6.7109375" style="65" customWidth="1"/>
    <col min="2565" max="2565" width="1.5703125" style="65" customWidth="1"/>
    <col min="2566" max="2566" width="56.140625" style="65" customWidth="1"/>
    <col min="2567" max="2569" width="5.7109375" style="65" customWidth="1"/>
    <col min="2570" max="2570" width="0.85546875" style="65" customWidth="1"/>
    <col min="2571" max="2573" width="5.7109375" style="65" customWidth="1"/>
    <col min="2574" max="2574" width="0.85546875" style="65" customWidth="1"/>
    <col min="2575" max="2577" width="5.7109375" style="65" customWidth="1"/>
    <col min="2578" max="2578" width="5.85546875" style="65" customWidth="1"/>
    <col min="2579" max="2580" width="11.42578125" style="65"/>
    <col min="2581" max="2581" width="4.7109375" style="65" customWidth="1"/>
    <col min="2582" max="2582" width="5" style="65" customWidth="1"/>
    <col min="2583" max="2583" width="2.28515625" style="65" customWidth="1"/>
    <col min="2584" max="2584" width="26" style="65" customWidth="1"/>
    <col min="2585" max="2585" width="8" style="65" customWidth="1"/>
    <col min="2586" max="2586" width="1" style="65" customWidth="1"/>
    <col min="2587" max="2587" width="6.7109375" style="65" customWidth="1"/>
    <col min="2588" max="2588" width="1" style="65" customWidth="1"/>
    <col min="2589" max="2589" width="6.7109375" style="65" customWidth="1"/>
    <col min="2590" max="2590" width="1" style="65" customWidth="1"/>
    <col min="2591" max="2591" width="6.7109375" style="65" customWidth="1"/>
    <col min="2592" max="2592" width="1" style="65" customWidth="1"/>
    <col min="2593" max="2593" width="6.7109375" style="65" customWidth="1"/>
    <col min="2594" max="2594" width="1" style="65" customWidth="1"/>
    <col min="2595" max="2595" width="6.7109375" style="65" customWidth="1"/>
    <col min="2596" max="2596" width="1" style="65" customWidth="1"/>
    <col min="2597" max="2598" width="6.7109375" style="65" customWidth="1"/>
    <col min="2599" max="2816" width="11.42578125" style="65"/>
    <col min="2817" max="2819" width="0" style="65" hidden="1" customWidth="1"/>
    <col min="2820" max="2820" width="6.7109375" style="65" customWidth="1"/>
    <col min="2821" max="2821" width="1.5703125" style="65" customWidth="1"/>
    <col min="2822" max="2822" width="56.140625" style="65" customWidth="1"/>
    <col min="2823" max="2825" width="5.7109375" style="65" customWidth="1"/>
    <col min="2826" max="2826" width="0.85546875" style="65" customWidth="1"/>
    <col min="2827" max="2829" width="5.7109375" style="65" customWidth="1"/>
    <col min="2830" max="2830" width="0.85546875" style="65" customWidth="1"/>
    <col min="2831" max="2833" width="5.7109375" style="65" customWidth="1"/>
    <col min="2834" max="2834" width="5.85546875" style="65" customWidth="1"/>
    <col min="2835" max="2836" width="11.42578125" style="65"/>
    <col min="2837" max="2837" width="4.7109375" style="65" customWidth="1"/>
    <col min="2838" max="2838" width="5" style="65" customWidth="1"/>
    <col min="2839" max="2839" width="2.28515625" style="65" customWidth="1"/>
    <col min="2840" max="2840" width="26" style="65" customWidth="1"/>
    <col min="2841" max="2841" width="8" style="65" customWidth="1"/>
    <col min="2842" max="2842" width="1" style="65" customWidth="1"/>
    <col min="2843" max="2843" width="6.7109375" style="65" customWidth="1"/>
    <col min="2844" max="2844" width="1" style="65" customWidth="1"/>
    <col min="2845" max="2845" width="6.7109375" style="65" customWidth="1"/>
    <col min="2846" max="2846" width="1" style="65" customWidth="1"/>
    <col min="2847" max="2847" width="6.7109375" style="65" customWidth="1"/>
    <col min="2848" max="2848" width="1" style="65" customWidth="1"/>
    <col min="2849" max="2849" width="6.7109375" style="65" customWidth="1"/>
    <col min="2850" max="2850" width="1" style="65" customWidth="1"/>
    <col min="2851" max="2851" width="6.7109375" style="65" customWidth="1"/>
    <col min="2852" max="2852" width="1" style="65" customWidth="1"/>
    <col min="2853" max="2854" width="6.7109375" style="65" customWidth="1"/>
    <col min="2855" max="3072" width="11.42578125" style="65"/>
    <col min="3073" max="3075" width="0" style="65" hidden="1" customWidth="1"/>
    <col min="3076" max="3076" width="6.7109375" style="65" customWidth="1"/>
    <col min="3077" max="3077" width="1.5703125" style="65" customWidth="1"/>
    <col min="3078" max="3078" width="56.140625" style="65" customWidth="1"/>
    <col min="3079" max="3081" width="5.7109375" style="65" customWidth="1"/>
    <col min="3082" max="3082" width="0.85546875" style="65" customWidth="1"/>
    <col min="3083" max="3085" width="5.7109375" style="65" customWidth="1"/>
    <col min="3086" max="3086" width="0.85546875" style="65" customWidth="1"/>
    <col min="3087" max="3089" width="5.7109375" style="65" customWidth="1"/>
    <col min="3090" max="3090" width="5.85546875" style="65" customWidth="1"/>
    <col min="3091" max="3092" width="11.42578125" style="65"/>
    <col min="3093" max="3093" width="4.7109375" style="65" customWidth="1"/>
    <col min="3094" max="3094" width="5" style="65" customWidth="1"/>
    <col min="3095" max="3095" width="2.28515625" style="65" customWidth="1"/>
    <col min="3096" max="3096" width="26" style="65" customWidth="1"/>
    <col min="3097" max="3097" width="8" style="65" customWidth="1"/>
    <col min="3098" max="3098" width="1" style="65" customWidth="1"/>
    <col min="3099" max="3099" width="6.7109375" style="65" customWidth="1"/>
    <col min="3100" max="3100" width="1" style="65" customWidth="1"/>
    <col min="3101" max="3101" width="6.7109375" style="65" customWidth="1"/>
    <col min="3102" max="3102" width="1" style="65" customWidth="1"/>
    <col min="3103" max="3103" width="6.7109375" style="65" customWidth="1"/>
    <col min="3104" max="3104" width="1" style="65" customWidth="1"/>
    <col min="3105" max="3105" width="6.7109375" style="65" customWidth="1"/>
    <col min="3106" max="3106" width="1" style="65" customWidth="1"/>
    <col min="3107" max="3107" width="6.7109375" style="65" customWidth="1"/>
    <col min="3108" max="3108" width="1" style="65" customWidth="1"/>
    <col min="3109" max="3110" width="6.7109375" style="65" customWidth="1"/>
    <col min="3111" max="3328" width="11.42578125" style="65"/>
    <col min="3329" max="3331" width="0" style="65" hidden="1" customWidth="1"/>
    <col min="3332" max="3332" width="6.7109375" style="65" customWidth="1"/>
    <col min="3333" max="3333" width="1.5703125" style="65" customWidth="1"/>
    <col min="3334" max="3334" width="56.140625" style="65" customWidth="1"/>
    <col min="3335" max="3337" width="5.7109375" style="65" customWidth="1"/>
    <col min="3338" max="3338" width="0.85546875" style="65" customWidth="1"/>
    <col min="3339" max="3341" width="5.7109375" style="65" customWidth="1"/>
    <col min="3342" max="3342" width="0.85546875" style="65" customWidth="1"/>
    <col min="3343" max="3345" width="5.7109375" style="65" customWidth="1"/>
    <col min="3346" max="3346" width="5.85546875" style="65" customWidth="1"/>
    <col min="3347" max="3348" width="11.42578125" style="65"/>
    <col min="3349" max="3349" width="4.7109375" style="65" customWidth="1"/>
    <col min="3350" max="3350" width="5" style="65" customWidth="1"/>
    <col min="3351" max="3351" width="2.28515625" style="65" customWidth="1"/>
    <col min="3352" max="3352" width="26" style="65" customWidth="1"/>
    <col min="3353" max="3353" width="8" style="65" customWidth="1"/>
    <col min="3354" max="3354" width="1" style="65" customWidth="1"/>
    <col min="3355" max="3355" width="6.7109375" style="65" customWidth="1"/>
    <col min="3356" max="3356" width="1" style="65" customWidth="1"/>
    <col min="3357" max="3357" width="6.7109375" style="65" customWidth="1"/>
    <col min="3358" max="3358" width="1" style="65" customWidth="1"/>
    <col min="3359" max="3359" width="6.7109375" style="65" customWidth="1"/>
    <col min="3360" max="3360" width="1" style="65" customWidth="1"/>
    <col min="3361" max="3361" width="6.7109375" style="65" customWidth="1"/>
    <col min="3362" max="3362" width="1" style="65" customWidth="1"/>
    <col min="3363" max="3363" width="6.7109375" style="65" customWidth="1"/>
    <col min="3364" max="3364" width="1" style="65" customWidth="1"/>
    <col min="3365" max="3366" width="6.7109375" style="65" customWidth="1"/>
    <col min="3367" max="3584" width="11.42578125" style="65"/>
    <col min="3585" max="3587" width="0" style="65" hidden="1" customWidth="1"/>
    <col min="3588" max="3588" width="6.7109375" style="65" customWidth="1"/>
    <col min="3589" max="3589" width="1.5703125" style="65" customWidth="1"/>
    <col min="3590" max="3590" width="56.140625" style="65" customWidth="1"/>
    <col min="3591" max="3593" width="5.7109375" style="65" customWidth="1"/>
    <col min="3594" max="3594" width="0.85546875" style="65" customWidth="1"/>
    <col min="3595" max="3597" width="5.7109375" style="65" customWidth="1"/>
    <col min="3598" max="3598" width="0.85546875" style="65" customWidth="1"/>
    <col min="3599" max="3601" width="5.7109375" style="65" customWidth="1"/>
    <col min="3602" max="3602" width="5.85546875" style="65" customWidth="1"/>
    <col min="3603" max="3604" width="11.42578125" style="65"/>
    <col min="3605" max="3605" width="4.7109375" style="65" customWidth="1"/>
    <col min="3606" max="3606" width="5" style="65" customWidth="1"/>
    <col min="3607" max="3607" width="2.28515625" style="65" customWidth="1"/>
    <col min="3608" max="3608" width="26" style="65" customWidth="1"/>
    <col min="3609" max="3609" width="8" style="65" customWidth="1"/>
    <col min="3610" max="3610" width="1" style="65" customWidth="1"/>
    <col min="3611" max="3611" width="6.7109375" style="65" customWidth="1"/>
    <col min="3612" max="3612" width="1" style="65" customWidth="1"/>
    <col min="3613" max="3613" width="6.7109375" style="65" customWidth="1"/>
    <col min="3614" max="3614" width="1" style="65" customWidth="1"/>
    <col min="3615" max="3615" width="6.7109375" style="65" customWidth="1"/>
    <col min="3616" max="3616" width="1" style="65" customWidth="1"/>
    <col min="3617" max="3617" width="6.7109375" style="65" customWidth="1"/>
    <col min="3618" max="3618" width="1" style="65" customWidth="1"/>
    <col min="3619" max="3619" width="6.7109375" style="65" customWidth="1"/>
    <col min="3620" max="3620" width="1" style="65" customWidth="1"/>
    <col min="3621" max="3622" width="6.7109375" style="65" customWidth="1"/>
    <col min="3623" max="3840" width="11.42578125" style="65"/>
    <col min="3841" max="3843" width="0" style="65" hidden="1" customWidth="1"/>
    <col min="3844" max="3844" width="6.7109375" style="65" customWidth="1"/>
    <col min="3845" max="3845" width="1.5703125" style="65" customWidth="1"/>
    <col min="3846" max="3846" width="56.140625" style="65" customWidth="1"/>
    <col min="3847" max="3849" width="5.7109375" style="65" customWidth="1"/>
    <col min="3850" max="3850" width="0.85546875" style="65" customWidth="1"/>
    <col min="3851" max="3853" width="5.7109375" style="65" customWidth="1"/>
    <col min="3854" max="3854" width="0.85546875" style="65" customWidth="1"/>
    <col min="3855" max="3857" width="5.7109375" style="65" customWidth="1"/>
    <col min="3858" max="3858" width="5.85546875" style="65" customWidth="1"/>
    <col min="3859" max="3860" width="11.42578125" style="65"/>
    <col min="3861" max="3861" width="4.7109375" style="65" customWidth="1"/>
    <col min="3862" max="3862" width="5" style="65" customWidth="1"/>
    <col min="3863" max="3863" width="2.28515625" style="65" customWidth="1"/>
    <col min="3864" max="3864" width="26" style="65" customWidth="1"/>
    <col min="3865" max="3865" width="8" style="65" customWidth="1"/>
    <col min="3866" max="3866" width="1" style="65" customWidth="1"/>
    <col min="3867" max="3867" width="6.7109375" style="65" customWidth="1"/>
    <col min="3868" max="3868" width="1" style="65" customWidth="1"/>
    <col min="3869" max="3869" width="6.7109375" style="65" customWidth="1"/>
    <col min="3870" max="3870" width="1" style="65" customWidth="1"/>
    <col min="3871" max="3871" width="6.7109375" style="65" customWidth="1"/>
    <col min="3872" max="3872" width="1" style="65" customWidth="1"/>
    <col min="3873" max="3873" width="6.7109375" style="65" customWidth="1"/>
    <col min="3874" max="3874" width="1" style="65" customWidth="1"/>
    <col min="3875" max="3875" width="6.7109375" style="65" customWidth="1"/>
    <col min="3876" max="3876" width="1" style="65" customWidth="1"/>
    <col min="3877" max="3878" width="6.7109375" style="65" customWidth="1"/>
    <col min="3879" max="4096" width="11.42578125" style="65"/>
    <col min="4097" max="4099" width="0" style="65" hidden="1" customWidth="1"/>
    <col min="4100" max="4100" width="6.7109375" style="65" customWidth="1"/>
    <col min="4101" max="4101" width="1.5703125" style="65" customWidth="1"/>
    <col min="4102" max="4102" width="56.140625" style="65" customWidth="1"/>
    <col min="4103" max="4105" width="5.7109375" style="65" customWidth="1"/>
    <col min="4106" max="4106" width="0.85546875" style="65" customWidth="1"/>
    <col min="4107" max="4109" width="5.7109375" style="65" customWidth="1"/>
    <col min="4110" max="4110" width="0.85546875" style="65" customWidth="1"/>
    <col min="4111" max="4113" width="5.7109375" style="65" customWidth="1"/>
    <col min="4114" max="4114" width="5.85546875" style="65" customWidth="1"/>
    <col min="4115" max="4116" width="11.42578125" style="65"/>
    <col min="4117" max="4117" width="4.7109375" style="65" customWidth="1"/>
    <col min="4118" max="4118" width="5" style="65" customWidth="1"/>
    <col min="4119" max="4119" width="2.28515625" style="65" customWidth="1"/>
    <col min="4120" max="4120" width="26" style="65" customWidth="1"/>
    <col min="4121" max="4121" width="8" style="65" customWidth="1"/>
    <col min="4122" max="4122" width="1" style="65" customWidth="1"/>
    <col min="4123" max="4123" width="6.7109375" style="65" customWidth="1"/>
    <col min="4124" max="4124" width="1" style="65" customWidth="1"/>
    <col min="4125" max="4125" width="6.7109375" style="65" customWidth="1"/>
    <col min="4126" max="4126" width="1" style="65" customWidth="1"/>
    <col min="4127" max="4127" width="6.7109375" style="65" customWidth="1"/>
    <col min="4128" max="4128" width="1" style="65" customWidth="1"/>
    <col min="4129" max="4129" width="6.7109375" style="65" customWidth="1"/>
    <col min="4130" max="4130" width="1" style="65" customWidth="1"/>
    <col min="4131" max="4131" width="6.7109375" style="65" customWidth="1"/>
    <col min="4132" max="4132" width="1" style="65" customWidth="1"/>
    <col min="4133" max="4134" width="6.7109375" style="65" customWidth="1"/>
    <col min="4135" max="4352" width="11.42578125" style="65"/>
    <col min="4353" max="4355" width="0" style="65" hidden="1" customWidth="1"/>
    <col min="4356" max="4356" width="6.7109375" style="65" customWidth="1"/>
    <col min="4357" max="4357" width="1.5703125" style="65" customWidth="1"/>
    <col min="4358" max="4358" width="56.140625" style="65" customWidth="1"/>
    <col min="4359" max="4361" width="5.7109375" style="65" customWidth="1"/>
    <col min="4362" max="4362" width="0.85546875" style="65" customWidth="1"/>
    <col min="4363" max="4365" width="5.7109375" style="65" customWidth="1"/>
    <col min="4366" max="4366" width="0.85546875" style="65" customWidth="1"/>
    <col min="4367" max="4369" width="5.7109375" style="65" customWidth="1"/>
    <col min="4370" max="4370" width="5.85546875" style="65" customWidth="1"/>
    <col min="4371" max="4372" width="11.42578125" style="65"/>
    <col min="4373" max="4373" width="4.7109375" style="65" customWidth="1"/>
    <col min="4374" max="4374" width="5" style="65" customWidth="1"/>
    <col min="4375" max="4375" width="2.28515625" style="65" customWidth="1"/>
    <col min="4376" max="4376" width="26" style="65" customWidth="1"/>
    <col min="4377" max="4377" width="8" style="65" customWidth="1"/>
    <col min="4378" max="4378" width="1" style="65" customWidth="1"/>
    <col min="4379" max="4379" width="6.7109375" style="65" customWidth="1"/>
    <col min="4380" max="4380" width="1" style="65" customWidth="1"/>
    <col min="4381" max="4381" width="6.7109375" style="65" customWidth="1"/>
    <col min="4382" max="4382" width="1" style="65" customWidth="1"/>
    <col min="4383" max="4383" width="6.7109375" style="65" customWidth="1"/>
    <col min="4384" max="4384" width="1" style="65" customWidth="1"/>
    <col min="4385" max="4385" width="6.7109375" style="65" customWidth="1"/>
    <col min="4386" max="4386" width="1" style="65" customWidth="1"/>
    <col min="4387" max="4387" width="6.7109375" style="65" customWidth="1"/>
    <col min="4388" max="4388" width="1" style="65" customWidth="1"/>
    <col min="4389" max="4390" width="6.7109375" style="65" customWidth="1"/>
    <col min="4391" max="4608" width="11.42578125" style="65"/>
    <col min="4609" max="4611" width="0" style="65" hidden="1" customWidth="1"/>
    <col min="4612" max="4612" width="6.7109375" style="65" customWidth="1"/>
    <col min="4613" max="4613" width="1.5703125" style="65" customWidth="1"/>
    <col min="4614" max="4614" width="56.140625" style="65" customWidth="1"/>
    <col min="4615" max="4617" width="5.7109375" style="65" customWidth="1"/>
    <col min="4618" max="4618" width="0.85546875" style="65" customWidth="1"/>
    <col min="4619" max="4621" width="5.7109375" style="65" customWidth="1"/>
    <col min="4622" max="4622" width="0.85546875" style="65" customWidth="1"/>
    <col min="4623" max="4625" width="5.7109375" style="65" customWidth="1"/>
    <col min="4626" max="4626" width="5.85546875" style="65" customWidth="1"/>
    <col min="4627" max="4628" width="11.42578125" style="65"/>
    <col min="4629" max="4629" width="4.7109375" style="65" customWidth="1"/>
    <col min="4630" max="4630" width="5" style="65" customWidth="1"/>
    <col min="4631" max="4631" width="2.28515625" style="65" customWidth="1"/>
    <col min="4632" max="4632" width="26" style="65" customWidth="1"/>
    <col min="4633" max="4633" width="8" style="65" customWidth="1"/>
    <col min="4634" max="4634" width="1" style="65" customWidth="1"/>
    <col min="4635" max="4635" width="6.7109375" style="65" customWidth="1"/>
    <col min="4636" max="4636" width="1" style="65" customWidth="1"/>
    <col min="4637" max="4637" width="6.7109375" style="65" customWidth="1"/>
    <col min="4638" max="4638" width="1" style="65" customWidth="1"/>
    <col min="4639" max="4639" width="6.7109375" style="65" customWidth="1"/>
    <col min="4640" max="4640" width="1" style="65" customWidth="1"/>
    <col min="4641" max="4641" width="6.7109375" style="65" customWidth="1"/>
    <col min="4642" max="4642" width="1" style="65" customWidth="1"/>
    <col min="4643" max="4643" width="6.7109375" style="65" customWidth="1"/>
    <col min="4644" max="4644" width="1" style="65" customWidth="1"/>
    <col min="4645" max="4646" width="6.7109375" style="65" customWidth="1"/>
    <col min="4647" max="4864" width="11.42578125" style="65"/>
    <col min="4865" max="4867" width="0" style="65" hidden="1" customWidth="1"/>
    <col min="4868" max="4868" width="6.7109375" style="65" customWidth="1"/>
    <col min="4869" max="4869" width="1.5703125" style="65" customWidth="1"/>
    <col min="4870" max="4870" width="56.140625" style="65" customWidth="1"/>
    <col min="4871" max="4873" width="5.7109375" style="65" customWidth="1"/>
    <col min="4874" max="4874" width="0.85546875" style="65" customWidth="1"/>
    <col min="4875" max="4877" width="5.7109375" style="65" customWidth="1"/>
    <col min="4878" max="4878" width="0.85546875" style="65" customWidth="1"/>
    <col min="4879" max="4881" width="5.7109375" style="65" customWidth="1"/>
    <col min="4882" max="4882" width="5.85546875" style="65" customWidth="1"/>
    <col min="4883" max="4884" width="11.42578125" style="65"/>
    <col min="4885" max="4885" width="4.7109375" style="65" customWidth="1"/>
    <col min="4886" max="4886" width="5" style="65" customWidth="1"/>
    <col min="4887" max="4887" width="2.28515625" style="65" customWidth="1"/>
    <col min="4888" max="4888" width="26" style="65" customWidth="1"/>
    <col min="4889" max="4889" width="8" style="65" customWidth="1"/>
    <col min="4890" max="4890" width="1" style="65" customWidth="1"/>
    <col min="4891" max="4891" width="6.7109375" style="65" customWidth="1"/>
    <col min="4892" max="4892" width="1" style="65" customWidth="1"/>
    <col min="4893" max="4893" width="6.7109375" style="65" customWidth="1"/>
    <col min="4894" max="4894" width="1" style="65" customWidth="1"/>
    <col min="4895" max="4895" width="6.7109375" style="65" customWidth="1"/>
    <col min="4896" max="4896" width="1" style="65" customWidth="1"/>
    <col min="4897" max="4897" width="6.7109375" style="65" customWidth="1"/>
    <col min="4898" max="4898" width="1" style="65" customWidth="1"/>
    <col min="4899" max="4899" width="6.7109375" style="65" customWidth="1"/>
    <col min="4900" max="4900" width="1" style="65" customWidth="1"/>
    <col min="4901" max="4902" width="6.7109375" style="65" customWidth="1"/>
    <col min="4903" max="5120" width="11.42578125" style="65"/>
    <col min="5121" max="5123" width="0" style="65" hidden="1" customWidth="1"/>
    <col min="5124" max="5124" width="6.7109375" style="65" customWidth="1"/>
    <col min="5125" max="5125" width="1.5703125" style="65" customWidth="1"/>
    <col min="5126" max="5126" width="56.140625" style="65" customWidth="1"/>
    <col min="5127" max="5129" width="5.7109375" style="65" customWidth="1"/>
    <col min="5130" max="5130" width="0.85546875" style="65" customWidth="1"/>
    <col min="5131" max="5133" width="5.7109375" style="65" customWidth="1"/>
    <col min="5134" max="5134" width="0.85546875" style="65" customWidth="1"/>
    <col min="5135" max="5137" width="5.7109375" style="65" customWidth="1"/>
    <col min="5138" max="5138" width="5.85546875" style="65" customWidth="1"/>
    <col min="5139" max="5140" width="11.42578125" style="65"/>
    <col min="5141" max="5141" width="4.7109375" style="65" customWidth="1"/>
    <col min="5142" max="5142" width="5" style="65" customWidth="1"/>
    <col min="5143" max="5143" width="2.28515625" style="65" customWidth="1"/>
    <col min="5144" max="5144" width="26" style="65" customWidth="1"/>
    <col min="5145" max="5145" width="8" style="65" customWidth="1"/>
    <col min="5146" max="5146" width="1" style="65" customWidth="1"/>
    <col min="5147" max="5147" width="6.7109375" style="65" customWidth="1"/>
    <col min="5148" max="5148" width="1" style="65" customWidth="1"/>
    <col min="5149" max="5149" width="6.7109375" style="65" customWidth="1"/>
    <col min="5150" max="5150" width="1" style="65" customWidth="1"/>
    <col min="5151" max="5151" width="6.7109375" style="65" customWidth="1"/>
    <col min="5152" max="5152" width="1" style="65" customWidth="1"/>
    <col min="5153" max="5153" width="6.7109375" style="65" customWidth="1"/>
    <col min="5154" max="5154" width="1" style="65" customWidth="1"/>
    <col min="5155" max="5155" width="6.7109375" style="65" customWidth="1"/>
    <col min="5156" max="5156" width="1" style="65" customWidth="1"/>
    <col min="5157" max="5158" width="6.7109375" style="65" customWidth="1"/>
    <col min="5159" max="5376" width="11.42578125" style="65"/>
    <col min="5377" max="5379" width="0" style="65" hidden="1" customWidth="1"/>
    <col min="5380" max="5380" width="6.7109375" style="65" customWidth="1"/>
    <col min="5381" max="5381" width="1.5703125" style="65" customWidth="1"/>
    <col min="5382" max="5382" width="56.140625" style="65" customWidth="1"/>
    <col min="5383" max="5385" width="5.7109375" style="65" customWidth="1"/>
    <col min="5386" max="5386" width="0.85546875" style="65" customWidth="1"/>
    <col min="5387" max="5389" width="5.7109375" style="65" customWidth="1"/>
    <col min="5390" max="5390" width="0.85546875" style="65" customWidth="1"/>
    <col min="5391" max="5393" width="5.7109375" style="65" customWidth="1"/>
    <col min="5394" max="5394" width="5.85546875" style="65" customWidth="1"/>
    <col min="5395" max="5396" width="11.42578125" style="65"/>
    <col min="5397" max="5397" width="4.7109375" style="65" customWidth="1"/>
    <col min="5398" max="5398" width="5" style="65" customWidth="1"/>
    <col min="5399" max="5399" width="2.28515625" style="65" customWidth="1"/>
    <col min="5400" max="5400" width="26" style="65" customWidth="1"/>
    <col min="5401" max="5401" width="8" style="65" customWidth="1"/>
    <col min="5402" max="5402" width="1" style="65" customWidth="1"/>
    <col min="5403" max="5403" width="6.7109375" style="65" customWidth="1"/>
    <col min="5404" max="5404" width="1" style="65" customWidth="1"/>
    <col min="5405" max="5405" width="6.7109375" style="65" customWidth="1"/>
    <col min="5406" max="5406" width="1" style="65" customWidth="1"/>
    <col min="5407" max="5407" width="6.7109375" style="65" customWidth="1"/>
    <col min="5408" max="5408" width="1" style="65" customWidth="1"/>
    <col min="5409" max="5409" width="6.7109375" style="65" customWidth="1"/>
    <col min="5410" max="5410" width="1" style="65" customWidth="1"/>
    <col min="5411" max="5411" width="6.7109375" style="65" customWidth="1"/>
    <col min="5412" max="5412" width="1" style="65" customWidth="1"/>
    <col min="5413" max="5414" width="6.7109375" style="65" customWidth="1"/>
    <col min="5415" max="5632" width="11.42578125" style="65"/>
    <col min="5633" max="5635" width="0" style="65" hidden="1" customWidth="1"/>
    <col min="5636" max="5636" width="6.7109375" style="65" customWidth="1"/>
    <col min="5637" max="5637" width="1.5703125" style="65" customWidth="1"/>
    <col min="5638" max="5638" width="56.140625" style="65" customWidth="1"/>
    <col min="5639" max="5641" width="5.7109375" style="65" customWidth="1"/>
    <col min="5642" max="5642" width="0.85546875" style="65" customWidth="1"/>
    <col min="5643" max="5645" width="5.7109375" style="65" customWidth="1"/>
    <col min="5646" max="5646" width="0.85546875" style="65" customWidth="1"/>
    <col min="5647" max="5649" width="5.7109375" style="65" customWidth="1"/>
    <col min="5650" max="5650" width="5.85546875" style="65" customWidth="1"/>
    <col min="5651" max="5652" width="11.42578125" style="65"/>
    <col min="5653" max="5653" width="4.7109375" style="65" customWidth="1"/>
    <col min="5654" max="5654" width="5" style="65" customWidth="1"/>
    <col min="5655" max="5655" width="2.28515625" style="65" customWidth="1"/>
    <col min="5656" max="5656" width="26" style="65" customWidth="1"/>
    <col min="5657" max="5657" width="8" style="65" customWidth="1"/>
    <col min="5658" max="5658" width="1" style="65" customWidth="1"/>
    <col min="5659" max="5659" width="6.7109375" style="65" customWidth="1"/>
    <col min="5660" max="5660" width="1" style="65" customWidth="1"/>
    <col min="5661" max="5661" width="6.7109375" style="65" customWidth="1"/>
    <col min="5662" max="5662" width="1" style="65" customWidth="1"/>
    <col min="5663" max="5663" width="6.7109375" style="65" customWidth="1"/>
    <col min="5664" max="5664" width="1" style="65" customWidth="1"/>
    <col min="5665" max="5665" width="6.7109375" style="65" customWidth="1"/>
    <col min="5666" max="5666" width="1" style="65" customWidth="1"/>
    <col min="5667" max="5667" width="6.7109375" style="65" customWidth="1"/>
    <col min="5668" max="5668" width="1" style="65" customWidth="1"/>
    <col min="5669" max="5670" width="6.7109375" style="65" customWidth="1"/>
    <col min="5671" max="5888" width="11.42578125" style="65"/>
    <col min="5889" max="5891" width="0" style="65" hidden="1" customWidth="1"/>
    <col min="5892" max="5892" width="6.7109375" style="65" customWidth="1"/>
    <col min="5893" max="5893" width="1.5703125" style="65" customWidth="1"/>
    <col min="5894" max="5894" width="56.140625" style="65" customWidth="1"/>
    <col min="5895" max="5897" width="5.7109375" style="65" customWidth="1"/>
    <col min="5898" max="5898" width="0.85546875" style="65" customWidth="1"/>
    <col min="5899" max="5901" width="5.7109375" style="65" customWidth="1"/>
    <col min="5902" max="5902" width="0.85546875" style="65" customWidth="1"/>
    <col min="5903" max="5905" width="5.7109375" style="65" customWidth="1"/>
    <col min="5906" max="5906" width="5.85546875" style="65" customWidth="1"/>
    <col min="5907" max="5908" width="11.42578125" style="65"/>
    <col min="5909" max="5909" width="4.7109375" style="65" customWidth="1"/>
    <col min="5910" max="5910" width="5" style="65" customWidth="1"/>
    <col min="5911" max="5911" width="2.28515625" style="65" customWidth="1"/>
    <col min="5912" max="5912" width="26" style="65" customWidth="1"/>
    <col min="5913" max="5913" width="8" style="65" customWidth="1"/>
    <col min="5914" max="5914" width="1" style="65" customWidth="1"/>
    <col min="5915" max="5915" width="6.7109375" style="65" customWidth="1"/>
    <col min="5916" max="5916" width="1" style="65" customWidth="1"/>
    <col min="5917" max="5917" width="6.7109375" style="65" customWidth="1"/>
    <col min="5918" max="5918" width="1" style="65" customWidth="1"/>
    <col min="5919" max="5919" width="6.7109375" style="65" customWidth="1"/>
    <col min="5920" max="5920" width="1" style="65" customWidth="1"/>
    <col min="5921" max="5921" width="6.7109375" style="65" customWidth="1"/>
    <col min="5922" max="5922" width="1" style="65" customWidth="1"/>
    <col min="5923" max="5923" width="6.7109375" style="65" customWidth="1"/>
    <col min="5924" max="5924" width="1" style="65" customWidth="1"/>
    <col min="5925" max="5926" width="6.7109375" style="65" customWidth="1"/>
    <col min="5927" max="6144" width="11.42578125" style="65"/>
    <col min="6145" max="6147" width="0" style="65" hidden="1" customWidth="1"/>
    <col min="6148" max="6148" width="6.7109375" style="65" customWidth="1"/>
    <col min="6149" max="6149" width="1.5703125" style="65" customWidth="1"/>
    <col min="6150" max="6150" width="56.140625" style="65" customWidth="1"/>
    <col min="6151" max="6153" width="5.7109375" style="65" customWidth="1"/>
    <col min="6154" max="6154" width="0.85546875" style="65" customWidth="1"/>
    <col min="6155" max="6157" width="5.7109375" style="65" customWidth="1"/>
    <col min="6158" max="6158" width="0.85546875" style="65" customWidth="1"/>
    <col min="6159" max="6161" width="5.7109375" style="65" customWidth="1"/>
    <col min="6162" max="6162" width="5.85546875" style="65" customWidth="1"/>
    <col min="6163" max="6164" width="11.42578125" style="65"/>
    <col min="6165" max="6165" width="4.7109375" style="65" customWidth="1"/>
    <col min="6166" max="6166" width="5" style="65" customWidth="1"/>
    <col min="6167" max="6167" width="2.28515625" style="65" customWidth="1"/>
    <col min="6168" max="6168" width="26" style="65" customWidth="1"/>
    <col min="6169" max="6169" width="8" style="65" customWidth="1"/>
    <col min="6170" max="6170" width="1" style="65" customWidth="1"/>
    <col min="6171" max="6171" width="6.7109375" style="65" customWidth="1"/>
    <col min="6172" max="6172" width="1" style="65" customWidth="1"/>
    <col min="6173" max="6173" width="6.7109375" style="65" customWidth="1"/>
    <col min="6174" max="6174" width="1" style="65" customWidth="1"/>
    <col min="6175" max="6175" width="6.7109375" style="65" customWidth="1"/>
    <col min="6176" max="6176" width="1" style="65" customWidth="1"/>
    <col min="6177" max="6177" width="6.7109375" style="65" customWidth="1"/>
    <col min="6178" max="6178" width="1" style="65" customWidth="1"/>
    <col min="6179" max="6179" width="6.7109375" style="65" customWidth="1"/>
    <col min="6180" max="6180" width="1" style="65" customWidth="1"/>
    <col min="6181" max="6182" width="6.7109375" style="65" customWidth="1"/>
    <col min="6183" max="6400" width="11.42578125" style="65"/>
    <col min="6401" max="6403" width="0" style="65" hidden="1" customWidth="1"/>
    <col min="6404" max="6404" width="6.7109375" style="65" customWidth="1"/>
    <col min="6405" max="6405" width="1.5703125" style="65" customWidth="1"/>
    <col min="6406" max="6406" width="56.140625" style="65" customWidth="1"/>
    <col min="6407" max="6409" width="5.7109375" style="65" customWidth="1"/>
    <col min="6410" max="6410" width="0.85546875" style="65" customWidth="1"/>
    <col min="6411" max="6413" width="5.7109375" style="65" customWidth="1"/>
    <col min="6414" max="6414" width="0.85546875" style="65" customWidth="1"/>
    <col min="6415" max="6417" width="5.7109375" style="65" customWidth="1"/>
    <col min="6418" max="6418" width="5.85546875" style="65" customWidth="1"/>
    <col min="6419" max="6420" width="11.42578125" style="65"/>
    <col min="6421" max="6421" width="4.7109375" style="65" customWidth="1"/>
    <col min="6422" max="6422" width="5" style="65" customWidth="1"/>
    <col min="6423" max="6423" width="2.28515625" style="65" customWidth="1"/>
    <col min="6424" max="6424" width="26" style="65" customWidth="1"/>
    <col min="6425" max="6425" width="8" style="65" customWidth="1"/>
    <col min="6426" max="6426" width="1" style="65" customWidth="1"/>
    <col min="6427" max="6427" width="6.7109375" style="65" customWidth="1"/>
    <col min="6428" max="6428" width="1" style="65" customWidth="1"/>
    <col min="6429" max="6429" width="6.7109375" style="65" customWidth="1"/>
    <col min="6430" max="6430" width="1" style="65" customWidth="1"/>
    <col min="6431" max="6431" width="6.7109375" style="65" customWidth="1"/>
    <col min="6432" max="6432" width="1" style="65" customWidth="1"/>
    <col min="6433" max="6433" width="6.7109375" style="65" customWidth="1"/>
    <col min="6434" max="6434" width="1" style="65" customWidth="1"/>
    <col min="6435" max="6435" width="6.7109375" style="65" customWidth="1"/>
    <col min="6436" max="6436" width="1" style="65" customWidth="1"/>
    <col min="6437" max="6438" width="6.7109375" style="65" customWidth="1"/>
    <col min="6439" max="6656" width="11.42578125" style="65"/>
    <col min="6657" max="6659" width="0" style="65" hidden="1" customWidth="1"/>
    <col min="6660" max="6660" width="6.7109375" style="65" customWidth="1"/>
    <col min="6661" max="6661" width="1.5703125" style="65" customWidth="1"/>
    <col min="6662" max="6662" width="56.140625" style="65" customWidth="1"/>
    <col min="6663" max="6665" width="5.7109375" style="65" customWidth="1"/>
    <col min="6666" max="6666" width="0.85546875" style="65" customWidth="1"/>
    <col min="6667" max="6669" width="5.7109375" style="65" customWidth="1"/>
    <col min="6670" max="6670" width="0.85546875" style="65" customWidth="1"/>
    <col min="6671" max="6673" width="5.7109375" style="65" customWidth="1"/>
    <col min="6674" max="6674" width="5.85546875" style="65" customWidth="1"/>
    <col min="6675" max="6676" width="11.42578125" style="65"/>
    <col min="6677" max="6677" width="4.7109375" style="65" customWidth="1"/>
    <col min="6678" max="6678" width="5" style="65" customWidth="1"/>
    <col min="6679" max="6679" width="2.28515625" style="65" customWidth="1"/>
    <col min="6680" max="6680" width="26" style="65" customWidth="1"/>
    <col min="6681" max="6681" width="8" style="65" customWidth="1"/>
    <col min="6682" max="6682" width="1" style="65" customWidth="1"/>
    <col min="6683" max="6683" width="6.7109375" style="65" customWidth="1"/>
    <col min="6684" max="6684" width="1" style="65" customWidth="1"/>
    <col min="6685" max="6685" width="6.7109375" style="65" customWidth="1"/>
    <col min="6686" max="6686" width="1" style="65" customWidth="1"/>
    <col min="6687" max="6687" width="6.7109375" style="65" customWidth="1"/>
    <col min="6688" max="6688" width="1" style="65" customWidth="1"/>
    <col min="6689" max="6689" width="6.7109375" style="65" customWidth="1"/>
    <col min="6690" max="6690" width="1" style="65" customWidth="1"/>
    <col min="6691" max="6691" width="6.7109375" style="65" customWidth="1"/>
    <col min="6692" max="6692" width="1" style="65" customWidth="1"/>
    <col min="6693" max="6694" width="6.7109375" style="65" customWidth="1"/>
    <col min="6695" max="6912" width="11.42578125" style="65"/>
    <col min="6913" max="6915" width="0" style="65" hidden="1" customWidth="1"/>
    <col min="6916" max="6916" width="6.7109375" style="65" customWidth="1"/>
    <col min="6917" max="6917" width="1.5703125" style="65" customWidth="1"/>
    <col min="6918" max="6918" width="56.140625" style="65" customWidth="1"/>
    <col min="6919" max="6921" width="5.7109375" style="65" customWidth="1"/>
    <col min="6922" max="6922" width="0.85546875" style="65" customWidth="1"/>
    <col min="6923" max="6925" width="5.7109375" style="65" customWidth="1"/>
    <col min="6926" max="6926" width="0.85546875" style="65" customWidth="1"/>
    <col min="6927" max="6929" width="5.7109375" style="65" customWidth="1"/>
    <col min="6930" max="6930" width="5.85546875" style="65" customWidth="1"/>
    <col min="6931" max="6932" width="11.42578125" style="65"/>
    <col min="6933" max="6933" width="4.7109375" style="65" customWidth="1"/>
    <col min="6934" max="6934" width="5" style="65" customWidth="1"/>
    <col min="6935" max="6935" width="2.28515625" style="65" customWidth="1"/>
    <col min="6936" max="6936" width="26" style="65" customWidth="1"/>
    <col min="6937" max="6937" width="8" style="65" customWidth="1"/>
    <col min="6938" max="6938" width="1" style="65" customWidth="1"/>
    <col min="6939" max="6939" width="6.7109375" style="65" customWidth="1"/>
    <col min="6940" max="6940" width="1" style="65" customWidth="1"/>
    <col min="6941" max="6941" width="6.7109375" style="65" customWidth="1"/>
    <col min="6942" max="6942" width="1" style="65" customWidth="1"/>
    <col min="6943" max="6943" width="6.7109375" style="65" customWidth="1"/>
    <col min="6944" max="6944" width="1" style="65" customWidth="1"/>
    <col min="6945" max="6945" width="6.7109375" style="65" customWidth="1"/>
    <col min="6946" max="6946" width="1" style="65" customWidth="1"/>
    <col min="6947" max="6947" width="6.7109375" style="65" customWidth="1"/>
    <col min="6948" max="6948" width="1" style="65" customWidth="1"/>
    <col min="6949" max="6950" width="6.7109375" style="65" customWidth="1"/>
    <col min="6951" max="7168" width="11.42578125" style="65"/>
    <col min="7169" max="7171" width="0" style="65" hidden="1" customWidth="1"/>
    <col min="7172" max="7172" width="6.7109375" style="65" customWidth="1"/>
    <col min="7173" max="7173" width="1.5703125" style="65" customWidth="1"/>
    <col min="7174" max="7174" width="56.140625" style="65" customWidth="1"/>
    <col min="7175" max="7177" width="5.7109375" style="65" customWidth="1"/>
    <col min="7178" max="7178" width="0.85546875" style="65" customWidth="1"/>
    <col min="7179" max="7181" width="5.7109375" style="65" customWidth="1"/>
    <col min="7182" max="7182" width="0.85546875" style="65" customWidth="1"/>
    <col min="7183" max="7185" width="5.7109375" style="65" customWidth="1"/>
    <col min="7186" max="7186" width="5.85546875" style="65" customWidth="1"/>
    <col min="7187" max="7188" width="11.42578125" style="65"/>
    <col min="7189" max="7189" width="4.7109375" style="65" customWidth="1"/>
    <col min="7190" max="7190" width="5" style="65" customWidth="1"/>
    <col min="7191" max="7191" width="2.28515625" style="65" customWidth="1"/>
    <col min="7192" max="7192" width="26" style="65" customWidth="1"/>
    <col min="7193" max="7193" width="8" style="65" customWidth="1"/>
    <col min="7194" max="7194" width="1" style="65" customWidth="1"/>
    <col min="7195" max="7195" width="6.7109375" style="65" customWidth="1"/>
    <col min="7196" max="7196" width="1" style="65" customWidth="1"/>
    <col min="7197" max="7197" width="6.7109375" style="65" customWidth="1"/>
    <col min="7198" max="7198" width="1" style="65" customWidth="1"/>
    <col min="7199" max="7199" width="6.7109375" style="65" customWidth="1"/>
    <col min="7200" max="7200" width="1" style="65" customWidth="1"/>
    <col min="7201" max="7201" width="6.7109375" style="65" customWidth="1"/>
    <col min="7202" max="7202" width="1" style="65" customWidth="1"/>
    <col min="7203" max="7203" width="6.7109375" style="65" customWidth="1"/>
    <col min="7204" max="7204" width="1" style="65" customWidth="1"/>
    <col min="7205" max="7206" width="6.7109375" style="65" customWidth="1"/>
    <col min="7207" max="7424" width="11.42578125" style="65"/>
    <col min="7425" max="7427" width="0" style="65" hidden="1" customWidth="1"/>
    <col min="7428" max="7428" width="6.7109375" style="65" customWidth="1"/>
    <col min="7429" max="7429" width="1.5703125" style="65" customWidth="1"/>
    <col min="7430" max="7430" width="56.140625" style="65" customWidth="1"/>
    <col min="7431" max="7433" width="5.7109375" style="65" customWidth="1"/>
    <col min="7434" max="7434" width="0.85546875" style="65" customWidth="1"/>
    <col min="7435" max="7437" width="5.7109375" style="65" customWidth="1"/>
    <col min="7438" max="7438" width="0.85546875" style="65" customWidth="1"/>
    <col min="7439" max="7441" width="5.7109375" style="65" customWidth="1"/>
    <col min="7442" max="7442" width="5.85546875" style="65" customWidth="1"/>
    <col min="7443" max="7444" width="11.42578125" style="65"/>
    <col min="7445" max="7445" width="4.7109375" style="65" customWidth="1"/>
    <col min="7446" max="7446" width="5" style="65" customWidth="1"/>
    <col min="7447" max="7447" width="2.28515625" style="65" customWidth="1"/>
    <col min="7448" max="7448" width="26" style="65" customWidth="1"/>
    <col min="7449" max="7449" width="8" style="65" customWidth="1"/>
    <col min="7450" max="7450" width="1" style="65" customWidth="1"/>
    <col min="7451" max="7451" width="6.7109375" style="65" customWidth="1"/>
    <col min="7452" max="7452" width="1" style="65" customWidth="1"/>
    <col min="7453" max="7453" width="6.7109375" style="65" customWidth="1"/>
    <col min="7454" max="7454" width="1" style="65" customWidth="1"/>
    <col min="7455" max="7455" width="6.7109375" style="65" customWidth="1"/>
    <col min="7456" max="7456" width="1" style="65" customWidth="1"/>
    <col min="7457" max="7457" width="6.7109375" style="65" customWidth="1"/>
    <col min="7458" max="7458" width="1" style="65" customWidth="1"/>
    <col min="7459" max="7459" width="6.7109375" style="65" customWidth="1"/>
    <col min="7460" max="7460" width="1" style="65" customWidth="1"/>
    <col min="7461" max="7462" width="6.7109375" style="65" customWidth="1"/>
    <col min="7463" max="7680" width="11.42578125" style="65"/>
    <col min="7681" max="7683" width="0" style="65" hidden="1" customWidth="1"/>
    <col min="7684" max="7684" width="6.7109375" style="65" customWidth="1"/>
    <col min="7685" max="7685" width="1.5703125" style="65" customWidth="1"/>
    <col min="7686" max="7686" width="56.140625" style="65" customWidth="1"/>
    <col min="7687" max="7689" width="5.7109375" style="65" customWidth="1"/>
    <col min="7690" max="7690" width="0.85546875" style="65" customWidth="1"/>
    <col min="7691" max="7693" width="5.7109375" style="65" customWidth="1"/>
    <col min="7694" max="7694" width="0.85546875" style="65" customWidth="1"/>
    <col min="7695" max="7697" width="5.7109375" style="65" customWidth="1"/>
    <col min="7698" max="7698" width="5.85546875" style="65" customWidth="1"/>
    <col min="7699" max="7700" width="11.42578125" style="65"/>
    <col min="7701" max="7701" width="4.7109375" style="65" customWidth="1"/>
    <col min="7702" max="7702" width="5" style="65" customWidth="1"/>
    <col min="7703" max="7703" width="2.28515625" style="65" customWidth="1"/>
    <col min="7704" max="7704" width="26" style="65" customWidth="1"/>
    <col min="7705" max="7705" width="8" style="65" customWidth="1"/>
    <col min="7706" max="7706" width="1" style="65" customWidth="1"/>
    <col min="7707" max="7707" width="6.7109375" style="65" customWidth="1"/>
    <col min="7708" max="7708" width="1" style="65" customWidth="1"/>
    <col min="7709" max="7709" width="6.7109375" style="65" customWidth="1"/>
    <col min="7710" max="7710" width="1" style="65" customWidth="1"/>
    <col min="7711" max="7711" width="6.7109375" style="65" customWidth="1"/>
    <col min="7712" max="7712" width="1" style="65" customWidth="1"/>
    <col min="7713" max="7713" width="6.7109375" style="65" customWidth="1"/>
    <col min="7714" max="7714" width="1" style="65" customWidth="1"/>
    <col min="7715" max="7715" width="6.7109375" style="65" customWidth="1"/>
    <col min="7716" max="7716" width="1" style="65" customWidth="1"/>
    <col min="7717" max="7718" width="6.7109375" style="65" customWidth="1"/>
    <col min="7719" max="7936" width="11.42578125" style="65"/>
    <col min="7937" max="7939" width="0" style="65" hidden="1" customWidth="1"/>
    <col min="7940" max="7940" width="6.7109375" style="65" customWidth="1"/>
    <col min="7941" max="7941" width="1.5703125" style="65" customWidth="1"/>
    <col min="7942" max="7942" width="56.140625" style="65" customWidth="1"/>
    <col min="7943" max="7945" width="5.7109375" style="65" customWidth="1"/>
    <col min="7946" max="7946" width="0.85546875" style="65" customWidth="1"/>
    <col min="7947" max="7949" width="5.7109375" style="65" customWidth="1"/>
    <col min="7950" max="7950" width="0.85546875" style="65" customWidth="1"/>
    <col min="7951" max="7953" width="5.7109375" style="65" customWidth="1"/>
    <col min="7954" max="7954" width="5.85546875" style="65" customWidth="1"/>
    <col min="7955" max="7956" width="11.42578125" style="65"/>
    <col min="7957" max="7957" width="4.7109375" style="65" customWidth="1"/>
    <col min="7958" max="7958" width="5" style="65" customWidth="1"/>
    <col min="7959" max="7959" width="2.28515625" style="65" customWidth="1"/>
    <col min="7960" max="7960" width="26" style="65" customWidth="1"/>
    <col min="7961" max="7961" width="8" style="65" customWidth="1"/>
    <col min="7962" max="7962" width="1" style="65" customWidth="1"/>
    <col min="7963" max="7963" width="6.7109375" style="65" customWidth="1"/>
    <col min="7964" max="7964" width="1" style="65" customWidth="1"/>
    <col min="7965" max="7965" width="6.7109375" style="65" customWidth="1"/>
    <col min="7966" max="7966" width="1" style="65" customWidth="1"/>
    <col min="7967" max="7967" width="6.7109375" style="65" customWidth="1"/>
    <col min="7968" max="7968" width="1" style="65" customWidth="1"/>
    <col min="7969" max="7969" width="6.7109375" style="65" customWidth="1"/>
    <col min="7970" max="7970" width="1" style="65" customWidth="1"/>
    <col min="7971" max="7971" width="6.7109375" style="65" customWidth="1"/>
    <col min="7972" max="7972" width="1" style="65" customWidth="1"/>
    <col min="7973" max="7974" width="6.7109375" style="65" customWidth="1"/>
    <col min="7975" max="8192" width="11.42578125" style="65"/>
    <col min="8193" max="8195" width="0" style="65" hidden="1" customWidth="1"/>
    <col min="8196" max="8196" width="6.7109375" style="65" customWidth="1"/>
    <col min="8197" max="8197" width="1.5703125" style="65" customWidth="1"/>
    <col min="8198" max="8198" width="56.140625" style="65" customWidth="1"/>
    <col min="8199" max="8201" width="5.7109375" style="65" customWidth="1"/>
    <col min="8202" max="8202" width="0.85546875" style="65" customWidth="1"/>
    <col min="8203" max="8205" width="5.7109375" style="65" customWidth="1"/>
    <col min="8206" max="8206" width="0.85546875" style="65" customWidth="1"/>
    <col min="8207" max="8209" width="5.7109375" style="65" customWidth="1"/>
    <col min="8210" max="8210" width="5.85546875" style="65" customWidth="1"/>
    <col min="8211" max="8212" width="11.42578125" style="65"/>
    <col min="8213" max="8213" width="4.7109375" style="65" customWidth="1"/>
    <col min="8214" max="8214" width="5" style="65" customWidth="1"/>
    <col min="8215" max="8215" width="2.28515625" style="65" customWidth="1"/>
    <col min="8216" max="8216" width="26" style="65" customWidth="1"/>
    <col min="8217" max="8217" width="8" style="65" customWidth="1"/>
    <col min="8218" max="8218" width="1" style="65" customWidth="1"/>
    <col min="8219" max="8219" width="6.7109375" style="65" customWidth="1"/>
    <col min="8220" max="8220" width="1" style="65" customWidth="1"/>
    <col min="8221" max="8221" width="6.7109375" style="65" customWidth="1"/>
    <col min="8222" max="8222" width="1" style="65" customWidth="1"/>
    <col min="8223" max="8223" width="6.7109375" style="65" customWidth="1"/>
    <col min="8224" max="8224" width="1" style="65" customWidth="1"/>
    <col min="8225" max="8225" width="6.7109375" style="65" customWidth="1"/>
    <col min="8226" max="8226" width="1" style="65" customWidth="1"/>
    <col min="8227" max="8227" width="6.7109375" style="65" customWidth="1"/>
    <col min="8228" max="8228" width="1" style="65" customWidth="1"/>
    <col min="8229" max="8230" width="6.7109375" style="65" customWidth="1"/>
    <col min="8231" max="8448" width="11.42578125" style="65"/>
    <col min="8449" max="8451" width="0" style="65" hidden="1" customWidth="1"/>
    <col min="8452" max="8452" width="6.7109375" style="65" customWidth="1"/>
    <col min="8453" max="8453" width="1.5703125" style="65" customWidth="1"/>
    <col min="8454" max="8454" width="56.140625" style="65" customWidth="1"/>
    <col min="8455" max="8457" width="5.7109375" style="65" customWidth="1"/>
    <col min="8458" max="8458" width="0.85546875" style="65" customWidth="1"/>
    <col min="8459" max="8461" width="5.7109375" style="65" customWidth="1"/>
    <col min="8462" max="8462" width="0.85546875" style="65" customWidth="1"/>
    <col min="8463" max="8465" width="5.7109375" style="65" customWidth="1"/>
    <col min="8466" max="8466" width="5.85546875" style="65" customWidth="1"/>
    <col min="8467" max="8468" width="11.42578125" style="65"/>
    <col min="8469" max="8469" width="4.7109375" style="65" customWidth="1"/>
    <col min="8470" max="8470" width="5" style="65" customWidth="1"/>
    <col min="8471" max="8471" width="2.28515625" style="65" customWidth="1"/>
    <col min="8472" max="8472" width="26" style="65" customWidth="1"/>
    <col min="8473" max="8473" width="8" style="65" customWidth="1"/>
    <col min="8474" max="8474" width="1" style="65" customWidth="1"/>
    <col min="8475" max="8475" width="6.7109375" style="65" customWidth="1"/>
    <col min="8476" max="8476" width="1" style="65" customWidth="1"/>
    <col min="8477" max="8477" width="6.7109375" style="65" customWidth="1"/>
    <col min="8478" max="8478" width="1" style="65" customWidth="1"/>
    <col min="8479" max="8479" width="6.7109375" style="65" customWidth="1"/>
    <col min="8480" max="8480" width="1" style="65" customWidth="1"/>
    <col min="8481" max="8481" width="6.7109375" style="65" customWidth="1"/>
    <col min="8482" max="8482" width="1" style="65" customWidth="1"/>
    <col min="8483" max="8483" width="6.7109375" style="65" customWidth="1"/>
    <col min="8484" max="8484" width="1" style="65" customWidth="1"/>
    <col min="8485" max="8486" width="6.7109375" style="65" customWidth="1"/>
    <col min="8487" max="8704" width="11.42578125" style="65"/>
    <col min="8705" max="8707" width="0" style="65" hidden="1" customWidth="1"/>
    <col min="8708" max="8708" width="6.7109375" style="65" customWidth="1"/>
    <col min="8709" max="8709" width="1.5703125" style="65" customWidth="1"/>
    <col min="8710" max="8710" width="56.140625" style="65" customWidth="1"/>
    <col min="8711" max="8713" width="5.7109375" style="65" customWidth="1"/>
    <col min="8714" max="8714" width="0.85546875" style="65" customWidth="1"/>
    <col min="8715" max="8717" width="5.7109375" style="65" customWidth="1"/>
    <col min="8718" max="8718" width="0.85546875" style="65" customWidth="1"/>
    <col min="8719" max="8721" width="5.7109375" style="65" customWidth="1"/>
    <col min="8722" max="8722" width="5.85546875" style="65" customWidth="1"/>
    <col min="8723" max="8724" width="11.42578125" style="65"/>
    <col min="8725" max="8725" width="4.7109375" style="65" customWidth="1"/>
    <col min="8726" max="8726" width="5" style="65" customWidth="1"/>
    <col min="8727" max="8727" width="2.28515625" style="65" customWidth="1"/>
    <col min="8728" max="8728" width="26" style="65" customWidth="1"/>
    <col min="8729" max="8729" width="8" style="65" customWidth="1"/>
    <col min="8730" max="8730" width="1" style="65" customWidth="1"/>
    <col min="8731" max="8731" width="6.7109375" style="65" customWidth="1"/>
    <col min="8732" max="8732" width="1" style="65" customWidth="1"/>
    <col min="8733" max="8733" width="6.7109375" style="65" customWidth="1"/>
    <col min="8734" max="8734" width="1" style="65" customWidth="1"/>
    <col min="8735" max="8735" width="6.7109375" style="65" customWidth="1"/>
    <col min="8736" max="8736" width="1" style="65" customWidth="1"/>
    <col min="8737" max="8737" width="6.7109375" style="65" customWidth="1"/>
    <col min="8738" max="8738" width="1" style="65" customWidth="1"/>
    <col min="8739" max="8739" width="6.7109375" style="65" customWidth="1"/>
    <col min="8740" max="8740" width="1" style="65" customWidth="1"/>
    <col min="8741" max="8742" width="6.7109375" style="65" customWidth="1"/>
    <col min="8743" max="8960" width="11.42578125" style="65"/>
    <col min="8961" max="8963" width="0" style="65" hidden="1" customWidth="1"/>
    <col min="8964" max="8964" width="6.7109375" style="65" customWidth="1"/>
    <col min="8965" max="8965" width="1.5703125" style="65" customWidth="1"/>
    <col min="8966" max="8966" width="56.140625" style="65" customWidth="1"/>
    <col min="8967" max="8969" width="5.7109375" style="65" customWidth="1"/>
    <col min="8970" max="8970" width="0.85546875" style="65" customWidth="1"/>
    <col min="8971" max="8973" width="5.7109375" style="65" customWidth="1"/>
    <col min="8974" max="8974" width="0.85546875" style="65" customWidth="1"/>
    <col min="8975" max="8977" width="5.7109375" style="65" customWidth="1"/>
    <col min="8978" max="8978" width="5.85546875" style="65" customWidth="1"/>
    <col min="8979" max="8980" width="11.42578125" style="65"/>
    <col min="8981" max="8981" width="4.7109375" style="65" customWidth="1"/>
    <col min="8982" max="8982" width="5" style="65" customWidth="1"/>
    <col min="8983" max="8983" width="2.28515625" style="65" customWidth="1"/>
    <col min="8984" max="8984" width="26" style="65" customWidth="1"/>
    <col min="8985" max="8985" width="8" style="65" customWidth="1"/>
    <col min="8986" max="8986" width="1" style="65" customWidth="1"/>
    <col min="8987" max="8987" width="6.7109375" style="65" customWidth="1"/>
    <col min="8988" max="8988" width="1" style="65" customWidth="1"/>
    <col min="8989" max="8989" width="6.7109375" style="65" customWidth="1"/>
    <col min="8990" max="8990" width="1" style="65" customWidth="1"/>
    <col min="8991" max="8991" width="6.7109375" style="65" customWidth="1"/>
    <col min="8992" max="8992" width="1" style="65" customWidth="1"/>
    <col min="8993" max="8993" width="6.7109375" style="65" customWidth="1"/>
    <col min="8994" max="8994" width="1" style="65" customWidth="1"/>
    <col min="8995" max="8995" width="6.7109375" style="65" customWidth="1"/>
    <col min="8996" max="8996" width="1" style="65" customWidth="1"/>
    <col min="8997" max="8998" width="6.7109375" style="65" customWidth="1"/>
    <col min="8999" max="9216" width="11.42578125" style="65"/>
    <col min="9217" max="9219" width="0" style="65" hidden="1" customWidth="1"/>
    <col min="9220" max="9220" width="6.7109375" style="65" customWidth="1"/>
    <col min="9221" max="9221" width="1.5703125" style="65" customWidth="1"/>
    <col min="9222" max="9222" width="56.140625" style="65" customWidth="1"/>
    <col min="9223" max="9225" width="5.7109375" style="65" customWidth="1"/>
    <col min="9226" max="9226" width="0.85546875" style="65" customWidth="1"/>
    <col min="9227" max="9229" width="5.7109375" style="65" customWidth="1"/>
    <col min="9230" max="9230" width="0.85546875" style="65" customWidth="1"/>
    <col min="9231" max="9233" width="5.7109375" style="65" customWidth="1"/>
    <col min="9234" max="9234" width="5.85546875" style="65" customWidth="1"/>
    <col min="9235" max="9236" width="11.42578125" style="65"/>
    <col min="9237" max="9237" width="4.7109375" style="65" customWidth="1"/>
    <col min="9238" max="9238" width="5" style="65" customWidth="1"/>
    <col min="9239" max="9239" width="2.28515625" style="65" customWidth="1"/>
    <col min="9240" max="9240" width="26" style="65" customWidth="1"/>
    <col min="9241" max="9241" width="8" style="65" customWidth="1"/>
    <col min="9242" max="9242" width="1" style="65" customWidth="1"/>
    <col min="9243" max="9243" width="6.7109375" style="65" customWidth="1"/>
    <col min="9244" max="9244" width="1" style="65" customWidth="1"/>
    <col min="9245" max="9245" width="6.7109375" style="65" customWidth="1"/>
    <col min="9246" max="9246" width="1" style="65" customWidth="1"/>
    <col min="9247" max="9247" width="6.7109375" style="65" customWidth="1"/>
    <col min="9248" max="9248" width="1" style="65" customWidth="1"/>
    <col min="9249" max="9249" width="6.7109375" style="65" customWidth="1"/>
    <col min="9250" max="9250" width="1" style="65" customWidth="1"/>
    <col min="9251" max="9251" width="6.7109375" style="65" customWidth="1"/>
    <col min="9252" max="9252" width="1" style="65" customWidth="1"/>
    <col min="9253" max="9254" width="6.7109375" style="65" customWidth="1"/>
    <col min="9255" max="9472" width="11.42578125" style="65"/>
    <col min="9473" max="9475" width="0" style="65" hidden="1" customWidth="1"/>
    <col min="9476" max="9476" width="6.7109375" style="65" customWidth="1"/>
    <col min="9477" max="9477" width="1.5703125" style="65" customWidth="1"/>
    <col min="9478" max="9478" width="56.140625" style="65" customWidth="1"/>
    <col min="9479" max="9481" width="5.7109375" style="65" customWidth="1"/>
    <col min="9482" max="9482" width="0.85546875" style="65" customWidth="1"/>
    <col min="9483" max="9485" width="5.7109375" style="65" customWidth="1"/>
    <col min="9486" max="9486" width="0.85546875" style="65" customWidth="1"/>
    <col min="9487" max="9489" width="5.7109375" style="65" customWidth="1"/>
    <col min="9490" max="9490" width="5.85546875" style="65" customWidth="1"/>
    <col min="9491" max="9492" width="11.42578125" style="65"/>
    <col min="9493" max="9493" width="4.7109375" style="65" customWidth="1"/>
    <col min="9494" max="9494" width="5" style="65" customWidth="1"/>
    <col min="9495" max="9495" width="2.28515625" style="65" customWidth="1"/>
    <col min="9496" max="9496" width="26" style="65" customWidth="1"/>
    <col min="9497" max="9497" width="8" style="65" customWidth="1"/>
    <col min="9498" max="9498" width="1" style="65" customWidth="1"/>
    <col min="9499" max="9499" width="6.7109375" style="65" customWidth="1"/>
    <col min="9500" max="9500" width="1" style="65" customWidth="1"/>
    <col min="9501" max="9501" width="6.7109375" style="65" customWidth="1"/>
    <col min="9502" max="9502" width="1" style="65" customWidth="1"/>
    <col min="9503" max="9503" width="6.7109375" style="65" customWidth="1"/>
    <col min="9504" max="9504" width="1" style="65" customWidth="1"/>
    <col min="9505" max="9505" width="6.7109375" style="65" customWidth="1"/>
    <col min="9506" max="9506" width="1" style="65" customWidth="1"/>
    <col min="9507" max="9507" width="6.7109375" style="65" customWidth="1"/>
    <col min="9508" max="9508" width="1" style="65" customWidth="1"/>
    <col min="9509" max="9510" width="6.7109375" style="65" customWidth="1"/>
    <col min="9511" max="9728" width="11.42578125" style="65"/>
    <col min="9729" max="9731" width="0" style="65" hidden="1" customWidth="1"/>
    <col min="9732" max="9732" width="6.7109375" style="65" customWidth="1"/>
    <col min="9733" max="9733" width="1.5703125" style="65" customWidth="1"/>
    <col min="9734" max="9734" width="56.140625" style="65" customWidth="1"/>
    <col min="9735" max="9737" width="5.7109375" style="65" customWidth="1"/>
    <col min="9738" max="9738" width="0.85546875" style="65" customWidth="1"/>
    <col min="9739" max="9741" width="5.7109375" style="65" customWidth="1"/>
    <col min="9742" max="9742" width="0.85546875" style="65" customWidth="1"/>
    <col min="9743" max="9745" width="5.7109375" style="65" customWidth="1"/>
    <col min="9746" max="9746" width="5.85546875" style="65" customWidth="1"/>
    <col min="9747" max="9748" width="11.42578125" style="65"/>
    <col min="9749" max="9749" width="4.7109375" style="65" customWidth="1"/>
    <col min="9750" max="9750" width="5" style="65" customWidth="1"/>
    <col min="9751" max="9751" width="2.28515625" style="65" customWidth="1"/>
    <col min="9752" max="9752" width="26" style="65" customWidth="1"/>
    <col min="9753" max="9753" width="8" style="65" customWidth="1"/>
    <col min="9754" max="9754" width="1" style="65" customWidth="1"/>
    <col min="9755" max="9755" width="6.7109375" style="65" customWidth="1"/>
    <col min="9756" max="9756" width="1" style="65" customWidth="1"/>
    <col min="9757" max="9757" width="6.7109375" style="65" customWidth="1"/>
    <col min="9758" max="9758" width="1" style="65" customWidth="1"/>
    <col min="9759" max="9759" width="6.7109375" style="65" customWidth="1"/>
    <col min="9760" max="9760" width="1" style="65" customWidth="1"/>
    <col min="9761" max="9761" width="6.7109375" style="65" customWidth="1"/>
    <col min="9762" max="9762" width="1" style="65" customWidth="1"/>
    <col min="9763" max="9763" width="6.7109375" style="65" customWidth="1"/>
    <col min="9764" max="9764" width="1" style="65" customWidth="1"/>
    <col min="9765" max="9766" width="6.7109375" style="65" customWidth="1"/>
    <col min="9767" max="9984" width="11.42578125" style="65"/>
    <col min="9985" max="9987" width="0" style="65" hidden="1" customWidth="1"/>
    <col min="9988" max="9988" width="6.7109375" style="65" customWidth="1"/>
    <col min="9989" max="9989" width="1.5703125" style="65" customWidth="1"/>
    <col min="9990" max="9990" width="56.140625" style="65" customWidth="1"/>
    <col min="9991" max="9993" width="5.7109375" style="65" customWidth="1"/>
    <col min="9994" max="9994" width="0.85546875" style="65" customWidth="1"/>
    <col min="9995" max="9997" width="5.7109375" style="65" customWidth="1"/>
    <col min="9998" max="9998" width="0.85546875" style="65" customWidth="1"/>
    <col min="9999" max="10001" width="5.7109375" style="65" customWidth="1"/>
    <col min="10002" max="10002" width="5.85546875" style="65" customWidth="1"/>
    <col min="10003" max="10004" width="11.42578125" style="65"/>
    <col min="10005" max="10005" width="4.7109375" style="65" customWidth="1"/>
    <col min="10006" max="10006" width="5" style="65" customWidth="1"/>
    <col min="10007" max="10007" width="2.28515625" style="65" customWidth="1"/>
    <col min="10008" max="10008" width="26" style="65" customWidth="1"/>
    <col min="10009" max="10009" width="8" style="65" customWidth="1"/>
    <col min="10010" max="10010" width="1" style="65" customWidth="1"/>
    <col min="10011" max="10011" width="6.7109375" style="65" customWidth="1"/>
    <col min="10012" max="10012" width="1" style="65" customWidth="1"/>
    <col min="10013" max="10013" width="6.7109375" style="65" customWidth="1"/>
    <col min="10014" max="10014" width="1" style="65" customWidth="1"/>
    <col min="10015" max="10015" width="6.7109375" style="65" customWidth="1"/>
    <col min="10016" max="10016" width="1" style="65" customWidth="1"/>
    <col min="10017" max="10017" width="6.7109375" style="65" customWidth="1"/>
    <col min="10018" max="10018" width="1" style="65" customWidth="1"/>
    <col min="10019" max="10019" width="6.7109375" style="65" customWidth="1"/>
    <col min="10020" max="10020" width="1" style="65" customWidth="1"/>
    <col min="10021" max="10022" width="6.7109375" style="65" customWidth="1"/>
    <col min="10023" max="10240" width="11.42578125" style="65"/>
    <col min="10241" max="10243" width="0" style="65" hidden="1" customWidth="1"/>
    <col min="10244" max="10244" width="6.7109375" style="65" customWidth="1"/>
    <col min="10245" max="10245" width="1.5703125" style="65" customWidth="1"/>
    <col min="10246" max="10246" width="56.140625" style="65" customWidth="1"/>
    <col min="10247" max="10249" width="5.7109375" style="65" customWidth="1"/>
    <col min="10250" max="10250" width="0.85546875" style="65" customWidth="1"/>
    <col min="10251" max="10253" width="5.7109375" style="65" customWidth="1"/>
    <col min="10254" max="10254" width="0.85546875" style="65" customWidth="1"/>
    <col min="10255" max="10257" width="5.7109375" style="65" customWidth="1"/>
    <col min="10258" max="10258" width="5.85546875" style="65" customWidth="1"/>
    <col min="10259" max="10260" width="11.42578125" style="65"/>
    <col min="10261" max="10261" width="4.7109375" style="65" customWidth="1"/>
    <col min="10262" max="10262" width="5" style="65" customWidth="1"/>
    <col min="10263" max="10263" width="2.28515625" style="65" customWidth="1"/>
    <col min="10264" max="10264" width="26" style="65" customWidth="1"/>
    <col min="10265" max="10265" width="8" style="65" customWidth="1"/>
    <col min="10266" max="10266" width="1" style="65" customWidth="1"/>
    <col min="10267" max="10267" width="6.7109375" style="65" customWidth="1"/>
    <col min="10268" max="10268" width="1" style="65" customWidth="1"/>
    <col min="10269" max="10269" width="6.7109375" style="65" customWidth="1"/>
    <col min="10270" max="10270" width="1" style="65" customWidth="1"/>
    <col min="10271" max="10271" width="6.7109375" style="65" customWidth="1"/>
    <col min="10272" max="10272" width="1" style="65" customWidth="1"/>
    <col min="10273" max="10273" width="6.7109375" style="65" customWidth="1"/>
    <col min="10274" max="10274" width="1" style="65" customWidth="1"/>
    <col min="10275" max="10275" width="6.7109375" style="65" customWidth="1"/>
    <col min="10276" max="10276" width="1" style="65" customWidth="1"/>
    <col min="10277" max="10278" width="6.7109375" style="65" customWidth="1"/>
    <col min="10279" max="10496" width="11.42578125" style="65"/>
    <col min="10497" max="10499" width="0" style="65" hidden="1" customWidth="1"/>
    <col min="10500" max="10500" width="6.7109375" style="65" customWidth="1"/>
    <col min="10501" max="10501" width="1.5703125" style="65" customWidth="1"/>
    <col min="10502" max="10502" width="56.140625" style="65" customWidth="1"/>
    <col min="10503" max="10505" width="5.7109375" style="65" customWidth="1"/>
    <col min="10506" max="10506" width="0.85546875" style="65" customWidth="1"/>
    <col min="10507" max="10509" width="5.7109375" style="65" customWidth="1"/>
    <col min="10510" max="10510" width="0.85546875" style="65" customWidth="1"/>
    <col min="10511" max="10513" width="5.7109375" style="65" customWidth="1"/>
    <col min="10514" max="10514" width="5.85546875" style="65" customWidth="1"/>
    <col min="10515" max="10516" width="11.42578125" style="65"/>
    <col min="10517" max="10517" width="4.7109375" style="65" customWidth="1"/>
    <col min="10518" max="10518" width="5" style="65" customWidth="1"/>
    <col min="10519" max="10519" width="2.28515625" style="65" customWidth="1"/>
    <col min="10520" max="10520" width="26" style="65" customWidth="1"/>
    <col min="10521" max="10521" width="8" style="65" customWidth="1"/>
    <col min="10522" max="10522" width="1" style="65" customWidth="1"/>
    <col min="10523" max="10523" width="6.7109375" style="65" customWidth="1"/>
    <col min="10524" max="10524" width="1" style="65" customWidth="1"/>
    <col min="10525" max="10525" width="6.7109375" style="65" customWidth="1"/>
    <col min="10526" max="10526" width="1" style="65" customWidth="1"/>
    <col min="10527" max="10527" width="6.7109375" style="65" customWidth="1"/>
    <col min="10528" max="10528" width="1" style="65" customWidth="1"/>
    <col min="10529" max="10529" width="6.7109375" style="65" customWidth="1"/>
    <col min="10530" max="10530" width="1" style="65" customWidth="1"/>
    <col min="10531" max="10531" width="6.7109375" style="65" customWidth="1"/>
    <col min="10532" max="10532" width="1" style="65" customWidth="1"/>
    <col min="10533" max="10534" width="6.7109375" style="65" customWidth="1"/>
    <col min="10535" max="10752" width="11.42578125" style="65"/>
    <col min="10753" max="10755" width="0" style="65" hidden="1" customWidth="1"/>
    <col min="10756" max="10756" width="6.7109375" style="65" customWidth="1"/>
    <col min="10757" max="10757" width="1.5703125" style="65" customWidth="1"/>
    <col min="10758" max="10758" width="56.140625" style="65" customWidth="1"/>
    <col min="10759" max="10761" width="5.7109375" style="65" customWidth="1"/>
    <col min="10762" max="10762" width="0.85546875" style="65" customWidth="1"/>
    <col min="10763" max="10765" width="5.7109375" style="65" customWidth="1"/>
    <col min="10766" max="10766" width="0.85546875" style="65" customWidth="1"/>
    <col min="10767" max="10769" width="5.7109375" style="65" customWidth="1"/>
    <col min="10770" max="10770" width="5.85546875" style="65" customWidth="1"/>
    <col min="10771" max="10772" width="11.42578125" style="65"/>
    <col min="10773" max="10773" width="4.7109375" style="65" customWidth="1"/>
    <col min="10774" max="10774" width="5" style="65" customWidth="1"/>
    <col min="10775" max="10775" width="2.28515625" style="65" customWidth="1"/>
    <col min="10776" max="10776" width="26" style="65" customWidth="1"/>
    <col min="10777" max="10777" width="8" style="65" customWidth="1"/>
    <col min="10778" max="10778" width="1" style="65" customWidth="1"/>
    <col min="10779" max="10779" width="6.7109375" style="65" customWidth="1"/>
    <col min="10780" max="10780" width="1" style="65" customWidth="1"/>
    <col min="10781" max="10781" width="6.7109375" style="65" customWidth="1"/>
    <col min="10782" max="10782" width="1" style="65" customWidth="1"/>
    <col min="10783" max="10783" width="6.7109375" style="65" customWidth="1"/>
    <col min="10784" max="10784" width="1" style="65" customWidth="1"/>
    <col min="10785" max="10785" width="6.7109375" style="65" customWidth="1"/>
    <col min="10786" max="10786" width="1" style="65" customWidth="1"/>
    <col min="10787" max="10787" width="6.7109375" style="65" customWidth="1"/>
    <col min="10788" max="10788" width="1" style="65" customWidth="1"/>
    <col min="10789" max="10790" width="6.7109375" style="65" customWidth="1"/>
    <col min="10791" max="11008" width="11.42578125" style="65"/>
    <col min="11009" max="11011" width="0" style="65" hidden="1" customWidth="1"/>
    <col min="11012" max="11012" width="6.7109375" style="65" customWidth="1"/>
    <col min="11013" max="11013" width="1.5703125" style="65" customWidth="1"/>
    <col min="11014" max="11014" width="56.140625" style="65" customWidth="1"/>
    <col min="11015" max="11017" width="5.7109375" style="65" customWidth="1"/>
    <col min="11018" max="11018" width="0.85546875" style="65" customWidth="1"/>
    <col min="11019" max="11021" width="5.7109375" style="65" customWidth="1"/>
    <col min="11022" max="11022" width="0.85546875" style="65" customWidth="1"/>
    <col min="11023" max="11025" width="5.7109375" style="65" customWidth="1"/>
    <col min="11026" max="11026" width="5.85546875" style="65" customWidth="1"/>
    <col min="11027" max="11028" width="11.42578125" style="65"/>
    <col min="11029" max="11029" width="4.7109375" style="65" customWidth="1"/>
    <col min="11030" max="11030" width="5" style="65" customWidth="1"/>
    <col min="11031" max="11031" width="2.28515625" style="65" customWidth="1"/>
    <col min="11032" max="11032" width="26" style="65" customWidth="1"/>
    <col min="11033" max="11033" width="8" style="65" customWidth="1"/>
    <col min="11034" max="11034" width="1" style="65" customWidth="1"/>
    <col min="11035" max="11035" width="6.7109375" style="65" customWidth="1"/>
    <col min="11036" max="11036" width="1" style="65" customWidth="1"/>
    <col min="11037" max="11037" width="6.7109375" style="65" customWidth="1"/>
    <col min="11038" max="11038" width="1" style="65" customWidth="1"/>
    <col min="11039" max="11039" width="6.7109375" style="65" customWidth="1"/>
    <col min="11040" max="11040" width="1" style="65" customWidth="1"/>
    <col min="11041" max="11041" width="6.7109375" style="65" customWidth="1"/>
    <col min="11042" max="11042" width="1" style="65" customWidth="1"/>
    <col min="11043" max="11043" width="6.7109375" style="65" customWidth="1"/>
    <col min="11044" max="11044" width="1" style="65" customWidth="1"/>
    <col min="11045" max="11046" width="6.7109375" style="65" customWidth="1"/>
    <col min="11047" max="11264" width="11.42578125" style="65"/>
    <col min="11265" max="11267" width="0" style="65" hidden="1" customWidth="1"/>
    <col min="11268" max="11268" width="6.7109375" style="65" customWidth="1"/>
    <col min="11269" max="11269" width="1.5703125" style="65" customWidth="1"/>
    <col min="11270" max="11270" width="56.140625" style="65" customWidth="1"/>
    <col min="11271" max="11273" width="5.7109375" style="65" customWidth="1"/>
    <col min="11274" max="11274" width="0.85546875" style="65" customWidth="1"/>
    <col min="11275" max="11277" width="5.7109375" style="65" customWidth="1"/>
    <col min="11278" max="11278" width="0.85546875" style="65" customWidth="1"/>
    <col min="11279" max="11281" width="5.7109375" style="65" customWidth="1"/>
    <col min="11282" max="11282" width="5.85546875" style="65" customWidth="1"/>
    <col min="11283" max="11284" width="11.42578125" style="65"/>
    <col min="11285" max="11285" width="4.7109375" style="65" customWidth="1"/>
    <col min="11286" max="11286" width="5" style="65" customWidth="1"/>
    <col min="11287" max="11287" width="2.28515625" style="65" customWidth="1"/>
    <col min="11288" max="11288" width="26" style="65" customWidth="1"/>
    <col min="11289" max="11289" width="8" style="65" customWidth="1"/>
    <col min="11290" max="11290" width="1" style="65" customWidth="1"/>
    <col min="11291" max="11291" width="6.7109375" style="65" customWidth="1"/>
    <col min="11292" max="11292" width="1" style="65" customWidth="1"/>
    <col min="11293" max="11293" width="6.7109375" style="65" customWidth="1"/>
    <col min="11294" max="11294" width="1" style="65" customWidth="1"/>
    <col min="11295" max="11295" width="6.7109375" style="65" customWidth="1"/>
    <col min="11296" max="11296" width="1" style="65" customWidth="1"/>
    <col min="11297" max="11297" width="6.7109375" style="65" customWidth="1"/>
    <col min="11298" max="11298" width="1" style="65" customWidth="1"/>
    <col min="11299" max="11299" width="6.7109375" style="65" customWidth="1"/>
    <col min="11300" max="11300" width="1" style="65" customWidth="1"/>
    <col min="11301" max="11302" width="6.7109375" style="65" customWidth="1"/>
    <col min="11303" max="11520" width="11.42578125" style="65"/>
    <col min="11521" max="11523" width="0" style="65" hidden="1" customWidth="1"/>
    <col min="11524" max="11524" width="6.7109375" style="65" customWidth="1"/>
    <col min="11525" max="11525" width="1.5703125" style="65" customWidth="1"/>
    <col min="11526" max="11526" width="56.140625" style="65" customWidth="1"/>
    <col min="11527" max="11529" width="5.7109375" style="65" customWidth="1"/>
    <col min="11530" max="11530" width="0.85546875" style="65" customWidth="1"/>
    <col min="11531" max="11533" width="5.7109375" style="65" customWidth="1"/>
    <col min="11534" max="11534" width="0.85546875" style="65" customWidth="1"/>
    <col min="11535" max="11537" width="5.7109375" style="65" customWidth="1"/>
    <col min="11538" max="11538" width="5.85546875" style="65" customWidth="1"/>
    <col min="11539" max="11540" width="11.42578125" style="65"/>
    <col min="11541" max="11541" width="4.7109375" style="65" customWidth="1"/>
    <col min="11542" max="11542" width="5" style="65" customWidth="1"/>
    <col min="11543" max="11543" width="2.28515625" style="65" customWidth="1"/>
    <col min="11544" max="11544" width="26" style="65" customWidth="1"/>
    <col min="11545" max="11545" width="8" style="65" customWidth="1"/>
    <col min="11546" max="11546" width="1" style="65" customWidth="1"/>
    <col min="11547" max="11547" width="6.7109375" style="65" customWidth="1"/>
    <col min="11548" max="11548" width="1" style="65" customWidth="1"/>
    <col min="11549" max="11549" width="6.7109375" style="65" customWidth="1"/>
    <col min="11550" max="11550" width="1" style="65" customWidth="1"/>
    <col min="11551" max="11551" width="6.7109375" style="65" customWidth="1"/>
    <col min="11552" max="11552" width="1" style="65" customWidth="1"/>
    <col min="11553" max="11553" width="6.7109375" style="65" customWidth="1"/>
    <col min="11554" max="11554" width="1" style="65" customWidth="1"/>
    <col min="11555" max="11555" width="6.7109375" style="65" customWidth="1"/>
    <col min="11556" max="11556" width="1" style="65" customWidth="1"/>
    <col min="11557" max="11558" width="6.7109375" style="65" customWidth="1"/>
    <col min="11559" max="11776" width="11.42578125" style="65"/>
    <col min="11777" max="11779" width="0" style="65" hidden="1" customWidth="1"/>
    <col min="11780" max="11780" width="6.7109375" style="65" customWidth="1"/>
    <col min="11781" max="11781" width="1.5703125" style="65" customWidth="1"/>
    <col min="11782" max="11782" width="56.140625" style="65" customWidth="1"/>
    <col min="11783" max="11785" width="5.7109375" style="65" customWidth="1"/>
    <col min="11786" max="11786" width="0.85546875" style="65" customWidth="1"/>
    <col min="11787" max="11789" width="5.7109375" style="65" customWidth="1"/>
    <col min="11790" max="11790" width="0.85546875" style="65" customWidth="1"/>
    <col min="11791" max="11793" width="5.7109375" style="65" customWidth="1"/>
    <col min="11794" max="11794" width="5.85546875" style="65" customWidth="1"/>
    <col min="11795" max="11796" width="11.42578125" style="65"/>
    <col min="11797" max="11797" width="4.7109375" style="65" customWidth="1"/>
    <col min="11798" max="11798" width="5" style="65" customWidth="1"/>
    <col min="11799" max="11799" width="2.28515625" style="65" customWidth="1"/>
    <col min="11800" max="11800" width="26" style="65" customWidth="1"/>
    <col min="11801" max="11801" width="8" style="65" customWidth="1"/>
    <col min="11802" max="11802" width="1" style="65" customWidth="1"/>
    <col min="11803" max="11803" width="6.7109375" style="65" customWidth="1"/>
    <col min="11804" max="11804" width="1" style="65" customWidth="1"/>
    <col min="11805" max="11805" width="6.7109375" style="65" customWidth="1"/>
    <col min="11806" max="11806" width="1" style="65" customWidth="1"/>
    <col min="11807" max="11807" width="6.7109375" style="65" customWidth="1"/>
    <col min="11808" max="11808" width="1" style="65" customWidth="1"/>
    <col min="11809" max="11809" width="6.7109375" style="65" customWidth="1"/>
    <col min="11810" max="11810" width="1" style="65" customWidth="1"/>
    <col min="11811" max="11811" width="6.7109375" style="65" customWidth="1"/>
    <col min="11812" max="11812" width="1" style="65" customWidth="1"/>
    <col min="11813" max="11814" width="6.7109375" style="65" customWidth="1"/>
    <col min="11815" max="12032" width="11.42578125" style="65"/>
    <col min="12033" max="12035" width="0" style="65" hidden="1" customWidth="1"/>
    <col min="12036" max="12036" width="6.7109375" style="65" customWidth="1"/>
    <col min="12037" max="12037" width="1.5703125" style="65" customWidth="1"/>
    <col min="12038" max="12038" width="56.140625" style="65" customWidth="1"/>
    <col min="12039" max="12041" width="5.7109375" style="65" customWidth="1"/>
    <col min="12042" max="12042" width="0.85546875" style="65" customWidth="1"/>
    <col min="12043" max="12045" width="5.7109375" style="65" customWidth="1"/>
    <col min="12046" max="12046" width="0.85546875" style="65" customWidth="1"/>
    <col min="12047" max="12049" width="5.7109375" style="65" customWidth="1"/>
    <col min="12050" max="12050" width="5.85546875" style="65" customWidth="1"/>
    <col min="12051" max="12052" width="11.42578125" style="65"/>
    <col min="12053" max="12053" width="4.7109375" style="65" customWidth="1"/>
    <col min="12054" max="12054" width="5" style="65" customWidth="1"/>
    <col min="12055" max="12055" width="2.28515625" style="65" customWidth="1"/>
    <col min="12056" max="12056" width="26" style="65" customWidth="1"/>
    <col min="12057" max="12057" width="8" style="65" customWidth="1"/>
    <col min="12058" max="12058" width="1" style="65" customWidth="1"/>
    <col min="12059" max="12059" width="6.7109375" style="65" customWidth="1"/>
    <col min="12060" max="12060" width="1" style="65" customWidth="1"/>
    <col min="12061" max="12061" width="6.7109375" style="65" customWidth="1"/>
    <col min="12062" max="12062" width="1" style="65" customWidth="1"/>
    <col min="12063" max="12063" width="6.7109375" style="65" customWidth="1"/>
    <col min="12064" max="12064" width="1" style="65" customWidth="1"/>
    <col min="12065" max="12065" width="6.7109375" style="65" customWidth="1"/>
    <col min="12066" max="12066" width="1" style="65" customWidth="1"/>
    <col min="12067" max="12067" width="6.7109375" style="65" customWidth="1"/>
    <col min="12068" max="12068" width="1" style="65" customWidth="1"/>
    <col min="12069" max="12070" width="6.7109375" style="65" customWidth="1"/>
    <col min="12071" max="12288" width="11.42578125" style="65"/>
    <col min="12289" max="12291" width="0" style="65" hidden="1" customWidth="1"/>
    <col min="12292" max="12292" width="6.7109375" style="65" customWidth="1"/>
    <col min="12293" max="12293" width="1.5703125" style="65" customWidth="1"/>
    <col min="12294" max="12294" width="56.140625" style="65" customWidth="1"/>
    <col min="12295" max="12297" width="5.7109375" style="65" customWidth="1"/>
    <col min="12298" max="12298" width="0.85546875" style="65" customWidth="1"/>
    <col min="12299" max="12301" width="5.7109375" style="65" customWidth="1"/>
    <col min="12302" max="12302" width="0.85546875" style="65" customWidth="1"/>
    <col min="12303" max="12305" width="5.7109375" style="65" customWidth="1"/>
    <col min="12306" max="12306" width="5.85546875" style="65" customWidth="1"/>
    <col min="12307" max="12308" width="11.42578125" style="65"/>
    <col min="12309" max="12309" width="4.7109375" style="65" customWidth="1"/>
    <col min="12310" max="12310" width="5" style="65" customWidth="1"/>
    <col min="12311" max="12311" width="2.28515625" style="65" customWidth="1"/>
    <col min="12312" max="12312" width="26" style="65" customWidth="1"/>
    <col min="12313" max="12313" width="8" style="65" customWidth="1"/>
    <col min="12314" max="12314" width="1" style="65" customWidth="1"/>
    <col min="12315" max="12315" width="6.7109375" style="65" customWidth="1"/>
    <col min="12316" max="12316" width="1" style="65" customWidth="1"/>
    <col min="12317" max="12317" width="6.7109375" style="65" customWidth="1"/>
    <col min="12318" max="12318" width="1" style="65" customWidth="1"/>
    <col min="12319" max="12319" width="6.7109375" style="65" customWidth="1"/>
    <col min="12320" max="12320" width="1" style="65" customWidth="1"/>
    <col min="12321" max="12321" width="6.7109375" style="65" customWidth="1"/>
    <col min="12322" max="12322" width="1" style="65" customWidth="1"/>
    <col min="12323" max="12323" width="6.7109375" style="65" customWidth="1"/>
    <col min="12324" max="12324" width="1" style="65" customWidth="1"/>
    <col min="12325" max="12326" width="6.7109375" style="65" customWidth="1"/>
    <col min="12327" max="12544" width="11.42578125" style="65"/>
    <col min="12545" max="12547" width="0" style="65" hidden="1" customWidth="1"/>
    <col min="12548" max="12548" width="6.7109375" style="65" customWidth="1"/>
    <col min="12549" max="12549" width="1.5703125" style="65" customWidth="1"/>
    <col min="12550" max="12550" width="56.140625" style="65" customWidth="1"/>
    <col min="12551" max="12553" width="5.7109375" style="65" customWidth="1"/>
    <col min="12554" max="12554" width="0.85546875" style="65" customWidth="1"/>
    <col min="12555" max="12557" width="5.7109375" style="65" customWidth="1"/>
    <col min="12558" max="12558" width="0.85546875" style="65" customWidth="1"/>
    <col min="12559" max="12561" width="5.7109375" style="65" customWidth="1"/>
    <col min="12562" max="12562" width="5.85546875" style="65" customWidth="1"/>
    <col min="12563" max="12564" width="11.42578125" style="65"/>
    <col min="12565" max="12565" width="4.7109375" style="65" customWidth="1"/>
    <col min="12566" max="12566" width="5" style="65" customWidth="1"/>
    <col min="12567" max="12567" width="2.28515625" style="65" customWidth="1"/>
    <col min="12568" max="12568" width="26" style="65" customWidth="1"/>
    <col min="12569" max="12569" width="8" style="65" customWidth="1"/>
    <col min="12570" max="12570" width="1" style="65" customWidth="1"/>
    <col min="12571" max="12571" width="6.7109375" style="65" customWidth="1"/>
    <col min="12572" max="12572" width="1" style="65" customWidth="1"/>
    <col min="12573" max="12573" width="6.7109375" style="65" customWidth="1"/>
    <col min="12574" max="12574" width="1" style="65" customWidth="1"/>
    <col min="12575" max="12575" width="6.7109375" style="65" customWidth="1"/>
    <col min="12576" max="12576" width="1" style="65" customWidth="1"/>
    <col min="12577" max="12577" width="6.7109375" style="65" customWidth="1"/>
    <col min="12578" max="12578" width="1" style="65" customWidth="1"/>
    <col min="12579" max="12579" width="6.7109375" style="65" customWidth="1"/>
    <col min="12580" max="12580" width="1" style="65" customWidth="1"/>
    <col min="12581" max="12582" width="6.7109375" style="65" customWidth="1"/>
    <col min="12583" max="12800" width="11.42578125" style="65"/>
    <col min="12801" max="12803" width="0" style="65" hidden="1" customWidth="1"/>
    <col min="12804" max="12804" width="6.7109375" style="65" customWidth="1"/>
    <col min="12805" max="12805" width="1.5703125" style="65" customWidth="1"/>
    <col min="12806" max="12806" width="56.140625" style="65" customWidth="1"/>
    <col min="12807" max="12809" width="5.7109375" style="65" customWidth="1"/>
    <col min="12810" max="12810" width="0.85546875" style="65" customWidth="1"/>
    <col min="12811" max="12813" width="5.7109375" style="65" customWidth="1"/>
    <col min="12814" max="12814" width="0.85546875" style="65" customWidth="1"/>
    <col min="12815" max="12817" width="5.7109375" style="65" customWidth="1"/>
    <col min="12818" max="12818" width="5.85546875" style="65" customWidth="1"/>
    <col min="12819" max="12820" width="11.42578125" style="65"/>
    <col min="12821" max="12821" width="4.7109375" style="65" customWidth="1"/>
    <col min="12822" max="12822" width="5" style="65" customWidth="1"/>
    <col min="12823" max="12823" width="2.28515625" style="65" customWidth="1"/>
    <col min="12824" max="12824" width="26" style="65" customWidth="1"/>
    <col min="12825" max="12825" width="8" style="65" customWidth="1"/>
    <col min="12826" max="12826" width="1" style="65" customWidth="1"/>
    <col min="12827" max="12827" width="6.7109375" style="65" customWidth="1"/>
    <col min="12828" max="12828" width="1" style="65" customWidth="1"/>
    <col min="12829" max="12829" width="6.7109375" style="65" customWidth="1"/>
    <col min="12830" max="12830" width="1" style="65" customWidth="1"/>
    <col min="12831" max="12831" width="6.7109375" style="65" customWidth="1"/>
    <col min="12832" max="12832" width="1" style="65" customWidth="1"/>
    <col min="12833" max="12833" width="6.7109375" style="65" customWidth="1"/>
    <col min="12834" max="12834" width="1" style="65" customWidth="1"/>
    <col min="12835" max="12835" width="6.7109375" style="65" customWidth="1"/>
    <col min="12836" max="12836" width="1" style="65" customWidth="1"/>
    <col min="12837" max="12838" width="6.7109375" style="65" customWidth="1"/>
    <col min="12839" max="13056" width="11.42578125" style="65"/>
    <col min="13057" max="13059" width="0" style="65" hidden="1" customWidth="1"/>
    <col min="13060" max="13060" width="6.7109375" style="65" customWidth="1"/>
    <col min="13061" max="13061" width="1.5703125" style="65" customWidth="1"/>
    <col min="13062" max="13062" width="56.140625" style="65" customWidth="1"/>
    <col min="13063" max="13065" width="5.7109375" style="65" customWidth="1"/>
    <col min="13066" max="13066" width="0.85546875" style="65" customWidth="1"/>
    <col min="13067" max="13069" width="5.7109375" style="65" customWidth="1"/>
    <col min="13070" max="13070" width="0.85546875" style="65" customWidth="1"/>
    <col min="13071" max="13073" width="5.7109375" style="65" customWidth="1"/>
    <col min="13074" max="13074" width="5.85546875" style="65" customWidth="1"/>
    <col min="13075" max="13076" width="11.42578125" style="65"/>
    <col min="13077" max="13077" width="4.7109375" style="65" customWidth="1"/>
    <col min="13078" max="13078" width="5" style="65" customWidth="1"/>
    <col min="13079" max="13079" width="2.28515625" style="65" customWidth="1"/>
    <col min="13080" max="13080" width="26" style="65" customWidth="1"/>
    <col min="13081" max="13081" width="8" style="65" customWidth="1"/>
    <col min="13082" max="13082" width="1" style="65" customWidth="1"/>
    <col min="13083" max="13083" width="6.7109375" style="65" customWidth="1"/>
    <col min="13084" max="13084" width="1" style="65" customWidth="1"/>
    <col min="13085" max="13085" width="6.7109375" style="65" customWidth="1"/>
    <col min="13086" max="13086" width="1" style="65" customWidth="1"/>
    <col min="13087" max="13087" width="6.7109375" style="65" customWidth="1"/>
    <col min="13088" max="13088" width="1" style="65" customWidth="1"/>
    <col min="13089" max="13089" width="6.7109375" style="65" customWidth="1"/>
    <col min="13090" max="13090" width="1" style="65" customWidth="1"/>
    <col min="13091" max="13091" width="6.7109375" style="65" customWidth="1"/>
    <col min="13092" max="13092" width="1" style="65" customWidth="1"/>
    <col min="13093" max="13094" width="6.7109375" style="65" customWidth="1"/>
    <col min="13095" max="13312" width="11.42578125" style="65"/>
    <col min="13313" max="13315" width="0" style="65" hidden="1" customWidth="1"/>
    <col min="13316" max="13316" width="6.7109375" style="65" customWidth="1"/>
    <col min="13317" max="13317" width="1.5703125" style="65" customWidth="1"/>
    <col min="13318" max="13318" width="56.140625" style="65" customWidth="1"/>
    <col min="13319" max="13321" width="5.7109375" style="65" customWidth="1"/>
    <col min="13322" max="13322" width="0.85546875" style="65" customWidth="1"/>
    <col min="13323" max="13325" width="5.7109375" style="65" customWidth="1"/>
    <col min="13326" max="13326" width="0.85546875" style="65" customWidth="1"/>
    <col min="13327" max="13329" width="5.7109375" style="65" customWidth="1"/>
    <col min="13330" max="13330" width="5.85546875" style="65" customWidth="1"/>
    <col min="13331" max="13332" width="11.42578125" style="65"/>
    <col min="13333" max="13333" width="4.7109375" style="65" customWidth="1"/>
    <col min="13334" max="13334" width="5" style="65" customWidth="1"/>
    <col min="13335" max="13335" width="2.28515625" style="65" customWidth="1"/>
    <col min="13336" max="13336" width="26" style="65" customWidth="1"/>
    <col min="13337" max="13337" width="8" style="65" customWidth="1"/>
    <col min="13338" max="13338" width="1" style="65" customWidth="1"/>
    <col min="13339" max="13339" width="6.7109375" style="65" customWidth="1"/>
    <col min="13340" max="13340" width="1" style="65" customWidth="1"/>
    <col min="13341" max="13341" width="6.7109375" style="65" customWidth="1"/>
    <col min="13342" max="13342" width="1" style="65" customWidth="1"/>
    <col min="13343" max="13343" width="6.7109375" style="65" customWidth="1"/>
    <col min="13344" max="13344" width="1" style="65" customWidth="1"/>
    <col min="13345" max="13345" width="6.7109375" style="65" customWidth="1"/>
    <col min="13346" max="13346" width="1" style="65" customWidth="1"/>
    <col min="13347" max="13347" width="6.7109375" style="65" customWidth="1"/>
    <col min="13348" max="13348" width="1" style="65" customWidth="1"/>
    <col min="13349" max="13350" width="6.7109375" style="65" customWidth="1"/>
    <col min="13351" max="13568" width="11.42578125" style="65"/>
    <col min="13569" max="13571" width="0" style="65" hidden="1" customWidth="1"/>
    <col min="13572" max="13572" width="6.7109375" style="65" customWidth="1"/>
    <col min="13573" max="13573" width="1.5703125" style="65" customWidth="1"/>
    <col min="13574" max="13574" width="56.140625" style="65" customWidth="1"/>
    <col min="13575" max="13577" width="5.7109375" style="65" customWidth="1"/>
    <col min="13578" max="13578" width="0.85546875" style="65" customWidth="1"/>
    <col min="13579" max="13581" width="5.7109375" style="65" customWidth="1"/>
    <col min="13582" max="13582" width="0.85546875" style="65" customWidth="1"/>
    <col min="13583" max="13585" width="5.7109375" style="65" customWidth="1"/>
    <col min="13586" max="13586" width="5.85546875" style="65" customWidth="1"/>
    <col min="13587" max="13588" width="11.42578125" style="65"/>
    <col min="13589" max="13589" width="4.7109375" style="65" customWidth="1"/>
    <col min="13590" max="13590" width="5" style="65" customWidth="1"/>
    <col min="13591" max="13591" width="2.28515625" style="65" customWidth="1"/>
    <col min="13592" max="13592" width="26" style="65" customWidth="1"/>
    <col min="13593" max="13593" width="8" style="65" customWidth="1"/>
    <col min="13594" max="13594" width="1" style="65" customWidth="1"/>
    <col min="13595" max="13595" width="6.7109375" style="65" customWidth="1"/>
    <col min="13596" max="13596" width="1" style="65" customWidth="1"/>
    <col min="13597" max="13597" width="6.7109375" style="65" customWidth="1"/>
    <col min="13598" max="13598" width="1" style="65" customWidth="1"/>
    <col min="13599" max="13599" width="6.7109375" style="65" customWidth="1"/>
    <col min="13600" max="13600" width="1" style="65" customWidth="1"/>
    <col min="13601" max="13601" width="6.7109375" style="65" customWidth="1"/>
    <col min="13602" max="13602" width="1" style="65" customWidth="1"/>
    <col min="13603" max="13603" width="6.7109375" style="65" customWidth="1"/>
    <col min="13604" max="13604" width="1" style="65" customWidth="1"/>
    <col min="13605" max="13606" width="6.7109375" style="65" customWidth="1"/>
    <col min="13607" max="13824" width="11.42578125" style="65"/>
    <col min="13825" max="13827" width="0" style="65" hidden="1" customWidth="1"/>
    <col min="13828" max="13828" width="6.7109375" style="65" customWidth="1"/>
    <col min="13829" max="13829" width="1.5703125" style="65" customWidth="1"/>
    <col min="13830" max="13830" width="56.140625" style="65" customWidth="1"/>
    <col min="13831" max="13833" width="5.7109375" style="65" customWidth="1"/>
    <col min="13834" max="13834" width="0.85546875" style="65" customWidth="1"/>
    <col min="13835" max="13837" width="5.7109375" style="65" customWidth="1"/>
    <col min="13838" max="13838" width="0.85546875" style="65" customWidth="1"/>
    <col min="13839" max="13841" width="5.7109375" style="65" customWidth="1"/>
    <col min="13842" max="13842" width="5.85546875" style="65" customWidth="1"/>
    <col min="13843" max="13844" width="11.42578125" style="65"/>
    <col min="13845" max="13845" width="4.7109375" style="65" customWidth="1"/>
    <col min="13846" max="13846" width="5" style="65" customWidth="1"/>
    <col min="13847" max="13847" width="2.28515625" style="65" customWidth="1"/>
    <col min="13848" max="13848" width="26" style="65" customWidth="1"/>
    <col min="13849" max="13849" width="8" style="65" customWidth="1"/>
    <col min="13850" max="13850" width="1" style="65" customWidth="1"/>
    <col min="13851" max="13851" width="6.7109375" style="65" customWidth="1"/>
    <col min="13852" max="13852" width="1" style="65" customWidth="1"/>
    <col min="13853" max="13853" width="6.7109375" style="65" customWidth="1"/>
    <col min="13854" max="13854" width="1" style="65" customWidth="1"/>
    <col min="13855" max="13855" width="6.7109375" style="65" customWidth="1"/>
    <col min="13856" max="13856" width="1" style="65" customWidth="1"/>
    <col min="13857" max="13857" width="6.7109375" style="65" customWidth="1"/>
    <col min="13858" max="13858" width="1" style="65" customWidth="1"/>
    <col min="13859" max="13859" width="6.7109375" style="65" customWidth="1"/>
    <col min="13860" max="13860" width="1" style="65" customWidth="1"/>
    <col min="13861" max="13862" width="6.7109375" style="65" customWidth="1"/>
    <col min="13863" max="14080" width="11.42578125" style="65"/>
    <col min="14081" max="14083" width="0" style="65" hidden="1" customWidth="1"/>
    <col min="14084" max="14084" width="6.7109375" style="65" customWidth="1"/>
    <col min="14085" max="14085" width="1.5703125" style="65" customWidth="1"/>
    <col min="14086" max="14086" width="56.140625" style="65" customWidth="1"/>
    <col min="14087" max="14089" width="5.7109375" style="65" customWidth="1"/>
    <col min="14090" max="14090" width="0.85546875" style="65" customWidth="1"/>
    <col min="14091" max="14093" width="5.7109375" style="65" customWidth="1"/>
    <col min="14094" max="14094" width="0.85546875" style="65" customWidth="1"/>
    <col min="14095" max="14097" width="5.7109375" style="65" customWidth="1"/>
    <col min="14098" max="14098" width="5.85546875" style="65" customWidth="1"/>
    <col min="14099" max="14100" width="11.42578125" style="65"/>
    <col min="14101" max="14101" width="4.7109375" style="65" customWidth="1"/>
    <col min="14102" max="14102" width="5" style="65" customWidth="1"/>
    <col min="14103" max="14103" width="2.28515625" style="65" customWidth="1"/>
    <col min="14104" max="14104" width="26" style="65" customWidth="1"/>
    <col min="14105" max="14105" width="8" style="65" customWidth="1"/>
    <col min="14106" max="14106" width="1" style="65" customWidth="1"/>
    <col min="14107" max="14107" width="6.7109375" style="65" customWidth="1"/>
    <col min="14108" max="14108" width="1" style="65" customWidth="1"/>
    <col min="14109" max="14109" width="6.7109375" style="65" customWidth="1"/>
    <col min="14110" max="14110" width="1" style="65" customWidth="1"/>
    <col min="14111" max="14111" width="6.7109375" style="65" customWidth="1"/>
    <col min="14112" max="14112" width="1" style="65" customWidth="1"/>
    <col min="14113" max="14113" width="6.7109375" style="65" customWidth="1"/>
    <col min="14114" max="14114" width="1" style="65" customWidth="1"/>
    <col min="14115" max="14115" width="6.7109375" style="65" customWidth="1"/>
    <col min="14116" max="14116" width="1" style="65" customWidth="1"/>
    <col min="14117" max="14118" width="6.7109375" style="65" customWidth="1"/>
    <col min="14119" max="14336" width="11.42578125" style="65"/>
    <col min="14337" max="14339" width="0" style="65" hidden="1" customWidth="1"/>
    <col min="14340" max="14340" width="6.7109375" style="65" customWidth="1"/>
    <col min="14341" max="14341" width="1.5703125" style="65" customWidth="1"/>
    <col min="14342" max="14342" width="56.140625" style="65" customWidth="1"/>
    <col min="14343" max="14345" width="5.7109375" style="65" customWidth="1"/>
    <col min="14346" max="14346" width="0.85546875" style="65" customWidth="1"/>
    <col min="14347" max="14349" width="5.7109375" style="65" customWidth="1"/>
    <col min="14350" max="14350" width="0.85546875" style="65" customWidth="1"/>
    <col min="14351" max="14353" width="5.7109375" style="65" customWidth="1"/>
    <col min="14354" max="14354" width="5.85546875" style="65" customWidth="1"/>
    <col min="14355" max="14356" width="11.42578125" style="65"/>
    <col min="14357" max="14357" width="4.7109375" style="65" customWidth="1"/>
    <col min="14358" max="14358" width="5" style="65" customWidth="1"/>
    <col min="14359" max="14359" width="2.28515625" style="65" customWidth="1"/>
    <col min="14360" max="14360" width="26" style="65" customWidth="1"/>
    <col min="14361" max="14361" width="8" style="65" customWidth="1"/>
    <col min="14362" max="14362" width="1" style="65" customWidth="1"/>
    <col min="14363" max="14363" width="6.7109375" style="65" customWidth="1"/>
    <col min="14364" max="14364" width="1" style="65" customWidth="1"/>
    <col min="14365" max="14365" width="6.7109375" style="65" customWidth="1"/>
    <col min="14366" max="14366" width="1" style="65" customWidth="1"/>
    <col min="14367" max="14367" width="6.7109375" style="65" customWidth="1"/>
    <col min="14368" max="14368" width="1" style="65" customWidth="1"/>
    <col min="14369" max="14369" width="6.7109375" style="65" customWidth="1"/>
    <col min="14370" max="14370" width="1" style="65" customWidth="1"/>
    <col min="14371" max="14371" width="6.7109375" style="65" customWidth="1"/>
    <col min="14372" max="14372" width="1" style="65" customWidth="1"/>
    <col min="14373" max="14374" width="6.7109375" style="65" customWidth="1"/>
    <col min="14375" max="14592" width="11.42578125" style="65"/>
    <col min="14593" max="14595" width="0" style="65" hidden="1" customWidth="1"/>
    <col min="14596" max="14596" width="6.7109375" style="65" customWidth="1"/>
    <col min="14597" max="14597" width="1.5703125" style="65" customWidth="1"/>
    <col min="14598" max="14598" width="56.140625" style="65" customWidth="1"/>
    <col min="14599" max="14601" width="5.7109375" style="65" customWidth="1"/>
    <col min="14602" max="14602" width="0.85546875" style="65" customWidth="1"/>
    <col min="14603" max="14605" width="5.7109375" style="65" customWidth="1"/>
    <col min="14606" max="14606" width="0.85546875" style="65" customWidth="1"/>
    <col min="14607" max="14609" width="5.7109375" style="65" customWidth="1"/>
    <col min="14610" max="14610" width="5.85546875" style="65" customWidth="1"/>
    <col min="14611" max="14612" width="11.42578125" style="65"/>
    <col min="14613" max="14613" width="4.7109375" style="65" customWidth="1"/>
    <col min="14614" max="14614" width="5" style="65" customWidth="1"/>
    <col min="14615" max="14615" width="2.28515625" style="65" customWidth="1"/>
    <col min="14616" max="14616" width="26" style="65" customWidth="1"/>
    <col min="14617" max="14617" width="8" style="65" customWidth="1"/>
    <col min="14618" max="14618" width="1" style="65" customWidth="1"/>
    <col min="14619" max="14619" width="6.7109375" style="65" customWidth="1"/>
    <col min="14620" max="14620" width="1" style="65" customWidth="1"/>
    <col min="14621" max="14621" width="6.7109375" style="65" customWidth="1"/>
    <col min="14622" max="14622" width="1" style="65" customWidth="1"/>
    <col min="14623" max="14623" width="6.7109375" style="65" customWidth="1"/>
    <col min="14624" max="14624" width="1" style="65" customWidth="1"/>
    <col min="14625" max="14625" width="6.7109375" style="65" customWidth="1"/>
    <col min="14626" max="14626" width="1" style="65" customWidth="1"/>
    <col min="14627" max="14627" width="6.7109375" style="65" customWidth="1"/>
    <col min="14628" max="14628" width="1" style="65" customWidth="1"/>
    <col min="14629" max="14630" width="6.7109375" style="65" customWidth="1"/>
    <col min="14631" max="14848" width="11.42578125" style="65"/>
    <col min="14849" max="14851" width="0" style="65" hidden="1" customWidth="1"/>
    <col min="14852" max="14852" width="6.7109375" style="65" customWidth="1"/>
    <col min="14853" max="14853" width="1.5703125" style="65" customWidth="1"/>
    <col min="14854" max="14854" width="56.140625" style="65" customWidth="1"/>
    <col min="14855" max="14857" width="5.7109375" style="65" customWidth="1"/>
    <col min="14858" max="14858" width="0.85546875" style="65" customWidth="1"/>
    <col min="14859" max="14861" width="5.7109375" style="65" customWidth="1"/>
    <col min="14862" max="14862" width="0.85546875" style="65" customWidth="1"/>
    <col min="14863" max="14865" width="5.7109375" style="65" customWidth="1"/>
    <col min="14866" max="14866" width="5.85546875" style="65" customWidth="1"/>
    <col min="14867" max="14868" width="11.42578125" style="65"/>
    <col min="14869" max="14869" width="4.7109375" style="65" customWidth="1"/>
    <col min="14870" max="14870" width="5" style="65" customWidth="1"/>
    <col min="14871" max="14871" width="2.28515625" style="65" customWidth="1"/>
    <col min="14872" max="14872" width="26" style="65" customWidth="1"/>
    <col min="14873" max="14873" width="8" style="65" customWidth="1"/>
    <col min="14874" max="14874" width="1" style="65" customWidth="1"/>
    <col min="14875" max="14875" width="6.7109375" style="65" customWidth="1"/>
    <col min="14876" max="14876" width="1" style="65" customWidth="1"/>
    <col min="14877" max="14877" width="6.7109375" style="65" customWidth="1"/>
    <col min="14878" max="14878" width="1" style="65" customWidth="1"/>
    <col min="14879" max="14879" width="6.7109375" style="65" customWidth="1"/>
    <col min="14880" max="14880" width="1" style="65" customWidth="1"/>
    <col min="14881" max="14881" width="6.7109375" style="65" customWidth="1"/>
    <col min="14882" max="14882" width="1" style="65" customWidth="1"/>
    <col min="14883" max="14883" width="6.7109375" style="65" customWidth="1"/>
    <col min="14884" max="14884" width="1" style="65" customWidth="1"/>
    <col min="14885" max="14886" width="6.7109375" style="65" customWidth="1"/>
    <col min="14887" max="15104" width="11.42578125" style="65"/>
    <col min="15105" max="15107" width="0" style="65" hidden="1" customWidth="1"/>
    <col min="15108" max="15108" width="6.7109375" style="65" customWidth="1"/>
    <col min="15109" max="15109" width="1.5703125" style="65" customWidth="1"/>
    <col min="15110" max="15110" width="56.140625" style="65" customWidth="1"/>
    <col min="15111" max="15113" width="5.7109375" style="65" customWidth="1"/>
    <col min="15114" max="15114" width="0.85546875" style="65" customWidth="1"/>
    <col min="15115" max="15117" width="5.7109375" style="65" customWidth="1"/>
    <col min="15118" max="15118" width="0.85546875" style="65" customWidth="1"/>
    <col min="15119" max="15121" width="5.7109375" style="65" customWidth="1"/>
    <col min="15122" max="15122" width="5.85546875" style="65" customWidth="1"/>
    <col min="15123" max="15124" width="11.42578125" style="65"/>
    <col min="15125" max="15125" width="4.7109375" style="65" customWidth="1"/>
    <col min="15126" max="15126" width="5" style="65" customWidth="1"/>
    <col min="15127" max="15127" width="2.28515625" style="65" customWidth="1"/>
    <col min="15128" max="15128" width="26" style="65" customWidth="1"/>
    <col min="15129" max="15129" width="8" style="65" customWidth="1"/>
    <col min="15130" max="15130" width="1" style="65" customWidth="1"/>
    <col min="15131" max="15131" width="6.7109375" style="65" customWidth="1"/>
    <col min="15132" max="15132" width="1" style="65" customWidth="1"/>
    <col min="15133" max="15133" width="6.7109375" style="65" customWidth="1"/>
    <col min="15134" max="15134" width="1" style="65" customWidth="1"/>
    <col min="15135" max="15135" width="6.7109375" style="65" customWidth="1"/>
    <col min="15136" max="15136" width="1" style="65" customWidth="1"/>
    <col min="15137" max="15137" width="6.7109375" style="65" customWidth="1"/>
    <col min="15138" max="15138" width="1" style="65" customWidth="1"/>
    <col min="15139" max="15139" width="6.7109375" style="65" customWidth="1"/>
    <col min="15140" max="15140" width="1" style="65" customWidth="1"/>
    <col min="15141" max="15142" width="6.7109375" style="65" customWidth="1"/>
    <col min="15143" max="15360" width="11.42578125" style="65"/>
    <col min="15361" max="15363" width="0" style="65" hidden="1" customWidth="1"/>
    <col min="15364" max="15364" width="6.7109375" style="65" customWidth="1"/>
    <col min="15365" max="15365" width="1.5703125" style="65" customWidth="1"/>
    <col min="15366" max="15366" width="56.140625" style="65" customWidth="1"/>
    <col min="15367" max="15369" width="5.7109375" style="65" customWidth="1"/>
    <col min="15370" max="15370" width="0.85546875" style="65" customWidth="1"/>
    <col min="15371" max="15373" width="5.7109375" style="65" customWidth="1"/>
    <col min="15374" max="15374" width="0.85546875" style="65" customWidth="1"/>
    <col min="15375" max="15377" width="5.7109375" style="65" customWidth="1"/>
    <col min="15378" max="15378" width="5.85546875" style="65" customWidth="1"/>
    <col min="15379" max="15380" width="11.42578125" style="65"/>
    <col min="15381" max="15381" width="4.7109375" style="65" customWidth="1"/>
    <col min="15382" max="15382" width="5" style="65" customWidth="1"/>
    <col min="15383" max="15383" width="2.28515625" style="65" customWidth="1"/>
    <col min="15384" max="15384" width="26" style="65" customWidth="1"/>
    <col min="15385" max="15385" width="8" style="65" customWidth="1"/>
    <col min="15386" max="15386" width="1" style="65" customWidth="1"/>
    <col min="15387" max="15387" width="6.7109375" style="65" customWidth="1"/>
    <col min="15388" max="15388" width="1" style="65" customWidth="1"/>
    <col min="15389" max="15389" width="6.7109375" style="65" customWidth="1"/>
    <col min="15390" max="15390" width="1" style="65" customWidth="1"/>
    <col min="15391" max="15391" width="6.7109375" style="65" customWidth="1"/>
    <col min="15392" max="15392" width="1" style="65" customWidth="1"/>
    <col min="15393" max="15393" width="6.7109375" style="65" customWidth="1"/>
    <col min="15394" max="15394" width="1" style="65" customWidth="1"/>
    <col min="15395" max="15395" width="6.7109375" style="65" customWidth="1"/>
    <col min="15396" max="15396" width="1" style="65" customWidth="1"/>
    <col min="15397" max="15398" width="6.7109375" style="65" customWidth="1"/>
    <col min="15399" max="15616" width="11.42578125" style="65"/>
    <col min="15617" max="15619" width="0" style="65" hidden="1" customWidth="1"/>
    <col min="15620" max="15620" width="6.7109375" style="65" customWidth="1"/>
    <col min="15621" max="15621" width="1.5703125" style="65" customWidth="1"/>
    <col min="15622" max="15622" width="56.140625" style="65" customWidth="1"/>
    <col min="15623" max="15625" width="5.7109375" style="65" customWidth="1"/>
    <col min="15626" max="15626" width="0.85546875" style="65" customWidth="1"/>
    <col min="15627" max="15629" width="5.7109375" style="65" customWidth="1"/>
    <col min="15630" max="15630" width="0.85546875" style="65" customWidth="1"/>
    <col min="15631" max="15633" width="5.7109375" style="65" customWidth="1"/>
    <col min="15634" max="15634" width="5.85546875" style="65" customWidth="1"/>
    <col min="15635" max="15636" width="11.42578125" style="65"/>
    <col min="15637" max="15637" width="4.7109375" style="65" customWidth="1"/>
    <col min="15638" max="15638" width="5" style="65" customWidth="1"/>
    <col min="15639" max="15639" width="2.28515625" style="65" customWidth="1"/>
    <col min="15640" max="15640" width="26" style="65" customWidth="1"/>
    <col min="15641" max="15641" width="8" style="65" customWidth="1"/>
    <col min="15642" max="15642" width="1" style="65" customWidth="1"/>
    <col min="15643" max="15643" width="6.7109375" style="65" customWidth="1"/>
    <col min="15644" max="15644" width="1" style="65" customWidth="1"/>
    <col min="15645" max="15645" width="6.7109375" style="65" customWidth="1"/>
    <col min="15646" max="15646" width="1" style="65" customWidth="1"/>
    <col min="15647" max="15647" width="6.7109375" style="65" customWidth="1"/>
    <col min="15648" max="15648" width="1" style="65" customWidth="1"/>
    <col min="15649" max="15649" width="6.7109375" style="65" customWidth="1"/>
    <col min="15650" max="15650" width="1" style="65" customWidth="1"/>
    <col min="15651" max="15651" width="6.7109375" style="65" customWidth="1"/>
    <col min="15652" max="15652" width="1" style="65" customWidth="1"/>
    <col min="15653" max="15654" width="6.7109375" style="65" customWidth="1"/>
    <col min="15655" max="15872" width="11.42578125" style="65"/>
    <col min="15873" max="15875" width="0" style="65" hidden="1" customWidth="1"/>
    <col min="15876" max="15876" width="6.7109375" style="65" customWidth="1"/>
    <col min="15877" max="15877" width="1.5703125" style="65" customWidth="1"/>
    <col min="15878" max="15878" width="56.140625" style="65" customWidth="1"/>
    <col min="15879" max="15881" width="5.7109375" style="65" customWidth="1"/>
    <col min="15882" max="15882" width="0.85546875" style="65" customWidth="1"/>
    <col min="15883" max="15885" width="5.7109375" style="65" customWidth="1"/>
    <col min="15886" max="15886" width="0.85546875" style="65" customWidth="1"/>
    <col min="15887" max="15889" width="5.7109375" style="65" customWidth="1"/>
    <col min="15890" max="15890" width="5.85546875" style="65" customWidth="1"/>
    <col min="15891" max="15892" width="11.42578125" style="65"/>
    <col min="15893" max="15893" width="4.7109375" style="65" customWidth="1"/>
    <col min="15894" max="15894" width="5" style="65" customWidth="1"/>
    <col min="15895" max="15895" width="2.28515625" style="65" customWidth="1"/>
    <col min="15896" max="15896" width="26" style="65" customWidth="1"/>
    <col min="15897" max="15897" width="8" style="65" customWidth="1"/>
    <col min="15898" max="15898" width="1" style="65" customWidth="1"/>
    <col min="15899" max="15899" width="6.7109375" style="65" customWidth="1"/>
    <col min="15900" max="15900" width="1" style="65" customWidth="1"/>
    <col min="15901" max="15901" width="6.7109375" style="65" customWidth="1"/>
    <col min="15902" max="15902" width="1" style="65" customWidth="1"/>
    <col min="15903" max="15903" width="6.7109375" style="65" customWidth="1"/>
    <col min="15904" max="15904" width="1" style="65" customWidth="1"/>
    <col min="15905" max="15905" width="6.7109375" style="65" customWidth="1"/>
    <col min="15906" max="15906" width="1" style="65" customWidth="1"/>
    <col min="15907" max="15907" width="6.7109375" style="65" customWidth="1"/>
    <col min="15908" max="15908" width="1" style="65" customWidth="1"/>
    <col min="15909" max="15910" width="6.7109375" style="65" customWidth="1"/>
    <col min="15911" max="16128" width="11.42578125" style="65"/>
    <col min="16129" max="16131" width="0" style="65" hidden="1" customWidth="1"/>
    <col min="16132" max="16132" width="6.7109375" style="65" customWidth="1"/>
    <col min="16133" max="16133" width="1.5703125" style="65" customWidth="1"/>
    <col min="16134" max="16134" width="56.140625" style="65" customWidth="1"/>
    <col min="16135" max="16137" width="5.7109375" style="65" customWidth="1"/>
    <col min="16138" max="16138" width="0.85546875" style="65" customWidth="1"/>
    <col min="16139" max="16141" width="5.7109375" style="65" customWidth="1"/>
    <col min="16142" max="16142" width="0.85546875" style="65" customWidth="1"/>
    <col min="16143" max="16145" width="5.7109375" style="65" customWidth="1"/>
    <col min="16146" max="16146" width="5.85546875" style="65" customWidth="1"/>
    <col min="16147" max="16148" width="11.42578125" style="65"/>
    <col min="16149" max="16149" width="4.7109375" style="65" customWidth="1"/>
    <col min="16150" max="16150" width="5" style="65" customWidth="1"/>
    <col min="16151" max="16151" width="2.28515625" style="65" customWidth="1"/>
    <col min="16152" max="16152" width="26" style="65" customWidth="1"/>
    <col min="16153" max="16153" width="8" style="65" customWidth="1"/>
    <col min="16154" max="16154" width="1" style="65" customWidth="1"/>
    <col min="16155" max="16155" width="6.7109375" style="65" customWidth="1"/>
    <col min="16156" max="16156" width="1" style="65" customWidth="1"/>
    <col min="16157" max="16157" width="6.7109375" style="65" customWidth="1"/>
    <col min="16158" max="16158" width="1" style="65" customWidth="1"/>
    <col min="16159" max="16159" width="6.7109375" style="65" customWidth="1"/>
    <col min="16160" max="16160" width="1" style="65" customWidth="1"/>
    <col min="16161" max="16161" width="6.7109375" style="65" customWidth="1"/>
    <col min="16162" max="16162" width="1" style="65" customWidth="1"/>
    <col min="16163" max="16163" width="6.7109375" style="65" customWidth="1"/>
    <col min="16164" max="16164" width="1" style="65" customWidth="1"/>
    <col min="16165" max="16166" width="6.7109375" style="65" customWidth="1"/>
    <col min="16167" max="16384" width="11.42578125" style="65"/>
  </cols>
  <sheetData>
    <row r="1" spans="1:39" ht="13.5" customHeight="1">
      <c r="G1" s="198"/>
      <c r="H1" s="198"/>
      <c r="I1" s="198"/>
      <c r="J1" s="198"/>
      <c r="K1" s="198"/>
      <c r="L1" s="198"/>
      <c r="M1" s="198"/>
      <c r="N1" s="198"/>
      <c r="O1" s="198"/>
      <c r="P1" s="198"/>
      <c r="Q1" s="198"/>
      <c r="R1" s="198"/>
      <c r="S1" s="198"/>
      <c r="T1" s="199"/>
    </row>
    <row r="2" spans="1:39" ht="3.75" customHeight="1">
      <c r="A2" s="55"/>
      <c r="B2" s="55"/>
      <c r="C2" s="200"/>
      <c r="D2" s="55"/>
      <c r="E2" s="55"/>
      <c r="F2" s="55"/>
      <c r="G2" s="201"/>
      <c r="H2" s="201"/>
      <c r="I2" s="201"/>
      <c r="J2" s="201"/>
      <c r="K2" s="201"/>
      <c r="L2" s="201"/>
      <c r="M2" s="201"/>
      <c r="N2" s="201"/>
      <c r="O2" s="201"/>
      <c r="P2" s="201"/>
      <c r="Q2" s="201"/>
      <c r="R2" s="201"/>
      <c r="S2" s="198"/>
      <c r="T2" s="199"/>
    </row>
    <row r="3" spans="1:39" ht="12.75" customHeight="1">
      <c r="A3" s="55"/>
      <c r="B3" s="55"/>
      <c r="C3" s="200"/>
      <c r="D3" s="1850" t="s">
        <v>115</v>
      </c>
      <c r="E3" s="1850"/>
      <c r="F3" s="1850"/>
      <c r="G3" s="1850"/>
      <c r="H3" s="1850"/>
      <c r="I3" s="1850"/>
      <c r="J3" s="1850"/>
      <c r="K3" s="1850"/>
      <c r="L3" s="1850"/>
      <c r="M3" s="1850"/>
      <c r="N3" s="1850"/>
      <c r="O3" s="1850"/>
      <c r="P3" s="1850"/>
      <c r="Q3" s="1850"/>
      <c r="R3" s="1850"/>
      <c r="S3" s="198"/>
      <c r="T3" s="71"/>
      <c r="U3" s="71"/>
      <c r="V3" s="1813"/>
      <c r="W3" s="1813"/>
      <c r="X3" s="1813"/>
      <c r="Y3" s="1813"/>
      <c r="Z3" s="1813"/>
      <c r="AA3" s="1813"/>
      <c r="AB3" s="1813"/>
      <c r="AC3" s="1813"/>
      <c r="AD3" s="1813"/>
      <c r="AE3" s="1813"/>
      <c r="AF3" s="1813"/>
      <c r="AG3" s="1813"/>
      <c r="AH3" s="1813"/>
      <c r="AI3" s="1813"/>
      <c r="AJ3" s="1813"/>
    </row>
    <row r="4" spans="1:39" s="71" customFormat="1" ht="12.75" customHeight="1">
      <c r="A4" s="55"/>
      <c r="B4" s="202"/>
      <c r="C4" s="203"/>
      <c r="D4" s="1850" t="s">
        <v>2</v>
      </c>
      <c r="E4" s="1850"/>
      <c r="F4" s="1850"/>
      <c r="G4" s="1850"/>
      <c r="H4" s="1850"/>
      <c r="I4" s="1850"/>
      <c r="J4" s="1850"/>
      <c r="K4" s="1850"/>
      <c r="L4" s="1850"/>
      <c r="M4" s="1850"/>
      <c r="N4" s="1850"/>
      <c r="O4" s="1850"/>
      <c r="P4" s="1850"/>
      <c r="Q4" s="1850"/>
      <c r="R4" s="1850"/>
      <c r="S4" s="201"/>
      <c r="T4" s="204"/>
      <c r="U4" s="204"/>
      <c r="V4" s="205"/>
      <c r="AL4" s="206"/>
      <c r="AM4" s="206"/>
    </row>
    <row r="5" spans="1:39" s="71" customFormat="1" ht="3" customHeight="1">
      <c r="A5" s="55"/>
      <c r="B5" s="55"/>
      <c r="C5" s="200"/>
      <c r="D5" s="55"/>
      <c r="E5" s="7"/>
      <c r="F5" s="7"/>
      <c r="G5" s="7"/>
      <c r="H5" s="207"/>
      <c r="I5" s="207"/>
      <c r="J5" s="207"/>
      <c r="K5" s="7"/>
      <c r="L5" s="207"/>
      <c r="M5" s="207"/>
      <c r="N5" s="207"/>
      <c r="O5" s="7"/>
      <c r="P5" s="207"/>
      <c r="Q5" s="207"/>
      <c r="R5" s="208"/>
      <c r="S5" s="201"/>
      <c r="V5" s="69"/>
    </row>
    <row r="6" spans="1:39" s="71" customFormat="1" ht="12.75" customHeight="1">
      <c r="A6" s="6"/>
      <c r="B6" s="6"/>
      <c r="C6" s="6"/>
      <c r="D6" s="1851" t="s">
        <v>3</v>
      </c>
      <c r="E6" s="60"/>
      <c r="F6" s="61"/>
      <c r="G6" s="1852" t="s">
        <v>77</v>
      </c>
      <c r="H6" s="1852"/>
      <c r="I6" s="1852"/>
      <c r="J6" s="1852"/>
      <c r="K6" s="1852"/>
      <c r="L6" s="1852"/>
      <c r="M6" s="1852"/>
      <c r="N6" s="1852"/>
      <c r="O6" s="1852"/>
      <c r="P6" s="1852"/>
      <c r="Q6" s="1852"/>
      <c r="R6" s="209"/>
      <c r="S6" s="201"/>
      <c r="V6" s="69"/>
    </row>
    <row r="7" spans="1:39" ht="12.75" customHeight="1">
      <c r="A7" s="6" t="s">
        <v>9</v>
      </c>
      <c r="B7" s="6" t="s">
        <v>10</v>
      </c>
      <c r="C7" s="6" t="s">
        <v>11</v>
      </c>
      <c r="D7" s="1794"/>
      <c r="E7" s="13" t="s">
        <v>116</v>
      </c>
      <c r="F7" s="14"/>
      <c r="G7" s="1852" t="s">
        <v>78</v>
      </c>
      <c r="H7" s="1852"/>
      <c r="I7" s="1852"/>
      <c r="J7" s="210"/>
      <c r="K7" s="1852" t="s">
        <v>79</v>
      </c>
      <c r="L7" s="1852"/>
      <c r="M7" s="1852"/>
      <c r="N7" s="210"/>
      <c r="O7" s="1852" t="s">
        <v>117</v>
      </c>
      <c r="P7" s="1852"/>
      <c r="Q7" s="1852"/>
      <c r="R7" s="1853" t="s">
        <v>21</v>
      </c>
      <c r="S7" s="198"/>
      <c r="T7" s="76"/>
    </row>
    <row r="8" spans="1:39">
      <c r="A8" s="6"/>
      <c r="B8" s="6"/>
      <c r="C8" s="6"/>
      <c r="D8" s="1795"/>
      <c r="E8" s="15"/>
      <c r="F8" s="211"/>
      <c r="G8" s="212" t="s">
        <v>19</v>
      </c>
      <c r="H8" s="212" t="s">
        <v>20</v>
      </c>
      <c r="I8" s="212" t="s">
        <v>21</v>
      </c>
      <c r="J8" s="212"/>
      <c r="K8" s="212" t="s">
        <v>19</v>
      </c>
      <c r="L8" s="212" t="s">
        <v>20</v>
      </c>
      <c r="M8" s="212" t="s">
        <v>21</v>
      </c>
      <c r="N8" s="212"/>
      <c r="O8" s="212" t="s">
        <v>19</v>
      </c>
      <c r="P8" s="212" t="s">
        <v>20</v>
      </c>
      <c r="Q8" s="212" t="s">
        <v>21</v>
      </c>
      <c r="R8" s="1854"/>
      <c r="S8" s="198"/>
      <c r="T8" s="71"/>
    </row>
    <row r="9" spans="1:39">
      <c r="A9" s="6"/>
      <c r="B9" s="6"/>
      <c r="C9" s="6"/>
      <c r="D9" s="1790">
        <v>1401</v>
      </c>
      <c r="E9" s="213" t="s">
        <v>22</v>
      </c>
      <c r="F9" s="211"/>
      <c r="G9" s="18">
        <f>SUM(G10:G15)</f>
        <v>122</v>
      </c>
      <c r="H9" s="18">
        <f>SUM(H10:H15)</f>
        <v>28</v>
      </c>
      <c r="I9" s="18">
        <f>SUM(G9:H9)</f>
        <v>150</v>
      </c>
      <c r="J9" s="18"/>
      <c r="K9" s="18">
        <f>SUM(K10:K15)</f>
        <v>9</v>
      </c>
      <c r="L9" s="18">
        <f>SUM(L10:L15)</f>
        <v>2</v>
      </c>
      <c r="M9" s="214">
        <f>SUM(K9:L9)</f>
        <v>11</v>
      </c>
      <c r="N9" s="214"/>
      <c r="O9" s="18">
        <f>SUM(O10:O15)</f>
        <v>96</v>
      </c>
      <c r="P9" s="18">
        <f>SUM(P10:P15)</f>
        <v>28</v>
      </c>
      <c r="Q9" s="214">
        <f>SUM(O9:P9)</f>
        <v>124</v>
      </c>
      <c r="R9" s="215">
        <f>SUM(Q9,M9,I9)</f>
        <v>285</v>
      </c>
      <c r="S9" s="198"/>
      <c r="T9" s="71"/>
    </row>
    <row r="10" spans="1:39">
      <c r="A10" s="6">
        <v>1</v>
      </c>
      <c r="B10" s="6">
        <v>1</v>
      </c>
      <c r="C10" s="6">
        <v>11</v>
      </c>
      <c r="D10" s="1790"/>
      <c r="E10" s="25" t="s">
        <v>23</v>
      </c>
      <c r="F10" s="7"/>
      <c r="G10" s="216">
        <v>44</v>
      </c>
      <c r="H10" s="216">
        <v>13</v>
      </c>
      <c r="I10" s="216">
        <f t="shared" ref="I10:I15" si="0">SUM(G10:H10)</f>
        <v>57</v>
      </c>
      <c r="J10" s="216"/>
      <c r="K10" s="216">
        <v>1</v>
      </c>
      <c r="L10" s="216">
        <v>0</v>
      </c>
      <c r="M10" s="216">
        <f t="shared" ref="M10:M15" si="1">SUM(K10:L10)</f>
        <v>1</v>
      </c>
      <c r="N10" s="216"/>
      <c r="O10" s="216">
        <v>7</v>
      </c>
      <c r="P10" s="216">
        <v>1</v>
      </c>
      <c r="Q10" s="216">
        <f t="shared" ref="Q10:Q15" si="2">SUM(O10:P10)</f>
        <v>8</v>
      </c>
      <c r="R10" s="217">
        <f t="shared" ref="R10:R15" si="3">SUM(Q10,M10,I10)</f>
        <v>66</v>
      </c>
      <c r="S10" s="198"/>
      <c r="T10" s="199"/>
    </row>
    <row r="11" spans="1:39">
      <c r="A11" s="6">
        <v>1</v>
      </c>
      <c r="B11" s="6">
        <v>1</v>
      </c>
      <c r="C11" s="6">
        <v>5</v>
      </c>
      <c r="D11" s="1790"/>
      <c r="E11" s="31" t="s">
        <v>24</v>
      </c>
      <c r="F11" s="7"/>
      <c r="G11" s="32">
        <v>38</v>
      </c>
      <c r="H11" s="32">
        <v>6</v>
      </c>
      <c r="I11" s="32">
        <f t="shared" si="0"/>
        <v>44</v>
      </c>
      <c r="J11" s="32"/>
      <c r="K11" s="32">
        <v>3</v>
      </c>
      <c r="L11" s="32">
        <v>0</v>
      </c>
      <c r="M11" s="32">
        <f t="shared" si="1"/>
        <v>3</v>
      </c>
      <c r="N11" s="32"/>
      <c r="O11" s="32">
        <v>26</v>
      </c>
      <c r="P11" s="32">
        <v>4</v>
      </c>
      <c r="Q11" s="32">
        <f t="shared" si="2"/>
        <v>30</v>
      </c>
      <c r="R11" s="33">
        <f t="shared" si="3"/>
        <v>77</v>
      </c>
      <c r="S11" s="198"/>
      <c r="T11" s="199"/>
    </row>
    <row r="12" spans="1:39">
      <c r="A12" s="6">
        <v>1</v>
      </c>
      <c r="B12" s="6">
        <v>1</v>
      </c>
      <c r="C12" s="6">
        <v>12</v>
      </c>
      <c r="D12" s="1790"/>
      <c r="E12" s="31" t="s">
        <v>25</v>
      </c>
      <c r="F12" s="7"/>
      <c r="G12" s="32">
        <v>32</v>
      </c>
      <c r="H12" s="32">
        <v>5</v>
      </c>
      <c r="I12" s="32">
        <f t="shared" si="0"/>
        <v>37</v>
      </c>
      <c r="J12" s="32"/>
      <c r="K12" s="32">
        <v>4</v>
      </c>
      <c r="L12" s="32">
        <v>1</v>
      </c>
      <c r="M12" s="32">
        <f t="shared" si="1"/>
        <v>5</v>
      </c>
      <c r="N12" s="32"/>
      <c r="O12" s="32">
        <v>17</v>
      </c>
      <c r="P12" s="32">
        <v>3</v>
      </c>
      <c r="Q12" s="32">
        <f t="shared" si="2"/>
        <v>20</v>
      </c>
      <c r="R12" s="33">
        <f t="shared" si="3"/>
        <v>62</v>
      </c>
      <c r="S12" s="198"/>
      <c r="T12" s="199"/>
    </row>
    <row r="13" spans="1:39">
      <c r="A13" s="6">
        <v>1</v>
      </c>
      <c r="B13" s="6">
        <v>1</v>
      </c>
      <c r="C13" s="6">
        <v>2</v>
      </c>
      <c r="D13" s="1790"/>
      <c r="E13" s="36" t="s">
        <v>26</v>
      </c>
      <c r="F13" s="7"/>
      <c r="G13" s="32">
        <v>4</v>
      </c>
      <c r="H13" s="32">
        <v>3</v>
      </c>
      <c r="I13" s="32">
        <f t="shared" si="0"/>
        <v>7</v>
      </c>
      <c r="J13" s="32"/>
      <c r="K13" s="32">
        <v>0</v>
      </c>
      <c r="L13" s="32">
        <v>0</v>
      </c>
      <c r="M13" s="32">
        <f t="shared" si="1"/>
        <v>0</v>
      </c>
      <c r="N13" s="32"/>
      <c r="O13" s="32">
        <v>26</v>
      </c>
      <c r="P13" s="32">
        <v>12</v>
      </c>
      <c r="Q13" s="32">
        <f t="shared" si="2"/>
        <v>38</v>
      </c>
      <c r="R13" s="33">
        <f t="shared" si="3"/>
        <v>45</v>
      </c>
      <c r="S13" s="198"/>
      <c r="T13" s="199"/>
    </row>
    <row r="14" spans="1:39">
      <c r="A14" s="6">
        <v>1</v>
      </c>
      <c r="B14" s="6">
        <v>1</v>
      </c>
      <c r="C14" s="6">
        <v>4</v>
      </c>
      <c r="D14" s="1790"/>
      <c r="E14" s="36" t="s">
        <v>27</v>
      </c>
      <c r="F14" s="7"/>
      <c r="G14" s="32">
        <v>1</v>
      </c>
      <c r="H14" s="32">
        <v>1</v>
      </c>
      <c r="I14" s="32">
        <f t="shared" si="0"/>
        <v>2</v>
      </c>
      <c r="J14" s="32"/>
      <c r="K14" s="32">
        <v>0</v>
      </c>
      <c r="L14" s="32">
        <v>0</v>
      </c>
      <c r="M14" s="32">
        <f t="shared" si="1"/>
        <v>0</v>
      </c>
      <c r="N14" s="32"/>
      <c r="O14" s="32">
        <v>13</v>
      </c>
      <c r="P14" s="32">
        <v>2</v>
      </c>
      <c r="Q14" s="32">
        <f t="shared" si="2"/>
        <v>15</v>
      </c>
      <c r="R14" s="33">
        <f t="shared" si="3"/>
        <v>17</v>
      </c>
      <c r="S14" s="198"/>
      <c r="T14" s="199"/>
    </row>
    <row r="15" spans="1:39">
      <c r="A15" s="6">
        <v>1</v>
      </c>
      <c r="B15" s="6">
        <v>1</v>
      </c>
      <c r="C15" s="6">
        <v>1</v>
      </c>
      <c r="D15" s="1790"/>
      <c r="E15" s="36" t="s">
        <v>28</v>
      </c>
      <c r="F15" s="7"/>
      <c r="G15" s="32">
        <v>3</v>
      </c>
      <c r="H15" s="32">
        <v>0</v>
      </c>
      <c r="I15" s="32">
        <f t="shared" si="0"/>
        <v>3</v>
      </c>
      <c r="J15" s="32"/>
      <c r="K15" s="32">
        <v>1</v>
      </c>
      <c r="L15" s="32">
        <v>1</v>
      </c>
      <c r="M15" s="32">
        <f t="shared" si="1"/>
        <v>2</v>
      </c>
      <c r="N15" s="32"/>
      <c r="O15" s="32">
        <v>7</v>
      </c>
      <c r="P15" s="32">
        <v>6</v>
      </c>
      <c r="Q15" s="32">
        <f t="shared" si="2"/>
        <v>13</v>
      </c>
      <c r="R15" s="33">
        <f t="shared" si="3"/>
        <v>18</v>
      </c>
      <c r="S15" s="198"/>
      <c r="T15" s="199"/>
    </row>
    <row r="16" spans="1:39">
      <c r="A16" s="6"/>
      <c r="B16" s="6"/>
      <c r="C16" s="6"/>
      <c r="D16" s="1789">
        <v>1402</v>
      </c>
      <c r="E16" s="37" t="s">
        <v>29</v>
      </c>
      <c r="F16" s="218"/>
      <c r="G16" s="23">
        <f>SUM(G17:G24)</f>
        <v>149</v>
      </c>
      <c r="H16" s="23">
        <f>SUM(H17:H24)</f>
        <v>76</v>
      </c>
      <c r="I16" s="23">
        <f>SUM(G16:H16)</f>
        <v>225</v>
      </c>
      <c r="J16" s="23"/>
      <c r="K16" s="23">
        <f>SUM(K17:K24)</f>
        <v>31</v>
      </c>
      <c r="L16" s="23">
        <f>SUM(L17:L24)</f>
        <v>10</v>
      </c>
      <c r="M16" s="23">
        <f>SUM(K16:L16)</f>
        <v>41</v>
      </c>
      <c r="N16" s="23"/>
      <c r="O16" s="23">
        <f>SUM(O17:O24)</f>
        <v>155</v>
      </c>
      <c r="P16" s="23">
        <f>SUM(P17:P24)</f>
        <v>86</v>
      </c>
      <c r="Q16" s="23">
        <f>SUM(O16:P16)</f>
        <v>241</v>
      </c>
      <c r="R16" s="39">
        <f>SUM(Q16,M16,I16)</f>
        <v>507</v>
      </c>
      <c r="S16" s="198"/>
      <c r="T16" s="199"/>
    </row>
    <row r="17" spans="1:63">
      <c r="A17" s="6">
        <v>2</v>
      </c>
      <c r="B17" s="6">
        <v>4</v>
      </c>
      <c r="C17" s="6">
        <v>11</v>
      </c>
      <c r="D17" s="1790"/>
      <c r="E17" s="31" t="s">
        <v>30</v>
      </c>
      <c r="F17" s="7"/>
      <c r="G17" s="32">
        <v>56</v>
      </c>
      <c r="H17" s="32">
        <v>15</v>
      </c>
      <c r="I17" s="32">
        <f t="shared" ref="I17:I52" si="4">SUM(G17:H17)</f>
        <v>71</v>
      </c>
      <c r="J17" s="32"/>
      <c r="K17" s="32">
        <v>12</v>
      </c>
      <c r="L17" s="32">
        <v>4</v>
      </c>
      <c r="M17" s="32">
        <f t="shared" ref="M17:M52" si="5">SUM(K17:L17)</f>
        <v>16</v>
      </c>
      <c r="N17" s="32"/>
      <c r="O17" s="32">
        <v>58</v>
      </c>
      <c r="P17" s="32">
        <v>35</v>
      </c>
      <c r="Q17" s="32">
        <f t="shared" ref="Q17:Q52" si="6">SUM(O17:P17)</f>
        <v>93</v>
      </c>
      <c r="R17" s="33">
        <f t="shared" ref="R17:R52" si="7">SUM(Q17,M17,I17)</f>
        <v>180</v>
      </c>
      <c r="S17" s="198"/>
      <c r="T17" s="199"/>
    </row>
    <row r="18" spans="1:63">
      <c r="A18" s="6">
        <v>2</v>
      </c>
      <c r="B18" s="6">
        <v>4</v>
      </c>
      <c r="C18" s="6">
        <v>10</v>
      </c>
      <c r="D18" s="1790"/>
      <c r="E18" s="31" t="s">
        <v>31</v>
      </c>
      <c r="F18" s="7"/>
      <c r="G18" s="32">
        <v>26</v>
      </c>
      <c r="H18" s="32">
        <v>6</v>
      </c>
      <c r="I18" s="32">
        <f t="shared" si="4"/>
        <v>32</v>
      </c>
      <c r="J18" s="32"/>
      <c r="K18" s="32">
        <v>5</v>
      </c>
      <c r="L18" s="32">
        <v>2</v>
      </c>
      <c r="M18" s="32">
        <f t="shared" si="5"/>
        <v>7</v>
      </c>
      <c r="N18" s="32"/>
      <c r="O18" s="32">
        <v>37</v>
      </c>
      <c r="P18" s="32">
        <v>15</v>
      </c>
      <c r="Q18" s="32">
        <f t="shared" si="6"/>
        <v>52</v>
      </c>
      <c r="R18" s="33">
        <f t="shared" si="7"/>
        <v>91</v>
      </c>
      <c r="S18" s="198"/>
      <c r="T18" s="199"/>
    </row>
    <row r="19" spans="1:63">
      <c r="A19" s="6">
        <v>2</v>
      </c>
      <c r="B19" s="6">
        <v>4</v>
      </c>
      <c r="C19" s="6">
        <v>10</v>
      </c>
      <c r="D19" s="1790"/>
      <c r="E19" s="31" t="s">
        <v>32</v>
      </c>
      <c r="F19" s="7"/>
      <c r="G19" s="32">
        <v>32</v>
      </c>
      <c r="H19" s="32">
        <v>20</v>
      </c>
      <c r="I19" s="32">
        <f t="shared" si="4"/>
        <v>52</v>
      </c>
      <c r="J19" s="32"/>
      <c r="K19" s="32">
        <v>5</v>
      </c>
      <c r="L19" s="32">
        <v>0</v>
      </c>
      <c r="M19" s="32">
        <f t="shared" si="5"/>
        <v>5</v>
      </c>
      <c r="N19" s="32"/>
      <c r="O19" s="32">
        <v>22</v>
      </c>
      <c r="P19" s="32">
        <v>14</v>
      </c>
      <c r="Q19" s="32">
        <f t="shared" si="6"/>
        <v>36</v>
      </c>
      <c r="R19" s="33">
        <f t="shared" si="7"/>
        <v>93</v>
      </c>
      <c r="S19" s="198"/>
      <c r="T19" s="199"/>
    </row>
    <row r="20" spans="1:63">
      <c r="A20" s="6">
        <v>2</v>
      </c>
      <c r="B20" s="6">
        <v>4</v>
      </c>
      <c r="C20" s="6">
        <v>3</v>
      </c>
      <c r="D20" s="1790"/>
      <c r="E20" s="31" t="s">
        <v>33</v>
      </c>
      <c r="F20" s="7"/>
      <c r="G20" s="32">
        <v>9</v>
      </c>
      <c r="H20" s="32">
        <v>7</v>
      </c>
      <c r="I20" s="32">
        <f t="shared" si="4"/>
        <v>16</v>
      </c>
      <c r="J20" s="32"/>
      <c r="K20" s="32">
        <v>5</v>
      </c>
      <c r="L20" s="32">
        <v>4</v>
      </c>
      <c r="M20" s="32">
        <f t="shared" si="5"/>
        <v>9</v>
      </c>
      <c r="N20" s="32"/>
      <c r="O20" s="32">
        <v>11</v>
      </c>
      <c r="P20" s="32">
        <v>4</v>
      </c>
      <c r="Q20" s="32">
        <f t="shared" si="6"/>
        <v>15</v>
      </c>
      <c r="R20" s="33">
        <f t="shared" si="7"/>
        <v>40</v>
      </c>
      <c r="S20" s="198"/>
      <c r="T20" s="199"/>
    </row>
    <row r="21" spans="1:63">
      <c r="A21" s="6">
        <v>2</v>
      </c>
      <c r="B21" s="6">
        <v>4</v>
      </c>
      <c r="C21" s="6">
        <v>7</v>
      </c>
      <c r="D21" s="1790"/>
      <c r="E21" s="31" t="s">
        <v>34</v>
      </c>
      <c r="F21" s="7"/>
      <c r="G21" s="32">
        <v>4</v>
      </c>
      <c r="H21" s="32">
        <v>2</v>
      </c>
      <c r="I21" s="32">
        <f t="shared" si="4"/>
        <v>6</v>
      </c>
      <c r="J21" s="32"/>
      <c r="K21" s="32">
        <v>1</v>
      </c>
      <c r="L21" s="32">
        <v>0</v>
      </c>
      <c r="M21" s="32">
        <f t="shared" si="5"/>
        <v>1</v>
      </c>
      <c r="N21" s="32"/>
      <c r="O21" s="32">
        <v>13</v>
      </c>
      <c r="P21" s="32">
        <v>5</v>
      </c>
      <c r="Q21" s="32">
        <f t="shared" si="6"/>
        <v>18</v>
      </c>
      <c r="R21" s="33">
        <f t="shared" si="7"/>
        <v>25</v>
      </c>
      <c r="S21" s="198"/>
      <c r="T21" s="199"/>
    </row>
    <row r="22" spans="1:63">
      <c r="A22" s="6">
        <v>2</v>
      </c>
      <c r="B22" s="6">
        <v>4</v>
      </c>
      <c r="C22" s="6">
        <v>1</v>
      </c>
      <c r="D22" s="1790"/>
      <c r="E22" s="31" t="s">
        <v>35</v>
      </c>
      <c r="F22" s="7"/>
      <c r="G22" s="32">
        <v>5</v>
      </c>
      <c r="H22" s="32">
        <v>4</v>
      </c>
      <c r="I22" s="32">
        <f t="shared" si="4"/>
        <v>9</v>
      </c>
      <c r="J22" s="32"/>
      <c r="K22" s="32">
        <v>0</v>
      </c>
      <c r="L22" s="32">
        <v>0</v>
      </c>
      <c r="M22" s="32">
        <f t="shared" si="5"/>
        <v>0</v>
      </c>
      <c r="N22" s="32"/>
      <c r="O22" s="32">
        <v>5</v>
      </c>
      <c r="P22" s="32">
        <v>2</v>
      </c>
      <c r="Q22" s="32">
        <f t="shared" si="6"/>
        <v>7</v>
      </c>
      <c r="R22" s="33">
        <f t="shared" si="7"/>
        <v>16</v>
      </c>
      <c r="S22" s="198"/>
      <c r="T22" s="199"/>
    </row>
    <row r="23" spans="1:63">
      <c r="A23" s="6">
        <v>2</v>
      </c>
      <c r="B23" s="6">
        <v>4</v>
      </c>
      <c r="C23" s="6">
        <v>9</v>
      </c>
      <c r="D23" s="1790"/>
      <c r="E23" s="31" t="s">
        <v>36</v>
      </c>
      <c r="F23" s="7"/>
      <c r="G23" s="32">
        <v>9</v>
      </c>
      <c r="H23" s="32">
        <v>6</v>
      </c>
      <c r="I23" s="32">
        <f t="shared" si="4"/>
        <v>15</v>
      </c>
      <c r="J23" s="32"/>
      <c r="K23" s="32">
        <v>3</v>
      </c>
      <c r="L23" s="32">
        <v>0</v>
      </c>
      <c r="M23" s="32">
        <f t="shared" si="5"/>
        <v>3</v>
      </c>
      <c r="N23" s="32"/>
      <c r="O23" s="32">
        <v>7</v>
      </c>
      <c r="P23" s="32">
        <v>5</v>
      </c>
      <c r="Q23" s="32">
        <f t="shared" si="6"/>
        <v>12</v>
      </c>
      <c r="R23" s="33">
        <f t="shared" si="7"/>
        <v>30</v>
      </c>
      <c r="S23" s="198"/>
      <c r="T23" s="237"/>
      <c r="U23" s="280"/>
      <c r="V23" s="280"/>
      <c r="W23" s="280"/>
      <c r="X23" s="280"/>
      <c r="Y23" s="280"/>
      <c r="Z23" s="280"/>
      <c r="AA23" s="280"/>
      <c r="AB23" s="280"/>
      <c r="AC23" s="280"/>
      <c r="AD23" s="280"/>
      <c r="AE23" s="280"/>
      <c r="AF23" s="280"/>
      <c r="AG23" s="280"/>
      <c r="AH23" s="280"/>
      <c r="AI23" s="280"/>
      <c r="AJ23" s="280"/>
      <c r="AK23" s="280"/>
      <c r="AL23" s="280"/>
      <c r="AM23" s="280"/>
      <c r="AN23" s="280"/>
      <c r="AO23" s="280"/>
      <c r="AP23" s="280"/>
      <c r="AQ23" s="280"/>
      <c r="AR23" s="280"/>
      <c r="AS23" s="280"/>
      <c r="AT23" s="280"/>
      <c r="AU23" s="280"/>
      <c r="AV23" s="280"/>
      <c r="AW23" s="280"/>
      <c r="AX23" s="280"/>
      <c r="AY23" s="280"/>
      <c r="AZ23" s="280"/>
      <c r="BA23" s="280"/>
      <c r="BB23" s="280"/>
      <c r="BC23" s="280"/>
      <c r="BD23" s="280"/>
      <c r="BE23" s="280"/>
      <c r="BF23" s="280"/>
      <c r="BG23" s="280"/>
      <c r="BH23" s="280"/>
      <c r="BI23" s="280"/>
      <c r="BJ23" s="280"/>
      <c r="BK23" s="280"/>
    </row>
    <row r="24" spans="1:63">
      <c r="A24" s="6">
        <v>2</v>
      </c>
      <c r="B24" s="6">
        <v>4</v>
      </c>
      <c r="C24" s="6">
        <v>11</v>
      </c>
      <c r="D24" s="1790"/>
      <c r="E24" s="36" t="s">
        <v>37</v>
      </c>
      <c r="F24" s="26"/>
      <c r="G24" s="32">
        <v>8</v>
      </c>
      <c r="H24" s="32">
        <v>16</v>
      </c>
      <c r="I24" s="32">
        <f t="shared" si="4"/>
        <v>24</v>
      </c>
      <c r="J24" s="32"/>
      <c r="K24" s="32">
        <v>0</v>
      </c>
      <c r="L24" s="32">
        <v>0</v>
      </c>
      <c r="M24" s="32">
        <f t="shared" si="5"/>
        <v>0</v>
      </c>
      <c r="N24" s="32"/>
      <c r="O24" s="32">
        <v>2</v>
      </c>
      <c r="P24" s="32">
        <v>6</v>
      </c>
      <c r="Q24" s="32">
        <f t="shared" si="6"/>
        <v>8</v>
      </c>
      <c r="R24" s="33">
        <f t="shared" si="7"/>
        <v>32</v>
      </c>
      <c r="S24" s="198"/>
      <c r="T24" s="237"/>
      <c r="U24" s="280"/>
      <c r="V24" s="280"/>
      <c r="W24" s="280"/>
      <c r="X24" s="280"/>
      <c r="Y24" s="280"/>
      <c r="Z24" s="280"/>
      <c r="AA24" s="280"/>
      <c r="AB24" s="280"/>
      <c r="AC24" s="280"/>
      <c r="AD24" s="280"/>
      <c r="AE24" s="280"/>
      <c r="AF24" s="280"/>
      <c r="AG24" s="280"/>
      <c r="AH24" s="280"/>
      <c r="AI24" s="280"/>
      <c r="AJ24" s="280"/>
      <c r="AK24" s="280"/>
      <c r="AL24" s="280"/>
      <c r="AM24" s="280"/>
      <c r="AN24" s="280"/>
      <c r="AO24" s="280"/>
      <c r="AP24" s="280"/>
      <c r="AQ24" s="280"/>
      <c r="AR24" s="280"/>
      <c r="AS24" s="280"/>
      <c r="AT24" s="280"/>
      <c r="AU24" s="280"/>
      <c r="AV24" s="280"/>
      <c r="AW24" s="280"/>
      <c r="AX24" s="280"/>
      <c r="AY24" s="280"/>
      <c r="AZ24" s="280"/>
      <c r="BA24" s="280"/>
      <c r="BB24" s="280"/>
      <c r="BC24" s="280"/>
      <c r="BD24" s="280"/>
      <c r="BE24" s="280"/>
      <c r="BF24" s="280"/>
      <c r="BG24" s="280"/>
      <c r="BH24" s="280"/>
      <c r="BI24" s="280"/>
      <c r="BJ24" s="280"/>
      <c r="BK24" s="280"/>
    </row>
    <row r="25" spans="1:63">
      <c r="A25" s="6"/>
      <c r="B25" s="6"/>
      <c r="C25" s="6"/>
      <c r="D25" s="1789">
        <v>1403</v>
      </c>
      <c r="E25" s="37" t="s">
        <v>38</v>
      </c>
      <c r="F25" s="218"/>
      <c r="G25" s="23">
        <f>SUM(G26:G28)</f>
        <v>13</v>
      </c>
      <c r="H25" s="23">
        <f>SUM(H26:H28)</f>
        <v>43</v>
      </c>
      <c r="I25" s="23">
        <f t="shared" si="4"/>
        <v>56</v>
      </c>
      <c r="J25" s="23"/>
      <c r="K25" s="23">
        <f>SUM(K26:K28)</f>
        <v>2</v>
      </c>
      <c r="L25" s="23">
        <f>SUM(L26:L28)</f>
        <v>4</v>
      </c>
      <c r="M25" s="23">
        <f t="shared" si="5"/>
        <v>6</v>
      </c>
      <c r="N25" s="23"/>
      <c r="O25" s="23">
        <f>SUM(O26:O28)</f>
        <v>60</v>
      </c>
      <c r="P25" s="23">
        <f>SUM(P26:P28)</f>
        <v>107</v>
      </c>
      <c r="Q25" s="23">
        <f t="shared" si="6"/>
        <v>167</v>
      </c>
      <c r="R25" s="39">
        <f t="shared" si="7"/>
        <v>229</v>
      </c>
      <c r="S25" s="198"/>
      <c r="T25" s="237"/>
      <c r="U25" s="280"/>
      <c r="V25" s="280"/>
      <c r="W25" s="280"/>
      <c r="X25" s="280"/>
      <c r="Y25" s="280"/>
      <c r="Z25" s="280"/>
      <c r="AA25" s="280"/>
      <c r="AB25" s="280"/>
      <c r="AC25" s="280"/>
      <c r="AD25" s="280"/>
      <c r="AE25" s="280"/>
      <c r="AF25" s="280"/>
      <c r="AG25" s="280"/>
      <c r="AH25" s="280"/>
      <c r="AI25" s="280"/>
      <c r="AJ25" s="280"/>
      <c r="AK25" s="280"/>
      <c r="AL25" s="280"/>
      <c r="AM25" s="280"/>
      <c r="AN25" s="280"/>
      <c r="AO25" s="280"/>
      <c r="AP25" s="280"/>
      <c r="AQ25" s="280"/>
      <c r="AR25" s="280"/>
      <c r="AS25" s="280"/>
      <c r="AT25" s="280"/>
      <c r="AU25" s="280"/>
      <c r="AV25" s="280"/>
      <c r="AW25" s="280"/>
      <c r="AX25" s="280"/>
      <c r="AY25" s="280"/>
      <c r="AZ25" s="280"/>
      <c r="BA25" s="280"/>
      <c r="BB25" s="280"/>
      <c r="BC25" s="280"/>
      <c r="BD25" s="280"/>
      <c r="BE25" s="280"/>
      <c r="BF25" s="280"/>
      <c r="BG25" s="280"/>
      <c r="BH25" s="280"/>
      <c r="BI25" s="280"/>
      <c r="BJ25" s="280"/>
      <c r="BK25" s="280"/>
    </row>
    <row r="26" spans="1:63" s="219" customFormat="1">
      <c r="A26" s="6">
        <v>3</v>
      </c>
      <c r="B26" s="6">
        <v>5</v>
      </c>
      <c r="C26" s="6">
        <v>11</v>
      </c>
      <c r="D26" s="1790"/>
      <c r="E26" s="36" t="s">
        <v>39</v>
      </c>
      <c r="F26" s="7"/>
      <c r="G26" s="32">
        <v>7</v>
      </c>
      <c r="H26" s="32">
        <v>25</v>
      </c>
      <c r="I26" s="32">
        <f t="shared" si="4"/>
        <v>32</v>
      </c>
      <c r="J26" s="32"/>
      <c r="K26" s="32">
        <v>0</v>
      </c>
      <c r="L26" s="32">
        <v>1</v>
      </c>
      <c r="M26" s="32">
        <f t="shared" si="5"/>
        <v>1</v>
      </c>
      <c r="N26" s="32"/>
      <c r="O26" s="32">
        <v>32</v>
      </c>
      <c r="P26" s="32">
        <v>58</v>
      </c>
      <c r="Q26" s="32">
        <f t="shared" si="6"/>
        <v>90</v>
      </c>
      <c r="R26" s="33">
        <f t="shared" si="7"/>
        <v>123</v>
      </c>
      <c r="S26" s="198"/>
      <c r="T26" s="237"/>
      <c r="U26" s="280"/>
      <c r="V26" s="280"/>
      <c r="W26" s="280"/>
      <c r="X26" s="280"/>
      <c r="Y26" s="280"/>
      <c r="Z26" s="280"/>
      <c r="AA26" s="280"/>
      <c r="AB26" s="280"/>
      <c r="AC26" s="280"/>
      <c r="AD26" s="280"/>
      <c r="AE26" s="280"/>
      <c r="AF26" s="280"/>
      <c r="AG26" s="280"/>
      <c r="AH26" s="280"/>
      <c r="AI26" s="280"/>
      <c r="AJ26" s="280"/>
      <c r="AK26" s="280"/>
      <c r="AL26" s="280"/>
      <c r="AM26" s="280"/>
      <c r="AN26" s="280"/>
      <c r="AO26" s="280"/>
      <c r="AP26" s="280"/>
      <c r="AQ26" s="280"/>
      <c r="AR26" s="280"/>
      <c r="AS26" s="280"/>
      <c r="AT26" s="280"/>
      <c r="AU26" s="280"/>
      <c r="AV26" s="280"/>
      <c r="AW26" s="280"/>
      <c r="AX26" s="280"/>
      <c r="AY26" s="280"/>
      <c r="AZ26" s="280"/>
      <c r="BA26" s="280"/>
      <c r="BB26" s="280"/>
      <c r="BC26" s="280"/>
      <c r="BD26" s="280"/>
      <c r="BE26" s="280"/>
      <c r="BF26" s="280"/>
      <c r="BG26" s="280"/>
      <c r="BH26" s="280"/>
      <c r="BI26" s="280"/>
      <c r="BJ26" s="280"/>
      <c r="BK26" s="280"/>
    </row>
    <row r="27" spans="1:63" s="219" customFormat="1">
      <c r="A27" s="6">
        <v>3</v>
      </c>
      <c r="B27" s="6">
        <v>5</v>
      </c>
      <c r="C27" s="6">
        <v>8</v>
      </c>
      <c r="D27" s="1790"/>
      <c r="E27" s="36" t="s">
        <v>40</v>
      </c>
      <c r="F27" s="7"/>
      <c r="G27" s="32">
        <v>2</v>
      </c>
      <c r="H27" s="32">
        <v>6</v>
      </c>
      <c r="I27" s="32">
        <f t="shared" si="4"/>
        <v>8</v>
      </c>
      <c r="J27" s="32"/>
      <c r="K27" s="32">
        <v>1</v>
      </c>
      <c r="L27" s="32">
        <v>3</v>
      </c>
      <c r="M27" s="32">
        <f t="shared" si="5"/>
        <v>4</v>
      </c>
      <c r="N27" s="32"/>
      <c r="O27" s="32">
        <v>15</v>
      </c>
      <c r="P27" s="32">
        <v>27</v>
      </c>
      <c r="Q27" s="32">
        <f t="shared" si="6"/>
        <v>42</v>
      </c>
      <c r="R27" s="33">
        <f t="shared" si="7"/>
        <v>54</v>
      </c>
      <c r="S27" s="198"/>
      <c r="T27" s="237"/>
      <c r="U27" s="280"/>
      <c r="V27" s="280"/>
      <c r="W27" s="280"/>
      <c r="X27" s="280"/>
      <c r="Y27" s="280"/>
      <c r="Z27" s="280"/>
      <c r="AA27" s="280"/>
      <c r="AB27" s="280"/>
      <c r="AC27" s="280"/>
      <c r="AD27" s="280"/>
      <c r="AE27" s="280"/>
      <c r="AF27" s="280"/>
      <c r="AG27" s="280"/>
      <c r="AH27" s="280"/>
      <c r="AI27" s="280"/>
      <c r="AJ27" s="280"/>
      <c r="AK27" s="280"/>
      <c r="AL27" s="280"/>
      <c r="AM27" s="280"/>
      <c r="AN27" s="280"/>
      <c r="AO27" s="280"/>
      <c r="AP27" s="280"/>
      <c r="AQ27" s="280"/>
      <c r="AR27" s="280"/>
      <c r="AS27" s="280"/>
      <c r="AT27" s="280"/>
      <c r="AU27" s="280"/>
      <c r="AV27" s="280"/>
      <c r="AW27" s="280"/>
      <c r="AX27" s="280"/>
      <c r="AY27" s="280"/>
      <c r="AZ27" s="280"/>
      <c r="BA27" s="280"/>
      <c r="BB27" s="280"/>
      <c r="BC27" s="280"/>
      <c r="BD27" s="280"/>
      <c r="BE27" s="280"/>
      <c r="BF27" s="280"/>
      <c r="BG27" s="280"/>
      <c r="BH27" s="280"/>
      <c r="BI27" s="280"/>
      <c r="BJ27" s="280"/>
      <c r="BK27" s="280"/>
    </row>
    <row r="28" spans="1:63" s="219" customFormat="1">
      <c r="A28" s="6">
        <v>3</v>
      </c>
      <c r="B28" s="6">
        <v>5</v>
      </c>
      <c r="C28" s="6">
        <v>10</v>
      </c>
      <c r="D28" s="1790"/>
      <c r="E28" s="36" t="s">
        <v>41</v>
      </c>
      <c r="F28" s="7"/>
      <c r="G28" s="32">
        <v>4</v>
      </c>
      <c r="H28" s="32">
        <v>12</v>
      </c>
      <c r="I28" s="32">
        <f t="shared" si="4"/>
        <v>16</v>
      </c>
      <c r="J28" s="32"/>
      <c r="K28" s="32">
        <v>1</v>
      </c>
      <c r="L28" s="32">
        <v>0</v>
      </c>
      <c r="M28" s="32">
        <f t="shared" si="5"/>
        <v>1</v>
      </c>
      <c r="N28" s="32"/>
      <c r="O28" s="32">
        <v>13</v>
      </c>
      <c r="P28" s="32">
        <v>22</v>
      </c>
      <c r="Q28" s="32">
        <f t="shared" si="6"/>
        <v>35</v>
      </c>
      <c r="R28" s="33">
        <f t="shared" si="7"/>
        <v>52</v>
      </c>
      <c r="S28" s="198"/>
      <c r="T28" s="237"/>
      <c r="U28" s="280"/>
      <c r="V28" s="280"/>
      <c r="W28" s="280"/>
      <c r="X28" s="280"/>
      <c r="Y28" s="280"/>
      <c r="Z28" s="280"/>
      <c r="AA28" s="280"/>
      <c r="AB28" s="280"/>
      <c r="AC28" s="280"/>
      <c r="AD28" s="280"/>
      <c r="AE28" s="280"/>
      <c r="AF28" s="280"/>
      <c r="AG28" s="280"/>
      <c r="AH28" s="280"/>
      <c r="AI28" s="280"/>
      <c r="AJ28" s="280"/>
      <c r="AK28" s="280"/>
      <c r="AL28" s="280"/>
      <c r="AM28" s="280"/>
      <c r="AN28" s="280"/>
      <c r="AO28" s="280"/>
      <c r="AP28" s="280"/>
      <c r="AQ28" s="280"/>
      <c r="AR28" s="280"/>
      <c r="AS28" s="280"/>
      <c r="AT28" s="280"/>
      <c r="AU28" s="280"/>
      <c r="AV28" s="280"/>
      <c r="AW28" s="280"/>
      <c r="AX28" s="280"/>
      <c r="AY28" s="280"/>
      <c r="AZ28" s="280"/>
      <c r="BA28" s="280"/>
      <c r="BB28" s="280"/>
      <c r="BC28" s="280"/>
      <c r="BD28" s="280"/>
      <c r="BE28" s="280"/>
      <c r="BF28" s="280"/>
      <c r="BG28" s="280"/>
      <c r="BH28" s="280"/>
      <c r="BI28" s="280"/>
      <c r="BJ28" s="280"/>
      <c r="BK28" s="280"/>
    </row>
    <row r="29" spans="1:63">
      <c r="A29" s="6"/>
      <c r="B29" s="6"/>
      <c r="C29" s="6"/>
      <c r="D29" s="1784">
        <v>1404</v>
      </c>
      <c r="E29" s="37" t="s">
        <v>42</v>
      </c>
      <c r="F29" s="218"/>
      <c r="G29" s="23">
        <f>SUM(G30:G31)</f>
        <v>70</v>
      </c>
      <c r="H29" s="23">
        <f>SUM(H30:H31)</f>
        <v>13</v>
      </c>
      <c r="I29" s="23">
        <f t="shared" si="4"/>
        <v>83</v>
      </c>
      <c r="J29" s="23"/>
      <c r="K29" s="23">
        <f>SUM(K30:K31)</f>
        <v>17</v>
      </c>
      <c r="L29" s="23">
        <f>SUM(L30:L31)</f>
        <v>3</v>
      </c>
      <c r="M29" s="23">
        <f t="shared" si="5"/>
        <v>20</v>
      </c>
      <c r="N29" s="23"/>
      <c r="O29" s="23">
        <f>SUM(O30:O31)</f>
        <v>89</v>
      </c>
      <c r="P29" s="23">
        <f>SUM(P30:P31)</f>
        <v>32</v>
      </c>
      <c r="Q29" s="23">
        <f t="shared" si="6"/>
        <v>121</v>
      </c>
      <c r="R29" s="39">
        <f t="shared" si="7"/>
        <v>224</v>
      </c>
      <c r="S29" s="198"/>
      <c r="T29" s="237"/>
      <c r="U29" s="280"/>
      <c r="V29" s="280"/>
      <c r="W29" s="280"/>
      <c r="X29" s="280"/>
      <c r="Y29" s="280"/>
      <c r="Z29" s="280"/>
      <c r="AA29" s="280"/>
      <c r="AB29" s="280"/>
      <c r="AC29" s="280"/>
      <c r="AD29" s="280"/>
      <c r="AE29" s="280"/>
      <c r="AF29" s="280"/>
      <c r="AG29" s="280"/>
      <c r="AH29" s="280"/>
      <c r="AI29" s="280"/>
      <c r="AJ29" s="280"/>
      <c r="AK29" s="280"/>
      <c r="AL29" s="280"/>
      <c r="AM29" s="280"/>
      <c r="AN29" s="280"/>
      <c r="AO29" s="280"/>
      <c r="AP29" s="280"/>
      <c r="AQ29" s="280"/>
      <c r="AR29" s="280"/>
      <c r="AS29" s="280"/>
      <c r="AT29" s="280"/>
      <c r="AU29" s="280"/>
      <c r="AV29" s="280"/>
      <c r="AW29" s="280"/>
      <c r="AX29" s="280"/>
      <c r="AY29" s="280"/>
      <c r="AZ29" s="280"/>
      <c r="BA29" s="280"/>
      <c r="BB29" s="280"/>
      <c r="BC29" s="280"/>
      <c r="BD29" s="280"/>
      <c r="BE29" s="280"/>
      <c r="BF29" s="280"/>
      <c r="BG29" s="280"/>
      <c r="BH29" s="280"/>
      <c r="BI29" s="280"/>
      <c r="BJ29" s="280"/>
      <c r="BK29" s="280"/>
    </row>
    <row r="30" spans="1:63">
      <c r="A30" s="6">
        <v>4</v>
      </c>
      <c r="B30" s="6">
        <v>6</v>
      </c>
      <c r="C30" s="6">
        <v>11</v>
      </c>
      <c r="D30" s="1785"/>
      <c r="E30" s="31" t="s">
        <v>43</v>
      </c>
      <c r="F30" s="7"/>
      <c r="G30" s="32">
        <v>44</v>
      </c>
      <c r="H30" s="32">
        <v>7</v>
      </c>
      <c r="I30" s="32">
        <f t="shared" si="4"/>
        <v>51</v>
      </c>
      <c r="J30" s="32"/>
      <c r="K30" s="32">
        <v>9</v>
      </c>
      <c r="L30" s="32">
        <v>2</v>
      </c>
      <c r="M30" s="32">
        <f t="shared" si="5"/>
        <v>11</v>
      </c>
      <c r="N30" s="32"/>
      <c r="O30" s="32">
        <v>33</v>
      </c>
      <c r="P30" s="32">
        <v>7</v>
      </c>
      <c r="Q30" s="32">
        <f t="shared" si="6"/>
        <v>40</v>
      </c>
      <c r="R30" s="33">
        <f t="shared" si="7"/>
        <v>102</v>
      </c>
      <c r="S30" s="198"/>
      <c r="T30" s="237"/>
      <c r="U30" s="280"/>
      <c r="V30" s="280"/>
      <c r="W30" s="280"/>
      <c r="X30" s="280"/>
      <c r="Y30" s="280"/>
      <c r="Z30" s="280"/>
      <c r="AA30" s="280"/>
      <c r="AB30" s="280"/>
      <c r="AC30" s="280"/>
      <c r="AD30" s="280"/>
      <c r="AE30" s="280"/>
      <c r="AF30" s="280"/>
      <c r="AG30" s="280"/>
      <c r="AH30" s="280"/>
      <c r="AI30" s="280"/>
      <c r="AJ30" s="280"/>
      <c r="AK30" s="280"/>
      <c r="AL30" s="280"/>
      <c r="AM30" s="280"/>
      <c r="AN30" s="280"/>
      <c r="AO30" s="280"/>
      <c r="AP30" s="280"/>
      <c r="AQ30" s="280"/>
      <c r="AR30" s="280"/>
      <c r="AS30" s="280"/>
      <c r="AT30" s="280"/>
      <c r="AU30" s="280"/>
      <c r="AV30" s="280"/>
      <c r="AW30" s="280"/>
      <c r="AX30" s="280"/>
      <c r="AY30" s="280"/>
      <c r="AZ30" s="280"/>
      <c r="BA30" s="280"/>
      <c r="BB30" s="280"/>
      <c r="BC30" s="280"/>
      <c r="BD30" s="280"/>
      <c r="BE30" s="280"/>
      <c r="BF30" s="280"/>
      <c r="BG30" s="280"/>
      <c r="BH30" s="280"/>
      <c r="BI30" s="280"/>
      <c r="BJ30" s="280"/>
      <c r="BK30" s="280"/>
    </row>
    <row r="31" spans="1:63">
      <c r="A31" s="6">
        <v>4</v>
      </c>
      <c r="B31" s="6">
        <v>6</v>
      </c>
      <c r="C31" s="6">
        <v>11</v>
      </c>
      <c r="D31" s="1785"/>
      <c r="E31" s="31" t="s">
        <v>44</v>
      </c>
      <c r="F31" s="7"/>
      <c r="G31" s="32">
        <v>26</v>
      </c>
      <c r="H31" s="32">
        <v>6</v>
      </c>
      <c r="I31" s="32">
        <f t="shared" si="4"/>
        <v>32</v>
      </c>
      <c r="J31" s="32"/>
      <c r="K31" s="32">
        <v>8</v>
      </c>
      <c r="L31" s="32">
        <v>1</v>
      </c>
      <c r="M31" s="32">
        <f t="shared" si="5"/>
        <v>9</v>
      </c>
      <c r="N31" s="32"/>
      <c r="O31" s="32">
        <v>56</v>
      </c>
      <c r="P31" s="32">
        <v>25</v>
      </c>
      <c r="Q31" s="32">
        <f t="shared" si="6"/>
        <v>81</v>
      </c>
      <c r="R31" s="33">
        <f t="shared" si="7"/>
        <v>122</v>
      </c>
      <c r="S31" s="198"/>
      <c r="T31" s="199"/>
    </row>
    <row r="32" spans="1:63">
      <c r="A32" s="6"/>
      <c r="B32" s="6"/>
      <c r="C32" s="6"/>
      <c r="D32" s="1789">
        <v>1405</v>
      </c>
      <c r="E32" s="43" t="s">
        <v>45</v>
      </c>
      <c r="F32" s="21"/>
      <c r="G32" s="23">
        <f>SUM(G33:G36)</f>
        <v>77</v>
      </c>
      <c r="H32" s="23">
        <f>SUM(H33:H36)</f>
        <v>65</v>
      </c>
      <c r="I32" s="23">
        <f t="shared" si="4"/>
        <v>142</v>
      </c>
      <c r="J32" s="23"/>
      <c r="K32" s="23">
        <f>SUM(K33:K36)</f>
        <v>33</v>
      </c>
      <c r="L32" s="23">
        <f>SUM(L33:L36)</f>
        <v>11</v>
      </c>
      <c r="M32" s="23">
        <f t="shared" si="5"/>
        <v>44</v>
      </c>
      <c r="N32" s="23"/>
      <c r="O32" s="23">
        <f>SUM(O33:O36)</f>
        <v>148</v>
      </c>
      <c r="P32" s="23">
        <f>SUM(P33:P36)</f>
        <v>105</v>
      </c>
      <c r="Q32" s="23">
        <f t="shared" si="6"/>
        <v>253</v>
      </c>
      <c r="R32" s="39">
        <f t="shared" si="7"/>
        <v>439</v>
      </c>
      <c r="S32" s="198"/>
      <c r="T32" s="199"/>
    </row>
    <row r="33" spans="1:20">
      <c r="A33" s="6">
        <v>5</v>
      </c>
      <c r="B33" s="6">
        <v>4</v>
      </c>
      <c r="C33" s="6">
        <v>8</v>
      </c>
      <c r="D33" s="1790"/>
      <c r="E33" s="31" t="s">
        <v>46</v>
      </c>
      <c r="F33" s="7"/>
      <c r="G33" s="7">
        <v>19</v>
      </c>
      <c r="H33" s="7">
        <v>8</v>
      </c>
      <c r="I33" s="7">
        <f t="shared" si="4"/>
        <v>27</v>
      </c>
      <c r="J33" s="7"/>
      <c r="K33" s="7">
        <v>7</v>
      </c>
      <c r="L33" s="7">
        <v>1</v>
      </c>
      <c r="M33" s="7">
        <f t="shared" si="5"/>
        <v>8</v>
      </c>
      <c r="N33" s="7"/>
      <c r="O33" s="7">
        <v>25</v>
      </c>
      <c r="P33" s="7">
        <v>8</v>
      </c>
      <c r="Q33" s="7">
        <f t="shared" si="6"/>
        <v>33</v>
      </c>
      <c r="R33" s="220">
        <f t="shared" si="7"/>
        <v>68</v>
      </c>
      <c r="S33" s="198"/>
      <c r="T33" s="199"/>
    </row>
    <row r="34" spans="1:20">
      <c r="A34" s="6">
        <v>5</v>
      </c>
      <c r="B34" s="6">
        <v>4</v>
      </c>
      <c r="C34" s="6">
        <v>8</v>
      </c>
      <c r="D34" s="1790"/>
      <c r="E34" s="31" t="s">
        <v>47</v>
      </c>
      <c r="F34" s="7"/>
      <c r="G34" s="7">
        <v>28</v>
      </c>
      <c r="H34" s="7">
        <v>19</v>
      </c>
      <c r="I34" s="32">
        <f t="shared" si="4"/>
        <v>47</v>
      </c>
      <c r="J34" s="32"/>
      <c r="K34" s="7">
        <v>11</v>
      </c>
      <c r="L34" s="7">
        <v>7</v>
      </c>
      <c r="M34" s="32">
        <f t="shared" si="5"/>
        <v>18</v>
      </c>
      <c r="N34" s="32"/>
      <c r="O34" s="7">
        <v>41</v>
      </c>
      <c r="P34" s="7">
        <v>34</v>
      </c>
      <c r="Q34" s="32">
        <f t="shared" si="6"/>
        <v>75</v>
      </c>
      <c r="R34" s="33">
        <f t="shared" si="7"/>
        <v>140</v>
      </c>
    </row>
    <row r="35" spans="1:20">
      <c r="A35" s="6">
        <v>5</v>
      </c>
      <c r="B35" s="6">
        <v>5</v>
      </c>
      <c r="C35" s="6">
        <v>11</v>
      </c>
      <c r="D35" s="1790"/>
      <c r="E35" s="31" t="s">
        <v>48</v>
      </c>
      <c r="F35" s="7"/>
      <c r="G35" s="221">
        <v>29</v>
      </c>
      <c r="H35" s="221">
        <v>34</v>
      </c>
      <c r="I35" s="221">
        <f t="shared" si="4"/>
        <v>63</v>
      </c>
      <c r="J35" s="221"/>
      <c r="K35" s="221">
        <v>15</v>
      </c>
      <c r="L35" s="221">
        <v>3</v>
      </c>
      <c r="M35" s="221">
        <f t="shared" si="5"/>
        <v>18</v>
      </c>
      <c r="N35" s="221"/>
      <c r="O35" s="221">
        <v>80</v>
      </c>
      <c r="P35" s="221">
        <v>62</v>
      </c>
      <c r="Q35" s="221">
        <f t="shared" si="6"/>
        <v>142</v>
      </c>
      <c r="R35" s="222">
        <f t="shared" si="7"/>
        <v>223</v>
      </c>
    </row>
    <row r="36" spans="1:20" s="71" customFormat="1">
      <c r="A36" s="6">
        <v>5</v>
      </c>
      <c r="B36" s="6">
        <v>4</v>
      </c>
      <c r="C36" s="6">
        <v>8</v>
      </c>
      <c r="D36" s="1790"/>
      <c r="E36" s="36" t="s">
        <v>49</v>
      </c>
      <c r="F36" s="7"/>
      <c r="G36" s="221">
        <v>1</v>
      </c>
      <c r="H36" s="221">
        <v>4</v>
      </c>
      <c r="I36" s="221">
        <f t="shared" si="4"/>
        <v>5</v>
      </c>
      <c r="J36" s="221"/>
      <c r="K36" s="221">
        <v>0</v>
      </c>
      <c r="L36" s="221">
        <v>0</v>
      </c>
      <c r="M36" s="221">
        <f t="shared" si="5"/>
        <v>0</v>
      </c>
      <c r="N36" s="221"/>
      <c r="O36" s="221">
        <v>2</v>
      </c>
      <c r="P36" s="221">
        <v>1</v>
      </c>
      <c r="Q36" s="221">
        <f t="shared" si="6"/>
        <v>3</v>
      </c>
      <c r="R36" s="222">
        <f t="shared" si="7"/>
        <v>8</v>
      </c>
      <c r="S36" s="55"/>
    </row>
    <row r="37" spans="1:20">
      <c r="A37" s="6"/>
      <c r="B37" s="6"/>
      <c r="C37" s="6"/>
      <c r="D37" s="1789">
        <v>1406</v>
      </c>
      <c r="E37" s="37" t="s">
        <v>50</v>
      </c>
      <c r="F37" s="218"/>
      <c r="G37" s="223">
        <f>SUM(G38:G41)</f>
        <v>69</v>
      </c>
      <c r="H37" s="223">
        <f>SUM(H38:H41)</f>
        <v>42</v>
      </c>
      <c r="I37" s="223">
        <f t="shared" si="4"/>
        <v>111</v>
      </c>
      <c r="J37" s="223"/>
      <c r="K37" s="223">
        <f>SUM(K38:K41)</f>
        <v>9</v>
      </c>
      <c r="L37" s="223">
        <f>SUM(L38:L41)</f>
        <v>3</v>
      </c>
      <c r="M37" s="223">
        <f t="shared" si="5"/>
        <v>12</v>
      </c>
      <c r="N37" s="223"/>
      <c r="O37" s="223">
        <f>SUM(O38:O41)</f>
        <v>156</v>
      </c>
      <c r="P37" s="223">
        <f>SUM(P38:P41)</f>
        <v>67</v>
      </c>
      <c r="Q37" s="223">
        <f t="shared" si="6"/>
        <v>223</v>
      </c>
      <c r="R37" s="224">
        <f t="shared" si="7"/>
        <v>346</v>
      </c>
    </row>
    <row r="38" spans="1:20">
      <c r="A38" s="6">
        <v>6</v>
      </c>
      <c r="B38" s="6">
        <v>2</v>
      </c>
      <c r="C38" s="6">
        <v>11</v>
      </c>
      <c r="D38" s="1790"/>
      <c r="E38" s="31" t="s">
        <v>51</v>
      </c>
      <c r="F38" s="7"/>
      <c r="G38" s="221">
        <v>38</v>
      </c>
      <c r="H38" s="221">
        <v>16</v>
      </c>
      <c r="I38" s="221">
        <f t="shared" si="4"/>
        <v>54</v>
      </c>
      <c r="J38" s="221"/>
      <c r="K38" s="221">
        <v>8</v>
      </c>
      <c r="L38" s="221">
        <v>2</v>
      </c>
      <c r="M38" s="221">
        <f t="shared" si="5"/>
        <v>10</v>
      </c>
      <c r="N38" s="221"/>
      <c r="O38" s="221">
        <v>78</v>
      </c>
      <c r="P38" s="221">
        <v>36</v>
      </c>
      <c r="Q38" s="221">
        <f t="shared" si="6"/>
        <v>114</v>
      </c>
      <c r="R38" s="222">
        <f t="shared" si="7"/>
        <v>178</v>
      </c>
    </row>
    <row r="39" spans="1:20">
      <c r="A39" s="6">
        <v>6</v>
      </c>
      <c r="B39" s="6">
        <v>2</v>
      </c>
      <c r="C39" s="6">
        <v>10</v>
      </c>
      <c r="D39" s="1790"/>
      <c r="E39" s="31" t="s">
        <v>52</v>
      </c>
      <c r="F39" s="7"/>
      <c r="G39" s="221">
        <v>23</v>
      </c>
      <c r="H39" s="221">
        <v>15</v>
      </c>
      <c r="I39" s="221">
        <f t="shared" si="4"/>
        <v>38</v>
      </c>
      <c r="J39" s="221"/>
      <c r="K39" s="221">
        <v>1</v>
      </c>
      <c r="L39" s="221">
        <v>0</v>
      </c>
      <c r="M39" s="221">
        <f t="shared" si="5"/>
        <v>1</v>
      </c>
      <c r="N39" s="221"/>
      <c r="O39" s="221">
        <v>21</v>
      </c>
      <c r="P39" s="221">
        <v>9</v>
      </c>
      <c r="Q39" s="221">
        <f t="shared" si="6"/>
        <v>30</v>
      </c>
      <c r="R39" s="222">
        <f t="shared" si="7"/>
        <v>69</v>
      </c>
    </row>
    <row r="40" spans="1:20">
      <c r="A40" s="6">
        <v>6</v>
      </c>
      <c r="B40" s="6">
        <v>2</v>
      </c>
      <c r="C40" s="6">
        <v>10</v>
      </c>
      <c r="D40" s="1790"/>
      <c r="E40" s="31" t="s">
        <v>53</v>
      </c>
      <c r="F40" s="7"/>
      <c r="G40" s="221">
        <v>1</v>
      </c>
      <c r="H40" s="221">
        <v>1</v>
      </c>
      <c r="I40" s="221">
        <f t="shared" si="4"/>
        <v>2</v>
      </c>
      <c r="J40" s="221"/>
      <c r="K40" s="221">
        <v>0</v>
      </c>
      <c r="L40" s="221">
        <v>0</v>
      </c>
      <c r="M40" s="221">
        <f t="shared" si="5"/>
        <v>0</v>
      </c>
      <c r="N40" s="221"/>
      <c r="O40" s="221">
        <v>56</v>
      </c>
      <c r="P40" s="221">
        <v>21</v>
      </c>
      <c r="Q40" s="221">
        <f t="shared" si="6"/>
        <v>77</v>
      </c>
      <c r="R40" s="222">
        <f t="shared" si="7"/>
        <v>79</v>
      </c>
    </row>
    <row r="41" spans="1:20">
      <c r="A41" s="6">
        <v>6</v>
      </c>
      <c r="B41" s="6">
        <v>4</v>
      </c>
      <c r="C41" s="6">
        <v>11</v>
      </c>
      <c r="D41" s="1790"/>
      <c r="E41" s="31" t="s">
        <v>54</v>
      </c>
      <c r="F41" s="7"/>
      <c r="G41" s="221">
        <v>7</v>
      </c>
      <c r="H41" s="221">
        <v>10</v>
      </c>
      <c r="I41" s="221">
        <f t="shared" si="4"/>
        <v>17</v>
      </c>
      <c r="J41" s="221"/>
      <c r="K41" s="221">
        <v>0</v>
      </c>
      <c r="L41" s="221">
        <v>1</v>
      </c>
      <c r="M41" s="221">
        <f t="shared" si="5"/>
        <v>1</v>
      </c>
      <c r="N41" s="221"/>
      <c r="O41" s="221">
        <v>1</v>
      </c>
      <c r="P41" s="221">
        <v>1</v>
      </c>
      <c r="Q41" s="221">
        <f t="shared" si="6"/>
        <v>2</v>
      </c>
      <c r="R41" s="222">
        <f t="shared" si="7"/>
        <v>20</v>
      </c>
    </row>
    <row r="42" spans="1:20">
      <c r="A42" s="6"/>
      <c r="B42" s="6"/>
      <c r="C42" s="6"/>
      <c r="D42" s="1784">
        <v>1407</v>
      </c>
      <c r="E42" s="45" t="s">
        <v>55</v>
      </c>
      <c r="F42" s="218"/>
      <c r="G42" s="223">
        <f>SUM(G43:G44)</f>
        <v>26</v>
      </c>
      <c r="H42" s="223">
        <f>SUM(H43:H44)</f>
        <v>13</v>
      </c>
      <c r="I42" s="223">
        <f t="shared" si="4"/>
        <v>39</v>
      </c>
      <c r="J42" s="223"/>
      <c r="K42" s="223">
        <f>SUM(K43:K44)</f>
        <v>0</v>
      </c>
      <c r="L42" s="223">
        <f>SUM(L43:L44)</f>
        <v>1</v>
      </c>
      <c r="M42" s="223">
        <f t="shared" si="5"/>
        <v>1</v>
      </c>
      <c r="N42" s="223"/>
      <c r="O42" s="223">
        <f>SUM(O43:O44)</f>
        <v>18</v>
      </c>
      <c r="P42" s="223">
        <f>SUM(P43:P44)</f>
        <v>6</v>
      </c>
      <c r="Q42" s="223">
        <f t="shared" si="6"/>
        <v>24</v>
      </c>
      <c r="R42" s="224">
        <f t="shared" si="7"/>
        <v>64</v>
      </c>
    </row>
    <row r="43" spans="1:20">
      <c r="A43" s="6">
        <v>7</v>
      </c>
      <c r="B43" s="6">
        <v>3</v>
      </c>
      <c r="C43" s="6">
        <v>11</v>
      </c>
      <c r="D43" s="1785"/>
      <c r="E43" s="7" t="s">
        <v>56</v>
      </c>
      <c r="F43" s="7"/>
      <c r="G43" s="221">
        <v>16</v>
      </c>
      <c r="H43" s="221">
        <v>3</v>
      </c>
      <c r="I43" s="221">
        <f t="shared" si="4"/>
        <v>19</v>
      </c>
      <c r="J43" s="221"/>
      <c r="K43" s="221">
        <v>0</v>
      </c>
      <c r="L43" s="221">
        <v>0</v>
      </c>
      <c r="M43" s="221">
        <f t="shared" si="5"/>
        <v>0</v>
      </c>
      <c r="N43" s="221"/>
      <c r="O43" s="221">
        <v>6</v>
      </c>
      <c r="P43" s="221">
        <v>2</v>
      </c>
      <c r="Q43" s="221">
        <f t="shared" si="6"/>
        <v>8</v>
      </c>
      <c r="R43" s="222">
        <f t="shared" si="7"/>
        <v>27</v>
      </c>
    </row>
    <row r="44" spans="1:20">
      <c r="A44" s="6">
        <v>7</v>
      </c>
      <c r="B44" s="6">
        <v>6</v>
      </c>
      <c r="C44" s="6">
        <v>10</v>
      </c>
      <c r="D44" s="1785"/>
      <c r="E44" s="46" t="s">
        <v>57</v>
      </c>
      <c r="F44" s="7"/>
      <c r="G44" s="221">
        <v>10</v>
      </c>
      <c r="H44" s="221">
        <v>10</v>
      </c>
      <c r="I44" s="221">
        <f t="shared" si="4"/>
        <v>20</v>
      </c>
      <c r="J44" s="221"/>
      <c r="K44" s="221">
        <v>0</v>
      </c>
      <c r="L44" s="221">
        <v>1</v>
      </c>
      <c r="M44" s="221">
        <f t="shared" si="5"/>
        <v>1</v>
      </c>
      <c r="N44" s="221"/>
      <c r="O44" s="221">
        <v>12</v>
      </c>
      <c r="P44" s="221">
        <v>4</v>
      </c>
      <c r="Q44" s="221">
        <f t="shared" si="6"/>
        <v>16</v>
      </c>
      <c r="R44" s="222">
        <f t="shared" si="7"/>
        <v>37</v>
      </c>
    </row>
    <row r="45" spans="1:20">
      <c r="A45" s="6"/>
      <c r="B45" s="6"/>
      <c r="C45" s="6"/>
      <c r="D45" s="1784">
        <v>1408</v>
      </c>
      <c r="E45" s="43" t="s">
        <v>58</v>
      </c>
      <c r="F45" s="45"/>
      <c r="G45" s="223">
        <f>SUM(G46:G49)</f>
        <v>30</v>
      </c>
      <c r="H45" s="223">
        <f>SUM(H46:H49)</f>
        <v>18</v>
      </c>
      <c r="I45" s="223">
        <f t="shared" si="4"/>
        <v>48</v>
      </c>
      <c r="J45" s="223"/>
      <c r="K45" s="223">
        <f>SUM(K46:K49)</f>
        <v>1</v>
      </c>
      <c r="L45" s="223">
        <f>SUM(L46:L49)</f>
        <v>0</v>
      </c>
      <c r="M45" s="223">
        <f t="shared" si="5"/>
        <v>1</v>
      </c>
      <c r="N45" s="223"/>
      <c r="O45" s="223">
        <f>SUM(O46:O49)</f>
        <v>16</v>
      </c>
      <c r="P45" s="223">
        <f>SUM(P46:P49)</f>
        <v>13</v>
      </c>
      <c r="Q45" s="223">
        <f t="shared" si="6"/>
        <v>29</v>
      </c>
      <c r="R45" s="224">
        <f t="shared" si="7"/>
        <v>78</v>
      </c>
    </row>
    <row r="46" spans="1:20">
      <c r="A46" s="6">
        <v>8</v>
      </c>
      <c r="B46" s="6">
        <v>4</v>
      </c>
      <c r="C46" s="6">
        <v>11</v>
      </c>
      <c r="D46" s="1785"/>
      <c r="E46" s="36" t="s">
        <v>59</v>
      </c>
      <c r="F46" s="7"/>
      <c r="G46" s="221">
        <v>12</v>
      </c>
      <c r="H46" s="221">
        <v>4</v>
      </c>
      <c r="I46" s="221">
        <f t="shared" si="4"/>
        <v>16</v>
      </c>
      <c r="J46" s="221"/>
      <c r="K46" s="221">
        <v>0</v>
      </c>
      <c r="L46" s="221">
        <v>0</v>
      </c>
      <c r="M46" s="221">
        <f t="shared" si="5"/>
        <v>0</v>
      </c>
      <c r="N46" s="221"/>
      <c r="O46" s="221">
        <v>13</v>
      </c>
      <c r="P46" s="221">
        <v>7</v>
      </c>
      <c r="Q46" s="221">
        <f t="shared" si="6"/>
        <v>20</v>
      </c>
      <c r="R46" s="222">
        <f t="shared" si="7"/>
        <v>36</v>
      </c>
    </row>
    <row r="47" spans="1:20">
      <c r="A47" s="6">
        <v>8</v>
      </c>
      <c r="B47" s="6">
        <v>4</v>
      </c>
      <c r="C47" s="6">
        <v>11</v>
      </c>
      <c r="D47" s="1785"/>
      <c r="E47" s="36" t="s">
        <v>60</v>
      </c>
      <c r="F47" s="26"/>
      <c r="G47" s="225">
        <v>11</v>
      </c>
      <c r="H47" s="221">
        <v>3</v>
      </c>
      <c r="I47" s="221">
        <f t="shared" si="4"/>
        <v>14</v>
      </c>
      <c r="J47" s="221"/>
      <c r="K47" s="221">
        <v>1</v>
      </c>
      <c r="L47" s="221">
        <v>0</v>
      </c>
      <c r="M47" s="221">
        <f t="shared" si="5"/>
        <v>1</v>
      </c>
      <c r="N47" s="221"/>
      <c r="O47" s="221">
        <v>0</v>
      </c>
      <c r="P47" s="221">
        <v>1</v>
      </c>
      <c r="Q47" s="221">
        <f t="shared" si="6"/>
        <v>1</v>
      </c>
      <c r="R47" s="222">
        <f t="shared" si="7"/>
        <v>16</v>
      </c>
    </row>
    <row r="48" spans="1:20">
      <c r="A48" s="6">
        <v>8</v>
      </c>
      <c r="B48" s="6">
        <v>5</v>
      </c>
      <c r="C48" s="6">
        <v>11</v>
      </c>
      <c r="D48" s="1785"/>
      <c r="E48" s="31" t="s">
        <v>61</v>
      </c>
      <c r="F48" s="7"/>
      <c r="G48" s="32">
        <v>1</v>
      </c>
      <c r="H48" s="32">
        <v>2</v>
      </c>
      <c r="I48" s="32">
        <f t="shared" si="4"/>
        <v>3</v>
      </c>
      <c r="J48" s="32"/>
      <c r="K48" s="32">
        <v>0</v>
      </c>
      <c r="L48" s="32">
        <v>0</v>
      </c>
      <c r="M48" s="32">
        <f t="shared" si="5"/>
        <v>0</v>
      </c>
      <c r="N48" s="32"/>
      <c r="O48" s="32">
        <v>3</v>
      </c>
      <c r="P48" s="32">
        <v>5</v>
      </c>
      <c r="Q48" s="32">
        <f t="shared" si="6"/>
        <v>8</v>
      </c>
      <c r="R48" s="33">
        <f t="shared" si="7"/>
        <v>11</v>
      </c>
    </row>
    <row r="49" spans="1:18">
      <c r="A49" s="6">
        <v>8</v>
      </c>
      <c r="B49" s="6">
        <v>4</v>
      </c>
      <c r="C49" s="6">
        <v>8</v>
      </c>
      <c r="D49" s="1786"/>
      <c r="E49" s="36" t="s">
        <v>62</v>
      </c>
      <c r="F49" s="7"/>
      <c r="G49" s="221">
        <v>6</v>
      </c>
      <c r="H49" s="221">
        <v>9</v>
      </c>
      <c r="I49" s="221">
        <f>SUM(G49:H49)</f>
        <v>15</v>
      </c>
      <c r="J49" s="221"/>
      <c r="K49" s="221">
        <v>0</v>
      </c>
      <c r="L49" s="221">
        <v>0</v>
      </c>
      <c r="M49" s="221">
        <f>SUM(K49:L49)</f>
        <v>0</v>
      </c>
      <c r="N49" s="221"/>
      <c r="O49" s="221">
        <v>0</v>
      </c>
      <c r="P49" s="221">
        <v>0</v>
      </c>
      <c r="Q49" s="221">
        <f>SUM(O49:P49)</f>
        <v>0</v>
      </c>
      <c r="R49" s="222">
        <f>SUM(Q49,M49,I49)</f>
        <v>15</v>
      </c>
    </row>
    <row r="50" spans="1:18">
      <c r="A50" s="6"/>
      <c r="B50" s="6"/>
      <c r="C50" s="6"/>
      <c r="D50" s="1784"/>
      <c r="E50" s="37" t="s">
        <v>63</v>
      </c>
      <c r="F50" s="47"/>
      <c r="G50" s="38">
        <f>SUM(G51:G52)</f>
        <v>106</v>
      </c>
      <c r="H50" s="38">
        <f>SUM(H51:H52)</f>
        <v>83</v>
      </c>
      <c r="I50" s="38">
        <f t="shared" si="4"/>
        <v>189</v>
      </c>
      <c r="J50" s="38"/>
      <c r="K50" s="38">
        <f>SUM(K51:K52)</f>
        <v>2</v>
      </c>
      <c r="L50" s="38">
        <f>SUM(L51:L52)</f>
        <v>0</v>
      </c>
      <c r="M50" s="38">
        <f>SUM(K50:L50)</f>
        <v>2</v>
      </c>
      <c r="N50" s="38"/>
      <c r="O50" s="38">
        <f>SUM(O51:O52)</f>
        <v>31</v>
      </c>
      <c r="P50" s="38">
        <f>SUM(P51:P52)</f>
        <v>31</v>
      </c>
      <c r="Q50" s="38">
        <f t="shared" si="6"/>
        <v>62</v>
      </c>
      <c r="R50" s="226">
        <f t="shared" si="7"/>
        <v>253</v>
      </c>
    </row>
    <row r="51" spans="1:18">
      <c r="A51" s="6">
        <v>9</v>
      </c>
      <c r="B51" s="6">
        <v>5</v>
      </c>
      <c r="C51" s="6">
        <v>10</v>
      </c>
      <c r="D51" s="1785"/>
      <c r="E51" s="64" t="s">
        <v>64</v>
      </c>
      <c r="F51" s="55"/>
      <c r="G51" s="221">
        <v>2</v>
      </c>
      <c r="H51" s="221">
        <v>7</v>
      </c>
      <c r="I51" s="221">
        <f t="shared" si="4"/>
        <v>9</v>
      </c>
      <c r="J51" s="221"/>
      <c r="K51" s="221">
        <v>2</v>
      </c>
      <c r="L51" s="221">
        <v>0</v>
      </c>
      <c r="M51" s="221">
        <f t="shared" si="5"/>
        <v>2</v>
      </c>
      <c r="N51" s="221"/>
      <c r="O51" s="221">
        <v>13</v>
      </c>
      <c r="P51" s="221">
        <v>20</v>
      </c>
      <c r="Q51" s="221">
        <f t="shared" si="6"/>
        <v>33</v>
      </c>
      <c r="R51" s="222">
        <f t="shared" si="7"/>
        <v>44</v>
      </c>
    </row>
    <row r="52" spans="1:18">
      <c r="A52" s="6"/>
      <c r="B52" s="6" t="s">
        <v>65</v>
      </c>
      <c r="C52" s="6" t="s">
        <v>65</v>
      </c>
      <c r="D52" s="227"/>
      <c r="E52" s="45" t="s">
        <v>66</v>
      </c>
      <c r="F52" s="49"/>
      <c r="G52" s="228">
        <v>104</v>
      </c>
      <c r="H52" s="228">
        <v>76</v>
      </c>
      <c r="I52" s="228">
        <f t="shared" si="4"/>
        <v>180</v>
      </c>
      <c r="J52" s="228"/>
      <c r="K52" s="228">
        <v>0</v>
      </c>
      <c r="L52" s="228">
        <v>0</v>
      </c>
      <c r="M52" s="228">
        <f t="shared" si="5"/>
        <v>0</v>
      </c>
      <c r="N52" s="228"/>
      <c r="O52" s="228">
        <v>18</v>
      </c>
      <c r="P52" s="228">
        <v>11</v>
      </c>
      <c r="Q52" s="228">
        <f t="shared" si="6"/>
        <v>29</v>
      </c>
      <c r="R52" s="229">
        <f t="shared" si="7"/>
        <v>209</v>
      </c>
    </row>
    <row r="53" spans="1:18">
      <c r="A53" s="1"/>
      <c r="B53" s="1"/>
      <c r="C53" s="1"/>
      <c r="D53" s="230"/>
      <c r="E53" s="1848" t="s">
        <v>21</v>
      </c>
      <c r="F53" s="1849"/>
      <c r="G53" s="231">
        <f>SUM(G50,G45,G42,G37,G32,G29,G25,G16,G9)</f>
        <v>662</v>
      </c>
      <c r="H53" s="231">
        <f>SUM(H50,H45,H42,H37,H32,H29,H25,H16,H9)</f>
        <v>381</v>
      </c>
      <c r="I53" s="231">
        <f>SUM(I50,I45,I42,I37,I32,I29,I25,I16,I9)</f>
        <v>1043</v>
      </c>
      <c r="J53" s="231"/>
      <c r="K53" s="231">
        <f>SUM(K50,K45,K42,K37,K32,K29,K25,K16,K9)</f>
        <v>104</v>
      </c>
      <c r="L53" s="231">
        <f>SUM(L50,L45,L42,L37,L32,L29,L25,L16,L9)</f>
        <v>34</v>
      </c>
      <c r="M53" s="231">
        <f>SUM(M50,M45,M42,M37,M32,M29,M25,M16,M9)</f>
        <v>138</v>
      </c>
      <c r="N53" s="231"/>
      <c r="O53" s="231">
        <f>SUM(O50,O45,O42,O37,O32,O29,O25,O16,O9)</f>
        <v>769</v>
      </c>
      <c r="P53" s="231">
        <f>SUM(P50,P45,P42,P37,P32,P29,P25,P16,P9)</f>
        <v>475</v>
      </c>
      <c r="Q53" s="231">
        <f>SUM(Q50,Q45,Q42,Q37,Q32,Q29,Q25,Q16,Q9)</f>
        <v>1244</v>
      </c>
      <c r="R53" s="232">
        <f>SUM(R50,R45,R42,R37,R32,R29,R25,R16,R9)</f>
        <v>2425</v>
      </c>
    </row>
    <row r="54" spans="1:18" ht="12" customHeight="1">
      <c r="D54" s="233"/>
      <c r="E54" s="56" t="s">
        <v>67</v>
      </c>
      <c r="F54" s="7"/>
    </row>
    <row r="55" spans="1:18" ht="9" customHeight="1">
      <c r="D55" s="233"/>
    </row>
    <row r="56" spans="1:18" ht="9" customHeight="1"/>
    <row r="57" spans="1:18" ht="9" customHeight="1">
      <c r="D57" s="233"/>
    </row>
    <row r="58" spans="1:18" ht="9" customHeight="1">
      <c r="D58" s="233"/>
    </row>
    <row r="59" spans="1:18" ht="9" customHeight="1"/>
    <row r="60" spans="1:18" ht="9" customHeight="1"/>
    <row r="61" spans="1:18" ht="9" customHeight="1"/>
    <row r="62" spans="1:18" ht="9" customHeight="1"/>
    <row r="63" spans="1:18" ht="9" customHeight="1"/>
    <row r="64" spans="1:18" ht="9" customHeight="1"/>
    <row r="65" ht="9" customHeight="1"/>
    <row r="66" ht="9" customHeight="1"/>
    <row r="67" ht="9" customHeight="1"/>
    <row r="68" ht="9" customHeight="1"/>
    <row r="69" ht="9" customHeight="1"/>
    <row r="70" ht="9" customHeight="1"/>
    <row r="71" ht="9" customHeight="1"/>
    <row r="72" ht="9" customHeight="1"/>
    <row r="73" ht="9" customHeight="1"/>
    <row r="74" ht="9" customHeight="1"/>
    <row r="75" ht="9" customHeight="1"/>
    <row r="76" ht="9" customHeight="1"/>
    <row r="77" ht="9" customHeight="1"/>
    <row r="78" ht="9" customHeight="1"/>
    <row r="79" ht="9" customHeight="1"/>
    <row r="8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spans="5:18" ht="9" customHeight="1"/>
    <row r="130" spans="5:18" ht="9" customHeight="1"/>
    <row r="131" spans="5:18" ht="9" customHeight="1"/>
    <row r="132" spans="5:18" ht="9" customHeight="1"/>
    <row r="133" spans="5:18" ht="9" customHeight="1"/>
    <row r="134" spans="5:18" ht="9" customHeight="1"/>
    <row r="135" spans="5:18" ht="9" customHeight="1"/>
    <row r="136" spans="5:18" ht="9" customHeight="1"/>
    <row r="137" spans="5:18" ht="9" customHeight="1"/>
    <row r="138" spans="5:18" ht="9" customHeight="1"/>
    <row r="139" spans="5:18" ht="9" customHeight="1"/>
    <row r="140" spans="5:18" ht="9" customHeight="1"/>
    <row r="141" spans="5:18" ht="9" customHeight="1"/>
    <row r="142" spans="5:18" ht="9" customHeight="1"/>
    <row r="143" spans="5:18" ht="9" customHeight="1">
      <c r="E143" s="7"/>
      <c r="F143" s="7"/>
      <c r="G143" s="234"/>
      <c r="H143" s="234"/>
      <c r="I143" s="235"/>
      <c r="J143" s="235"/>
      <c r="K143" s="234"/>
      <c r="L143" s="234"/>
      <c r="M143" s="235"/>
      <c r="N143" s="235"/>
      <c r="O143" s="234"/>
      <c r="P143" s="234"/>
      <c r="Q143" s="235"/>
      <c r="R143" s="234"/>
    </row>
    <row r="144" spans="5:18" ht="9" customHeight="1"/>
    <row r="145" ht="9" customHeight="1"/>
    <row r="146" ht="9" customHeight="1"/>
    <row r="147" ht="9" customHeight="1"/>
    <row r="148" ht="9" customHeight="1"/>
    <row r="149" ht="9" customHeight="1"/>
    <row r="150" ht="9" customHeight="1"/>
    <row r="151" ht="9" customHeight="1"/>
    <row r="152" ht="9" customHeight="1"/>
    <row r="153" ht="9" customHeight="1"/>
    <row r="154" ht="9" customHeight="1"/>
    <row r="155" ht="9" customHeight="1"/>
    <row r="156" ht="9" customHeight="1"/>
    <row r="157" ht="9" customHeight="1"/>
    <row r="158" ht="9" customHeight="1"/>
    <row r="159" ht="9" customHeight="1"/>
    <row r="16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sheetData>
  <mergeCells count="19">
    <mergeCell ref="D3:R3"/>
    <mergeCell ref="V3:AJ3"/>
    <mergeCell ref="D4:R4"/>
    <mergeCell ref="D6:D8"/>
    <mergeCell ref="G6:Q6"/>
    <mergeCell ref="G7:I7"/>
    <mergeCell ref="K7:M7"/>
    <mergeCell ref="O7:Q7"/>
    <mergeCell ref="R7:R8"/>
    <mergeCell ref="D42:D44"/>
    <mergeCell ref="D45:D49"/>
    <mergeCell ref="D50:D51"/>
    <mergeCell ref="E53:F53"/>
    <mergeCell ref="D9:D15"/>
    <mergeCell ref="D16:D24"/>
    <mergeCell ref="D25:D28"/>
    <mergeCell ref="D29:D31"/>
    <mergeCell ref="D32:D36"/>
    <mergeCell ref="D37:D41"/>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409"/>
  <sheetViews>
    <sheetView topLeftCell="D1" workbookViewId="0">
      <selection activeCell="V39" sqref="V39"/>
    </sheetView>
  </sheetViews>
  <sheetFormatPr baseColWidth="10" defaultRowHeight="12.75"/>
  <cols>
    <col min="1" max="1" width="2" style="65" hidden="1" customWidth="1"/>
    <col min="2" max="2" width="2.28515625" style="65" hidden="1" customWidth="1"/>
    <col min="3" max="3" width="2.7109375" style="236" hidden="1" customWidth="1"/>
    <col min="4" max="4" width="7" style="65" customWidth="1"/>
    <col min="5" max="5" width="1.5703125" style="65" customWidth="1"/>
    <col min="6" max="6" width="55.7109375" style="65" customWidth="1"/>
    <col min="7" max="7" width="5.7109375" style="280" customWidth="1"/>
    <col min="8" max="9" width="5.7109375" style="65" customWidth="1"/>
    <col min="10" max="10" width="0.85546875" style="65" customWidth="1"/>
    <col min="11" max="13" width="5.7109375" style="65" customWidth="1"/>
    <col min="14" max="14" width="0.85546875" style="65" customWidth="1"/>
    <col min="15" max="15" width="5.7109375" style="65" customWidth="1"/>
    <col min="16" max="16" width="5.7109375" style="280" customWidth="1"/>
    <col min="17" max="17" width="5.7109375" style="65" customWidth="1"/>
    <col min="18" max="18" width="5.85546875" style="65" customWidth="1"/>
    <col min="19" max="20" width="11.42578125" style="65"/>
    <col min="21" max="21" width="4.7109375" style="65" customWidth="1"/>
    <col min="22" max="22" width="5" style="65" customWidth="1"/>
    <col min="23" max="23" width="2.28515625" style="65" customWidth="1"/>
    <col min="24" max="24" width="26" style="65" customWidth="1"/>
    <col min="25" max="25" width="8" style="65" customWidth="1"/>
    <col min="26" max="26" width="1" style="65" customWidth="1"/>
    <col min="27" max="27" width="6.7109375" style="65" customWidth="1"/>
    <col min="28" max="28" width="1" style="65" customWidth="1"/>
    <col min="29" max="29" width="6.7109375" style="65" customWidth="1"/>
    <col min="30" max="30" width="1" style="65" customWidth="1"/>
    <col min="31" max="31" width="6.7109375" style="65" customWidth="1"/>
    <col min="32" max="32" width="1" style="65" customWidth="1"/>
    <col min="33" max="33" width="6.7109375" style="65" customWidth="1"/>
    <col min="34" max="34" width="1" style="65" customWidth="1"/>
    <col min="35" max="35" width="6.7109375" style="65" customWidth="1"/>
    <col min="36" max="36" width="1" style="65" customWidth="1"/>
    <col min="37" max="38" width="6.7109375" style="65" customWidth="1"/>
    <col min="39" max="256" width="11.42578125" style="65"/>
    <col min="257" max="259" width="0" style="65" hidden="1" customWidth="1"/>
    <col min="260" max="260" width="7" style="65" customWidth="1"/>
    <col min="261" max="261" width="1.5703125" style="65" customWidth="1"/>
    <col min="262" max="262" width="55.7109375" style="65" customWidth="1"/>
    <col min="263" max="265" width="5.7109375" style="65" customWidth="1"/>
    <col min="266" max="266" width="0.85546875" style="65" customWidth="1"/>
    <col min="267" max="269" width="5.7109375" style="65" customWidth="1"/>
    <col min="270" max="270" width="0.85546875" style="65" customWidth="1"/>
    <col min="271" max="273" width="5.7109375" style="65" customWidth="1"/>
    <col min="274" max="274" width="5.85546875" style="65" customWidth="1"/>
    <col min="275" max="276" width="11.42578125" style="65"/>
    <col min="277" max="277" width="4.7109375" style="65" customWidth="1"/>
    <col min="278" max="278" width="5" style="65" customWidth="1"/>
    <col min="279" max="279" width="2.28515625" style="65" customWidth="1"/>
    <col min="280" max="280" width="26" style="65" customWidth="1"/>
    <col min="281" max="281" width="8" style="65" customWidth="1"/>
    <col min="282" max="282" width="1" style="65" customWidth="1"/>
    <col min="283" max="283" width="6.7109375" style="65" customWidth="1"/>
    <col min="284" max="284" width="1" style="65" customWidth="1"/>
    <col min="285" max="285" width="6.7109375" style="65" customWidth="1"/>
    <col min="286" max="286" width="1" style="65" customWidth="1"/>
    <col min="287" max="287" width="6.7109375" style="65" customWidth="1"/>
    <col min="288" max="288" width="1" style="65" customWidth="1"/>
    <col min="289" max="289" width="6.7109375" style="65" customWidth="1"/>
    <col min="290" max="290" width="1" style="65" customWidth="1"/>
    <col min="291" max="291" width="6.7109375" style="65" customWidth="1"/>
    <col min="292" max="292" width="1" style="65" customWidth="1"/>
    <col min="293" max="294" width="6.7109375" style="65" customWidth="1"/>
    <col min="295" max="512" width="11.42578125" style="65"/>
    <col min="513" max="515" width="0" style="65" hidden="1" customWidth="1"/>
    <col min="516" max="516" width="7" style="65" customWidth="1"/>
    <col min="517" max="517" width="1.5703125" style="65" customWidth="1"/>
    <col min="518" max="518" width="55.7109375" style="65" customWidth="1"/>
    <col min="519" max="521" width="5.7109375" style="65" customWidth="1"/>
    <col min="522" max="522" width="0.85546875" style="65" customWidth="1"/>
    <col min="523" max="525" width="5.7109375" style="65" customWidth="1"/>
    <col min="526" max="526" width="0.85546875" style="65" customWidth="1"/>
    <col min="527" max="529" width="5.7109375" style="65" customWidth="1"/>
    <col min="530" max="530" width="5.85546875" style="65" customWidth="1"/>
    <col min="531" max="532" width="11.42578125" style="65"/>
    <col min="533" max="533" width="4.7109375" style="65" customWidth="1"/>
    <col min="534" max="534" width="5" style="65" customWidth="1"/>
    <col min="535" max="535" width="2.28515625" style="65" customWidth="1"/>
    <col min="536" max="536" width="26" style="65" customWidth="1"/>
    <col min="537" max="537" width="8" style="65" customWidth="1"/>
    <col min="538" max="538" width="1" style="65" customWidth="1"/>
    <col min="539" max="539" width="6.7109375" style="65" customWidth="1"/>
    <col min="540" max="540" width="1" style="65" customWidth="1"/>
    <col min="541" max="541" width="6.7109375" style="65" customWidth="1"/>
    <col min="542" max="542" width="1" style="65" customWidth="1"/>
    <col min="543" max="543" width="6.7109375" style="65" customWidth="1"/>
    <col min="544" max="544" width="1" style="65" customWidth="1"/>
    <col min="545" max="545" width="6.7109375" style="65" customWidth="1"/>
    <col min="546" max="546" width="1" style="65" customWidth="1"/>
    <col min="547" max="547" width="6.7109375" style="65" customWidth="1"/>
    <col min="548" max="548" width="1" style="65" customWidth="1"/>
    <col min="549" max="550" width="6.7109375" style="65" customWidth="1"/>
    <col min="551" max="768" width="11.42578125" style="65"/>
    <col min="769" max="771" width="0" style="65" hidden="1" customWidth="1"/>
    <col min="772" max="772" width="7" style="65" customWidth="1"/>
    <col min="773" max="773" width="1.5703125" style="65" customWidth="1"/>
    <col min="774" max="774" width="55.7109375" style="65" customWidth="1"/>
    <col min="775" max="777" width="5.7109375" style="65" customWidth="1"/>
    <col min="778" max="778" width="0.85546875" style="65" customWidth="1"/>
    <col min="779" max="781" width="5.7109375" style="65" customWidth="1"/>
    <col min="782" max="782" width="0.85546875" style="65" customWidth="1"/>
    <col min="783" max="785" width="5.7109375" style="65" customWidth="1"/>
    <col min="786" max="786" width="5.85546875" style="65" customWidth="1"/>
    <col min="787" max="788" width="11.42578125" style="65"/>
    <col min="789" max="789" width="4.7109375" style="65" customWidth="1"/>
    <col min="790" max="790" width="5" style="65" customWidth="1"/>
    <col min="791" max="791" width="2.28515625" style="65" customWidth="1"/>
    <col min="792" max="792" width="26" style="65" customWidth="1"/>
    <col min="793" max="793" width="8" style="65" customWidth="1"/>
    <col min="794" max="794" width="1" style="65" customWidth="1"/>
    <col min="795" max="795" width="6.7109375" style="65" customWidth="1"/>
    <col min="796" max="796" width="1" style="65" customWidth="1"/>
    <col min="797" max="797" width="6.7109375" style="65" customWidth="1"/>
    <col min="798" max="798" width="1" style="65" customWidth="1"/>
    <col min="799" max="799" width="6.7109375" style="65" customWidth="1"/>
    <col min="800" max="800" width="1" style="65" customWidth="1"/>
    <col min="801" max="801" width="6.7109375" style="65" customWidth="1"/>
    <col min="802" max="802" width="1" style="65" customWidth="1"/>
    <col min="803" max="803" width="6.7109375" style="65" customWidth="1"/>
    <col min="804" max="804" width="1" style="65" customWidth="1"/>
    <col min="805" max="806" width="6.7109375" style="65" customWidth="1"/>
    <col min="807" max="1024" width="11.42578125" style="65"/>
    <col min="1025" max="1027" width="0" style="65" hidden="1" customWidth="1"/>
    <col min="1028" max="1028" width="7" style="65" customWidth="1"/>
    <col min="1029" max="1029" width="1.5703125" style="65" customWidth="1"/>
    <col min="1030" max="1030" width="55.7109375" style="65" customWidth="1"/>
    <col min="1031" max="1033" width="5.7109375" style="65" customWidth="1"/>
    <col min="1034" max="1034" width="0.85546875" style="65" customWidth="1"/>
    <col min="1035" max="1037" width="5.7109375" style="65" customWidth="1"/>
    <col min="1038" max="1038" width="0.85546875" style="65" customWidth="1"/>
    <col min="1039" max="1041" width="5.7109375" style="65" customWidth="1"/>
    <col min="1042" max="1042" width="5.85546875" style="65" customWidth="1"/>
    <col min="1043" max="1044" width="11.42578125" style="65"/>
    <col min="1045" max="1045" width="4.7109375" style="65" customWidth="1"/>
    <col min="1046" max="1046" width="5" style="65" customWidth="1"/>
    <col min="1047" max="1047" width="2.28515625" style="65" customWidth="1"/>
    <col min="1048" max="1048" width="26" style="65" customWidth="1"/>
    <col min="1049" max="1049" width="8" style="65" customWidth="1"/>
    <col min="1050" max="1050" width="1" style="65" customWidth="1"/>
    <col min="1051" max="1051" width="6.7109375" style="65" customWidth="1"/>
    <col min="1052" max="1052" width="1" style="65" customWidth="1"/>
    <col min="1053" max="1053" width="6.7109375" style="65" customWidth="1"/>
    <col min="1054" max="1054" width="1" style="65" customWidth="1"/>
    <col min="1055" max="1055" width="6.7109375" style="65" customWidth="1"/>
    <col min="1056" max="1056" width="1" style="65" customWidth="1"/>
    <col min="1057" max="1057" width="6.7109375" style="65" customWidth="1"/>
    <col min="1058" max="1058" width="1" style="65" customWidth="1"/>
    <col min="1059" max="1059" width="6.7109375" style="65" customWidth="1"/>
    <col min="1060" max="1060" width="1" style="65" customWidth="1"/>
    <col min="1061" max="1062" width="6.7109375" style="65" customWidth="1"/>
    <col min="1063" max="1280" width="11.42578125" style="65"/>
    <col min="1281" max="1283" width="0" style="65" hidden="1" customWidth="1"/>
    <col min="1284" max="1284" width="7" style="65" customWidth="1"/>
    <col min="1285" max="1285" width="1.5703125" style="65" customWidth="1"/>
    <col min="1286" max="1286" width="55.7109375" style="65" customWidth="1"/>
    <col min="1287" max="1289" width="5.7109375" style="65" customWidth="1"/>
    <col min="1290" max="1290" width="0.85546875" style="65" customWidth="1"/>
    <col min="1291" max="1293" width="5.7109375" style="65" customWidth="1"/>
    <col min="1294" max="1294" width="0.85546875" style="65" customWidth="1"/>
    <col min="1295" max="1297" width="5.7109375" style="65" customWidth="1"/>
    <col min="1298" max="1298" width="5.85546875" style="65" customWidth="1"/>
    <col min="1299" max="1300" width="11.42578125" style="65"/>
    <col min="1301" max="1301" width="4.7109375" style="65" customWidth="1"/>
    <col min="1302" max="1302" width="5" style="65" customWidth="1"/>
    <col min="1303" max="1303" width="2.28515625" style="65" customWidth="1"/>
    <col min="1304" max="1304" width="26" style="65" customWidth="1"/>
    <col min="1305" max="1305" width="8" style="65" customWidth="1"/>
    <col min="1306" max="1306" width="1" style="65" customWidth="1"/>
    <col min="1307" max="1307" width="6.7109375" style="65" customWidth="1"/>
    <col min="1308" max="1308" width="1" style="65" customWidth="1"/>
    <col min="1309" max="1309" width="6.7109375" style="65" customWidth="1"/>
    <col min="1310" max="1310" width="1" style="65" customWidth="1"/>
    <col min="1311" max="1311" width="6.7109375" style="65" customWidth="1"/>
    <col min="1312" max="1312" width="1" style="65" customWidth="1"/>
    <col min="1313" max="1313" width="6.7109375" style="65" customWidth="1"/>
    <col min="1314" max="1314" width="1" style="65" customWidth="1"/>
    <col min="1315" max="1315" width="6.7109375" style="65" customWidth="1"/>
    <col min="1316" max="1316" width="1" style="65" customWidth="1"/>
    <col min="1317" max="1318" width="6.7109375" style="65" customWidth="1"/>
    <col min="1319" max="1536" width="11.42578125" style="65"/>
    <col min="1537" max="1539" width="0" style="65" hidden="1" customWidth="1"/>
    <col min="1540" max="1540" width="7" style="65" customWidth="1"/>
    <col min="1541" max="1541" width="1.5703125" style="65" customWidth="1"/>
    <col min="1542" max="1542" width="55.7109375" style="65" customWidth="1"/>
    <col min="1543" max="1545" width="5.7109375" style="65" customWidth="1"/>
    <col min="1546" max="1546" width="0.85546875" style="65" customWidth="1"/>
    <col min="1547" max="1549" width="5.7109375" style="65" customWidth="1"/>
    <col min="1550" max="1550" width="0.85546875" style="65" customWidth="1"/>
    <col min="1551" max="1553" width="5.7109375" style="65" customWidth="1"/>
    <col min="1554" max="1554" width="5.85546875" style="65" customWidth="1"/>
    <col min="1555" max="1556" width="11.42578125" style="65"/>
    <col min="1557" max="1557" width="4.7109375" style="65" customWidth="1"/>
    <col min="1558" max="1558" width="5" style="65" customWidth="1"/>
    <col min="1559" max="1559" width="2.28515625" style="65" customWidth="1"/>
    <col min="1560" max="1560" width="26" style="65" customWidth="1"/>
    <col min="1561" max="1561" width="8" style="65" customWidth="1"/>
    <col min="1562" max="1562" width="1" style="65" customWidth="1"/>
    <col min="1563" max="1563" width="6.7109375" style="65" customWidth="1"/>
    <col min="1564" max="1564" width="1" style="65" customWidth="1"/>
    <col min="1565" max="1565" width="6.7109375" style="65" customWidth="1"/>
    <col min="1566" max="1566" width="1" style="65" customWidth="1"/>
    <col min="1567" max="1567" width="6.7109375" style="65" customWidth="1"/>
    <col min="1568" max="1568" width="1" style="65" customWidth="1"/>
    <col min="1569" max="1569" width="6.7109375" style="65" customWidth="1"/>
    <col min="1570" max="1570" width="1" style="65" customWidth="1"/>
    <col min="1571" max="1571" width="6.7109375" style="65" customWidth="1"/>
    <col min="1572" max="1572" width="1" style="65" customWidth="1"/>
    <col min="1573" max="1574" width="6.7109375" style="65" customWidth="1"/>
    <col min="1575" max="1792" width="11.42578125" style="65"/>
    <col min="1793" max="1795" width="0" style="65" hidden="1" customWidth="1"/>
    <col min="1796" max="1796" width="7" style="65" customWidth="1"/>
    <col min="1797" max="1797" width="1.5703125" style="65" customWidth="1"/>
    <col min="1798" max="1798" width="55.7109375" style="65" customWidth="1"/>
    <col min="1799" max="1801" width="5.7109375" style="65" customWidth="1"/>
    <col min="1802" max="1802" width="0.85546875" style="65" customWidth="1"/>
    <col min="1803" max="1805" width="5.7109375" style="65" customWidth="1"/>
    <col min="1806" max="1806" width="0.85546875" style="65" customWidth="1"/>
    <col min="1807" max="1809" width="5.7109375" style="65" customWidth="1"/>
    <col min="1810" max="1810" width="5.85546875" style="65" customWidth="1"/>
    <col min="1811" max="1812" width="11.42578125" style="65"/>
    <col min="1813" max="1813" width="4.7109375" style="65" customWidth="1"/>
    <col min="1814" max="1814" width="5" style="65" customWidth="1"/>
    <col min="1815" max="1815" width="2.28515625" style="65" customWidth="1"/>
    <col min="1816" max="1816" width="26" style="65" customWidth="1"/>
    <col min="1817" max="1817" width="8" style="65" customWidth="1"/>
    <col min="1818" max="1818" width="1" style="65" customWidth="1"/>
    <col min="1819" max="1819" width="6.7109375" style="65" customWidth="1"/>
    <col min="1820" max="1820" width="1" style="65" customWidth="1"/>
    <col min="1821" max="1821" width="6.7109375" style="65" customWidth="1"/>
    <col min="1822" max="1822" width="1" style="65" customWidth="1"/>
    <col min="1823" max="1823" width="6.7109375" style="65" customWidth="1"/>
    <col min="1824" max="1824" width="1" style="65" customWidth="1"/>
    <col min="1825" max="1825" width="6.7109375" style="65" customWidth="1"/>
    <col min="1826" max="1826" width="1" style="65" customWidth="1"/>
    <col min="1827" max="1827" width="6.7109375" style="65" customWidth="1"/>
    <col min="1828" max="1828" width="1" style="65" customWidth="1"/>
    <col min="1829" max="1830" width="6.7109375" style="65" customWidth="1"/>
    <col min="1831" max="2048" width="11.42578125" style="65"/>
    <col min="2049" max="2051" width="0" style="65" hidden="1" customWidth="1"/>
    <col min="2052" max="2052" width="7" style="65" customWidth="1"/>
    <col min="2053" max="2053" width="1.5703125" style="65" customWidth="1"/>
    <col min="2054" max="2054" width="55.7109375" style="65" customWidth="1"/>
    <col min="2055" max="2057" width="5.7109375" style="65" customWidth="1"/>
    <col min="2058" max="2058" width="0.85546875" style="65" customWidth="1"/>
    <col min="2059" max="2061" width="5.7109375" style="65" customWidth="1"/>
    <col min="2062" max="2062" width="0.85546875" style="65" customWidth="1"/>
    <col min="2063" max="2065" width="5.7109375" style="65" customWidth="1"/>
    <col min="2066" max="2066" width="5.85546875" style="65" customWidth="1"/>
    <col min="2067" max="2068" width="11.42578125" style="65"/>
    <col min="2069" max="2069" width="4.7109375" style="65" customWidth="1"/>
    <col min="2070" max="2070" width="5" style="65" customWidth="1"/>
    <col min="2071" max="2071" width="2.28515625" style="65" customWidth="1"/>
    <col min="2072" max="2072" width="26" style="65" customWidth="1"/>
    <col min="2073" max="2073" width="8" style="65" customWidth="1"/>
    <col min="2074" max="2074" width="1" style="65" customWidth="1"/>
    <col min="2075" max="2075" width="6.7109375" style="65" customWidth="1"/>
    <col min="2076" max="2076" width="1" style="65" customWidth="1"/>
    <col min="2077" max="2077" width="6.7109375" style="65" customWidth="1"/>
    <col min="2078" max="2078" width="1" style="65" customWidth="1"/>
    <col min="2079" max="2079" width="6.7109375" style="65" customWidth="1"/>
    <col min="2080" max="2080" width="1" style="65" customWidth="1"/>
    <col min="2081" max="2081" width="6.7109375" style="65" customWidth="1"/>
    <col min="2082" max="2082" width="1" style="65" customWidth="1"/>
    <col min="2083" max="2083" width="6.7109375" style="65" customWidth="1"/>
    <col min="2084" max="2084" width="1" style="65" customWidth="1"/>
    <col min="2085" max="2086" width="6.7109375" style="65" customWidth="1"/>
    <col min="2087" max="2304" width="11.42578125" style="65"/>
    <col min="2305" max="2307" width="0" style="65" hidden="1" customWidth="1"/>
    <col min="2308" max="2308" width="7" style="65" customWidth="1"/>
    <col min="2309" max="2309" width="1.5703125" style="65" customWidth="1"/>
    <col min="2310" max="2310" width="55.7109375" style="65" customWidth="1"/>
    <col min="2311" max="2313" width="5.7109375" style="65" customWidth="1"/>
    <col min="2314" max="2314" width="0.85546875" style="65" customWidth="1"/>
    <col min="2315" max="2317" width="5.7109375" style="65" customWidth="1"/>
    <col min="2318" max="2318" width="0.85546875" style="65" customWidth="1"/>
    <col min="2319" max="2321" width="5.7109375" style="65" customWidth="1"/>
    <col min="2322" max="2322" width="5.85546875" style="65" customWidth="1"/>
    <col min="2323" max="2324" width="11.42578125" style="65"/>
    <col min="2325" max="2325" width="4.7109375" style="65" customWidth="1"/>
    <col min="2326" max="2326" width="5" style="65" customWidth="1"/>
    <col min="2327" max="2327" width="2.28515625" style="65" customWidth="1"/>
    <col min="2328" max="2328" width="26" style="65" customWidth="1"/>
    <col min="2329" max="2329" width="8" style="65" customWidth="1"/>
    <col min="2330" max="2330" width="1" style="65" customWidth="1"/>
    <col min="2331" max="2331" width="6.7109375" style="65" customWidth="1"/>
    <col min="2332" max="2332" width="1" style="65" customWidth="1"/>
    <col min="2333" max="2333" width="6.7109375" style="65" customWidth="1"/>
    <col min="2334" max="2334" width="1" style="65" customWidth="1"/>
    <col min="2335" max="2335" width="6.7109375" style="65" customWidth="1"/>
    <col min="2336" max="2336" width="1" style="65" customWidth="1"/>
    <col min="2337" max="2337" width="6.7109375" style="65" customWidth="1"/>
    <col min="2338" max="2338" width="1" style="65" customWidth="1"/>
    <col min="2339" max="2339" width="6.7109375" style="65" customWidth="1"/>
    <col min="2340" max="2340" width="1" style="65" customWidth="1"/>
    <col min="2341" max="2342" width="6.7109375" style="65" customWidth="1"/>
    <col min="2343" max="2560" width="11.42578125" style="65"/>
    <col min="2561" max="2563" width="0" style="65" hidden="1" customWidth="1"/>
    <col min="2564" max="2564" width="7" style="65" customWidth="1"/>
    <col min="2565" max="2565" width="1.5703125" style="65" customWidth="1"/>
    <col min="2566" max="2566" width="55.7109375" style="65" customWidth="1"/>
    <col min="2567" max="2569" width="5.7109375" style="65" customWidth="1"/>
    <col min="2570" max="2570" width="0.85546875" style="65" customWidth="1"/>
    <col min="2571" max="2573" width="5.7109375" style="65" customWidth="1"/>
    <col min="2574" max="2574" width="0.85546875" style="65" customWidth="1"/>
    <col min="2575" max="2577" width="5.7109375" style="65" customWidth="1"/>
    <col min="2578" max="2578" width="5.85546875" style="65" customWidth="1"/>
    <col min="2579" max="2580" width="11.42578125" style="65"/>
    <col min="2581" max="2581" width="4.7109375" style="65" customWidth="1"/>
    <col min="2582" max="2582" width="5" style="65" customWidth="1"/>
    <col min="2583" max="2583" width="2.28515625" style="65" customWidth="1"/>
    <col min="2584" max="2584" width="26" style="65" customWidth="1"/>
    <col min="2585" max="2585" width="8" style="65" customWidth="1"/>
    <col min="2586" max="2586" width="1" style="65" customWidth="1"/>
    <col min="2587" max="2587" width="6.7109375" style="65" customWidth="1"/>
    <col min="2588" max="2588" width="1" style="65" customWidth="1"/>
    <col min="2589" max="2589" width="6.7109375" style="65" customWidth="1"/>
    <col min="2590" max="2590" width="1" style="65" customWidth="1"/>
    <col min="2591" max="2591" width="6.7109375" style="65" customWidth="1"/>
    <col min="2592" max="2592" width="1" style="65" customWidth="1"/>
    <col min="2593" max="2593" width="6.7109375" style="65" customWidth="1"/>
    <col min="2594" max="2594" width="1" style="65" customWidth="1"/>
    <col min="2595" max="2595" width="6.7109375" style="65" customWidth="1"/>
    <col min="2596" max="2596" width="1" style="65" customWidth="1"/>
    <col min="2597" max="2598" width="6.7109375" style="65" customWidth="1"/>
    <col min="2599" max="2816" width="11.42578125" style="65"/>
    <col min="2817" max="2819" width="0" style="65" hidden="1" customWidth="1"/>
    <col min="2820" max="2820" width="7" style="65" customWidth="1"/>
    <col min="2821" max="2821" width="1.5703125" style="65" customWidth="1"/>
    <col min="2822" max="2822" width="55.7109375" style="65" customWidth="1"/>
    <col min="2823" max="2825" width="5.7109375" style="65" customWidth="1"/>
    <col min="2826" max="2826" width="0.85546875" style="65" customWidth="1"/>
    <col min="2827" max="2829" width="5.7109375" style="65" customWidth="1"/>
    <col min="2830" max="2830" width="0.85546875" style="65" customWidth="1"/>
    <col min="2831" max="2833" width="5.7109375" style="65" customWidth="1"/>
    <col min="2834" max="2834" width="5.85546875" style="65" customWidth="1"/>
    <col min="2835" max="2836" width="11.42578125" style="65"/>
    <col min="2837" max="2837" width="4.7109375" style="65" customWidth="1"/>
    <col min="2838" max="2838" width="5" style="65" customWidth="1"/>
    <col min="2839" max="2839" width="2.28515625" style="65" customWidth="1"/>
    <col min="2840" max="2840" width="26" style="65" customWidth="1"/>
    <col min="2841" max="2841" width="8" style="65" customWidth="1"/>
    <col min="2842" max="2842" width="1" style="65" customWidth="1"/>
    <col min="2843" max="2843" width="6.7109375" style="65" customWidth="1"/>
    <col min="2844" max="2844" width="1" style="65" customWidth="1"/>
    <col min="2845" max="2845" width="6.7109375" style="65" customWidth="1"/>
    <col min="2846" max="2846" width="1" style="65" customWidth="1"/>
    <col min="2847" max="2847" width="6.7109375" style="65" customWidth="1"/>
    <col min="2848" max="2848" width="1" style="65" customWidth="1"/>
    <col min="2849" max="2849" width="6.7109375" style="65" customWidth="1"/>
    <col min="2850" max="2850" width="1" style="65" customWidth="1"/>
    <col min="2851" max="2851" width="6.7109375" style="65" customWidth="1"/>
    <col min="2852" max="2852" width="1" style="65" customWidth="1"/>
    <col min="2853" max="2854" width="6.7109375" style="65" customWidth="1"/>
    <col min="2855" max="3072" width="11.42578125" style="65"/>
    <col min="3073" max="3075" width="0" style="65" hidden="1" customWidth="1"/>
    <col min="3076" max="3076" width="7" style="65" customWidth="1"/>
    <col min="3077" max="3077" width="1.5703125" style="65" customWidth="1"/>
    <col min="3078" max="3078" width="55.7109375" style="65" customWidth="1"/>
    <col min="3079" max="3081" width="5.7109375" style="65" customWidth="1"/>
    <col min="3082" max="3082" width="0.85546875" style="65" customWidth="1"/>
    <col min="3083" max="3085" width="5.7109375" style="65" customWidth="1"/>
    <col min="3086" max="3086" width="0.85546875" style="65" customWidth="1"/>
    <col min="3087" max="3089" width="5.7109375" style="65" customWidth="1"/>
    <col min="3090" max="3090" width="5.85546875" style="65" customWidth="1"/>
    <col min="3091" max="3092" width="11.42578125" style="65"/>
    <col min="3093" max="3093" width="4.7109375" style="65" customWidth="1"/>
    <col min="3094" max="3094" width="5" style="65" customWidth="1"/>
    <col min="3095" max="3095" width="2.28515625" style="65" customWidth="1"/>
    <col min="3096" max="3096" width="26" style="65" customWidth="1"/>
    <col min="3097" max="3097" width="8" style="65" customWidth="1"/>
    <col min="3098" max="3098" width="1" style="65" customWidth="1"/>
    <col min="3099" max="3099" width="6.7109375" style="65" customWidth="1"/>
    <col min="3100" max="3100" width="1" style="65" customWidth="1"/>
    <col min="3101" max="3101" width="6.7109375" style="65" customWidth="1"/>
    <col min="3102" max="3102" width="1" style="65" customWidth="1"/>
    <col min="3103" max="3103" width="6.7109375" style="65" customWidth="1"/>
    <col min="3104" max="3104" width="1" style="65" customWidth="1"/>
    <col min="3105" max="3105" width="6.7109375" style="65" customWidth="1"/>
    <col min="3106" max="3106" width="1" style="65" customWidth="1"/>
    <col min="3107" max="3107" width="6.7109375" style="65" customWidth="1"/>
    <col min="3108" max="3108" width="1" style="65" customWidth="1"/>
    <col min="3109" max="3110" width="6.7109375" style="65" customWidth="1"/>
    <col min="3111" max="3328" width="11.42578125" style="65"/>
    <col min="3329" max="3331" width="0" style="65" hidden="1" customWidth="1"/>
    <col min="3332" max="3332" width="7" style="65" customWidth="1"/>
    <col min="3333" max="3333" width="1.5703125" style="65" customWidth="1"/>
    <col min="3334" max="3334" width="55.7109375" style="65" customWidth="1"/>
    <col min="3335" max="3337" width="5.7109375" style="65" customWidth="1"/>
    <col min="3338" max="3338" width="0.85546875" style="65" customWidth="1"/>
    <col min="3339" max="3341" width="5.7109375" style="65" customWidth="1"/>
    <col min="3342" max="3342" width="0.85546875" style="65" customWidth="1"/>
    <col min="3343" max="3345" width="5.7109375" style="65" customWidth="1"/>
    <col min="3346" max="3346" width="5.85546875" style="65" customWidth="1"/>
    <col min="3347" max="3348" width="11.42578125" style="65"/>
    <col min="3349" max="3349" width="4.7109375" style="65" customWidth="1"/>
    <col min="3350" max="3350" width="5" style="65" customWidth="1"/>
    <col min="3351" max="3351" width="2.28515625" style="65" customWidth="1"/>
    <col min="3352" max="3352" width="26" style="65" customWidth="1"/>
    <col min="3353" max="3353" width="8" style="65" customWidth="1"/>
    <col min="3354" max="3354" width="1" style="65" customWidth="1"/>
    <col min="3355" max="3355" width="6.7109375" style="65" customWidth="1"/>
    <col min="3356" max="3356" width="1" style="65" customWidth="1"/>
    <col min="3357" max="3357" width="6.7109375" style="65" customWidth="1"/>
    <col min="3358" max="3358" width="1" style="65" customWidth="1"/>
    <col min="3359" max="3359" width="6.7109375" style="65" customWidth="1"/>
    <col min="3360" max="3360" width="1" style="65" customWidth="1"/>
    <col min="3361" max="3361" width="6.7109375" style="65" customWidth="1"/>
    <col min="3362" max="3362" width="1" style="65" customWidth="1"/>
    <col min="3363" max="3363" width="6.7109375" style="65" customWidth="1"/>
    <col min="3364" max="3364" width="1" style="65" customWidth="1"/>
    <col min="3365" max="3366" width="6.7109375" style="65" customWidth="1"/>
    <col min="3367" max="3584" width="11.42578125" style="65"/>
    <col min="3585" max="3587" width="0" style="65" hidden="1" customWidth="1"/>
    <col min="3588" max="3588" width="7" style="65" customWidth="1"/>
    <col min="3589" max="3589" width="1.5703125" style="65" customWidth="1"/>
    <col min="3590" max="3590" width="55.7109375" style="65" customWidth="1"/>
    <col min="3591" max="3593" width="5.7109375" style="65" customWidth="1"/>
    <col min="3594" max="3594" width="0.85546875" style="65" customWidth="1"/>
    <col min="3595" max="3597" width="5.7109375" style="65" customWidth="1"/>
    <col min="3598" max="3598" width="0.85546875" style="65" customWidth="1"/>
    <col min="3599" max="3601" width="5.7109375" style="65" customWidth="1"/>
    <col min="3602" max="3602" width="5.85546875" style="65" customWidth="1"/>
    <col min="3603" max="3604" width="11.42578125" style="65"/>
    <col min="3605" max="3605" width="4.7109375" style="65" customWidth="1"/>
    <col min="3606" max="3606" width="5" style="65" customWidth="1"/>
    <col min="3607" max="3607" width="2.28515625" style="65" customWidth="1"/>
    <col min="3608" max="3608" width="26" style="65" customWidth="1"/>
    <col min="3609" max="3609" width="8" style="65" customWidth="1"/>
    <col min="3610" max="3610" width="1" style="65" customWidth="1"/>
    <col min="3611" max="3611" width="6.7109375" style="65" customWidth="1"/>
    <col min="3612" max="3612" width="1" style="65" customWidth="1"/>
    <col min="3613" max="3613" width="6.7109375" style="65" customWidth="1"/>
    <col min="3614" max="3614" width="1" style="65" customWidth="1"/>
    <col min="3615" max="3615" width="6.7109375" style="65" customWidth="1"/>
    <col min="3616" max="3616" width="1" style="65" customWidth="1"/>
    <col min="3617" max="3617" width="6.7109375" style="65" customWidth="1"/>
    <col min="3618" max="3618" width="1" style="65" customWidth="1"/>
    <col min="3619" max="3619" width="6.7109375" style="65" customWidth="1"/>
    <col min="3620" max="3620" width="1" style="65" customWidth="1"/>
    <col min="3621" max="3622" width="6.7109375" style="65" customWidth="1"/>
    <col min="3623" max="3840" width="11.42578125" style="65"/>
    <col min="3841" max="3843" width="0" style="65" hidden="1" customWidth="1"/>
    <col min="3844" max="3844" width="7" style="65" customWidth="1"/>
    <col min="3845" max="3845" width="1.5703125" style="65" customWidth="1"/>
    <col min="3846" max="3846" width="55.7109375" style="65" customWidth="1"/>
    <col min="3847" max="3849" width="5.7109375" style="65" customWidth="1"/>
    <col min="3850" max="3850" width="0.85546875" style="65" customWidth="1"/>
    <col min="3851" max="3853" width="5.7109375" style="65" customWidth="1"/>
    <col min="3854" max="3854" width="0.85546875" style="65" customWidth="1"/>
    <col min="3855" max="3857" width="5.7109375" style="65" customWidth="1"/>
    <col min="3858" max="3858" width="5.85546875" style="65" customWidth="1"/>
    <col min="3859" max="3860" width="11.42578125" style="65"/>
    <col min="3861" max="3861" width="4.7109375" style="65" customWidth="1"/>
    <col min="3862" max="3862" width="5" style="65" customWidth="1"/>
    <col min="3863" max="3863" width="2.28515625" style="65" customWidth="1"/>
    <col min="3864" max="3864" width="26" style="65" customWidth="1"/>
    <col min="3865" max="3865" width="8" style="65" customWidth="1"/>
    <col min="3866" max="3866" width="1" style="65" customWidth="1"/>
    <col min="3867" max="3867" width="6.7109375" style="65" customWidth="1"/>
    <col min="3868" max="3868" width="1" style="65" customWidth="1"/>
    <col min="3869" max="3869" width="6.7109375" style="65" customWidth="1"/>
    <col min="3870" max="3870" width="1" style="65" customWidth="1"/>
    <col min="3871" max="3871" width="6.7109375" style="65" customWidth="1"/>
    <col min="3872" max="3872" width="1" style="65" customWidth="1"/>
    <col min="3873" max="3873" width="6.7109375" style="65" customWidth="1"/>
    <col min="3874" max="3874" width="1" style="65" customWidth="1"/>
    <col min="3875" max="3875" width="6.7109375" style="65" customWidth="1"/>
    <col min="3876" max="3876" width="1" style="65" customWidth="1"/>
    <col min="3877" max="3878" width="6.7109375" style="65" customWidth="1"/>
    <col min="3879" max="4096" width="11.42578125" style="65"/>
    <col min="4097" max="4099" width="0" style="65" hidden="1" customWidth="1"/>
    <col min="4100" max="4100" width="7" style="65" customWidth="1"/>
    <col min="4101" max="4101" width="1.5703125" style="65" customWidth="1"/>
    <col min="4102" max="4102" width="55.7109375" style="65" customWidth="1"/>
    <col min="4103" max="4105" width="5.7109375" style="65" customWidth="1"/>
    <col min="4106" max="4106" width="0.85546875" style="65" customWidth="1"/>
    <col min="4107" max="4109" width="5.7109375" style="65" customWidth="1"/>
    <col min="4110" max="4110" width="0.85546875" style="65" customWidth="1"/>
    <col min="4111" max="4113" width="5.7109375" style="65" customWidth="1"/>
    <col min="4114" max="4114" width="5.85546875" style="65" customWidth="1"/>
    <col min="4115" max="4116" width="11.42578125" style="65"/>
    <col min="4117" max="4117" width="4.7109375" style="65" customWidth="1"/>
    <col min="4118" max="4118" width="5" style="65" customWidth="1"/>
    <col min="4119" max="4119" width="2.28515625" style="65" customWidth="1"/>
    <col min="4120" max="4120" width="26" style="65" customWidth="1"/>
    <col min="4121" max="4121" width="8" style="65" customWidth="1"/>
    <col min="4122" max="4122" width="1" style="65" customWidth="1"/>
    <col min="4123" max="4123" width="6.7109375" style="65" customWidth="1"/>
    <col min="4124" max="4124" width="1" style="65" customWidth="1"/>
    <col min="4125" max="4125" width="6.7109375" style="65" customWidth="1"/>
    <col min="4126" max="4126" width="1" style="65" customWidth="1"/>
    <col min="4127" max="4127" width="6.7109375" style="65" customWidth="1"/>
    <col min="4128" max="4128" width="1" style="65" customWidth="1"/>
    <col min="4129" max="4129" width="6.7109375" style="65" customWidth="1"/>
    <col min="4130" max="4130" width="1" style="65" customWidth="1"/>
    <col min="4131" max="4131" width="6.7109375" style="65" customWidth="1"/>
    <col min="4132" max="4132" width="1" style="65" customWidth="1"/>
    <col min="4133" max="4134" width="6.7109375" style="65" customWidth="1"/>
    <col min="4135" max="4352" width="11.42578125" style="65"/>
    <col min="4353" max="4355" width="0" style="65" hidden="1" customWidth="1"/>
    <col min="4356" max="4356" width="7" style="65" customWidth="1"/>
    <col min="4357" max="4357" width="1.5703125" style="65" customWidth="1"/>
    <col min="4358" max="4358" width="55.7109375" style="65" customWidth="1"/>
    <col min="4359" max="4361" width="5.7109375" style="65" customWidth="1"/>
    <col min="4362" max="4362" width="0.85546875" style="65" customWidth="1"/>
    <col min="4363" max="4365" width="5.7109375" style="65" customWidth="1"/>
    <col min="4366" max="4366" width="0.85546875" style="65" customWidth="1"/>
    <col min="4367" max="4369" width="5.7109375" style="65" customWidth="1"/>
    <col min="4370" max="4370" width="5.85546875" style="65" customWidth="1"/>
    <col min="4371" max="4372" width="11.42578125" style="65"/>
    <col min="4373" max="4373" width="4.7109375" style="65" customWidth="1"/>
    <col min="4374" max="4374" width="5" style="65" customWidth="1"/>
    <col min="4375" max="4375" width="2.28515625" style="65" customWidth="1"/>
    <col min="4376" max="4376" width="26" style="65" customWidth="1"/>
    <col min="4377" max="4377" width="8" style="65" customWidth="1"/>
    <col min="4378" max="4378" width="1" style="65" customWidth="1"/>
    <col min="4379" max="4379" width="6.7109375" style="65" customWidth="1"/>
    <col min="4380" max="4380" width="1" style="65" customWidth="1"/>
    <col min="4381" max="4381" width="6.7109375" style="65" customWidth="1"/>
    <col min="4382" max="4382" width="1" style="65" customWidth="1"/>
    <col min="4383" max="4383" width="6.7109375" style="65" customWidth="1"/>
    <col min="4384" max="4384" width="1" style="65" customWidth="1"/>
    <col min="4385" max="4385" width="6.7109375" style="65" customWidth="1"/>
    <col min="4386" max="4386" width="1" style="65" customWidth="1"/>
    <col min="4387" max="4387" width="6.7109375" style="65" customWidth="1"/>
    <col min="4388" max="4388" width="1" style="65" customWidth="1"/>
    <col min="4389" max="4390" width="6.7109375" style="65" customWidth="1"/>
    <col min="4391" max="4608" width="11.42578125" style="65"/>
    <col min="4609" max="4611" width="0" style="65" hidden="1" customWidth="1"/>
    <col min="4612" max="4612" width="7" style="65" customWidth="1"/>
    <col min="4613" max="4613" width="1.5703125" style="65" customWidth="1"/>
    <col min="4614" max="4614" width="55.7109375" style="65" customWidth="1"/>
    <col min="4615" max="4617" width="5.7109375" style="65" customWidth="1"/>
    <col min="4618" max="4618" width="0.85546875" style="65" customWidth="1"/>
    <col min="4619" max="4621" width="5.7109375" style="65" customWidth="1"/>
    <col min="4622" max="4622" width="0.85546875" style="65" customWidth="1"/>
    <col min="4623" max="4625" width="5.7109375" style="65" customWidth="1"/>
    <col min="4626" max="4626" width="5.85546875" style="65" customWidth="1"/>
    <col min="4627" max="4628" width="11.42578125" style="65"/>
    <col min="4629" max="4629" width="4.7109375" style="65" customWidth="1"/>
    <col min="4630" max="4630" width="5" style="65" customWidth="1"/>
    <col min="4631" max="4631" width="2.28515625" style="65" customWidth="1"/>
    <col min="4632" max="4632" width="26" style="65" customWidth="1"/>
    <col min="4633" max="4633" width="8" style="65" customWidth="1"/>
    <col min="4634" max="4634" width="1" style="65" customWidth="1"/>
    <col min="4635" max="4635" width="6.7109375" style="65" customWidth="1"/>
    <col min="4636" max="4636" width="1" style="65" customWidth="1"/>
    <col min="4637" max="4637" width="6.7109375" style="65" customWidth="1"/>
    <col min="4638" max="4638" width="1" style="65" customWidth="1"/>
    <col min="4639" max="4639" width="6.7109375" style="65" customWidth="1"/>
    <col min="4640" max="4640" width="1" style="65" customWidth="1"/>
    <col min="4641" max="4641" width="6.7109375" style="65" customWidth="1"/>
    <col min="4642" max="4642" width="1" style="65" customWidth="1"/>
    <col min="4643" max="4643" width="6.7109375" style="65" customWidth="1"/>
    <col min="4644" max="4644" width="1" style="65" customWidth="1"/>
    <col min="4645" max="4646" width="6.7109375" style="65" customWidth="1"/>
    <col min="4647" max="4864" width="11.42578125" style="65"/>
    <col min="4865" max="4867" width="0" style="65" hidden="1" customWidth="1"/>
    <col min="4868" max="4868" width="7" style="65" customWidth="1"/>
    <col min="4869" max="4869" width="1.5703125" style="65" customWidth="1"/>
    <col min="4870" max="4870" width="55.7109375" style="65" customWidth="1"/>
    <col min="4871" max="4873" width="5.7109375" style="65" customWidth="1"/>
    <col min="4874" max="4874" width="0.85546875" style="65" customWidth="1"/>
    <col min="4875" max="4877" width="5.7109375" style="65" customWidth="1"/>
    <col min="4878" max="4878" width="0.85546875" style="65" customWidth="1"/>
    <col min="4879" max="4881" width="5.7109375" style="65" customWidth="1"/>
    <col min="4882" max="4882" width="5.85546875" style="65" customWidth="1"/>
    <col min="4883" max="4884" width="11.42578125" style="65"/>
    <col min="4885" max="4885" width="4.7109375" style="65" customWidth="1"/>
    <col min="4886" max="4886" width="5" style="65" customWidth="1"/>
    <col min="4887" max="4887" width="2.28515625" style="65" customWidth="1"/>
    <col min="4888" max="4888" width="26" style="65" customWidth="1"/>
    <col min="4889" max="4889" width="8" style="65" customWidth="1"/>
    <col min="4890" max="4890" width="1" style="65" customWidth="1"/>
    <col min="4891" max="4891" width="6.7109375" style="65" customWidth="1"/>
    <col min="4892" max="4892" width="1" style="65" customWidth="1"/>
    <col min="4893" max="4893" width="6.7109375" style="65" customWidth="1"/>
    <col min="4894" max="4894" width="1" style="65" customWidth="1"/>
    <col min="4895" max="4895" width="6.7109375" style="65" customWidth="1"/>
    <col min="4896" max="4896" width="1" style="65" customWidth="1"/>
    <col min="4897" max="4897" width="6.7109375" style="65" customWidth="1"/>
    <col min="4898" max="4898" width="1" style="65" customWidth="1"/>
    <col min="4899" max="4899" width="6.7109375" style="65" customWidth="1"/>
    <col min="4900" max="4900" width="1" style="65" customWidth="1"/>
    <col min="4901" max="4902" width="6.7109375" style="65" customWidth="1"/>
    <col min="4903" max="5120" width="11.42578125" style="65"/>
    <col min="5121" max="5123" width="0" style="65" hidden="1" customWidth="1"/>
    <col min="5124" max="5124" width="7" style="65" customWidth="1"/>
    <col min="5125" max="5125" width="1.5703125" style="65" customWidth="1"/>
    <col min="5126" max="5126" width="55.7109375" style="65" customWidth="1"/>
    <col min="5127" max="5129" width="5.7109375" style="65" customWidth="1"/>
    <col min="5130" max="5130" width="0.85546875" style="65" customWidth="1"/>
    <col min="5131" max="5133" width="5.7109375" style="65" customWidth="1"/>
    <col min="5134" max="5134" width="0.85546875" style="65" customWidth="1"/>
    <col min="5135" max="5137" width="5.7109375" style="65" customWidth="1"/>
    <col min="5138" max="5138" width="5.85546875" style="65" customWidth="1"/>
    <col min="5139" max="5140" width="11.42578125" style="65"/>
    <col min="5141" max="5141" width="4.7109375" style="65" customWidth="1"/>
    <col min="5142" max="5142" width="5" style="65" customWidth="1"/>
    <col min="5143" max="5143" width="2.28515625" style="65" customWidth="1"/>
    <col min="5144" max="5144" width="26" style="65" customWidth="1"/>
    <col min="5145" max="5145" width="8" style="65" customWidth="1"/>
    <col min="5146" max="5146" width="1" style="65" customWidth="1"/>
    <col min="5147" max="5147" width="6.7109375" style="65" customWidth="1"/>
    <col min="5148" max="5148" width="1" style="65" customWidth="1"/>
    <col min="5149" max="5149" width="6.7109375" style="65" customWidth="1"/>
    <col min="5150" max="5150" width="1" style="65" customWidth="1"/>
    <col min="5151" max="5151" width="6.7109375" style="65" customWidth="1"/>
    <col min="5152" max="5152" width="1" style="65" customWidth="1"/>
    <col min="5153" max="5153" width="6.7109375" style="65" customWidth="1"/>
    <col min="5154" max="5154" width="1" style="65" customWidth="1"/>
    <col min="5155" max="5155" width="6.7109375" style="65" customWidth="1"/>
    <col min="5156" max="5156" width="1" style="65" customWidth="1"/>
    <col min="5157" max="5158" width="6.7109375" style="65" customWidth="1"/>
    <col min="5159" max="5376" width="11.42578125" style="65"/>
    <col min="5377" max="5379" width="0" style="65" hidden="1" customWidth="1"/>
    <col min="5380" max="5380" width="7" style="65" customWidth="1"/>
    <col min="5381" max="5381" width="1.5703125" style="65" customWidth="1"/>
    <col min="5382" max="5382" width="55.7109375" style="65" customWidth="1"/>
    <col min="5383" max="5385" width="5.7109375" style="65" customWidth="1"/>
    <col min="5386" max="5386" width="0.85546875" style="65" customWidth="1"/>
    <col min="5387" max="5389" width="5.7109375" style="65" customWidth="1"/>
    <col min="5390" max="5390" width="0.85546875" style="65" customWidth="1"/>
    <col min="5391" max="5393" width="5.7109375" style="65" customWidth="1"/>
    <col min="5394" max="5394" width="5.85546875" style="65" customWidth="1"/>
    <col min="5395" max="5396" width="11.42578125" style="65"/>
    <col min="5397" max="5397" width="4.7109375" style="65" customWidth="1"/>
    <col min="5398" max="5398" width="5" style="65" customWidth="1"/>
    <col min="5399" max="5399" width="2.28515625" style="65" customWidth="1"/>
    <col min="5400" max="5400" width="26" style="65" customWidth="1"/>
    <col min="5401" max="5401" width="8" style="65" customWidth="1"/>
    <col min="5402" max="5402" width="1" style="65" customWidth="1"/>
    <col min="5403" max="5403" width="6.7109375" style="65" customWidth="1"/>
    <col min="5404" max="5404" width="1" style="65" customWidth="1"/>
    <col min="5405" max="5405" width="6.7109375" style="65" customWidth="1"/>
    <col min="5406" max="5406" width="1" style="65" customWidth="1"/>
    <col min="5407" max="5407" width="6.7109375" style="65" customWidth="1"/>
    <col min="5408" max="5408" width="1" style="65" customWidth="1"/>
    <col min="5409" max="5409" width="6.7109375" style="65" customWidth="1"/>
    <col min="5410" max="5410" width="1" style="65" customWidth="1"/>
    <col min="5411" max="5411" width="6.7109375" style="65" customWidth="1"/>
    <col min="5412" max="5412" width="1" style="65" customWidth="1"/>
    <col min="5413" max="5414" width="6.7109375" style="65" customWidth="1"/>
    <col min="5415" max="5632" width="11.42578125" style="65"/>
    <col min="5633" max="5635" width="0" style="65" hidden="1" customWidth="1"/>
    <col min="5636" max="5636" width="7" style="65" customWidth="1"/>
    <col min="5637" max="5637" width="1.5703125" style="65" customWidth="1"/>
    <col min="5638" max="5638" width="55.7109375" style="65" customWidth="1"/>
    <col min="5639" max="5641" width="5.7109375" style="65" customWidth="1"/>
    <col min="5642" max="5642" width="0.85546875" style="65" customWidth="1"/>
    <col min="5643" max="5645" width="5.7109375" style="65" customWidth="1"/>
    <col min="5646" max="5646" width="0.85546875" style="65" customWidth="1"/>
    <col min="5647" max="5649" width="5.7109375" style="65" customWidth="1"/>
    <col min="5650" max="5650" width="5.85546875" style="65" customWidth="1"/>
    <col min="5651" max="5652" width="11.42578125" style="65"/>
    <col min="5653" max="5653" width="4.7109375" style="65" customWidth="1"/>
    <col min="5654" max="5654" width="5" style="65" customWidth="1"/>
    <col min="5655" max="5655" width="2.28515625" style="65" customWidth="1"/>
    <col min="5656" max="5656" width="26" style="65" customWidth="1"/>
    <col min="5657" max="5657" width="8" style="65" customWidth="1"/>
    <col min="5658" max="5658" width="1" style="65" customWidth="1"/>
    <col min="5659" max="5659" width="6.7109375" style="65" customWidth="1"/>
    <col min="5660" max="5660" width="1" style="65" customWidth="1"/>
    <col min="5661" max="5661" width="6.7109375" style="65" customWidth="1"/>
    <col min="5662" max="5662" width="1" style="65" customWidth="1"/>
    <col min="5663" max="5663" width="6.7109375" style="65" customWidth="1"/>
    <col min="5664" max="5664" width="1" style="65" customWidth="1"/>
    <col min="5665" max="5665" width="6.7109375" style="65" customWidth="1"/>
    <col min="5666" max="5666" width="1" style="65" customWidth="1"/>
    <col min="5667" max="5667" width="6.7109375" style="65" customWidth="1"/>
    <col min="5668" max="5668" width="1" style="65" customWidth="1"/>
    <col min="5669" max="5670" width="6.7109375" style="65" customWidth="1"/>
    <col min="5671" max="5888" width="11.42578125" style="65"/>
    <col min="5889" max="5891" width="0" style="65" hidden="1" customWidth="1"/>
    <col min="5892" max="5892" width="7" style="65" customWidth="1"/>
    <col min="5893" max="5893" width="1.5703125" style="65" customWidth="1"/>
    <col min="5894" max="5894" width="55.7109375" style="65" customWidth="1"/>
    <col min="5895" max="5897" width="5.7109375" style="65" customWidth="1"/>
    <col min="5898" max="5898" width="0.85546875" style="65" customWidth="1"/>
    <col min="5899" max="5901" width="5.7109375" style="65" customWidth="1"/>
    <col min="5902" max="5902" width="0.85546875" style="65" customWidth="1"/>
    <col min="5903" max="5905" width="5.7109375" style="65" customWidth="1"/>
    <col min="5906" max="5906" width="5.85546875" style="65" customWidth="1"/>
    <col min="5907" max="5908" width="11.42578125" style="65"/>
    <col min="5909" max="5909" width="4.7109375" style="65" customWidth="1"/>
    <col min="5910" max="5910" width="5" style="65" customWidth="1"/>
    <col min="5911" max="5911" width="2.28515625" style="65" customWidth="1"/>
    <col min="5912" max="5912" width="26" style="65" customWidth="1"/>
    <col min="5913" max="5913" width="8" style="65" customWidth="1"/>
    <col min="5914" max="5914" width="1" style="65" customWidth="1"/>
    <col min="5915" max="5915" width="6.7109375" style="65" customWidth="1"/>
    <col min="5916" max="5916" width="1" style="65" customWidth="1"/>
    <col min="5917" max="5917" width="6.7109375" style="65" customWidth="1"/>
    <col min="5918" max="5918" width="1" style="65" customWidth="1"/>
    <col min="5919" max="5919" width="6.7109375" style="65" customWidth="1"/>
    <col min="5920" max="5920" width="1" style="65" customWidth="1"/>
    <col min="5921" max="5921" width="6.7109375" style="65" customWidth="1"/>
    <col min="5922" max="5922" width="1" style="65" customWidth="1"/>
    <col min="5923" max="5923" width="6.7109375" style="65" customWidth="1"/>
    <col min="5924" max="5924" width="1" style="65" customWidth="1"/>
    <col min="5925" max="5926" width="6.7109375" style="65" customWidth="1"/>
    <col min="5927" max="6144" width="11.42578125" style="65"/>
    <col min="6145" max="6147" width="0" style="65" hidden="1" customWidth="1"/>
    <col min="6148" max="6148" width="7" style="65" customWidth="1"/>
    <col min="6149" max="6149" width="1.5703125" style="65" customWidth="1"/>
    <col min="6150" max="6150" width="55.7109375" style="65" customWidth="1"/>
    <col min="6151" max="6153" width="5.7109375" style="65" customWidth="1"/>
    <col min="6154" max="6154" width="0.85546875" style="65" customWidth="1"/>
    <col min="6155" max="6157" width="5.7109375" style="65" customWidth="1"/>
    <col min="6158" max="6158" width="0.85546875" style="65" customWidth="1"/>
    <col min="6159" max="6161" width="5.7109375" style="65" customWidth="1"/>
    <col min="6162" max="6162" width="5.85546875" style="65" customWidth="1"/>
    <col min="6163" max="6164" width="11.42578125" style="65"/>
    <col min="6165" max="6165" width="4.7109375" style="65" customWidth="1"/>
    <col min="6166" max="6166" width="5" style="65" customWidth="1"/>
    <col min="6167" max="6167" width="2.28515625" style="65" customWidth="1"/>
    <col min="6168" max="6168" width="26" style="65" customWidth="1"/>
    <col min="6169" max="6169" width="8" style="65" customWidth="1"/>
    <col min="6170" max="6170" width="1" style="65" customWidth="1"/>
    <col min="6171" max="6171" width="6.7109375" style="65" customWidth="1"/>
    <col min="6172" max="6172" width="1" style="65" customWidth="1"/>
    <col min="6173" max="6173" width="6.7109375" style="65" customWidth="1"/>
    <col min="6174" max="6174" width="1" style="65" customWidth="1"/>
    <col min="6175" max="6175" width="6.7109375" style="65" customWidth="1"/>
    <col min="6176" max="6176" width="1" style="65" customWidth="1"/>
    <col min="6177" max="6177" width="6.7109375" style="65" customWidth="1"/>
    <col min="6178" max="6178" width="1" style="65" customWidth="1"/>
    <col min="6179" max="6179" width="6.7109375" style="65" customWidth="1"/>
    <col min="6180" max="6180" width="1" style="65" customWidth="1"/>
    <col min="6181" max="6182" width="6.7109375" style="65" customWidth="1"/>
    <col min="6183" max="6400" width="11.42578125" style="65"/>
    <col min="6401" max="6403" width="0" style="65" hidden="1" customWidth="1"/>
    <col min="6404" max="6404" width="7" style="65" customWidth="1"/>
    <col min="6405" max="6405" width="1.5703125" style="65" customWidth="1"/>
    <col min="6406" max="6406" width="55.7109375" style="65" customWidth="1"/>
    <col min="6407" max="6409" width="5.7109375" style="65" customWidth="1"/>
    <col min="6410" max="6410" width="0.85546875" style="65" customWidth="1"/>
    <col min="6411" max="6413" width="5.7109375" style="65" customWidth="1"/>
    <col min="6414" max="6414" width="0.85546875" style="65" customWidth="1"/>
    <col min="6415" max="6417" width="5.7109375" style="65" customWidth="1"/>
    <col min="6418" max="6418" width="5.85546875" style="65" customWidth="1"/>
    <col min="6419" max="6420" width="11.42578125" style="65"/>
    <col min="6421" max="6421" width="4.7109375" style="65" customWidth="1"/>
    <col min="6422" max="6422" width="5" style="65" customWidth="1"/>
    <col min="6423" max="6423" width="2.28515625" style="65" customWidth="1"/>
    <col min="6424" max="6424" width="26" style="65" customWidth="1"/>
    <col min="6425" max="6425" width="8" style="65" customWidth="1"/>
    <col min="6426" max="6426" width="1" style="65" customWidth="1"/>
    <col min="6427" max="6427" width="6.7109375" style="65" customWidth="1"/>
    <col min="6428" max="6428" width="1" style="65" customWidth="1"/>
    <col min="6429" max="6429" width="6.7109375" style="65" customWidth="1"/>
    <col min="6430" max="6430" width="1" style="65" customWidth="1"/>
    <col min="6431" max="6431" width="6.7109375" style="65" customWidth="1"/>
    <col min="6432" max="6432" width="1" style="65" customWidth="1"/>
    <col min="6433" max="6433" width="6.7109375" style="65" customWidth="1"/>
    <col min="6434" max="6434" width="1" style="65" customWidth="1"/>
    <col min="6435" max="6435" width="6.7109375" style="65" customWidth="1"/>
    <col min="6436" max="6436" width="1" style="65" customWidth="1"/>
    <col min="6437" max="6438" width="6.7109375" style="65" customWidth="1"/>
    <col min="6439" max="6656" width="11.42578125" style="65"/>
    <col min="6657" max="6659" width="0" style="65" hidden="1" customWidth="1"/>
    <col min="6660" max="6660" width="7" style="65" customWidth="1"/>
    <col min="6661" max="6661" width="1.5703125" style="65" customWidth="1"/>
    <col min="6662" max="6662" width="55.7109375" style="65" customWidth="1"/>
    <col min="6663" max="6665" width="5.7109375" style="65" customWidth="1"/>
    <col min="6666" max="6666" width="0.85546875" style="65" customWidth="1"/>
    <col min="6667" max="6669" width="5.7109375" style="65" customWidth="1"/>
    <col min="6670" max="6670" width="0.85546875" style="65" customWidth="1"/>
    <col min="6671" max="6673" width="5.7109375" style="65" customWidth="1"/>
    <col min="6674" max="6674" width="5.85546875" style="65" customWidth="1"/>
    <col min="6675" max="6676" width="11.42578125" style="65"/>
    <col min="6677" max="6677" width="4.7109375" style="65" customWidth="1"/>
    <col min="6678" max="6678" width="5" style="65" customWidth="1"/>
    <col min="6679" max="6679" width="2.28515625" style="65" customWidth="1"/>
    <col min="6680" max="6680" width="26" style="65" customWidth="1"/>
    <col min="6681" max="6681" width="8" style="65" customWidth="1"/>
    <col min="6682" max="6682" width="1" style="65" customWidth="1"/>
    <col min="6683" max="6683" width="6.7109375" style="65" customWidth="1"/>
    <col min="6684" max="6684" width="1" style="65" customWidth="1"/>
    <col min="6685" max="6685" width="6.7109375" style="65" customWidth="1"/>
    <col min="6686" max="6686" width="1" style="65" customWidth="1"/>
    <col min="6687" max="6687" width="6.7109375" style="65" customWidth="1"/>
    <col min="6688" max="6688" width="1" style="65" customWidth="1"/>
    <col min="6689" max="6689" width="6.7109375" style="65" customWidth="1"/>
    <col min="6690" max="6690" width="1" style="65" customWidth="1"/>
    <col min="6691" max="6691" width="6.7109375" style="65" customWidth="1"/>
    <col min="6692" max="6692" width="1" style="65" customWidth="1"/>
    <col min="6693" max="6694" width="6.7109375" style="65" customWidth="1"/>
    <col min="6695" max="6912" width="11.42578125" style="65"/>
    <col min="6913" max="6915" width="0" style="65" hidden="1" customWidth="1"/>
    <col min="6916" max="6916" width="7" style="65" customWidth="1"/>
    <col min="6917" max="6917" width="1.5703125" style="65" customWidth="1"/>
    <col min="6918" max="6918" width="55.7109375" style="65" customWidth="1"/>
    <col min="6919" max="6921" width="5.7109375" style="65" customWidth="1"/>
    <col min="6922" max="6922" width="0.85546875" style="65" customWidth="1"/>
    <col min="6923" max="6925" width="5.7109375" style="65" customWidth="1"/>
    <col min="6926" max="6926" width="0.85546875" style="65" customWidth="1"/>
    <col min="6927" max="6929" width="5.7109375" style="65" customWidth="1"/>
    <col min="6930" max="6930" width="5.85546875" style="65" customWidth="1"/>
    <col min="6931" max="6932" width="11.42578125" style="65"/>
    <col min="6933" max="6933" width="4.7109375" style="65" customWidth="1"/>
    <col min="6934" max="6934" width="5" style="65" customWidth="1"/>
    <col min="6935" max="6935" width="2.28515625" style="65" customWidth="1"/>
    <col min="6936" max="6936" width="26" style="65" customWidth="1"/>
    <col min="6937" max="6937" width="8" style="65" customWidth="1"/>
    <col min="6938" max="6938" width="1" style="65" customWidth="1"/>
    <col min="6939" max="6939" width="6.7109375" style="65" customWidth="1"/>
    <col min="6940" max="6940" width="1" style="65" customWidth="1"/>
    <col min="6941" max="6941" width="6.7109375" style="65" customWidth="1"/>
    <col min="6942" max="6942" width="1" style="65" customWidth="1"/>
    <col min="6943" max="6943" width="6.7109375" style="65" customWidth="1"/>
    <col min="6944" max="6944" width="1" style="65" customWidth="1"/>
    <col min="6945" max="6945" width="6.7109375" style="65" customWidth="1"/>
    <col min="6946" max="6946" width="1" style="65" customWidth="1"/>
    <col min="6947" max="6947" width="6.7109375" style="65" customWidth="1"/>
    <col min="6948" max="6948" width="1" style="65" customWidth="1"/>
    <col min="6949" max="6950" width="6.7109375" style="65" customWidth="1"/>
    <col min="6951" max="7168" width="11.42578125" style="65"/>
    <col min="7169" max="7171" width="0" style="65" hidden="1" customWidth="1"/>
    <col min="7172" max="7172" width="7" style="65" customWidth="1"/>
    <col min="7173" max="7173" width="1.5703125" style="65" customWidth="1"/>
    <col min="7174" max="7174" width="55.7109375" style="65" customWidth="1"/>
    <col min="7175" max="7177" width="5.7109375" style="65" customWidth="1"/>
    <col min="7178" max="7178" width="0.85546875" style="65" customWidth="1"/>
    <col min="7179" max="7181" width="5.7109375" style="65" customWidth="1"/>
    <col min="7182" max="7182" width="0.85546875" style="65" customWidth="1"/>
    <col min="7183" max="7185" width="5.7109375" style="65" customWidth="1"/>
    <col min="7186" max="7186" width="5.85546875" style="65" customWidth="1"/>
    <col min="7187" max="7188" width="11.42578125" style="65"/>
    <col min="7189" max="7189" width="4.7109375" style="65" customWidth="1"/>
    <col min="7190" max="7190" width="5" style="65" customWidth="1"/>
    <col min="7191" max="7191" width="2.28515625" style="65" customWidth="1"/>
    <col min="7192" max="7192" width="26" style="65" customWidth="1"/>
    <col min="7193" max="7193" width="8" style="65" customWidth="1"/>
    <col min="7194" max="7194" width="1" style="65" customWidth="1"/>
    <col min="7195" max="7195" width="6.7109375" style="65" customWidth="1"/>
    <col min="7196" max="7196" width="1" style="65" customWidth="1"/>
    <col min="7197" max="7197" width="6.7109375" style="65" customWidth="1"/>
    <col min="7198" max="7198" width="1" style="65" customWidth="1"/>
    <col min="7199" max="7199" width="6.7109375" style="65" customWidth="1"/>
    <col min="7200" max="7200" width="1" style="65" customWidth="1"/>
    <col min="7201" max="7201" width="6.7109375" style="65" customWidth="1"/>
    <col min="7202" max="7202" width="1" style="65" customWidth="1"/>
    <col min="7203" max="7203" width="6.7109375" style="65" customWidth="1"/>
    <col min="7204" max="7204" width="1" style="65" customWidth="1"/>
    <col min="7205" max="7206" width="6.7109375" style="65" customWidth="1"/>
    <col min="7207" max="7424" width="11.42578125" style="65"/>
    <col min="7425" max="7427" width="0" style="65" hidden="1" customWidth="1"/>
    <col min="7428" max="7428" width="7" style="65" customWidth="1"/>
    <col min="7429" max="7429" width="1.5703125" style="65" customWidth="1"/>
    <col min="7430" max="7430" width="55.7109375" style="65" customWidth="1"/>
    <col min="7431" max="7433" width="5.7109375" style="65" customWidth="1"/>
    <col min="7434" max="7434" width="0.85546875" style="65" customWidth="1"/>
    <col min="7435" max="7437" width="5.7109375" style="65" customWidth="1"/>
    <col min="7438" max="7438" width="0.85546875" style="65" customWidth="1"/>
    <col min="7439" max="7441" width="5.7109375" style="65" customWidth="1"/>
    <col min="7442" max="7442" width="5.85546875" style="65" customWidth="1"/>
    <col min="7443" max="7444" width="11.42578125" style="65"/>
    <col min="7445" max="7445" width="4.7109375" style="65" customWidth="1"/>
    <col min="7446" max="7446" width="5" style="65" customWidth="1"/>
    <col min="7447" max="7447" width="2.28515625" style="65" customWidth="1"/>
    <col min="7448" max="7448" width="26" style="65" customWidth="1"/>
    <col min="7449" max="7449" width="8" style="65" customWidth="1"/>
    <col min="7450" max="7450" width="1" style="65" customWidth="1"/>
    <col min="7451" max="7451" width="6.7109375" style="65" customWidth="1"/>
    <col min="7452" max="7452" width="1" style="65" customWidth="1"/>
    <col min="7453" max="7453" width="6.7109375" style="65" customWidth="1"/>
    <col min="7454" max="7454" width="1" style="65" customWidth="1"/>
    <col min="7455" max="7455" width="6.7109375" style="65" customWidth="1"/>
    <col min="7456" max="7456" width="1" style="65" customWidth="1"/>
    <col min="7457" max="7457" width="6.7109375" style="65" customWidth="1"/>
    <col min="7458" max="7458" width="1" style="65" customWidth="1"/>
    <col min="7459" max="7459" width="6.7109375" style="65" customWidth="1"/>
    <col min="7460" max="7460" width="1" style="65" customWidth="1"/>
    <col min="7461" max="7462" width="6.7109375" style="65" customWidth="1"/>
    <col min="7463" max="7680" width="11.42578125" style="65"/>
    <col min="7681" max="7683" width="0" style="65" hidden="1" customWidth="1"/>
    <col min="7684" max="7684" width="7" style="65" customWidth="1"/>
    <col min="7685" max="7685" width="1.5703125" style="65" customWidth="1"/>
    <col min="7686" max="7686" width="55.7109375" style="65" customWidth="1"/>
    <col min="7687" max="7689" width="5.7109375" style="65" customWidth="1"/>
    <col min="7690" max="7690" width="0.85546875" style="65" customWidth="1"/>
    <col min="7691" max="7693" width="5.7109375" style="65" customWidth="1"/>
    <col min="7694" max="7694" width="0.85546875" style="65" customWidth="1"/>
    <col min="7695" max="7697" width="5.7109375" style="65" customWidth="1"/>
    <col min="7698" max="7698" width="5.85546875" style="65" customWidth="1"/>
    <col min="7699" max="7700" width="11.42578125" style="65"/>
    <col min="7701" max="7701" width="4.7109375" style="65" customWidth="1"/>
    <col min="7702" max="7702" width="5" style="65" customWidth="1"/>
    <col min="7703" max="7703" width="2.28515625" style="65" customWidth="1"/>
    <col min="7704" max="7704" width="26" style="65" customWidth="1"/>
    <col min="7705" max="7705" width="8" style="65" customWidth="1"/>
    <col min="7706" max="7706" width="1" style="65" customWidth="1"/>
    <col min="7707" max="7707" width="6.7109375" style="65" customWidth="1"/>
    <col min="7708" max="7708" width="1" style="65" customWidth="1"/>
    <col min="7709" max="7709" width="6.7109375" style="65" customWidth="1"/>
    <col min="7710" max="7710" width="1" style="65" customWidth="1"/>
    <col min="7711" max="7711" width="6.7109375" style="65" customWidth="1"/>
    <col min="7712" max="7712" width="1" style="65" customWidth="1"/>
    <col min="7713" max="7713" width="6.7109375" style="65" customWidth="1"/>
    <col min="7714" max="7714" width="1" style="65" customWidth="1"/>
    <col min="7715" max="7715" width="6.7109375" style="65" customWidth="1"/>
    <col min="7716" max="7716" width="1" style="65" customWidth="1"/>
    <col min="7717" max="7718" width="6.7109375" style="65" customWidth="1"/>
    <col min="7719" max="7936" width="11.42578125" style="65"/>
    <col min="7937" max="7939" width="0" style="65" hidden="1" customWidth="1"/>
    <col min="7940" max="7940" width="7" style="65" customWidth="1"/>
    <col min="7941" max="7941" width="1.5703125" style="65" customWidth="1"/>
    <col min="7942" max="7942" width="55.7109375" style="65" customWidth="1"/>
    <col min="7943" max="7945" width="5.7109375" style="65" customWidth="1"/>
    <col min="7946" max="7946" width="0.85546875" style="65" customWidth="1"/>
    <col min="7947" max="7949" width="5.7109375" style="65" customWidth="1"/>
    <col min="7950" max="7950" width="0.85546875" style="65" customWidth="1"/>
    <col min="7951" max="7953" width="5.7109375" style="65" customWidth="1"/>
    <col min="7954" max="7954" width="5.85546875" style="65" customWidth="1"/>
    <col min="7955" max="7956" width="11.42578125" style="65"/>
    <col min="7957" max="7957" width="4.7109375" style="65" customWidth="1"/>
    <col min="7958" max="7958" width="5" style="65" customWidth="1"/>
    <col min="7959" max="7959" width="2.28515625" style="65" customWidth="1"/>
    <col min="7960" max="7960" width="26" style="65" customWidth="1"/>
    <col min="7961" max="7961" width="8" style="65" customWidth="1"/>
    <col min="7962" max="7962" width="1" style="65" customWidth="1"/>
    <col min="7963" max="7963" width="6.7109375" style="65" customWidth="1"/>
    <col min="7964" max="7964" width="1" style="65" customWidth="1"/>
    <col min="7965" max="7965" width="6.7109375" style="65" customWidth="1"/>
    <col min="7966" max="7966" width="1" style="65" customWidth="1"/>
    <col min="7967" max="7967" width="6.7109375" style="65" customWidth="1"/>
    <col min="7968" max="7968" width="1" style="65" customWidth="1"/>
    <col min="7969" max="7969" width="6.7109375" style="65" customWidth="1"/>
    <col min="7970" max="7970" width="1" style="65" customWidth="1"/>
    <col min="7971" max="7971" width="6.7109375" style="65" customWidth="1"/>
    <col min="7972" max="7972" width="1" style="65" customWidth="1"/>
    <col min="7973" max="7974" width="6.7109375" style="65" customWidth="1"/>
    <col min="7975" max="8192" width="11.42578125" style="65"/>
    <col min="8193" max="8195" width="0" style="65" hidden="1" customWidth="1"/>
    <col min="8196" max="8196" width="7" style="65" customWidth="1"/>
    <col min="8197" max="8197" width="1.5703125" style="65" customWidth="1"/>
    <col min="8198" max="8198" width="55.7109375" style="65" customWidth="1"/>
    <col min="8199" max="8201" width="5.7109375" style="65" customWidth="1"/>
    <col min="8202" max="8202" width="0.85546875" style="65" customWidth="1"/>
    <col min="8203" max="8205" width="5.7109375" style="65" customWidth="1"/>
    <col min="8206" max="8206" width="0.85546875" style="65" customWidth="1"/>
    <col min="8207" max="8209" width="5.7109375" style="65" customWidth="1"/>
    <col min="8210" max="8210" width="5.85546875" style="65" customWidth="1"/>
    <col min="8211" max="8212" width="11.42578125" style="65"/>
    <col min="8213" max="8213" width="4.7109375" style="65" customWidth="1"/>
    <col min="8214" max="8214" width="5" style="65" customWidth="1"/>
    <col min="8215" max="8215" width="2.28515625" style="65" customWidth="1"/>
    <col min="8216" max="8216" width="26" style="65" customWidth="1"/>
    <col min="8217" max="8217" width="8" style="65" customWidth="1"/>
    <col min="8218" max="8218" width="1" style="65" customWidth="1"/>
    <col min="8219" max="8219" width="6.7109375" style="65" customWidth="1"/>
    <col min="8220" max="8220" width="1" style="65" customWidth="1"/>
    <col min="8221" max="8221" width="6.7109375" style="65" customWidth="1"/>
    <col min="8222" max="8222" width="1" style="65" customWidth="1"/>
    <col min="8223" max="8223" width="6.7109375" style="65" customWidth="1"/>
    <col min="8224" max="8224" width="1" style="65" customWidth="1"/>
    <col min="8225" max="8225" width="6.7109375" style="65" customWidth="1"/>
    <col min="8226" max="8226" width="1" style="65" customWidth="1"/>
    <col min="8227" max="8227" width="6.7109375" style="65" customWidth="1"/>
    <col min="8228" max="8228" width="1" style="65" customWidth="1"/>
    <col min="8229" max="8230" width="6.7109375" style="65" customWidth="1"/>
    <col min="8231" max="8448" width="11.42578125" style="65"/>
    <col min="8449" max="8451" width="0" style="65" hidden="1" customWidth="1"/>
    <col min="8452" max="8452" width="7" style="65" customWidth="1"/>
    <col min="8453" max="8453" width="1.5703125" style="65" customWidth="1"/>
    <col min="8454" max="8454" width="55.7109375" style="65" customWidth="1"/>
    <col min="8455" max="8457" width="5.7109375" style="65" customWidth="1"/>
    <col min="8458" max="8458" width="0.85546875" style="65" customWidth="1"/>
    <col min="8459" max="8461" width="5.7109375" style="65" customWidth="1"/>
    <col min="8462" max="8462" width="0.85546875" style="65" customWidth="1"/>
    <col min="8463" max="8465" width="5.7109375" style="65" customWidth="1"/>
    <col min="8466" max="8466" width="5.85546875" style="65" customWidth="1"/>
    <col min="8467" max="8468" width="11.42578125" style="65"/>
    <col min="8469" max="8469" width="4.7109375" style="65" customWidth="1"/>
    <col min="8470" max="8470" width="5" style="65" customWidth="1"/>
    <col min="8471" max="8471" width="2.28515625" style="65" customWidth="1"/>
    <col min="8472" max="8472" width="26" style="65" customWidth="1"/>
    <col min="8473" max="8473" width="8" style="65" customWidth="1"/>
    <col min="8474" max="8474" width="1" style="65" customWidth="1"/>
    <col min="8475" max="8475" width="6.7109375" style="65" customWidth="1"/>
    <col min="8476" max="8476" width="1" style="65" customWidth="1"/>
    <col min="8477" max="8477" width="6.7109375" style="65" customWidth="1"/>
    <col min="8478" max="8478" width="1" style="65" customWidth="1"/>
    <col min="8479" max="8479" width="6.7109375" style="65" customWidth="1"/>
    <col min="8480" max="8480" width="1" style="65" customWidth="1"/>
    <col min="8481" max="8481" width="6.7109375" style="65" customWidth="1"/>
    <col min="8482" max="8482" width="1" style="65" customWidth="1"/>
    <col min="8483" max="8483" width="6.7109375" style="65" customWidth="1"/>
    <col min="8484" max="8484" width="1" style="65" customWidth="1"/>
    <col min="8485" max="8486" width="6.7109375" style="65" customWidth="1"/>
    <col min="8487" max="8704" width="11.42578125" style="65"/>
    <col min="8705" max="8707" width="0" style="65" hidden="1" customWidth="1"/>
    <col min="8708" max="8708" width="7" style="65" customWidth="1"/>
    <col min="8709" max="8709" width="1.5703125" style="65" customWidth="1"/>
    <col min="8710" max="8710" width="55.7109375" style="65" customWidth="1"/>
    <col min="8711" max="8713" width="5.7109375" style="65" customWidth="1"/>
    <col min="8714" max="8714" width="0.85546875" style="65" customWidth="1"/>
    <col min="8715" max="8717" width="5.7109375" style="65" customWidth="1"/>
    <col min="8718" max="8718" width="0.85546875" style="65" customWidth="1"/>
    <col min="8719" max="8721" width="5.7109375" style="65" customWidth="1"/>
    <col min="8722" max="8722" width="5.85546875" style="65" customWidth="1"/>
    <col min="8723" max="8724" width="11.42578125" style="65"/>
    <col min="8725" max="8725" width="4.7109375" style="65" customWidth="1"/>
    <col min="8726" max="8726" width="5" style="65" customWidth="1"/>
    <col min="8727" max="8727" width="2.28515625" style="65" customWidth="1"/>
    <col min="8728" max="8728" width="26" style="65" customWidth="1"/>
    <col min="8729" max="8729" width="8" style="65" customWidth="1"/>
    <col min="8730" max="8730" width="1" style="65" customWidth="1"/>
    <col min="8731" max="8731" width="6.7109375" style="65" customWidth="1"/>
    <col min="8732" max="8732" width="1" style="65" customWidth="1"/>
    <col min="8733" max="8733" width="6.7109375" style="65" customWidth="1"/>
    <col min="8734" max="8734" width="1" style="65" customWidth="1"/>
    <col min="8735" max="8735" width="6.7109375" style="65" customWidth="1"/>
    <col min="8736" max="8736" width="1" style="65" customWidth="1"/>
    <col min="8737" max="8737" width="6.7109375" style="65" customWidth="1"/>
    <col min="8738" max="8738" width="1" style="65" customWidth="1"/>
    <col min="8739" max="8739" width="6.7109375" style="65" customWidth="1"/>
    <col min="8740" max="8740" width="1" style="65" customWidth="1"/>
    <col min="8741" max="8742" width="6.7109375" style="65" customWidth="1"/>
    <col min="8743" max="8960" width="11.42578125" style="65"/>
    <col min="8961" max="8963" width="0" style="65" hidden="1" customWidth="1"/>
    <col min="8964" max="8964" width="7" style="65" customWidth="1"/>
    <col min="8965" max="8965" width="1.5703125" style="65" customWidth="1"/>
    <col min="8966" max="8966" width="55.7109375" style="65" customWidth="1"/>
    <col min="8967" max="8969" width="5.7109375" style="65" customWidth="1"/>
    <col min="8970" max="8970" width="0.85546875" style="65" customWidth="1"/>
    <col min="8971" max="8973" width="5.7109375" style="65" customWidth="1"/>
    <col min="8974" max="8974" width="0.85546875" style="65" customWidth="1"/>
    <col min="8975" max="8977" width="5.7109375" style="65" customWidth="1"/>
    <col min="8978" max="8978" width="5.85546875" style="65" customWidth="1"/>
    <col min="8979" max="8980" width="11.42578125" style="65"/>
    <col min="8981" max="8981" width="4.7109375" style="65" customWidth="1"/>
    <col min="8982" max="8982" width="5" style="65" customWidth="1"/>
    <col min="8983" max="8983" width="2.28515625" style="65" customWidth="1"/>
    <col min="8984" max="8984" width="26" style="65" customWidth="1"/>
    <col min="8985" max="8985" width="8" style="65" customWidth="1"/>
    <col min="8986" max="8986" width="1" style="65" customWidth="1"/>
    <col min="8987" max="8987" width="6.7109375" style="65" customWidth="1"/>
    <col min="8988" max="8988" width="1" style="65" customWidth="1"/>
    <col min="8989" max="8989" width="6.7109375" style="65" customWidth="1"/>
    <col min="8990" max="8990" width="1" style="65" customWidth="1"/>
    <col min="8991" max="8991" width="6.7109375" style="65" customWidth="1"/>
    <col min="8992" max="8992" width="1" style="65" customWidth="1"/>
    <col min="8993" max="8993" width="6.7109375" style="65" customWidth="1"/>
    <col min="8994" max="8994" width="1" style="65" customWidth="1"/>
    <col min="8995" max="8995" width="6.7109375" style="65" customWidth="1"/>
    <col min="8996" max="8996" width="1" style="65" customWidth="1"/>
    <col min="8997" max="8998" width="6.7109375" style="65" customWidth="1"/>
    <col min="8999" max="9216" width="11.42578125" style="65"/>
    <col min="9217" max="9219" width="0" style="65" hidden="1" customWidth="1"/>
    <col min="9220" max="9220" width="7" style="65" customWidth="1"/>
    <col min="9221" max="9221" width="1.5703125" style="65" customWidth="1"/>
    <col min="9222" max="9222" width="55.7109375" style="65" customWidth="1"/>
    <col min="9223" max="9225" width="5.7109375" style="65" customWidth="1"/>
    <col min="9226" max="9226" width="0.85546875" style="65" customWidth="1"/>
    <col min="9227" max="9229" width="5.7109375" style="65" customWidth="1"/>
    <col min="9230" max="9230" width="0.85546875" style="65" customWidth="1"/>
    <col min="9231" max="9233" width="5.7109375" style="65" customWidth="1"/>
    <col min="9234" max="9234" width="5.85546875" style="65" customWidth="1"/>
    <col min="9235" max="9236" width="11.42578125" style="65"/>
    <col min="9237" max="9237" width="4.7109375" style="65" customWidth="1"/>
    <col min="9238" max="9238" width="5" style="65" customWidth="1"/>
    <col min="9239" max="9239" width="2.28515625" style="65" customWidth="1"/>
    <col min="9240" max="9240" width="26" style="65" customWidth="1"/>
    <col min="9241" max="9241" width="8" style="65" customWidth="1"/>
    <col min="9242" max="9242" width="1" style="65" customWidth="1"/>
    <col min="9243" max="9243" width="6.7109375" style="65" customWidth="1"/>
    <col min="9244" max="9244" width="1" style="65" customWidth="1"/>
    <col min="9245" max="9245" width="6.7109375" style="65" customWidth="1"/>
    <col min="9246" max="9246" width="1" style="65" customWidth="1"/>
    <col min="9247" max="9247" width="6.7109375" style="65" customWidth="1"/>
    <col min="9248" max="9248" width="1" style="65" customWidth="1"/>
    <col min="9249" max="9249" width="6.7109375" style="65" customWidth="1"/>
    <col min="9250" max="9250" width="1" style="65" customWidth="1"/>
    <col min="9251" max="9251" width="6.7109375" style="65" customWidth="1"/>
    <col min="9252" max="9252" width="1" style="65" customWidth="1"/>
    <col min="9253" max="9254" width="6.7109375" style="65" customWidth="1"/>
    <col min="9255" max="9472" width="11.42578125" style="65"/>
    <col min="9473" max="9475" width="0" style="65" hidden="1" customWidth="1"/>
    <col min="9476" max="9476" width="7" style="65" customWidth="1"/>
    <col min="9477" max="9477" width="1.5703125" style="65" customWidth="1"/>
    <col min="9478" max="9478" width="55.7109375" style="65" customWidth="1"/>
    <col min="9479" max="9481" width="5.7109375" style="65" customWidth="1"/>
    <col min="9482" max="9482" width="0.85546875" style="65" customWidth="1"/>
    <col min="9483" max="9485" width="5.7109375" style="65" customWidth="1"/>
    <col min="9486" max="9486" width="0.85546875" style="65" customWidth="1"/>
    <col min="9487" max="9489" width="5.7109375" style="65" customWidth="1"/>
    <col min="9490" max="9490" width="5.85546875" style="65" customWidth="1"/>
    <col min="9491" max="9492" width="11.42578125" style="65"/>
    <col min="9493" max="9493" width="4.7109375" style="65" customWidth="1"/>
    <col min="9494" max="9494" width="5" style="65" customWidth="1"/>
    <col min="9495" max="9495" width="2.28515625" style="65" customWidth="1"/>
    <col min="9496" max="9496" width="26" style="65" customWidth="1"/>
    <col min="9497" max="9497" width="8" style="65" customWidth="1"/>
    <col min="9498" max="9498" width="1" style="65" customWidth="1"/>
    <col min="9499" max="9499" width="6.7109375" style="65" customWidth="1"/>
    <col min="9500" max="9500" width="1" style="65" customWidth="1"/>
    <col min="9501" max="9501" width="6.7109375" style="65" customWidth="1"/>
    <col min="9502" max="9502" width="1" style="65" customWidth="1"/>
    <col min="9503" max="9503" width="6.7109375" style="65" customWidth="1"/>
    <col min="9504" max="9504" width="1" style="65" customWidth="1"/>
    <col min="9505" max="9505" width="6.7109375" style="65" customWidth="1"/>
    <col min="9506" max="9506" width="1" style="65" customWidth="1"/>
    <col min="9507" max="9507" width="6.7109375" style="65" customWidth="1"/>
    <col min="9508" max="9508" width="1" style="65" customWidth="1"/>
    <col min="9509" max="9510" width="6.7109375" style="65" customWidth="1"/>
    <col min="9511" max="9728" width="11.42578125" style="65"/>
    <col min="9729" max="9731" width="0" style="65" hidden="1" customWidth="1"/>
    <col min="9732" max="9732" width="7" style="65" customWidth="1"/>
    <col min="9733" max="9733" width="1.5703125" style="65" customWidth="1"/>
    <col min="9734" max="9734" width="55.7109375" style="65" customWidth="1"/>
    <col min="9735" max="9737" width="5.7109375" style="65" customWidth="1"/>
    <col min="9738" max="9738" width="0.85546875" style="65" customWidth="1"/>
    <col min="9739" max="9741" width="5.7109375" style="65" customWidth="1"/>
    <col min="9742" max="9742" width="0.85546875" style="65" customWidth="1"/>
    <col min="9743" max="9745" width="5.7109375" style="65" customWidth="1"/>
    <col min="9746" max="9746" width="5.85546875" style="65" customWidth="1"/>
    <col min="9747" max="9748" width="11.42578125" style="65"/>
    <col min="9749" max="9749" width="4.7109375" style="65" customWidth="1"/>
    <col min="9750" max="9750" width="5" style="65" customWidth="1"/>
    <col min="9751" max="9751" width="2.28515625" style="65" customWidth="1"/>
    <col min="9752" max="9752" width="26" style="65" customWidth="1"/>
    <col min="9753" max="9753" width="8" style="65" customWidth="1"/>
    <col min="9754" max="9754" width="1" style="65" customWidth="1"/>
    <col min="9755" max="9755" width="6.7109375" style="65" customWidth="1"/>
    <col min="9756" max="9756" width="1" style="65" customWidth="1"/>
    <col min="9757" max="9757" width="6.7109375" style="65" customWidth="1"/>
    <col min="9758" max="9758" width="1" style="65" customWidth="1"/>
    <col min="9759" max="9759" width="6.7109375" style="65" customWidth="1"/>
    <col min="9760" max="9760" width="1" style="65" customWidth="1"/>
    <col min="9761" max="9761" width="6.7109375" style="65" customWidth="1"/>
    <col min="9762" max="9762" width="1" style="65" customWidth="1"/>
    <col min="9763" max="9763" width="6.7109375" style="65" customWidth="1"/>
    <col min="9764" max="9764" width="1" style="65" customWidth="1"/>
    <col min="9765" max="9766" width="6.7109375" style="65" customWidth="1"/>
    <col min="9767" max="9984" width="11.42578125" style="65"/>
    <col min="9985" max="9987" width="0" style="65" hidden="1" customWidth="1"/>
    <col min="9988" max="9988" width="7" style="65" customWidth="1"/>
    <col min="9989" max="9989" width="1.5703125" style="65" customWidth="1"/>
    <col min="9990" max="9990" width="55.7109375" style="65" customWidth="1"/>
    <col min="9991" max="9993" width="5.7109375" style="65" customWidth="1"/>
    <col min="9994" max="9994" width="0.85546875" style="65" customWidth="1"/>
    <col min="9995" max="9997" width="5.7109375" style="65" customWidth="1"/>
    <col min="9998" max="9998" width="0.85546875" style="65" customWidth="1"/>
    <col min="9999" max="10001" width="5.7109375" style="65" customWidth="1"/>
    <col min="10002" max="10002" width="5.85546875" style="65" customWidth="1"/>
    <col min="10003" max="10004" width="11.42578125" style="65"/>
    <col min="10005" max="10005" width="4.7109375" style="65" customWidth="1"/>
    <col min="10006" max="10006" width="5" style="65" customWidth="1"/>
    <col min="10007" max="10007" width="2.28515625" style="65" customWidth="1"/>
    <col min="10008" max="10008" width="26" style="65" customWidth="1"/>
    <col min="10009" max="10009" width="8" style="65" customWidth="1"/>
    <col min="10010" max="10010" width="1" style="65" customWidth="1"/>
    <col min="10011" max="10011" width="6.7109375" style="65" customWidth="1"/>
    <col min="10012" max="10012" width="1" style="65" customWidth="1"/>
    <col min="10013" max="10013" width="6.7109375" style="65" customWidth="1"/>
    <col min="10014" max="10014" width="1" style="65" customWidth="1"/>
    <col min="10015" max="10015" width="6.7109375" style="65" customWidth="1"/>
    <col min="10016" max="10016" width="1" style="65" customWidth="1"/>
    <col min="10017" max="10017" width="6.7109375" style="65" customWidth="1"/>
    <col min="10018" max="10018" width="1" style="65" customWidth="1"/>
    <col min="10019" max="10019" width="6.7109375" style="65" customWidth="1"/>
    <col min="10020" max="10020" width="1" style="65" customWidth="1"/>
    <col min="10021" max="10022" width="6.7109375" style="65" customWidth="1"/>
    <col min="10023" max="10240" width="11.42578125" style="65"/>
    <col min="10241" max="10243" width="0" style="65" hidden="1" customWidth="1"/>
    <col min="10244" max="10244" width="7" style="65" customWidth="1"/>
    <col min="10245" max="10245" width="1.5703125" style="65" customWidth="1"/>
    <col min="10246" max="10246" width="55.7109375" style="65" customWidth="1"/>
    <col min="10247" max="10249" width="5.7109375" style="65" customWidth="1"/>
    <col min="10250" max="10250" width="0.85546875" style="65" customWidth="1"/>
    <col min="10251" max="10253" width="5.7109375" style="65" customWidth="1"/>
    <col min="10254" max="10254" width="0.85546875" style="65" customWidth="1"/>
    <col min="10255" max="10257" width="5.7109375" style="65" customWidth="1"/>
    <col min="10258" max="10258" width="5.85546875" style="65" customWidth="1"/>
    <col min="10259" max="10260" width="11.42578125" style="65"/>
    <col min="10261" max="10261" width="4.7109375" style="65" customWidth="1"/>
    <col min="10262" max="10262" width="5" style="65" customWidth="1"/>
    <col min="10263" max="10263" width="2.28515625" style="65" customWidth="1"/>
    <col min="10264" max="10264" width="26" style="65" customWidth="1"/>
    <col min="10265" max="10265" width="8" style="65" customWidth="1"/>
    <col min="10266" max="10266" width="1" style="65" customWidth="1"/>
    <col min="10267" max="10267" width="6.7109375" style="65" customWidth="1"/>
    <col min="10268" max="10268" width="1" style="65" customWidth="1"/>
    <col min="10269" max="10269" width="6.7109375" style="65" customWidth="1"/>
    <col min="10270" max="10270" width="1" style="65" customWidth="1"/>
    <col min="10271" max="10271" width="6.7109375" style="65" customWidth="1"/>
    <col min="10272" max="10272" width="1" style="65" customWidth="1"/>
    <col min="10273" max="10273" width="6.7109375" style="65" customWidth="1"/>
    <col min="10274" max="10274" width="1" style="65" customWidth="1"/>
    <col min="10275" max="10275" width="6.7109375" style="65" customWidth="1"/>
    <col min="10276" max="10276" width="1" style="65" customWidth="1"/>
    <col min="10277" max="10278" width="6.7109375" style="65" customWidth="1"/>
    <col min="10279" max="10496" width="11.42578125" style="65"/>
    <col min="10497" max="10499" width="0" style="65" hidden="1" customWidth="1"/>
    <col min="10500" max="10500" width="7" style="65" customWidth="1"/>
    <col min="10501" max="10501" width="1.5703125" style="65" customWidth="1"/>
    <col min="10502" max="10502" width="55.7109375" style="65" customWidth="1"/>
    <col min="10503" max="10505" width="5.7109375" style="65" customWidth="1"/>
    <col min="10506" max="10506" width="0.85546875" style="65" customWidth="1"/>
    <col min="10507" max="10509" width="5.7109375" style="65" customWidth="1"/>
    <col min="10510" max="10510" width="0.85546875" style="65" customWidth="1"/>
    <col min="10511" max="10513" width="5.7109375" style="65" customWidth="1"/>
    <col min="10514" max="10514" width="5.85546875" style="65" customWidth="1"/>
    <col min="10515" max="10516" width="11.42578125" style="65"/>
    <col min="10517" max="10517" width="4.7109375" style="65" customWidth="1"/>
    <col min="10518" max="10518" width="5" style="65" customWidth="1"/>
    <col min="10519" max="10519" width="2.28515625" style="65" customWidth="1"/>
    <col min="10520" max="10520" width="26" style="65" customWidth="1"/>
    <col min="10521" max="10521" width="8" style="65" customWidth="1"/>
    <col min="10522" max="10522" width="1" style="65" customWidth="1"/>
    <col min="10523" max="10523" width="6.7109375" style="65" customWidth="1"/>
    <col min="10524" max="10524" width="1" style="65" customWidth="1"/>
    <col min="10525" max="10525" width="6.7109375" style="65" customWidth="1"/>
    <col min="10526" max="10526" width="1" style="65" customWidth="1"/>
    <col min="10527" max="10527" width="6.7109375" style="65" customWidth="1"/>
    <col min="10528" max="10528" width="1" style="65" customWidth="1"/>
    <col min="10529" max="10529" width="6.7109375" style="65" customWidth="1"/>
    <col min="10530" max="10530" width="1" style="65" customWidth="1"/>
    <col min="10531" max="10531" width="6.7109375" style="65" customWidth="1"/>
    <col min="10532" max="10532" width="1" style="65" customWidth="1"/>
    <col min="10533" max="10534" width="6.7109375" style="65" customWidth="1"/>
    <col min="10535" max="10752" width="11.42578125" style="65"/>
    <col min="10753" max="10755" width="0" style="65" hidden="1" customWidth="1"/>
    <col min="10756" max="10756" width="7" style="65" customWidth="1"/>
    <col min="10757" max="10757" width="1.5703125" style="65" customWidth="1"/>
    <col min="10758" max="10758" width="55.7109375" style="65" customWidth="1"/>
    <col min="10759" max="10761" width="5.7109375" style="65" customWidth="1"/>
    <col min="10762" max="10762" width="0.85546875" style="65" customWidth="1"/>
    <col min="10763" max="10765" width="5.7109375" style="65" customWidth="1"/>
    <col min="10766" max="10766" width="0.85546875" style="65" customWidth="1"/>
    <col min="10767" max="10769" width="5.7109375" style="65" customWidth="1"/>
    <col min="10770" max="10770" width="5.85546875" style="65" customWidth="1"/>
    <col min="10771" max="10772" width="11.42578125" style="65"/>
    <col min="10773" max="10773" width="4.7109375" style="65" customWidth="1"/>
    <col min="10774" max="10774" width="5" style="65" customWidth="1"/>
    <col min="10775" max="10775" width="2.28515625" style="65" customWidth="1"/>
    <col min="10776" max="10776" width="26" style="65" customWidth="1"/>
    <col min="10777" max="10777" width="8" style="65" customWidth="1"/>
    <col min="10778" max="10778" width="1" style="65" customWidth="1"/>
    <col min="10779" max="10779" width="6.7109375" style="65" customWidth="1"/>
    <col min="10780" max="10780" width="1" style="65" customWidth="1"/>
    <col min="10781" max="10781" width="6.7109375" style="65" customWidth="1"/>
    <col min="10782" max="10782" width="1" style="65" customWidth="1"/>
    <col min="10783" max="10783" width="6.7109375" style="65" customWidth="1"/>
    <col min="10784" max="10784" width="1" style="65" customWidth="1"/>
    <col min="10785" max="10785" width="6.7109375" style="65" customWidth="1"/>
    <col min="10786" max="10786" width="1" style="65" customWidth="1"/>
    <col min="10787" max="10787" width="6.7109375" style="65" customWidth="1"/>
    <col min="10788" max="10788" width="1" style="65" customWidth="1"/>
    <col min="10789" max="10790" width="6.7109375" style="65" customWidth="1"/>
    <col min="10791" max="11008" width="11.42578125" style="65"/>
    <col min="11009" max="11011" width="0" style="65" hidden="1" customWidth="1"/>
    <col min="11012" max="11012" width="7" style="65" customWidth="1"/>
    <col min="11013" max="11013" width="1.5703125" style="65" customWidth="1"/>
    <col min="11014" max="11014" width="55.7109375" style="65" customWidth="1"/>
    <col min="11015" max="11017" width="5.7109375" style="65" customWidth="1"/>
    <col min="11018" max="11018" width="0.85546875" style="65" customWidth="1"/>
    <col min="11019" max="11021" width="5.7109375" style="65" customWidth="1"/>
    <col min="11022" max="11022" width="0.85546875" style="65" customWidth="1"/>
    <col min="11023" max="11025" width="5.7109375" style="65" customWidth="1"/>
    <col min="11026" max="11026" width="5.85546875" style="65" customWidth="1"/>
    <col min="11027" max="11028" width="11.42578125" style="65"/>
    <col min="11029" max="11029" width="4.7109375" style="65" customWidth="1"/>
    <col min="11030" max="11030" width="5" style="65" customWidth="1"/>
    <col min="11031" max="11031" width="2.28515625" style="65" customWidth="1"/>
    <col min="11032" max="11032" width="26" style="65" customWidth="1"/>
    <col min="11033" max="11033" width="8" style="65" customWidth="1"/>
    <col min="11034" max="11034" width="1" style="65" customWidth="1"/>
    <col min="11035" max="11035" width="6.7109375" style="65" customWidth="1"/>
    <col min="11036" max="11036" width="1" style="65" customWidth="1"/>
    <col min="11037" max="11037" width="6.7109375" style="65" customWidth="1"/>
    <col min="11038" max="11038" width="1" style="65" customWidth="1"/>
    <col min="11039" max="11039" width="6.7109375" style="65" customWidth="1"/>
    <col min="11040" max="11040" width="1" style="65" customWidth="1"/>
    <col min="11041" max="11041" width="6.7109375" style="65" customWidth="1"/>
    <col min="11042" max="11042" width="1" style="65" customWidth="1"/>
    <col min="11043" max="11043" width="6.7109375" style="65" customWidth="1"/>
    <col min="11044" max="11044" width="1" style="65" customWidth="1"/>
    <col min="11045" max="11046" width="6.7109375" style="65" customWidth="1"/>
    <col min="11047" max="11264" width="11.42578125" style="65"/>
    <col min="11265" max="11267" width="0" style="65" hidden="1" customWidth="1"/>
    <col min="11268" max="11268" width="7" style="65" customWidth="1"/>
    <col min="11269" max="11269" width="1.5703125" style="65" customWidth="1"/>
    <col min="11270" max="11270" width="55.7109375" style="65" customWidth="1"/>
    <col min="11271" max="11273" width="5.7109375" style="65" customWidth="1"/>
    <col min="11274" max="11274" width="0.85546875" style="65" customWidth="1"/>
    <col min="11275" max="11277" width="5.7109375" style="65" customWidth="1"/>
    <col min="11278" max="11278" width="0.85546875" style="65" customWidth="1"/>
    <col min="11279" max="11281" width="5.7109375" style="65" customWidth="1"/>
    <col min="11282" max="11282" width="5.85546875" style="65" customWidth="1"/>
    <col min="11283" max="11284" width="11.42578125" style="65"/>
    <col min="11285" max="11285" width="4.7109375" style="65" customWidth="1"/>
    <col min="11286" max="11286" width="5" style="65" customWidth="1"/>
    <col min="11287" max="11287" width="2.28515625" style="65" customWidth="1"/>
    <col min="11288" max="11288" width="26" style="65" customWidth="1"/>
    <col min="11289" max="11289" width="8" style="65" customWidth="1"/>
    <col min="11290" max="11290" width="1" style="65" customWidth="1"/>
    <col min="11291" max="11291" width="6.7109375" style="65" customWidth="1"/>
    <col min="11292" max="11292" width="1" style="65" customWidth="1"/>
    <col min="11293" max="11293" width="6.7109375" style="65" customWidth="1"/>
    <col min="11294" max="11294" width="1" style="65" customWidth="1"/>
    <col min="11295" max="11295" width="6.7109375" style="65" customWidth="1"/>
    <col min="11296" max="11296" width="1" style="65" customWidth="1"/>
    <col min="11297" max="11297" width="6.7109375" style="65" customWidth="1"/>
    <col min="11298" max="11298" width="1" style="65" customWidth="1"/>
    <col min="11299" max="11299" width="6.7109375" style="65" customWidth="1"/>
    <col min="11300" max="11300" width="1" style="65" customWidth="1"/>
    <col min="11301" max="11302" width="6.7109375" style="65" customWidth="1"/>
    <col min="11303" max="11520" width="11.42578125" style="65"/>
    <col min="11521" max="11523" width="0" style="65" hidden="1" customWidth="1"/>
    <col min="11524" max="11524" width="7" style="65" customWidth="1"/>
    <col min="11525" max="11525" width="1.5703125" style="65" customWidth="1"/>
    <col min="11526" max="11526" width="55.7109375" style="65" customWidth="1"/>
    <col min="11527" max="11529" width="5.7109375" style="65" customWidth="1"/>
    <col min="11530" max="11530" width="0.85546875" style="65" customWidth="1"/>
    <col min="11531" max="11533" width="5.7109375" style="65" customWidth="1"/>
    <col min="11534" max="11534" width="0.85546875" style="65" customWidth="1"/>
    <col min="11535" max="11537" width="5.7109375" style="65" customWidth="1"/>
    <col min="11538" max="11538" width="5.85546875" style="65" customWidth="1"/>
    <col min="11539" max="11540" width="11.42578125" style="65"/>
    <col min="11541" max="11541" width="4.7109375" style="65" customWidth="1"/>
    <col min="11542" max="11542" width="5" style="65" customWidth="1"/>
    <col min="11543" max="11543" width="2.28515625" style="65" customWidth="1"/>
    <col min="11544" max="11544" width="26" style="65" customWidth="1"/>
    <col min="11545" max="11545" width="8" style="65" customWidth="1"/>
    <col min="11546" max="11546" width="1" style="65" customWidth="1"/>
    <col min="11547" max="11547" width="6.7109375" style="65" customWidth="1"/>
    <col min="11548" max="11548" width="1" style="65" customWidth="1"/>
    <col min="11549" max="11549" width="6.7109375" style="65" customWidth="1"/>
    <col min="11550" max="11550" width="1" style="65" customWidth="1"/>
    <col min="11551" max="11551" width="6.7109375" style="65" customWidth="1"/>
    <col min="11552" max="11552" width="1" style="65" customWidth="1"/>
    <col min="11553" max="11553" width="6.7109375" style="65" customWidth="1"/>
    <col min="11554" max="11554" width="1" style="65" customWidth="1"/>
    <col min="11555" max="11555" width="6.7109375" style="65" customWidth="1"/>
    <col min="11556" max="11556" width="1" style="65" customWidth="1"/>
    <col min="11557" max="11558" width="6.7109375" style="65" customWidth="1"/>
    <col min="11559" max="11776" width="11.42578125" style="65"/>
    <col min="11777" max="11779" width="0" style="65" hidden="1" customWidth="1"/>
    <col min="11780" max="11780" width="7" style="65" customWidth="1"/>
    <col min="11781" max="11781" width="1.5703125" style="65" customWidth="1"/>
    <col min="11782" max="11782" width="55.7109375" style="65" customWidth="1"/>
    <col min="11783" max="11785" width="5.7109375" style="65" customWidth="1"/>
    <col min="11786" max="11786" width="0.85546875" style="65" customWidth="1"/>
    <col min="11787" max="11789" width="5.7109375" style="65" customWidth="1"/>
    <col min="11790" max="11790" width="0.85546875" style="65" customWidth="1"/>
    <col min="11791" max="11793" width="5.7109375" style="65" customWidth="1"/>
    <col min="11794" max="11794" width="5.85546875" style="65" customWidth="1"/>
    <col min="11795" max="11796" width="11.42578125" style="65"/>
    <col min="11797" max="11797" width="4.7109375" style="65" customWidth="1"/>
    <col min="11798" max="11798" width="5" style="65" customWidth="1"/>
    <col min="11799" max="11799" width="2.28515625" style="65" customWidth="1"/>
    <col min="11800" max="11800" width="26" style="65" customWidth="1"/>
    <col min="11801" max="11801" width="8" style="65" customWidth="1"/>
    <col min="11802" max="11802" width="1" style="65" customWidth="1"/>
    <col min="11803" max="11803" width="6.7109375" style="65" customWidth="1"/>
    <col min="11804" max="11804" width="1" style="65" customWidth="1"/>
    <col min="11805" max="11805" width="6.7109375" style="65" customWidth="1"/>
    <col min="11806" max="11806" width="1" style="65" customWidth="1"/>
    <col min="11807" max="11807" width="6.7109375" style="65" customWidth="1"/>
    <col min="11808" max="11808" width="1" style="65" customWidth="1"/>
    <col min="11809" max="11809" width="6.7109375" style="65" customWidth="1"/>
    <col min="11810" max="11810" width="1" style="65" customWidth="1"/>
    <col min="11811" max="11811" width="6.7109375" style="65" customWidth="1"/>
    <col min="11812" max="11812" width="1" style="65" customWidth="1"/>
    <col min="11813" max="11814" width="6.7109375" style="65" customWidth="1"/>
    <col min="11815" max="12032" width="11.42578125" style="65"/>
    <col min="12033" max="12035" width="0" style="65" hidden="1" customWidth="1"/>
    <col min="12036" max="12036" width="7" style="65" customWidth="1"/>
    <col min="12037" max="12037" width="1.5703125" style="65" customWidth="1"/>
    <col min="12038" max="12038" width="55.7109375" style="65" customWidth="1"/>
    <col min="12039" max="12041" width="5.7109375" style="65" customWidth="1"/>
    <col min="12042" max="12042" width="0.85546875" style="65" customWidth="1"/>
    <col min="12043" max="12045" width="5.7109375" style="65" customWidth="1"/>
    <col min="12046" max="12046" width="0.85546875" style="65" customWidth="1"/>
    <col min="12047" max="12049" width="5.7109375" style="65" customWidth="1"/>
    <col min="12050" max="12050" width="5.85546875" style="65" customWidth="1"/>
    <col min="12051" max="12052" width="11.42578125" style="65"/>
    <col min="12053" max="12053" width="4.7109375" style="65" customWidth="1"/>
    <col min="12054" max="12054" width="5" style="65" customWidth="1"/>
    <col min="12055" max="12055" width="2.28515625" style="65" customWidth="1"/>
    <col min="12056" max="12056" width="26" style="65" customWidth="1"/>
    <col min="12057" max="12057" width="8" style="65" customWidth="1"/>
    <col min="12058" max="12058" width="1" style="65" customWidth="1"/>
    <col min="12059" max="12059" width="6.7109375" style="65" customWidth="1"/>
    <col min="12060" max="12060" width="1" style="65" customWidth="1"/>
    <col min="12061" max="12061" width="6.7109375" style="65" customWidth="1"/>
    <col min="12062" max="12062" width="1" style="65" customWidth="1"/>
    <col min="12063" max="12063" width="6.7109375" style="65" customWidth="1"/>
    <col min="12064" max="12064" width="1" style="65" customWidth="1"/>
    <col min="12065" max="12065" width="6.7109375" style="65" customWidth="1"/>
    <col min="12066" max="12066" width="1" style="65" customWidth="1"/>
    <col min="12067" max="12067" width="6.7109375" style="65" customWidth="1"/>
    <col min="12068" max="12068" width="1" style="65" customWidth="1"/>
    <col min="12069" max="12070" width="6.7109375" style="65" customWidth="1"/>
    <col min="12071" max="12288" width="11.42578125" style="65"/>
    <col min="12289" max="12291" width="0" style="65" hidden="1" customWidth="1"/>
    <col min="12292" max="12292" width="7" style="65" customWidth="1"/>
    <col min="12293" max="12293" width="1.5703125" style="65" customWidth="1"/>
    <col min="12294" max="12294" width="55.7109375" style="65" customWidth="1"/>
    <col min="12295" max="12297" width="5.7109375" style="65" customWidth="1"/>
    <col min="12298" max="12298" width="0.85546875" style="65" customWidth="1"/>
    <col min="12299" max="12301" width="5.7109375" style="65" customWidth="1"/>
    <col min="12302" max="12302" width="0.85546875" style="65" customWidth="1"/>
    <col min="12303" max="12305" width="5.7109375" style="65" customWidth="1"/>
    <col min="12306" max="12306" width="5.85546875" style="65" customWidth="1"/>
    <col min="12307" max="12308" width="11.42578125" style="65"/>
    <col min="12309" max="12309" width="4.7109375" style="65" customWidth="1"/>
    <col min="12310" max="12310" width="5" style="65" customWidth="1"/>
    <col min="12311" max="12311" width="2.28515625" style="65" customWidth="1"/>
    <col min="12312" max="12312" width="26" style="65" customWidth="1"/>
    <col min="12313" max="12313" width="8" style="65" customWidth="1"/>
    <col min="12314" max="12314" width="1" style="65" customWidth="1"/>
    <col min="12315" max="12315" width="6.7109375" style="65" customWidth="1"/>
    <col min="12316" max="12316" width="1" style="65" customWidth="1"/>
    <col min="12317" max="12317" width="6.7109375" style="65" customWidth="1"/>
    <col min="12318" max="12318" width="1" style="65" customWidth="1"/>
    <col min="12319" max="12319" width="6.7109375" style="65" customWidth="1"/>
    <col min="12320" max="12320" width="1" style="65" customWidth="1"/>
    <col min="12321" max="12321" width="6.7109375" style="65" customWidth="1"/>
    <col min="12322" max="12322" width="1" style="65" customWidth="1"/>
    <col min="12323" max="12323" width="6.7109375" style="65" customWidth="1"/>
    <col min="12324" max="12324" width="1" style="65" customWidth="1"/>
    <col min="12325" max="12326" width="6.7109375" style="65" customWidth="1"/>
    <col min="12327" max="12544" width="11.42578125" style="65"/>
    <col min="12545" max="12547" width="0" style="65" hidden="1" customWidth="1"/>
    <col min="12548" max="12548" width="7" style="65" customWidth="1"/>
    <col min="12549" max="12549" width="1.5703125" style="65" customWidth="1"/>
    <col min="12550" max="12550" width="55.7109375" style="65" customWidth="1"/>
    <col min="12551" max="12553" width="5.7109375" style="65" customWidth="1"/>
    <col min="12554" max="12554" width="0.85546875" style="65" customWidth="1"/>
    <col min="12555" max="12557" width="5.7109375" style="65" customWidth="1"/>
    <col min="12558" max="12558" width="0.85546875" style="65" customWidth="1"/>
    <col min="12559" max="12561" width="5.7109375" style="65" customWidth="1"/>
    <col min="12562" max="12562" width="5.85546875" style="65" customWidth="1"/>
    <col min="12563" max="12564" width="11.42578125" style="65"/>
    <col min="12565" max="12565" width="4.7109375" style="65" customWidth="1"/>
    <col min="12566" max="12566" width="5" style="65" customWidth="1"/>
    <col min="12567" max="12567" width="2.28515625" style="65" customWidth="1"/>
    <col min="12568" max="12568" width="26" style="65" customWidth="1"/>
    <col min="12569" max="12569" width="8" style="65" customWidth="1"/>
    <col min="12570" max="12570" width="1" style="65" customWidth="1"/>
    <col min="12571" max="12571" width="6.7109375" style="65" customWidth="1"/>
    <col min="12572" max="12572" width="1" style="65" customWidth="1"/>
    <col min="12573" max="12573" width="6.7109375" style="65" customWidth="1"/>
    <col min="12574" max="12574" width="1" style="65" customWidth="1"/>
    <col min="12575" max="12575" width="6.7109375" style="65" customWidth="1"/>
    <col min="12576" max="12576" width="1" style="65" customWidth="1"/>
    <col min="12577" max="12577" width="6.7109375" style="65" customWidth="1"/>
    <col min="12578" max="12578" width="1" style="65" customWidth="1"/>
    <col min="12579" max="12579" width="6.7109375" style="65" customWidth="1"/>
    <col min="12580" max="12580" width="1" style="65" customWidth="1"/>
    <col min="12581" max="12582" width="6.7109375" style="65" customWidth="1"/>
    <col min="12583" max="12800" width="11.42578125" style="65"/>
    <col min="12801" max="12803" width="0" style="65" hidden="1" customWidth="1"/>
    <col min="12804" max="12804" width="7" style="65" customWidth="1"/>
    <col min="12805" max="12805" width="1.5703125" style="65" customWidth="1"/>
    <col min="12806" max="12806" width="55.7109375" style="65" customWidth="1"/>
    <col min="12807" max="12809" width="5.7109375" style="65" customWidth="1"/>
    <col min="12810" max="12810" width="0.85546875" style="65" customWidth="1"/>
    <col min="12811" max="12813" width="5.7109375" style="65" customWidth="1"/>
    <col min="12814" max="12814" width="0.85546875" style="65" customWidth="1"/>
    <col min="12815" max="12817" width="5.7109375" style="65" customWidth="1"/>
    <col min="12818" max="12818" width="5.85546875" style="65" customWidth="1"/>
    <col min="12819" max="12820" width="11.42578125" style="65"/>
    <col min="12821" max="12821" width="4.7109375" style="65" customWidth="1"/>
    <col min="12822" max="12822" width="5" style="65" customWidth="1"/>
    <col min="12823" max="12823" width="2.28515625" style="65" customWidth="1"/>
    <col min="12824" max="12824" width="26" style="65" customWidth="1"/>
    <col min="12825" max="12825" width="8" style="65" customWidth="1"/>
    <col min="12826" max="12826" width="1" style="65" customWidth="1"/>
    <col min="12827" max="12827" width="6.7109375" style="65" customWidth="1"/>
    <col min="12828" max="12828" width="1" style="65" customWidth="1"/>
    <col min="12829" max="12829" width="6.7109375" style="65" customWidth="1"/>
    <col min="12830" max="12830" width="1" style="65" customWidth="1"/>
    <col min="12831" max="12831" width="6.7109375" style="65" customWidth="1"/>
    <col min="12832" max="12832" width="1" style="65" customWidth="1"/>
    <col min="12833" max="12833" width="6.7109375" style="65" customWidth="1"/>
    <col min="12834" max="12834" width="1" style="65" customWidth="1"/>
    <col min="12835" max="12835" width="6.7109375" style="65" customWidth="1"/>
    <col min="12836" max="12836" width="1" style="65" customWidth="1"/>
    <col min="12837" max="12838" width="6.7109375" style="65" customWidth="1"/>
    <col min="12839" max="13056" width="11.42578125" style="65"/>
    <col min="13057" max="13059" width="0" style="65" hidden="1" customWidth="1"/>
    <col min="13060" max="13060" width="7" style="65" customWidth="1"/>
    <col min="13061" max="13061" width="1.5703125" style="65" customWidth="1"/>
    <col min="13062" max="13062" width="55.7109375" style="65" customWidth="1"/>
    <col min="13063" max="13065" width="5.7109375" style="65" customWidth="1"/>
    <col min="13066" max="13066" width="0.85546875" style="65" customWidth="1"/>
    <col min="13067" max="13069" width="5.7109375" style="65" customWidth="1"/>
    <col min="13070" max="13070" width="0.85546875" style="65" customWidth="1"/>
    <col min="13071" max="13073" width="5.7109375" style="65" customWidth="1"/>
    <col min="13074" max="13074" width="5.85546875" style="65" customWidth="1"/>
    <col min="13075" max="13076" width="11.42578125" style="65"/>
    <col min="13077" max="13077" width="4.7109375" style="65" customWidth="1"/>
    <col min="13078" max="13078" width="5" style="65" customWidth="1"/>
    <col min="13079" max="13079" width="2.28515625" style="65" customWidth="1"/>
    <col min="13080" max="13080" width="26" style="65" customWidth="1"/>
    <col min="13081" max="13081" width="8" style="65" customWidth="1"/>
    <col min="13082" max="13082" width="1" style="65" customWidth="1"/>
    <col min="13083" max="13083" width="6.7109375" style="65" customWidth="1"/>
    <col min="13084" max="13084" width="1" style="65" customWidth="1"/>
    <col min="13085" max="13085" width="6.7109375" style="65" customWidth="1"/>
    <col min="13086" max="13086" width="1" style="65" customWidth="1"/>
    <col min="13087" max="13087" width="6.7109375" style="65" customWidth="1"/>
    <col min="13088" max="13088" width="1" style="65" customWidth="1"/>
    <col min="13089" max="13089" width="6.7109375" style="65" customWidth="1"/>
    <col min="13090" max="13090" width="1" style="65" customWidth="1"/>
    <col min="13091" max="13091" width="6.7109375" style="65" customWidth="1"/>
    <col min="13092" max="13092" width="1" style="65" customWidth="1"/>
    <col min="13093" max="13094" width="6.7109375" style="65" customWidth="1"/>
    <col min="13095" max="13312" width="11.42578125" style="65"/>
    <col min="13313" max="13315" width="0" style="65" hidden="1" customWidth="1"/>
    <col min="13316" max="13316" width="7" style="65" customWidth="1"/>
    <col min="13317" max="13317" width="1.5703125" style="65" customWidth="1"/>
    <col min="13318" max="13318" width="55.7109375" style="65" customWidth="1"/>
    <col min="13319" max="13321" width="5.7109375" style="65" customWidth="1"/>
    <col min="13322" max="13322" width="0.85546875" style="65" customWidth="1"/>
    <col min="13323" max="13325" width="5.7109375" style="65" customWidth="1"/>
    <col min="13326" max="13326" width="0.85546875" style="65" customWidth="1"/>
    <col min="13327" max="13329" width="5.7109375" style="65" customWidth="1"/>
    <col min="13330" max="13330" width="5.85546875" style="65" customWidth="1"/>
    <col min="13331" max="13332" width="11.42578125" style="65"/>
    <col min="13333" max="13333" width="4.7109375" style="65" customWidth="1"/>
    <col min="13334" max="13334" width="5" style="65" customWidth="1"/>
    <col min="13335" max="13335" width="2.28515625" style="65" customWidth="1"/>
    <col min="13336" max="13336" width="26" style="65" customWidth="1"/>
    <col min="13337" max="13337" width="8" style="65" customWidth="1"/>
    <col min="13338" max="13338" width="1" style="65" customWidth="1"/>
    <col min="13339" max="13339" width="6.7109375" style="65" customWidth="1"/>
    <col min="13340" max="13340" width="1" style="65" customWidth="1"/>
    <col min="13341" max="13341" width="6.7109375" style="65" customWidth="1"/>
    <col min="13342" max="13342" width="1" style="65" customWidth="1"/>
    <col min="13343" max="13343" width="6.7109375" style="65" customWidth="1"/>
    <col min="13344" max="13344" width="1" style="65" customWidth="1"/>
    <col min="13345" max="13345" width="6.7109375" style="65" customWidth="1"/>
    <col min="13346" max="13346" width="1" style="65" customWidth="1"/>
    <col min="13347" max="13347" width="6.7109375" style="65" customWidth="1"/>
    <col min="13348" max="13348" width="1" style="65" customWidth="1"/>
    <col min="13349" max="13350" width="6.7109375" style="65" customWidth="1"/>
    <col min="13351" max="13568" width="11.42578125" style="65"/>
    <col min="13569" max="13571" width="0" style="65" hidden="1" customWidth="1"/>
    <col min="13572" max="13572" width="7" style="65" customWidth="1"/>
    <col min="13573" max="13573" width="1.5703125" style="65" customWidth="1"/>
    <col min="13574" max="13574" width="55.7109375" style="65" customWidth="1"/>
    <col min="13575" max="13577" width="5.7109375" style="65" customWidth="1"/>
    <col min="13578" max="13578" width="0.85546875" style="65" customWidth="1"/>
    <col min="13579" max="13581" width="5.7109375" style="65" customWidth="1"/>
    <col min="13582" max="13582" width="0.85546875" style="65" customWidth="1"/>
    <col min="13583" max="13585" width="5.7109375" style="65" customWidth="1"/>
    <col min="13586" max="13586" width="5.85546875" style="65" customWidth="1"/>
    <col min="13587" max="13588" width="11.42578125" style="65"/>
    <col min="13589" max="13589" width="4.7109375" style="65" customWidth="1"/>
    <col min="13590" max="13590" width="5" style="65" customWidth="1"/>
    <col min="13591" max="13591" width="2.28515625" style="65" customWidth="1"/>
    <col min="13592" max="13592" width="26" style="65" customWidth="1"/>
    <col min="13593" max="13593" width="8" style="65" customWidth="1"/>
    <col min="13594" max="13594" width="1" style="65" customWidth="1"/>
    <col min="13595" max="13595" width="6.7109375" style="65" customWidth="1"/>
    <col min="13596" max="13596" width="1" style="65" customWidth="1"/>
    <col min="13597" max="13597" width="6.7109375" style="65" customWidth="1"/>
    <col min="13598" max="13598" width="1" style="65" customWidth="1"/>
    <col min="13599" max="13599" width="6.7109375" style="65" customWidth="1"/>
    <col min="13600" max="13600" width="1" style="65" customWidth="1"/>
    <col min="13601" max="13601" width="6.7109375" style="65" customWidth="1"/>
    <col min="13602" max="13602" width="1" style="65" customWidth="1"/>
    <col min="13603" max="13603" width="6.7109375" style="65" customWidth="1"/>
    <col min="13604" max="13604" width="1" style="65" customWidth="1"/>
    <col min="13605" max="13606" width="6.7109375" style="65" customWidth="1"/>
    <col min="13607" max="13824" width="11.42578125" style="65"/>
    <col min="13825" max="13827" width="0" style="65" hidden="1" customWidth="1"/>
    <col min="13828" max="13828" width="7" style="65" customWidth="1"/>
    <col min="13829" max="13829" width="1.5703125" style="65" customWidth="1"/>
    <col min="13830" max="13830" width="55.7109375" style="65" customWidth="1"/>
    <col min="13831" max="13833" width="5.7109375" style="65" customWidth="1"/>
    <col min="13834" max="13834" width="0.85546875" style="65" customWidth="1"/>
    <col min="13835" max="13837" width="5.7109375" style="65" customWidth="1"/>
    <col min="13838" max="13838" width="0.85546875" style="65" customWidth="1"/>
    <col min="13839" max="13841" width="5.7109375" style="65" customWidth="1"/>
    <col min="13842" max="13842" width="5.85546875" style="65" customWidth="1"/>
    <col min="13843" max="13844" width="11.42578125" style="65"/>
    <col min="13845" max="13845" width="4.7109375" style="65" customWidth="1"/>
    <col min="13846" max="13846" width="5" style="65" customWidth="1"/>
    <col min="13847" max="13847" width="2.28515625" style="65" customWidth="1"/>
    <col min="13848" max="13848" width="26" style="65" customWidth="1"/>
    <col min="13849" max="13849" width="8" style="65" customWidth="1"/>
    <col min="13850" max="13850" width="1" style="65" customWidth="1"/>
    <col min="13851" max="13851" width="6.7109375" style="65" customWidth="1"/>
    <col min="13852" max="13852" width="1" style="65" customWidth="1"/>
    <col min="13853" max="13853" width="6.7109375" style="65" customWidth="1"/>
    <col min="13854" max="13854" width="1" style="65" customWidth="1"/>
    <col min="13855" max="13855" width="6.7109375" style="65" customWidth="1"/>
    <col min="13856" max="13856" width="1" style="65" customWidth="1"/>
    <col min="13857" max="13857" width="6.7109375" style="65" customWidth="1"/>
    <col min="13858" max="13858" width="1" style="65" customWidth="1"/>
    <col min="13859" max="13859" width="6.7109375" style="65" customWidth="1"/>
    <col min="13860" max="13860" width="1" style="65" customWidth="1"/>
    <col min="13861" max="13862" width="6.7109375" style="65" customWidth="1"/>
    <col min="13863" max="14080" width="11.42578125" style="65"/>
    <col min="14081" max="14083" width="0" style="65" hidden="1" customWidth="1"/>
    <col min="14084" max="14084" width="7" style="65" customWidth="1"/>
    <col min="14085" max="14085" width="1.5703125" style="65" customWidth="1"/>
    <col min="14086" max="14086" width="55.7109375" style="65" customWidth="1"/>
    <col min="14087" max="14089" width="5.7109375" style="65" customWidth="1"/>
    <col min="14090" max="14090" width="0.85546875" style="65" customWidth="1"/>
    <col min="14091" max="14093" width="5.7109375" style="65" customWidth="1"/>
    <col min="14094" max="14094" width="0.85546875" style="65" customWidth="1"/>
    <col min="14095" max="14097" width="5.7109375" style="65" customWidth="1"/>
    <col min="14098" max="14098" width="5.85546875" style="65" customWidth="1"/>
    <col min="14099" max="14100" width="11.42578125" style="65"/>
    <col min="14101" max="14101" width="4.7109375" style="65" customWidth="1"/>
    <col min="14102" max="14102" width="5" style="65" customWidth="1"/>
    <col min="14103" max="14103" width="2.28515625" style="65" customWidth="1"/>
    <col min="14104" max="14104" width="26" style="65" customWidth="1"/>
    <col min="14105" max="14105" width="8" style="65" customWidth="1"/>
    <col min="14106" max="14106" width="1" style="65" customWidth="1"/>
    <col min="14107" max="14107" width="6.7109375" style="65" customWidth="1"/>
    <col min="14108" max="14108" width="1" style="65" customWidth="1"/>
    <col min="14109" max="14109" width="6.7109375" style="65" customWidth="1"/>
    <col min="14110" max="14110" width="1" style="65" customWidth="1"/>
    <col min="14111" max="14111" width="6.7109375" style="65" customWidth="1"/>
    <col min="14112" max="14112" width="1" style="65" customWidth="1"/>
    <col min="14113" max="14113" width="6.7109375" style="65" customWidth="1"/>
    <col min="14114" max="14114" width="1" style="65" customWidth="1"/>
    <col min="14115" max="14115" width="6.7109375" style="65" customWidth="1"/>
    <col min="14116" max="14116" width="1" style="65" customWidth="1"/>
    <col min="14117" max="14118" width="6.7109375" style="65" customWidth="1"/>
    <col min="14119" max="14336" width="11.42578125" style="65"/>
    <col min="14337" max="14339" width="0" style="65" hidden="1" customWidth="1"/>
    <col min="14340" max="14340" width="7" style="65" customWidth="1"/>
    <col min="14341" max="14341" width="1.5703125" style="65" customWidth="1"/>
    <col min="14342" max="14342" width="55.7109375" style="65" customWidth="1"/>
    <col min="14343" max="14345" width="5.7109375" style="65" customWidth="1"/>
    <col min="14346" max="14346" width="0.85546875" style="65" customWidth="1"/>
    <col min="14347" max="14349" width="5.7109375" style="65" customWidth="1"/>
    <col min="14350" max="14350" width="0.85546875" style="65" customWidth="1"/>
    <col min="14351" max="14353" width="5.7109375" style="65" customWidth="1"/>
    <col min="14354" max="14354" width="5.85546875" style="65" customWidth="1"/>
    <col min="14355" max="14356" width="11.42578125" style="65"/>
    <col min="14357" max="14357" width="4.7109375" style="65" customWidth="1"/>
    <col min="14358" max="14358" width="5" style="65" customWidth="1"/>
    <col min="14359" max="14359" width="2.28515625" style="65" customWidth="1"/>
    <col min="14360" max="14360" width="26" style="65" customWidth="1"/>
    <col min="14361" max="14361" width="8" style="65" customWidth="1"/>
    <col min="14362" max="14362" width="1" style="65" customWidth="1"/>
    <col min="14363" max="14363" width="6.7109375" style="65" customWidth="1"/>
    <col min="14364" max="14364" width="1" style="65" customWidth="1"/>
    <col min="14365" max="14365" width="6.7109375" style="65" customWidth="1"/>
    <col min="14366" max="14366" width="1" style="65" customWidth="1"/>
    <col min="14367" max="14367" width="6.7109375" style="65" customWidth="1"/>
    <col min="14368" max="14368" width="1" style="65" customWidth="1"/>
    <col min="14369" max="14369" width="6.7109375" style="65" customWidth="1"/>
    <col min="14370" max="14370" width="1" style="65" customWidth="1"/>
    <col min="14371" max="14371" width="6.7109375" style="65" customWidth="1"/>
    <col min="14372" max="14372" width="1" style="65" customWidth="1"/>
    <col min="14373" max="14374" width="6.7109375" style="65" customWidth="1"/>
    <col min="14375" max="14592" width="11.42578125" style="65"/>
    <col min="14593" max="14595" width="0" style="65" hidden="1" customWidth="1"/>
    <col min="14596" max="14596" width="7" style="65" customWidth="1"/>
    <col min="14597" max="14597" width="1.5703125" style="65" customWidth="1"/>
    <col min="14598" max="14598" width="55.7109375" style="65" customWidth="1"/>
    <col min="14599" max="14601" width="5.7109375" style="65" customWidth="1"/>
    <col min="14602" max="14602" width="0.85546875" style="65" customWidth="1"/>
    <col min="14603" max="14605" width="5.7109375" style="65" customWidth="1"/>
    <col min="14606" max="14606" width="0.85546875" style="65" customWidth="1"/>
    <col min="14607" max="14609" width="5.7109375" style="65" customWidth="1"/>
    <col min="14610" max="14610" width="5.85546875" style="65" customWidth="1"/>
    <col min="14611" max="14612" width="11.42578125" style="65"/>
    <col min="14613" max="14613" width="4.7109375" style="65" customWidth="1"/>
    <col min="14614" max="14614" width="5" style="65" customWidth="1"/>
    <col min="14615" max="14615" width="2.28515625" style="65" customWidth="1"/>
    <col min="14616" max="14616" width="26" style="65" customWidth="1"/>
    <col min="14617" max="14617" width="8" style="65" customWidth="1"/>
    <col min="14618" max="14618" width="1" style="65" customWidth="1"/>
    <col min="14619" max="14619" width="6.7109375" style="65" customWidth="1"/>
    <col min="14620" max="14620" width="1" style="65" customWidth="1"/>
    <col min="14621" max="14621" width="6.7109375" style="65" customWidth="1"/>
    <col min="14622" max="14622" width="1" style="65" customWidth="1"/>
    <col min="14623" max="14623" width="6.7109375" style="65" customWidth="1"/>
    <col min="14624" max="14624" width="1" style="65" customWidth="1"/>
    <col min="14625" max="14625" width="6.7109375" style="65" customWidth="1"/>
    <col min="14626" max="14626" width="1" style="65" customWidth="1"/>
    <col min="14627" max="14627" width="6.7109375" style="65" customWidth="1"/>
    <col min="14628" max="14628" width="1" style="65" customWidth="1"/>
    <col min="14629" max="14630" width="6.7109375" style="65" customWidth="1"/>
    <col min="14631" max="14848" width="11.42578125" style="65"/>
    <col min="14849" max="14851" width="0" style="65" hidden="1" customWidth="1"/>
    <col min="14852" max="14852" width="7" style="65" customWidth="1"/>
    <col min="14853" max="14853" width="1.5703125" style="65" customWidth="1"/>
    <col min="14854" max="14854" width="55.7109375" style="65" customWidth="1"/>
    <col min="14855" max="14857" width="5.7109375" style="65" customWidth="1"/>
    <col min="14858" max="14858" width="0.85546875" style="65" customWidth="1"/>
    <col min="14859" max="14861" width="5.7109375" style="65" customWidth="1"/>
    <col min="14862" max="14862" width="0.85546875" style="65" customWidth="1"/>
    <col min="14863" max="14865" width="5.7109375" style="65" customWidth="1"/>
    <col min="14866" max="14866" width="5.85546875" style="65" customWidth="1"/>
    <col min="14867" max="14868" width="11.42578125" style="65"/>
    <col min="14869" max="14869" width="4.7109375" style="65" customWidth="1"/>
    <col min="14870" max="14870" width="5" style="65" customWidth="1"/>
    <col min="14871" max="14871" width="2.28515625" style="65" customWidth="1"/>
    <col min="14872" max="14872" width="26" style="65" customWidth="1"/>
    <col min="14873" max="14873" width="8" style="65" customWidth="1"/>
    <col min="14874" max="14874" width="1" style="65" customWidth="1"/>
    <col min="14875" max="14875" width="6.7109375" style="65" customWidth="1"/>
    <col min="14876" max="14876" width="1" style="65" customWidth="1"/>
    <col min="14877" max="14877" width="6.7109375" style="65" customWidth="1"/>
    <col min="14878" max="14878" width="1" style="65" customWidth="1"/>
    <col min="14879" max="14879" width="6.7109375" style="65" customWidth="1"/>
    <col min="14880" max="14880" width="1" style="65" customWidth="1"/>
    <col min="14881" max="14881" width="6.7109375" style="65" customWidth="1"/>
    <col min="14882" max="14882" width="1" style="65" customWidth="1"/>
    <col min="14883" max="14883" width="6.7109375" style="65" customWidth="1"/>
    <col min="14884" max="14884" width="1" style="65" customWidth="1"/>
    <col min="14885" max="14886" width="6.7109375" style="65" customWidth="1"/>
    <col min="14887" max="15104" width="11.42578125" style="65"/>
    <col min="15105" max="15107" width="0" style="65" hidden="1" customWidth="1"/>
    <col min="15108" max="15108" width="7" style="65" customWidth="1"/>
    <col min="15109" max="15109" width="1.5703125" style="65" customWidth="1"/>
    <col min="15110" max="15110" width="55.7109375" style="65" customWidth="1"/>
    <col min="15111" max="15113" width="5.7109375" style="65" customWidth="1"/>
    <col min="15114" max="15114" width="0.85546875" style="65" customWidth="1"/>
    <col min="15115" max="15117" width="5.7109375" style="65" customWidth="1"/>
    <col min="15118" max="15118" width="0.85546875" style="65" customWidth="1"/>
    <col min="15119" max="15121" width="5.7109375" style="65" customWidth="1"/>
    <col min="15122" max="15122" width="5.85546875" style="65" customWidth="1"/>
    <col min="15123" max="15124" width="11.42578125" style="65"/>
    <col min="15125" max="15125" width="4.7109375" style="65" customWidth="1"/>
    <col min="15126" max="15126" width="5" style="65" customWidth="1"/>
    <col min="15127" max="15127" width="2.28515625" style="65" customWidth="1"/>
    <col min="15128" max="15128" width="26" style="65" customWidth="1"/>
    <col min="15129" max="15129" width="8" style="65" customWidth="1"/>
    <col min="15130" max="15130" width="1" style="65" customWidth="1"/>
    <col min="15131" max="15131" width="6.7109375" style="65" customWidth="1"/>
    <col min="15132" max="15132" width="1" style="65" customWidth="1"/>
    <col min="15133" max="15133" width="6.7109375" style="65" customWidth="1"/>
    <col min="15134" max="15134" width="1" style="65" customWidth="1"/>
    <col min="15135" max="15135" width="6.7109375" style="65" customWidth="1"/>
    <col min="15136" max="15136" width="1" style="65" customWidth="1"/>
    <col min="15137" max="15137" width="6.7109375" style="65" customWidth="1"/>
    <col min="15138" max="15138" width="1" style="65" customWidth="1"/>
    <col min="15139" max="15139" width="6.7109375" style="65" customWidth="1"/>
    <col min="15140" max="15140" width="1" style="65" customWidth="1"/>
    <col min="15141" max="15142" width="6.7109375" style="65" customWidth="1"/>
    <col min="15143" max="15360" width="11.42578125" style="65"/>
    <col min="15361" max="15363" width="0" style="65" hidden="1" customWidth="1"/>
    <col min="15364" max="15364" width="7" style="65" customWidth="1"/>
    <col min="15365" max="15365" width="1.5703125" style="65" customWidth="1"/>
    <col min="15366" max="15366" width="55.7109375" style="65" customWidth="1"/>
    <col min="15367" max="15369" width="5.7109375" style="65" customWidth="1"/>
    <col min="15370" max="15370" width="0.85546875" style="65" customWidth="1"/>
    <col min="15371" max="15373" width="5.7109375" style="65" customWidth="1"/>
    <col min="15374" max="15374" width="0.85546875" style="65" customWidth="1"/>
    <col min="15375" max="15377" width="5.7109375" style="65" customWidth="1"/>
    <col min="15378" max="15378" width="5.85546875" style="65" customWidth="1"/>
    <col min="15379" max="15380" width="11.42578125" style="65"/>
    <col min="15381" max="15381" width="4.7109375" style="65" customWidth="1"/>
    <col min="15382" max="15382" width="5" style="65" customWidth="1"/>
    <col min="15383" max="15383" width="2.28515625" style="65" customWidth="1"/>
    <col min="15384" max="15384" width="26" style="65" customWidth="1"/>
    <col min="15385" max="15385" width="8" style="65" customWidth="1"/>
    <col min="15386" max="15386" width="1" style="65" customWidth="1"/>
    <col min="15387" max="15387" width="6.7109375" style="65" customWidth="1"/>
    <col min="15388" max="15388" width="1" style="65" customWidth="1"/>
    <col min="15389" max="15389" width="6.7109375" style="65" customWidth="1"/>
    <col min="15390" max="15390" width="1" style="65" customWidth="1"/>
    <col min="15391" max="15391" width="6.7109375" style="65" customWidth="1"/>
    <col min="15392" max="15392" width="1" style="65" customWidth="1"/>
    <col min="15393" max="15393" width="6.7109375" style="65" customWidth="1"/>
    <col min="15394" max="15394" width="1" style="65" customWidth="1"/>
    <col min="15395" max="15395" width="6.7109375" style="65" customWidth="1"/>
    <col min="15396" max="15396" width="1" style="65" customWidth="1"/>
    <col min="15397" max="15398" width="6.7109375" style="65" customWidth="1"/>
    <col min="15399" max="15616" width="11.42578125" style="65"/>
    <col min="15617" max="15619" width="0" style="65" hidden="1" customWidth="1"/>
    <col min="15620" max="15620" width="7" style="65" customWidth="1"/>
    <col min="15621" max="15621" width="1.5703125" style="65" customWidth="1"/>
    <col min="15622" max="15622" width="55.7109375" style="65" customWidth="1"/>
    <col min="15623" max="15625" width="5.7109375" style="65" customWidth="1"/>
    <col min="15626" max="15626" width="0.85546875" style="65" customWidth="1"/>
    <col min="15627" max="15629" width="5.7109375" style="65" customWidth="1"/>
    <col min="15630" max="15630" width="0.85546875" style="65" customWidth="1"/>
    <col min="15631" max="15633" width="5.7109375" style="65" customWidth="1"/>
    <col min="15634" max="15634" width="5.85546875" style="65" customWidth="1"/>
    <col min="15635" max="15636" width="11.42578125" style="65"/>
    <col min="15637" max="15637" width="4.7109375" style="65" customWidth="1"/>
    <col min="15638" max="15638" width="5" style="65" customWidth="1"/>
    <col min="15639" max="15639" width="2.28515625" style="65" customWidth="1"/>
    <col min="15640" max="15640" width="26" style="65" customWidth="1"/>
    <col min="15641" max="15641" width="8" style="65" customWidth="1"/>
    <col min="15642" max="15642" width="1" style="65" customWidth="1"/>
    <col min="15643" max="15643" width="6.7109375" style="65" customWidth="1"/>
    <col min="15644" max="15644" width="1" style="65" customWidth="1"/>
    <col min="15645" max="15645" width="6.7109375" style="65" customWidth="1"/>
    <col min="15646" max="15646" width="1" style="65" customWidth="1"/>
    <col min="15647" max="15647" width="6.7109375" style="65" customWidth="1"/>
    <col min="15648" max="15648" width="1" style="65" customWidth="1"/>
    <col min="15649" max="15649" width="6.7109375" style="65" customWidth="1"/>
    <col min="15650" max="15650" width="1" style="65" customWidth="1"/>
    <col min="15651" max="15651" width="6.7109375" style="65" customWidth="1"/>
    <col min="15652" max="15652" width="1" style="65" customWidth="1"/>
    <col min="15653" max="15654" width="6.7109375" style="65" customWidth="1"/>
    <col min="15655" max="15872" width="11.42578125" style="65"/>
    <col min="15873" max="15875" width="0" style="65" hidden="1" customWidth="1"/>
    <col min="15876" max="15876" width="7" style="65" customWidth="1"/>
    <col min="15877" max="15877" width="1.5703125" style="65" customWidth="1"/>
    <col min="15878" max="15878" width="55.7109375" style="65" customWidth="1"/>
    <col min="15879" max="15881" width="5.7109375" style="65" customWidth="1"/>
    <col min="15882" max="15882" width="0.85546875" style="65" customWidth="1"/>
    <col min="15883" max="15885" width="5.7109375" style="65" customWidth="1"/>
    <col min="15886" max="15886" width="0.85546875" style="65" customWidth="1"/>
    <col min="15887" max="15889" width="5.7109375" style="65" customWidth="1"/>
    <col min="15890" max="15890" width="5.85546875" style="65" customWidth="1"/>
    <col min="15891" max="15892" width="11.42578125" style="65"/>
    <col min="15893" max="15893" width="4.7109375" style="65" customWidth="1"/>
    <col min="15894" max="15894" width="5" style="65" customWidth="1"/>
    <col min="15895" max="15895" width="2.28515625" style="65" customWidth="1"/>
    <col min="15896" max="15896" width="26" style="65" customWidth="1"/>
    <col min="15897" max="15897" width="8" style="65" customWidth="1"/>
    <col min="15898" max="15898" width="1" style="65" customWidth="1"/>
    <col min="15899" max="15899" width="6.7109375" style="65" customWidth="1"/>
    <col min="15900" max="15900" width="1" style="65" customWidth="1"/>
    <col min="15901" max="15901" width="6.7109375" style="65" customWidth="1"/>
    <col min="15902" max="15902" width="1" style="65" customWidth="1"/>
    <col min="15903" max="15903" width="6.7109375" style="65" customWidth="1"/>
    <col min="15904" max="15904" width="1" style="65" customWidth="1"/>
    <col min="15905" max="15905" width="6.7109375" style="65" customWidth="1"/>
    <col min="15906" max="15906" width="1" style="65" customWidth="1"/>
    <col min="15907" max="15907" width="6.7109375" style="65" customWidth="1"/>
    <col min="15908" max="15908" width="1" style="65" customWidth="1"/>
    <col min="15909" max="15910" width="6.7109375" style="65" customWidth="1"/>
    <col min="15911" max="16128" width="11.42578125" style="65"/>
    <col min="16129" max="16131" width="0" style="65" hidden="1" customWidth="1"/>
    <col min="16132" max="16132" width="7" style="65" customWidth="1"/>
    <col min="16133" max="16133" width="1.5703125" style="65" customWidth="1"/>
    <col min="16134" max="16134" width="55.7109375" style="65" customWidth="1"/>
    <col min="16135" max="16137" width="5.7109375" style="65" customWidth="1"/>
    <col min="16138" max="16138" width="0.85546875" style="65" customWidth="1"/>
    <col min="16139" max="16141" width="5.7109375" style="65" customWidth="1"/>
    <col min="16142" max="16142" width="0.85546875" style="65" customWidth="1"/>
    <col min="16143" max="16145" width="5.7109375" style="65" customWidth="1"/>
    <col min="16146" max="16146" width="5.85546875" style="65" customWidth="1"/>
    <col min="16147" max="16148" width="11.42578125" style="65"/>
    <col min="16149" max="16149" width="4.7109375" style="65" customWidth="1"/>
    <col min="16150" max="16150" width="5" style="65" customWidth="1"/>
    <col min="16151" max="16151" width="2.28515625" style="65" customWidth="1"/>
    <col min="16152" max="16152" width="26" style="65" customWidth="1"/>
    <col min="16153" max="16153" width="8" style="65" customWidth="1"/>
    <col min="16154" max="16154" width="1" style="65" customWidth="1"/>
    <col min="16155" max="16155" width="6.7109375" style="65" customWidth="1"/>
    <col min="16156" max="16156" width="1" style="65" customWidth="1"/>
    <col min="16157" max="16157" width="6.7109375" style="65" customWidth="1"/>
    <col min="16158" max="16158" width="1" style="65" customWidth="1"/>
    <col min="16159" max="16159" width="6.7109375" style="65" customWidth="1"/>
    <col min="16160" max="16160" width="1" style="65" customWidth="1"/>
    <col min="16161" max="16161" width="6.7109375" style="65" customWidth="1"/>
    <col min="16162" max="16162" width="1" style="65" customWidth="1"/>
    <col min="16163" max="16163" width="6.7109375" style="65" customWidth="1"/>
    <col min="16164" max="16164" width="1" style="65" customWidth="1"/>
    <col min="16165" max="16166" width="6.7109375" style="65" customWidth="1"/>
    <col min="16167" max="16384" width="11.42578125" style="65"/>
  </cols>
  <sheetData>
    <row r="1" spans="1:39" ht="13.5" customHeight="1">
      <c r="G1" s="237"/>
      <c r="H1" s="199"/>
      <c r="I1" s="199"/>
      <c r="J1" s="199"/>
      <c r="K1" s="199"/>
      <c r="L1" s="199"/>
      <c r="M1" s="199"/>
      <c r="N1" s="199"/>
      <c r="O1" s="199"/>
      <c r="P1" s="237"/>
      <c r="Q1" s="199"/>
      <c r="R1" s="199"/>
      <c r="S1" s="199"/>
      <c r="T1" s="199"/>
    </row>
    <row r="2" spans="1:39" ht="3.75" customHeight="1">
      <c r="A2" s="71"/>
      <c r="B2" s="71"/>
      <c r="C2" s="238"/>
      <c r="D2" s="71"/>
      <c r="E2" s="71"/>
      <c r="F2" s="71"/>
      <c r="G2" s="239"/>
      <c r="H2" s="240"/>
      <c r="I2" s="240"/>
      <c r="J2" s="240"/>
      <c r="K2" s="240"/>
      <c r="L2" s="240"/>
      <c r="M2" s="240"/>
      <c r="N2" s="240"/>
      <c r="O2" s="240"/>
      <c r="P2" s="239"/>
      <c r="Q2" s="240"/>
      <c r="R2" s="240"/>
      <c r="S2" s="199"/>
      <c r="T2" s="199"/>
    </row>
    <row r="3" spans="1:39" ht="12.75" customHeight="1">
      <c r="A3" s="71"/>
      <c r="B3" s="71"/>
      <c r="C3" s="238"/>
      <c r="D3" s="1813" t="s">
        <v>115</v>
      </c>
      <c r="E3" s="1813"/>
      <c r="F3" s="1813"/>
      <c r="G3" s="1813"/>
      <c r="H3" s="1813"/>
      <c r="I3" s="1813"/>
      <c r="J3" s="1813"/>
      <c r="K3" s="1813"/>
      <c r="L3" s="1813"/>
      <c r="M3" s="1813"/>
      <c r="N3" s="1813"/>
      <c r="O3" s="1813"/>
      <c r="P3" s="1813"/>
      <c r="Q3" s="1813"/>
      <c r="R3" s="1813"/>
      <c r="S3" s="199"/>
      <c r="T3" s="71"/>
      <c r="U3" s="71"/>
      <c r="V3" s="1813"/>
      <c r="W3" s="1813"/>
      <c r="X3" s="1813"/>
      <c r="Y3" s="1813"/>
      <c r="Z3" s="1813"/>
      <c r="AA3" s="1813"/>
      <c r="AB3" s="1813"/>
      <c r="AC3" s="1813"/>
      <c r="AD3" s="1813"/>
      <c r="AE3" s="1813"/>
      <c r="AF3" s="1813"/>
      <c r="AG3" s="1813"/>
      <c r="AH3" s="1813"/>
      <c r="AI3" s="1813"/>
      <c r="AJ3" s="1813"/>
    </row>
    <row r="4" spans="1:39" s="71" customFormat="1" ht="12.75" customHeight="1">
      <c r="B4" s="204"/>
      <c r="C4" s="241"/>
      <c r="D4" s="1813" t="s">
        <v>68</v>
      </c>
      <c r="E4" s="1813"/>
      <c r="F4" s="1813"/>
      <c r="G4" s="1813"/>
      <c r="H4" s="1813"/>
      <c r="I4" s="1813"/>
      <c r="J4" s="1813"/>
      <c r="K4" s="1813"/>
      <c r="L4" s="1813"/>
      <c r="M4" s="1813"/>
      <c r="N4" s="1813"/>
      <c r="O4" s="1813"/>
      <c r="P4" s="1813"/>
      <c r="Q4" s="1813"/>
      <c r="R4" s="1813"/>
      <c r="S4" s="240"/>
      <c r="T4" s="204"/>
      <c r="U4" s="204"/>
      <c r="V4" s="205"/>
      <c r="AL4" s="206"/>
      <c r="AM4" s="206"/>
    </row>
    <row r="5" spans="1:39" s="71" customFormat="1" ht="3" customHeight="1">
      <c r="C5" s="238"/>
      <c r="E5" s="69"/>
      <c r="F5" s="69"/>
      <c r="G5" s="126"/>
      <c r="H5" s="242"/>
      <c r="I5" s="242"/>
      <c r="J5" s="242"/>
      <c r="K5" s="69"/>
      <c r="L5" s="242"/>
      <c r="M5" s="242"/>
      <c r="N5" s="242"/>
      <c r="O5" s="69"/>
      <c r="P5" s="243"/>
      <c r="Q5" s="242"/>
      <c r="R5" s="89"/>
      <c r="S5" s="240"/>
      <c r="V5" s="69"/>
    </row>
    <row r="6" spans="1:39" s="71" customFormat="1" ht="12.75" customHeight="1">
      <c r="A6" s="91"/>
      <c r="B6" s="91"/>
      <c r="C6" s="91"/>
      <c r="D6" s="1856" t="s">
        <v>3</v>
      </c>
      <c r="E6" s="178"/>
      <c r="F6" s="244"/>
      <c r="G6" s="1857" t="s">
        <v>77</v>
      </c>
      <c r="H6" s="1857"/>
      <c r="I6" s="1857"/>
      <c r="J6" s="1857"/>
      <c r="K6" s="1857"/>
      <c r="L6" s="1857"/>
      <c r="M6" s="1857"/>
      <c r="N6" s="1857"/>
      <c r="O6" s="1857"/>
      <c r="P6" s="1857"/>
      <c r="Q6" s="1857"/>
      <c r="R6" s="245"/>
      <c r="S6" s="240"/>
      <c r="V6" s="69"/>
    </row>
    <row r="7" spans="1:39" ht="12.75" customHeight="1">
      <c r="A7" s="91" t="s">
        <v>9</v>
      </c>
      <c r="B7" s="91" t="s">
        <v>10</v>
      </c>
      <c r="C7" s="91" t="s">
        <v>11</v>
      </c>
      <c r="D7" s="1830"/>
      <c r="E7" s="97" t="s">
        <v>12</v>
      </c>
      <c r="F7" s="98"/>
      <c r="G7" s="1858" t="s">
        <v>78</v>
      </c>
      <c r="H7" s="1858"/>
      <c r="I7" s="1858"/>
      <c r="J7" s="247"/>
      <c r="K7" s="1858" t="s">
        <v>79</v>
      </c>
      <c r="L7" s="1858"/>
      <c r="M7" s="1858"/>
      <c r="N7" s="247"/>
      <c r="O7" s="1858" t="s">
        <v>117</v>
      </c>
      <c r="P7" s="1858"/>
      <c r="Q7" s="1858"/>
      <c r="R7" s="1859" t="s">
        <v>21</v>
      </c>
      <c r="S7" s="199"/>
      <c r="T7" s="76"/>
    </row>
    <row r="8" spans="1:39">
      <c r="A8" s="91"/>
      <c r="B8" s="91"/>
      <c r="C8" s="91"/>
      <c r="D8" s="1831"/>
      <c r="E8" s="72"/>
      <c r="F8" s="173"/>
      <c r="G8" s="248" t="s">
        <v>19</v>
      </c>
      <c r="H8" s="249" t="s">
        <v>20</v>
      </c>
      <c r="I8" s="249" t="s">
        <v>118</v>
      </c>
      <c r="J8" s="249"/>
      <c r="K8" s="249" t="s">
        <v>19</v>
      </c>
      <c r="L8" s="249" t="s">
        <v>20</v>
      </c>
      <c r="M8" s="249" t="s">
        <v>118</v>
      </c>
      <c r="N8" s="249"/>
      <c r="O8" s="249" t="s">
        <v>19</v>
      </c>
      <c r="P8" s="248" t="s">
        <v>20</v>
      </c>
      <c r="Q8" s="249" t="s">
        <v>118</v>
      </c>
      <c r="R8" s="1860"/>
      <c r="S8" s="199"/>
      <c r="T8" s="71"/>
    </row>
    <row r="9" spans="1:39">
      <c r="A9" s="91"/>
      <c r="B9" s="91"/>
      <c r="C9" s="91"/>
      <c r="D9" s="1790">
        <v>1401</v>
      </c>
      <c r="E9" s="250" t="s">
        <v>22</v>
      </c>
      <c r="F9" s="173"/>
      <c r="G9" s="251">
        <f>SUM(G10:G15)</f>
        <v>123</v>
      </c>
      <c r="H9" s="100">
        <f>SUM(H10:H15)</f>
        <v>28</v>
      </c>
      <c r="I9" s="100">
        <f>SUM(G9:H9)</f>
        <v>151</v>
      </c>
      <c r="J9" s="100"/>
      <c r="K9" s="100">
        <f>SUM(K10:K15)</f>
        <v>12</v>
      </c>
      <c r="L9" s="100">
        <f>SUM(L10:L15)</f>
        <v>2</v>
      </c>
      <c r="M9" s="252">
        <f>SUM(K9:L9)</f>
        <v>14</v>
      </c>
      <c r="N9" s="252"/>
      <c r="O9" s="100">
        <f>SUM(O10:O15)</f>
        <v>97</v>
      </c>
      <c r="P9" s="251">
        <f>SUM(P10:P15)</f>
        <v>31</v>
      </c>
      <c r="Q9" s="252">
        <f>SUM(O9:P9)</f>
        <v>128</v>
      </c>
      <c r="R9" s="253">
        <f>SUM(Q9,M9,I9)</f>
        <v>293</v>
      </c>
      <c r="S9" s="199"/>
      <c r="T9" s="71"/>
    </row>
    <row r="10" spans="1:39">
      <c r="A10" s="91">
        <v>1</v>
      </c>
      <c r="B10" s="91">
        <v>1</v>
      </c>
      <c r="C10" s="91">
        <v>11</v>
      </c>
      <c r="D10" s="1790"/>
      <c r="E10" s="106" t="s">
        <v>23</v>
      </c>
      <c r="F10" s="128"/>
      <c r="G10" s="254">
        <v>44</v>
      </c>
      <c r="H10" s="254">
        <v>12</v>
      </c>
      <c r="I10" s="254">
        <f t="shared" ref="I10:I15" si="0">SUM(G10:H10)</f>
        <v>56</v>
      </c>
      <c r="J10" s="254"/>
      <c r="K10" s="254">
        <v>1</v>
      </c>
      <c r="L10" s="254">
        <v>0</v>
      </c>
      <c r="M10" s="254">
        <f t="shared" ref="M10:M15" si="1">SUM(K10:L10)</f>
        <v>1</v>
      </c>
      <c r="N10" s="254"/>
      <c r="O10" s="254">
        <v>6</v>
      </c>
      <c r="P10" s="254">
        <v>1</v>
      </c>
      <c r="Q10" s="254">
        <f t="shared" ref="Q10:Q15" si="2">SUM(O10:P10)</f>
        <v>7</v>
      </c>
      <c r="R10" s="255">
        <f t="shared" ref="R10:R15" si="3">SUM(Q10,M10,I10)</f>
        <v>64</v>
      </c>
      <c r="S10" s="199"/>
      <c r="T10" s="199"/>
    </row>
    <row r="11" spans="1:39">
      <c r="A11" s="91">
        <v>1</v>
      </c>
      <c r="B11" s="91">
        <v>1</v>
      </c>
      <c r="C11" s="91">
        <v>5</v>
      </c>
      <c r="D11" s="1790"/>
      <c r="E11" s="110" t="s">
        <v>24</v>
      </c>
      <c r="F11" s="128"/>
      <c r="G11" s="180">
        <v>38</v>
      </c>
      <c r="H11" s="180">
        <v>6</v>
      </c>
      <c r="I11" s="180">
        <f t="shared" si="0"/>
        <v>44</v>
      </c>
      <c r="J11" s="180"/>
      <c r="K11" s="180">
        <v>6</v>
      </c>
      <c r="L11" s="180">
        <v>0</v>
      </c>
      <c r="M11" s="180">
        <f t="shared" si="1"/>
        <v>6</v>
      </c>
      <c r="N11" s="180"/>
      <c r="O11" s="180">
        <v>23</v>
      </c>
      <c r="P11" s="180">
        <v>4</v>
      </c>
      <c r="Q11" s="180">
        <f t="shared" si="2"/>
        <v>27</v>
      </c>
      <c r="R11" s="109">
        <f t="shared" si="3"/>
        <v>77</v>
      </c>
      <c r="S11" s="199"/>
      <c r="T11" s="199"/>
    </row>
    <row r="12" spans="1:39">
      <c r="A12" s="91">
        <v>1</v>
      </c>
      <c r="B12" s="91">
        <v>1</v>
      </c>
      <c r="C12" s="91">
        <v>12</v>
      </c>
      <c r="D12" s="1790"/>
      <c r="E12" s="110" t="s">
        <v>25</v>
      </c>
      <c r="F12" s="128"/>
      <c r="G12" s="180">
        <v>31</v>
      </c>
      <c r="H12" s="180">
        <v>5</v>
      </c>
      <c r="I12" s="180">
        <f t="shared" si="0"/>
        <v>36</v>
      </c>
      <c r="J12" s="180"/>
      <c r="K12" s="180">
        <v>4</v>
      </c>
      <c r="L12" s="180">
        <v>1</v>
      </c>
      <c r="M12" s="180">
        <f t="shared" si="1"/>
        <v>5</v>
      </c>
      <c r="N12" s="180"/>
      <c r="O12" s="180">
        <v>18</v>
      </c>
      <c r="P12" s="180">
        <v>4</v>
      </c>
      <c r="Q12" s="180">
        <f t="shared" si="2"/>
        <v>22</v>
      </c>
      <c r="R12" s="109">
        <f t="shared" si="3"/>
        <v>63</v>
      </c>
      <c r="S12" s="199"/>
      <c r="T12" s="199"/>
    </row>
    <row r="13" spans="1:39">
      <c r="A13" s="91">
        <v>1</v>
      </c>
      <c r="B13" s="91">
        <v>1</v>
      </c>
      <c r="C13" s="91">
        <v>2</v>
      </c>
      <c r="D13" s="1790"/>
      <c r="E13" s="111" t="s">
        <v>26</v>
      </c>
      <c r="F13" s="128"/>
      <c r="G13" s="180">
        <v>6</v>
      </c>
      <c r="H13" s="180">
        <v>3</v>
      </c>
      <c r="I13" s="180">
        <f t="shared" si="0"/>
        <v>9</v>
      </c>
      <c r="J13" s="180"/>
      <c r="K13" s="180">
        <v>0</v>
      </c>
      <c r="L13" s="180">
        <v>0</v>
      </c>
      <c r="M13" s="180">
        <f t="shared" si="1"/>
        <v>0</v>
      </c>
      <c r="N13" s="180"/>
      <c r="O13" s="180">
        <v>28</v>
      </c>
      <c r="P13" s="180">
        <v>15</v>
      </c>
      <c r="Q13" s="180">
        <f t="shared" si="2"/>
        <v>43</v>
      </c>
      <c r="R13" s="109">
        <f t="shared" si="3"/>
        <v>52</v>
      </c>
      <c r="S13" s="199"/>
      <c r="T13" s="199"/>
    </row>
    <row r="14" spans="1:39">
      <c r="A14" s="91">
        <v>1</v>
      </c>
      <c r="B14" s="91">
        <v>1</v>
      </c>
      <c r="C14" s="91">
        <v>4</v>
      </c>
      <c r="D14" s="1790"/>
      <c r="E14" s="111" t="s">
        <v>27</v>
      </c>
      <c r="F14" s="128"/>
      <c r="G14" s="180">
        <v>1</v>
      </c>
      <c r="H14" s="180">
        <v>2</v>
      </c>
      <c r="I14" s="180">
        <f t="shared" si="0"/>
        <v>3</v>
      </c>
      <c r="J14" s="180"/>
      <c r="K14" s="180">
        <v>0</v>
      </c>
      <c r="L14" s="180">
        <v>0</v>
      </c>
      <c r="M14" s="180">
        <f t="shared" si="1"/>
        <v>0</v>
      </c>
      <c r="N14" s="180"/>
      <c r="O14" s="180">
        <v>14</v>
      </c>
      <c r="P14" s="180">
        <v>1</v>
      </c>
      <c r="Q14" s="180">
        <f t="shared" si="2"/>
        <v>15</v>
      </c>
      <c r="R14" s="109">
        <f t="shared" si="3"/>
        <v>18</v>
      </c>
      <c r="S14" s="199"/>
      <c r="T14" s="199"/>
    </row>
    <row r="15" spans="1:39">
      <c r="A15" s="91">
        <v>1</v>
      </c>
      <c r="B15" s="91">
        <v>1</v>
      </c>
      <c r="C15" s="91">
        <v>1</v>
      </c>
      <c r="D15" s="1790"/>
      <c r="E15" s="111" t="s">
        <v>69</v>
      </c>
      <c r="F15" s="128"/>
      <c r="G15" s="180">
        <v>3</v>
      </c>
      <c r="H15" s="180">
        <v>0</v>
      </c>
      <c r="I15" s="180">
        <f t="shared" si="0"/>
        <v>3</v>
      </c>
      <c r="J15" s="180"/>
      <c r="K15" s="180">
        <v>1</v>
      </c>
      <c r="L15" s="180">
        <v>1</v>
      </c>
      <c r="M15" s="180">
        <f t="shared" si="1"/>
        <v>2</v>
      </c>
      <c r="N15" s="180"/>
      <c r="O15" s="180">
        <v>8</v>
      </c>
      <c r="P15" s="180">
        <v>6</v>
      </c>
      <c r="Q15" s="180">
        <f t="shared" si="2"/>
        <v>14</v>
      </c>
      <c r="R15" s="109">
        <f t="shared" si="3"/>
        <v>19</v>
      </c>
      <c r="S15" s="199"/>
      <c r="T15" s="199"/>
    </row>
    <row r="16" spans="1:39">
      <c r="A16" s="91"/>
      <c r="B16" s="91"/>
      <c r="C16" s="91"/>
      <c r="D16" s="1819">
        <v>1402</v>
      </c>
      <c r="E16" s="113" t="s">
        <v>29</v>
      </c>
      <c r="F16" s="114"/>
      <c r="G16" s="104">
        <f>SUM(G17:G24)</f>
        <v>150</v>
      </c>
      <c r="H16" s="104">
        <f>SUM(H17:H24)</f>
        <v>77</v>
      </c>
      <c r="I16" s="104">
        <f>SUM(G16:H16)</f>
        <v>227</v>
      </c>
      <c r="J16" s="104"/>
      <c r="K16" s="104">
        <f>SUM(K17:K24)</f>
        <v>38</v>
      </c>
      <c r="L16" s="104">
        <f>SUM(L17:L24)</f>
        <v>9</v>
      </c>
      <c r="M16" s="104">
        <f>SUM(K16:L16)</f>
        <v>47</v>
      </c>
      <c r="N16" s="104"/>
      <c r="O16" s="104">
        <f>SUM(O17:O24)</f>
        <v>151</v>
      </c>
      <c r="P16" s="104">
        <f>SUM(P17:P24)</f>
        <v>89</v>
      </c>
      <c r="Q16" s="104">
        <f>SUM(O16:P16)</f>
        <v>240</v>
      </c>
      <c r="R16" s="105">
        <f>SUM(Q16,M16,I16)</f>
        <v>514</v>
      </c>
      <c r="S16" s="199"/>
      <c r="T16" s="199"/>
    </row>
    <row r="17" spans="1:59">
      <c r="A17" s="91">
        <v>2</v>
      </c>
      <c r="B17" s="91">
        <v>4</v>
      </c>
      <c r="C17" s="91">
        <v>11</v>
      </c>
      <c r="D17" s="1790"/>
      <c r="E17" s="110" t="s">
        <v>30</v>
      </c>
      <c r="F17" s="128"/>
      <c r="G17" s="180">
        <v>56</v>
      </c>
      <c r="H17" s="180">
        <v>15</v>
      </c>
      <c r="I17" s="180">
        <f t="shared" ref="I17:I53" si="4">SUM(G17:H17)</f>
        <v>71</v>
      </c>
      <c r="J17" s="180"/>
      <c r="K17" s="180">
        <v>15</v>
      </c>
      <c r="L17" s="180">
        <v>4</v>
      </c>
      <c r="M17" s="180">
        <f t="shared" ref="M17:M53" si="5">SUM(K17:L17)</f>
        <v>19</v>
      </c>
      <c r="N17" s="180"/>
      <c r="O17" s="180">
        <v>52</v>
      </c>
      <c r="P17" s="180">
        <v>35</v>
      </c>
      <c r="Q17" s="180">
        <f t="shared" ref="Q17:Q53" si="6">SUM(O17:P17)</f>
        <v>87</v>
      </c>
      <c r="R17" s="109">
        <f t="shared" ref="R17:R53" si="7">SUM(Q17,M17,I17)</f>
        <v>177</v>
      </c>
      <c r="S17" s="199"/>
      <c r="T17" s="199"/>
    </row>
    <row r="18" spans="1:59">
      <c r="A18" s="91">
        <v>2</v>
      </c>
      <c r="B18" s="91">
        <v>4</v>
      </c>
      <c r="C18" s="91">
        <v>10</v>
      </c>
      <c r="D18" s="1790"/>
      <c r="E18" s="110" t="s">
        <v>31</v>
      </c>
      <c r="F18" s="128"/>
      <c r="G18" s="180">
        <v>26</v>
      </c>
      <c r="H18" s="180">
        <v>7</v>
      </c>
      <c r="I18" s="180">
        <f t="shared" si="4"/>
        <v>33</v>
      </c>
      <c r="J18" s="180"/>
      <c r="K18" s="180">
        <v>5</v>
      </c>
      <c r="L18" s="180">
        <v>2</v>
      </c>
      <c r="M18" s="180">
        <f t="shared" si="5"/>
        <v>7</v>
      </c>
      <c r="N18" s="180"/>
      <c r="O18" s="180">
        <v>38</v>
      </c>
      <c r="P18" s="180">
        <v>15</v>
      </c>
      <c r="Q18" s="180">
        <f t="shared" si="6"/>
        <v>53</v>
      </c>
      <c r="R18" s="109">
        <f t="shared" si="7"/>
        <v>93</v>
      </c>
      <c r="S18" s="199"/>
      <c r="T18" s="199"/>
    </row>
    <row r="19" spans="1:59">
      <c r="A19" s="91">
        <v>2</v>
      </c>
      <c r="B19" s="91">
        <v>4</v>
      </c>
      <c r="C19" s="91">
        <v>10</v>
      </c>
      <c r="D19" s="1790"/>
      <c r="E19" s="110" t="s">
        <v>32</v>
      </c>
      <c r="F19" s="128"/>
      <c r="G19" s="180">
        <v>31</v>
      </c>
      <c r="H19" s="180">
        <v>20</v>
      </c>
      <c r="I19" s="180">
        <f t="shared" si="4"/>
        <v>51</v>
      </c>
      <c r="J19" s="180"/>
      <c r="K19" s="180">
        <v>6</v>
      </c>
      <c r="L19" s="180">
        <v>0</v>
      </c>
      <c r="M19" s="180">
        <f t="shared" si="5"/>
        <v>6</v>
      </c>
      <c r="N19" s="180"/>
      <c r="O19" s="180">
        <v>20</v>
      </c>
      <c r="P19" s="180">
        <v>14</v>
      </c>
      <c r="Q19" s="180">
        <f t="shared" si="6"/>
        <v>34</v>
      </c>
      <c r="R19" s="109">
        <f t="shared" si="7"/>
        <v>91</v>
      </c>
      <c r="S19" s="199"/>
      <c r="T19" s="199"/>
    </row>
    <row r="20" spans="1:59">
      <c r="A20" s="91">
        <v>2</v>
      </c>
      <c r="B20" s="91">
        <v>4</v>
      </c>
      <c r="C20" s="91">
        <v>3</v>
      </c>
      <c r="D20" s="1790"/>
      <c r="E20" s="110" t="s">
        <v>33</v>
      </c>
      <c r="F20" s="128"/>
      <c r="G20" s="180">
        <v>9</v>
      </c>
      <c r="H20" s="180">
        <v>7</v>
      </c>
      <c r="I20" s="180">
        <f t="shared" si="4"/>
        <v>16</v>
      </c>
      <c r="J20" s="180"/>
      <c r="K20" s="180">
        <v>5</v>
      </c>
      <c r="L20" s="180">
        <v>3</v>
      </c>
      <c r="M20" s="180">
        <f t="shared" si="5"/>
        <v>8</v>
      </c>
      <c r="N20" s="180"/>
      <c r="O20" s="180">
        <v>16</v>
      </c>
      <c r="P20" s="180">
        <v>5</v>
      </c>
      <c r="Q20" s="180">
        <f t="shared" si="6"/>
        <v>21</v>
      </c>
      <c r="R20" s="109">
        <f t="shared" si="7"/>
        <v>45</v>
      </c>
      <c r="S20" s="199"/>
      <c r="T20" s="199"/>
    </row>
    <row r="21" spans="1:59">
      <c r="A21" s="91">
        <v>2</v>
      </c>
      <c r="B21" s="91">
        <v>4</v>
      </c>
      <c r="C21" s="91">
        <v>7</v>
      </c>
      <c r="D21" s="1790"/>
      <c r="E21" s="110" t="s">
        <v>34</v>
      </c>
      <c r="F21" s="128"/>
      <c r="G21" s="180">
        <v>5</v>
      </c>
      <c r="H21" s="180">
        <v>2</v>
      </c>
      <c r="I21" s="180">
        <f t="shared" si="4"/>
        <v>7</v>
      </c>
      <c r="J21" s="180"/>
      <c r="K21" s="180">
        <v>3</v>
      </c>
      <c r="L21" s="180">
        <v>0</v>
      </c>
      <c r="M21" s="180">
        <f t="shared" si="5"/>
        <v>3</v>
      </c>
      <c r="N21" s="180"/>
      <c r="O21" s="180">
        <v>11</v>
      </c>
      <c r="P21" s="180">
        <v>9</v>
      </c>
      <c r="Q21" s="180">
        <f t="shared" si="6"/>
        <v>20</v>
      </c>
      <c r="R21" s="109">
        <f t="shared" si="7"/>
        <v>30</v>
      </c>
      <c r="S21" s="199"/>
      <c r="T21" s="199"/>
    </row>
    <row r="22" spans="1:59">
      <c r="A22" s="91">
        <v>2</v>
      </c>
      <c r="B22" s="91">
        <v>4</v>
      </c>
      <c r="C22" s="91">
        <v>1</v>
      </c>
      <c r="D22" s="1790"/>
      <c r="E22" s="110" t="s">
        <v>70</v>
      </c>
      <c r="F22" s="128"/>
      <c r="G22" s="180">
        <v>5</v>
      </c>
      <c r="H22" s="180">
        <v>4</v>
      </c>
      <c r="I22" s="180">
        <f t="shared" si="4"/>
        <v>9</v>
      </c>
      <c r="J22" s="180"/>
      <c r="K22" s="180">
        <v>0</v>
      </c>
      <c r="L22" s="180">
        <v>0</v>
      </c>
      <c r="M22" s="180">
        <f t="shared" si="5"/>
        <v>0</v>
      </c>
      <c r="N22" s="180"/>
      <c r="O22" s="180">
        <v>5</v>
      </c>
      <c r="P22" s="180">
        <v>2</v>
      </c>
      <c r="Q22" s="180">
        <f t="shared" si="6"/>
        <v>7</v>
      </c>
      <c r="R22" s="109">
        <f t="shared" si="7"/>
        <v>16</v>
      </c>
      <c r="S22" s="199"/>
      <c r="T22" s="199"/>
    </row>
    <row r="23" spans="1:59">
      <c r="A23" s="91">
        <v>2</v>
      </c>
      <c r="B23" s="91">
        <v>4</v>
      </c>
      <c r="C23" s="91">
        <v>9</v>
      </c>
      <c r="D23" s="1790"/>
      <c r="E23" s="110" t="s">
        <v>36</v>
      </c>
      <c r="F23" s="128"/>
      <c r="G23" s="180">
        <v>9</v>
      </c>
      <c r="H23" s="180">
        <v>6</v>
      </c>
      <c r="I23" s="180">
        <f t="shared" si="4"/>
        <v>15</v>
      </c>
      <c r="J23" s="180"/>
      <c r="K23" s="180">
        <v>3</v>
      </c>
      <c r="L23" s="180">
        <v>0</v>
      </c>
      <c r="M23" s="180">
        <f t="shared" si="5"/>
        <v>3</v>
      </c>
      <c r="N23" s="180"/>
      <c r="O23" s="180">
        <v>7</v>
      </c>
      <c r="P23" s="180">
        <v>5</v>
      </c>
      <c r="Q23" s="180">
        <f t="shared" si="6"/>
        <v>12</v>
      </c>
      <c r="R23" s="109">
        <f t="shared" si="7"/>
        <v>30</v>
      </c>
      <c r="S23" s="199"/>
      <c r="T23" s="199"/>
    </row>
    <row r="24" spans="1:59">
      <c r="A24" s="91">
        <v>2</v>
      </c>
      <c r="B24" s="91">
        <v>4</v>
      </c>
      <c r="C24" s="91">
        <v>11</v>
      </c>
      <c r="D24" s="1790"/>
      <c r="E24" s="111" t="s">
        <v>37</v>
      </c>
      <c r="F24" s="128"/>
      <c r="G24" s="180">
        <v>9</v>
      </c>
      <c r="H24" s="180">
        <v>16</v>
      </c>
      <c r="I24" s="180">
        <f t="shared" si="4"/>
        <v>25</v>
      </c>
      <c r="J24" s="180"/>
      <c r="K24" s="180">
        <v>1</v>
      </c>
      <c r="L24" s="180">
        <v>0</v>
      </c>
      <c r="M24" s="180">
        <f t="shared" si="5"/>
        <v>1</v>
      </c>
      <c r="N24" s="180"/>
      <c r="O24" s="180">
        <v>2</v>
      </c>
      <c r="P24" s="180">
        <v>4</v>
      </c>
      <c r="Q24" s="180">
        <f t="shared" si="6"/>
        <v>6</v>
      </c>
      <c r="R24" s="109">
        <f t="shared" si="7"/>
        <v>32</v>
      </c>
      <c r="S24" s="199"/>
      <c r="T24" s="199"/>
    </row>
    <row r="25" spans="1:59">
      <c r="A25" s="6"/>
      <c r="B25" s="6"/>
      <c r="C25" s="6"/>
      <c r="D25" s="1789">
        <v>1403</v>
      </c>
      <c r="E25" s="37" t="s">
        <v>38</v>
      </c>
      <c r="F25" s="218"/>
      <c r="G25" s="23">
        <f>SUM(G26:G28)</f>
        <v>14</v>
      </c>
      <c r="H25" s="23">
        <f>SUM(H26:H28)</f>
        <v>44</v>
      </c>
      <c r="I25" s="23">
        <f t="shared" si="4"/>
        <v>58</v>
      </c>
      <c r="J25" s="23"/>
      <c r="K25" s="23">
        <f>SUM(K26:K28)</f>
        <v>2</v>
      </c>
      <c r="L25" s="23">
        <f>SUM(L26:L28)</f>
        <v>8</v>
      </c>
      <c r="M25" s="23">
        <f t="shared" si="5"/>
        <v>10</v>
      </c>
      <c r="N25" s="23"/>
      <c r="O25" s="23">
        <f>SUM(O26:O28)</f>
        <v>64</v>
      </c>
      <c r="P25" s="23">
        <f>SUM(P26:P28)</f>
        <v>108</v>
      </c>
      <c r="Q25" s="23">
        <f t="shared" si="6"/>
        <v>172</v>
      </c>
      <c r="R25" s="39">
        <f t="shared" si="7"/>
        <v>240</v>
      </c>
      <c r="S25" s="237"/>
      <c r="T25" s="237"/>
      <c r="U25" s="280"/>
      <c r="V25" s="280"/>
      <c r="W25" s="280"/>
      <c r="X25" s="280"/>
      <c r="Y25" s="280"/>
      <c r="Z25" s="280"/>
      <c r="AA25" s="280"/>
      <c r="AB25" s="280"/>
      <c r="AC25" s="280"/>
      <c r="AD25" s="280"/>
      <c r="AE25" s="280"/>
      <c r="AF25" s="280"/>
      <c r="AG25" s="280"/>
      <c r="AH25" s="280"/>
      <c r="AI25" s="280"/>
      <c r="AJ25" s="280"/>
      <c r="AK25" s="280"/>
      <c r="AL25" s="280"/>
      <c r="AM25" s="280"/>
      <c r="AN25" s="280"/>
      <c r="AO25" s="280"/>
      <c r="AP25" s="280"/>
      <c r="AQ25" s="280"/>
      <c r="AR25" s="280"/>
      <c r="AS25" s="280"/>
      <c r="AT25" s="280"/>
      <c r="AU25" s="280"/>
      <c r="AV25" s="280"/>
      <c r="AW25" s="280"/>
      <c r="AX25" s="280"/>
      <c r="AY25" s="280"/>
      <c r="AZ25" s="280"/>
      <c r="BA25" s="280"/>
      <c r="BB25" s="280"/>
      <c r="BC25" s="280"/>
      <c r="BD25" s="280"/>
      <c r="BE25" s="280"/>
      <c r="BF25" s="280"/>
      <c r="BG25" s="280"/>
    </row>
    <row r="26" spans="1:59" s="219" customFormat="1">
      <c r="A26" s="6">
        <v>3</v>
      </c>
      <c r="B26" s="6">
        <v>5</v>
      </c>
      <c r="C26" s="6">
        <v>11</v>
      </c>
      <c r="D26" s="1790"/>
      <c r="E26" s="36" t="s">
        <v>39</v>
      </c>
      <c r="F26" s="7"/>
      <c r="G26" s="32">
        <v>7</v>
      </c>
      <c r="H26" s="32">
        <v>26</v>
      </c>
      <c r="I26" s="32">
        <f t="shared" si="4"/>
        <v>33</v>
      </c>
      <c r="J26" s="32"/>
      <c r="K26" s="32">
        <v>0</v>
      </c>
      <c r="L26" s="32">
        <v>1</v>
      </c>
      <c r="M26" s="32">
        <f t="shared" si="5"/>
        <v>1</v>
      </c>
      <c r="N26" s="32"/>
      <c r="O26" s="32">
        <v>34</v>
      </c>
      <c r="P26" s="32">
        <v>63</v>
      </c>
      <c r="Q26" s="32">
        <f t="shared" si="6"/>
        <v>97</v>
      </c>
      <c r="R26" s="33">
        <f t="shared" si="7"/>
        <v>131</v>
      </c>
      <c r="S26" s="237"/>
      <c r="T26" s="237"/>
      <c r="U26" s="280"/>
      <c r="V26" s="280"/>
      <c r="W26" s="280"/>
      <c r="X26" s="280"/>
      <c r="Y26" s="280"/>
      <c r="Z26" s="280"/>
      <c r="AA26" s="280"/>
      <c r="AB26" s="280"/>
      <c r="AC26" s="280"/>
      <c r="AD26" s="280"/>
      <c r="AE26" s="280"/>
      <c r="AF26" s="280"/>
      <c r="AG26" s="280"/>
      <c r="AH26" s="280"/>
      <c r="AI26" s="280"/>
      <c r="AJ26" s="280"/>
      <c r="AK26" s="280"/>
      <c r="AL26" s="280"/>
      <c r="AM26" s="280"/>
      <c r="AN26" s="280"/>
      <c r="AO26" s="280"/>
      <c r="AP26" s="280"/>
      <c r="AQ26" s="280"/>
      <c r="AR26" s="280"/>
      <c r="AS26" s="280"/>
      <c r="AT26" s="280"/>
      <c r="AU26" s="280"/>
      <c r="AV26" s="280"/>
      <c r="AW26" s="280"/>
      <c r="AX26" s="280"/>
      <c r="AY26" s="280"/>
      <c r="AZ26" s="280"/>
      <c r="BA26" s="280"/>
      <c r="BB26" s="280"/>
      <c r="BC26" s="280"/>
      <c r="BD26" s="280"/>
      <c r="BE26" s="280"/>
      <c r="BF26" s="280"/>
      <c r="BG26" s="280"/>
    </row>
    <row r="27" spans="1:59" s="219" customFormat="1">
      <c r="A27" s="6">
        <v>3</v>
      </c>
      <c r="B27" s="6">
        <v>5</v>
      </c>
      <c r="C27" s="6">
        <v>8</v>
      </c>
      <c r="D27" s="1790"/>
      <c r="E27" s="36" t="s">
        <v>40</v>
      </c>
      <c r="F27" s="7"/>
      <c r="G27" s="32">
        <v>2</v>
      </c>
      <c r="H27" s="32">
        <v>6</v>
      </c>
      <c r="I27" s="32">
        <f t="shared" si="4"/>
        <v>8</v>
      </c>
      <c r="J27" s="32"/>
      <c r="K27" s="32">
        <v>2</v>
      </c>
      <c r="L27" s="32">
        <v>6</v>
      </c>
      <c r="M27" s="32">
        <f t="shared" si="5"/>
        <v>8</v>
      </c>
      <c r="N27" s="32"/>
      <c r="O27" s="32">
        <v>15</v>
      </c>
      <c r="P27" s="32">
        <v>23</v>
      </c>
      <c r="Q27" s="32">
        <f t="shared" si="6"/>
        <v>38</v>
      </c>
      <c r="R27" s="33">
        <f t="shared" si="7"/>
        <v>54</v>
      </c>
      <c r="S27" s="237"/>
      <c r="T27" s="237"/>
      <c r="U27" s="280"/>
      <c r="V27" s="280"/>
      <c r="W27" s="280"/>
      <c r="X27" s="280"/>
      <c r="Y27" s="280"/>
      <c r="Z27" s="280"/>
      <c r="AA27" s="280"/>
      <c r="AB27" s="280"/>
      <c r="AC27" s="280"/>
      <c r="AD27" s="280"/>
      <c r="AE27" s="280"/>
      <c r="AF27" s="280"/>
      <c r="AG27" s="280"/>
      <c r="AH27" s="280"/>
      <c r="AI27" s="280"/>
      <c r="AJ27" s="280"/>
      <c r="AK27" s="280"/>
      <c r="AL27" s="280"/>
      <c r="AM27" s="280"/>
      <c r="AN27" s="280"/>
      <c r="AO27" s="280"/>
      <c r="AP27" s="280"/>
      <c r="AQ27" s="280"/>
      <c r="AR27" s="280"/>
      <c r="AS27" s="280"/>
      <c r="AT27" s="280"/>
      <c r="AU27" s="280"/>
      <c r="AV27" s="280"/>
      <c r="AW27" s="280"/>
      <c r="AX27" s="280"/>
      <c r="AY27" s="280"/>
      <c r="AZ27" s="280"/>
      <c r="BA27" s="280"/>
      <c r="BB27" s="280"/>
      <c r="BC27" s="280"/>
      <c r="BD27" s="280"/>
      <c r="BE27" s="280"/>
      <c r="BF27" s="280"/>
      <c r="BG27" s="280"/>
    </row>
    <row r="28" spans="1:59" s="219" customFormat="1">
      <c r="A28" s="6">
        <v>3</v>
      </c>
      <c r="B28" s="6">
        <v>5</v>
      </c>
      <c r="C28" s="6">
        <v>10</v>
      </c>
      <c r="D28" s="1790"/>
      <c r="E28" s="36" t="s">
        <v>41</v>
      </c>
      <c r="F28" s="7"/>
      <c r="G28" s="32">
        <v>5</v>
      </c>
      <c r="H28" s="32">
        <v>12</v>
      </c>
      <c r="I28" s="32">
        <f t="shared" si="4"/>
        <v>17</v>
      </c>
      <c r="J28" s="32"/>
      <c r="K28" s="32">
        <v>0</v>
      </c>
      <c r="L28" s="32">
        <v>1</v>
      </c>
      <c r="M28" s="32">
        <f t="shared" si="5"/>
        <v>1</v>
      </c>
      <c r="N28" s="32"/>
      <c r="O28" s="32">
        <v>15</v>
      </c>
      <c r="P28" s="32">
        <v>22</v>
      </c>
      <c r="Q28" s="32">
        <f t="shared" si="6"/>
        <v>37</v>
      </c>
      <c r="R28" s="33">
        <f t="shared" si="7"/>
        <v>55</v>
      </c>
      <c r="S28" s="237"/>
      <c r="T28" s="237"/>
      <c r="U28" s="280"/>
      <c r="V28" s="280"/>
      <c r="W28" s="280"/>
      <c r="X28" s="280"/>
      <c r="Y28" s="280"/>
      <c r="Z28" s="280"/>
      <c r="AA28" s="280"/>
      <c r="AB28" s="280"/>
      <c r="AC28" s="280"/>
      <c r="AD28" s="280"/>
      <c r="AE28" s="280"/>
      <c r="AF28" s="280"/>
      <c r="AG28" s="280"/>
      <c r="AH28" s="280"/>
      <c r="AI28" s="280"/>
      <c r="AJ28" s="280"/>
      <c r="AK28" s="280"/>
      <c r="AL28" s="280"/>
      <c r="AM28" s="280"/>
      <c r="AN28" s="280"/>
      <c r="AO28" s="280"/>
      <c r="AP28" s="280"/>
      <c r="AQ28" s="280"/>
      <c r="AR28" s="280"/>
      <c r="AS28" s="280"/>
      <c r="AT28" s="280"/>
      <c r="AU28" s="280"/>
      <c r="AV28" s="280"/>
      <c r="AW28" s="280"/>
      <c r="AX28" s="280"/>
      <c r="AY28" s="280"/>
      <c r="AZ28" s="280"/>
      <c r="BA28" s="280"/>
      <c r="BB28" s="280"/>
      <c r="BC28" s="280"/>
      <c r="BD28" s="280"/>
      <c r="BE28" s="280"/>
      <c r="BF28" s="280"/>
      <c r="BG28" s="280"/>
    </row>
    <row r="29" spans="1:59">
      <c r="A29" s="91"/>
      <c r="B29" s="91"/>
      <c r="C29" s="91"/>
      <c r="D29" s="1821">
        <v>1404</v>
      </c>
      <c r="E29" s="113" t="s">
        <v>42</v>
      </c>
      <c r="F29" s="114"/>
      <c r="G29" s="256">
        <f>SUM(G30:G31)</f>
        <v>70</v>
      </c>
      <c r="H29" s="256">
        <f>SUM(H30:H31)</f>
        <v>13</v>
      </c>
      <c r="I29" s="256">
        <f t="shared" si="4"/>
        <v>83</v>
      </c>
      <c r="J29" s="256"/>
      <c r="K29" s="256">
        <f>SUM(K30:K31)</f>
        <v>18</v>
      </c>
      <c r="L29" s="256">
        <f>SUM(L30:L31)</f>
        <v>3</v>
      </c>
      <c r="M29" s="256">
        <f t="shared" si="5"/>
        <v>21</v>
      </c>
      <c r="N29" s="256"/>
      <c r="O29" s="256">
        <f>SUM(O30:O31)</f>
        <v>88</v>
      </c>
      <c r="P29" s="256">
        <f>SUM(P30:P31)</f>
        <v>32</v>
      </c>
      <c r="Q29" s="256">
        <f t="shared" si="6"/>
        <v>120</v>
      </c>
      <c r="R29" s="117">
        <f t="shared" si="7"/>
        <v>224</v>
      </c>
      <c r="S29" s="237"/>
      <c r="T29" s="237"/>
      <c r="U29" s="280"/>
      <c r="V29" s="280"/>
      <c r="W29" s="280"/>
      <c r="X29" s="280"/>
      <c r="Y29" s="280"/>
      <c r="Z29" s="280"/>
      <c r="AA29" s="280"/>
      <c r="AB29" s="280"/>
      <c r="AC29" s="280"/>
      <c r="AD29" s="280"/>
      <c r="AE29" s="280"/>
      <c r="AF29" s="280"/>
      <c r="AG29" s="280"/>
      <c r="AH29" s="280"/>
      <c r="AI29" s="280"/>
      <c r="AJ29" s="280"/>
      <c r="AK29" s="280"/>
      <c r="AL29" s="280"/>
      <c r="AM29" s="280"/>
      <c r="AN29" s="280"/>
      <c r="AO29" s="280"/>
      <c r="AP29" s="280"/>
      <c r="AQ29" s="280"/>
      <c r="AR29" s="280"/>
      <c r="AS29" s="280"/>
      <c r="AT29" s="280"/>
      <c r="AU29" s="280"/>
      <c r="AV29" s="280"/>
      <c r="AW29" s="280"/>
      <c r="AX29" s="280"/>
      <c r="AY29" s="280"/>
      <c r="AZ29" s="280"/>
      <c r="BA29" s="280"/>
      <c r="BB29" s="280"/>
      <c r="BC29" s="280"/>
      <c r="BD29" s="280"/>
      <c r="BE29" s="280"/>
      <c r="BF29" s="280"/>
      <c r="BG29" s="280"/>
    </row>
    <row r="30" spans="1:59">
      <c r="A30" s="91">
        <v>4</v>
      </c>
      <c r="B30" s="91">
        <v>6</v>
      </c>
      <c r="C30" s="91">
        <v>11</v>
      </c>
      <c r="D30" s="1822"/>
      <c r="E30" s="110" t="s">
        <v>43</v>
      </c>
      <c r="F30" s="69"/>
      <c r="G30" s="180">
        <v>43</v>
      </c>
      <c r="H30" s="180">
        <v>7</v>
      </c>
      <c r="I30" s="180">
        <f t="shared" si="4"/>
        <v>50</v>
      </c>
      <c r="J30" s="180"/>
      <c r="K30" s="180">
        <v>10</v>
      </c>
      <c r="L30" s="180">
        <v>2</v>
      </c>
      <c r="M30" s="180">
        <f t="shared" si="5"/>
        <v>12</v>
      </c>
      <c r="N30" s="180"/>
      <c r="O30" s="180">
        <v>33</v>
      </c>
      <c r="P30" s="180">
        <v>7</v>
      </c>
      <c r="Q30" s="180">
        <f t="shared" si="6"/>
        <v>40</v>
      </c>
      <c r="R30" s="109">
        <f t="shared" si="7"/>
        <v>102</v>
      </c>
      <c r="S30" s="237"/>
      <c r="T30" s="237"/>
      <c r="U30" s="280"/>
      <c r="V30" s="280"/>
      <c r="W30" s="280"/>
      <c r="X30" s="280"/>
      <c r="Y30" s="280"/>
      <c r="Z30" s="280"/>
      <c r="AA30" s="280"/>
      <c r="AB30" s="280"/>
      <c r="AC30" s="280"/>
      <c r="AD30" s="280"/>
      <c r="AE30" s="280"/>
      <c r="AF30" s="280"/>
      <c r="AG30" s="280"/>
      <c r="AH30" s="280"/>
      <c r="AI30" s="280"/>
      <c r="AJ30" s="280"/>
      <c r="AK30" s="280"/>
      <c r="AL30" s="280"/>
      <c r="AM30" s="280"/>
      <c r="AN30" s="280"/>
      <c r="AO30" s="280"/>
      <c r="AP30" s="280"/>
      <c r="AQ30" s="280"/>
      <c r="AR30" s="280"/>
      <c r="AS30" s="280"/>
      <c r="AT30" s="280"/>
      <c r="AU30" s="280"/>
      <c r="AV30" s="280"/>
      <c r="AW30" s="280"/>
      <c r="AX30" s="280"/>
      <c r="AY30" s="280"/>
      <c r="AZ30" s="280"/>
      <c r="BA30" s="280"/>
      <c r="BB30" s="280"/>
      <c r="BC30" s="280"/>
      <c r="BD30" s="280"/>
      <c r="BE30" s="280"/>
      <c r="BF30" s="280"/>
      <c r="BG30" s="280"/>
    </row>
    <row r="31" spans="1:59">
      <c r="A31" s="91">
        <v>4</v>
      </c>
      <c r="B31" s="91">
        <v>6</v>
      </c>
      <c r="C31" s="91">
        <v>11</v>
      </c>
      <c r="D31" s="1822"/>
      <c r="E31" s="110" t="s">
        <v>44</v>
      </c>
      <c r="F31" s="69"/>
      <c r="G31" s="180">
        <v>27</v>
      </c>
      <c r="H31" s="180">
        <v>6</v>
      </c>
      <c r="I31" s="180">
        <f t="shared" si="4"/>
        <v>33</v>
      </c>
      <c r="J31" s="180"/>
      <c r="K31" s="180">
        <v>8</v>
      </c>
      <c r="L31" s="180">
        <v>1</v>
      </c>
      <c r="M31" s="180">
        <f t="shared" si="5"/>
        <v>9</v>
      </c>
      <c r="N31" s="180"/>
      <c r="O31" s="180">
        <v>55</v>
      </c>
      <c r="P31" s="180">
        <v>25</v>
      </c>
      <c r="Q31" s="180">
        <f t="shared" si="6"/>
        <v>80</v>
      </c>
      <c r="R31" s="109">
        <f t="shared" si="7"/>
        <v>122</v>
      </c>
      <c r="S31" s="237"/>
      <c r="T31" s="237"/>
      <c r="U31" s="280"/>
      <c r="V31" s="280"/>
      <c r="W31" s="280"/>
      <c r="X31" s="280"/>
      <c r="Y31" s="280"/>
      <c r="Z31" s="280"/>
      <c r="AA31" s="280"/>
      <c r="AB31" s="280"/>
      <c r="AC31" s="280"/>
      <c r="AD31" s="280"/>
      <c r="AE31" s="280"/>
      <c r="AF31" s="280"/>
      <c r="AG31" s="280"/>
      <c r="AH31" s="280"/>
      <c r="AI31" s="280"/>
      <c r="AJ31" s="280"/>
      <c r="AK31" s="280"/>
      <c r="AL31" s="280"/>
      <c r="AM31" s="280"/>
      <c r="AN31" s="280"/>
      <c r="AO31" s="280"/>
      <c r="AP31" s="280"/>
      <c r="AQ31" s="280"/>
      <c r="AR31" s="280"/>
      <c r="AS31" s="280"/>
      <c r="AT31" s="280"/>
      <c r="AU31" s="280"/>
      <c r="AV31" s="280"/>
      <c r="AW31" s="280"/>
      <c r="AX31" s="280"/>
      <c r="AY31" s="280"/>
      <c r="AZ31" s="280"/>
      <c r="BA31" s="280"/>
      <c r="BB31" s="280"/>
      <c r="BC31" s="280"/>
      <c r="BD31" s="280"/>
      <c r="BE31" s="280"/>
      <c r="BF31" s="280"/>
      <c r="BG31" s="280"/>
    </row>
    <row r="32" spans="1:59">
      <c r="A32" s="91"/>
      <c r="B32" s="91"/>
      <c r="C32" s="91"/>
      <c r="D32" s="1819">
        <v>1405</v>
      </c>
      <c r="E32" s="124" t="s">
        <v>45</v>
      </c>
      <c r="F32" s="103"/>
      <c r="G32" s="256">
        <f>SUM(G33:G36)</f>
        <v>84</v>
      </c>
      <c r="H32" s="256">
        <f>SUM(H33:H36)</f>
        <v>63</v>
      </c>
      <c r="I32" s="256">
        <f t="shared" si="4"/>
        <v>147</v>
      </c>
      <c r="J32" s="256"/>
      <c r="K32" s="256">
        <f>SUM(K33:K36)</f>
        <v>31</v>
      </c>
      <c r="L32" s="256">
        <f>SUM(L33:L36)</f>
        <v>13</v>
      </c>
      <c r="M32" s="256">
        <f>SUM(K32:L32)</f>
        <v>44</v>
      </c>
      <c r="N32" s="256"/>
      <c r="O32" s="256">
        <f>SUM(O33:O36)</f>
        <v>140</v>
      </c>
      <c r="P32" s="256">
        <f>SUM(P33:P36)</f>
        <v>108</v>
      </c>
      <c r="Q32" s="256">
        <f t="shared" si="6"/>
        <v>248</v>
      </c>
      <c r="R32" s="117">
        <f t="shared" si="7"/>
        <v>439</v>
      </c>
      <c r="S32" s="237"/>
      <c r="T32" s="237"/>
      <c r="U32" s="280"/>
      <c r="V32" s="280"/>
      <c r="W32" s="280"/>
      <c r="X32" s="280"/>
      <c r="Y32" s="280"/>
      <c r="Z32" s="280"/>
      <c r="AA32" s="280"/>
      <c r="AB32" s="280"/>
      <c r="AC32" s="280"/>
      <c r="AD32" s="280"/>
      <c r="AE32" s="280"/>
      <c r="AF32" s="280"/>
      <c r="AG32" s="280"/>
      <c r="AH32" s="280"/>
      <c r="AI32" s="280"/>
      <c r="AJ32" s="280"/>
      <c r="AK32" s="280"/>
      <c r="AL32" s="280"/>
      <c r="AM32" s="280"/>
      <c r="AN32" s="280"/>
      <c r="AO32" s="280"/>
      <c r="AP32" s="280"/>
      <c r="AQ32" s="280"/>
      <c r="AR32" s="280"/>
      <c r="AS32" s="280"/>
      <c r="AT32" s="280"/>
      <c r="AU32" s="280"/>
      <c r="AV32" s="280"/>
      <c r="AW32" s="280"/>
      <c r="AX32" s="280"/>
      <c r="AY32" s="280"/>
      <c r="AZ32" s="280"/>
      <c r="BA32" s="280"/>
      <c r="BB32" s="280"/>
      <c r="BC32" s="280"/>
      <c r="BD32" s="280"/>
      <c r="BE32" s="280"/>
      <c r="BF32" s="280"/>
      <c r="BG32" s="280"/>
    </row>
    <row r="33" spans="1:59">
      <c r="A33" s="91">
        <v>5</v>
      </c>
      <c r="B33" s="91">
        <v>4</v>
      </c>
      <c r="C33" s="91">
        <v>8</v>
      </c>
      <c r="D33" s="1790"/>
      <c r="E33" s="110" t="s">
        <v>46</v>
      </c>
      <c r="F33" s="69"/>
      <c r="G33" s="128">
        <v>21</v>
      </c>
      <c r="H33" s="128">
        <v>8</v>
      </c>
      <c r="I33" s="128">
        <f t="shared" si="4"/>
        <v>29</v>
      </c>
      <c r="J33" s="128"/>
      <c r="K33" s="128">
        <v>8</v>
      </c>
      <c r="L33" s="128">
        <v>1</v>
      </c>
      <c r="M33" s="128">
        <f t="shared" si="5"/>
        <v>9</v>
      </c>
      <c r="N33" s="128"/>
      <c r="O33" s="128">
        <v>14</v>
      </c>
      <c r="P33" s="128">
        <v>8</v>
      </c>
      <c r="Q33" s="128">
        <f t="shared" si="6"/>
        <v>22</v>
      </c>
      <c r="R33" s="257">
        <f t="shared" si="7"/>
        <v>60</v>
      </c>
      <c r="S33" s="237"/>
      <c r="T33" s="237"/>
      <c r="U33" s="280"/>
      <c r="V33" s="280"/>
      <c r="W33" s="280"/>
      <c r="X33" s="280"/>
      <c r="Y33" s="280"/>
      <c r="Z33" s="280"/>
      <c r="AA33" s="280"/>
      <c r="AB33" s="280"/>
      <c r="AC33" s="280"/>
      <c r="AD33" s="280"/>
      <c r="AE33" s="280"/>
      <c r="AF33" s="280"/>
      <c r="AG33" s="280"/>
      <c r="AH33" s="280"/>
      <c r="AI33" s="280"/>
      <c r="AJ33" s="280"/>
      <c r="AK33" s="280"/>
      <c r="AL33" s="280"/>
      <c r="AM33" s="280"/>
      <c r="AN33" s="280"/>
      <c r="AO33" s="280"/>
      <c r="AP33" s="280"/>
      <c r="AQ33" s="280"/>
      <c r="AR33" s="280"/>
      <c r="AS33" s="280"/>
      <c r="AT33" s="280"/>
      <c r="AU33" s="280"/>
      <c r="AV33" s="280"/>
      <c r="AW33" s="280"/>
      <c r="AX33" s="280"/>
      <c r="AY33" s="280"/>
      <c r="AZ33" s="280"/>
      <c r="BA33" s="280"/>
      <c r="BB33" s="280"/>
      <c r="BC33" s="280"/>
      <c r="BD33" s="280"/>
      <c r="BE33" s="280"/>
      <c r="BF33" s="280"/>
      <c r="BG33" s="280"/>
    </row>
    <row r="34" spans="1:59">
      <c r="A34" s="91">
        <v>5</v>
      </c>
      <c r="B34" s="91">
        <v>4</v>
      </c>
      <c r="C34" s="91">
        <v>8</v>
      </c>
      <c r="D34" s="1790"/>
      <c r="E34" s="110" t="s">
        <v>47</v>
      </c>
      <c r="F34" s="69"/>
      <c r="G34" s="128">
        <v>30</v>
      </c>
      <c r="H34" s="128">
        <v>18</v>
      </c>
      <c r="I34" s="180">
        <f t="shared" si="4"/>
        <v>48</v>
      </c>
      <c r="J34" s="180"/>
      <c r="K34" s="128">
        <v>9</v>
      </c>
      <c r="L34" s="128">
        <v>8</v>
      </c>
      <c r="M34" s="180">
        <f t="shared" si="5"/>
        <v>17</v>
      </c>
      <c r="N34" s="180"/>
      <c r="O34" s="128">
        <v>39</v>
      </c>
      <c r="P34" s="128">
        <v>32</v>
      </c>
      <c r="Q34" s="180">
        <f t="shared" si="6"/>
        <v>71</v>
      </c>
      <c r="R34" s="109">
        <f t="shared" si="7"/>
        <v>136</v>
      </c>
    </row>
    <row r="35" spans="1:59">
      <c r="A35" s="91">
        <v>5</v>
      </c>
      <c r="B35" s="91">
        <v>5</v>
      </c>
      <c r="C35" s="91">
        <v>11</v>
      </c>
      <c r="D35" s="1790"/>
      <c r="E35" s="110" t="s">
        <v>48</v>
      </c>
      <c r="F35" s="69"/>
      <c r="G35" s="258">
        <v>32</v>
      </c>
      <c r="H35" s="258">
        <v>33</v>
      </c>
      <c r="I35" s="258">
        <f t="shared" si="4"/>
        <v>65</v>
      </c>
      <c r="J35" s="258"/>
      <c r="K35" s="258">
        <v>14</v>
      </c>
      <c r="L35" s="258">
        <v>4</v>
      </c>
      <c r="M35" s="258">
        <f t="shared" si="5"/>
        <v>18</v>
      </c>
      <c r="N35" s="258"/>
      <c r="O35" s="258">
        <v>81</v>
      </c>
      <c r="P35" s="225">
        <v>66</v>
      </c>
      <c r="Q35" s="258">
        <f t="shared" si="6"/>
        <v>147</v>
      </c>
      <c r="R35" s="259">
        <f t="shared" si="7"/>
        <v>230</v>
      </c>
    </row>
    <row r="36" spans="1:59" s="71" customFormat="1">
      <c r="A36" s="91">
        <v>5</v>
      </c>
      <c r="B36" s="91">
        <v>4</v>
      </c>
      <c r="C36" s="91">
        <v>8</v>
      </c>
      <c r="D36" s="1855"/>
      <c r="E36" s="125" t="s">
        <v>49</v>
      </c>
      <c r="F36" s="126"/>
      <c r="G36" s="258">
        <v>1</v>
      </c>
      <c r="H36" s="258">
        <v>4</v>
      </c>
      <c r="I36" s="258">
        <f t="shared" si="4"/>
        <v>5</v>
      </c>
      <c r="J36" s="258"/>
      <c r="K36" s="258">
        <v>0</v>
      </c>
      <c r="L36" s="258">
        <v>0</v>
      </c>
      <c r="M36" s="258">
        <f t="shared" si="5"/>
        <v>0</v>
      </c>
      <c r="N36" s="258"/>
      <c r="O36" s="258">
        <v>6</v>
      </c>
      <c r="P36" s="258">
        <v>2</v>
      </c>
      <c r="Q36" s="258">
        <f t="shared" si="6"/>
        <v>8</v>
      </c>
      <c r="R36" s="259">
        <f t="shared" si="7"/>
        <v>13</v>
      </c>
    </row>
    <row r="37" spans="1:59">
      <c r="A37" s="91"/>
      <c r="B37" s="91"/>
      <c r="C37" s="91"/>
      <c r="D37" s="1819">
        <v>1406</v>
      </c>
      <c r="E37" s="113" t="s">
        <v>50</v>
      </c>
      <c r="F37" s="114"/>
      <c r="G37" s="260">
        <f>SUM(G38:G41)</f>
        <v>72</v>
      </c>
      <c r="H37" s="260">
        <f>SUM(H38:H41)</f>
        <v>41</v>
      </c>
      <c r="I37" s="260">
        <f t="shared" si="4"/>
        <v>113</v>
      </c>
      <c r="J37" s="260"/>
      <c r="K37" s="260">
        <f>SUM(K38:K41)</f>
        <v>7</v>
      </c>
      <c r="L37" s="260">
        <f>SUM(L38:L41)</f>
        <v>4</v>
      </c>
      <c r="M37" s="260">
        <f t="shared" si="5"/>
        <v>11</v>
      </c>
      <c r="N37" s="260"/>
      <c r="O37" s="260">
        <f>SUM(O38:O41)</f>
        <v>157</v>
      </c>
      <c r="P37" s="260">
        <f>SUM(P38:P41)</f>
        <v>65</v>
      </c>
      <c r="Q37" s="260">
        <f t="shared" si="6"/>
        <v>222</v>
      </c>
      <c r="R37" s="261">
        <f t="shared" si="7"/>
        <v>346</v>
      </c>
    </row>
    <row r="38" spans="1:59">
      <c r="A38" s="91">
        <v>6</v>
      </c>
      <c r="B38" s="91">
        <v>2</v>
      </c>
      <c r="C38" s="91">
        <v>11</v>
      </c>
      <c r="D38" s="1790"/>
      <c r="E38" s="110" t="s">
        <v>51</v>
      </c>
      <c r="F38" s="69"/>
      <c r="G38" s="258">
        <v>41</v>
      </c>
      <c r="H38" s="258">
        <v>17</v>
      </c>
      <c r="I38" s="258">
        <f t="shared" si="4"/>
        <v>58</v>
      </c>
      <c r="J38" s="258"/>
      <c r="K38" s="258">
        <v>5</v>
      </c>
      <c r="L38" s="258">
        <v>2</v>
      </c>
      <c r="M38" s="258">
        <f t="shared" si="5"/>
        <v>7</v>
      </c>
      <c r="N38" s="258"/>
      <c r="O38" s="258">
        <v>79</v>
      </c>
      <c r="P38" s="258">
        <v>34</v>
      </c>
      <c r="Q38" s="258">
        <f t="shared" si="6"/>
        <v>113</v>
      </c>
      <c r="R38" s="259">
        <f t="shared" si="7"/>
        <v>178</v>
      </c>
    </row>
    <row r="39" spans="1:59">
      <c r="A39" s="91">
        <v>6</v>
      </c>
      <c r="B39" s="91">
        <v>2</v>
      </c>
      <c r="C39" s="91">
        <v>10</v>
      </c>
      <c r="D39" s="1790"/>
      <c r="E39" s="110" t="s">
        <v>52</v>
      </c>
      <c r="F39" s="69"/>
      <c r="G39" s="258">
        <v>23</v>
      </c>
      <c r="H39" s="258">
        <v>16</v>
      </c>
      <c r="I39" s="258">
        <f t="shared" si="4"/>
        <v>39</v>
      </c>
      <c r="J39" s="258"/>
      <c r="K39" s="258">
        <v>2</v>
      </c>
      <c r="L39" s="258">
        <v>0</v>
      </c>
      <c r="M39" s="258">
        <f t="shared" si="5"/>
        <v>2</v>
      </c>
      <c r="N39" s="258"/>
      <c r="O39" s="258">
        <v>21</v>
      </c>
      <c r="P39" s="258">
        <v>10</v>
      </c>
      <c r="Q39" s="258">
        <f t="shared" si="6"/>
        <v>31</v>
      </c>
      <c r="R39" s="259">
        <f t="shared" si="7"/>
        <v>72</v>
      </c>
    </row>
    <row r="40" spans="1:59">
      <c r="A40" s="91">
        <v>6</v>
      </c>
      <c r="B40" s="91">
        <v>2</v>
      </c>
      <c r="C40" s="91">
        <v>10</v>
      </c>
      <c r="D40" s="1790"/>
      <c r="E40" s="110" t="s">
        <v>53</v>
      </c>
      <c r="F40" s="69"/>
      <c r="G40" s="258">
        <v>2</v>
      </c>
      <c r="H40" s="258">
        <v>1</v>
      </c>
      <c r="I40" s="258">
        <f t="shared" si="4"/>
        <v>3</v>
      </c>
      <c r="J40" s="258"/>
      <c r="K40" s="258">
        <v>0</v>
      </c>
      <c r="L40" s="258">
        <v>0</v>
      </c>
      <c r="M40" s="258">
        <f t="shared" si="5"/>
        <v>0</v>
      </c>
      <c r="N40" s="258"/>
      <c r="O40" s="258">
        <v>56</v>
      </c>
      <c r="P40" s="258">
        <v>20</v>
      </c>
      <c r="Q40" s="258">
        <f t="shared" si="6"/>
        <v>76</v>
      </c>
      <c r="R40" s="259">
        <f t="shared" si="7"/>
        <v>79</v>
      </c>
    </row>
    <row r="41" spans="1:59">
      <c r="A41" s="91">
        <v>6</v>
      </c>
      <c r="B41" s="91">
        <v>4</v>
      </c>
      <c r="C41" s="91">
        <v>11</v>
      </c>
      <c r="D41" s="1790"/>
      <c r="E41" s="110" t="s">
        <v>54</v>
      </c>
      <c r="F41" s="69"/>
      <c r="G41" s="258">
        <v>6</v>
      </c>
      <c r="H41" s="258">
        <v>7</v>
      </c>
      <c r="I41" s="258">
        <f t="shared" si="4"/>
        <v>13</v>
      </c>
      <c r="J41" s="258"/>
      <c r="K41" s="258">
        <v>0</v>
      </c>
      <c r="L41" s="258">
        <v>2</v>
      </c>
      <c r="M41" s="258">
        <f t="shared" si="5"/>
        <v>2</v>
      </c>
      <c r="N41" s="258"/>
      <c r="O41" s="258">
        <v>1</v>
      </c>
      <c r="P41" s="258">
        <v>1</v>
      </c>
      <c r="Q41" s="258">
        <f t="shared" si="6"/>
        <v>2</v>
      </c>
      <c r="R41" s="259">
        <f t="shared" si="7"/>
        <v>17</v>
      </c>
    </row>
    <row r="42" spans="1:59">
      <c r="A42" s="91"/>
      <c r="B42" s="91"/>
      <c r="C42" s="91"/>
      <c r="D42" s="1821">
        <v>1407</v>
      </c>
      <c r="E42" s="127" t="s">
        <v>55</v>
      </c>
      <c r="F42" s="114"/>
      <c r="G42" s="260">
        <f>SUM(G43:G44)</f>
        <v>26</v>
      </c>
      <c r="H42" s="260">
        <f>SUM(H43:H44)</f>
        <v>14</v>
      </c>
      <c r="I42" s="260">
        <f t="shared" si="4"/>
        <v>40</v>
      </c>
      <c r="J42" s="260"/>
      <c r="K42" s="260">
        <f>SUM(K43:K44)</f>
        <v>0</v>
      </c>
      <c r="L42" s="260">
        <f>SUM(L43:L44)</f>
        <v>1</v>
      </c>
      <c r="M42" s="260">
        <f t="shared" si="5"/>
        <v>1</v>
      </c>
      <c r="N42" s="260"/>
      <c r="O42" s="260">
        <f>SUM(O43:O44)</f>
        <v>20</v>
      </c>
      <c r="P42" s="260">
        <f>SUM(P43:P44)</f>
        <v>10</v>
      </c>
      <c r="Q42" s="260">
        <f t="shared" si="6"/>
        <v>30</v>
      </c>
      <c r="R42" s="261">
        <f t="shared" si="7"/>
        <v>71</v>
      </c>
    </row>
    <row r="43" spans="1:59">
      <c r="A43" s="91">
        <v>7</v>
      </c>
      <c r="B43" s="91">
        <v>3</v>
      </c>
      <c r="C43" s="91">
        <v>11</v>
      </c>
      <c r="D43" s="1822"/>
      <c r="E43" s="128" t="s">
        <v>56</v>
      </c>
      <c r="F43" s="69"/>
      <c r="G43" s="258">
        <v>16</v>
      </c>
      <c r="H43" s="258">
        <v>4</v>
      </c>
      <c r="I43" s="258">
        <f t="shared" si="4"/>
        <v>20</v>
      </c>
      <c r="J43" s="258"/>
      <c r="K43" s="258">
        <v>0</v>
      </c>
      <c r="L43" s="258">
        <v>0</v>
      </c>
      <c r="M43" s="258">
        <f t="shared" si="5"/>
        <v>0</v>
      </c>
      <c r="N43" s="258"/>
      <c r="O43" s="258">
        <v>6</v>
      </c>
      <c r="P43" s="258">
        <v>2</v>
      </c>
      <c r="Q43" s="258">
        <f t="shared" si="6"/>
        <v>8</v>
      </c>
      <c r="R43" s="259">
        <f t="shared" si="7"/>
        <v>28</v>
      </c>
    </row>
    <row r="44" spans="1:59">
      <c r="A44" s="91">
        <v>7</v>
      </c>
      <c r="B44" s="91">
        <v>6</v>
      </c>
      <c r="C44" s="91">
        <v>10</v>
      </c>
      <c r="D44" s="1822"/>
      <c r="E44" s="129" t="s">
        <v>71</v>
      </c>
      <c r="F44" s="118"/>
      <c r="G44" s="258">
        <v>10</v>
      </c>
      <c r="H44" s="258">
        <v>10</v>
      </c>
      <c r="I44" s="258">
        <f t="shared" si="4"/>
        <v>20</v>
      </c>
      <c r="J44" s="258"/>
      <c r="K44" s="258">
        <v>0</v>
      </c>
      <c r="L44" s="258">
        <v>1</v>
      </c>
      <c r="M44" s="258">
        <f t="shared" si="5"/>
        <v>1</v>
      </c>
      <c r="N44" s="258"/>
      <c r="O44" s="258">
        <v>14</v>
      </c>
      <c r="P44" s="258">
        <v>8</v>
      </c>
      <c r="Q44" s="258">
        <f t="shared" si="6"/>
        <v>22</v>
      </c>
      <c r="R44" s="259">
        <f t="shared" si="7"/>
        <v>43</v>
      </c>
    </row>
    <row r="45" spans="1:59">
      <c r="A45" s="91"/>
      <c r="B45" s="91"/>
      <c r="C45" s="91"/>
      <c r="D45" s="1821">
        <v>1408</v>
      </c>
      <c r="E45" s="124" t="s">
        <v>58</v>
      </c>
      <c r="F45" s="127"/>
      <c r="G45" s="260">
        <f>SUM(G46:G49)</f>
        <v>28</v>
      </c>
      <c r="H45" s="260">
        <f>SUM(H46:H49)</f>
        <v>18</v>
      </c>
      <c r="I45" s="260">
        <f t="shared" si="4"/>
        <v>46</v>
      </c>
      <c r="J45" s="260"/>
      <c r="K45" s="260">
        <f>SUM(K46:K49)</f>
        <v>2</v>
      </c>
      <c r="L45" s="260">
        <f>SUM(L46:L49)</f>
        <v>0</v>
      </c>
      <c r="M45" s="260">
        <f t="shared" si="5"/>
        <v>2</v>
      </c>
      <c r="N45" s="260"/>
      <c r="O45" s="260">
        <f>SUM(O46:O49)</f>
        <v>17</v>
      </c>
      <c r="P45" s="260">
        <f>SUM(P46:P49)</f>
        <v>13</v>
      </c>
      <c r="Q45" s="260">
        <f t="shared" si="6"/>
        <v>30</v>
      </c>
      <c r="R45" s="261">
        <f t="shared" si="7"/>
        <v>78</v>
      </c>
    </row>
    <row r="46" spans="1:59">
      <c r="A46" s="91">
        <v>8</v>
      </c>
      <c r="B46" s="91">
        <v>4</v>
      </c>
      <c r="C46" s="91">
        <v>11</v>
      </c>
      <c r="D46" s="1822"/>
      <c r="E46" s="111" t="s">
        <v>59</v>
      </c>
      <c r="F46" s="69"/>
      <c r="G46" s="258">
        <v>11</v>
      </c>
      <c r="H46" s="258">
        <v>4</v>
      </c>
      <c r="I46" s="258">
        <f t="shared" si="4"/>
        <v>15</v>
      </c>
      <c r="J46" s="258"/>
      <c r="K46" s="258">
        <v>0</v>
      </c>
      <c r="L46" s="258">
        <v>0</v>
      </c>
      <c r="M46" s="258">
        <f t="shared" si="5"/>
        <v>0</v>
      </c>
      <c r="N46" s="258"/>
      <c r="O46" s="258">
        <v>13</v>
      </c>
      <c r="P46" s="258">
        <v>7</v>
      </c>
      <c r="Q46" s="258">
        <f t="shared" si="6"/>
        <v>20</v>
      </c>
      <c r="R46" s="259">
        <f t="shared" si="7"/>
        <v>35</v>
      </c>
    </row>
    <row r="47" spans="1:59">
      <c r="A47" s="91">
        <v>8</v>
      </c>
      <c r="B47" s="91">
        <v>4</v>
      </c>
      <c r="C47" s="91">
        <v>11</v>
      </c>
      <c r="D47" s="1822"/>
      <c r="E47" s="111" t="s">
        <v>60</v>
      </c>
      <c r="F47" s="118"/>
      <c r="G47" s="225">
        <v>10</v>
      </c>
      <c r="H47" s="258">
        <v>3</v>
      </c>
      <c r="I47" s="258">
        <f t="shared" si="4"/>
        <v>13</v>
      </c>
      <c r="J47" s="258"/>
      <c r="K47" s="258">
        <v>2</v>
      </c>
      <c r="L47" s="258">
        <v>0</v>
      </c>
      <c r="M47" s="258">
        <f t="shared" si="5"/>
        <v>2</v>
      </c>
      <c r="N47" s="258"/>
      <c r="O47" s="258">
        <v>0</v>
      </c>
      <c r="P47" s="258">
        <v>2</v>
      </c>
      <c r="Q47" s="258">
        <f t="shared" si="6"/>
        <v>2</v>
      </c>
      <c r="R47" s="259">
        <f t="shared" si="7"/>
        <v>17</v>
      </c>
    </row>
    <row r="48" spans="1:59">
      <c r="A48" s="91">
        <v>8</v>
      </c>
      <c r="B48" s="91">
        <v>5</v>
      </c>
      <c r="C48" s="91">
        <v>11</v>
      </c>
      <c r="D48" s="1822"/>
      <c r="E48" s="110" t="s">
        <v>61</v>
      </c>
      <c r="F48" s="69"/>
      <c r="G48" s="180">
        <v>1</v>
      </c>
      <c r="H48" s="180">
        <v>2</v>
      </c>
      <c r="I48" s="180">
        <f t="shared" si="4"/>
        <v>3</v>
      </c>
      <c r="J48" s="180"/>
      <c r="K48" s="180">
        <v>0</v>
      </c>
      <c r="L48" s="180">
        <v>0</v>
      </c>
      <c r="M48" s="180">
        <f t="shared" si="5"/>
        <v>0</v>
      </c>
      <c r="N48" s="180"/>
      <c r="O48" s="180">
        <v>4</v>
      </c>
      <c r="P48" s="180">
        <v>4</v>
      </c>
      <c r="Q48" s="180">
        <f t="shared" si="6"/>
        <v>8</v>
      </c>
      <c r="R48" s="109">
        <f t="shared" si="7"/>
        <v>11</v>
      </c>
    </row>
    <row r="49" spans="1:18">
      <c r="A49" s="91">
        <v>8</v>
      </c>
      <c r="B49" s="91">
        <v>4</v>
      </c>
      <c r="C49" s="91">
        <v>8</v>
      </c>
      <c r="D49" s="1823"/>
      <c r="E49" s="125" t="s">
        <v>62</v>
      </c>
      <c r="F49" s="126"/>
      <c r="G49" s="258">
        <v>6</v>
      </c>
      <c r="H49" s="258">
        <v>9</v>
      </c>
      <c r="I49" s="258">
        <f>SUM(G49:H49)</f>
        <v>15</v>
      </c>
      <c r="J49" s="258"/>
      <c r="K49" s="258">
        <v>0</v>
      </c>
      <c r="L49" s="258">
        <v>0</v>
      </c>
      <c r="M49" s="258">
        <f>SUM(K49:L49)</f>
        <v>0</v>
      </c>
      <c r="N49" s="258"/>
      <c r="O49" s="258">
        <v>0</v>
      </c>
      <c r="P49" s="258">
        <v>0</v>
      </c>
      <c r="Q49" s="258">
        <f>SUM(O49:P49)</f>
        <v>0</v>
      </c>
      <c r="R49" s="259">
        <f>SUM(Q49,M49,I49)</f>
        <v>15</v>
      </c>
    </row>
    <row r="50" spans="1:18">
      <c r="A50" s="91"/>
      <c r="B50" s="91"/>
      <c r="C50" s="91"/>
      <c r="D50" s="1821"/>
      <c r="E50" s="145" t="s">
        <v>63</v>
      </c>
      <c r="F50" s="190"/>
      <c r="G50" s="262">
        <f>SUM(G51:G53)</f>
        <v>108</v>
      </c>
      <c r="H50" s="263">
        <f>SUM(H51:H53)</f>
        <v>85</v>
      </c>
      <c r="I50" s="263">
        <f t="shared" si="4"/>
        <v>193</v>
      </c>
      <c r="J50" s="263"/>
      <c r="K50" s="263">
        <f>SUM(K51:K53)</f>
        <v>4</v>
      </c>
      <c r="L50" s="263">
        <f>SUM(L51:L53)</f>
        <v>1</v>
      </c>
      <c r="M50" s="263">
        <f t="shared" si="5"/>
        <v>5</v>
      </c>
      <c r="N50" s="263"/>
      <c r="O50" s="263">
        <f>SUM(O51:O53)</f>
        <v>30</v>
      </c>
      <c r="P50" s="263">
        <f>SUM(P51:P53)</f>
        <v>28</v>
      </c>
      <c r="Q50" s="263">
        <f t="shared" si="6"/>
        <v>58</v>
      </c>
      <c r="R50" s="264">
        <f t="shared" si="7"/>
        <v>256</v>
      </c>
    </row>
    <row r="51" spans="1:18">
      <c r="A51" s="91">
        <v>9</v>
      </c>
      <c r="B51" s="91">
        <v>5</v>
      </c>
      <c r="C51" s="91">
        <v>10</v>
      </c>
      <c r="D51" s="1822"/>
      <c r="E51" s="131" t="s">
        <v>64</v>
      </c>
      <c r="F51" s="265"/>
      <c r="G51" s="266">
        <v>2</v>
      </c>
      <c r="H51" s="267">
        <v>7</v>
      </c>
      <c r="I51" s="267">
        <f t="shared" si="4"/>
        <v>9</v>
      </c>
      <c r="J51" s="267"/>
      <c r="K51" s="267">
        <v>2</v>
      </c>
      <c r="L51" s="267">
        <v>0</v>
      </c>
      <c r="M51" s="267">
        <f t="shared" si="5"/>
        <v>2</v>
      </c>
      <c r="N51" s="267"/>
      <c r="O51" s="267">
        <v>11</v>
      </c>
      <c r="P51" s="267">
        <v>18</v>
      </c>
      <c r="Q51" s="267">
        <f t="shared" si="6"/>
        <v>29</v>
      </c>
      <c r="R51" s="268">
        <f t="shared" si="7"/>
        <v>40</v>
      </c>
    </row>
    <row r="52" spans="1:18">
      <c r="A52" s="6">
        <v>9</v>
      </c>
      <c r="B52" s="6">
        <v>5</v>
      </c>
      <c r="C52" s="6">
        <v>13</v>
      </c>
      <c r="D52" s="1823"/>
      <c r="E52" s="269" t="s">
        <v>73</v>
      </c>
      <c r="F52" s="15"/>
      <c r="G52" s="270">
        <v>0</v>
      </c>
      <c r="H52" s="270">
        <v>0</v>
      </c>
      <c r="I52" s="270">
        <f>SUM(G52:H52)</f>
        <v>0</v>
      </c>
      <c r="J52" s="270"/>
      <c r="K52" s="270">
        <v>0</v>
      </c>
      <c r="L52" s="270">
        <v>0</v>
      </c>
      <c r="M52" s="270">
        <f>SUM(K52:L52)</f>
        <v>0</v>
      </c>
      <c r="N52" s="270"/>
      <c r="O52" s="270">
        <v>8</v>
      </c>
      <c r="P52" s="270">
        <v>4</v>
      </c>
      <c r="Q52" s="270">
        <f>SUM(O52:P52)</f>
        <v>12</v>
      </c>
      <c r="R52" s="271">
        <f>SUM(Q52,M52,I52)</f>
        <v>12</v>
      </c>
    </row>
    <row r="53" spans="1:18">
      <c r="A53" s="91"/>
      <c r="B53" s="91" t="s">
        <v>65</v>
      </c>
      <c r="C53" s="91" t="s">
        <v>65</v>
      </c>
      <c r="D53" s="186"/>
      <c r="E53" s="272" t="s">
        <v>66</v>
      </c>
      <c r="F53" s="273"/>
      <c r="G53" s="274">
        <v>106</v>
      </c>
      <c r="H53" s="258">
        <v>78</v>
      </c>
      <c r="I53" s="258">
        <f t="shared" si="4"/>
        <v>184</v>
      </c>
      <c r="J53" s="258"/>
      <c r="K53" s="258">
        <v>2</v>
      </c>
      <c r="L53" s="258">
        <v>1</v>
      </c>
      <c r="M53" s="258">
        <f t="shared" si="5"/>
        <v>3</v>
      </c>
      <c r="N53" s="258"/>
      <c r="O53" s="258">
        <v>11</v>
      </c>
      <c r="P53" s="258">
        <v>6</v>
      </c>
      <c r="Q53" s="258">
        <f t="shared" si="6"/>
        <v>17</v>
      </c>
      <c r="R53" s="275">
        <f t="shared" si="7"/>
        <v>204</v>
      </c>
    </row>
    <row r="54" spans="1:18">
      <c r="A54" s="3"/>
      <c r="B54" s="3"/>
      <c r="C54" s="3"/>
      <c r="D54" s="71"/>
      <c r="E54" s="1825" t="s">
        <v>21</v>
      </c>
      <c r="F54" s="1826"/>
      <c r="G54" s="276">
        <f>SUM(G50,G45,G42,G37,G32,G29,G25,G16,G9)</f>
        <v>675</v>
      </c>
      <c r="H54" s="277">
        <f>SUM(H50,H45,H42,H37,H32,H29,H25,H16,H9)</f>
        <v>383</v>
      </c>
      <c r="I54" s="277">
        <f>SUM(I50,I45,I42,I37,I32,I29,I25,I16,I9)</f>
        <v>1058</v>
      </c>
      <c r="J54" s="277"/>
      <c r="K54" s="277">
        <f>SUM(K50,K45,K42,K37,K32,K29,K25,K16,K9)</f>
        <v>114</v>
      </c>
      <c r="L54" s="277">
        <f>SUM(L50,L45,L42,L37,L32,L29,L25,L16,L9)</f>
        <v>41</v>
      </c>
      <c r="M54" s="277">
        <f>SUM(M50,M45,M42,M37,M32,M29,M25,M16,M9)</f>
        <v>155</v>
      </c>
      <c r="N54" s="277"/>
      <c r="O54" s="277">
        <f>SUM(O50,O45,O42,O37,O32,O29,O25,O16,O9)</f>
        <v>764</v>
      </c>
      <c r="P54" s="276">
        <f>SUM(P50,P45,P42,P37,P32,P29,P25,P16,P9)</f>
        <v>484</v>
      </c>
      <c r="Q54" s="277">
        <f>SUM(Q50,Q45,Q42,Q37,Q32,Q29,Q25,Q16,Q9)</f>
        <v>1248</v>
      </c>
      <c r="R54" s="278">
        <f>SUM(R50,R45,R42,R37,R32,R29,R25,R16,R9)</f>
        <v>2461</v>
      </c>
    </row>
    <row r="55" spans="1:18" ht="12.75" customHeight="1">
      <c r="D55" s="279"/>
      <c r="E55" s="82" t="s">
        <v>67</v>
      </c>
      <c r="F55" s="69"/>
    </row>
    <row r="56" spans="1:18" ht="9" customHeight="1">
      <c r="D56" s="279"/>
    </row>
    <row r="57" spans="1:18" ht="9" customHeight="1"/>
    <row r="58" spans="1:18" ht="9" customHeight="1">
      <c r="D58" s="279"/>
    </row>
    <row r="59" spans="1:18" ht="9" customHeight="1">
      <c r="D59" s="279"/>
    </row>
    <row r="60" spans="1:18" ht="9" customHeight="1"/>
    <row r="61" spans="1:18" ht="9" customHeight="1"/>
    <row r="62" spans="1:18" ht="9" customHeight="1"/>
    <row r="63" spans="1:18" ht="9" customHeight="1"/>
    <row r="64" spans="1:18" ht="9" customHeight="1"/>
    <row r="65" ht="9" customHeight="1"/>
    <row r="66" ht="9" customHeight="1"/>
    <row r="67" ht="9" customHeight="1"/>
    <row r="68" ht="9" customHeight="1"/>
    <row r="69" ht="9" customHeight="1"/>
    <row r="70" ht="9" customHeight="1"/>
    <row r="71" ht="9" customHeight="1"/>
    <row r="72" ht="9" customHeight="1"/>
    <row r="73" ht="9" customHeight="1"/>
    <row r="74" ht="9" customHeight="1"/>
    <row r="75" ht="9" customHeight="1"/>
    <row r="76" ht="9" customHeight="1"/>
    <row r="77" ht="9" customHeight="1"/>
    <row r="78" ht="9" customHeight="1"/>
    <row r="79" ht="9" customHeight="1"/>
    <row r="8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spans="5:18" ht="9" customHeight="1"/>
    <row r="130" spans="5:18" ht="9" customHeight="1"/>
    <row r="131" spans="5:18" ht="9" customHeight="1"/>
    <row r="132" spans="5:18" ht="9" customHeight="1"/>
    <row r="133" spans="5:18" ht="9" customHeight="1"/>
    <row r="134" spans="5:18" ht="9" customHeight="1"/>
    <row r="135" spans="5:18" ht="9" customHeight="1"/>
    <row r="136" spans="5:18" ht="9" customHeight="1"/>
    <row r="137" spans="5:18" ht="9" customHeight="1"/>
    <row r="138" spans="5:18" ht="9" customHeight="1"/>
    <row r="139" spans="5:18" ht="9" customHeight="1"/>
    <row r="140" spans="5:18" ht="9" customHeight="1"/>
    <row r="141" spans="5:18" ht="9" customHeight="1"/>
    <row r="142" spans="5:18" ht="9" customHeight="1"/>
    <row r="143" spans="5:18" ht="9" customHeight="1"/>
    <row r="144" spans="5:18" ht="9" customHeight="1">
      <c r="E144" s="69"/>
      <c r="F144" s="69"/>
      <c r="G144" s="281"/>
      <c r="H144" s="282"/>
      <c r="I144" s="283"/>
      <c r="J144" s="283"/>
      <c r="K144" s="282"/>
      <c r="L144" s="282"/>
      <c r="M144" s="283"/>
      <c r="N144" s="283"/>
      <c r="O144" s="282"/>
      <c r="P144" s="281"/>
      <c r="Q144" s="283"/>
      <c r="R144" s="282"/>
    </row>
    <row r="145" ht="9" customHeight="1"/>
    <row r="146" ht="9" customHeight="1"/>
    <row r="147" ht="9" customHeight="1"/>
    <row r="148" ht="9" customHeight="1"/>
    <row r="149" ht="9" customHeight="1"/>
    <row r="150" ht="9" customHeight="1"/>
    <row r="151" ht="9" customHeight="1"/>
    <row r="152" ht="9" customHeight="1"/>
    <row r="153" ht="9" customHeight="1"/>
    <row r="154" ht="9" customHeight="1"/>
    <row r="155" ht="9" customHeight="1"/>
    <row r="156" ht="9" customHeight="1"/>
    <row r="157" ht="9" customHeight="1"/>
    <row r="158" ht="9" customHeight="1"/>
    <row r="159" ht="9" customHeight="1"/>
    <row r="16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sheetData>
  <mergeCells count="19">
    <mergeCell ref="D3:R3"/>
    <mergeCell ref="V3:AJ3"/>
    <mergeCell ref="D4:R4"/>
    <mergeCell ref="D6:D8"/>
    <mergeCell ref="G6:Q6"/>
    <mergeCell ref="G7:I7"/>
    <mergeCell ref="K7:M7"/>
    <mergeCell ref="O7:Q7"/>
    <mergeCell ref="R7:R8"/>
    <mergeCell ref="D42:D44"/>
    <mergeCell ref="D45:D49"/>
    <mergeCell ref="D50:D52"/>
    <mergeCell ref="E54:F54"/>
    <mergeCell ref="D9:D15"/>
    <mergeCell ref="D16:D24"/>
    <mergeCell ref="D25:D28"/>
    <mergeCell ref="D29:D31"/>
    <mergeCell ref="D32:D36"/>
    <mergeCell ref="D37:D41"/>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378"/>
  <sheetViews>
    <sheetView topLeftCell="D28" workbookViewId="0">
      <selection activeCell="Z60" sqref="Z60"/>
    </sheetView>
  </sheetViews>
  <sheetFormatPr baseColWidth="10" defaultRowHeight="12.75"/>
  <cols>
    <col min="1" max="2" width="2.140625" style="284" hidden="1" customWidth="1"/>
    <col min="3" max="3" width="2.7109375" style="284" hidden="1" customWidth="1"/>
    <col min="4" max="4" width="6" style="65" customWidth="1"/>
    <col min="5" max="5" width="62.7109375" style="65" customWidth="1"/>
    <col min="6" max="7" width="4.42578125" style="342" customWidth="1"/>
    <col min="8" max="8" width="4.7109375" style="342" customWidth="1"/>
    <col min="9" max="9" width="0.42578125" style="342" customWidth="1"/>
    <col min="10" max="11" width="5" style="342" customWidth="1"/>
    <col min="12" max="12" width="4.7109375" style="342" customWidth="1"/>
    <col min="13" max="13" width="0.42578125" style="342" customWidth="1"/>
    <col min="14" max="15" width="5.28515625" style="342" customWidth="1"/>
    <col min="16" max="16" width="4.7109375" style="342" customWidth="1"/>
    <col min="17" max="17" width="0.42578125" style="342" customWidth="1"/>
    <col min="18" max="18" width="4.7109375" style="342" customWidth="1"/>
    <col min="19" max="19" width="5.140625" style="342" customWidth="1"/>
    <col min="20" max="20" width="0.42578125" style="343" customWidth="1"/>
    <col min="21" max="21" width="6.28515625" style="342" customWidth="1"/>
    <col min="22" max="41" width="5.5703125" style="65" customWidth="1"/>
    <col min="42" max="256" width="11.42578125" style="65"/>
    <col min="257" max="259" width="0" style="65" hidden="1" customWidth="1"/>
    <col min="260" max="260" width="6" style="65" customWidth="1"/>
    <col min="261" max="261" width="62.7109375" style="65" customWidth="1"/>
    <col min="262" max="263" width="4.42578125" style="65" customWidth="1"/>
    <col min="264" max="264" width="4.7109375" style="65" customWidth="1"/>
    <col min="265" max="265" width="0.42578125" style="65" customWidth="1"/>
    <col min="266" max="267" width="5" style="65" customWidth="1"/>
    <col min="268" max="268" width="4.7109375" style="65" customWidth="1"/>
    <col min="269" max="269" width="0.42578125" style="65" customWidth="1"/>
    <col min="270" max="271" width="5.28515625" style="65" customWidth="1"/>
    <col min="272" max="272" width="4.7109375" style="65" customWidth="1"/>
    <col min="273" max="273" width="0.42578125" style="65" customWidth="1"/>
    <col min="274" max="274" width="4.7109375" style="65" customWidth="1"/>
    <col min="275" max="275" width="5.140625" style="65" customWidth="1"/>
    <col min="276" max="276" width="0.42578125" style="65" customWidth="1"/>
    <col min="277" max="277" width="6.28515625" style="65" customWidth="1"/>
    <col min="278" max="297" width="5.5703125" style="65" customWidth="1"/>
    <col min="298" max="512" width="11.42578125" style="65"/>
    <col min="513" max="515" width="0" style="65" hidden="1" customWidth="1"/>
    <col min="516" max="516" width="6" style="65" customWidth="1"/>
    <col min="517" max="517" width="62.7109375" style="65" customWidth="1"/>
    <col min="518" max="519" width="4.42578125" style="65" customWidth="1"/>
    <col min="520" max="520" width="4.7109375" style="65" customWidth="1"/>
    <col min="521" max="521" width="0.42578125" style="65" customWidth="1"/>
    <col min="522" max="523" width="5" style="65" customWidth="1"/>
    <col min="524" max="524" width="4.7109375" style="65" customWidth="1"/>
    <col min="525" max="525" width="0.42578125" style="65" customWidth="1"/>
    <col min="526" max="527" width="5.28515625" style="65" customWidth="1"/>
    <col min="528" max="528" width="4.7109375" style="65" customWidth="1"/>
    <col min="529" max="529" width="0.42578125" style="65" customWidth="1"/>
    <col min="530" max="530" width="4.7109375" style="65" customWidth="1"/>
    <col min="531" max="531" width="5.140625" style="65" customWidth="1"/>
    <col min="532" max="532" width="0.42578125" style="65" customWidth="1"/>
    <col min="533" max="533" width="6.28515625" style="65" customWidth="1"/>
    <col min="534" max="553" width="5.5703125" style="65" customWidth="1"/>
    <col min="554" max="768" width="11.42578125" style="65"/>
    <col min="769" max="771" width="0" style="65" hidden="1" customWidth="1"/>
    <col min="772" max="772" width="6" style="65" customWidth="1"/>
    <col min="773" max="773" width="62.7109375" style="65" customWidth="1"/>
    <col min="774" max="775" width="4.42578125" style="65" customWidth="1"/>
    <col min="776" max="776" width="4.7109375" style="65" customWidth="1"/>
    <col min="777" max="777" width="0.42578125" style="65" customWidth="1"/>
    <col min="778" max="779" width="5" style="65" customWidth="1"/>
    <col min="780" max="780" width="4.7109375" style="65" customWidth="1"/>
    <col min="781" max="781" width="0.42578125" style="65" customWidth="1"/>
    <col min="782" max="783" width="5.28515625" style="65" customWidth="1"/>
    <col min="784" max="784" width="4.7109375" style="65" customWidth="1"/>
    <col min="785" max="785" width="0.42578125" style="65" customWidth="1"/>
    <col min="786" max="786" width="4.7109375" style="65" customWidth="1"/>
    <col min="787" max="787" width="5.140625" style="65" customWidth="1"/>
    <col min="788" max="788" width="0.42578125" style="65" customWidth="1"/>
    <col min="789" max="789" width="6.28515625" style="65" customWidth="1"/>
    <col min="790" max="809" width="5.5703125" style="65" customWidth="1"/>
    <col min="810" max="1024" width="11.42578125" style="65"/>
    <col min="1025" max="1027" width="0" style="65" hidden="1" customWidth="1"/>
    <col min="1028" max="1028" width="6" style="65" customWidth="1"/>
    <col min="1029" max="1029" width="62.7109375" style="65" customWidth="1"/>
    <col min="1030" max="1031" width="4.42578125" style="65" customWidth="1"/>
    <col min="1032" max="1032" width="4.7109375" style="65" customWidth="1"/>
    <col min="1033" max="1033" width="0.42578125" style="65" customWidth="1"/>
    <col min="1034" max="1035" width="5" style="65" customWidth="1"/>
    <col min="1036" max="1036" width="4.7109375" style="65" customWidth="1"/>
    <col min="1037" max="1037" width="0.42578125" style="65" customWidth="1"/>
    <col min="1038" max="1039" width="5.28515625" style="65" customWidth="1"/>
    <col min="1040" max="1040" width="4.7109375" style="65" customWidth="1"/>
    <col min="1041" max="1041" width="0.42578125" style="65" customWidth="1"/>
    <col min="1042" max="1042" width="4.7109375" style="65" customWidth="1"/>
    <col min="1043" max="1043" width="5.140625" style="65" customWidth="1"/>
    <col min="1044" max="1044" width="0.42578125" style="65" customWidth="1"/>
    <col min="1045" max="1045" width="6.28515625" style="65" customWidth="1"/>
    <col min="1046" max="1065" width="5.5703125" style="65" customWidth="1"/>
    <col min="1066" max="1280" width="11.42578125" style="65"/>
    <col min="1281" max="1283" width="0" style="65" hidden="1" customWidth="1"/>
    <col min="1284" max="1284" width="6" style="65" customWidth="1"/>
    <col min="1285" max="1285" width="62.7109375" style="65" customWidth="1"/>
    <col min="1286" max="1287" width="4.42578125" style="65" customWidth="1"/>
    <col min="1288" max="1288" width="4.7109375" style="65" customWidth="1"/>
    <col min="1289" max="1289" width="0.42578125" style="65" customWidth="1"/>
    <col min="1290" max="1291" width="5" style="65" customWidth="1"/>
    <col min="1292" max="1292" width="4.7109375" style="65" customWidth="1"/>
    <col min="1293" max="1293" width="0.42578125" style="65" customWidth="1"/>
    <col min="1294" max="1295" width="5.28515625" style="65" customWidth="1"/>
    <col min="1296" max="1296" width="4.7109375" style="65" customWidth="1"/>
    <col min="1297" max="1297" width="0.42578125" style="65" customWidth="1"/>
    <col min="1298" max="1298" width="4.7109375" style="65" customWidth="1"/>
    <col min="1299" max="1299" width="5.140625" style="65" customWidth="1"/>
    <col min="1300" max="1300" width="0.42578125" style="65" customWidth="1"/>
    <col min="1301" max="1301" width="6.28515625" style="65" customWidth="1"/>
    <col min="1302" max="1321" width="5.5703125" style="65" customWidth="1"/>
    <col min="1322" max="1536" width="11.42578125" style="65"/>
    <col min="1537" max="1539" width="0" style="65" hidden="1" customWidth="1"/>
    <col min="1540" max="1540" width="6" style="65" customWidth="1"/>
    <col min="1541" max="1541" width="62.7109375" style="65" customWidth="1"/>
    <col min="1542" max="1543" width="4.42578125" style="65" customWidth="1"/>
    <col min="1544" max="1544" width="4.7109375" style="65" customWidth="1"/>
    <col min="1545" max="1545" width="0.42578125" style="65" customWidth="1"/>
    <col min="1546" max="1547" width="5" style="65" customWidth="1"/>
    <col min="1548" max="1548" width="4.7109375" style="65" customWidth="1"/>
    <col min="1549" max="1549" width="0.42578125" style="65" customWidth="1"/>
    <col min="1550" max="1551" width="5.28515625" style="65" customWidth="1"/>
    <col min="1552" max="1552" width="4.7109375" style="65" customWidth="1"/>
    <col min="1553" max="1553" width="0.42578125" style="65" customWidth="1"/>
    <col min="1554" max="1554" width="4.7109375" style="65" customWidth="1"/>
    <col min="1555" max="1555" width="5.140625" style="65" customWidth="1"/>
    <col min="1556" max="1556" width="0.42578125" style="65" customWidth="1"/>
    <col min="1557" max="1557" width="6.28515625" style="65" customWidth="1"/>
    <col min="1558" max="1577" width="5.5703125" style="65" customWidth="1"/>
    <col min="1578" max="1792" width="11.42578125" style="65"/>
    <col min="1793" max="1795" width="0" style="65" hidden="1" customWidth="1"/>
    <col min="1796" max="1796" width="6" style="65" customWidth="1"/>
    <col min="1797" max="1797" width="62.7109375" style="65" customWidth="1"/>
    <col min="1798" max="1799" width="4.42578125" style="65" customWidth="1"/>
    <col min="1800" max="1800" width="4.7109375" style="65" customWidth="1"/>
    <col min="1801" max="1801" width="0.42578125" style="65" customWidth="1"/>
    <col min="1802" max="1803" width="5" style="65" customWidth="1"/>
    <col min="1804" max="1804" width="4.7109375" style="65" customWidth="1"/>
    <col min="1805" max="1805" width="0.42578125" style="65" customWidth="1"/>
    <col min="1806" max="1807" width="5.28515625" style="65" customWidth="1"/>
    <col min="1808" max="1808" width="4.7109375" style="65" customWidth="1"/>
    <col min="1809" max="1809" width="0.42578125" style="65" customWidth="1"/>
    <col min="1810" max="1810" width="4.7109375" style="65" customWidth="1"/>
    <col min="1811" max="1811" width="5.140625" style="65" customWidth="1"/>
    <col min="1812" max="1812" width="0.42578125" style="65" customWidth="1"/>
    <col min="1813" max="1813" width="6.28515625" style="65" customWidth="1"/>
    <col min="1814" max="1833" width="5.5703125" style="65" customWidth="1"/>
    <col min="1834" max="2048" width="11.42578125" style="65"/>
    <col min="2049" max="2051" width="0" style="65" hidden="1" customWidth="1"/>
    <col min="2052" max="2052" width="6" style="65" customWidth="1"/>
    <col min="2053" max="2053" width="62.7109375" style="65" customWidth="1"/>
    <col min="2054" max="2055" width="4.42578125" style="65" customWidth="1"/>
    <col min="2056" max="2056" width="4.7109375" style="65" customWidth="1"/>
    <col min="2057" max="2057" width="0.42578125" style="65" customWidth="1"/>
    <col min="2058" max="2059" width="5" style="65" customWidth="1"/>
    <col min="2060" max="2060" width="4.7109375" style="65" customWidth="1"/>
    <col min="2061" max="2061" width="0.42578125" style="65" customWidth="1"/>
    <col min="2062" max="2063" width="5.28515625" style="65" customWidth="1"/>
    <col min="2064" max="2064" width="4.7109375" style="65" customWidth="1"/>
    <col min="2065" max="2065" width="0.42578125" style="65" customWidth="1"/>
    <col min="2066" max="2066" width="4.7109375" style="65" customWidth="1"/>
    <col min="2067" max="2067" width="5.140625" style="65" customWidth="1"/>
    <col min="2068" max="2068" width="0.42578125" style="65" customWidth="1"/>
    <col min="2069" max="2069" width="6.28515625" style="65" customWidth="1"/>
    <col min="2070" max="2089" width="5.5703125" style="65" customWidth="1"/>
    <col min="2090" max="2304" width="11.42578125" style="65"/>
    <col min="2305" max="2307" width="0" style="65" hidden="1" customWidth="1"/>
    <col min="2308" max="2308" width="6" style="65" customWidth="1"/>
    <col min="2309" max="2309" width="62.7109375" style="65" customWidth="1"/>
    <col min="2310" max="2311" width="4.42578125" style="65" customWidth="1"/>
    <col min="2312" max="2312" width="4.7109375" style="65" customWidth="1"/>
    <col min="2313" max="2313" width="0.42578125" style="65" customWidth="1"/>
    <col min="2314" max="2315" width="5" style="65" customWidth="1"/>
    <col min="2316" max="2316" width="4.7109375" style="65" customWidth="1"/>
    <col min="2317" max="2317" width="0.42578125" style="65" customWidth="1"/>
    <col min="2318" max="2319" width="5.28515625" style="65" customWidth="1"/>
    <col min="2320" max="2320" width="4.7109375" style="65" customWidth="1"/>
    <col min="2321" max="2321" width="0.42578125" style="65" customWidth="1"/>
    <col min="2322" max="2322" width="4.7109375" style="65" customWidth="1"/>
    <col min="2323" max="2323" width="5.140625" style="65" customWidth="1"/>
    <col min="2324" max="2324" width="0.42578125" style="65" customWidth="1"/>
    <col min="2325" max="2325" width="6.28515625" style="65" customWidth="1"/>
    <col min="2326" max="2345" width="5.5703125" style="65" customWidth="1"/>
    <col min="2346" max="2560" width="11.42578125" style="65"/>
    <col min="2561" max="2563" width="0" style="65" hidden="1" customWidth="1"/>
    <col min="2564" max="2564" width="6" style="65" customWidth="1"/>
    <col min="2565" max="2565" width="62.7109375" style="65" customWidth="1"/>
    <col min="2566" max="2567" width="4.42578125" style="65" customWidth="1"/>
    <col min="2568" max="2568" width="4.7109375" style="65" customWidth="1"/>
    <col min="2569" max="2569" width="0.42578125" style="65" customWidth="1"/>
    <col min="2570" max="2571" width="5" style="65" customWidth="1"/>
    <col min="2572" max="2572" width="4.7109375" style="65" customWidth="1"/>
    <col min="2573" max="2573" width="0.42578125" style="65" customWidth="1"/>
    <col min="2574" max="2575" width="5.28515625" style="65" customWidth="1"/>
    <col min="2576" max="2576" width="4.7109375" style="65" customWidth="1"/>
    <col min="2577" max="2577" width="0.42578125" style="65" customWidth="1"/>
    <col min="2578" max="2578" width="4.7109375" style="65" customWidth="1"/>
    <col min="2579" max="2579" width="5.140625" style="65" customWidth="1"/>
    <col min="2580" max="2580" width="0.42578125" style="65" customWidth="1"/>
    <col min="2581" max="2581" width="6.28515625" style="65" customWidth="1"/>
    <col min="2582" max="2601" width="5.5703125" style="65" customWidth="1"/>
    <col min="2602" max="2816" width="11.42578125" style="65"/>
    <col min="2817" max="2819" width="0" style="65" hidden="1" customWidth="1"/>
    <col min="2820" max="2820" width="6" style="65" customWidth="1"/>
    <col min="2821" max="2821" width="62.7109375" style="65" customWidth="1"/>
    <col min="2822" max="2823" width="4.42578125" style="65" customWidth="1"/>
    <col min="2824" max="2824" width="4.7109375" style="65" customWidth="1"/>
    <col min="2825" max="2825" width="0.42578125" style="65" customWidth="1"/>
    <col min="2826" max="2827" width="5" style="65" customWidth="1"/>
    <col min="2828" max="2828" width="4.7109375" style="65" customWidth="1"/>
    <col min="2829" max="2829" width="0.42578125" style="65" customWidth="1"/>
    <col min="2830" max="2831" width="5.28515625" style="65" customWidth="1"/>
    <col min="2832" max="2832" width="4.7109375" style="65" customWidth="1"/>
    <col min="2833" max="2833" width="0.42578125" style="65" customWidth="1"/>
    <col min="2834" max="2834" width="4.7109375" style="65" customWidth="1"/>
    <col min="2835" max="2835" width="5.140625" style="65" customWidth="1"/>
    <col min="2836" max="2836" width="0.42578125" style="65" customWidth="1"/>
    <col min="2837" max="2837" width="6.28515625" style="65" customWidth="1"/>
    <col min="2838" max="2857" width="5.5703125" style="65" customWidth="1"/>
    <col min="2858" max="3072" width="11.42578125" style="65"/>
    <col min="3073" max="3075" width="0" style="65" hidden="1" customWidth="1"/>
    <col min="3076" max="3076" width="6" style="65" customWidth="1"/>
    <col min="3077" max="3077" width="62.7109375" style="65" customWidth="1"/>
    <col min="3078" max="3079" width="4.42578125" style="65" customWidth="1"/>
    <col min="3080" max="3080" width="4.7109375" style="65" customWidth="1"/>
    <col min="3081" max="3081" width="0.42578125" style="65" customWidth="1"/>
    <col min="3082" max="3083" width="5" style="65" customWidth="1"/>
    <col min="3084" max="3084" width="4.7109375" style="65" customWidth="1"/>
    <col min="3085" max="3085" width="0.42578125" style="65" customWidth="1"/>
    <col min="3086" max="3087" width="5.28515625" style="65" customWidth="1"/>
    <col min="3088" max="3088" width="4.7109375" style="65" customWidth="1"/>
    <col min="3089" max="3089" width="0.42578125" style="65" customWidth="1"/>
    <col min="3090" max="3090" width="4.7109375" style="65" customWidth="1"/>
    <col min="3091" max="3091" width="5.140625" style="65" customWidth="1"/>
    <col min="3092" max="3092" width="0.42578125" style="65" customWidth="1"/>
    <col min="3093" max="3093" width="6.28515625" style="65" customWidth="1"/>
    <col min="3094" max="3113" width="5.5703125" style="65" customWidth="1"/>
    <col min="3114" max="3328" width="11.42578125" style="65"/>
    <col min="3329" max="3331" width="0" style="65" hidden="1" customWidth="1"/>
    <col min="3332" max="3332" width="6" style="65" customWidth="1"/>
    <col min="3333" max="3333" width="62.7109375" style="65" customWidth="1"/>
    <col min="3334" max="3335" width="4.42578125" style="65" customWidth="1"/>
    <col min="3336" max="3336" width="4.7109375" style="65" customWidth="1"/>
    <col min="3337" max="3337" width="0.42578125" style="65" customWidth="1"/>
    <col min="3338" max="3339" width="5" style="65" customWidth="1"/>
    <col min="3340" max="3340" width="4.7109375" style="65" customWidth="1"/>
    <col min="3341" max="3341" width="0.42578125" style="65" customWidth="1"/>
    <col min="3342" max="3343" width="5.28515625" style="65" customWidth="1"/>
    <col min="3344" max="3344" width="4.7109375" style="65" customWidth="1"/>
    <col min="3345" max="3345" width="0.42578125" style="65" customWidth="1"/>
    <col min="3346" max="3346" width="4.7109375" style="65" customWidth="1"/>
    <col min="3347" max="3347" width="5.140625" style="65" customWidth="1"/>
    <col min="3348" max="3348" width="0.42578125" style="65" customWidth="1"/>
    <col min="3349" max="3349" width="6.28515625" style="65" customWidth="1"/>
    <col min="3350" max="3369" width="5.5703125" style="65" customWidth="1"/>
    <col min="3370" max="3584" width="11.42578125" style="65"/>
    <col min="3585" max="3587" width="0" style="65" hidden="1" customWidth="1"/>
    <col min="3588" max="3588" width="6" style="65" customWidth="1"/>
    <col min="3589" max="3589" width="62.7109375" style="65" customWidth="1"/>
    <col min="3590" max="3591" width="4.42578125" style="65" customWidth="1"/>
    <col min="3592" max="3592" width="4.7109375" style="65" customWidth="1"/>
    <col min="3593" max="3593" width="0.42578125" style="65" customWidth="1"/>
    <col min="3594" max="3595" width="5" style="65" customWidth="1"/>
    <col min="3596" max="3596" width="4.7109375" style="65" customWidth="1"/>
    <col min="3597" max="3597" width="0.42578125" style="65" customWidth="1"/>
    <col min="3598" max="3599" width="5.28515625" style="65" customWidth="1"/>
    <col min="3600" max="3600" width="4.7109375" style="65" customWidth="1"/>
    <col min="3601" max="3601" width="0.42578125" style="65" customWidth="1"/>
    <col min="3602" max="3602" width="4.7109375" style="65" customWidth="1"/>
    <col min="3603" max="3603" width="5.140625" style="65" customWidth="1"/>
    <col min="3604" max="3604" width="0.42578125" style="65" customWidth="1"/>
    <col min="3605" max="3605" width="6.28515625" style="65" customWidth="1"/>
    <col min="3606" max="3625" width="5.5703125" style="65" customWidth="1"/>
    <col min="3626" max="3840" width="11.42578125" style="65"/>
    <col min="3841" max="3843" width="0" style="65" hidden="1" customWidth="1"/>
    <col min="3844" max="3844" width="6" style="65" customWidth="1"/>
    <col min="3845" max="3845" width="62.7109375" style="65" customWidth="1"/>
    <col min="3846" max="3847" width="4.42578125" style="65" customWidth="1"/>
    <col min="3848" max="3848" width="4.7109375" style="65" customWidth="1"/>
    <col min="3849" max="3849" width="0.42578125" style="65" customWidth="1"/>
    <col min="3850" max="3851" width="5" style="65" customWidth="1"/>
    <col min="3852" max="3852" width="4.7109375" style="65" customWidth="1"/>
    <col min="3853" max="3853" width="0.42578125" style="65" customWidth="1"/>
    <col min="3854" max="3855" width="5.28515625" style="65" customWidth="1"/>
    <col min="3856" max="3856" width="4.7109375" style="65" customWidth="1"/>
    <col min="3857" max="3857" width="0.42578125" style="65" customWidth="1"/>
    <col min="3858" max="3858" width="4.7109375" style="65" customWidth="1"/>
    <col min="3859" max="3859" width="5.140625" style="65" customWidth="1"/>
    <col min="3860" max="3860" width="0.42578125" style="65" customWidth="1"/>
    <col min="3861" max="3861" width="6.28515625" style="65" customWidth="1"/>
    <col min="3862" max="3881" width="5.5703125" style="65" customWidth="1"/>
    <col min="3882" max="4096" width="11.42578125" style="65"/>
    <col min="4097" max="4099" width="0" style="65" hidden="1" customWidth="1"/>
    <col min="4100" max="4100" width="6" style="65" customWidth="1"/>
    <col min="4101" max="4101" width="62.7109375" style="65" customWidth="1"/>
    <col min="4102" max="4103" width="4.42578125" style="65" customWidth="1"/>
    <col min="4104" max="4104" width="4.7109375" style="65" customWidth="1"/>
    <col min="4105" max="4105" width="0.42578125" style="65" customWidth="1"/>
    <col min="4106" max="4107" width="5" style="65" customWidth="1"/>
    <col min="4108" max="4108" width="4.7109375" style="65" customWidth="1"/>
    <col min="4109" max="4109" width="0.42578125" style="65" customWidth="1"/>
    <col min="4110" max="4111" width="5.28515625" style="65" customWidth="1"/>
    <col min="4112" max="4112" width="4.7109375" style="65" customWidth="1"/>
    <col min="4113" max="4113" width="0.42578125" style="65" customWidth="1"/>
    <col min="4114" max="4114" width="4.7109375" style="65" customWidth="1"/>
    <col min="4115" max="4115" width="5.140625" style="65" customWidth="1"/>
    <col min="4116" max="4116" width="0.42578125" style="65" customWidth="1"/>
    <col min="4117" max="4117" width="6.28515625" style="65" customWidth="1"/>
    <col min="4118" max="4137" width="5.5703125" style="65" customWidth="1"/>
    <col min="4138" max="4352" width="11.42578125" style="65"/>
    <col min="4353" max="4355" width="0" style="65" hidden="1" customWidth="1"/>
    <col min="4356" max="4356" width="6" style="65" customWidth="1"/>
    <col min="4357" max="4357" width="62.7109375" style="65" customWidth="1"/>
    <col min="4358" max="4359" width="4.42578125" style="65" customWidth="1"/>
    <col min="4360" max="4360" width="4.7109375" style="65" customWidth="1"/>
    <col min="4361" max="4361" width="0.42578125" style="65" customWidth="1"/>
    <col min="4362" max="4363" width="5" style="65" customWidth="1"/>
    <col min="4364" max="4364" width="4.7109375" style="65" customWidth="1"/>
    <col min="4365" max="4365" width="0.42578125" style="65" customWidth="1"/>
    <col min="4366" max="4367" width="5.28515625" style="65" customWidth="1"/>
    <col min="4368" max="4368" width="4.7109375" style="65" customWidth="1"/>
    <col min="4369" max="4369" width="0.42578125" style="65" customWidth="1"/>
    <col min="4370" max="4370" width="4.7109375" style="65" customWidth="1"/>
    <col min="4371" max="4371" width="5.140625" style="65" customWidth="1"/>
    <col min="4372" max="4372" width="0.42578125" style="65" customWidth="1"/>
    <col min="4373" max="4373" width="6.28515625" style="65" customWidth="1"/>
    <col min="4374" max="4393" width="5.5703125" style="65" customWidth="1"/>
    <col min="4394" max="4608" width="11.42578125" style="65"/>
    <col min="4609" max="4611" width="0" style="65" hidden="1" customWidth="1"/>
    <col min="4612" max="4612" width="6" style="65" customWidth="1"/>
    <col min="4613" max="4613" width="62.7109375" style="65" customWidth="1"/>
    <col min="4614" max="4615" width="4.42578125" style="65" customWidth="1"/>
    <col min="4616" max="4616" width="4.7109375" style="65" customWidth="1"/>
    <col min="4617" max="4617" width="0.42578125" style="65" customWidth="1"/>
    <col min="4618" max="4619" width="5" style="65" customWidth="1"/>
    <col min="4620" max="4620" width="4.7109375" style="65" customWidth="1"/>
    <col min="4621" max="4621" width="0.42578125" style="65" customWidth="1"/>
    <col min="4622" max="4623" width="5.28515625" style="65" customWidth="1"/>
    <col min="4624" max="4624" width="4.7109375" style="65" customWidth="1"/>
    <col min="4625" max="4625" width="0.42578125" style="65" customWidth="1"/>
    <col min="4626" max="4626" width="4.7109375" style="65" customWidth="1"/>
    <col min="4627" max="4627" width="5.140625" style="65" customWidth="1"/>
    <col min="4628" max="4628" width="0.42578125" style="65" customWidth="1"/>
    <col min="4629" max="4629" width="6.28515625" style="65" customWidth="1"/>
    <col min="4630" max="4649" width="5.5703125" style="65" customWidth="1"/>
    <col min="4650" max="4864" width="11.42578125" style="65"/>
    <col min="4865" max="4867" width="0" style="65" hidden="1" customWidth="1"/>
    <col min="4868" max="4868" width="6" style="65" customWidth="1"/>
    <col min="4869" max="4869" width="62.7109375" style="65" customWidth="1"/>
    <col min="4870" max="4871" width="4.42578125" style="65" customWidth="1"/>
    <col min="4872" max="4872" width="4.7109375" style="65" customWidth="1"/>
    <col min="4873" max="4873" width="0.42578125" style="65" customWidth="1"/>
    <col min="4874" max="4875" width="5" style="65" customWidth="1"/>
    <col min="4876" max="4876" width="4.7109375" style="65" customWidth="1"/>
    <col min="4877" max="4877" width="0.42578125" style="65" customWidth="1"/>
    <col min="4878" max="4879" width="5.28515625" style="65" customWidth="1"/>
    <col min="4880" max="4880" width="4.7109375" style="65" customWidth="1"/>
    <col min="4881" max="4881" width="0.42578125" style="65" customWidth="1"/>
    <col min="4882" max="4882" width="4.7109375" style="65" customWidth="1"/>
    <col min="4883" max="4883" width="5.140625" style="65" customWidth="1"/>
    <col min="4884" max="4884" width="0.42578125" style="65" customWidth="1"/>
    <col min="4885" max="4885" width="6.28515625" style="65" customWidth="1"/>
    <col min="4886" max="4905" width="5.5703125" style="65" customWidth="1"/>
    <col min="4906" max="5120" width="11.42578125" style="65"/>
    <col min="5121" max="5123" width="0" style="65" hidden="1" customWidth="1"/>
    <col min="5124" max="5124" width="6" style="65" customWidth="1"/>
    <col min="5125" max="5125" width="62.7109375" style="65" customWidth="1"/>
    <col min="5126" max="5127" width="4.42578125" style="65" customWidth="1"/>
    <col min="5128" max="5128" width="4.7109375" style="65" customWidth="1"/>
    <col min="5129" max="5129" width="0.42578125" style="65" customWidth="1"/>
    <col min="5130" max="5131" width="5" style="65" customWidth="1"/>
    <col min="5132" max="5132" width="4.7109375" style="65" customWidth="1"/>
    <col min="5133" max="5133" width="0.42578125" style="65" customWidth="1"/>
    <col min="5134" max="5135" width="5.28515625" style="65" customWidth="1"/>
    <col min="5136" max="5136" width="4.7109375" style="65" customWidth="1"/>
    <col min="5137" max="5137" width="0.42578125" style="65" customWidth="1"/>
    <col min="5138" max="5138" width="4.7109375" style="65" customWidth="1"/>
    <col min="5139" max="5139" width="5.140625" style="65" customWidth="1"/>
    <col min="5140" max="5140" width="0.42578125" style="65" customWidth="1"/>
    <col min="5141" max="5141" width="6.28515625" style="65" customWidth="1"/>
    <col min="5142" max="5161" width="5.5703125" style="65" customWidth="1"/>
    <col min="5162" max="5376" width="11.42578125" style="65"/>
    <col min="5377" max="5379" width="0" style="65" hidden="1" customWidth="1"/>
    <col min="5380" max="5380" width="6" style="65" customWidth="1"/>
    <col min="5381" max="5381" width="62.7109375" style="65" customWidth="1"/>
    <col min="5382" max="5383" width="4.42578125" style="65" customWidth="1"/>
    <col min="5384" max="5384" width="4.7109375" style="65" customWidth="1"/>
    <col min="5385" max="5385" width="0.42578125" style="65" customWidth="1"/>
    <col min="5386" max="5387" width="5" style="65" customWidth="1"/>
    <col min="5388" max="5388" width="4.7109375" style="65" customWidth="1"/>
    <col min="5389" max="5389" width="0.42578125" style="65" customWidth="1"/>
    <col min="5390" max="5391" width="5.28515625" style="65" customWidth="1"/>
    <col min="5392" max="5392" width="4.7109375" style="65" customWidth="1"/>
    <col min="5393" max="5393" width="0.42578125" style="65" customWidth="1"/>
    <col min="5394" max="5394" width="4.7109375" style="65" customWidth="1"/>
    <col min="5395" max="5395" width="5.140625" style="65" customWidth="1"/>
    <col min="5396" max="5396" width="0.42578125" style="65" customWidth="1"/>
    <col min="5397" max="5397" width="6.28515625" style="65" customWidth="1"/>
    <col min="5398" max="5417" width="5.5703125" style="65" customWidth="1"/>
    <col min="5418" max="5632" width="11.42578125" style="65"/>
    <col min="5633" max="5635" width="0" style="65" hidden="1" customWidth="1"/>
    <col min="5636" max="5636" width="6" style="65" customWidth="1"/>
    <col min="5637" max="5637" width="62.7109375" style="65" customWidth="1"/>
    <col min="5638" max="5639" width="4.42578125" style="65" customWidth="1"/>
    <col min="5640" max="5640" width="4.7109375" style="65" customWidth="1"/>
    <col min="5641" max="5641" width="0.42578125" style="65" customWidth="1"/>
    <col min="5642" max="5643" width="5" style="65" customWidth="1"/>
    <col min="5644" max="5644" width="4.7109375" style="65" customWidth="1"/>
    <col min="5645" max="5645" width="0.42578125" style="65" customWidth="1"/>
    <col min="5646" max="5647" width="5.28515625" style="65" customWidth="1"/>
    <col min="5648" max="5648" width="4.7109375" style="65" customWidth="1"/>
    <col min="5649" max="5649" width="0.42578125" style="65" customWidth="1"/>
    <col min="5650" max="5650" width="4.7109375" style="65" customWidth="1"/>
    <col min="5651" max="5651" width="5.140625" style="65" customWidth="1"/>
    <col min="5652" max="5652" width="0.42578125" style="65" customWidth="1"/>
    <col min="5653" max="5653" width="6.28515625" style="65" customWidth="1"/>
    <col min="5654" max="5673" width="5.5703125" style="65" customWidth="1"/>
    <col min="5674" max="5888" width="11.42578125" style="65"/>
    <col min="5889" max="5891" width="0" style="65" hidden="1" customWidth="1"/>
    <col min="5892" max="5892" width="6" style="65" customWidth="1"/>
    <col min="5893" max="5893" width="62.7109375" style="65" customWidth="1"/>
    <col min="5894" max="5895" width="4.42578125" style="65" customWidth="1"/>
    <col min="5896" max="5896" width="4.7109375" style="65" customWidth="1"/>
    <col min="5897" max="5897" width="0.42578125" style="65" customWidth="1"/>
    <col min="5898" max="5899" width="5" style="65" customWidth="1"/>
    <col min="5900" max="5900" width="4.7109375" style="65" customWidth="1"/>
    <col min="5901" max="5901" width="0.42578125" style="65" customWidth="1"/>
    <col min="5902" max="5903" width="5.28515625" style="65" customWidth="1"/>
    <col min="5904" max="5904" width="4.7109375" style="65" customWidth="1"/>
    <col min="5905" max="5905" width="0.42578125" style="65" customWidth="1"/>
    <col min="5906" max="5906" width="4.7109375" style="65" customWidth="1"/>
    <col min="5907" max="5907" width="5.140625" style="65" customWidth="1"/>
    <col min="5908" max="5908" width="0.42578125" style="65" customWidth="1"/>
    <col min="5909" max="5909" width="6.28515625" style="65" customWidth="1"/>
    <col min="5910" max="5929" width="5.5703125" style="65" customWidth="1"/>
    <col min="5930" max="6144" width="11.42578125" style="65"/>
    <col min="6145" max="6147" width="0" style="65" hidden="1" customWidth="1"/>
    <col min="6148" max="6148" width="6" style="65" customWidth="1"/>
    <col min="6149" max="6149" width="62.7109375" style="65" customWidth="1"/>
    <col min="6150" max="6151" width="4.42578125" style="65" customWidth="1"/>
    <col min="6152" max="6152" width="4.7109375" style="65" customWidth="1"/>
    <col min="6153" max="6153" width="0.42578125" style="65" customWidth="1"/>
    <col min="6154" max="6155" width="5" style="65" customWidth="1"/>
    <col min="6156" max="6156" width="4.7109375" style="65" customWidth="1"/>
    <col min="6157" max="6157" width="0.42578125" style="65" customWidth="1"/>
    <col min="6158" max="6159" width="5.28515625" style="65" customWidth="1"/>
    <col min="6160" max="6160" width="4.7109375" style="65" customWidth="1"/>
    <col min="6161" max="6161" width="0.42578125" style="65" customWidth="1"/>
    <col min="6162" max="6162" width="4.7109375" style="65" customWidth="1"/>
    <col min="6163" max="6163" width="5.140625" style="65" customWidth="1"/>
    <col min="6164" max="6164" width="0.42578125" style="65" customWidth="1"/>
    <col min="6165" max="6165" width="6.28515625" style="65" customWidth="1"/>
    <col min="6166" max="6185" width="5.5703125" style="65" customWidth="1"/>
    <col min="6186" max="6400" width="11.42578125" style="65"/>
    <col min="6401" max="6403" width="0" style="65" hidden="1" customWidth="1"/>
    <col min="6404" max="6404" width="6" style="65" customWidth="1"/>
    <col min="6405" max="6405" width="62.7109375" style="65" customWidth="1"/>
    <col min="6406" max="6407" width="4.42578125" style="65" customWidth="1"/>
    <col min="6408" max="6408" width="4.7109375" style="65" customWidth="1"/>
    <col min="6409" max="6409" width="0.42578125" style="65" customWidth="1"/>
    <col min="6410" max="6411" width="5" style="65" customWidth="1"/>
    <col min="6412" max="6412" width="4.7109375" style="65" customWidth="1"/>
    <col min="6413" max="6413" width="0.42578125" style="65" customWidth="1"/>
    <col min="6414" max="6415" width="5.28515625" style="65" customWidth="1"/>
    <col min="6416" max="6416" width="4.7109375" style="65" customWidth="1"/>
    <col min="6417" max="6417" width="0.42578125" style="65" customWidth="1"/>
    <col min="6418" max="6418" width="4.7109375" style="65" customWidth="1"/>
    <col min="6419" max="6419" width="5.140625" style="65" customWidth="1"/>
    <col min="6420" max="6420" width="0.42578125" style="65" customWidth="1"/>
    <col min="6421" max="6421" width="6.28515625" style="65" customWidth="1"/>
    <col min="6422" max="6441" width="5.5703125" style="65" customWidth="1"/>
    <col min="6442" max="6656" width="11.42578125" style="65"/>
    <col min="6657" max="6659" width="0" style="65" hidden="1" customWidth="1"/>
    <col min="6660" max="6660" width="6" style="65" customWidth="1"/>
    <col min="6661" max="6661" width="62.7109375" style="65" customWidth="1"/>
    <col min="6662" max="6663" width="4.42578125" style="65" customWidth="1"/>
    <col min="6664" max="6664" width="4.7109375" style="65" customWidth="1"/>
    <col min="6665" max="6665" width="0.42578125" style="65" customWidth="1"/>
    <col min="6666" max="6667" width="5" style="65" customWidth="1"/>
    <col min="6668" max="6668" width="4.7109375" style="65" customWidth="1"/>
    <col min="6669" max="6669" width="0.42578125" style="65" customWidth="1"/>
    <col min="6670" max="6671" width="5.28515625" style="65" customWidth="1"/>
    <col min="6672" max="6672" width="4.7109375" style="65" customWidth="1"/>
    <col min="6673" max="6673" width="0.42578125" style="65" customWidth="1"/>
    <col min="6674" max="6674" width="4.7109375" style="65" customWidth="1"/>
    <col min="6675" max="6675" width="5.140625" style="65" customWidth="1"/>
    <col min="6676" max="6676" width="0.42578125" style="65" customWidth="1"/>
    <col min="6677" max="6677" width="6.28515625" style="65" customWidth="1"/>
    <col min="6678" max="6697" width="5.5703125" style="65" customWidth="1"/>
    <col min="6698" max="6912" width="11.42578125" style="65"/>
    <col min="6913" max="6915" width="0" style="65" hidden="1" customWidth="1"/>
    <col min="6916" max="6916" width="6" style="65" customWidth="1"/>
    <col min="6917" max="6917" width="62.7109375" style="65" customWidth="1"/>
    <col min="6918" max="6919" width="4.42578125" style="65" customWidth="1"/>
    <col min="6920" max="6920" width="4.7109375" style="65" customWidth="1"/>
    <col min="6921" max="6921" width="0.42578125" style="65" customWidth="1"/>
    <col min="6922" max="6923" width="5" style="65" customWidth="1"/>
    <col min="6924" max="6924" width="4.7109375" style="65" customWidth="1"/>
    <col min="6925" max="6925" width="0.42578125" style="65" customWidth="1"/>
    <col min="6926" max="6927" width="5.28515625" style="65" customWidth="1"/>
    <col min="6928" max="6928" width="4.7109375" style="65" customWidth="1"/>
    <col min="6929" max="6929" width="0.42578125" style="65" customWidth="1"/>
    <col min="6930" max="6930" width="4.7109375" style="65" customWidth="1"/>
    <col min="6931" max="6931" width="5.140625" style="65" customWidth="1"/>
    <col min="6932" max="6932" width="0.42578125" style="65" customWidth="1"/>
    <col min="6933" max="6933" width="6.28515625" style="65" customWidth="1"/>
    <col min="6934" max="6953" width="5.5703125" style="65" customWidth="1"/>
    <col min="6954" max="7168" width="11.42578125" style="65"/>
    <col min="7169" max="7171" width="0" style="65" hidden="1" customWidth="1"/>
    <col min="7172" max="7172" width="6" style="65" customWidth="1"/>
    <col min="7173" max="7173" width="62.7109375" style="65" customWidth="1"/>
    <col min="7174" max="7175" width="4.42578125" style="65" customWidth="1"/>
    <col min="7176" max="7176" width="4.7109375" style="65" customWidth="1"/>
    <col min="7177" max="7177" width="0.42578125" style="65" customWidth="1"/>
    <col min="7178" max="7179" width="5" style="65" customWidth="1"/>
    <col min="7180" max="7180" width="4.7109375" style="65" customWidth="1"/>
    <col min="7181" max="7181" width="0.42578125" style="65" customWidth="1"/>
    <col min="7182" max="7183" width="5.28515625" style="65" customWidth="1"/>
    <col min="7184" max="7184" width="4.7109375" style="65" customWidth="1"/>
    <col min="7185" max="7185" width="0.42578125" style="65" customWidth="1"/>
    <col min="7186" max="7186" width="4.7109375" style="65" customWidth="1"/>
    <col min="7187" max="7187" width="5.140625" style="65" customWidth="1"/>
    <col min="7188" max="7188" width="0.42578125" style="65" customWidth="1"/>
    <col min="7189" max="7189" width="6.28515625" style="65" customWidth="1"/>
    <col min="7190" max="7209" width="5.5703125" style="65" customWidth="1"/>
    <col min="7210" max="7424" width="11.42578125" style="65"/>
    <col min="7425" max="7427" width="0" style="65" hidden="1" customWidth="1"/>
    <col min="7428" max="7428" width="6" style="65" customWidth="1"/>
    <col min="7429" max="7429" width="62.7109375" style="65" customWidth="1"/>
    <col min="7430" max="7431" width="4.42578125" style="65" customWidth="1"/>
    <col min="7432" max="7432" width="4.7109375" style="65" customWidth="1"/>
    <col min="7433" max="7433" width="0.42578125" style="65" customWidth="1"/>
    <col min="7434" max="7435" width="5" style="65" customWidth="1"/>
    <col min="7436" max="7436" width="4.7109375" style="65" customWidth="1"/>
    <col min="7437" max="7437" width="0.42578125" style="65" customWidth="1"/>
    <col min="7438" max="7439" width="5.28515625" style="65" customWidth="1"/>
    <col min="7440" max="7440" width="4.7109375" style="65" customWidth="1"/>
    <col min="7441" max="7441" width="0.42578125" style="65" customWidth="1"/>
    <col min="7442" max="7442" width="4.7109375" style="65" customWidth="1"/>
    <col min="7443" max="7443" width="5.140625" style="65" customWidth="1"/>
    <col min="7444" max="7444" width="0.42578125" style="65" customWidth="1"/>
    <col min="7445" max="7445" width="6.28515625" style="65" customWidth="1"/>
    <col min="7446" max="7465" width="5.5703125" style="65" customWidth="1"/>
    <col min="7466" max="7680" width="11.42578125" style="65"/>
    <col min="7681" max="7683" width="0" style="65" hidden="1" customWidth="1"/>
    <col min="7684" max="7684" width="6" style="65" customWidth="1"/>
    <col min="7685" max="7685" width="62.7109375" style="65" customWidth="1"/>
    <col min="7686" max="7687" width="4.42578125" style="65" customWidth="1"/>
    <col min="7688" max="7688" width="4.7109375" style="65" customWidth="1"/>
    <col min="7689" max="7689" width="0.42578125" style="65" customWidth="1"/>
    <col min="7690" max="7691" width="5" style="65" customWidth="1"/>
    <col min="7692" max="7692" width="4.7109375" style="65" customWidth="1"/>
    <col min="7693" max="7693" width="0.42578125" style="65" customWidth="1"/>
    <col min="7694" max="7695" width="5.28515625" style="65" customWidth="1"/>
    <col min="7696" max="7696" width="4.7109375" style="65" customWidth="1"/>
    <col min="7697" max="7697" width="0.42578125" style="65" customWidth="1"/>
    <col min="7698" max="7698" width="4.7109375" style="65" customWidth="1"/>
    <col min="7699" max="7699" width="5.140625" style="65" customWidth="1"/>
    <col min="7700" max="7700" width="0.42578125" style="65" customWidth="1"/>
    <col min="7701" max="7701" width="6.28515625" style="65" customWidth="1"/>
    <col min="7702" max="7721" width="5.5703125" style="65" customWidth="1"/>
    <col min="7722" max="7936" width="11.42578125" style="65"/>
    <col min="7937" max="7939" width="0" style="65" hidden="1" customWidth="1"/>
    <col min="7940" max="7940" width="6" style="65" customWidth="1"/>
    <col min="7941" max="7941" width="62.7109375" style="65" customWidth="1"/>
    <col min="7942" max="7943" width="4.42578125" style="65" customWidth="1"/>
    <col min="7944" max="7944" width="4.7109375" style="65" customWidth="1"/>
    <col min="7945" max="7945" width="0.42578125" style="65" customWidth="1"/>
    <col min="7946" max="7947" width="5" style="65" customWidth="1"/>
    <col min="7948" max="7948" width="4.7109375" style="65" customWidth="1"/>
    <col min="7949" max="7949" width="0.42578125" style="65" customWidth="1"/>
    <col min="7950" max="7951" width="5.28515625" style="65" customWidth="1"/>
    <col min="7952" max="7952" width="4.7109375" style="65" customWidth="1"/>
    <col min="7953" max="7953" width="0.42578125" style="65" customWidth="1"/>
    <col min="7954" max="7954" width="4.7109375" style="65" customWidth="1"/>
    <col min="7955" max="7955" width="5.140625" style="65" customWidth="1"/>
    <col min="7956" max="7956" width="0.42578125" style="65" customWidth="1"/>
    <col min="7957" max="7957" width="6.28515625" style="65" customWidth="1"/>
    <col min="7958" max="7977" width="5.5703125" style="65" customWidth="1"/>
    <col min="7978" max="8192" width="11.42578125" style="65"/>
    <col min="8193" max="8195" width="0" style="65" hidden="1" customWidth="1"/>
    <col min="8196" max="8196" width="6" style="65" customWidth="1"/>
    <col min="8197" max="8197" width="62.7109375" style="65" customWidth="1"/>
    <col min="8198" max="8199" width="4.42578125" style="65" customWidth="1"/>
    <col min="8200" max="8200" width="4.7109375" style="65" customWidth="1"/>
    <col min="8201" max="8201" width="0.42578125" style="65" customWidth="1"/>
    <col min="8202" max="8203" width="5" style="65" customWidth="1"/>
    <col min="8204" max="8204" width="4.7109375" style="65" customWidth="1"/>
    <col min="8205" max="8205" width="0.42578125" style="65" customWidth="1"/>
    <col min="8206" max="8207" width="5.28515625" style="65" customWidth="1"/>
    <col min="8208" max="8208" width="4.7109375" style="65" customWidth="1"/>
    <col min="8209" max="8209" width="0.42578125" style="65" customWidth="1"/>
    <col min="8210" max="8210" width="4.7109375" style="65" customWidth="1"/>
    <col min="8211" max="8211" width="5.140625" style="65" customWidth="1"/>
    <col min="8212" max="8212" width="0.42578125" style="65" customWidth="1"/>
    <col min="8213" max="8213" width="6.28515625" style="65" customWidth="1"/>
    <col min="8214" max="8233" width="5.5703125" style="65" customWidth="1"/>
    <col min="8234" max="8448" width="11.42578125" style="65"/>
    <col min="8449" max="8451" width="0" style="65" hidden="1" customWidth="1"/>
    <col min="8452" max="8452" width="6" style="65" customWidth="1"/>
    <col min="8453" max="8453" width="62.7109375" style="65" customWidth="1"/>
    <col min="8454" max="8455" width="4.42578125" style="65" customWidth="1"/>
    <col min="8456" max="8456" width="4.7109375" style="65" customWidth="1"/>
    <col min="8457" max="8457" width="0.42578125" style="65" customWidth="1"/>
    <col min="8458" max="8459" width="5" style="65" customWidth="1"/>
    <col min="8460" max="8460" width="4.7109375" style="65" customWidth="1"/>
    <col min="8461" max="8461" width="0.42578125" style="65" customWidth="1"/>
    <col min="8462" max="8463" width="5.28515625" style="65" customWidth="1"/>
    <col min="8464" max="8464" width="4.7109375" style="65" customWidth="1"/>
    <col min="8465" max="8465" width="0.42578125" style="65" customWidth="1"/>
    <col min="8466" max="8466" width="4.7109375" style="65" customWidth="1"/>
    <col min="8467" max="8467" width="5.140625" style="65" customWidth="1"/>
    <col min="8468" max="8468" width="0.42578125" style="65" customWidth="1"/>
    <col min="8469" max="8469" width="6.28515625" style="65" customWidth="1"/>
    <col min="8470" max="8489" width="5.5703125" style="65" customWidth="1"/>
    <col min="8490" max="8704" width="11.42578125" style="65"/>
    <col min="8705" max="8707" width="0" style="65" hidden="1" customWidth="1"/>
    <col min="8708" max="8708" width="6" style="65" customWidth="1"/>
    <col min="8709" max="8709" width="62.7109375" style="65" customWidth="1"/>
    <col min="8710" max="8711" width="4.42578125" style="65" customWidth="1"/>
    <col min="8712" max="8712" width="4.7109375" style="65" customWidth="1"/>
    <col min="8713" max="8713" width="0.42578125" style="65" customWidth="1"/>
    <col min="8714" max="8715" width="5" style="65" customWidth="1"/>
    <col min="8716" max="8716" width="4.7109375" style="65" customWidth="1"/>
    <col min="8717" max="8717" width="0.42578125" style="65" customWidth="1"/>
    <col min="8718" max="8719" width="5.28515625" style="65" customWidth="1"/>
    <col min="8720" max="8720" width="4.7109375" style="65" customWidth="1"/>
    <col min="8721" max="8721" width="0.42578125" style="65" customWidth="1"/>
    <col min="8722" max="8722" width="4.7109375" style="65" customWidth="1"/>
    <col min="8723" max="8723" width="5.140625" style="65" customWidth="1"/>
    <col min="8724" max="8724" width="0.42578125" style="65" customWidth="1"/>
    <col min="8725" max="8725" width="6.28515625" style="65" customWidth="1"/>
    <col min="8726" max="8745" width="5.5703125" style="65" customWidth="1"/>
    <col min="8746" max="8960" width="11.42578125" style="65"/>
    <col min="8961" max="8963" width="0" style="65" hidden="1" customWidth="1"/>
    <col min="8964" max="8964" width="6" style="65" customWidth="1"/>
    <col min="8965" max="8965" width="62.7109375" style="65" customWidth="1"/>
    <col min="8966" max="8967" width="4.42578125" style="65" customWidth="1"/>
    <col min="8968" max="8968" width="4.7109375" style="65" customWidth="1"/>
    <col min="8969" max="8969" width="0.42578125" style="65" customWidth="1"/>
    <col min="8970" max="8971" width="5" style="65" customWidth="1"/>
    <col min="8972" max="8972" width="4.7109375" style="65" customWidth="1"/>
    <col min="8973" max="8973" width="0.42578125" style="65" customWidth="1"/>
    <col min="8974" max="8975" width="5.28515625" style="65" customWidth="1"/>
    <col min="8976" max="8976" width="4.7109375" style="65" customWidth="1"/>
    <col min="8977" max="8977" width="0.42578125" style="65" customWidth="1"/>
    <col min="8978" max="8978" width="4.7109375" style="65" customWidth="1"/>
    <col min="8979" max="8979" width="5.140625" style="65" customWidth="1"/>
    <col min="8980" max="8980" width="0.42578125" style="65" customWidth="1"/>
    <col min="8981" max="8981" width="6.28515625" style="65" customWidth="1"/>
    <col min="8982" max="9001" width="5.5703125" style="65" customWidth="1"/>
    <col min="9002" max="9216" width="11.42578125" style="65"/>
    <col min="9217" max="9219" width="0" style="65" hidden="1" customWidth="1"/>
    <col min="9220" max="9220" width="6" style="65" customWidth="1"/>
    <col min="9221" max="9221" width="62.7109375" style="65" customWidth="1"/>
    <col min="9222" max="9223" width="4.42578125" style="65" customWidth="1"/>
    <col min="9224" max="9224" width="4.7109375" style="65" customWidth="1"/>
    <col min="9225" max="9225" width="0.42578125" style="65" customWidth="1"/>
    <col min="9226" max="9227" width="5" style="65" customWidth="1"/>
    <col min="9228" max="9228" width="4.7109375" style="65" customWidth="1"/>
    <col min="9229" max="9229" width="0.42578125" style="65" customWidth="1"/>
    <col min="9230" max="9231" width="5.28515625" style="65" customWidth="1"/>
    <col min="9232" max="9232" width="4.7109375" style="65" customWidth="1"/>
    <col min="9233" max="9233" width="0.42578125" style="65" customWidth="1"/>
    <col min="9234" max="9234" width="4.7109375" style="65" customWidth="1"/>
    <col min="9235" max="9235" width="5.140625" style="65" customWidth="1"/>
    <col min="9236" max="9236" width="0.42578125" style="65" customWidth="1"/>
    <col min="9237" max="9237" width="6.28515625" style="65" customWidth="1"/>
    <col min="9238" max="9257" width="5.5703125" style="65" customWidth="1"/>
    <col min="9258" max="9472" width="11.42578125" style="65"/>
    <col min="9473" max="9475" width="0" style="65" hidden="1" customWidth="1"/>
    <col min="9476" max="9476" width="6" style="65" customWidth="1"/>
    <col min="9477" max="9477" width="62.7109375" style="65" customWidth="1"/>
    <col min="9478" max="9479" width="4.42578125" style="65" customWidth="1"/>
    <col min="9480" max="9480" width="4.7109375" style="65" customWidth="1"/>
    <col min="9481" max="9481" width="0.42578125" style="65" customWidth="1"/>
    <col min="9482" max="9483" width="5" style="65" customWidth="1"/>
    <col min="9484" max="9484" width="4.7109375" style="65" customWidth="1"/>
    <col min="9485" max="9485" width="0.42578125" style="65" customWidth="1"/>
    <col min="9486" max="9487" width="5.28515625" style="65" customWidth="1"/>
    <col min="9488" max="9488" width="4.7109375" style="65" customWidth="1"/>
    <col min="9489" max="9489" width="0.42578125" style="65" customWidth="1"/>
    <col min="9490" max="9490" width="4.7109375" style="65" customWidth="1"/>
    <col min="9491" max="9491" width="5.140625" style="65" customWidth="1"/>
    <col min="9492" max="9492" width="0.42578125" style="65" customWidth="1"/>
    <col min="9493" max="9493" width="6.28515625" style="65" customWidth="1"/>
    <col min="9494" max="9513" width="5.5703125" style="65" customWidth="1"/>
    <col min="9514" max="9728" width="11.42578125" style="65"/>
    <col min="9729" max="9731" width="0" style="65" hidden="1" customWidth="1"/>
    <col min="9732" max="9732" width="6" style="65" customWidth="1"/>
    <col min="9733" max="9733" width="62.7109375" style="65" customWidth="1"/>
    <col min="9734" max="9735" width="4.42578125" style="65" customWidth="1"/>
    <col min="9736" max="9736" width="4.7109375" style="65" customWidth="1"/>
    <col min="9737" max="9737" width="0.42578125" style="65" customWidth="1"/>
    <col min="9738" max="9739" width="5" style="65" customWidth="1"/>
    <col min="9740" max="9740" width="4.7109375" style="65" customWidth="1"/>
    <col min="9741" max="9741" width="0.42578125" style="65" customWidth="1"/>
    <col min="9742" max="9743" width="5.28515625" style="65" customWidth="1"/>
    <col min="9744" max="9744" width="4.7109375" style="65" customWidth="1"/>
    <col min="9745" max="9745" width="0.42578125" style="65" customWidth="1"/>
    <col min="9746" max="9746" width="4.7109375" style="65" customWidth="1"/>
    <col min="9747" max="9747" width="5.140625" style="65" customWidth="1"/>
    <col min="9748" max="9748" width="0.42578125" style="65" customWidth="1"/>
    <col min="9749" max="9749" width="6.28515625" style="65" customWidth="1"/>
    <col min="9750" max="9769" width="5.5703125" style="65" customWidth="1"/>
    <col min="9770" max="9984" width="11.42578125" style="65"/>
    <col min="9985" max="9987" width="0" style="65" hidden="1" customWidth="1"/>
    <col min="9988" max="9988" width="6" style="65" customWidth="1"/>
    <col min="9989" max="9989" width="62.7109375" style="65" customWidth="1"/>
    <col min="9990" max="9991" width="4.42578125" style="65" customWidth="1"/>
    <col min="9992" max="9992" width="4.7109375" style="65" customWidth="1"/>
    <col min="9993" max="9993" width="0.42578125" style="65" customWidth="1"/>
    <col min="9994" max="9995" width="5" style="65" customWidth="1"/>
    <col min="9996" max="9996" width="4.7109375" style="65" customWidth="1"/>
    <col min="9997" max="9997" width="0.42578125" style="65" customWidth="1"/>
    <col min="9998" max="9999" width="5.28515625" style="65" customWidth="1"/>
    <col min="10000" max="10000" width="4.7109375" style="65" customWidth="1"/>
    <col min="10001" max="10001" width="0.42578125" style="65" customWidth="1"/>
    <col min="10002" max="10002" width="4.7109375" style="65" customWidth="1"/>
    <col min="10003" max="10003" width="5.140625" style="65" customWidth="1"/>
    <col min="10004" max="10004" width="0.42578125" style="65" customWidth="1"/>
    <col min="10005" max="10005" width="6.28515625" style="65" customWidth="1"/>
    <col min="10006" max="10025" width="5.5703125" style="65" customWidth="1"/>
    <col min="10026" max="10240" width="11.42578125" style="65"/>
    <col min="10241" max="10243" width="0" style="65" hidden="1" customWidth="1"/>
    <col min="10244" max="10244" width="6" style="65" customWidth="1"/>
    <col min="10245" max="10245" width="62.7109375" style="65" customWidth="1"/>
    <col min="10246" max="10247" width="4.42578125" style="65" customWidth="1"/>
    <col min="10248" max="10248" width="4.7109375" style="65" customWidth="1"/>
    <col min="10249" max="10249" width="0.42578125" style="65" customWidth="1"/>
    <col min="10250" max="10251" width="5" style="65" customWidth="1"/>
    <col min="10252" max="10252" width="4.7109375" style="65" customWidth="1"/>
    <col min="10253" max="10253" width="0.42578125" style="65" customWidth="1"/>
    <col min="10254" max="10255" width="5.28515625" style="65" customWidth="1"/>
    <col min="10256" max="10256" width="4.7109375" style="65" customWidth="1"/>
    <col min="10257" max="10257" width="0.42578125" style="65" customWidth="1"/>
    <col min="10258" max="10258" width="4.7109375" style="65" customWidth="1"/>
    <col min="10259" max="10259" width="5.140625" style="65" customWidth="1"/>
    <col min="10260" max="10260" width="0.42578125" style="65" customWidth="1"/>
    <col min="10261" max="10261" width="6.28515625" style="65" customWidth="1"/>
    <col min="10262" max="10281" width="5.5703125" style="65" customWidth="1"/>
    <col min="10282" max="10496" width="11.42578125" style="65"/>
    <col min="10497" max="10499" width="0" style="65" hidden="1" customWidth="1"/>
    <col min="10500" max="10500" width="6" style="65" customWidth="1"/>
    <col min="10501" max="10501" width="62.7109375" style="65" customWidth="1"/>
    <col min="10502" max="10503" width="4.42578125" style="65" customWidth="1"/>
    <col min="10504" max="10504" width="4.7109375" style="65" customWidth="1"/>
    <col min="10505" max="10505" width="0.42578125" style="65" customWidth="1"/>
    <col min="10506" max="10507" width="5" style="65" customWidth="1"/>
    <col min="10508" max="10508" width="4.7109375" style="65" customWidth="1"/>
    <col min="10509" max="10509" width="0.42578125" style="65" customWidth="1"/>
    <col min="10510" max="10511" width="5.28515625" style="65" customWidth="1"/>
    <col min="10512" max="10512" width="4.7109375" style="65" customWidth="1"/>
    <col min="10513" max="10513" width="0.42578125" style="65" customWidth="1"/>
    <col min="10514" max="10514" width="4.7109375" style="65" customWidth="1"/>
    <col min="10515" max="10515" width="5.140625" style="65" customWidth="1"/>
    <col min="10516" max="10516" width="0.42578125" style="65" customWidth="1"/>
    <col min="10517" max="10517" width="6.28515625" style="65" customWidth="1"/>
    <col min="10518" max="10537" width="5.5703125" style="65" customWidth="1"/>
    <col min="10538" max="10752" width="11.42578125" style="65"/>
    <col min="10753" max="10755" width="0" style="65" hidden="1" customWidth="1"/>
    <col min="10756" max="10756" width="6" style="65" customWidth="1"/>
    <col min="10757" max="10757" width="62.7109375" style="65" customWidth="1"/>
    <col min="10758" max="10759" width="4.42578125" style="65" customWidth="1"/>
    <col min="10760" max="10760" width="4.7109375" style="65" customWidth="1"/>
    <col min="10761" max="10761" width="0.42578125" style="65" customWidth="1"/>
    <col min="10762" max="10763" width="5" style="65" customWidth="1"/>
    <col min="10764" max="10764" width="4.7109375" style="65" customWidth="1"/>
    <col min="10765" max="10765" width="0.42578125" style="65" customWidth="1"/>
    <col min="10766" max="10767" width="5.28515625" style="65" customWidth="1"/>
    <col min="10768" max="10768" width="4.7109375" style="65" customWidth="1"/>
    <col min="10769" max="10769" width="0.42578125" style="65" customWidth="1"/>
    <col min="10770" max="10770" width="4.7109375" style="65" customWidth="1"/>
    <col min="10771" max="10771" width="5.140625" style="65" customWidth="1"/>
    <col min="10772" max="10772" width="0.42578125" style="65" customWidth="1"/>
    <col min="10773" max="10773" width="6.28515625" style="65" customWidth="1"/>
    <col min="10774" max="10793" width="5.5703125" style="65" customWidth="1"/>
    <col min="10794" max="11008" width="11.42578125" style="65"/>
    <col min="11009" max="11011" width="0" style="65" hidden="1" customWidth="1"/>
    <col min="11012" max="11012" width="6" style="65" customWidth="1"/>
    <col min="11013" max="11013" width="62.7109375" style="65" customWidth="1"/>
    <col min="11014" max="11015" width="4.42578125" style="65" customWidth="1"/>
    <col min="11016" max="11016" width="4.7109375" style="65" customWidth="1"/>
    <col min="11017" max="11017" width="0.42578125" style="65" customWidth="1"/>
    <col min="11018" max="11019" width="5" style="65" customWidth="1"/>
    <col min="11020" max="11020" width="4.7109375" style="65" customWidth="1"/>
    <col min="11021" max="11021" width="0.42578125" style="65" customWidth="1"/>
    <col min="11022" max="11023" width="5.28515625" style="65" customWidth="1"/>
    <col min="11024" max="11024" width="4.7109375" style="65" customWidth="1"/>
    <col min="11025" max="11025" width="0.42578125" style="65" customWidth="1"/>
    <col min="11026" max="11026" width="4.7109375" style="65" customWidth="1"/>
    <col min="11027" max="11027" width="5.140625" style="65" customWidth="1"/>
    <col min="11028" max="11028" width="0.42578125" style="65" customWidth="1"/>
    <col min="11029" max="11029" width="6.28515625" style="65" customWidth="1"/>
    <col min="11030" max="11049" width="5.5703125" style="65" customWidth="1"/>
    <col min="11050" max="11264" width="11.42578125" style="65"/>
    <col min="11265" max="11267" width="0" style="65" hidden="1" customWidth="1"/>
    <col min="11268" max="11268" width="6" style="65" customWidth="1"/>
    <col min="11269" max="11269" width="62.7109375" style="65" customWidth="1"/>
    <col min="11270" max="11271" width="4.42578125" style="65" customWidth="1"/>
    <col min="11272" max="11272" width="4.7109375" style="65" customWidth="1"/>
    <col min="11273" max="11273" width="0.42578125" style="65" customWidth="1"/>
    <col min="11274" max="11275" width="5" style="65" customWidth="1"/>
    <col min="11276" max="11276" width="4.7109375" style="65" customWidth="1"/>
    <col min="11277" max="11277" width="0.42578125" style="65" customWidth="1"/>
    <col min="11278" max="11279" width="5.28515625" style="65" customWidth="1"/>
    <col min="11280" max="11280" width="4.7109375" style="65" customWidth="1"/>
    <col min="11281" max="11281" width="0.42578125" style="65" customWidth="1"/>
    <col min="11282" max="11282" width="4.7109375" style="65" customWidth="1"/>
    <col min="11283" max="11283" width="5.140625" style="65" customWidth="1"/>
    <col min="11284" max="11284" width="0.42578125" style="65" customWidth="1"/>
    <col min="11285" max="11285" width="6.28515625" style="65" customWidth="1"/>
    <col min="11286" max="11305" width="5.5703125" style="65" customWidth="1"/>
    <col min="11306" max="11520" width="11.42578125" style="65"/>
    <col min="11521" max="11523" width="0" style="65" hidden="1" customWidth="1"/>
    <col min="11524" max="11524" width="6" style="65" customWidth="1"/>
    <col min="11525" max="11525" width="62.7109375" style="65" customWidth="1"/>
    <col min="11526" max="11527" width="4.42578125" style="65" customWidth="1"/>
    <col min="11528" max="11528" width="4.7109375" style="65" customWidth="1"/>
    <col min="11529" max="11529" width="0.42578125" style="65" customWidth="1"/>
    <col min="11530" max="11531" width="5" style="65" customWidth="1"/>
    <col min="11532" max="11532" width="4.7109375" style="65" customWidth="1"/>
    <col min="11533" max="11533" width="0.42578125" style="65" customWidth="1"/>
    <col min="11534" max="11535" width="5.28515625" style="65" customWidth="1"/>
    <col min="11536" max="11536" width="4.7109375" style="65" customWidth="1"/>
    <col min="11537" max="11537" width="0.42578125" style="65" customWidth="1"/>
    <col min="11538" max="11538" width="4.7109375" style="65" customWidth="1"/>
    <col min="11539" max="11539" width="5.140625" style="65" customWidth="1"/>
    <col min="11540" max="11540" width="0.42578125" style="65" customWidth="1"/>
    <col min="11541" max="11541" width="6.28515625" style="65" customWidth="1"/>
    <col min="11542" max="11561" width="5.5703125" style="65" customWidth="1"/>
    <col min="11562" max="11776" width="11.42578125" style="65"/>
    <col min="11777" max="11779" width="0" style="65" hidden="1" customWidth="1"/>
    <col min="11780" max="11780" width="6" style="65" customWidth="1"/>
    <col min="11781" max="11781" width="62.7109375" style="65" customWidth="1"/>
    <col min="11782" max="11783" width="4.42578125" style="65" customWidth="1"/>
    <col min="11784" max="11784" width="4.7109375" style="65" customWidth="1"/>
    <col min="11785" max="11785" width="0.42578125" style="65" customWidth="1"/>
    <col min="11786" max="11787" width="5" style="65" customWidth="1"/>
    <col min="11788" max="11788" width="4.7109375" style="65" customWidth="1"/>
    <col min="11789" max="11789" width="0.42578125" style="65" customWidth="1"/>
    <col min="11790" max="11791" width="5.28515625" style="65" customWidth="1"/>
    <col min="11792" max="11792" width="4.7109375" style="65" customWidth="1"/>
    <col min="11793" max="11793" width="0.42578125" style="65" customWidth="1"/>
    <col min="11794" max="11794" width="4.7109375" style="65" customWidth="1"/>
    <col min="11795" max="11795" width="5.140625" style="65" customWidth="1"/>
    <col min="11796" max="11796" width="0.42578125" style="65" customWidth="1"/>
    <col min="11797" max="11797" width="6.28515625" style="65" customWidth="1"/>
    <col min="11798" max="11817" width="5.5703125" style="65" customWidth="1"/>
    <col min="11818" max="12032" width="11.42578125" style="65"/>
    <col min="12033" max="12035" width="0" style="65" hidden="1" customWidth="1"/>
    <col min="12036" max="12036" width="6" style="65" customWidth="1"/>
    <col min="12037" max="12037" width="62.7109375" style="65" customWidth="1"/>
    <col min="12038" max="12039" width="4.42578125" style="65" customWidth="1"/>
    <col min="12040" max="12040" width="4.7109375" style="65" customWidth="1"/>
    <col min="12041" max="12041" width="0.42578125" style="65" customWidth="1"/>
    <col min="12042" max="12043" width="5" style="65" customWidth="1"/>
    <col min="12044" max="12044" width="4.7109375" style="65" customWidth="1"/>
    <col min="12045" max="12045" width="0.42578125" style="65" customWidth="1"/>
    <col min="12046" max="12047" width="5.28515625" style="65" customWidth="1"/>
    <col min="12048" max="12048" width="4.7109375" style="65" customWidth="1"/>
    <col min="12049" max="12049" width="0.42578125" style="65" customWidth="1"/>
    <col min="12050" max="12050" width="4.7109375" style="65" customWidth="1"/>
    <col min="12051" max="12051" width="5.140625" style="65" customWidth="1"/>
    <col min="12052" max="12052" width="0.42578125" style="65" customWidth="1"/>
    <col min="12053" max="12053" width="6.28515625" style="65" customWidth="1"/>
    <col min="12054" max="12073" width="5.5703125" style="65" customWidth="1"/>
    <col min="12074" max="12288" width="11.42578125" style="65"/>
    <col min="12289" max="12291" width="0" style="65" hidden="1" customWidth="1"/>
    <col min="12292" max="12292" width="6" style="65" customWidth="1"/>
    <col min="12293" max="12293" width="62.7109375" style="65" customWidth="1"/>
    <col min="12294" max="12295" width="4.42578125" style="65" customWidth="1"/>
    <col min="12296" max="12296" width="4.7109375" style="65" customWidth="1"/>
    <col min="12297" max="12297" width="0.42578125" style="65" customWidth="1"/>
    <col min="12298" max="12299" width="5" style="65" customWidth="1"/>
    <col min="12300" max="12300" width="4.7109375" style="65" customWidth="1"/>
    <col min="12301" max="12301" width="0.42578125" style="65" customWidth="1"/>
    <col min="12302" max="12303" width="5.28515625" style="65" customWidth="1"/>
    <col min="12304" max="12304" width="4.7109375" style="65" customWidth="1"/>
    <col min="12305" max="12305" width="0.42578125" style="65" customWidth="1"/>
    <col min="12306" max="12306" width="4.7109375" style="65" customWidth="1"/>
    <col min="12307" max="12307" width="5.140625" style="65" customWidth="1"/>
    <col min="12308" max="12308" width="0.42578125" style="65" customWidth="1"/>
    <col min="12309" max="12309" width="6.28515625" style="65" customWidth="1"/>
    <col min="12310" max="12329" width="5.5703125" style="65" customWidth="1"/>
    <col min="12330" max="12544" width="11.42578125" style="65"/>
    <col min="12545" max="12547" width="0" style="65" hidden="1" customWidth="1"/>
    <col min="12548" max="12548" width="6" style="65" customWidth="1"/>
    <col min="12549" max="12549" width="62.7109375" style="65" customWidth="1"/>
    <col min="12550" max="12551" width="4.42578125" style="65" customWidth="1"/>
    <col min="12552" max="12552" width="4.7109375" style="65" customWidth="1"/>
    <col min="12553" max="12553" width="0.42578125" style="65" customWidth="1"/>
    <col min="12554" max="12555" width="5" style="65" customWidth="1"/>
    <col min="12556" max="12556" width="4.7109375" style="65" customWidth="1"/>
    <col min="12557" max="12557" width="0.42578125" style="65" customWidth="1"/>
    <col min="12558" max="12559" width="5.28515625" style="65" customWidth="1"/>
    <col min="12560" max="12560" width="4.7109375" style="65" customWidth="1"/>
    <col min="12561" max="12561" width="0.42578125" style="65" customWidth="1"/>
    <col min="12562" max="12562" width="4.7109375" style="65" customWidth="1"/>
    <col min="12563" max="12563" width="5.140625" style="65" customWidth="1"/>
    <col min="12564" max="12564" width="0.42578125" style="65" customWidth="1"/>
    <col min="12565" max="12565" width="6.28515625" style="65" customWidth="1"/>
    <col min="12566" max="12585" width="5.5703125" style="65" customWidth="1"/>
    <col min="12586" max="12800" width="11.42578125" style="65"/>
    <col min="12801" max="12803" width="0" style="65" hidden="1" customWidth="1"/>
    <col min="12804" max="12804" width="6" style="65" customWidth="1"/>
    <col min="12805" max="12805" width="62.7109375" style="65" customWidth="1"/>
    <col min="12806" max="12807" width="4.42578125" style="65" customWidth="1"/>
    <col min="12808" max="12808" width="4.7109375" style="65" customWidth="1"/>
    <col min="12809" max="12809" width="0.42578125" style="65" customWidth="1"/>
    <col min="12810" max="12811" width="5" style="65" customWidth="1"/>
    <col min="12812" max="12812" width="4.7109375" style="65" customWidth="1"/>
    <col min="12813" max="12813" width="0.42578125" style="65" customWidth="1"/>
    <col min="12814" max="12815" width="5.28515625" style="65" customWidth="1"/>
    <col min="12816" max="12816" width="4.7109375" style="65" customWidth="1"/>
    <col min="12817" max="12817" width="0.42578125" style="65" customWidth="1"/>
    <col min="12818" max="12818" width="4.7109375" style="65" customWidth="1"/>
    <col min="12819" max="12819" width="5.140625" style="65" customWidth="1"/>
    <col min="12820" max="12820" width="0.42578125" style="65" customWidth="1"/>
    <col min="12821" max="12821" width="6.28515625" style="65" customWidth="1"/>
    <col min="12822" max="12841" width="5.5703125" style="65" customWidth="1"/>
    <col min="12842" max="13056" width="11.42578125" style="65"/>
    <col min="13057" max="13059" width="0" style="65" hidden="1" customWidth="1"/>
    <col min="13060" max="13060" width="6" style="65" customWidth="1"/>
    <col min="13061" max="13061" width="62.7109375" style="65" customWidth="1"/>
    <col min="13062" max="13063" width="4.42578125" style="65" customWidth="1"/>
    <col min="13064" max="13064" width="4.7109375" style="65" customWidth="1"/>
    <col min="13065" max="13065" width="0.42578125" style="65" customWidth="1"/>
    <col min="13066" max="13067" width="5" style="65" customWidth="1"/>
    <col min="13068" max="13068" width="4.7109375" style="65" customWidth="1"/>
    <col min="13069" max="13069" width="0.42578125" style="65" customWidth="1"/>
    <col min="13070" max="13071" width="5.28515625" style="65" customWidth="1"/>
    <col min="13072" max="13072" width="4.7109375" style="65" customWidth="1"/>
    <col min="13073" max="13073" width="0.42578125" style="65" customWidth="1"/>
    <col min="13074" max="13074" width="4.7109375" style="65" customWidth="1"/>
    <col min="13075" max="13075" width="5.140625" style="65" customWidth="1"/>
    <col min="13076" max="13076" width="0.42578125" style="65" customWidth="1"/>
    <col min="13077" max="13077" width="6.28515625" style="65" customWidth="1"/>
    <col min="13078" max="13097" width="5.5703125" style="65" customWidth="1"/>
    <col min="13098" max="13312" width="11.42578125" style="65"/>
    <col min="13313" max="13315" width="0" style="65" hidden="1" customWidth="1"/>
    <col min="13316" max="13316" width="6" style="65" customWidth="1"/>
    <col min="13317" max="13317" width="62.7109375" style="65" customWidth="1"/>
    <col min="13318" max="13319" width="4.42578125" style="65" customWidth="1"/>
    <col min="13320" max="13320" width="4.7109375" style="65" customWidth="1"/>
    <col min="13321" max="13321" width="0.42578125" style="65" customWidth="1"/>
    <col min="13322" max="13323" width="5" style="65" customWidth="1"/>
    <col min="13324" max="13324" width="4.7109375" style="65" customWidth="1"/>
    <col min="13325" max="13325" width="0.42578125" style="65" customWidth="1"/>
    <col min="13326" max="13327" width="5.28515625" style="65" customWidth="1"/>
    <col min="13328" max="13328" width="4.7109375" style="65" customWidth="1"/>
    <col min="13329" max="13329" width="0.42578125" style="65" customWidth="1"/>
    <col min="13330" max="13330" width="4.7109375" style="65" customWidth="1"/>
    <col min="13331" max="13331" width="5.140625" style="65" customWidth="1"/>
    <col min="13332" max="13332" width="0.42578125" style="65" customWidth="1"/>
    <col min="13333" max="13333" width="6.28515625" style="65" customWidth="1"/>
    <col min="13334" max="13353" width="5.5703125" style="65" customWidth="1"/>
    <col min="13354" max="13568" width="11.42578125" style="65"/>
    <col min="13569" max="13571" width="0" style="65" hidden="1" customWidth="1"/>
    <col min="13572" max="13572" width="6" style="65" customWidth="1"/>
    <col min="13573" max="13573" width="62.7109375" style="65" customWidth="1"/>
    <col min="13574" max="13575" width="4.42578125" style="65" customWidth="1"/>
    <col min="13576" max="13576" width="4.7109375" style="65" customWidth="1"/>
    <col min="13577" max="13577" width="0.42578125" style="65" customWidth="1"/>
    <col min="13578" max="13579" width="5" style="65" customWidth="1"/>
    <col min="13580" max="13580" width="4.7109375" style="65" customWidth="1"/>
    <col min="13581" max="13581" width="0.42578125" style="65" customWidth="1"/>
    <col min="13582" max="13583" width="5.28515625" style="65" customWidth="1"/>
    <col min="13584" max="13584" width="4.7109375" style="65" customWidth="1"/>
    <col min="13585" max="13585" width="0.42578125" style="65" customWidth="1"/>
    <col min="13586" max="13586" width="4.7109375" style="65" customWidth="1"/>
    <col min="13587" max="13587" width="5.140625" style="65" customWidth="1"/>
    <col min="13588" max="13588" width="0.42578125" style="65" customWidth="1"/>
    <col min="13589" max="13589" width="6.28515625" style="65" customWidth="1"/>
    <col min="13590" max="13609" width="5.5703125" style="65" customWidth="1"/>
    <col min="13610" max="13824" width="11.42578125" style="65"/>
    <col min="13825" max="13827" width="0" style="65" hidden="1" customWidth="1"/>
    <col min="13828" max="13828" width="6" style="65" customWidth="1"/>
    <col min="13829" max="13829" width="62.7109375" style="65" customWidth="1"/>
    <col min="13830" max="13831" width="4.42578125" style="65" customWidth="1"/>
    <col min="13832" max="13832" width="4.7109375" style="65" customWidth="1"/>
    <col min="13833" max="13833" width="0.42578125" style="65" customWidth="1"/>
    <col min="13834" max="13835" width="5" style="65" customWidth="1"/>
    <col min="13836" max="13836" width="4.7109375" style="65" customWidth="1"/>
    <col min="13837" max="13837" width="0.42578125" style="65" customWidth="1"/>
    <col min="13838" max="13839" width="5.28515625" style="65" customWidth="1"/>
    <col min="13840" max="13840" width="4.7109375" style="65" customWidth="1"/>
    <col min="13841" max="13841" width="0.42578125" style="65" customWidth="1"/>
    <col min="13842" max="13842" width="4.7109375" style="65" customWidth="1"/>
    <col min="13843" max="13843" width="5.140625" style="65" customWidth="1"/>
    <col min="13844" max="13844" width="0.42578125" style="65" customWidth="1"/>
    <col min="13845" max="13845" width="6.28515625" style="65" customWidth="1"/>
    <col min="13846" max="13865" width="5.5703125" style="65" customWidth="1"/>
    <col min="13866" max="14080" width="11.42578125" style="65"/>
    <col min="14081" max="14083" width="0" style="65" hidden="1" customWidth="1"/>
    <col min="14084" max="14084" width="6" style="65" customWidth="1"/>
    <col min="14085" max="14085" width="62.7109375" style="65" customWidth="1"/>
    <col min="14086" max="14087" width="4.42578125" style="65" customWidth="1"/>
    <col min="14088" max="14088" width="4.7109375" style="65" customWidth="1"/>
    <col min="14089" max="14089" width="0.42578125" style="65" customWidth="1"/>
    <col min="14090" max="14091" width="5" style="65" customWidth="1"/>
    <col min="14092" max="14092" width="4.7109375" style="65" customWidth="1"/>
    <col min="14093" max="14093" width="0.42578125" style="65" customWidth="1"/>
    <col min="14094" max="14095" width="5.28515625" style="65" customWidth="1"/>
    <col min="14096" max="14096" width="4.7109375" style="65" customWidth="1"/>
    <col min="14097" max="14097" width="0.42578125" style="65" customWidth="1"/>
    <col min="14098" max="14098" width="4.7109375" style="65" customWidth="1"/>
    <col min="14099" max="14099" width="5.140625" style="65" customWidth="1"/>
    <col min="14100" max="14100" width="0.42578125" style="65" customWidth="1"/>
    <col min="14101" max="14101" width="6.28515625" style="65" customWidth="1"/>
    <col min="14102" max="14121" width="5.5703125" style="65" customWidth="1"/>
    <col min="14122" max="14336" width="11.42578125" style="65"/>
    <col min="14337" max="14339" width="0" style="65" hidden="1" customWidth="1"/>
    <col min="14340" max="14340" width="6" style="65" customWidth="1"/>
    <col min="14341" max="14341" width="62.7109375" style="65" customWidth="1"/>
    <col min="14342" max="14343" width="4.42578125" style="65" customWidth="1"/>
    <col min="14344" max="14344" width="4.7109375" style="65" customWidth="1"/>
    <col min="14345" max="14345" width="0.42578125" style="65" customWidth="1"/>
    <col min="14346" max="14347" width="5" style="65" customWidth="1"/>
    <col min="14348" max="14348" width="4.7109375" style="65" customWidth="1"/>
    <col min="14349" max="14349" width="0.42578125" style="65" customWidth="1"/>
    <col min="14350" max="14351" width="5.28515625" style="65" customWidth="1"/>
    <col min="14352" max="14352" width="4.7109375" style="65" customWidth="1"/>
    <col min="14353" max="14353" width="0.42578125" style="65" customWidth="1"/>
    <col min="14354" max="14354" width="4.7109375" style="65" customWidth="1"/>
    <col min="14355" max="14355" width="5.140625" style="65" customWidth="1"/>
    <col min="14356" max="14356" width="0.42578125" style="65" customWidth="1"/>
    <col min="14357" max="14357" width="6.28515625" style="65" customWidth="1"/>
    <col min="14358" max="14377" width="5.5703125" style="65" customWidth="1"/>
    <col min="14378" max="14592" width="11.42578125" style="65"/>
    <col min="14593" max="14595" width="0" style="65" hidden="1" customWidth="1"/>
    <col min="14596" max="14596" width="6" style="65" customWidth="1"/>
    <col min="14597" max="14597" width="62.7109375" style="65" customWidth="1"/>
    <col min="14598" max="14599" width="4.42578125" style="65" customWidth="1"/>
    <col min="14600" max="14600" width="4.7109375" style="65" customWidth="1"/>
    <col min="14601" max="14601" width="0.42578125" style="65" customWidth="1"/>
    <col min="14602" max="14603" width="5" style="65" customWidth="1"/>
    <col min="14604" max="14604" width="4.7109375" style="65" customWidth="1"/>
    <col min="14605" max="14605" width="0.42578125" style="65" customWidth="1"/>
    <col min="14606" max="14607" width="5.28515625" style="65" customWidth="1"/>
    <col min="14608" max="14608" width="4.7109375" style="65" customWidth="1"/>
    <col min="14609" max="14609" width="0.42578125" style="65" customWidth="1"/>
    <col min="14610" max="14610" width="4.7109375" style="65" customWidth="1"/>
    <col min="14611" max="14611" width="5.140625" style="65" customWidth="1"/>
    <col min="14612" max="14612" width="0.42578125" style="65" customWidth="1"/>
    <col min="14613" max="14613" width="6.28515625" style="65" customWidth="1"/>
    <col min="14614" max="14633" width="5.5703125" style="65" customWidth="1"/>
    <col min="14634" max="14848" width="11.42578125" style="65"/>
    <col min="14849" max="14851" width="0" style="65" hidden="1" customWidth="1"/>
    <col min="14852" max="14852" width="6" style="65" customWidth="1"/>
    <col min="14853" max="14853" width="62.7109375" style="65" customWidth="1"/>
    <col min="14854" max="14855" width="4.42578125" style="65" customWidth="1"/>
    <col min="14856" max="14856" width="4.7109375" style="65" customWidth="1"/>
    <col min="14857" max="14857" width="0.42578125" style="65" customWidth="1"/>
    <col min="14858" max="14859" width="5" style="65" customWidth="1"/>
    <col min="14860" max="14860" width="4.7109375" style="65" customWidth="1"/>
    <col min="14861" max="14861" width="0.42578125" style="65" customWidth="1"/>
    <col min="14862" max="14863" width="5.28515625" style="65" customWidth="1"/>
    <col min="14864" max="14864" width="4.7109375" style="65" customWidth="1"/>
    <col min="14865" max="14865" width="0.42578125" style="65" customWidth="1"/>
    <col min="14866" max="14866" width="4.7109375" style="65" customWidth="1"/>
    <col min="14867" max="14867" width="5.140625" style="65" customWidth="1"/>
    <col min="14868" max="14868" width="0.42578125" style="65" customWidth="1"/>
    <col min="14869" max="14869" width="6.28515625" style="65" customWidth="1"/>
    <col min="14870" max="14889" width="5.5703125" style="65" customWidth="1"/>
    <col min="14890" max="15104" width="11.42578125" style="65"/>
    <col min="15105" max="15107" width="0" style="65" hidden="1" customWidth="1"/>
    <col min="15108" max="15108" width="6" style="65" customWidth="1"/>
    <col min="15109" max="15109" width="62.7109375" style="65" customWidth="1"/>
    <col min="15110" max="15111" width="4.42578125" style="65" customWidth="1"/>
    <col min="15112" max="15112" width="4.7109375" style="65" customWidth="1"/>
    <col min="15113" max="15113" width="0.42578125" style="65" customWidth="1"/>
    <col min="15114" max="15115" width="5" style="65" customWidth="1"/>
    <col min="15116" max="15116" width="4.7109375" style="65" customWidth="1"/>
    <col min="15117" max="15117" width="0.42578125" style="65" customWidth="1"/>
    <col min="15118" max="15119" width="5.28515625" style="65" customWidth="1"/>
    <col min="15120" max="15120" width="4.7109375" style="65" customWidth="1"/>
    <col min="15121" max="15121" width="0.42578125" style="65" customWidth="1"/>
    <col min="15122" max="15122" width="4.7109375" style="65" customWidth="1"/>
    <col min="15123" max="15123" width="5.140625" style="65" customWidth="1"/>
    <col min="15124" max="15124" width="0.42578125" style="65" customWidth="1"/>
    <col min="15125" max="15125" width="6.28515625" style="65" customWidth="1"/>
    <col min="15126" max="15145" width="5.5703125" style="65" customWidth="1"/>
    <col min="15146" max="15360" width="11.42578125" style="65"/>
    <col min="15361" max="15363" width="0" style="65" hidden="1" customWidth="1"/>
    <col min="15364" max="15364" width="6" style="65" customWidth="1"/>
    <col min="15365" max="15365" width="62.7109375" style="65" customWidth="1"/>
    <col min="15366" max="15367" width="4.42578125" style="65" customWidth="1"/>
    <col min="15368" max="15368" width="4.7109375" style="65" customWidth="1"/>
    <col min="15369" max="15369" width="0.42578125" style="65" customWidth="1"/>
    <col min="15370" max="15371" width="5" style="65" customWidth="1"/>
    <col min="15372" max="15372" width="4.7109375" style="65" customWidth="1"/>
    <col min="15373" max="15373" width="0.42578125" style="65" customWidth="1"/>
    <col min="15374" max="15375" width="5.28515625" style="65" customWidth="1"/>
    <col min="15376" max="15376" width="4.7109375" style="65" customWidth="1"/>
    <col min="15377" max="15377" width="0.42578125" style="65" customWidth="1"/>
    <col min="15378" max="15378" width="4.7109375" style="65" customWidth="1"/>
    <col min="15379" max="15379" width="5.140625" style="65" customWidth="1"/>
    <col min="15380" max="15380" width="0.42578125" style="65" customWidth="1"/>
    <col min="15381" max="15381" width="6.28515625" style="65" customWidth="1"/>
    <col min="15382" max="15401" width="5.5703125" style="65" customWidth="1"/>
    <col min="15402" max="15616" width="11.42578125" style="65"/>
    <col min="15617" max="15619" width="0" style="65" hidden="1" customWidth="1"/>
    <col min="15620" max="15620" width="6" style="65" customWidth="1"/>
    <col min="15621" max="15621" width="62.7109375" style="65" customWidth="1"/>
    <col min="15622" max="15623" width="4.42578125" style="65" customWidth="1"/>
    <col min="15624" max="15624" width="4.7109375" style="65" customWidth="1"/>
    <col min="15625" max="15625" width="0.42578125" style="65" customWidth="1"/>
    <col min="15626" max="15627" width="5" style="65" customWidth="1"/>
    <col min="15628" max="15628" width="4.7109375" style="65" customWidth="1"/>
    <col min="15629" max="15629" width="0.42578125" style="65" customWidth="1"/>
    <col min="15630" max="15631" width="5.28515625" style="65" customWidth="1"/>
    <col min="15632" max="15632" width="4.7109375" style="65" customWidth="1"/>
    <col min="15633" max="15633" width="0.42578125" style="65" customWidth="1"/>
    <col min="15634" max="15634" width="4.7109375" style="65" customWidth="1"/>
    <col min="15635" max="15635" width="5.140625" style="65" customWidth="1"/>
    <col min="15636" max="15636" width="0.42578125" style="65" customWidth="1"/>
    <col min="15637" max="15637" width="6.28515625" style="65" customWidth="1"/>
    <col min="15638" max="15657" width="5.5703125" style="65" customWidth="1"/>
    <col min="15658" max="15872" width="11.42578125" style="65"/>
    <col min="15873" max="15875" width="0" style="65" hidden="1" customWidth="1"/>
    <col min="15876" max="15876" width="6" style="65" customWidth="1"/>
    <col min="15877" max="15877" width="62.7109375" style="65" customWidth="1"/>
    <col min="15878" max="15879" width="4.42578125" style="65" customWidth="1"/>
    <col min="15880" max="15880" width="4.7109375" style="65" customWidth="1"/>
    <col min="15881" max="15881" width="0.42578125" style="65" customWidth="1"/>
    <col min="15882" max="15883" width="5" style="65" customWidth="1"/>
    <col min="15884" max="15884" width="4.7109375" style="65" customWidth="1"/>
    <col min="15885" max="15885" width="0.42578125" style="65" customWidth="1"/>
    <col min="15886" max="15887" width="5.28515625" style="65" customWidth="1"/>
    <col min="15888" max="15888" width="4.7109375" style="65" customWidth="1"/>
    <col min="15889" max="15889" width="0.42578125" style="65" customWidth="1"/>
    <col min="15890" max="15890" width="4.7109375" style="65" customWidth="1"/>
    <col min="15891" max="15891" width="5.140625" style="65" customWidth="1"/>
    <col min="15892" max="15892" width="0.42578125" style="65" customWidth="1"/>
    <col min="15893" max="15893" width="6.28515625" style="65" customWidth="1"/>
    <col min="15894" max="15913" width="5.5703125" style="65" customWidth="1"/>
    <col min="15914" max="16128" width="11.42578125" style="65"/>
    <col min="16129" max="16131" width="0" style="65" hidden="1" customWidth="1"/>
    <col min="16132" max="16132" width="6" style="65" customWidth="1"/>
    <col min="16133" max="16133" width="62.7109375" style="65" customWidth="1"/>
    <col min="16134" max="16135" width="4.42578125" style="65" customWidth="1"/>
    <col min="16136" max="16136" width="4.7109375" style="65" customWidth="1"/>
    <col min="16137" max="16137" width="0.42578125" style="65" customWidth="1"/>
    <col min="16138" max="16139" width="5" style="65" customWidth="1"/>
    <col min="16140" max="16140" width="4.7109375" style="65" customWidth="1"/>
    <col min="16141" max="16141" width="0.42578125" style="65" customWidth="1"/>
    <col min="16142" max="16143" width="5.28515625" style="65" customWidth="1"/>
    <col min="16144" max="16144" width="4.7109375" style="65" customWidth="1"/>
    <col min="16145" max="16145" width="0.42578125" style="65" customWidth="1"/>
    <col min="16146" max="16146" width="4.7109375" style="65" customWidth="1"/>
    <col min="16147" max="16147" width="5.140625" style="65" customWidth="1"/>
    <col min="16148" max="16148" width="0.42578125" style="65" customWidth="1"/>
    <col min="16149" max="16149" width="6.28515625" style="65" customWidth="1"/>
    <col min="16150" max="16169" width="5.5703125" style="65" customWidth="1"/>
    <col min="16170" max="16384" width="11.42578125" style="65"/>
  </cols>
  <sheetData>
    <row r="1" spans="1:27" ht="13.5" customHeight="1">
      <c r="F1" s="285"/>
      <c r="G1" s="285"/>
      <c r="H1" s="285"/>
      <c r="I1" s="285"/>
      <c r="J1" s="285"/>
      <c r="K1" s="285"/>
      <c r="L1" s="285"/>
      <c r="M1" s="285"/>
      <c r="N1" s="285"/>
      <c r="O1" s="285"/>
      <c r="P1" s="285"/>
      <c r="Q1" s="285"/>
      <c r="R1" s="285"/>
      <c r="S1" s="285"/>
      <c r="T1" s="286"/>
      <c r="U1" s="285"/>
      <c r="V1" s="199"/>
      <c r="W1" s="199"/>
    </row>
    <row r="2" spans="1:27" ht="3.75" customHeight="1">
      <c r="D2" s="71"/>
      <c r="E2" s="71"/>
      <c r="F2" s="286"/>
      <c r="G2" s="286"/>
      <c r="H2" s="286"/>
      <c r="I2" s="286"/>
      <c r="J2" s="286"/>
      <c r="K2" s="286"/>
      <c r="L2" s="286"/>
      <c r="M2" s="286"/>
      <c r="N2" s="286"/>
      <c r="O2" s="286"/>
      <c r="P2" s="286"/>
      <c r="Q2" s="286"/>
      <c r="R2" s="286"/>
      <c r="S2" s="286"/>
      <c r="T2" s="286"/>
      <c r="U2" s="286"/>
      <c r="V2" s="199"/>
      <c r="W2" s="199"/>
    </row>
    <row r="3" spans="1:27" s="82" customFormat="1" ht="11.25" customHeight="1">
      <c r="B3" s="1869" t="s">
        <v>119</v>
      </c>
      <c r="C3" s="1869"/>
      <c r="D3" s="1869"/>
      <c r="E3" s="1869"/>
      <c r="F3" s="1869"/>
      <c r="G3" s="1869"/>
      <c r="H3" s="1869"/>
      <c r="I3" s="1869"/>
      <c r="J3" s="1869"/>
      <c r="K3" s="1869"/>
      <c r="L3" s="1869"/>
      <c r="M3" s="1869"/>
      <c r="N3" s="1869"/>
      <c r="O3" s="1869"/>
      <c r="P3" s="1869"/>
      <c r="Q3" s="1869"/>
      <c r="R3" s="1869"/>
      <c r="S3" s="1869"/>
      <c r="T3" s="1869"/>
      <c r="U3" s="1869"/>
      <c r="V3" s="1869"/>
      <c r="W3" s="287"/>
      <c r="X3" s="89"/>
      <c r="Y3" s="1870"/>
      <c r="Z3" s="1871"/>
      <c r="AA3" s="1871"/>
    </row>
    <row r="4" spans="1:27" s="82" customFormat="1" ht="11.25" customHeight="1">
      <c r="B4" s="1869">
        <v>2015</v>
      </c>
      <c r="C4" s="1869"/>
      <c r="D4" s="1869"/>
      <c r="E4" s="1869"/>
      <c r="F4" s="1869"/>
      <c r="G4" s="1869"/>
      <c r="H4" s="1869"/>
      <c r="I4" s="1869"/>
      <c r="J4" s="1869"/>
      <c r="K4" s="1869"/>
      <c r="L4" s="1869"/>
      <c r="M4" s="1869"/>
      <c r="N4" s="1869"/>
      <c r="O4" s="1869"/>
      <c r="P4" s="1869"/>
      <c r="Q4" s="1869"/>
      <c r="R4" s="1869"/>
      <c r="S4" s="1869"/>
      <c r="T4" s="1869"/>
      <c r="U4" s="1869"/>
      <c r="V4" s="1869"/>
      <c r="W4" s="287"/>
      <c r="X4" s="89"/>
      <c r="Y4" s="1870"/>
      <c r="Z4" s="1871"/>
      <c r="AA4" s="1871"/>
    </row>
    <row r="5" spans="1:27" s="71" customFormat="1" ht="3" customHeight="1">
      <c r="A5" s="290"/>
      <c r="B5" s="290"/>
      <c r="C5" s="290"/>
      <c r="E5" s="72"/>
      <c r="F5" s="291"/>
      <c r="G5" s="291"/>
      <c r="H5" s="291"/>
      <c r="I5" s="292"/>
      <c r="J5" s="292"/>
      <c r="K5" s="292"/>
      <c r="L5" s="292"/>
      <c r="M5" s="292"/>
      <c r="N5" s="292"/>
      <c r="O5" s="292"/>
      <c r="P5" s="292"/>
      <c r="Q5" s="292"/>
      <c r="R5" s="293"/>
      <c r="S5" s="290"/>
      <c r="T5" s="290"/>
      <c r="U5" s="290"/>
      <c r="V5" s="240"/>
      <c r="Y5" s="69"/>
    </row>
    <row r="6" spans="1:27" s="71" customFormat="1" ht="12.75" customHeight="1">
      <c r="A6" s="290"/>
      <c r="B6" s="290"/>
      <c r="C6" s="290"/>
      <c r="D6" s="1856" t="s">
        <v>3</v>
      </c>
      <c r="E6" s="178"/>
      <c r="F6" s="247"/>
      <c r="G6" s="247"/>
      <c r="H6" s="247"/>
      <c r="I6" s="247"/>
      <c r="J6" s="247"/>
      <c r="K6" s="247"/>
      <c r="L6" s="247"/>
      <c r="M6" s="247"/>
      <c r="N6" s="247"/>
      <c r="O6" s="247"/>
      <c r="P6" s="247"/>
      <c r="Q6" s="294"/>
      <c r="R6" s="294"/>
      <c r="S6" s="295"/>
      <c r="T6" s="295"/>
      <c r="U6" s="296"/>
      <c r="V6" s="240"/>
      <c r="Y6" s="69"/>
    </row>
    <row r="7" spans="1:27" ht="12.75" customHeight="1">
      <c r="A7" s="284" t="s">
        <v>9</v>
      </c>
      <c r="B7" s="284" t="s">
        <v>10</v>
      </c>
      <c r="C7" s="284" t="s">
        <v>11</v>
      </c>
      <c r="D7" s="1872"/>
      <c r="E7" s="97" t="s">
        <v>116</v>
      </c>
      <c r="F7" s="1873" t="s">
        <v>120</v>
      </c>
      <c r="G7" s="1873"/>
      <c r="H7" s="1873"/>
      <c r="I7" s="298"/>
      <c r="J7" s="1873" t="s">
        <v>121</v>
      </c>
      <c r="K7" s="1873"/>
      <c r="L7" s="1873"/>
      <c r="M7" s="299"/>
      <c r="N7" s="1873" t="s">
        <v>122</v>
      </c>
      <c r="O7" s="1873"/>
      <c r="P7" s="1873"/>
      <c r="Q7" s="299"/>
      <c r="R7" s="1873" t="s">
        <v>123</v>
      </c>
      <c r="S7" s="1873"/>
      <c r="T7" s="299"/>
      <c r="U7" s="300"/>
      <c r="V7" s="199"/>
      <c r="W7" s="290"/>
    </row>
    <row r="8" spans="1:27">
      <c r="D8" s="1872"/>
      <c r="E8" s="69"/>
      <c r="F8" s="298" t="s">
        <v>19</v>
      </c>
      <c r="G8" s="298" t="s">
        <v>20</v>
      </c>
      <c r="H8" s="298" t="s">
        <v>21</v>
      </c>
      <c r="I8" s="298"/>
      <c r="J8" s="298" t="s">
        <v>19</v>
      </c>
      <c r="K8" s="298" t="s">
        <v>20</v>
      </c>
      <c r="L8" s="298" t="s">
        <v>21</v>
      </c>
      <c r="M8" s="298"/>
      <c r="N8" s="298" t="s">
        <v>19</v>
      </c>
      <c r="O8" s="298" t="s">
        <v>20</v>
      </c>
      <c r="P8" s="298" t="s">
        <v>21</v>
      </c>
      <c r="Q8" s="298"/>
      <c r="R8" s="298" t="s">
        <v>19</v>
      </c>
      <c r="S8" s="298" t="s">
        <v>20</v>
      </c>
      <c r="T8" s="298"/>
      <c r="U8" s="300" t="s">
        <v>21</v>
      </c>
      <c r="V8" s="199"/>
      <c r="W8" s="71"/>
    </row>
    <row r="9" spans="1:27" ht="3" customHeight="1">
      <c r="D9" s="301"/>
      <c r="E9" s="72"/>
      <c r="F9" s="302"/>
      <c r="G9" s="302"/>
      <c r="H9" s="302"/>
      <c r="I9" s="302"/>
      <c r="J9" s="302"/>
      <c r="K9" s="302"/>
      <c r="L9" s="302"/>
      <c r="M9" s="302"/>
      <c r="N9" s="302"/>
      <c r="O9" s="302"/>
      <c r="P9" s="302"/>
      <c r="Q9" s="302"/>
      <c r="R9" s="298"/>
      <c r="S9" s="303"/>
      <c r="T9" s="303"/>
      <c r="U9" s="304"/>
      <c r="V9" s="199"/>
      <c r="W9" s="71"/>
    </row>
    <row r="10" spans="1:27" ht="12.75" customHeight="1">
      <c r="D10" s="1861">
        <v>1401</v>
      </c>
      <c r="E10" s="305" t="s">
        <v>22</v>
      </c>
      <c r="F10" s="306">
        <f>SUM(F11:F18)</f>
        <v>85</v>
      </c>
      <c r="G10" s="306">
        <f>SUM(G11:G18)</f>
        <v>34</v>
      </c>
      <c r="H10" s="306">
        <f>SUM(F10:G10)</f>
        <v>119</v>
      </c>
      <c r="I10" s="306">
        <f>SUM(I11:I18)</f>
        <v>0</v>
      </c>
      <c r="J10" s="306">
        <f>SUM(J11:J18)</f>
        <v>94</v>
      </c>
      <c r="K10" s="306">
        <f>SUM(K11:K18)</f>
        <v>41</v>
      </c>
      <c r="L10" s="306">
        <f>SUM(I10:K10)</f>
        <v>135</v>
      </c>
      <c r="M10" s="306">
        <f>SUM(M11:M18)</f>
        <v>0</v>
      </c>
      <c r="N10" s="306">
        <f>SUM(N11:N18)</f>
        <v>4</v>
      </c>
      <c r="O10" s="306">
        <f>SUM(O11:O18)</f>
        <v>2</v>
      </c>
      <c r="P10" s="306">
        <f>SUM(M10:O10)</f>
        <v>6</v>
      </c>
      <c r="Q10" s="306">
        <f>SUM(Q11:Q18)</f>
        <v>0</v>
      </c>
      <c r="R10" s="307">
        <f>SUM(F10+J10+N10)</f>
        <v>183</v>
      </c>
      <c r="S10" s="307">
        <f>SUM(G10+K10+O10)</f>
        <v>77</v>
      </c>
      <c r="T10" s="307"/>
      <c r="U10" s="308">
        <f>SUM(R10:S10)</f>
        <v>260</v>
      </c>
      <c r="V10" s="199"/>
      <c r="W10" s="71"/>
    </row>
    <row r="11" spans="1:27" ht="12" customHeight="1">
      <c r="A11" s="284">
        <v>1</v>
      </c>
      <c r="B11" s="284">
        <v>1</v>
      </c>
      <c r="C11" s="284">
        <v>11</v>
      </c>
      <c r="D11" s="1862"/>
      <c r="E11" s="106" t="s">
        <v>23</v>
      </c>
      <c r="F11" s="309">
        <v>25</v>
      </c>
      <c r="G11" s="310">
        <v>12</v>
      </c>
      <c r="H11" s="310">
        <f>SUM(F11:G11)</f>
        <v>37</v>
      </c>
      <c r="I11" s="310"/>
      <c r="J11" s="310">
        <v>15</v>
      </c>
      <c r="K11" s="310">
        <v>2</v>
      </c>
      <c r="L11" s="310">
        <f>SUM(J11:K11)</f>
        <v>17</v>
      </c>
      <c r="M11" s="310"/>
      <c r="N11" s="310">
        <v>0</v>
      </c>
      <c r="O11" s="309">
        <v>0</v>
      </c>
      <c r="P11" s="309">
        <f>SUM(N11:O11)</f>
        <v>0</v>
      </c>
      <c r="Q11" s="311"/>
      <c r="R11" s="312">
        <v>40</v>
      </c>
      <c r="S11" s="312">
        <v>14</v>
      </c>
      <c r="T11" s="312"/>
      <c r="U11" s="313">
        <f t="shared" ref="U11:U61" si="0">SUM(R11:S11)</f>
        <v>54</v>
      </c>
      <c r="V11" s="199"/>
      <c r="W11" s="199"/>
    </row>
    <row r="12" spans="1:27" ht="12" customHeight="1">
      <c r="A12" s="284">
        <v>1</v>
      </c>
      <c r="B12" s="284">
        <v>1</v>
      </c>
      <c r="C12" s="284">
        <v>7</v>
      </c>
      <c r="D12" s="1862"/>
      <c r="E12" s="111" t="s">
        <v>124</v>
      </c>
      <c r="F12" s="312">
        <v>0</v>
      </c>
      <c r="G12" s="312">
        <v>0</v>
      </c>
      <c r="H12" s="312">
        <f>SUM(F12:G12)</f>
        <v>0</v>
      </c>
      <c r="I12" s="312"/>
      <c r="J12" s="312">
        <v>4</v>
      </c>
      <c r="K12" s="312">
        <v>1</v>
      </c>
      <c r="L12" s="312">
        <f>SUM(J12:K12)</f>
        <v>5</v>
      </c>
      <c r="M12" s="312"/>
      <c r="N12" s="312">
        <v>0</v>
      </c>
      <c r="O12" s="312">
        <v>0</v>
      </c>
      <c r="P12" s="312">
        <f>SUM(N12:O12)</f>
        <v>0</v>
      </c>
      <c r="Q12" s="312"/>
      <c r="R12" s="312">
        <v>4</v>
      </c>
      <c r="S12" s="312">
        <v>1</v>
      </c>
      <c r="T12" s="312"/>
      <c r="U12" s="313">
        <f t="shared" si="0"/>
        <v>5</v>
      </c>
      <c r="V12" s="199"/>
      <c r="W12" s="199"/>
    </row>
    <row r="13" spans="1:27" ht="12" customHeight="1">
      <c r="A13" s="284">
        <v>1</v>
      </c>
      <c r="B13" s="284">
        <v>1</v>
      </c>
      <c r="C13" s="284">
        <v>5</v>
      </c>
      <c r="D13" s="1862"/>
      <c r="E13" s="110" t="s">
        <v>24</v>
      </c>
      <c r="F13" s="314">
        <v>33</v>
      </c>
      <c r="G13" s="315">
        <v>11</v>
      </c>
      <c r="H13" s="312">
        <f t="shared" ref="H13:H61" si="1">SUM(F13:G13)</f>
        <v>44</v>
      </c>
      <c r="I13" s="315"/>
      <c r="J13" s="315">
        <v>17</v>
      </c>
      <c r="K13" s="315">
        <v>5</v>
      </c>
      <c r="L13" s="312">
        <f t="shared" ref="L13:L61" si="2">SUM(J13:K13)</f>
        <v>22</v>
      </c>
      <c r="M13" s="315"/>
      <c r="N13" s="315">
        <v>0</v>
      </c>
      <c r="O13" s="314">
        <v>0</v>
      </c>
      <c r="P13" s="312">
        <f t="shared" ref="P13:P61" si="3">SUM(N13:O13)</f>
        <v>0</v>
      </c>
      <c r="Q13" s="312"/>
      <c r="R13" s="312">
        <v>50</v>
      </c>
      <c r="S13" s="312">
        <v>16</v>
      </c>
      <c r="T13" s="312"/>
      <c r="U13" s="313">
        <f t="shared" si="0"/>
        <v>66</v>
      </c>
      <c r="V13" s="199"/>
      <c r="W13" s="199"/>
    </row>
    <row r="14" spans="1:27" ht="12" customHeight="1">
      <c r="A14" s="284">
        <v>1</v>
      </c>
      <c r="B14" s="284">
        <v>1</v>
      </c>
      <c r="C14" s="284">
        <v>12</v>
      </c>
      <c r="D14" s="1862"/>
      <c r="E14" s="110" t="s">
        <v>25</v>
      </c>
      <c r="F14" s="314">
        <v>27</v>
      </c>
      <c r="G14" s="315">
        <v>11</v>
      </c>
      <c r="H14" s="312">
        <f t="shared" si="1"/>
        <v>38</v>
      </c>
      <c r="I14" s="315"/>
      <c r="J14" s="315">
        <v>10</v>
      </c>
      <c r="K14" s="315">
        <v>5</v>
      </c>
      <c r="L14" s="312">
        <f t="shared" si="2"/>
        <v>15</v>
      </c>
      <c r="M14" s="315"/>
      <c r="N14" s="315">
        <v>0</v>
      </c>
      <c r="O14" s="314">
        <v>0</v>
      </c>
      <c r="P14" s="312">
        <f t="shared" si="3"/>
        <v>0</v>
      </c>
      <c r="Q14" s="312"/>
      <c r="R14" s="312">
        <v>37</v>
      </c>
      <c r="S14" s="312">
        <v>16</v>
      </c>
      <c r="T14" s="312"/>
      <c r="U14" s="313">
        <f t="shared" si="0"/>
        <v>53</v>
      </c>
      <c r="V14" s="199"/>
      <c r="W14" s="199"/>
    </row>
    <row r="15" spans="1:27" ht="12" customHeight="1">
      <c r="A15" s="284">
        <v>1</v>
      </c>
      <c r="B15" s="284">
        <v>1</v>
      </c>
      <c r="C15" s="284">
        <v>2</v>
      </c>
      <c r="D15" s="1862"/>
      <c r="E15" s="111" t="s">
        <v>26</v>
      </c>
      <c r="F15" s="312">
        <v>0</v>
      </c>
      <c r="G15" s="312">
        <v>0</v>
      </c>
      <c r="H15" s="312">
        <f t="shared" si="1"/>
        <v>0</v>
      </c>
      <c r="I15" s="312"/>
      <c r="J15" s="312">
        <v>17</v>
      </c>
      <c r="K15" s="312">
        <v>11</v>
      </c>
      <c r="L15" s="312">
        <f t="shared" si="2"/>
        <v>28</v>
      </c>
      <c r="M15" s="312"/>
      <c r="N15" s="312">
        <v>0</v>
      </c>
      <c r="O15" s="312">
        <v>1</v>
      </c>
      <c r="P15" s="312">
        <f t="shared" si="3"/>
        <v>1</v>
      </c>
      <c r="Q15" s="312"/>
      <c r="R15" s="312">
        <v>17</v>
      </c>
      <c r="S15" s="312">
        <v>12</v>
      </c>
      <c r="T15" s="312"/>
      <c r="U15" s="313">
        <f t="shared" si="0"/>
        <v>29</v>
      </c>
      <c r="V15" s="199"/>
      <c r="W15" s="199"/>
    </row>
    <row r="16" spans="1:27" ht="12" customHeight="1">
      <c r="A16" s="284">
        <v>1</v>
      </c>
      <c r="B16" s="284">
        <v>1</v>
      </c>
      <c r="C16" s="284">
        <v>4</v>
      </c>
      <c r="D16" s="1862"/>
      <c r="E16" s="111" t="s">
        <v>27</v>
      </c>
      <c r="F16" s="312">
        <v>0</v>
      </c>
      <c r="G16" s="312">
        <v>0</v>
      </c>
      <c r="H16" s="312">
        <f t="shared" si="1"/>
        <v>0</v>
      </c>
      <c r="I16" s="312"/>
      <c r="J16" s="312">
        <v>15</v>
      </c>
      <c r="K16" s="312">
        <v>10</v>
      </c>
      <c r="L16" s="312">
        <f t="shared" si="2"/>
        <v>25</v>
      </c>
      <c r="M16" s="312"/>
      <c r="N16" s="312">
        <v>3</v>
      </c>
      <c r="O16" s="312">
        <v>0</v>
      </c>
      <c r="P16" s="312">
        <f t="shared" si="3"/>
        <v>3</v>
      </c>
      <c r="Q16" s="312"/>
      <c r="R16" s="312">
        <v>18</v>
      </c>
      <c r="S16" s="312">
        <v>10</v>
      </c>
      <c r="T16" s="312"/>
      <c r="U16" s="313">
        <f t="shared" si="0"/>
        <v>28</v>
      </c>
      <c r="V16" s="199"/>
      <c r="W16" s="199"/>
    </row>
    <row r="17" spans="1:23" ht="12" customHeight="1">
      <c r="A17" s="284">
        <v>1</v>
      </c>
      <c r="B17" s="284">
        <v>1</v>
      </c>
      <c r="C17" s="284">
        <v>1</v>
      </c>
      <c r="D17" s="1862"/>
      <c r="E17" s="111" t="s">
        <v>69</v>
      </c>
      <c r="F17" s="312">
        <v>0</v>
      </c>
      <c r="G17" s="312">
        <v>0</v>
      </c>
      <c r="H17" s="312">
        <f>SUM(F17:G17)</f>
        <v>0</v>
      </c>
      <c r="I17" s="312"/>
      <c r="J17" s="312">
        <v>5</v>
      </c>
      <c r="K17" s="312">
        <v>6</v>
      </c>
      <c r="L17" s="312">
        <f>SUM(J17:K17)</f>
        <v>11</v>
      </c>
      <c r="M17" s="312"/>
      <c r="N17" s="312">
        <v>0</v>
      </c>
      <c r="O17" s="312">
        <v>0</v>
      </c>
      <c r="P17" s="312">
        <f>SUM(N17:O17)</f>
        <v>0</v>
      </c>
      <c r="Q17" s="312"/>
      <c r="R17" s="312">
        <v>5</v>
      </c>
      <c r="S17" s="312">
        <v>6</v>
      </c>
      <c r="T17" s="312"/>
      <c r="U17" s="313">
        <f>SUM(R17:S17)</f>
        <v>11</v>
      </c>
      <c r="V17" s="199"/>
      <c r="W17" s="199"/>
    </row>
    <row r="18" spans="1:23" ht="12" customHeight="1">
      <c r="A18" s="284">
        <v>1</v>
      </c>
      <c r="B18" s="284">
        <v>1</v>
      </c>
      <c r="C18" s="284">
        <v>8</v>
      </c>
      <c r="D18" s="1862"/>
      <c r="E18" s="316" t="s">
        <v>125</v>
      </c>
      <c r="F18" s="312">
        <v>0</v>
      </c>
      <c r="G18" s="312">
        <v>0</v>
      </c>
      <c r="H18" s="312">
        <f t="shared" si="1"/>
        <v>0</v>
      </c>
      <c r="I18" s="312"/>
      <c r="J18" s="312">
        <v>11</v>
      </c>
      <c r="K18" s="312">
        <v>1</v>
      </c>
      <c r="L18" s="312">
        <f t="shared" si="2"/>
        <v>12</v>
      </c>
      <c r="M18" s="312"/>
      <c r="N18" s="312">
        <v>1</v>
      </c>
      <c r="O18" s="312">
        <v>1</v>
      </c>
      <c r="P18" s="312">
        <f t="shared" si="3"/>
        <v>2</v>
      </c>
      <c r="Q18" s="312"/>
      <c r="R18" s="312">
        <v>12</v>
      </c>
      <c r="S18" s="312">
        <v>2</v>
      </c>
      <c r="T18" s="312"/>
      <c r="U18" s="313">
        <f>SUM(R18:S18)</f>
        <v>14</v>
      </c>
      <c r="V18" s="199"/>
      <c r="W18" s="317"/>
    </row>
    <row r="19" spans="1:23" ht="12.75" customHeight="1">
      <c r="D19" s="1862">
        <v>1402</v>
      </c>
      <c r="E19" s="113" t="s">
        <v>29</v>
      </c>
      <c r="F19" s="318">
        <f>SUM(F20:F27)</f>
        <v>87</v>
      </c>
      <c r="G19" s="318">
        <f t="shared" ref="G19:Q19" si="4">SUM(G20:G27)</f>
        <v>59</v>
      </c>
      <c r="H19" s="318">
        <f t="shared" si="1"/>
        <v>146</v>
      </c>
      <c r="I19" s="318">
        <f t="shared" si="4"/>
        <v>0</v>
      </c>
      <c r="J19" s="318">
        <f t="shared" si="4"/>
        <v>72</v>
      </c>
      <c r="K19" s="318">
        <f t="shared" si="4"/>
        <v>61</v>
      </c>
      <c r="L19" s="318">
        <f t="shared" si="2"/>
        <v>133</v>
      </c>
      <c r="M19" s="318">
        <f t="shared" si="4"/>
        <v>0</v>
      </c>
      <c r="N19" s="318">
        <f t="shared" si="4"/>
        <v>3</v>
      </c>
      <c r="O19" s="318">
        <f t="shared" si="4"/>
        <v>2</v>
      </c>
      <c r="P19" s="318">
        <f t="shared" si="3"/>
        <v>5</v>
      </c>
      <c r="Q19" s="318">
        <f t="shared" si="4"/>
        <v>0</v>
      </c>
      <c r="R19" s="318">
        <f>SUM(F19+J19+N19)</f>
        <v>162</v>
      </c>
      <c r="S19" s="318">
        <f>SUM(G19+K19+O19)</f>
        <v>122</v>
      </c>
      <c r="T19" s="318"/>
      <c r="U19" s="319">
        <f t="shared" si="0"/>
        <v>284</v>
      </c>
      <c r="V19" s="199"/>
      <c r="W19" s="199"/>
    </row>
    <row r="20" spans="1:23" ht="12" customHeight="1">
      <c r="A20" s="284">
        <v>2</v>
      </c>
      <c r="B20" s="284">
        <v>4</v>
      </c>
      <c r="C20" s="284">
        <v>11</v>
      </c>
      <c r="D20" s="1862"/>
      <c r="E20" s="110" t="s">
        <v>30</v>
      </c>
      <c r="F20" s="312">
        <v>30</v>
      </c>
      <c r="G20" s="312">
        <v>23</v>
      </c>
      <c r="H20" s="312">
        <f t="shared" si="1"/>
        <v>53</v>
      </c>
      <c r="I20" s="312"/>
      <c r="J20" s="312">
        <v>12</v>
      </c>
      <c r="K20" s="312">
        <v>17</v>
      </c>
      <c r="L20" s="312">
        <f t="shared" si="2"/>
        <v>29</v>
      </c>
      <c r="M20" s="312"/>
      <c r="N20" s="312">
        <v>0</v>
      </c>
      <c r="O20" s="312">
        <v>0</v>
      </c>
      <c r="P20" s="312">
        <f t="shared" si="3"/>
        <v>0</v>
      </c>
      <c r="Q20" s="312"/>
      <c r="R20" s="312">
        <v>42</v>
      </c>
      <c r="S20" s="312">
        <v>40</v>
      </c>
      <c r="T20" s="312"/>
      <c r="U20" s="313">
        <f t="shared" si="0"/>
        <v>82</v>
      </c>
      <c r="V20" s="199"/>
      <c r="W20" s="199"/>
    </row>
    <row r="21" spans="1:23" ht="12" customHeight="1">
      <c r="A21" s="284">
        <v>2</v>
      </c>
      <c r="B21" s="284">
        <v>4</v>
      </c>
      <c r="C21" s="284">
        <v>10</v>
      </c>
      <c r="D21" s="1862"/>
      <c r="E21" s="110" t="s">
        <v>31</v>
      </c>
      <c r="F21" s="312">
        <v>20</v>
      </c>
      <c r="G21" s="312">
        <v>12</v>
      </c>
      <c r="H21" s="312">
        <f t="shared" si="1"/>
        <v>32</v>
      </c>
      <c r="I21" s="312"/>
      <c r="J21" s="312">
        <v>9</v>
      </c>
      <c r="K21" s="312">
        <v>1</v>
      </c>
      <c r="L21" s="312">
        <f t="shared" si="2"/>
        <v>10</v>
      </c>
      <c r="M21" s="312"/>
      <c r="N21" s="312">
        <v>0</v>
      </c>
      <c r="O21" s="312">
        <v>0</v>
      </c>
      <c r="P21" s="312">
        <f t="shared" si="3"/>
        <v>0</v>
      </c>
      <c r="Q21" s="312"/>
      <c r="R21" s="312">
        <v>29</v>
      </c>
      <c r="S21" s="312">
        <v>13</v>
      </c>
      <c r="T21" s="312"/>
      <c r="U21" s="313">
        <f t="shared" si="0"/>
        <v>42</v>
      </c>
      <c r="V21" s="199"/>
      <c r="W21" s="199"/>
    </row>
    <row r="22" spans="1:23" ht="12" customHeight="1">
      <c r="A22" s="284">
        <v>2</v>
      </c>
      <c r="B22" s="284">
        <v>4</v>
      </c>
      <c r="C22" s="284">
        <v>10</v>
      </c>
      <c r="D22" s="1862"/>
      <c r="E22" s="110" t="s">
        <v>32</v>
      </c>
      <c r="F22" s="312">
        <v>8</v>
      </c>
      <c r="G22" s="312">
        <v>6</v>
      </c>
      <c r="H22" s="312">
        <f t="shared" si="1"/>
        <v>14</v>
      </c>
      <c r="I22" s="312"/>
      <c r="J22" s="312">
        <v>7</v>
      </c>
      <c r="K22" s="312">
        <v>12</v>
      </c>
      <c r="L22" s="312">
        <f t="shared" si="2"/>
        <v>19</v>
      </c>
      <c r="M22" s="312"/>
      <c r="N22" s="312">
        <v>0</v>
      </c>
      <c r="O22" s="312">
        <v>0</v>
      </c>
      <c r="P22" s="312">
        <f t="shared" si="3"/>
        <v>0</v>
      </c>
      <c r="Q22" s="312"/>
      <c r="R22" s="312">
        <v>15</v>
      </c>
      <c r="S22" s="312">
        <v>18</v>
      </c>
      <c r="T22" s="312"/>
      <c r="U22" s="313">
        <f t="shared" si="0"/>
        <v>33</v>
      </c>
      <c r="V22" s="199"/>
      <c r="W22" s="199"/>
    </row>
    <row r="23" spans="1:23" ht="12" customHeight="1">
      <c r="A23" s="284">
        <v>2</v>
      </c>
      <c r="B23" s="284">
        <v>4</v>
      </c>
      <c r="C23" s="284">
        <v>3</v>
      </c>
      <c r="D23" s="1862"/>
      <c r="E23" s="110" t="s">
        <v>126</v>
      </c>
      <c r="F23" s="312">
        <v>7</v>
      </c>
      <c r="G23" s="312">
        <v>6</v>
      </c>
      <c r="H23" s="312">
        <f t="shared" si="1"/>
        <v>13</v>
      </c>
      <c r="I23" s="312"/>
      <c r="J23" s="312">
        <v>8</v>
      </c>
      <c r="K23" s="312">
        <v>3</v>
      </c>
      <c r="L23" s="312">
        <f t="shared" si="2"/>
        <v>11</v>
      </c>
      <c r="M23" s="312"/>
      <c r="N23" s="312">
        <v>0</v>
      </c>
      <c r="O23" s="312">
        <v>0</v>
      </c>
      <c r="P23" s="312">
        <f t="shared" si="3"/>
        <v>0</v>
      </c>
      <c r="Q23" s="312"/>
      <c r="R23" s="312">
        <v>15</v>
      </c>
      <c r="S23" s="312">
        <v>9</v>
      </c>
      <c r="T23" s="312"/>
      <c r="U23" s="313">
        <f t="shared" si="0"/>
        <v>24</v>
      </c>
      <c r="V23" s="199"/>
      <c r="W23" s="199"/>
    </row>
    <row r="24" spans="1:23" ht="12" customHeight="1">
      <c r="A24" s="284">
        <v>2</v>
      </c>
      <c r="B24" s="284">
        <v>4</v>
      </c>
      <c r="C24" s="284">
        <v>7</v>
      </c>
      <c r="D24" s="1862"/>
      <c r="E24" s="110" t="s">
        <v>34</v>
      </c>
      <c r="F24" s="312">
        <v>2</v>
      </c>
      <c r="G24" s="312">
        <v>3</v>
      </c>
      <c r="H24" s="312">
        <f t="shared" si="1"/>
        <v>5</v>
      </c>
      <c r="I24" s="312"/>
      <c r="J24" s="312">
        <v>11</v>
      </c>
      <c r="K24" s="312">
        <v>7</v>
      </c>
      <c r="L24" s="312">
        <f t="shared" si="2"/>
        <v>18</v>
      </c>
      <c r="M24" s="312"/>
      <c r="N24" s="312">
        <v>0</v>
      </c>
      <c r="O24" s="312">
        <v>0</v>
      </c>
      <c r="P24" s="312">
        <f t="shared" si="3"/>
        <v>0</v>
      </c>
      <c r="Q24" s="312"/>
      <c r="R24" s="312">
        <v>13</v>
      </c>
      <c r="S24" s="312">
        <v>10</v>
      </c>
      <c r="T24" s="312"/>
      <c r="U24" s="313">
        <f t="shared" si="0"/>
        <v>23</v>
      </c>
      <c r="V24" s="199"/>
      <c r="W24" s="199"/>
    </row>
    <row r="25" spans="1:23" ht="12" customHeight="1">
      <c r="A25" s="284">
        <v>2</v>
      </c>
      <c r="B25" s="284">
        <v>4</v>
      </c>
      <c r="C25" s="284">
        <v>1</v>
      </c>
      <c r="D25" s="1862"/>
      <c r="E25" s="110" t="s">
        <v>70</v>
      </c>
      <c r="F25" s="312">
        <v>5</v>
      </c>
      <c r="G25" s="312">
        <v>2</v>
      </c>
      <c r="H25" s="312">
        <f t="shared" si="1"/>
        <v>7</v>
      </c>
      <c r="I25" s="312"/>
      <c r="J25" s="312">
        <v>3</v>
      </c>
      <c r="K25" s="312">
        <v>6</v>
      </c>
      <c r="L25" s="312">
        <f t="shared" si="2"/>
        <v>9</v>
      </c>
      <c r="M25" s="312"/>
      <c r="N25" s="312">
        <v>0</v>
      </c>
      <c r="O25" s="312">
        <v>0</v>
      </c>
      <c r="P25" s="312">
        <f t="shared" si="3"/>
        <v>0</v>
      </c>
      <c r="Q25" s="312"/>
      <c r="R25" s="312">
        <v>8</v>
      </c>
      <c r="S25" s="312">
        <v>8</v>
      </c>
      <c r="T25" s="312"/>
      <c r="U25" s="313">
        <f t="shared" si="0"/>
        <v>16</v>
      </c>
      <c r="V25" s="199"/>
      <c r="W25" s="199"/>
    </row>
    <row r="26" spans="1:23" ht="12" customHeight="1">
      <c r="A26" s="284">
        <v>2</v>
      </c>
      <c r="B26" s="284">
        <v>4</v>
      </c>
      <c r="C26" s="284">
        <v>9</v>
      </c>
      <c r="D26" s="1862"/>
      <c r="E26" s="110" t="s">
        <v>36</v>
      </c>
      <c r="F26" s="312">
        <v>8</v>
      </c>
      <c r="G26" s="312">
        <v>3</v>
      </c>
      <c r="H26" s="312">
        <f t="shared" si="1"/>
        <v>11</v>
      </c>
      <c r="I26" s="312"/>
      <c r="J26" s="312">
        <v>9</v>
      </c>
      <c r="K26" s="312">
        <v>4</v>
      </c>
      <c r="L26" s="312">
        <f t="shared" si="2"/>
        <v>13</v>
      </c>
      <c r="M26" s="312"/>
      <c r="N26" s="312">
        <v>0</v>
      </c>
      <c r="O26" s="312">
        <v>0</v>
      </c>
      <c r="P26" s="312">
        <f t="shared" si="3"/>
        <v>0</v>
      </c>
      <c r="Q26" s="312"/>
      <c r="R26" s="312">
        <v>17</v>
      </c>
      <c r="S26" s="312">
        <v>7</v>
      </c>
      <c r="T26" s="312"/>
      <c r="U26" s="313">
        <f t="shared" si="0"/>
        <v>24</v>
      </c>
      <c r="V26" s="199"/>
      <c r="W26" s="199"/>
    </row>
    <row r="27" spans="1:23" ht="12" customHeight="1">
      <c r="A27" s="284">
        <v>2</v>
      </c>
      <c r="B27" s="284">
        <v>4</v>
      </c>
      <c r="C27" s="284">
        <v>11</v>
      </c>
      <c r="D27" s="1862"/>
      <c r="E27" s="111" t="s">
        <v>127</v>
      </c>
      <c r="F27" s="312">
        <v>7</v>
      </c>
      <c r="G27" s="312">
        <v>4</v>
      </c>
      <c r="H27" s="312">
        <f t="shared" si="1"/>
        <v>11</v>
      </c>
      <c r="I27" s="312"/>
      <c r="J27" s="312">
        <v>13</v>
      </c>
      <c r="K27" s="312">
        <v>11</v>
      </c>
      <c r="L27" s="312">
        <f t="shared" si="2"/>
        <v>24</v>
      </c>
      <c r="M27" s="312"/>
      <c r="N27" s="312">
        <v>3</v>
      </c>
      <c r="O27" s="312">
        <v>2</v>
      </c>
      <c r="P27" s="312">
        <f t="shared" si="3"/>
        <v>5</v>
      </c>
      <c r="Q27" s="312"/>
      <c r="R27" s="312">
        <v>23</v>
      </c>
      <c r="S27" s="312">
        <v>17</v>
      </c>
      <c r="T27" s="312"/>
      <c r="U27" s="313">
        <f t="shared" si="0"/>
        <v>40</v>
      </c>
      <c r="V27" s="199"/>
      <c r="W27" s="199"/>
    </row>
    <row r="28" spans="1:23" ht="12.75" customHeight="1">
      <c r="D28" s="1866">
        <v>1403</v>
      </c>
      <c r="E28" s="113" t="s">
        <v>38</v>
      </c>
      <c r="F28" s="318">
        <f>SUM(F29:F31)</f>
        <v>29</v>
      </c>
      <c r="G28" s="318">
        <f t="shared" ref="G28:Q28" si="5">SUM(G29:G31)</f>
        <v>27</v>
      </c>
      <c r="H28" s="318">
        <f t="shared" si="1"/>
        <v>56</v>
      </c>
      <c r="I28" s="318">
        <f t="shared" si="5"/>
        <v>0</v>
      </c>
      <c r="J28" s="318">
        <f t="shared" si="5"/>
        <v>15</v>
      </c>
      <c r="K28" s="318">
        <f t="shared" si="5"/>
        <v>18</v>
      </c>
      <c r="L28" s="318">
        <f t="shared" si="2"/>
        <v>33</v>
      </c>
      <c r="M28" s="318">
        <f t="shared" si="5"/>
        <v>0</v>
      </c>
      <c r="N28" s="318">
        <f t="shared" si="5"/>
        <v>0</v>
      </c>
      <c r="O28" s="318">
        <f t="shared" si="5"/>
        <v>0</v>
      </c>
      <c r="P28" s="318">
        <f t="shared" si="3"/>
        <v>0</v>
      </c>
      <c r="Q28" s="318">
        <f t="shared" si="5"/>
        <v>0</v>
      </c>
      <c r="R28" s="318">
        <f>SUM(F28+J28+N28)</f>
        <v>44</v>
      </c>
      <c r="S28" s="318">
        <f>SUM(G28+K28+O28)</f>
        <v>45</v>
      </c>
      <c r="T28" s="318"/>
      <c r="U28" s="319">
        <f t="shared" si="0"/>
        <v>89</v>
      </c>
      <c r="V28" s="199"/>
      <c r="W28" s="199"/>
    </row>
    <row r="29" spans="1:23" ht="12" customHeight="1">
      <c r="A29" s="284">
        <v>3</v>
      </c>
      <c r="B29" s="284">
        <v>5</v>
      </c>
      <c r="C29" s="284">
        <v>11</v>
      </c>
      <c r="D29" s="1867"/>
      <c r="E29" s="111" t="s">
        <v>39</v>
      </c>
      <c r="F29" s="312">
        <v>29</v>
      </c>
      <c r="G29" s="312">
        <v>27</v>
      </c>
      <c r="H29" s="312">
        <f t="shared" si="1"/>
        <v>56</v>
      </c>
      <c r="I29" s="312"/>
      <c r="J29" s="312">
        <v>15</v>
      </c>
      <c r="K29" s="312">
        <v>18</v>
      </c>
      <c r="L29" s="312">
        <f t="shared" si="2"/>
        <v>33</v>
      </c>
      <c r="M29" s="312"/>
      <c r="N29" s="312">
        <v>0</v>
      </c>
      <c r="O29" s="312">
        <v>0</v>
      </c>
      <c r="P29" s="312">
        <f t="shared" si="3"/>
        <v>0</v>
      </c>
      <c r="Q29" s="312"/>
      <c r="R29" s="312">
        <v>44</v>
      </c>
      <c r="S29" s="312">
        <v>45</v>
      </c>
      <c r="T29" s="312"/>
      <c r="U29" s="313">
        <f t="shared" si="0"/>
        <v>89</v>
      </c>
      <c r="V29" s="199"/>
      <c r="W29" s="199"/>
    </row>
    <row r="30" spans="1:23" ht="12" customHeight="1">
      <c r="A30" s="284">
        <v>3</v>
      </c>
      <c r="B30" s="284">
        <v>5</v>
      </c>
      <c r="C30" s="284">
        <v>8</v>
      </c>
      <c r="D30" s="1867"/>
      <c r="E30" s="111" t="s">
        <v>40</v>
      </c>
      <c r="F30" s="312">
        <v>0</v>
      </c>
      <c r="G30" s="312">
        <v>0</v>
      </c>
      <c r="H30" s="312">
        <f t="shared" si="1"/>
        <v>0</v>
      </c>
      <c r="I30" s="312"/>
      <c r="J30" s="312">
        <v>0</v>
      </c>
      <c r="K30" s="312">
        <v>0</v>
      </c>
      <c r="L30" s="312">
        <f t="shared" si="2"/>
        <v>0</v>
      </c>
      <c r="M30" s="312"/>
      <c r="N30" s="312">
        <v>0</v>
      </c>
      <c r="O30" s="312">
        <v>0</v>
      </c>
      <c r="P30" s="312">
        <f t="shared" si="3"/>
        <v>0</v>
      </c>
      <c r="Q30" s="312"/>
      <c r="R30" s="312">
        <v>0</v>
      </c>
      <c r="S30" s="312">
        <v>0</v>
      </c>
      <c r="T30" s="312"/>
      <c r="U30" s="313">
        <f t="shared" si="0"/>
        <v>0</v>
      </c>
      <c r="V30" s="199"/>
      <c r="W30" s="199"/>
    </row>
    <row r="31" spans="1:23" ht="12" customHeight="1">
      <c r="A31" s="284">
        <v>3</v>
      </c>
      <c r="B31" s="284">
        <v>5</v>
      </c>
      <c r="C31" s="284">
        <v>10</v>
      </c>
      <c r="D31" s="1867"/>
      <c r="E31" s="320" t="s">
        <v>41</v>
      </c>
      <c r="F31" s="312">
        <v>0</v>
      </c>
      <c r="G31" s="312">
        <v>0</v>
      </c>
      <c r="H31" s="312">
        <f t="shared" si="1"/>
        <v>0</v>
      </c>
      <c r="I31" s="312"/>
      <c r="J31" s="312">
        <v>0</v>
      </c>
      <c r="K31" s="312">
        <v>0</v>
      </c>
      <c r="L31" s="312">
        <f t="shared" si="2"/>
        <v>0</v>
      </c>
      <c r="M31" s="312"/>
      <c r="N31" s="312">
        <v>0</v>
      </c>
      <c r="O31" s="312">
        <v>0</v>
      </c>
      <c r="P31" s="312">
        <f t="shared" si="3"/>
        <v>0</v>
      </c>
      <c r="Q31" s="312"/>
      <c r="R31" s="312">
        <v>0</v>
      </c>
      <c r="S31" s="312">
        <v>0</v>
      </c>
      <c r="T31" s="312"/>
      <c r="U31" s="313">
        <f t="shared" si="0"/>
        <v>0</v>
      </c>
      <c r="V31" s="199"/>
      <c r="W31" s="199"/>
    </row>
    <row r="32" spans="1:23" ht="12.75" customHeight="1">
      <c r="D32" s="1868">
        <v>1404</v>
      </c>
      <c r="E32" s="113" t="s">
        <v>42</v>
      </c>
      <c r="F32" s="307">
        <f>SUM(F33:F34)</f>
        <v>33</v>
      </c>
      <c r="G32" s="307">
        <f t="shared" ref="G32:O32" si="6">SUM(G33:G34)</f>
        <v>28</v>
      </c>
      <c r="H32" s="318">
        <f t="shared" si="1"/>
        <v>61</v>
      </c>
      <c r="I32" s="318">
        <f t="shared" si="6"/>
        <v>0</v>
      </c>
      <c r="J32" s="318">
        <f t="shared" si="6"/>
        <v>21</v>
      </c>
      <c r="K32" s="318">
        <f t="shared" si="6"/>
        <v>24</v>
      </c>
      <c r="L32" s="318">
        <f t="shared" si="2"/>
        <v>45</v>
      </c>
      <c r="M32" s="318">
        <f t="shared" si="6"/>
        <v>0</v>
      </c>
      <c r="N32" s="318">
        <f t="shared" si="6"/>
        <v>2</v>
      </c>
      <c r="O32" s="318">
        <f t="shared" si="6"/>
        <v>0</v>
      </c>
      <c r="P32" s="318">
        <f t="shared" si="3"/>
        <v>2</v>
      </c>
      <c r="Q32" s="307">
        <f>SUM(Q33:Q34)</f>
        <v>0</v>
      </c>
      <c r="R32" s="307">
        <f>SUM(F32+J32+N32)</f>
        <v>56</v>
      </c>
      <c r="S32" s="307">
        <f>SUM(G32+K32+O32)</f>
        <v>52</v>
      </c>
      <c r="T32" s="307"/>
      <c r="U32" s="308">
        <f t="shared" si="0"/>
        <v>108</v>
      </c>
      <c r="V32" s="199"/>
      <c r="W32" s="199"/>
    </row>
    <row r="33" spans="1:22" ht="12" customHeight="1">
      <c r="A33" s="284">
        <v>4</v>
      </c>
      <c r="B33" s="284">
        <v>6</v>
      </c>
      <c r="C33" s="284">
        <v>11</v>
      </c>
      <c r="D33" s="1868"/>
      <c r="E33" s="110" t="s">
        <v>44</v>
      </c>
      <c r="F33" s="312">
        <v>16</v>
      </c>
      <c r="G33" s="312">
        <v>12</v>
      </c>
      <c r="H33" s="312">
        <f t="shared" si="1"/>
        <v>28</v>
      </c>
      <c r="I33" s="312"/>
      <c r="J33" s="312">
        <v>12</v>
      </c>
      <c r="K33" s="312">
        <v>10</v>
      </c>
      <c r="L33" s="312">
        <f t="shared" si="2"/>
        <v>22</v>
      </c>
      <c r="M33" s="312"/>
      <c r="N33" s="312">
        <v>2</v>
      </c>
      <c r="O33" s="312">
        <v>0</v>
      </c>
      <c r="P33" s="312">
        <f t="shared" si="3"/>
        <v>2</v>
      </c>
      <c r="Q33" s="312"/>
      <c r="R33" s="312">
        <v>30</v>
      </c>
      <c r="S33" s="312">
        <v>22</v>
      </c>
      <c r="T33" s="312"/>
      <c r="U33" s="313">
        <f t="shared" si="0"/>
        <v>52</v>
      </c>
      <c r="V33" s="199"/>
    </row>
    <row r="34" spans="1:22" ht="12" customHeight="1">
      <c r="A34" s="284">
        <v>4</v>
      </c>
      <c r="B34" s="284">
        <v>6</v>
      </c>
      <c r="C34" s="284">
        <v>11</v>
      </c>
      <c r="D34" s="1868"/>
      <c r="E34" s="110" t="s">
        <v>43</v>
      </c>
      <c r="F34" s="312">
        <v>17</v>
      </c>
      <c r="G34" s="312">
        <v>16</v>
      </c>
      <c r="H34" s="312">
        <f t="shared" si="1"/>
        <v>33</v>
      </c>
      <c r="I34" s="312"/>
      <c r="J34" s="312">
        <v>9</v>
      </c>
      <c r="K34" s="312">
        <v>14</v>
      </c>
      <c r="L34" s="312">
        <f t="shared" si="2"/>
        <v>23</v>
      </c>
      <c r="M34" s="312"/>
      <c r="N34" s="312">
        <v>0</v>
      </c>
      <c r="O34" s="312">
        <v>0</v>
      </c>
      <c r="P34" s="312">
        <f t="shared" si="3"/>
        <v>0</v>
      </c>
      <c r="Q34" s="312"/>
      <c r="R34" s="312">
        <v>26</v>
      </c>
      <c r="S34" s="312">
        <v>30</v>
      </c>
      <c r="T34" s="312"/>
      <c r="U34" s="313">
        <f t="shared" si="0"/>
        <v>56</v>
      </c>
      <c r="V34" s="199"/>
    </row>
    <row r="35" spans="1:22" ht="12.75" customHeight="1">
      <c r="D35" s="1819">
        <v>1405</v>
      </c>
      <c r="E35" s="124" t="s">
        <v>45</v>
      </c>
      <c r="F35" s="307">
        <f>SUM(F36:F39)</f>
        <v>59</v>
      </c>
      <c r="G35" s="307">
        <f>SUM(G36:G39)</f>
        <v>42</v>
      </c>
      <c r="H35" s="318">
        <f t="shared" si="1"/>
        <v>101</v>
      </c>
      <c r="I35" s="318">
        <f>SUM(I36:I39)</f>
        <v>0</v>
      </c>
      <c r="J35" s="318">
        <f>SUM(J36:J39)</f>
        <v>28</v>
      </c>
      <c r="K35" s="318">
        <f>SUM(K36:K39)</f>
        <v>30</v>
      </c>
      <c r="L35" s="318">
        <f t="shared" si="2"/>
        <v>58</v>
      </c>
      <c r="M35" s="318">
        <f>SUM(M36:M39)</f>
        <v>0</v>
      </c>
      <c r="N35" s="318">
        <f>SUM(N36:N39)</f>
        <v>4</v>
      </c>
      <c r="O35" s="318">
        <f>SUM(O36:O39)</f>
        <v>5</v>
      </c>
      <c r="P35" s="318">
        <f t="shared" si="3"/>
        <v>9</v>
      </c>
      <c r="Q35" s="307">
        <f>SUM(Q36:Q39)</f>
        <v>0</v>
      </c>
      <c r="R35" s="307">
        <f>SUM(F35+J35+N35)</f>
        <v>91</v>
      </c>
      <c r="S35" s="307">
        <f>SUM(G35+K35+O35)</f>
        <v>77</v>
      </c>
      <c r="T35" s="307"/>
      <c r="U35" s="308">
        <f t="shared" si="0"/>
        <v>168</v>
      </c>
      <c r="V35" s="199"/>
    </row>
    <row r="36" spans="1:22" ht="12" customHeight="1">
      <c r="A36" s="284">
        <v>5</v>
      </c>
      <c r="B36" s="284">
        <v>4</v>
      </c>
      <c r="C36" s="284">
        <v>8</v>
      </c>
      <c r="D36" s="1820"/>
      <c r="E36" s="110" t="s">
        <v>46</v>
      </c>
      <c r="F36" s="311">
        <v>14</v>
      </c>
      <c r="G36" s="311">
        <v>11</v>
      </c>
      <c r="H36" s="312">
        <f t="shared" si="1"/>
        <v>25</v>
      </c>
      <c r="I36" s="312"/>
      <c r="J36" s="312">
        <v>7</v>
      </c>
      <c r="K36" s="312">
        <v>7</v>
      </c>
      <c r="L36" s="312">
        <f t="shared" si="2"/>
        <v>14</v>
      </c>
      <c r="M36" s="312"/>
      <c r="N36" s="312">
        <v>0</v>
      </c>
      <c r="O36" s="312">
        <v>0</v>
      </c>
      <c r="P36" s="312">
        <f t="shared" si="3"/>
        <v>0</v>
      </c>
      <c r="Q36" s="311"/>
      <c r="R36" s="312">
        <v>21</v>
      </c>
      <c r="S36" s="312">
        <v>18</v>
      </c>
      <c r="T36" s="312"/>
      <c r="U36" s="313">
        <f t="shared" si="0"/>
        <v>39</v>
      </c>
    </row>
    <row r="37" spans="1:22" ht="12" customHeight="1">
      <c r="A37" s="284">
        <v>5</v>
      </c>
      <c r="B37" s="284">
        <v>4</v>
      </c>
      <c r="C37" s="284">
        <v>8</v>
      </c>
      <c r="D37" s="1820"/>
      <c r="E37" s="110" t="s">
        <v>47</v>
      </c>
      <c r="F37" s="312">
        <v>20</v>
      </c>
      <c r="G37" s="312">
        <v>7</v>
      </c>
      <c r="H37" s="312">
        <f t="shared" si="1"/>
        <v>27</v>
      </c>
      <c r="I37" s="312"/>
      <c r="J37" s="312">
        <v>10</v>
      </c>
      <c r="K37" s="312">
        <v>8</v>
      </c>
      <c r="L37" s="312">
        <f t="shared" si="2"/>
        <v>18</v>
      </c>
      <c r="M37" s="312"/>
      <c r="N37" s="312">
        <v>1</v>
      </c>
      <c r="O37" s="312">
        <v>1</v>
      </c>
      <c r="P37" s="312">
        <f t="shared" si="3"/>
        <v>2</v>
      </c>
      <c r="Q37" s="312"/>
      <c r="R37" s="312">
        <v>31</v>
      </c>
      <c r="S37" s="312">
        <v>16</v>
      </c>
      <c r="T37" s="312"/>
      <c r="U37" s="313">
        <f t="shared" si="0"/>
        <v>47</v>
      </c>
    </row>
    <row r="38" spans="1:22" s="71" customFormat="1" ht="12" customHeight="1">
      <c r="A38" s="290">
        <v>5</v>
      </c>
      <c r="B38" s="290">
        <v>5</v>
      </c>
      <c r="C38" s="290">
        <v>11</v>
      </c>
      <c r="D38" s="1820"/>
      <c r="E38" s="110" t="s">
        <v>128</v>
      </c>
      <c r="F38" s="312">
        <v>25</v>
      </c>
      <c r="G38" s="312">
        <v>23</v>
      </c>
      <c r="H38" s="312">
        <f t="shared" si="1"/>
        <v>48</v>
      </c>
      <c r="I38" s="312"/>
      <c r="J38" s="312">
        <v>10</v>
      </c>
      <c r="K38" s="312">
        <v>12</v>
      </c>
      <c r="L38" s="312">
        <f t="shared" si="2"/>
        <v>22</v>
      </c>
      <c r="M38" s="312"/>
      <c r="N38" s="312">
        <v>0</v>
      </c>
      <c r="O38" s="312">
        <v>1</v>
      </c>
      <c r="P38" s="312">
        <f t="shared" si="3"/>
        <v>1</v>
      </c>
      <c r="Q38" s="312"/>
      <c r="R38" s="312">
        <v>35</v>
      </c>
      <c r="S38" s="312">
        <v>36</v>
      </c>
      <c r="T38" s="312"/>
      <c r="U38" s="313">
        <f t="shared" si="0"/>
        <v>71</v>
      </c>
    </row>
    <row r="39" spans="1:22" ht="12" customHeight="1">
      <c r="A39" s="284">
        <v>5</v>
      </c>
      <c r="B39" s="284">
        <v>4</v>
      </c>
      <c r="C39" s="284">
        <v>8</v>
      </c>
      <c r="D39" s="1820"/>
      <c r="E39" s="119" t="s">
        <v>49</v>
      </c>
      <c r="F39" s="312">
        <v>0</v>
      </c>
      <c r="G39" s="312">
        <v>1</v>
      </c>
      <c r="H39" s="312">
        <f t="shared" si="1"/>
        <v>1</v>
      </c>
      <c r="I39" s="312"/>
      <c r="J39" s="312">
        <v>1</v>
      </c>
      <c r="K39" s="312">
        <v>3</v>
      </c>
      <c r="L39" s="312">
        <f t="shared" si="2"/>
        <v>4</v>
      </c>
      <c r="M39" s="312"/>
      <c r="N39" s="312">
        <v>3</v>
      </c>
      <c r="O39" s="312">
        <v>3</v>
      </c>
      <c r="P39" s="312">
        <f t="shared" si="3"/>
        <v>6</v>
      </c>
      <c r="Q39" s="312"/>
      <c r="R39" s="312">
        <v>4</v>
      </c>
      <c r="S39" s="312">
        <v>7</v>
      </c>
      <c r="T39" s="312"/>
      <c r="U39" s="313">
        <f t="shared" si="0"/>
        <v>11</v>
      </c>
    </row>
    <row r="40" spans="1:22" ht="12.75" customHeight="1">
      <c r="D40" s="1821">
        <v>1406</v>
      </c>
      <c r="E40" s="113" t="s">
        <v>50</v>
      </c>
      <c r="F40" s="307">
        <f t="shared" ref="F40:Q40" si="7">SUM(F41:F45)</f>
        <v>50</v>
      </c>
      <c r="G40" s="307">
        <f t="shared" si="7"/>
        <v>41</v>
      </c>
      <c r="H40" s="318">
        <f t="shared" si="1"/>
        <v>91</v>
      </c>
      <c r="I40" s="318">
        <f t="shared" si="7"/>
        <v>0</v>
      </c>
      <c r="J40" s="318">
        <f t="shared" si="7"/>
        <v>33</v>
      </c>
      <c r="K40" s="318">
        <f t="shared" si="7"/>
        <v>53</v>
      </c>
      <c r="L40" s="318">
        <f t="shared" si="2"/>
        <v>86</v>
      </c>
      <c r="M40" s="318">
        <f t="shared" si="7"/>
        <v>0</v>
      </c>
      <c r="N40" s="318">
        <f t="shared" si="7"/>
        <v>3</v>
      </c>
      <c r="O40" s="318">
        <f t="shared" si="7"/>
        <v>9</v>
      </c>
      <c r="P40" s="318">
        <f t="shared" si="3"/>
        <v>12</v>
      </c>
      <c r="Q40" s="307">
        <f t="shared" si="7"/>
        <v>0</v>
      </c>
      <c r="R40" s="307">
        <f>SUM(F40+J40+N40)</f>
        <v>86</v>
      </c>
      <c r="S40" s="307">
        <f>SUM(G40+K40+O40)</f>
        <v>103</v>
      </c>
      <c r="T40" s="307"/>
      <c r="U40" s="308">
        <f t="shared" si="0"/>
        <v>189</v>
      </c>
    </row>
    <row r="41" spans="1:22" ht="12" customHeight="1">
      <c r="A41" s="284">
        <v>6</v>
      </c>
      <c r="B41" s="284">
        <v>2</v>
      </c>
      <c r="C41" s="284">
        <v>11</v>
      </c>
      <c r="D41" s="1822"/>
      <c r="E41" s="110" t="s">
        <v>51</v>
      </c>
      <c r="F41" s="312">
        <v>31</v>
      </c>
      <c r="G41" s="312">
        <v>28</v>
      </c>
      <c r="H41" s="312">
        <f t="shared" si="1"/>
        <v>59</v>
      </c>
      <c r="I41" s="312"/>
      <c r="J41" s="312">
        <v>18</v>
      </c>
      <c r="K41" s="312">
        <v>25</v>
      </c>
      <c r="L41" s="312">
        <f t="shared" si="2"/>
        <v>43</v>
      </c>
      <c r="M41" s="312"/>
      <c r="N41" s="312">
        <v>1</v>
      </c>
      <c r="O41" s="312">
        <v>3</v>
      </c>
      <c r="P41" s="312">
        <f t="shared" si="3"/>
        <v>4</v>
      </c>
      <c r="Q41" s="312"/>
      <c r="R41" s="312">
        <v>50</v>
      </c>
      <c r="S41" s="312">
        <v>56</v>
      </c>
      <c r="T41" s="312"/>
      <c r="U41" s="313">
        <f t="shared" si="0"/>
        <v>106</v>
      </c>
    </row>
    <row r="42" spans="1:22" ht="12" customHeight="1">
      <c r="A42" s="284">
        <v>6</v>
      </c>
      <c r="B42" s="284">
        <v>2</v>
      </c>
      <c r="C42" s="284">
        <v>10</v>
      </c>
      <c r="D42" s="1822"/>
      <c r="E42" s="110" t="s">
        <v>52</v>
      </c>
      <c r="F42" s="312">
        <v>19</v>
      </c>
      <c r="G42" s="312">
        <v>12</v>
      </c>
      <c r="H42" s="312">
        <f t="shared" si="1"/>
        <v>31</v>
      </c>
      <c r="I42" s="312"/>
      <c r="J42" s="312">
        <v>5</v>
      </c>
      <c r="K42" s="312">
        <v>10</v>
      </c>
      <c r="L42" s="312">
        <f t="shared" si="2"/>
        <v>15</v>
      </c>
      <c r="M42" s="312"/>
      <c r="N42" s="312">
        <v>1</v>
      </c>
      <c r="O42" s="312">
        <v>1</v>
      </c>
      <c r="P42" s="312">
        <f t="shared" si="3"/>
        <v>2</v>
      </c>
      <c r="Q42" s="312"/>
      <c r="R42" s="312">
        <v>25</v>
      </c>
      <c r="S42" s="312">
        <v>23</v>
      </c>
      <c r="T42" s="312"/>
      <c r="U42" s="313">
        <f t="shared" si="0"/>
        <v>48</v>
      </c>
    </row>
    <row r="43" spans="1:22" ht="12" customHeight="1">
      <c r="A43" s="284">
        <v>6</v>
      </c>
      <c r="B43" s="284">
        <v>2</v>
      </c>
      <c r="C43" s="284">
        <v>10</v>
      </c>
      <c r="D43" s="1822"/>
      <c r="E43" s="110" t="s">
        <v>53</v>
      </c>
      <c r="F43" s="312">
        <v>0</v>
      </c>
      <c r="G43" s="312">
        <v>0</v>
      </c>
      <c r="H43" s="312">
        <f t="shared" si="1"/>
        <v>0</v>
      </c>
      <c r="I43" s="312"/>
      <c r="J43" s="312">
        <v>5</v>
      </c>
      <c r="K43" s="312">
        <v>8</v>
      </c>
      <c r="L43" s="312">
        <f t="shared" si="2"/>
        <v>13</v>
      </c>
      <c r="M43" s="312"/>
      <c r="N43" s="312">
        <v>0</v>
      </c>
      <c r="O43" s="312">
        <v>0</v>
      </c>
      <c r="P43" s="312">
        <f t="shared" si="3"/>
        <v>0</v>
      </c>
      <c r="Q43" s="312"/>
      <c r="R43" s="312">
        <v>5</v>
      </c>
      <c r="S43" s="312">
        <v>8</v>
      </c>
      <c r="T43" s="312"/>
      <c r="U43" s="313">
        <f t="shared" si="0"/>
        <v>13</v>
      </c>
    </row>
    <row r="44" spans="1:22" ht="12" customHeight="1">
      <c r="A44" s="284">
        <v>6</v>
      </c>
      <c r="B44" s="284">
        <v>4</v>
      </c>
      <c r="C44" s="284">
        <v>11</v>
      </c>
      <c r="D44" s="1822"/>
      <c r="E44" s="110" t="s">
        <v>54</v>
      </c>
      <c r="F44" s="312">
        <v>0</v>
      </c>
      <c r="G44" s="312">
        <v>1</v>
      </c>
      <c r="H44" s="312">
        <f t="shared" si="1"/>
        <v>1</v>
      </c>
      <c r="I44" s="312"/>
      <c r="J44" s="312">
        <v>5</v>
      </c>
      <c r="K44" s="312">
        <v>7</v>
      </c>
      <c r="L44" s="312">
        <f t="shared" si="2"/>
        <v>12</v>
      </c>
      <c r="M44" s="312"/>
      <c r="N44" s="312">
        <v>1</v>
      </c>
      <c r="O44" s="312">
        <v>5</v>
      </c>
      <c r="P44" s="312">
        <f t="shared" si="3"/>
        <v>6</v>
      </c>
      <c r="Q44" s="312"/>
      <c r="R44" s="312">
        <v>6</v>
      </c>
      <c r="S44" s="312">
        <v>13</v>
      </c>
      <c r="T44" s="312"/>
      <c r="U44" s="313">
        <f t="shared" si="0"/>
        <v>19</v>
      </c>
    </row>
    <row r="45" spans="1:22" ht="12" customHeight="1">
      <c r="A45" s="284">
        <v>6</v>
      </c>
      <c r="B45" s="284">
        <v>4</v>
      </c>
      <c r="C45" s="284">
        <v>10</v>
      </c>
      <c r="D45" s="1823"/>
      <c r="E45" s="110" t="s">
        <v>129</v>
      </c>
      <c r="F45" s="312">
        <v>0</v>
      </c>
      <c r="G45" s="312">
        <v>0</v>
      </c>
      <c r="H45" s="312">
        <f t="shared" si="1"/>
        <v>0</v>
      </c>
      <c r="I45" s="312"/>
      <c r="J45" s="312">
        <v>0</v>
      </c>
      <c r="K45" s="312">
        <v>3</v>
      </c>
      <c r="L45" s="312">
        <f t="shared" si="2"/>
        <v>3</v>
      </c>
      <c r="M45" s="312"/>
      <c r="N45" s="312">
        <v>0</v>
      </c>
      <c r="O45" s="312">
        <v>0</v>
      </c>
      <c r="P45" s="312">
        <f t="shared" si="3"/>
        <v>0</v>
      </c>
      <c r="Q45" s="312"/>
      <c r="R45" s="312">
        <v>0</v>
      </c>
      <c r="S45" s="312">
        <v>3</v>
      </c>
      <c r="T45" s="312"/>
      <c r="U45" s="313">
        <f t="shared" si="0"/>
        <v>3</v>
      </c>
    </row>
    <row r="46" spans="1:22" ht="12.75" customHeight="1">
      <c r="D46" s="1824">
        <v>1407</v>
      </c>
      <c r="E46" s="124" t="s">
        <v>55</v>
      </c>
      <c r="F46" s="307">
        <f>SUM(F47:F48)</f>
        <v>0</v>
      </c>
      <c r="G46" s="307">
        <f t="shared" ref="G46:Q46" si="8">SUM(G47:G48)</f>
        <v>0</v>
      </c>
      <c r="H46" s="318">
        <f t="shared" si="1"/>
        <v>0</v>
      </c>
      <c r="I46" s="318">
        <f t="shared" si="8"/>
        <v>0</v>
      </c>
      <c r="J46" s="318">
        <f t="shared" si="8"/>
        <v>11</v>
      </c>
      <c r="K46" s="318">
        <f t="shared" si="8"/>
        <v>13</v>
      </c>
      <c r="L46" s="318">
        <f t="shared" si="2"/>
        <v>24</v>
      </c>
      <c r="M46" s="318">
        <f t="shared" si="8"/>
        <v>0</v>
      </c>
      <c r="N46" s="318">
        <f t="shared" si="8"/>
        <v>3</v>
      </c>
      <c r="O46" s="318">
        <f t="shared" si="8"/>
        <v>2</v>
      </c>
      <c r="P46" s="318">
        <f t="shared" si="3"/>
        <v>5</v>
      </c>
      <c r="Q46" s="307">
        <f t="shared" si="8"/>
        <v>6</v>
      </c>
      <c r="R46" s="307">
        <f>SUM(F46+J46+N46)</f>
        <v>14</v>
      </c>
      <c r="S46" s="307">
        <f>SUM(G46+K46+O46)</f>
        <v>15</v>
      </c>
      <c r="T46" s="307"/>
      <c r="U46" s="308">
        <f t="shared" si="0"/>
        <v>29</v>
      </c>
    </row>
    <row r="47" spans="1:22" ht="12" customHeight="1">
      <c r="A47" s="284">
        <v>7</v>
      </c>
      <c r="B47" s="284">
        <v>3</v>
      </c>
      <c r="C47" s="284">
        <v>11</v>
      </c>
      <c r="D47" s="1824"/>
      <c r="E47" s="110" t="s">
        <v>130</v>
      </c>
      <c r="F47" s="321">
        <v>0</v>
      </c>
      <c r="G47" s="321">
        <v>0</v>
      </c>
      <c r="H47" s="312">
        <f t="shared" si="1"/>
        <v>0</v>
      </c>
      <c r="I47" s="321"/>
      <c r="J47" s="321">
        <v>5</v>
      </c>
      <c r="K47" s="321">
        <v>6</v>
      </c>
      <c r="L47" s="312">
        <f t="shared" si="2"/>
        <v>11</v>
      </c>
      <c r="M47" s="321"/>
      <c r="N47" s="321">
        <v>2</v>
      </c>
      <c r="O47" s="321">
        <v>0</v>
      </c>
      <c r="P47" s="312">
        <f t="shared" si="3"/>
        <v>2</v>
      </c>
      <c r="Q47" s="321">
        <v>6</v>
      </c>
      <c r="R47" s="312">
        <v>7</v>
      </c>
      <c r="S47" s="312">
        <v>6</v>
      </c>
      <c r="T47" s="312"/>
      <c r="U47" s="313">
        <f t="shared" si="0"/>
        <v>13</v>
      </c>
    </row>
    <row r="48" spans="1:22" ht="12" customHeight="1">
      <c r="A48" s="284">
        <v>7</v>
      </c>
      <c r="B48" s="284">
        <v>6</v>
      </c>
      <c r="C48" s="284">
        <v>10</v>
      </c>
      <c r="D48" s="1824"/>
      <c r="E48" s="111" t="s">
        <v>71</v>
      </c>
      <c r="F48" s="321">
        <v>0</v>
      </c>
      <c r="G48" s="321">
        <v>0</v>
      </c>
      <c r="H48" s="312">
        <f t="shared" si="1"/>
        <v>0</v>
      </c>
      <c r="I48" s="321"/>
      <c r="J48" s="321">
        <v>6</v>
      </c>
      <c r="K48" s="321">
        <v>7</v>
      </c>
      <c r="L48" s="312">
        <f t="shared" si="2"/>
        <v>13</v>
      </c>
      <c r="M48" s="321"/>
      <c r="N48" s="321">
        <v>1</v>
      </c>
      <c r="O48" s="321">
        <v>2</v>
      </c>
      <c r="P48" s="312">
        <f t="shared" si="3"/>
        <v>3</v>
      </c>
      <c r="Q48" s="321"/>
      <c r="R48" s="312">
        <v>7</v>
      </c>
      <c r="S48" s="312">
        <v>9</v>
      </c>
      <c r="T48" s="312"/>
      <c r="U48" s="313">
        <f t="shared" si="0"/>
        <v>16</v>
      </c>
    </row>
    <row r="49" spans="1:62" ht="12.75" customHeight="1">
      <c r="D49" s="1861">
        <v>1408</v>
      </c>
      <c r="E49" s="124" t="s">
        <v>58</v>
      </c>
      <c r="F49" s="322">
        <f>SUM(F50:F53)</f>
        <v>20</v>
      </c>
      <c r="G49" s="322">
        <f t="shared" ref="G49:O49" si="9">SUM(G50:G53)</f>
        <v>23</v>
      </c>
      <c r="H49" s="318">
        <f t="shared" si="1"/>
        <v>43</v>
      </c>
      <c r="I49" s="323">
        <f t="shared" si="9"/>
        <v>0</v>
      </c>
      <c r="J49" s="323">
        <f t="shared" si="9"/>
        <v>16</v>
      </c>
      <c r="K49" s="323">
        <f t="shared" si="9"/>
        <v>19</v>
      </c>
      <c r="L49" s="318">
        <f t="shared" si="2"/>
        <v>35</v>
      </c>
      <c r="M49" s="323">
        <f t="shared" si="9"/>
        <v>0</v>
      </c>
      <c r="N49" s="323">
        <f t="shared" si="9"/>
        <v>12</v>
      </c>
      <c r="O49" s="323">
        <f t="shared" si="9"/>
        <v>10</v>
      </c>
      <c r="P49" s="318">
        <f t="shared" si="3"/>
        <v>22</v>
      </c>
      <c r="Q49" s="322">
        <f>SUM(Q50:Q53)</f>
        <v>0</v>
      </c>
      <c r="R49" s="307">
        <f>SUM(F49+J49+N49)</f>
        <v>48</v>
      </c>
      <c r="S49" s="307">
        <f>SUM(G49+K49+O49)</f>
        <v>52</v>
      </c>
      <c r="T49" s="307"/>
      <c r="U49" s="308">
        <f t="shared" si="0"/>
        <v>100</v>
      </c>
    </row>
    <row r="50" spans="1:62" ht="12" customHeight="1">
      <c r="A50" s="284">
        <v>8</v>
      </c>
      <c r="B50" s="284">
        <v>4</v>
      </c>
      <c r="C50" s="284">
        <v>11</v>
      </c>
      <c r="D50" s="1862"/>
      <c r="E50" s="111" t="s">
        <v>131</v>
      </c>
      <c r="F50" s="309">
        <v>6</v>
      </c>
      <c r="G50" s="309">
        <v>5</v>
      </c>
      <c r="H50" s="312">
        <f t="shared" si="1"/>
        <v>11</v>
      </c>
      <c r="I50" s="324"/>
      <c r="J50" s="324">
        <v>7</v>
      </c>
      <c r="K50" s="324">
        <v>5</v>
      </c>
      <c r="L50" s="312">
        <f t="shared" si="2"/>
        <v>12</v>
      </c>
      <c r="M50" s="324"/>
      <c r="N50" s="324">
        <v>1</v>
      </c>
      <c r="O50" s="324">
        <v>3</v>
      </c>
      <c r="P50" s="312">
        <f t="shared" si="3"/>
        <v>4</v>
      </c>
      <c r="Q50" s="324"/>
      <c r="R50" s="312">
        <v>14</v>
      </c>
      <c r="S50" s="312">
        <v>13</v>
      </c>
      <c r="T50" s="312"/>
      <c r="U50" s="313">
        <f t="shared" si="0"/>
        <v>27</v>
      </c>
    </row>
    <row r="51" spans="1:62" ht="12" customHeight="1">
      <c r="A51" s="284">
        <v>8</v>
      </c>
      <c r="B51" s="284">
        <v>4</v>
      </c>
      <c r="C51" s="284">
        <v>11</v>
      </c>
      <c r="D51" s="1862"/>
      <c r="E51" s="111" t="s">
        <v>132</v>
      </c>
      <c r="F51" s="312">
        <v>2</v>
      </c>
      <c r="G51" s="312">
        <v>4</v>
      </c>
      <c r="H51" s="312">
        <f t="shared" si="1"/>
        <v>6</v>
      </c>
      <c r="I51" s="312"/>
      <c r="J51" s="312">
        <v>3</v>
      </c>
      <c r="K51" s="312">
        <v>5</v>
      </c>
      <c r="L51" s="312">
        <f t="shared" si="2"/>
        <v>8</v>
      </c>
      <c r="M51" s="312"/>
      <c r="N51" s="312">
        <v>8</v>
      </c>
      <c r="O51" s="312">
        <v>7</v>
      </c>
      <c r="P51" s="312">
        <f t="shared" si="3"/>
        <v>15</v>
      </c>
      <c r="Q51" s="312"/>
      <c r="R51" s="312">
        <v>13</v>
      </c>
      <c r="S51" s="312">
        <v>16</v>
      </c>
      <c r="T51" s="312"/>
      <c r="U51" s="313">
        <f t="shared" si="0"/>
        <v>29</v>
      </c>
    </row>
    <row r="52" spans="1:62" ht="12" customHeight="1">
      <c r="A52" s="284">
        <v>8</v>
      </c>
      <c r="B52" s="284">
        <v>5</v>
      </c>
      <c r="C52" s="284">
        <v>11</v>
      </c>
      <c r="D52" s="1862"/>
      <c r="E52" s="110" t="s">
        <v>61</v>
      </c>
      <c r="F52" s="312">
        <v>7</v>
      </c>
      <c r="G52" s="312">
        <v>8</v>
      </c>
      <c r="H52" s="312">
        <f t="shared" si="1"/>
        <v>15</v>
      </c>
      <c r="I52" s="312"/>
      <c r="J52" s="312">
        <v>5</v>
      </c>
      <c r="K52" s="312">
        <v>6</v>
      </c>
      <c r="L52" s="312">
        <f t="shared" si="2"/>
        <v>11</v>
      </c>
      <c r="M52" s="312"/>
      <c r="N52" s="312">
        <v>2</v>
      </c>
      <c r="O52" s="312">
        <v>0</v>
      </c>
      <c r="P52" s="312">
        <f t="shared" si="3"/>
        <v>2</v>
      </c>
      <c r="Q52" s="312"/>
      <c r="R52" s="312">
        <v>14</v>
      </c>
      <c r="S52" s="312">
        <v>14</v>
      </c>
      <c r="T52" s="312"/>
      <c r="U52" s="313">
        <f t="shared" si="0"/>
        <v>28</v>
      </c>
    </row>
    <row r="53" spans="1:62" ht="12" customHeight="1">
      <c r="A53" s="284">
        <v>8</v>
      </c>
      <c r="B53" s="284">
        <v>5</v>
      </c>
      <c r="C53" s="284">
        <v>8</v>
      </c>
      <c r="D53" s="1863"/>
      <c r="E53" s="325" t="s">
        <v>62</v>
      </c>
      <c r="F53" s="326">
        <v>5</v>
      </c>
      <c r="G53" s="326">
        <v>6</v>
      </c>
      <c r="H53" s="312">
        <f t="shared" si="1"/>
        <v>11</v>
      </c>
      <c r="I53" s="312"/>
      <c r="J53" s="312">
        <v>1</v>
      </c>
      <c r="K53" s="312">
        <v>3</v>
      </c>
      <c r="L53" s="312">
        <f t="shared" si="2"/>
        <v>4</v>
      </c>
      <c r="M53" s="312"/>
      <c r="N53" s="312">
        <v>1</v>
      </c>
      <c r="O53" s="312">
        <v>0</v>
      </c>
      <c r="P53" s="312">
        <f t="shared" si="3"/>
        <v>1</v>
      </c>
      <c r="Q53" s="326"/>
      <c r="R53" s="312">
        <v>7</v>
      </c>
      <c r="S53" s="312">
        <v>9</v>
      </c>
      <c r="T53" s="312"/>
      <c r="U53" s="313">
        <f t="shared" si="0"/>
        <v>16</v>
      </c>
      <c r="V53" s="280"/>
      <c r="W53" s="280"/>
      <c r="X53" s="280"/>
      <c r="Y53" s="280"/>
      <c r="Z53" s="280"/>
      <c r="AA53" s="280"/>
      <c r="AB53" s="280"/>
      <c r="AC53" s="280"/>
      <c r="AD53" s="280"/>
      <c r="AE53" s="280"/>
      <c r="AF53" s="280"/>
      <c r="AG53" s="280"/>
      <c r="AH53" s="280"/>
      <c r="AI53" s="280"/>
      <c r="AJ53" s="280"/>
      <c r="AK53" s="280"/>
      <c r="AL53" s="280"/>
      <c r="AM53" s="280"/>
      <c r="AN53" s="280"/>
      <c r="AO53" s="280"/>
      <c r="AP53" s="280"/>
      <c r="AQ53" s="280"/>
      <c r="AR53" s="280"/>
      <c r="AS53" s="280"/>
      <c r="AT53" s="280"/>
      <c r="AU53" s="280"/>
      <c r="AV53" s="280"/>
      <c r="AW53" s="280"/>
      <c r="AX53" s="280"/>
      <c r="AY53" s="280"/>
      <c r="AZ53" s="280"/>
      <c r="BA53" s="280"/>
      <c r="BB53" s="280"/>
      <c r="BC53" s="280"/>
      <c r="BD53" s="280"/>
      <c r="BE53" s="280"/>
      <c r="BF53" s="280"/>
      <c r="BG53" s="280"/>
      <c r="BH53" s="280"/>
      <c r="BI53" s="280"/>
      <c r="BJ53" s="280"/>
    </row>
    <row r="54" spans="1:62" ht="12.75" customHeight="1">
      <c r="D54" s="1864"/>
      <c r="E54" s="305" t="s">
        <v>63</v>
      </c>
      <c r="F54" s="306">
        <f t="shared" ref="F54:Q54" si="10">SUM(F55:F60)</f>
        <v>1</v>
      </c>
      <c r="G54" s="306">
        <f t="shared" si="10"/>
        <v>1</v>
      </c>
      <c r="H54" s="318">
        <f t="shared" si="1"/>
        <v>2</v>
      </c>
      <c r="I54" s="318">
        <f t="shared" si="10"/>
        <v>0</v>
      </c>
      <c r="J54" s="318">
        <f t="shared" si="10"/>
        <v>16</v>
      </c>
      <c r="K54" s="318">
        <f t="shared" si="10"/>
        <v>11</v>
      </c>
      <c r="L54" s="318">
        <f t="shared" si="2"/>
        <v>27</v>
      </c>
      <c r="M54" s="318">
        <f t="shared" si="10"/>
        <v>0</v>
      </c>
      <c r="N54" s="318">
        <f t="shared" si="10"/>
        <v>12</v>
      </c>
      <c r="O54" s="318">
        <f t="shared" si="10"/>
        <v>9</v>
      </c>
      <c r="P54" s="318">
        <f t="shared" si="3"/>
        <v>21</v>
      </c>
      <c r="Q54" s="306">
        <f t="shared" si="10"/>
        <v>0</v>
      </c>
      <c r="R54" s="307">
        <f>SUM(F54+J54+N54)</f>
        <v>29</v>
      </c>
      <c r="S54" s="307">
        <f>SUM(G54+K54+O54)</f>
        <v>21</v>
      </c>
      <c r="T54" s="307"/>
      <c r="U54" s="308">
        <f t="shared" si="0"/>
        <v>50</v>
      </c>
      <c r="V54" s="280"/>
      <c r="W54" s="280"/>
      <c r="X54" s="280"/>
      <c r="Y54" s="280"/>
      <c r="Z54" s="280"/>
      <c r="AA54" s="280"/>
      <c r="AB54" s="280"/>
      <c r="AC54" s="280"/>
      <c r="AD54" s="280"/>
      <c r="AE54" s="280"/>
      <c r="AF54" s="280"/>
      <c r="AG54" s="280"/>
      <c r="AH54" s="280"/>
      <c r="AI54" s="280"/>
      <c r="AJ54" s="280"/>
      <c r="AK54" s="280"/>
      <c r="AL54" s="280"/>
      <c r="AM54" s="280"/>
      <c r="AN54" s="280"/>
      <c r="AO54" s="280"/>
      <c r="AP54" s="280"/>
      <c r="AQ54" s="280"/>
      <c r="AR54" s="280"/>
      <c r="AS54" s="280"/>
      <c r="AT54" s="280"/>
      <c r="AU54" s="280"/>
      <c r="AV54" s="280"/>
      <c r="AW54" s="280"/>
      <c r="AX54" s="280"/>
      <c r="AY54" s="280"/>
      <c r="AZ54" s="280"/>
      <c r="BA54" s="280"/>
      <c r="BB54" s="280"/>
      <c r="BC54" s="280"/>
      <c r="BD54" s="280"/>
      <c r="BE54" s="280"/>
      <c r="BF54" s="280"/>
      <c r="BG54" s="280"/>
      <c r="BH54" s="280"/>
      <c r="BI54" s="280"/>
      <c r="BJ54" s="280"/>
    </row>
    <row r="55" spans="1:62" s="219" customFormat="1" ht="12" customHeight="1">
      <c r="A55" s="327">
        <v>9</v>
      </c>
      <c r="B55" s="327">
        <v>5</v>
      </c>
      <c r="C55" s="327">
        <v>10</v>
      </c>
      <c r="D55" s="1865"/>
      <c r="E55" s="131" t="s">
        <v>64</v>
      </c>
      <c r="F55" s="328">
        <v>0</v>
      </c>
      <c r="G55" s="328">
        <v>1</v>
      </c>
      <c r="H55" s="329">
        <f t="shared" si="1"/>
        <v>1</v>
      </c>
      <c r="I55" s="329"/>
      <c r="J55" s="329">
        <v>4</v>
      </c>
      <c r="K55" s="329">
        <v>4</v>
      </c>
      <c r="L55" s="329">
        <f t="shared" si="2"/>
        <v>8</v>
      </c>
      <c r="M55" s="329"/>
      <c r="N55" s="329">
        <v>0</v>
      </c>
      <c r="O55" s="329">
        <v>0</v>
      </c>
      <c r="P55" s="329">
        <f t="shared" si="3"/>
        <v>0</v>
      </c>
      <c r="Q55" s="328"/>
      <c r="R55" s="329">
        <v>4</v>
      </c>
      <c r="S55" s="329">
        <v>5</v>
      </c>
      <c r="T55" s="329"/>
      <c r="U55" s="330">
        <f t="shared" si="0"/>
        <v>9</v>
      </c>
      <c r="V55" s="280"/>
      <c r="W55" s="280"/>
      <c r="X55" s="280"/>
      <c r="Y55" s="280"/>
      <c r="Z55" s="280"/>
      <c r="AA55" s="280"/>
      <c r="AB55" s="280"/>
      <c r="AC55" s="280"/>
      <c r="AD55" s="280"/>
      <c r="AE55" s="280"/>
      <c r="AF55" s="280"/>
      <c r="AG55" s="280"/>
      <c r="AH55" s="280"/>
      <c r="AI55" s="280"/>
      <c r="AJ55" s="280"/>
      <c r="AK55" s="280"/>
      <c r="AL55" s="280"/>
      <c r="AM55" s="280"/>
      <c r="AN55" s="280"/>
      <c r="AO55" s="280"/>
      <c r="AP55" s="280"/>
      <c r="AQ55" s="280"/>
      <c r="AR55" s="280"/>
      <c r="AS55" s="280"/>
      <c r="AT55" s="280"/>
      <c r="AU55" s="280"/>
      <c r="AV55" s="280"/>
      <c r="AW55" s="280"/>
      <c r="AX55" s="280"/>
      <c r="AY55" s="280"/>
      <c r="AZ55" s="280"/>
      <c r="BA55" s="280"/>
      <c r="BB55" s="280"/>
      <c r="BC55" s="280"/>
      <c r="BD55" s="280"/>
      <c r="BE55" s="280"/>
      <c r="BF55" s="280"/>
      <c r="BG55" s="280"/>
      <c r="BH55" s="280"/>
      <c r="BI55" s="280"/>
      <c r="BJ55" s="280"/>
    </row>
    <row r="56" spans="1:62" s="219" customFormat="1" ht="12" customHeight="1">
      <c r="A56" s="327">
        <v>9</v>
      </c>
      <c r="B56" s="327">
        <v>5</v>
      </c>
      <c r="C56" s="327">
        <v>13</v>
      </c>
      <c r="D56" s="1865"/>
      <c r="E56" s="119" t="s">
        <v>73</v>
      </c>
      <c r="F56" s="312">
        <v>0</v>
      </c>
      <c r="G56" s="312">
        <v>0</v>
      </c>
      <c r="H56" s="312">
        <f>SUM(F56:G56)</f>
        <v>0</v>
      </c>
      <c r="I56" s="312"/>
      <c r="J56" s="312">
        <v>3</v>
      </c>
      <c r="K56" s="312">
        <v>2</v>
      </c>
      <c r="L56" s="312">
        <f>SUM(J56:K56)</f>
        <v>5</v>
      </c>
      <c r="M56" s="312"/>
      <c r="N56" s="312">
        <v>1</v>
      </c>
      <c r="O56" s="312">
        <v>0</v>
      </c>
      <c r="P56" s="312">
        <f>SUM(N56:O56)</f>
        <v>1</v>
      </c>
      <c r="Q56" s="312"/>
      <c r="R56" s="312">
        <v>4</v>
      </c>
      <c r="S56" s="312">
        <v>2</v>
      </c>
      <c r="T56" s="312"/>
      <c r="U56" s="313">
        <f t="shared" si="0"/>
        <v>6</v>
      </c>
      <c r="V56" s="280"/>
      <c r="W56" s="280"/>
      <c r="X56" s="280"/>
      <c r="Y56" s="280"/>
      <c r="Z56" s="280"/>
      <c r="AA56" s="280"/>
      <c r="AB56" s="280"/>
      <c r="AC56" s="280"/>
      <c r="AD56" s="280"/>
      <c r="AE56" s="280"/>
      <c r="AF56" s="280"/>
      <c r="AG56" s="280"/>
      <c r="AH56" s="280"/>
      <c r="AI56" s="280"/>
      <c r="AJ56" s="280"/>
      <c r="AK56" s="280"/>
      <c r="AL56" s="280"/>
      <c r="AM56" s="280"/>
      <c r="AN56" s="280"/>
      <c r="AO56" s="280"/>
      <c r="AP56" s="280"/>
      <c r="AQ56" s="280"/>
      <c r="AR56" s="280"/>
      <c r="AS56" s="280"/>
      <c r="AT56" s="280"/>
      <c r="AU56" s="280"/>
      <c r="AV56" s="280"/>
      <c r="AW56" s="280"/>
      <c r="AX56" s="280"/>
      <c r="AY56" s="280"/>
      <c r="AZ56" s="280"/>
      <c r="BA56" s="280"/>
      <c r="BB56" s="280"/>
      <c r="BC56" s="280"/>
      <c r="BD56" s="280"/>
      <c r="BE56" s="280"/>
      <c r="BF56" s="280"/>
      <c r="BG56" s="280"/>
      <c r="BH56" s="280"/>
      <c r="BI56" s="280"/>
      <c r="BJ56" s="280"/>
    </row>
    <row r="57" spans="1:62" s="332" customFormat="1" ht="12" customHeight="1">
      <c r="A57" s="331">
        <v>9</v>
      </c>
      <c r="B57" s="331">
        <v>4</v>
      </c>
      <c r="C57" s="331">
        <v>6</v>
      </c>
      <c r="D57" s="1865"/>
      <c r="E57" s="111" t="s">
        <v>133</v>
      </c>
      <c r="F57" s="312">
        <v>1</v>
      </c>
      <c r="G57" s="312">
        <v>0</v>
      </c>
      <c r="H57" s="312">
        <f t="shared" si="1"/>
        <v>1</v>
      </c>
      <c r="I57" s="312"/>
      <c r="J57" s="312">
        <v>2</v>
      </c>
      <c r="K57" s="312">
        <v>1</v>
      </c>
      <c r="L57" s="312">
        <f t="shared" si="2"/>
        <v>3</v>
      </c>
      <c r="M57" s="312"/>
      <c r="N57" s="312">
        <v>2</v>
      </c>
      <c r="O57" s="312">
        <v>4</v>
      </c>
      <c r="P57" s="312">
        <f t="shared" si="3"/>
        <v>6</v>
      </c>
      <c r="Q57" s="312"/>
      <c r="R57" s="312">
        <v>5</v>
      </c>
      <c r="S57" s="312">
        <v>5</v>
      </c>
      <c r="T57" s="312"/>
      <c r="U57" s="313">
        <f t="shared" si="0"/>
        <v>10</v>
      </c>
      <c r="V57" s="390"/>
      <c r="W57" s="390"/>
      <c r="X57" s="390"/>
      <c r="Y57" s="390"/>
      <c r="Z57" s="390"/>
      <c r="AA57" s="390"/>
      <c r="AB57" s="390"/>
      <c r="AC57" s="390"/>
      <c r="AD57" s="390"/>
      <c r="AE57" s="390"/>
      <c r="AF57" s="390"/>
      <c r="AG57" s="390"/>
      <c r="AH57" s="390"/>
      <c r="AI57" s="390"/>
      <c r="AJ57" s="390"/>
      <c r="AK57" s="390"/>
      <c r="AL57" s="390"/>
      <c r="AM57" s="390"/>
      <c r="AN57" s="390"/>
      <c r="AO57" s="390"/>
      <c r="AP57" s="390"/>
      <c r="AQ57" s="390"/>
      <c r="AR57" s="390"/>
      <c r="AS57" s="390"/>
      <c r="AT57" s="390"/>
      <c r="AU57" s="390"/>
      <c r="AV57" s="390"/>
      <c r="AW57" s="390"/>
      <c r="AX57" s="390"/>
      <c r="AY57" s="390"/>
      <c r="AZ57" s="390"/>
      <c r="BA57" s="390"/>
      <c r="BB57" s="390"/>
      <c r="BC57" s="390"/>
      <c r="BD57" s="390"/>
      <c r="BE57" s="390"/>
      <c r="BF57" s="390"/>
      <c r="BG57" s="390"/>
      <c r="BH57" s="390"/>
      <c r="BI57" s="390"/>
      <c r="BJ57" s="390"/>
    </row>
    <row r="58" spans="1:62" s="332" customFormat="1" ht="12" customHeight="1">
      <c r="A58" s="331">
        <v>9</v>
      </c>
      <c r="B58" s="331">
        <v>4</v>
      </c>
      <c r="C58" s="331">
        <v>11</v>
      </c>
      <c r="D58" s="1865"/>
      <c r="E58" s="111" t="s">
        <v>134</v>
      </c>
      <c r="F58" s="312">
        <v>0</v>
      </c>
      <c r="G58" s="312">
        <v>0</v>
      </c>
      <c r="H58" s="312">
        <f t="shared" si="1"/>
        <v>0</v>
      </c>
      <c r="I58" s="312"/>
      <c r="J58" s="312">
        <v>0</v>
      </c>
      <c r="K58" s="312">
        <v>0</v>
      </c>
      <c r="L58" s="312">
        <f t="shared" si="2"/>
        <v>0</v>
      </c>
      <c r="M58" s="312"/>
      <c r="N58" s="312">
        <v>2</v>
      </c>
      <c r="O58" s="312">
        <v>0</v>
      </c>
      <c r="P58" s="312">
        <f t="shared" si="3"/>
        <v>2</v>
      </c>
      <c r="Q58" s="312"/>
      <c r="R58" s="312">
        <v>2</v>
      </c>
      <c r="S58" s="312">
        <v>0</v>
      </c>
      <c r="T58" s="312"/>
      <c r="U58" s="313">
        <f t="shared" si="0"/>
        <v>2</v>
      </c>
      <c r="V58" s="390"/>
      <c r="W58" s="390"/>
      <c r="X58" s="390"/>
      <c r="Y58" s="390"/>
      <c r="Z58" s="390"/>
      <c r="AA58" s="390"/>
      <c r="AB58" s="390"/>
      <c r="AC58" s="390"/>
      <c r="AD58" s="390"/>
      <c r="AE58" s="390"/>
      <c r="AF58" s="390"/>
      <c r="AG58" s="390"/>
      <c r="AH58" s="390"/>
      <c r="AI58" s="390"/>
      <c r="AJ58" s="390"/>
      <c r="AK58" s="390"/>
      <c r="AL58" s="390"/>
      <c r="AM58" s="390"/>
      <c r="AN58" s="390"/>
      <c r="AO58" s="390"/>
      <c r="AP58" s="390"/>
      <c r="AQ58" s="390"/>
      <c r="AR58" s="390"/>
      <c r="AS58" s="390"/>
      <c r="AT58" s="390"/>
      <c r="AU58" s="390"/>
      <c r="AV58" s="390"/>
      <c r="AW58" s="390"/>
      <c r="AX58" s="390"/>
      <c r="AY58" s="390"/>
      <c r="AZ58" s="390"/>
      <c r="BA58" s="390"/>
      <c r="BB58" s="390"/>
      <c r="BC58" s="390"/>
      <c r="BD58" s="390"/>
      <c r="BE58" s="390"/>
      <c r="BF58" s="390"/>
      <c r="BG58" s="390"/>
      <c r="BH58" s="390"/>
      <c r="BI58" s="390"/>
      <c r="BJ58" s="390"/>
    </row>
    <row r="59" spans="1:62" s="332" customFormat="1" ht="12" customHeight="1">
      <c r="A59" s="331">
        <v>9</v>
      </c>
      <c r="B59" s="331">
        <v>4</v>
      </c>
      <c r="C59" s="331">
        <v>11</v>
      </c>
      <c r="D59" s="1865"/>
      <c r="E59" s="111" t="s">
        <v>135</v>
      </c>
      <c r="F59" s="312">
        <v>0</v>
      </c>
      <c r="G59" s="312">
        <v>0</v>
      </c>
      <c r="H59" s="312">
        <f t="shared" si="1"/>
        <v>0</v>
      </c>
      <c r="I59" s="312"/>
      <c r="J59" s="312">
        <v>4</v>
      </c>
      <c r="K59" s="312">
        <v>3</v>
      </c>
      <c r="L59" s="312">
        <f t="shared" si="2"/>
        <v>7</v>
      </c>
      <c r="M59" s="312"/>
      <c r="N59" s="312">
        <v>2</v>
      </c>
      <c r="O59" s="312">
        <v>2</v>
      </c>
      <c r="P59" s="312">
        <f t="shared" si="3"/>
        <v>4</v>
      </c>
      <c r="Q59" s="312"/>
      <c r="R59" s="312">
        <v>6</v>
      </c>
      <c r="S59" s="312">
        <v>5</v>
      </c>
      <c r="T59" s="312"/>
      <c r="U59" s="313">
        <f t="shared" si="0"/>
        <v>11</v>
      </c>
      <c r="V59" s="390"/>
      <c r="W59" s="390"/>
      <c r="X59" s="390"/>
      <c r="Y59" s="390"/>
      <c r="Z59" s="390"/>
      <c r="AA59" s="390"/>
      <c r="AB59" s="390"/>
      <c r="AC59" s="390"/>
      <c r="AD59" s="390"/>
      <c r="AE59" s="390"/>
      <c r="AF59" s="390"/>
      <c r="AG59" s="390"/>
      <c r="AH59" s="390"/>
      <c r="AI59" s="390"/>
      <c r="AJ59" s="390"/>
      <c r="AK59" s="390"/>
      <c r="AL59" s="390"/>
      <c r="AM59" s="390"/>
      <c r="AN59" s="390"/>
      <c r="AO59" s="390"/>
      <c r="AP59" s="390"/>
      <c r="AQ59" s="390"/>
      <c r="AR59" s="390"/>
      <c r="AS59" s="390"/>
      <c r="AT59" s="390"/>
      <c r="AU59" s="390"/>
      <c r="AV59" s="390"/>
      <c r="AW59" s="390"/>
      <c r="AX59" s="390"/>
      <c r="AY59" s="390"/>
      <c r="AZ59" s="390"/>
      <c r="BA59" s="390"/>
      <c r="BB59" s="390"/>
      <c r="BC59" s="390"/>
      <c r="BD59" s="390"/>
      <c r="BE59" s="390"/>
      <c r="BF59" s="390"/>
      <c r="BG59" s="390"/>
      <c r="BH59" s="390"/>
      <c r="BI59" s="390"/>
      <c r="BJ59" s="390"/>
    </row>
    <row r="60" spans="1:62" s="332" customFormat="1" ht="12" customHeight="1">
      <c r="A60" s="331">
        <v>9</v>
      </c>
      <c r="B60" s="331">
        <v>6</v>
      </c>
      <c r="C60" s="331">
        <v>11</v>
      </c>
      <c r="D60" s="1865"/>
      <c r="E60" s="333" t="s">
        <v>136</v>
      </c>
      <c r="F60" s="326">
        <v>0</v>
      </c>
      <c r="G60" s="326">
        <v>0</v>
      </c>
      <c r="H60" s="312">
        <f t="shared" si="1"/>
        <v>0</v>
      </c>
      <c r="I60" s="312"/>
      <c r="J60" s="312">
        <v>3</v>
      </c>
      <c r="K60" s="312">
        <v>1</v>
      </c>
      <c r="L60" s="312">
        <f t="shared" si="2"/>
        <v>4</v>
      </c>
      <c r="M60" s="312"/>
      <c r="N60" s="312">
        <v>5</v>
      </c>
      <c r="O60" s="312">
        <v>3</v>
      </c>
      <c r="P60" s="312">
        <f t="shared" si="3"/>
        <v>8</v>
      </c>
      <c r="Q60" s="326"/>
      <c r="R60" s="326">
        <v>8</v>
      </c>
      <c r="S60" s="326">
        <v>4</v>
      </c>
      <c r="T60" s="312"/>
      <c r="U60" s="313">
        <f t="shared" si="0"/>
        <v>12</v>
      </c>
      <c r="V60" s="390"/>
      <c r="W60" s="390"/>
      <c r="X60" s="390"/>
      <c r="Y60" s="390"/>
      <c r="Z60" s="390"/>
      <c r="AA60" s="390"/>
      <c r="AB60" s="390"/>
      <c r="AC60" s="390"/>
      <c r="AD60" s="390"/>
      <c r="AE60" s="390"/>
      <c r="AF60" s="390"/>
      <c r="AG60" s="390"/>
      <c r="AH60" s="390"/>
      <c r="AI60" s="390"/>
      <c r="AJ60" s="390"/>
      <c r="AK60" s="390"/>
      <c r="AL60" s="390"/>
      <c r="AM60" s="390"/>
      <c r="AN60" s="390"/>
      <c r="AO60" s="390"/>
      <c r="AP60" s="390"/>
      <c r="AQ60" s="390"/>
      <c r="AR60" s="390"/>
      <c r="AS60" s="390"/>
      <c r="AT60" s="390"/>
      <c r="AU60" s="390"/>
      <c r="AV60" s="390"/>
      <c r="AW60" s="390"/>
      <c r="AX60" s="390"/>
      <c r="AY60" s="390"/>
      <c r="AZ60" s="390"/>
      <c r="BA60" s="390"/>
      <c r="BB60" s="390"/>
      <c r="BC60" s="390"/>
      <c r="BD60" s="390"/>
      <c r="BE60" s="390"/>
      <c r="BF60" s="390"/>
      <c r="BG60" s="390"/>
      <c r="BH60" s="390"/>
      <c r="BI60" s="390"/>
      <c r="BJ60" s="390"/>
    </row>
    <row r="61" spans="1:62" ht="13.5" customHeight="1">
      <c r="A61" s="327"/>
      <c r="B61" s="327"/>
      <c r="C61" s="327"/>
      <c r="D61" s="334"/>
      <c r="E61" s="335" t="s">
        <v>66</v>
      </c>
      <c r="F61" s="326">
        <v>216</v>
      </c>
      <c r="G61" s="326">
        <v>207</v>
      </c>
      <c r="H61" s="336">
        <f t="shared" si="1"/>
        <v>423</v>
      </c>
      <c r="I61" s="336"/>
      <c r="J61" s="336">
        <v>417</v>
      </c>
      <c r="K61" s="336">
        <v>317</v>
      </c>
      <c r="L61" s="336">
        <f t="shared" si="2"/>
        <v>734</v>
      </c>
      <c r="M61" s="336"/>
      <c r="N61" s="336">
        <v>100</v>
      </c>
      <c r="O61" s="336">
        <v>109</v>
      </c>
      <c r="P61" s="336">
        <f t="shared" si="3"/>
        <v>209</v>
      </c>
      <c r="Q61" s="326"/>
      <c r="R61" s="336">
        <v>733</v>
      </c>
      <c r="S61" s="336">
        <v>633</v>
      </c>
      <c r="T61" s="311"/>
      <c r="U61" s="337">
        <f t="shared" si="0"/>
        <v>1366</v>
      </c>
      <c r="V61" s="280"/>
      <c r="W61" s="280"/>
      <c r="X61" s="280"/>
      <c r="Y61" s="280"/>
      <c r="Z61" s="280"/>
      <c r="AA61" s="280"/>
      <c r="AB61" s="280"/>
      <c r="AC61" s="280"/>
      <c r="AD61" s="280"/>
      <c r="AE61" s="280"/>
      <c r="AF61" s="280"/>
      <c r="AG61" s="280"/>
      <c r="AH61" s="280"/>
      <c r="AI61" s="280"/>
      <c r="AJ61" s="280"/>
      <c r="AK61" s="280"/>
      <c r="AL61" s="280"/>
      <c r="AM61" s="280"/>
      <c r="AN61" s="280"/>
      <c r="AO61" s="280"/>
      <c r="AP61" s="280"/>
      <c r="AQ61" s="280"/>
      <c r="AR61" s="280"/>
      <c r="AS61" s="280"/>
      <c r="AT61" s="280"/>
      <c r="AU61" s="280"/>
      <c r="AV61" s="280"/>
      <c r="AW61" s="280"/>
      <c r="AX61" s="280"/>
      <c r="AY61" s="280"/>
      <c r="AZ61" s="280"/>
      <c r="BA61" s="280"/>
      <c r="BB61" s="280"/>
      <c r="BC61" s="280"/>
      <c r="BD61" s="280"/>
      <c r="BE61" s="280"/>
      <c r="BF61" s="280"/>
      <c r="BG61" s="280"/>
      <c r="BH61" s="280"/>
      <c r="BI61" s="280"/>
      <c r="BJ61" s="280"/>
    </row>
    <row r="62" spans="1:62">
      <c r="E62" s="338" t="s">
        <v>21</v>
      </c>
      <c r="F62" s="339">
        <f t="shared" ref="F62:U62" si="11">SUM(F10+F19+F28+F32+F35+F40+F46+F49+F54+F61)</f>
        <v>580</v>
      </c>
      <c r="G62" s="339">
        <f t="shared" si="11"/>
        <v>462</v>
      </c>
      <c r="H62" s="339">
        <f t="shared" si="11"/>
        <v>1042</v>
      </c>
      <c r="I62" s="339">
        <f t="shared" si="11"/>
        <v>0</v>
      </c>
      <c r="J62" s="339">
        <f t="shared" si="11"/>
        <v>723</v>
      </c>
      <c r="K62" s="339">
        <f t="shared" si="11"/>
        <v>587</v>
      </c>
      <c r="L62" s="339">
        <f t="shared" si="11"/>
        <v>1310</v>
      </c>
      <c r="M62" s="339">
        <f t="shared" si="11"/>
        <v>0</v>
      </c>
      <c r="N62" s="339">
        <f t="shared" si="11"/>
        <v>143</v>
      </c>
      <c r="O62" s="339">
        <f t="shared" si="11"/>
        <v>148</v>
      </c>
      <c r="P62" s="339">
        <f t="shared" si="11"/>
        <v>291</v>
      </c>
      <c r="Q62" s="339">
        <f t="shared" si="11"/>
        <v>6</v>
      </c>
      <c r="R62" s="339">
        <f t="shared" si="11"/>
        <v>1446</v>
      </c>
      <c r="S62" s="339">
        <f t="shared" si="11"/>
        <v>1197</v>
      </c>
      <c r="T62" s="339">
        <f t="shared" si="11"/>
        <v>0</v>
      </c>
      <c r="U62" s="340">
        <f t="shared" si="11"/>
        <v>2643</v>
      </c>
      <c r="V62" s="280"/>
      <c r="W62" s="280"/>
      <c r="X62" s="280"/>
      <c r="Y62" s="280"/>
      <c r="Z62" s="280"/>
      <c r="AA62" s="280"/>
      <c r="AB62" s="280"/>
      <c r="AC62" s="280"/>
      <c r="AD62" s="280"/>
      <c r="AE62" s="280"/>
      <c r="AF62" s="280"/>
      <c r="AG62" s="280"/>
      <c r="AH62" s="280"/>
      <c r="AI62" s="280"/>
      <c r="AJ62" s="280"/>
      <c r="AK62" s="280"/>
      <c r="AL62" s="280"/>
      <c r="AM62" s="280"/>
      <c r="AN62" s="280"/>
      <c r="AO62" s="280"/>
      <c r="AP62" s="280"/>
      <c r="AQ62" s="280"/>
      <c r="AR62" s="280"/>
      <c r="AS62" s="280"/>
      <c r="AT62" s="280"/>
      <c r="AU62" s="280"/>
      <c r="AV62" s="280"/>
      <c r="AW62" s="280"/>
      <c r="AX62" s="280"/>
      <c r="AY62" s="280"/>
      <c r="AZ62" s="280"/>
      <c r="BA62" s="280"/>
      <c r="BB62" s="280"/>
      <c r="BC62" s="280"/>
      <c r="BD62" s="280"/>
      <c r="BE62" s="280"/>
      <c r="BF62" s="280"/>
      <c r="BG62" s="280"/>
      <c r="BH62" s="280"/>
      <c r="BI62" s="280"/>
      <c r="BJ62" s="280"/>
    </row>
    <row r="63" spans="1:62" s="82" customFormat="1" ht="11.1" customHeight="1">
      <c r="A63" s="284"/>
      <c r="B63" s="284"/>
      <c r="C63" s="284"/>
      <c r="D63" s="341"/>
      <c r="E63" s="82" t="s">
        <v>67</v>
      </c>
      <c r="F63" s="284"/>
      <c r="G63" s="284"/>
      <c r="H63" s="284"/>
      <c r="I63" s="284"/>
      <c r="J63" s="284"/>
      <c r="K63" s="284"/>
      <c r="L63" s="284"/>
      <c r="M63" s="284"/>
      <c r="N63" s="284"/>
      <c r="O63" s="284"/>
      <c r="P63" s="284"/>
      <c r="Q63" s="284"/>
      <c r="R63" s="284"/>
      <c r="S63" s="284"/>
      <c r="T63" s="290"/>
      <c r="U63" s="284"/>
      <c r="V63" s="391"/>
      <c r="W63" s="391"/>
      <c r="X63" s="391"/>
      <c r="Y63" s="391"/>
      <c r="Z63" s="391"/>
      <c r="AA63" s="391"/>
      <c r="AB63" s="391"/>
      <c r="AC63" s="391"/>
      <c r="AD63" s="391"/>
      <c r="AE63" s="391"/>
      <c r="AF63" s="391"/>
      <c r="AG63" s="391"/>
      <c r="AH63" s="391"/>
      <c r="AI63" s="391"/>
      <c r="AJ63" s="391"/>
      <c r="AK63" s="391"/>
      <c r="AL63" s="391"/>
      <c r="AM63" s="391"/>
      <c r="AN63" s="391"/>
      <c r="AO63" s="391"/>
      <c r="AP63" s="391"/>
      <c r="AQ63" s="391"/>
      <c r="AR63" s="391"/>
      <c r="AS63" s="391"/>
      <c r="AT63" s="391"/>
      <c r="AU63" s="391"/>
      <c r="AV63" s="391"/>
      <c r="AW63" s="391"/>
      <c r="AX63" s="391"/>
      <c r="AY63" s="391"/>
      <c r="AZ63" s="391"/>
      <c r="BA63" s="391"/>
      <c r="BB63" s="391"/>
      <c r="BC63" s="391"/>
      <c r="BD63" s="391"/>
      <c r="BE63" s="391"/>
      <c r="BF63" s="391"/>
      <c r="BG63" s="391"/>
      <c r="BH63" s="391"/>
      <c r="BI63" s="391"/>
      <c r="BJ63" s="391"/>
    </row>
    <row r="64" spans="1:62" ht="11.1" customHeight="1">
      <c r="E64" s="82" t="s">
        <v>137</v>
      </c>
      <c r="V64" s="280"/>
      <c r="W64" s="280"/>
      <c r="X64" s="280"/>
      <c r="Y64" s="280"/>
      <c r="Z64" s="280"/>
      <c r="AA64" s="280"/>
      <c r="AB64" s="280"/>
      <c r="AC64" s="280"/>
      <c r="AD64" s="280"/>
      <c r="AE64" s="280"/>
      <c r="AF64" s="280"/>
      <c r="AG64" s="280"/>
      <c r="AH64" s="280"/>
      <c r="AI64" s="280"/>
      <c r="AJ64" s="280"/>
      <c r="AK64" s="280"/>
      <c r="AL64" s="280"/>
      <c r="AM64" s="280"/>
      <c r="AN64" s="280"/>
      <c r="AO64" s="280"/>
      <c r="AP64" s="280"/>
      <c r="AQ64" s="280"/>
      <c r="AR64" s="280"/>
      <c r="AS64" s="280"/>
      <c r="AT64" s="280"/>
      <c r="AU64" s="280"/>
      <c r="AV64" s="280"/>
      <c r="AW64" s="280"/>
      <c r="AX64" s="280"/>
      <c r="AY64" s="280"/>
      <c r="AZ64" s="280"/>
      <c r="BA64" s="280"/>
      <c r="BB64" s="280"/>
      <c r="BC64" s="280"/>
      <c r="BD64" s="280"/>
      <c r="BE64" s="280"/>
      <c r="BF64" s="280"/>
      <c r="BG64" s="280"/>
      <c r="BH64" s="280"/>
      <c r="BI64" s="280"/>
      <c r="BJ64" s="280"/>
    </row>
    <row r="65" spans="22:62" ht="9" customHeight="1">
      <c r="V65" s="280"/>
      <c r="W65" s="280"/>
      <c r="X65" s="280"/>
      <c r="Y65" s="280"/>
      <c r="Z65" s="280"/>
      <c r="AA65" s="280"/>
      <c r="AB65" s="280"/>
      <c r="AC65" s="280"/>
      <c r="AD65" s="280"/>
      <c r="AE65" s="280"/>
      <c r="AF65" s="280"/>
      <c r="AG65" s="280"/>
      <c r="AH65" s="280"/>
      <c r="AI65" s="280"/>
      <c r="AJ65" s="280"/>
      <c r="AK65" s="280"/>
      <c r="AL65" s="280"/>
      <c r="AM65" s="280"/>
      <c r="AN65" s="280"/>
      <c r="AO65" s="280"/>
      <c r="AP65" s="280"/>
      <c r="AQ65" s="280"/>
      <c r="AR65" s="280"/>
      <c r="AS65" s="280"/>
      <c r="AT65" s="280"/>
      <c r="AU65" s="280"/>
      <c r="AV65" s="280"/>
      <c r="AW65" s="280"/>
      <c r="AX65" s="280"/>
      <c r="AY65" s="280"/>
      <c r="AZ65" s="280"/>
      <c r="BA65" s="280"/>
      <c r="BB65" s="280"/>
      <c r="BC65" s="280"/>
      <c r="BD65" s="280"/>
      <c r="BE65" s="280"/>
      <c r="BF65" s="280"/>
      <c r="BG65" s="280"/>
      <c r="BH65" s="280"/>
      <c r="BI65" s="280"/>
      <c r="BJ65" s="280"/>
    </row>
    <row r="66" spans="22:62" ht="9" customHeight="1"/>
    <row r="67" spans="22:62" ht="9" customHeight="1"/>
    <row r="68" spans="22:62" ht="9" customHeight="1"/>
    <row r="69" spans="22:62" ht="9" customHeight="1"/>
    <row r="70" spans="22:62" ht="9" customHeight="1"/>
    <row r="71" spans="22:62" ht="9" customHeight="1"/>
    <row r="72" spans="22:62" ht="9" customHeight="1"/>
    <row r="73" spans="22:62" ht="9" customHeight="1"/>
    <row r="74" spans="22:62" ht="9" customHeight="1"/>
    <row r="75" spans="22:62" ht="9" customHeight="1"/>
    <row r="76" spans="22:62" ht="9" customHeight="1"/>
    <row r="77" spans="22:62" ht="9" customHeight="1"/>
    <row r="78" spans="22:62" ht="9" customHeight="1"/>
    <row r="79" spans="22:62" ht="9" customHeight="1"/>
    <row r="80" spans="22:62"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spans="5:21" ht="9" customHeight="1">
      <c r="E113" s="69"/>
      <c r="F113" s="344"/>
      <c r="G113" s="344"/>
      <c r="H113" s="344"/>
      <c r="I113" s="344"/>
      <c r="J113" s="344"/>
      <c r="K113" s="344"/>
      <c r="L113" s="344"/>
      <c r="M113" s="344"/>
      <c r="N113" s="344"/>
      <c r="O113" s="344"/>
      <c r="P113" s="344"/>
      <c r="Q113" s="345"/>
      <c r="R113" s="345"/>
      <c r="S113" s="344"/>
      <c r="T113" s="344"/>
      <c r="U113" s="344"/>
    </row>
    <row r="114" spans="5:21" ht="9" customHeight="1"/>
    <row r="115" spans="5:21" ht="9" customHeight="1"/>
    <row r="116" spans="5:21" ht="9" customHeight="1"/>
    <row r="117" spans="5:21" ht="9" customHeight="1"/>
    <row r="118" spans="5:21" ht="9" customHeight="1"/>
    <row r="119" spans="5:21" ht="9" customHeight="1"/>
    <row r="120" spans="5:21" ht="9" customHeight="1"/>
    <row r="121" spans="5:21" ht="9" customHeight="1"/>
    <row r="122" spans="5:21" ht="9" customHeight="1"/>
    <row r="123" spans="5:21" ht="9" customHeight="1"/>
    <row r="124" spans="5:21" ht="9" customHeight="1"/>
    <row r="125" spans="5:21" ht="9" customHeight="1"/>
    <row r="126" spans="5:21" ht="9" customHeight="1"/>
    <row r="127" spans="5:21" ht="9" customHeight="1"/>
    <row r="128" spans="5:21"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ht="9" customHeight="1"/>
    <row r="146" ht="9" customHeight="1"/>
    <row r="147" ht="9" customHeight="1"/>
    <row r="148" ht="9" customHeight="1"/>
    <row r="149" ht="9" customHeight="1"/>
    <row r="150" ht="9" customHeight="1"/>
    <row r="151" ht="9" customHeight="1"/>
    <row r="152" ht="9" customHeight="1"/>
    <row r="153" ht="9" customHeight="1"/>
    <row r="154" ht="9" customHeight="1"/>
    <row r="155" ht="9" customHeight="1"/>
    <row r="156" ht="9" customHeight="1"/>
    <row r="157" ht="9" customHeight="1"/>
    <row r="158" ht="9" customHeight="1"/>
    <row r="159" ht="9" customHeight="1"/>
    <row r="16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sheetData>
  <mergeCells count="18">
    <mergeCell ref="B3:V3"/>
    <mergeCell ref="Y3:Y4"/>
    <mergeCell ref="Z3:AA4"/>
    <mergeCell ref="B4:V4"/>
    <mergeCell ref="D6:D8"/>
    <mergeCell ref="F7:H7"/>
    <mergeCell ref="J7:L7"/>
    <mergeCell ref="N7:P7"/>
    <mergeCell ref="R7:S7"/>
    <mergeCell ref="D46:D48"/>
    <mergeCell ref="D49:D53"/>
    <mergeCell ref="D54:D60"/>
    <mergeCell ref="D10:D18"/>
    <mergeCell ref="D19:D27"/>
    <mergeCell ref="D28:D31"/>
    <mergeCell ref="D32:D34"/>
    <mergeCell ref="D35:D39"/>
    <mergeCell ref="D40:D45"/>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400"/>
  <sheetViews>
    <sheetView topLeftCell="D1" workbookViewId="0">
      <selection activeCell="F14" sqref="F14"/>
    </sheetView>
  </sheetViews>
  <sheetFormatPr baseColWidth="10" defaultRowHeight="12.75"/>
  <cols>
    <col min="1" max="1" width="2" style="65" hidden="1" customWidth="1"/>
    <col min="2" max="2" width="2.140625" style="65" hidden="1" customWidth="1"/>
    <col min="3" max="3" width="2.7109375" style="236" hidden="1" customWidth="1"/>
    <col min="4" max="4" width="6.7109375" style="65" customWidth="1"/>
    <col min="5" max="5" width="1.5703125" style="65" customWidth="1"/>
    <col min="6" max="6" width="60" style="65" customWidth="1"/>
    <col min="7" max="9" width="8.7109375" style="342" customWidth="1"/>
    <col min="10" max="26" width="5.5703125" style="65" customWidth="1"/>
    <col min="27" max="27" width="6.7109375" style="65" customWidth="1"/>
    <col min="28" max="28" width="1" style="65" customWidth="1"/>
    <col min="29" max="30" width="6.7109375" style="65" customWidth="1"/>
    <col min="31" max="256" width="11.42578125" style="65"/>
    <col min="257" max="259" width="0" style="65" hidden="1" customWidth="1"/>
    <col min="260" max="260" width="6.7109375" style="65" customWidth="1"/>
    <col min="261" max="261" width="1.5703125" style="65" customWidth="1"/>
    <col min="262" max="262" width="60" style="65" customWidth="1"/>
    <col min="263" max="265" width="8.7109375" style="65" customWidth="1"/>
    <col min="266" max="282" width="5.5703125" style="65" customWidth="1"/>
    <col min="283" max="283" width="6.7109375" style="65" customWidth="1"/>
    <col min="284" max="284" width="1" style="65" customWidth="1"/>
    <col min="285" max="286" width="6.7109375" style="65" customWidth="1"/>
    <col min="287" max="512" width="11.42578125" style="65"/>
    <col min="513" max="515" width="0" style="65" hidden="1" customWidth="1"/>
    <col min="516" max="516" width="6.7109375" style="65" customWidth="1"/>
    <col min="517" max="517" width="1.5703125" style="65" customWidth="1"/>
    <col min="518" max="518" width="60" style="65" customWidth="1"/>
    <col min="519" max="521" width="8.7109375" style="65" customWidth="1"/>
    <col min="522" max="538" width="5.5703125" style="65" customWidth="1"/>
    <col min="539" max="539" width="6.7109375" style="65" customWidth="1"/>
    <col min="540" max="540" width="1" style="65" customWidth="1"/>
    <col min="541" max="542" width="6.7109375" style="65" customWidth="1"/>
    <col min="543" max="768" width="11.42578125" style="65"/>
    <col min="769" max="771" width="0" style="65" hidden="1" customWidth="1"/>
    <col min="772" max="772" width="6.7109375" style="65" customWidth="1"/>
    <col min="773" max="773" width="1.5703125" style="65" customWidth="1"/>
    <col min="774" max="774" width="60" style="65" customWidth="1"/>
    <col min="775" max="777" width="8.7109375" style="65" customWidth="1"/>
    <col min="778" max="794" width="5.5703125" style="65" customWidth="1"/>
    <col min="795" max="795" width="6.7109375" style="65" customWidth="1"/>
    <col min="796" max="796" width="1" style="65" customWidth="1"/>
    <col min="797" max="798" width="6.7109375" style="65" customWidth="1"/>
    <col min="799" max="1024" width="11.42578125" style="65"/>
    <col min="1025" max="1027" width="0" style="65" hidden="1" customWidth="1"/>
    <col min="1028" max="1028" width="6.7109375" style="65" customWidth="1"/>
    <col min="1029" max="1029" width="1.5703125" style="65" customWidth="1"/>
    <col min="1030" max="1030" width="60" style="65" customWidth="1"/>
    <col min="1031" max="1033" width="8.7109375" style="65" customWidth="1"/>
    <col min="1034" max="1050" width="5.5703125" style="65" customWidth="1"/>
    <col min="1051" max="1051" width="6.7109375" style="65" customWidth="1"/>
    <col min="1052" max="1052" width="1" style="65" customWidth="1"/>
    <col min="1053" max="1054" width="6.7109375" style="65" customWidth="1"/>
    <col min="1055" max="1280" width="11.42578125" style="65"/>
    <col min="1281" max="1283" width="0" style="65" hidden="1" customWidth="1"/>
    <col min="1284" max="1284" width="6.7109375" style="65" customWidth="1"/>
    <col min="1285" max="1285" width="1.5703125" style="65" customWidth="1"/>
    <col min="1286" max="1286" width="60" style="65" customWidth="1"/>
    <col min="1287" max="1289" width="8.7109375" style="65" customWidth="1"/>
    <col min="1290" max="1306" width="5.5703125" style="65" customWidth="1"/>
    <col min="1307" max="1307" width="6.7109375" style="65" customWidth="1"/>
    <col min="1308" max="1308" width="1" style="65" customWidth="1"/>
    <col min="1309" max="1310" width="6.7109375" style="65" customWidth="1"/>
    <col min="1311" max="1536" width="11.42578125" style="65"/>
    <col min="1537" max="1539" width="0" style="65" hidden="1" customWidth="1"/>
    <col min="1540" max="1540" width="6.7109375" style="65" customWidth="1"/>
    <col min="1541" max="1541" width="1.5703125" style="65" customWidth="1"/>
    <col min="1542" max="1542" width="60" style="65" customWidth="1"/>
    <col min="1543" max="1545" width="8.7109375" style="65" customWidth="1"/>
    <col min="1546" max="1562" width="5.5703125" style="65" customWidth="1"/>
    <col min="1563" max="1563" width="6.7109375" style="65" customWidth="1"/>
    <col min="1564" max="1564" width="1" style="65" customWidth="1"/>
    <col min="1565" max="1566" width="6.7109375" style="65" customWidth="1"/>
    <col min="1567" max="1792" width="11.42578125" style="65"/>
    <col min="1793" max="1795" width="0" style="65" hidden="1" customWidth="1"/>
    <col min="1796" max="1796" width="6.7109375" style="65" customWidth="1"/>
    <col min="1797" max="1797" width="1.5703125" style="65" customWidth="1"/>
    <col min="1798" max="1798" width="60" style="65" customWidth="1"/>
    <col min="1799" max="1801" width="8.7109375" style="65" customWidth="1"/>
    <col min="1802" max="1818" width="5.5703125" style="65" customWidth="1"/>
    <col min="1819" max="1819" width="6.7109375" style="65" customWidth="1"/>
    <col min="1820" max="1820" width="1" style="65" customWidth="1"/>
    <col min="1821" max="1822" width="6.7109375" style="65" customWidth="1"/>
    <col min="1823" max="2048" width="11.42578125" style="65"/>
    <col min="2049" max="2051" width="0" style="65" hidden="1" customWidth="1"/>
    <col min="2052" max="2052" width="6.7109375" style="65" customWidth="1"/>
    <col min="2053" max="2053" width="1.5703125" style="65" customWidth="1"/>
    <col min="2054" max="2054" width="60" style="65" customWidth="1"/>
    <col min="2055" max="2057" width="8.7109375" style="65" customWidth="1"/>
    <col min="2058" max="2074" width="5.5703125" style="65" customWidth="1"/>
    <col min="2075" max="2075" width="6.7109375" style="65" customWidth="1"/>
    <col min="2076" max="2076" width="1" style="65" customWidth="1"/>
    <col min="2077" max="2078" width="6.7109375" style="65" customWidth="1"/>
    <col min="2079" max="2304" width="11.42578125" style="65"/>
    <col min="2305" max="2307" width="0" style="65" hidden="1" customWidth="1"/>
    <col min="2308" max="2308" width="6.7109375" style="65" customWidth="1"/>
    <col min="2309" max="2309" width="1.5703125" style="65" customWidth="1"/>
    <col min="2310" max="2310" width="60" style="65" customWidth="1"/>
    <col min="2311" max="2313" width="8.7109375" style="65" customWidth="1"/>
    <col min="2314" max="2330" width="5.5703125" style="65" customWidth="1"/>
    <col min="2331" max="2331" width="6.7109375" style="65" customWidth="1"/>
    <col min="2332" max="2332" width="1" style="65" customWidth="1"/>
    <col min="2333" max="2334" width="6.7109375" style="65" customWidth="1"/>
    <col min="2335" max="2560" width="11.42578125" style="65"/>
    <col min="2561" max="2563" width="0" style="65" hidden="1" customWidth="1"/>
    <col min="2564" max="2564" width="6.7109375" style="65" customWidth="1"/>
    <col min="2565" max="2565" width="1.5703125" style="65" customWidth="1"/>
    <col min="2566" max="2566" width="60" style="65" customWidth="1"/>
    <col min="2567" max="2569" width="8.7109375" style="65" customWidth="1"/>
    <col min="2570" max="2586" width="5.5703125" style="65" customWidth="1"/>
    <col min="2587" max="2587" width="6.7109375" style="65" customWidth="1"/>
    <col min="2588" max="2588" width="1" style="65" customWidth="1"/>
    <col min="2589" max="2590" width="6.7109375" style="65" customWidth="1"/>
    <col min="2591" max="2816" width="11.42578125" style="65"/>
    <col min="2817" max="2819" width="0" style="65" hidden="1" customWidth="1"/>
    <col min="2820" max="2820" width="6.7109375" style="65" customWidth="1"/>
    <col min="2821" max="2821" width="1.5703125" style="65" customWidth="1"/>
    <col min="2822" max="2822" width="60" style="65" customWidth="1"/>
    <col min="2823" max="2825" width="8.7109375" style="65" customWidth="1"/>
    <col min="2826" max="2842" width="5.5703125" style="65" customWidth="1"/>
    <col min="2843" max="2843" width="6.7109375" style="65" customWidth="1"/>
    <col min="2844" max="2844" width="1" style="65" customWidth="1"/>
    <col min="2845" max="2846" width="6.7109375" style="65" customWidth="1"/>
    <col min="2847" max="3072" width="11.42578125" style="65"/>
    <col min="3073" max="3075" width="0" style="65" hidden="1" customWidth="1"/>
    <col min="3076" max="3076" width="6.7109375" style="65" customWidth="1"/>
    <col min="3077" max="3077" width="1.5703125" style="65" customWidth="1"/>
    <col min="3078" max="3078" width="60" style="65" customWidth="1"/>
    <col min="3079" max="3081" width="8.7109375" style="65" customWidth="1"/>
    <col min="3082" max="3098" width="5.5703125" style="65" customWidth="1"/>
    <col min="3099" max="3099" width="6.7109375" style="65" customWidth="1"/>
    <col min="3100" max="3100" width="1" style="65" customWidth="1"/>
    <col min="3101" max="3102" width="6.7109375" style="65" customWidth="1"/>
    <col min="3103" max="3328" width="11.42578125" style="65"/>
    <col min="3329" max="3331" width="0" style="65" hidden="1" customWidth="1"/>
    <col min="3332" max="3332" width="6.7109375" style="65" customWidth="1"/>
    <col min="3333" max="3333" width="1.5703125" style="65" customWidth="1"/>
    <col min="3334" max="3334" width="60" style="65" customWidth="1"/>
    <col min="3335" max="3337" width="8.7109375" style="65" customWidth="1"/>
    <col min="3338" max="3354" width="5.5703125" style="65" customWidth="1"/>
    <col min="3355" max="3355" width="6.7109375" style="65" customWidth="1"/>
    <col min="3356" max="3356" width="1" style="65" customWidth="1"/>
    <col min="3357" max="3358" width="6.7109375" style="65" customWidth="1"/>
    <col min="3359" max="3584" width="11.42578125" style="65"/>
    <col min="3585" max="3587" width="0" style="65" hidden="1" customWidth="1"/>
    <col min="3588" max="3588" width="6.7109375" style="65" customWidth="1"/>
    <col min="3589" max="3589" width="1.5703125" style="65" customWidth="1"/>
    <col min="3590" max="3590" width="60" style="65" customWidth="1"/>
    <col min="3591" max="3593" width="8.7109375" style="65" customWidth="1"/>
    <col min="3594" max="3610" width="5.5703125" style="65" customWidth="1"/>
    <col min="3611" max="3611" width="6.7109375" style="65" customWidth="1"/>
    <col min="3612" max="3612" width="1" style="65" customWidth="1"/>
    <col min="3613" max="3614" width="6.7109375" style="65" customWidth="1"/>
    <col min="3615" max="3840" width="11.42578125" style="65"/>
    <col min="3841" max="3843" width="0" style="65" hidden="1" customWidth="1"/>
    <col min="3844" max="3844" width="6.7109375" style="65" customWidth="1"/>
    <col min="3845" max="3845" width="1.5703125" style="65" customWidth="1"/>
    <col min="3846" max="3846" width="60" style="65" customWidth="1"/>
    <col min="3847" max="3849" width="8.7109375" style="65" customWidth="1"/>
    <col min="3850" max="3866" width="5.5703125" style="65" customWidth="1"/>
    <col min="3867" max="3867" width="6.7109375" style="65" customWidth="1"/>
    <col min="3868" max="3868" width="1" style="65" customWidth="1"/>
    <col min="3869" max="3870" width="6.7109375" style="65" customWidth="1"/>
    <col min="3871" max="4096" width="11.42578125" style="65"/>
    <col min="4097" max="4099" width="0" style="65" hidden="1" customWidth="1"/>
    <col min="4100" max="4100" width="6.7109375" style="65" customWidth="1"/>
    <col min="4101" max="4101" width="1.5703125" style="65" customWidth="1"/>
    <col min="4102" max="4102" width="60" style="65" customWidth="1"/>
    <col min="4103" max="4105" width="8.7109375" style="65" customWidth="1"/>
    <col min="4106" max="4122" width="5.5703125" style="65" customWidth="1"/>
    <col min="4123" max="4123" width="6.7109375" style="65" customWidth="1"/>
    <col min="4124" max="4124" width="1" style="65" customWidth="1"/>
    <col min="4125" max="4126" width="6.7109375" style="65" customWidth="1"/>
    <col min="4127" max="4352" width="11.42578125" style="65"/>
    <col min="4353" max="4355" width="0" style="65" hidden="1" customWidth="1"/>
    <col min="4356" max="4356" width="6.7109375" style="65" customWidth="1"/>
    <col min="4357" max="4357" width="1.5703125" style="65" customWidth="1"/>
    <col min="4358" max="4358" width="60" style="65" customWidth="1"/>
    <col min="4359" max="4361" width="8.7109375" style="65" customWidth="1"/>
    <col min="4362" max="4378" width="5.5703125" style="65" customWidth="1"/>
    <col min="4379" max="4379" width="6.7109375" style="65" customWidth="1"/>
    <col min="4380" max="4380" width="1" style="65" customWidth="1"/>
    <col min="4381" max="4382" width="6.7109375" style="65" customWidth="1"/>
    <col min="4383" max="4608" width="11.42578125" style="65"/>
    <col min="4609" max="4611" width="0" style="65" hidden="1" customWidth="1"/>
    <col min="4612" max="4612" width="6.7109375" style="65" customWidth="1"/>
    <col min="4613" max="4613" width="1.5703125" style="65" customWidth="1"/>
    <col min="4614" max="4614" width="60" style="65" customWidth="1"/>
    <col min="4615" max="4617" width="8.7109375" style="65" customWidth="1"/>
    <col min="4618" max="4634" width="5.5703125" style="65" customWidth="1"/>
    <col min="4635" max="4635" width="6.7109375" style="65" customWidth="1"/>
    <col min="4636" max="4636" width="1" style="65" customWidth="1"/>
    <col min="4637" max="4638" width="6.7109375" style="65" customWidth="1"/>
    <col min="4639" max="4864" width="11.42578125" style="65"/>
    <col min="4865" max="4867" width="0" style="65" hidden="1" customWidth="1"/>
    <col min="4868" max="4868" width="6.7109375" style="65" customWidth="1"/>
    <col min="4869" max="4869" width="1.5703125" style="65" customWidth="1"/>
    <col min="4870" max="4870" width="60" style="65" customWidth="1"/>
    <col min="4871" max="4873" width="8.7109375" style="65" customWidth="1"/>
    <col min="4874" max="4890" width="5.5703125" style="65" customWidth="1"/>
    <col min="4891" max="4891" width="6.7109375" style="65" customWidth="1"/>
    <col min="4892" max="4892" width="1" style="65" customWidth="1"/>
    <col min="4893" max="4894" width="6.7109375" style="65" customWidth="1"/>
    <col min="4895" max="5120" width="11.42578125" style="65"/>
    <col min="5121" max="5123" width="0" style="65" hidden="1" customWidth="1"/>
    <col min="5124" max="5124" width="6.7109375" style="65" customWidth="1"/>
    <col min="5125" max="5125" width="1.5703125" style="65" customWidth="1"/>
    <col min="5126" max="5126" width="60" style="65" customWidth="1"/>
    <col min="5127" max="5129" width="8.7109375" style="65" customWidth="1"/>
    <col min="5130" max="5146" width="5.5703125" style="65" customWidth="1"/>
    <col min="5147" max="5147" width="6.7109375" style="65" customWidth="1"/>
    <col min="5148" max="5148" width="1" style="65" customWidth="1"/>
    <col min="5149" max="5150" width="6.7109375" style="65" customWidth="1"/>
    <col min="5151" max="5376" width="11.42578125" style="65"/>
    <col min="5377" max="5379" width="0" style="65" hidden="1" customWidth="1"/>
    <col min="5380" max="5380" width="6.7109375" style="65" customWidth="1"/>
    <col min="5381" max="5381" width="1.5703125" style="65" customWidth="1"/>
    <col min="5382" max="5382" width="60" style="65" customWidth="1"/>
    <col min="5383" max="5385" width="8.7109375" style="65" customWidth="1"/>
    <col min="5386" max="5402" width="5.5703125" style="65" customWidth="1"/>
    <col min="5403" max="5403" width="6.7109375" style="65" customWidth="1"/>
    <col min="5404" max="5404" width="1" style="65" customWidth="1"/>
    <col min="5405" max="5406" width="6.7109375" style="65" customWidth="1"/>
    <col min="5407" max="5632" width="11.42578125" style="65"/>
    <col min="5633" max="5635" width="0" style="65" hidden="1" customWidth="1"/>
    <col min="5636" max="5636" width="6.7109375" style="65" customWidth="1"/>
    <col min="5637" max="5637" width="1.5703125" style="65" customWidth="1"/>
    <col min="5638" max="5638" width="60" style="65" customWidth="1"/>
    <col min="5639" max="5641" width="8.7109375" style="65" customWidth="1"/>
    <col min="5642" max="5658" width="5.5703125" style="65" customWidth="1"/>
    <col min="5659" max="5659" width="6.7109375" style="65" customWidth="1"/>
    <col min="5660" max="5660" width="1" style="65" customWidth="1"/>
    <col min="5661" max="5662" width="6.7109375" style="65" customWidth="1"/>
    <col min="5663" max="5888" width="11.42578125" style="65"/>
    <col min="5889" max="5891" width="0" style="65" hidden="1" customWidth="1"/>
    <col min="5892" max="5892" width="6.7109375" style="65" customWidth="1"/>
    <col min="5893" max="5893" width="1.5703125" style="65" customWidth="1"/>
    <col min="5894" max="5894" width="60" style="65" customWidth="1"/>
    <col min="5895" max="5897" width="8.7109375" style="65" customWidth="1"/>
    <col min="5898" max="5914" width="5.5703125" style="65" customWidth="1"/>
    <col min="5915" max="5915" width="6.7109375" style="65" customWidth="1"/>
    <col min="5916" max="5916" width="1" style="65" customWidth="1"/>
    <col min="5917" max="5918" width="6.7109375" style="65" customWidth="1"/>
    <col min="5919" max="6144" width="11.42578125" style="65"/>
    <col min="6145" max="6147" width="0" style="65" hidden="1" customWidth="1"/>
    <col min="6148" max="6148" width="6.7109375" style="65" customWidth="1"/>
    <col min="6149" max="6149" width="1.5703125" style="65" customWidth="1"/>
    <col min="6150" max="6150" width="60" style="65" customWidth="1"/>
    <col min="6151" max="6153" width="8.7109375" style="65" customWidth="1"/>
    <col min="6154" max="6170" width="5.5703125" style="65" customWidth="1"/>
    <col min="6171" max="6171" width="6.7109375" style="65" customWidth="1"/>
    <col min="6172" max="6172" width="1" style="65" customWidth="1"/>
    <col min="6173" max="6174" width="6.7109375" style="65" customWidth="1"/>
    <col min="6175" max="6400" width="11.42578125" style="65"/>
    <col min="6401" max="6403" width="0" style="65" hidden="1" customWidth="1"/>
    <col min="6404" max="6404" width="6.7109375" style="65" customWidth="1"/>
    <col min="6405" max="6405" width="1.5703125" style="65" customWidth="1"/>
    <col min="6406" max="6406" width="60" style="65" customWidth="1"/>
    <col min="6407" max="6409" width="8.7109375" style="65" customWidth="1"/>
    <col min="6410" max="6426" width="5.5703125" style="65" customWidth="1"/>
    <col min="6427" max="6427" width="6.7109375" style="65" customWidth="1"/>
    <col min="6428" max="6428" width="1" style="65" customWidth="1"/>
    <col min="6429" max="6430" width="6.7109375" style="65" customWidth="1"/>
    <col min="6431" max="6656" width="11.42578125" style="65"/>
    <col min="6657" max="6659" width="0" style="65" hidden="1" customWidth="1"/>
    <col min="6660" max="6660" width="6.7109375" style="65" customWidth="1"/>
    <col min="6661" max="6661" width="1.5703125" style="65" customWidth="1"/>
    <col min="6662" max="6662" width="60" style="65" customWidth="1"/>
    <col min="6663" max="6665" width="8.7109375" style="65" customWidth="1"/>
    <col min="6666" max="6682" width="5.5703125" style="65" customWidth="1"/>
    <col min="6683" max="6683" width="6.7109375" style="65" customWidth="1"/>
    <col min="6684" max="6684" width="1" style="65" customWidth="1"/>
    <col min="6685" max="6686" width="6.7109375" style="65" customWidth="1"/>
    <col min="6687" max="6912" width="11.42578125" style="65"/>
    <col min="6913" max="6915" width="0" style="65" hidden="1" customWidth="1"/>
    <col min="6916" max="6916" width="6.7109375" style="65" customWidth="1"/>
    <col min="6917" max="6917" width="1.5703125" style="65" customWidth="1"/>
    <col min="6918" max="6918" width="60" style="65" customWidth="1"/>
    <col min="6919" max="6921" width="8.7109375" style="65" customWidth="1"/>
    <col min="6922" max="6938" width="5.5703125" style="65" customWidth="1"/>
    <col min="6939" max="6939" width="6.7109375" style="65" customWidth="1"/>
    <col min="6940" max="6940" width="1" style="65" customWidth="1"/>
    <col min="6941" max="6942" width="6.7109375" style="65" customWidth="1"/>
    <col min="6943" max="7168" width="11.42578125" style="65"/>
    <col min="7169" max="7171" width="0" style="65" hidden="1" customWidth="1"/>
    <col min="7172" max="7172" width="6.7109375" style="65" customWidth="1"/>
    <col min="7173" max="7173" width="1.5703125" style="65" customWidth="1"/>
    <col min="7174" max="7174" width="60" style="65" customWidth="1"/>
    <col min="7175" max="7177" width="8.7109375" style="65" customWidth="1"/>
    <col min="7178" max="7194" width="5.5703125" style="65" customWidth="1"/>
    <col min="7195" max="7195" width="6.7109375" style="65" customWidth="1"/>
    <col min="7196" max="7196" width="1" style="65" customWidth="1"/>
    <col min="7197" max="7198" width="6.7109375" style="65" customWidth="1"/>
    <col min="7199" max="7424" width="11.42578125" style="65"/>
    <col min="7425" max="7427" width="0" style="65" hidden="1" customWidth="1"/>
    <col min="7428" max="7428" width="6.7109375" style="65" customWidth="1"/>
    <col min="7429" max="7429" width="1.5703125" style="65" customWidth="1"/>
    <col min="7430" max="7430" width="60" style="65" customWidth="1"/>
    <col min="7431" max="7433" width="8.7109375" style="65" customWidth="1"/>
    <col min="7434" max="7450" width="5.5703125" style="65" customWidth="1"/>
    <col min="7451" max="7451" width="6.7109375" style="65" customWidth="1"/>
    <col min="7452" max="7452" width="1" style="65" customWidth="1"/>
    <col min="7453" max="7454" width="6.7109375" style="65" customWidth="1"/>
    <col min="7455" max="7680" width="11.42578125" style="65"/>
    <col min="7681" max="7683" width="0" style="65" hidden="1" customWidth="1"/>
    <col min="7684" max="7684" width="6.7109375" style="65" customWidth="1"/>
    <col min="7685" max="7685" width="1.5703125" style="65" customWidth="1"/>
    <col min="7686" max="7686" width="60" style="65" customWidth="1"/>
    <col min="7687" max="7689" width="8.7109375" style="65" customWidth="1"/>
    <col min="7690" max="7706" width="5.5703125" style="65" customWidth="1"/>
    <col min="7707" max="7707" width="6.7109375" style="65" customWidth="1"/>
    <col min="7708" max="7708" width="1" style="65" customWidth="1"/>
    <col min="7709" max="7710" width="6.7109375" style="65" customWidth="1"/>
    <col min="7711" max="7936" width="11.42578125" style="65"/>
    <col min="7937" max="7939" width="0" style="65" hidden="1" customWidth="1"/>
    <col min="7940" max="7940" width="6.7109375" style="65" customWidth="1"/>
    <col min="7941" max="7941" width="1.5703125" style="65" customWidth="1"/>
    <col min="7942" max="7942" width="60" style="65" customWidth="1"/>
    <col min="7943" max="7945" width="8.7109375" style="65" customWidth="1"/>
    <col min="7946" max="7962" width="5.5703125" style="65" customWidth="1"/>
    <col min="7963" max="7963" width="6.7109375" style="65" customWidth="1"/>
    <col min="7964" max="7964" width="1" style="65" customWidth="1"/>
    <col min="7965" max="7966" width="6.7109375" style="65" customWidth="1"/>
    <col min="7967" max="8192" width="11.42578125" style="65"/>
    <col min="8193" max="8195" width="0" style="65" hidden="1" customWidth="1"/>
    <col min="8196" max="8196" width="6.7109375" style="65" customWidth="1"/>
    <col min="8197" max="8197" width="1.5703125" style="65" customWidth="1"/>
    <col min="8198" max="8198" width="60" style="65" customWidth="1"/>
    <col min="8199" max="8201" width="8.7109375" style="65" customWidth="1"/>
    <col min="8202" max="8218" width="5.5703125" style="65" customWidth="1"/>
    <col min="8219" max="8219" width="6.7109375" style="65" customWidth="1"/>
    <col min="8220" max="8220" width="1" style="65" customWidth="1"/>
    <col min="8221" max="8222" width="6.7109375" style="65" customWidth="1"/>
    <col min="8223" max="8448" width="11.42578125" style="65"/>
    <col min="8449" max="8451" width="0" style="65" hidden="1" customWidth="1"/>
    <col min="8452" max="8452" width="6.7109375" style="65" customWidth="1"/>
    <col min="8453" max="8453" width="1.5703125" style="65" customWidth="1"/>
    <col min="8454" max="8454" width="60" style="65" customWidth="1"/>
    <col min="8455" max="8457" width="8.7109375" style="65" customWidth="1"/>
    <col min="8458" max="8474" width="5.5703125" style="65" customWidth="1"/>
    <col min="8475" max="8475" width="6.7109375" style="65" customWidth="1"/>
    <col min="8476" max="8476" width="1" style="65" customWidth="1"/>
    <col min="8477" max="8478" width="6.7109375" style="65" customWidth="1"/>
    <col min="8479" max="8704" width="11.42578125" style="65"/>
    <col min="8705" max="8707" width="0" style="65" hidden="1" customWidth="1"/>
    <col min="8708" max="8708" width="6.7109375" style="65" customWidth="1"/>
    <col min="8709" max="8709" width="1.5703125" style="65" customWidth="1"/>
    <col min="8710" max="8710" width="60" style="65" customWidth="1"/>
    <col min="8711" max="8713" width="8.7109375" style="65" customWidth="1"/>
    <col min="8714" max="8730" width="5.5703125" style="65" customWidth="1"/>
    <col min="8731" max="8731" width="6.7109375" style="65" customWidth="1"/>
    <col min="8732" max="8732" width="1" style="65" customWidth="1"/>
    <col min="8733" max="8734" width="6.7109375" style="65" customWidth="1"/>
    <col min="8735" max="8960" width="11.42578125" style="65"/>
    <col min="8961" max="8963" width="0" style="65" hidden="1" customWidth="1"/>
    <col min="8964" max="8964" width="6.7109375" style="65" customWidth="1"/>
    <col min="8965" max="8965" width="1.5703125" style="65" customWidth="1"/>
    <col min="8966" max="8966" width="60" style="65" customWidth="1"/>
    <col min="8967" max="8969" width="8.7109375" style="65" customWidth="1"/>
    <col min="8970" max="8986" width="5.5703125" style="65" customWidth="1"/>
    <col min="8987" max="8987" width="6.7109375" style="65" customWidth="1"/>
    <col min="8988" max="8988" width="1" style="65" customWidth="1"/>
    <col min="8989" max="8990" width="6.7109375" style="65" customWidth="1"/>
    <col min="8991" max="9216" width="11.42578125" style="65"/>
    <col min="9217" max="9219" width="0" style="65" hidden="1" customWidth="1"/>
    <col min="9220" max="9220" width="6.7109375" style="65" customWidth="1"/>
    <col min="9221" max="9221" width="1.5703125" style="65" customWidth="1"/>
    <col min="9222" max="9222" width="60" style="65" customWidth="1"/>
    <col min="9223" max="9225" width="8.7109375" style="65" customWidth="1"/>
    <col min="9226" max="9242" width="5.5703125" style="65" customWidth="1"/>
    <col min="9243" max="9243" width="6.7109375" style="65" customWidth="1"/>
    <col min="9244" max="9244" width="1" style="65" customWidth="1"/>
    <col min="9245" max="9246" width="6.7109375" style="65" customWidth="1"/>
    <col min="9247" max="9472" width="11.42578125" style="65"/>
    <col min="9473" max="9475" width="0" style="65" hidden="1" customWidth="1"/>
    <col min="9476" max="9476" width="6.7109375" style="65" customWidth="1"/>
    <col min="9477" max="9477" width="1.5703125" style="65" customWidth="1"/>
    <col min="9478" max="9478" width="60" style="65" customWidth="1"/>
    <col min="9479" max="9481" width="8.7109375" style="65" customWidth="1"/>
    <col min="9482" max="9498" width="5.5703125" style="65" customWidth="1"/>
    <col min="9499" max="9499" width="6.7109375" style="65" customWidth="1"/>
    <col min="9500" max="9500" width="1" style="65" customWidth="1"/>
    <col min="9501" max="9502" width="6.7109375" style="65" customWidth="1"/>
    <col min="9503" max="9728" width="11.42578125" style="65"/>
    <col min="9729" max="9731" width="0" style="65" hidden="1" customWidth="1"/>
    <col min="9732" max="9732" width="6.7109375" style="65" customWidth="1"/>
    <col min="9733" max="9733" width="1.5703125" style="65" customWidth="1"/>
    <col min="9734" max="9734" width="60" style="65" customWidth="1"/>
    <col min="9735" max="9737" width="8.7109375" style="65" customWidth="1"/>
    <col min="9738" max="9754" width="5.5703125" style="65" customWidth="1"/>
    <col min="9755" max="9755" width="6.7109375" style="65" customWidth="1"/>
    <col min="9756" max="9756" width="1" style="65" customWidth="1"/>
    <col min="9757" max="9758" width="6.7109375" style="65" customWidth="1"/>
    <col min="9759" max="9984" width="11.42578125" style="65"/>
    <col min="9985" max="9987" width="0" style="65" hidden="1" customWidth="1"/>
    <col min="9988" max="9988" width="6.7109375" style="65" customWidth="1"/>
    <col min="9989" max="9989" width="1.5703125" style="65" customWidth="1"/>
    <col min="9990" max="9990" width="60" style="65" customWidth="1"/>
    <col min="9991" max="9993" width="8.7109375" style="65" customWidth="1"/>
    <col min="9994" max="10010" width="5.5703125" style="65" customWidth="1"/>
    <col min="10011" max="10011" width="6.7109375" style="65" customWidth="1"/>
    <col min="10012" max="10012" width="1" style="65" customWidth="1"/>
    <col min="10013" max="10014" width="6.7109375" style="65" customWidth="1"/>
    <col min="10015" max="10240" width="11.42578125" style="65"/>
    <col min="10241" max="10243" width="0" style="65" hidden="1" customWidth="1"/>
    <col min="10244" max="10244" width="6.7109375" style="65" customWidth="1"/>
    <col min="10245" max="10245" width="1.5703125" style="65" customWidth="1"/>
    <col min="10246" max="10246" width="60" style="65" customWidth="1"/>
    <col min="10247" max="10249" width="8.7109375" style="65" customWidth="1"/>
    <col min="10250" max="10266" width="5.5703125" style="65" customWidth="1"/>
    <col min="10267" max="10267" width="6.7109375" style="65" customWidth="1"/>
    <col min="10268" max="10268" width="1" style="65" customWidth="1"/>
    <col min="10269" max="10270" width="6.7109375" style="65" customWidth="1"/>
    <col min="10271" max="10496" width="11.42578125" style="65"/>
    <col min="10497" max="10499" width="0" style="65" hidden="1" customWidth="1"/>
    <col min="10500" max="10500" width="6.7109375" style="65" customWidth="1"/>
    <col min="10501" max="10501" width="1.5703125" style="65" customWidth="1"/>
    <col min="10502" max="10502" width="60" style="65" customWidth="1"/>
    <col min="10503" max="10505" width="8.7109375" style="65" customWidth="1"/>
    <col min="10506" max="10522" width="5.5703125" style="65" customWidth="1"/>
    <col min="10523" max="10523" width="6.7109375" style="65" customWidth="1"/>
    <col min="10524" max="10524" width="1" style="65" customWidth="1"/>
    <col min="10525" max="10526" width="6.7109375" style="65" customWidth="1"/>
    <col min="10527" max="10752" width="11.42578125" style="65"/>
    <col min="10753" max="10755" width="0" style="65" hidden="1" customWidth="1"/>
    <col min="10756" max="10756" width="6.7109375" style="65" customWidth="1"/>
    <col min="10757" max="10757" width="1.5703125" style="65" customWidth="1"/>
    <col min="10758" max="10758" width="60" style="65" customWidth="1"/>
    <col min="10759" max="10761" width="8.7109375" style="65" customWidth="1"/>
    <col min="10762" max="10778" width="5.5703125" style="65" customWidth="1"/>
    <col min="10779" max="10779" width="6.7109375" style="65" customWidth="1"/>
    <col min="10780" max="10780" width="1" style="65" customWidth="1"/>
    <col min="10781" max="10782" width="6.7109375" style="65" customWidth="1"/>
    <col min="10783" max="11008" width="11.42578125" style="65"/>
    <col min="11009" max="11011" width="0" style="65" hidden="1" customWidth="1"/>
    <col min="11012" max="11012" width="6.7109375" style="65" customWidth="1"/>
    <col min="11013" max="11013" width="1.5703125" style="65" customWidth="1"/>
    <col min="11014" max="11014" width="60" style="65" customWidth="1"/>
    <col min="11015" max="11017" width="8.7109375" style="65" customWidth="1"/>
    <col min="11018" max="11034" width="5.5703125" style="65" customWidth="1"/>
    <col min="11035" max="11035" width="6.7109375" style="65" customWidth="1"/>
    <col min="11036" max="11036" width="1" style="65" customWidth="1"/>
    <col min="11037" max="11038" width="6.7109375" style="65" customWidth="1"/>
    <col min="11039" max="11264" width="11.42578125" style="65"/>
    <col min="11265" max="11267" width="0" style="65" hidden="1" customWidth="1"/>
    <col min="11268" max="11268" width="6.7109375" style="65" customWidth="1"/>
    <col min="11269" max="11269" width="1.5703125" style="65" customWidth="1"/>
    <col min="11270" max="11270" width="60" style="65" customWidth="1"/>
    <col min="11271" max="11273" width="8.7109375" style="65" customWidth="1"/>
    <col min="11274" max="11290" width="5.5703125" style="65" customWidth="1"/>
    <col min="11291" max="11291" width="6.7109375" style="65" customWidth="1"/>
    <col min="11292" max="11292" width="1" style="65" customWidth="1"/>
    <col min="11293" max="11294" width="6.7109375" style="65" customWidth="1"/>
    <col min="11295" max="11520" width="11.42578125" style="65"/>
    <col min="11521" max="11523" width="0" style="65" hidden="1" customWidth="1"/>
    <col min="11524" max="11524" width="6.7109375" style="65" customWidth="1"/>
    <col min="11525" max="11525" width="1.5703125" style="65" customWidth="1"/>
    <col min="11526" max="11526" width="60" style="65" customWidth="1"/>
    <col min="11527" max="11529" width="8.7109375" style="65" customWidth="1"/>
    <col min="11530" max="11546" width="5.5703125" style="65" customWidth="1"/>
    <col min="11547" max="11547" width="6.7109375" style="65" customWidth="1"/>
    <col min="11548" max="11548" width="1" style="65" customWidth="1"/>
    <col min="11549" max="11550" width="6.7109375" style="65" customWidth="1"/>
    <col min="11551" max="11776" width="11.42578125" style="65"/>
    <col min="11777" max="11779" width="0" style="65" hidden="1" customWidth="1"/>
    <col min="11780" max="11780" width="6.7109375" style="65" customWidth="1"/>
    <col min="11781" max="11781" width="1.5703125" style="65" customWidth="1"/>
    <col min="11782" max="11782" width="60" style="65" customWidth="1"/>
    <col min="11783" max="11785" width="8.7109375" style="65" customWidth="1"/>
    <col min="11786" max="11802" width="5.5703125" style="65" customWidth="1"/>
    <col min="11803" max="11803" width="6.7109375" style="65" customWidth="1"/>
    <col min="11804" max="11804" width="1" style="65" customWidth="1"/>
    <col min="11805" max="11806" width="6.7109375" style="65" customWidth="1"/>
    <col min="11807" max="12032" width="11.42578125" style="65"/>
    <col min="12033" max="12035" width="0" style="65" hidden="1" customWidth="1"/>
    <col min="12036" max="12036" width="6.7109375" style="65" customWidth="1"/>
    <col min="12037" max="12037" width="1.5703125" style="65" customWidth="1"/>
    <col min="12038" max="12038" width="60" style="65" customWidth="1"/>
    <col min="12039" max="12041" width="8.7109375" style="65" customWidth="1"/>
    <col min="12042" max="12058" width="5.5703125" style="65" customWidth="1"/>
    <col min="12059" max="12059" width="6.7109375" style="65" customWidth="1"/>
    <col min="12060" max="12060" width="1" style="65" customWidth="1"/>
    <col min="12061" max="12062" width="6.7109375" style="65" customWidth="1"/>
    <col min="12063" max="12288" width="11.42578125" style="65"/>
    <col min="12289" max="12291" width="0" style="65" hidden="1" customWidth="1"/>
    <col min="12292" max="12292" width="6.7109375" style="65" customWidth="1"/>
    <col min="12293" max="12293" width="1.5703125" style="65" customWidth="1"/>
    <col min="12294" max="12294" width="60" style="65" customWidth="1"/>
    <col min="12295" max="12297" width="8.7109375" style="65" customWidth="1"/>
    <col min="12298" max="12314" width="5.5703125" style="65" customWidth="1"/>
    <col min="12315" max="12315" width="6.7109375" style="65" customWidth="1"/>
    <col min="12316" max="12316" width="1" style="65" customWidth="1"/>
    <col min="12317" max="12318" width="6.7109375" style="65" customWidth="1"/>
    <col min="12319" max="12544" width="11.42578125" style="65"/>
    <col min="12545" max="12547" width="0" style="65" hidden="1" customWidth="1"/>
    <col min="12548" max="12548" width="6.7109375" style="65" customWidth="1"/>
    <col min="12549" max="12549" width="1.5703125" style="65" customWidth="1"/>
    <col min="12550" max="12550" width="60" style="65" customWidth="1"/>
    <col min="12551" max="12553" width="8.7109375" style="65" customWidth="1"/>
    <col min="12554" max="12570" width="5.5703125" style="65" customWidth="1"/>
    <col min="12571" max="12571" width="6.7109375" style="65" customWidth="1"/>
    <col min="12572" max="12572" width="1" style="65" customWidth="1"/>
    <col min="12573" max="12574" width="6.7109375" style="65" customWidth="1"/>
    <col min="12575" max="12800" width="11.42578125" style="65"/>
    <col min="12801" max="12803" width="0" style="65" hidden="1" customWidth="1"/>
    <col min="12804" max="12804" width="6.7109375" style="65" customWidth="1"/>
    <col min="12805" max="12805" width="1.5703125" style="65" customWidth="1"/>
    <col min="12806" max="12806" width="60" style="65" customWidth="1"/>
    <col min="12807" max="12809" width="8.7109375" style="65" customWidth="1"/>
    <col min="12810" max="12826" width="5.5703125" style="65" customWidth="1"/>
    <col min="12827" max="12827" width="6.7109375" style="65" customWidth="1"/>
    <col min="12828" max="12828" width="1" style="65" customWidth="1"/>
    <col min="12829" max="12830" width="6.7109375" style="65" customWidth="1"/>
    <col min="12831" max="13056" width="11.42578125" style="65"/>
    <col min="13057" max="13059" width="0" style="65" hidden="1" customWidth="1"/>
    <col min="13060" max="13060" width="6.7109375" style="65" customWidth="1"/>
    <col min="13061" max="13061" width="1.5703125" style="65" customWidth="1"/>
    <col min="13062" max="13062" width="60" style="65" customWidth="1"/>
    <col min="13063" max="13065" width="8.7109375" style="65" customWidth="1"/>
    <col min="13066" max="13082" width="5.5703125" style="65" customWidth="1"/>
    <col min="13083" max="13083" width="6.7109375" style="65" customWidth="1"/>
    <col min="13084" max="13084" width="1" style="65" customWidth="1"/>
    <col min="13085" max="13086" width="6.7109375" style="65" customWidth="1"/>
    <col min="13087" max="13312" width="11.42578125" style="65"/>
    <col min="13313" max="13315" width="0" style="65" hidden="1" customWidth="1"/>
    <col min="13316" max="13316" width="6.7109375" style="65" customWidth="1"/>
    <col min="13317" max="13317" width="1.5703125" style="65" customWidth="1"/>
    <col min="13318" max="13318" width="60" style="65" customWidth="1"/>
    <col min="13319" max="13321" width="8.7109375" style="65" customWidth="1"/>
    <col min="13322" max="13338" width="5.5703125" style="65" customWidth="1"/>
    <col min="13339" max="13339" width="6.7109375" style="65" customWidth="1"/>
    <col min="13340" max="13340" width="1" style="65" customWidth="1"/>
    <col min="13341" max="13342" width="6.7109375" style="65" customWidth="1"/>
    <col min="13343" max="13568" width="11.42578125" style="65"/>
    <col min="13569" max="13571" width="0" style="65" hidden="1" customWidth="1"/>
    <col min="13572" max="13572" width="6.7109375" style="65" customWidth="1"/>
    <col min="13573" max="13573" width="1.5703125" style="65" customWidth="1"/>
    <col min="13574" max="13574" width="60" style="65" customWidth="1"/>
    <col min="13575" max="13577" width="8.7109375" style="65" customWidth="1"/>
    <col min="13578" max="13594" width="5.5703125" style="65" customWidth="1"/>
    <col min="13595" max="13595" width="6.7109375" style="65" customWidth="1"/>
    <col min="13596" max="13596" width="1" style="65" customWidth="1"/>
    <col min="13597" max="13598" width="6.7109375" style="65" customWidth="1"/>
    <col min="13599" max="13824" width="11.42578125" style="65"/>
    <col min="13825" max="13827" width="0" style="65" hidden="1" customWidth="1"/>
    <col min="13828" max="13828" width="6.7109375" style="65" customWidth="1"/>
    <col min="13829" max="13829" width="1.5703125" style="65" customWidth="1"/>
    <col min="13830" max="13830" width="60" style="65" customWidth="1"/>
    <col min="13831" max="13833" width="8.7109375" style="65" customWidth="1"/>
    <col min="13834" max="13850" width="5.5703125" style="65" customWidth="1"/>
    <col min="13851" max="13851" width="6.7109375" style="65" customWidth="1"/>
    <col min="13852" max="13852" width="1" style="65" customWidth="1"/>
    <col min="13853" max="13854" width="6.7109375" style="65" customWidth="1"/>
    <col min="13855" max="14080" width="11.42578125" style="65"/>
    <col min="14081" max="14083" width="0" style="65" hidden="1" customWidth="1"/>
    <col min="14084" max="14084" width="6.7109375" style="65" customWidth="1"/>
    <col min="14085" max="14085" width="1.5703125" style="65" customWidth="1"/>
    <col min="14086" max="14086" width="60" style="65" customWidth="1"/>
    <col min="14087" max="14089" width="8.7109375" style="65" customWidth="1"/>
    <col min="14090" max="14106" width="5.5703125" style="65" customWidth="1"/>
    <col min="14107" max="14107" width="6.7109375" style="65" customWidth="1"/>
    <col min="14108" max="14108" width="1" style="65" customWidth="1"/>
    <col min="14109" max="14110" width="6.7109375" style="65" customWidth="1"/>
    <col min="14111" max="14336" width="11.42578125" style="65"/>
    <col min="14337" max="14339" width="0" style="65" hidden="1" customWidth="1"/>
    <col min="14340" max="14340" width="6.7109375" style="65" customWidth="1"/>
    <col min="14341" max="14341" width="1.5703125" style="65" customWidth="1"/>
    <col min="14342" max="14342" width="60" style="65" customWidth="1"/>
    <col min="14343" max="14345" width="8.7109375" style="65" customWidth="1"/>
    <col min="14346" max="14362" width="5.5703125" style="65" customWidth="1"/>
    <col min="14363" max="14363" width="6.7109375" style="65" customWidth="1"/>
    <col min="14364" max="14364" width="1" style="65" customWidth="1"/>
    <col min="14365" max="14366" width="6.7109375" style="65" customWidth="1"/>
    <col min="14367" max="14592" width="11.42578125" style="65"/>
    <col min="14593" max="14595" width="0" style="65" hidden="1" customWidth="1"/>
    <col min="14596" max="14596" width="6.7109375" style="65" customWidth="1"/>
    <col min="14597" max="14597" width="1.5703125" style="65" customWidth="1"/>
    <col min="14598" max="14598" width="60" style="65" customWidth="1"/>
    <col min="14599" max="14601" width="8.7109375" style="65" customWidth="1"/>
    <col min="14602" max="14618" width="5.5703125" style="65" customWidth="1"/>
    <col min="14619" max="14619" width="6.7109375" style="65" customWidth="1"/>
    <col min="14620" max="14620" width="1" style="65" customWidth="1"/>
    <col min="14621" max="14622" width="6.7109375" style="65" customWidth="1"/>
    <col min="14623" max="14848" width="11.42578125" style="65"/>
    <col min="14849" max="14851" width="0" style="65" hidden="1" customWidth="1"/>
    <col min="14852" max="14852" width="6.7109375" style="65" customWidth="1"/>
    <col min="14853" max="14853" width="1.5703125" style="65" customWidth="1"/>
    <col min="14854" max="14854" width="60" style="65" customWidth="1"/>
    <col min="14855" max="14857" width="8.7109375" style="65" customWidth="1"/>
    <col min="14858" max="14874" width="5.5703125" style="65" customWidth="1"/>
    <col min="14875" max="14875" width="6.7109375" style="65" customWidth="1"/>
    <col min="14876" max="14876" width="1" style="65" customWidth="1"/>
    <col min="14877" max="14878" width="6.7109375" style="65" customWidth="1"/>
    <col min="14879" max="15104" width="11.42578125" style="65"/>
    <col min="15105" max="15107" width="0" style="65" hidden="1" customWidth="1"/>
    <col min="15108" max="15108" width="6.7109375" style="65" customWidth="1"/>
    <col min="15109" max="15109" width="1.5703125" style="65" customWidth="1"/>
    <col min="15110" max="15110" width="60" style="65" customWidth="1"/>
    <col min="15111" max="15113" width="8.7109375" style="65" customWidth="1"/>
    <col min="15114" max="15130" width="5.5703125" style="65" customWidth="1"/>
    <col min="15131" max="15131" width="6.7109375" style="65" customWidth="1"/>
    <col min="15132" max="15132" width="1" style="65" customWidth="1"/>
    <col min="15133" max="15134" width="6.7109375" style="65" customWidth="1"/>
    <col min="15135" max="15360" width="11.42578125" style="65"/>
    <col min="15361" max="15363" width="0" style="65" hidden="1" customWidth="1"/>
    <col min="15364" max="15364" width="6.7109375" style="65" customWidth="1"/>
    <col min="15365" max="15365" width="1.5703125" style="65" customWidth="1"/>
    <col min="15366" max="15366" width="60" style="65" customWidth="1"/>
    <col min="15367" max="15369" width="8.7109375" style="65" customWidth="1"/>
    <col min="15370" max="15386" width="5.5703125" style="65" customWidth="1"/>
    <col min="15387" max="15387" width="6.7109375" style="65" customWidth="1"/>
    <col min="15388" max="15388" width="1" style="65" customWidth="1"/>
    <col min="15389" max="15390" width="6.7109375" style="65" customWidth="1"/>
    <col min="15391" max="15616" width="11.42578125" style="65"/>
    <col min="15617" max="15619" width="0" style="65" hidden="1" customWidth="1"/>
    <col min="15620" max="15620" width="6.7109375" style="65" customWidth="1"/>
    <col min="15621" max="15621" width="1.5703125" style="65" customWidth="1"/>
    <col min="15622" max="15622" width="60" style="65" customWidth="1"/>
    <col min="15623" max="15625" width="8.7109375" style="65" customWidth="1"/>
    <col min="15626" max="15642" width="5.5703125" style="65" customWidth="1"/>
    <col min="15643" max="15643" width="6.7109375" style="65" customWidth="1"/>
    <col min="15644" max="15644" width="1" style="65" customWidth="1"/>
    <col min="15645" max="15646" width="6.7109375" style="65" customWidth="1"/>
    <col min="15647" max="15872" width="11.42578125" style="65"/>
    <col min="15873" max="15875" width="0" style="65" hidden="1" customWidth="1"/>
    <col min="15876" max="15876" width="6.7109375" style="65" customWidth="1"/>
    <col min="15877" max="15877" width="1.5703125" style="65" customWidth="1"/>
    <col min="15878" max="15878" width="60" style="65" customWidth="1"/>
    <col min="15879" max="15881" width="8.7109375" style="65" customWidth="1"/>
    <col min="15882" max="15898" width="5.5703125" style="65" customWidth="1"/>
    <col min="15899" max="15899" width="6.7109375" style="65" customWidth="1"/>
    <col min="15900" max="15900" width="1" style="65" customWidth="1"/>
    <col min="15901" max="15902" width="6.7109375" style="65" customWidth="1"/>
    <col min="15903" max="16128" width="11.42578125" style="65"/>
    <col min="16129" max="16131" width="0" style="65" hidden="1" customWidth="1"/>
    <col min="16132" max="16132" width="6.7109375" style="65" customWidth="1"/>
    <col min="16133" max="16133" width="1.5703125" style="65" customWidth="1"/>
    <col min="16134" max="16134" width="60" style="65" customWidth="1"/>
    <col min="16135" max="16137" width="8.7109375" style="65" customWidth="1"/>
    <col min="16138" max="16154" width="5.5703125" style="65" customWidth="1"/>
    <col min="16155" max="16155" width="6.7109375" style="65" customWidth="1"/>
    <col min="16156" max="16156" width="1" style="65" customWidth="1"/>
    <col min="16157" max="16158" width="6.7109375" style="65" customWidth="1"/>
    <col min="16159" max="16384" width="11.42578125" style="65"/>
  </cols>
  <sheetData>
    <row r="1" spans="1:31" ht="10.5" customHeight="1">
      <c r="J1" s="199"/>
      <c r="K1" s="199"/>
      <c r="L1" s="199"/>
    </row>
    <row r="2" spans="1:31" ht="3.75" customHeight="1">
      <c r="A2" s="71"/>
      <c r="B2" s="71"/>
      <c r="C2" s="238"/>
      <c r="D2" s="71"/>
      <c r="E2" s="71"/>
      <c r="F2" s="71"/>
      <c r="G2" s="343"/>
      <c r="H2" s="286"/>
      <c r="I2" s="286"/>
      <c r="J2" s="199"/>
      <c r="K2" s="199"/>
      <c r="L2" s="199"/>
    </row>
    <row r="3" spans="1:31" ht="12.75" customHeight="1">
      <c r="A3" s="71"/>
      <c r="B3" s="71"/>
      <c r="C3" s="238"/>
      <c r="D3" s="1813" t="s">
        <v>138</v>
      </c>
      <c r="E3" s="1813"/>
      <c r="F3" s="1813"/>
      <c r="G3" s="1813"/>
      <c r="H3" s="1813"/>
      <c r="I3" s="1813"/>
      <c r="J3" s="199"/>
      <c r="K3" s="199"/>
      <c r="L3" s="71"/>
      <c r="M3" s="71"/>
      <c r="N3" s="1813"/>
      <c r="O3" s="1813"/>
      <c r="P3" s="1813"/>
      <c r="Q3" s="1813"/>
      <c r="R3" s="1813"/>
      <c r="S3" s="1813"/>
      <c r="T3" s="1813"/>
      <c r="U3" s="1813"/>
      <c r="V3" s="1813"/>
      <c r="W3" s="1813"/>
      <c r="X3" s="1813"/>
      <c r="Y3" s="1813"/>
      <c r="Z3" s="1813"/>
      <c r="AA3" s="1813"/>
      <c r="AB3" s="1813"/>
    </row>
    <row r="4" spans="1:31" s="71" customFormat="1" ht="12.75" customHeight="1">
      <c r="B4" s="204"/>
      <c r="C4" s="241"/>
      <c r="D4" s="1813">
        <v>2015</v>
      </c>
      <c r="E4" s="1813"/>
      <c r="F4" s="1813"/>
      <c r="G4" s="1813"/>
      <c r="H4" s="1813"/>
      <c r="I4" s="1813"/>
      <c r="J4" s="240"/>
      <c r="K4" s="240"/>
      <c r="L4" s="204"/>
      <c r="M4" s="204"/>
      <c r="N4" s="205"/>
      <c r="AD4" s="206"/>
      <c r="AE4" s="206"/>
    </row>
    <row r="5" spans="1:31" s="71" customFormat="1" ht="3" customHeight="1">
      <c r="C5" s="238"/>
      <c r="D5" s="346"/>
      <c r="E5" s="72"/>
      <c r="F5" s="72"/>
      <c r="G5" s="76"/>
      <c r="H5" s="286"/>
      <c r="I5" s="286"/>
      <c r="J5" s="240"/>
      <c r="K5" s="240"/>
      <c r="N5" s="69"/>
    </row>
    <row r="6" spans="1:31" ht="12.75" customHeight="1">
      <c r="A6" s="91" t="s">
        <v>9</v>
      </c>
      <c r="B6" s="91" t="s">
        <v>10</v>
      </c>
      <c r="C6" s="91" t="s">
        <v>11</v>
      </c>
      <c r="D6" s="1874" t="s">
        <v>3</v>
      </c>
      <c r="E6" s="347"/>
      <c r="F6" s="129"/>
      <c r="G6" s="348"/>
      <c r="H6" s="349"/>
      <c r="I6" s="350"/>
      <c r="J6" s="351"/>
      <c r="K6" s="199"/>
      <c r="L6" s="76"/>
    </row>
    <row r="7" spans="1:31">
      <c r="A7" s="91"/>
      <c r="B7" s="91"/>
      <c r="C7" s="91"/>
      <c r="D7" s="1865"/>
      <c r="E7" s="347" t="s">
        <v>116</v>
      </c>
      <c r="F7" s="347"/>
      <c r="G7" s="1876" t="s">
        <v>139</v>
      </c>
      <c r="H7" s="1876"/>
      <c r="I7" s="1877" t="s">
        <v>21</v>
      </c>
      <c r="J7" s="352"/>
      <c r="K7" s="199"/>
      <c r="L7" s="71"/>
    </row>
    <row r="8" spans="1:31">
      <c r="A8" s="91"/>
      <c r="B8" s="91"/>
      <c r="C8" s="91"/>
      <c r="D8" s="1875"/>
      <c r="E8" s="128"/>
      <c r="F8" s="347"/>
      <c r="G8" s="353" t="s">
        <v>19</v>
      </c>
      <c r="H8" s="353" t="s">
        <v>20</v>
      </c>
      <c r="I8" s="1878"/>
      <c r="J8" s="352"/>
      <c r="K8" s="199"/>
      <c r="L8" s="71"/>
    </row>
    <row r="9" spans="1:31">
      <c r="A9" s="91"/>
      <c r="B9" s="91"/>
      <c r="C9" s="91"/>
      <c r="D9" s="1819">
        <v>1401</v>
      </c>
      <c r="E9" s="102" t="s">
        <v>22</v>
      </c>
      <c r="F9" s="103"/>
      <c r="G9" s="354">
        <f>SUM(G10:G15)</f>
        <v>28</v>
      </c>
      <c r="H9" s="354">
        <f>SUM(H10:H15)</f>
        <v>7</v>
      </c>
      <c r="I9" s="355">
        <f>SUM(G9:H9)</f>
        <v>35</v>
      </c>
      <c r="J9" s="352"/>
      <c r="K9" s="199"/>
      <c r="L9" s="71"/>
    </row>
    <row r="10" spans="1:31" ht="11.25" customHeight="1">
      <c r="A10" s="91">
        <v>1</v>
      </c>
      <c r="B10" s="91">
        <v>1</v>
      </c>
      <c r="C10" s="91">
        <v>11</v>
      </c>
      <c r="D10" s="1820"/>
      <c r="E10" s="106" t="s">
        <v>23</v>
      </c>
      <c r="F10" s="128"/>
      <c r="G10" s="309">
        <v>10</v>
      </c>
      <c r="H10" s="312">
        <v>3</v>
      </c>
      <c r="I10" s="313">
        <f t="shared" ref="I10:I15" si="0">SUM(G10:H10)</f>
        <v>13</v>
      </c>
      <c r="J10" s="356"/>
      <c r="K10" s="199"/>
      <c r="L10" s="199"/>
    </row>
    <row r="11" spans="1:31" ht="11.25" customHeight="1">
      <c r="A11" s="91">
        <v>1</v>
      </c>
      <c r="B11" s="91">
        <v>1</v>
      </c>
      <c r="C11" s="91">
        <v>5</v>
      </c>
      <c r="D11" s="1820"/>
      <c r="E11" s="110" t="s">
        <v>24</v>
      </c>
      <c r="F11" s="128"/>
      <c r="G11" s="309">
        <v>8</v>
      </c>
      <c r="H11" s="312">
        <v>1</v>
      </c>
      <c r="I11" s="313">
        <f t="shared" si="0"/>
        <v>9</v>
      </c>
      <c r="J11" s="356"/>
      <c r="K11" s="199"/>
      <c r="L11" s="199"/>
    </row>
    <row r="12" spans="1:31" ht="11.25" customHeight="1">
      <c r="A12" s="91">
        <v>1</v>
      </c>
      <c r="B12" s="91">
        <v>1</v>
      </c>
      <c r="C12" s="91">
        <v>12</v>
      </c>
      <c r="D12" s="1820"/>
      <c r="E12" s="110" t="s">
        <v>25</v>
      </c>
      <c r="F12" s="128"/>
      <c r="G12" s="309">
        <v>7</v>
      </c>
      <c r="H12" s="312">
        <v>0</v>
      </c>
      <c r="I12" s="313">
        <f t="shared" si="0"/>
        <v>7</v>
      </c>
      <c r="J12" s="357"/>
      <c r="K12" s="199"/>
      <c r="L12" s="199"/>
    </row>
    <row r="13" spans="1:31" ht="11.25" customHeight="1">
      <c r="A13" s="91">
        <v>1</v>
      </c>
      <c r="B13" s="91">
        <v>1</v>
      </c>
      <c r="C13" s="91">
        <v>2</v>
      </c>
      <c r="D13" s="1820"/>
      <c r="E13" s="111" t="s">
        <v>26</v>
      </c>
      <c r="F13" s="128"/>
      <c r="G13" s="309">
        <v>1</v>
      </c>
      <c r="H13" s="312">
        <v>3</v>
      </c>
      <c r="I13" s="313">
        <f t="shared" si="0"/>
        <v>4</v>
      </c>
      <c r="J13" s="358"/>
      <c r="K13" s="199"/>
      <c r="L13" s="199"/>
    </row>
    <row r="14" spans="1:31" ht="11.25" customHeight="1">
      <c r="A14" s="91">
        <v>1</v>
      </c>
      <c r="B14" s="91">
        <v>1</v>
      </c>
      <c r="C14" s="91">
        <v>4</v>
      </c>
      <c r="D14" s="1820"/>
      <c r="E14" s="111" t="s">
        <v>27</v>
      </c>
      <c r="F14" s="128"/>
      <c r="G14" s="309">
        <v>2</v>
      </c>
      <c r="H14" s="312">
        <v>0</v>
      </c>
      <c r="I14" s="313">
        <f t="shared" si="0"/>
        <v>2</v>
      </c>
      <c r="J14" s="359"/>
      <c r="K14" s="199"/>
      <c r="L14" s="199"/>
    </row>
    <row r="15" spans="1:31" ht="11.25" customHeight="1">
      <c r="A15" s="91">
        <v>1</v>
      </c>
      <c r="B15" s="91">
        <v>1</v>
      </c>
      <c r="C15" s="91">
        <v>1</v>
      </c>
      <c r="D15" s="1820"/>
      <c r="E15" s="111" t="s">
        <v>69</v>
      </c>
      <c r="F15" s="128"/>
      <c r="G15" s="309">
        <v>0</v>
      </c>
      <c r="H15" s="312">
        <v>0</v>
      </c>
      <c r="I15" s="313">
        <f t="shared" si="0"/>
        <v>0</v>
      </c>
      <c r="J15" s="358"/>
      <c r="K15" s="199"/>
      <c r="L15" s="199"/>
    </row>
    <row r="16" spans="1:31" ht="12.75" customHeight="1">
      <c r="A16" s="91"/>
      <c r="B16" s="91"/>
      <c r="C16" s="91"/>
      <c r="D16" s="1819">
        <v>1402</v>
      </c>
      <c r="E16" s="113" t="s">
        <v>29</v>
      </c>
      <c r="F16" s="360"/>
      <c r="G16" s="354">
        <f>SUM(G17:G24)</f>
        <v>15</v>
      </c>
      <c r="H16" s="354">
        <f>SUM(H17:H24)</f>
        <v>18</v>
      </c>
      <c r="I16" s="361">
        <f>SUM(G16:H16)</f>
        <v>33</v>
      </c>
      <c r="J16" s="359"/>
      <c r="K16" s="199"/>
      <c r="L16" s="199"/>
    </row>
    <row r="17" spans="1:12">
      <c r="A17" s="91">
        <v>2</v>
      </c>
      <c r="B17" s="91">
        <v>4</v>
      </c>
      <c r="C17" s="91">
        <v>11</v>
      </c>
      <c r="D17" s="1820"/>
      <c r="E17" s="110" t="s">
        <v>30</v>
      </c>
      <c r="F17" s="128"/>
      <c r="G17" s="309">
        <v>13</v>
      </c>
      <c r="H17" s="312">
        <v>8</v>
      </c>
      <c r="I17" s="313">
        <f t="shared" ref="I17:I53" si="1">SUM(G17:H17)</f>
        <v>21</v>
      </c>
      <c r="J17" s="357"/>
      <c r="K17" s="199"/>
      <c r="L17" s="199"/>
    </row>
    <row r="18" spans="1:12" ht="11.25" customHeight="1">
      <c r="A18" s="91">
        <v>2</v>
      </c>
      <c r="B18" s="91">
        <v>4</v>
      </c>
      <c r="C18" s="91">
        <v>10</v>
      </c>
      <c r="D18" s="1820"/>
      <c r="E18" s="110" t="s">
        <v>31</v>
      </c>
      <c r="F18" s="128"/>
      <c r="G18" s="309">
        <v>0</v>
      </c>
      <c r="H18" s="312">
        <v>3</v>
      </c>
      <c r="I18" s="313">
        <f t="shared" si="1"/>
        <v>3</v>
      </c>
      <c r="J18" s="357"/>
      <c r="K18" s="199"/>
      <c r="L18" s="199"/>
    </row>
    <row r="19" spans="1:12" ht="11.25" customHeight="1">
      <c r="A19" s="91">
        <v>2</v>
      </c>
      <c r="B19" s="91">
        <v>4</v>
      </c>
      <c r="C19" s="91">
        <v>10</v>
      </c>
      <c r="D19" s="1820"/>
      <c r="E19" s="110" t="s">
        <v>32</v>
      </c>
      <c r="F19" s="128"/>
      <c r="G19" s="309">
        <v>0</v>
      </c>
      <c r="H19" s="312">
        <v>2</v>
      </c>
      <c r="I19" s="313">
        <f t="shared" si="1"/>
        <v>2</v>
      </c>
      <c r="J19" s="357"/>
      <c r="K19" s="199"/>
      <c r="L19" s="199"/>
    </row>
    <row r="20" spans="1:12" ht="11.25" customHeight="1">
      <c r="A20" s="91">
        <v>2</v>
      </c>
      <c r="B20" s="91">
        <v>4</v>
      </c>
      <c r="C20" s="91">
        <v>3</v>
      </c>
      <c r="D20" s="1820"/>
      <c r="E20" s="110" t="s">
        <v>33</v>
      </c>
      <c r="F20" s="128"/>
      <c r="G20" s="309">
        <v>0</v>
      </c>
      <c r="H20" s="312">
        <v>3</v>
      </c>
      <c r="I20" s="313">
        <f t="shared" si="1"/>
        <v>3</v>
      </c>
      <c r="J20" s="357"/>
      <c r="K20" s="199"/>
      <c r="L20" s="199"/>
    </row>
    <row r="21" spans="1:12" ht="11.25" customHeight="1">
      <c r="A21" s="91">
        <v>2</v>
      </c>
      <c r="B21" s="91">
        <v>4</v>
      </c>
      <c r="C21" s="91">
        <v>7</v>
      </c>
      <c r="D21" s="1820"/>
      <c r="E21" s="110" t="s">
        <v>34</v>
      </c>
      <c r="F21" s="128"/>
      <c r="G21" s="309">
        <v>0</v>
      </c>
      <c r="H21" s="312">
        <v>0</v>
      </c>
      <c r="I21" s="313">
        <f t="shared" si="1"/>
        <v>0</v>
      </c>
      <c r="J21" s="357"/>
      <c r="K21" s="199"/>
      <c r="L21" s="199"/>
    </row>
    <row r="22" spans="1:12" ht="11.25" customHeight="1">
      <c r="A22" s="91">
        <v>2</v>
      </c>
      <c r="B22" s="91">
        <v>4</v>
      </c>
      <c r="C22" s="91">
        <v>1</v>
      </c>
      <c r="D22" s="1820"/>
      <c r="E22" s="110" t="s">
        <v>70</v>
      </c>
      <c r="F22" s="128"/>
      <c r="G22" s="309">
        <v>0</v>
      </c>
      <c r="H22" s="312">
        <v>0</v>
      </c>
      <c r="I22" s="313">
        <f t="shared" si="1"/>
        <v>0</v>
      </c>
      <c r="J22" s="357"/>
      <c r="K22" s="199"/>
      <c r="L22" s="199"/>
    </row>
    <row r="23" spans="1:12" ht="11.25" customHeight="1">
      <c r="A23" s="91">
        <v>2</v>
      </c>
      <c r="B23" s="91">
        <v>4</v>
      </c>
      <c r="C23" s="91">
        <v>9</v>
      </c>
      <c r="D23" s="1820"/>
      <c r="E23" s="110" t="s">
        <v>36</v>
      </c>
      <c r="F23" s="128"/>
      <c r="G23" s="309">
        <v>0</v>
      </c>
      <c r="H23" s="312">
        <v>1</v>
      </c>
      <c r="I23" s="313">
        <f t="shared" si="1"/>
        <v>1</v>
      </c>
      <c r="J23" s="357"/>
      <c r="K23" s="199"/>
      <c r="L23" s="199"/>
    </row>
    <row r="24" spans="1:12" ht="11.25" customHeight="1">
      <c r="A24" s="91">
        <v>2</v>
      </c>
      <c r="B24" s="91">
        <v>4</v>
      </c>
      <c r="C24" s="91">
        <v>11</v>
      </c>
      <c r="D24" s="1820"/>
      <c r="E24" s="111" t="s">
        <v>37</v>
      </c>
      <c r="F24" s="128"/>
      <c r="G24" s="309">
        <v>2</v>
      </c>
      <c r="H24" s="312">
        <v>1</v>
      </c>
      <c r="I24" s="313">
        <f t="shared" si="1"/>
        <v>3</v>
      </c>
      <c r="J24" s="357"/>
      <c r="K24" s="199"/>
      <c r="L24" s="199"/>
    </row>
    <row r="25" spans="1:12" ht="12.75" customHeight="1">
      <c r="A25" s="91"/>
      <c r="B25" s="91"/>
      <c r="C25" s="91"/>
      <c r="D25" s="1819">
        <v>1403</v>
      </c>
      <c r="E25" s="113" t="s">
        <v>38</v>
      </c>
      <c r="F25" s="360"/>
      <c r="G25" s="354">
        <f>SUM(G26:G28)</f>
        <v>0</v>
      </c>
      <c r="H25" s="354">
        <f>SUM(H26:H28)</f>
        <v>3</v>
      </c>
      <c r="I25" s="362">
        <f t="shared" si="1"/>
        <v>3</v>
      </c>
      <c r="J25" s="359"/>
      <c r="K25" s="199"/>
      <c r="L25" s="199"/>
    </row>
    <row r="26" spans="1:12">
      <c r="A26" s="91">
        <v>3</v>
      </c>
      <c r="B26" s="91">
        <v>5</v>
      </c>
      <c r="C26" s="91">
        <v>11</v>
      </c>
      <c r="D26" s="1820"/>
      <c r="E26" s="111" t="s">
        <v>39</v>
      </c>
      <c r="F26" s="128"/>
      <c r="G26" s="309">
        <v>0</v>
      </c>
      <c r="H26" s="324">
        <v>3</v>
      </c>
      <c r="I26" s="363">
        <f t="shared" si="1"/>
        <v>3</v>
      </c>
      <c r="J26" s="359"/>
      <c r="K26" s="199"/>
      <c r="L26" s="199"/>
    </row>
    <row r="27" spans="1:12" ht="11.25" customHeight="1">
      <c r="A27" s="91">
        <v>3</v>
      </c>
      <c r="B27" s="91">
        <v>5</v>
      </c>
      <c r="C27" s="91">
        <v>8</v>
      </c>
      <c r="D27" s="1820"/>
      <c r="E27" s="111" t="s">
        <v>40</v>
      </c>
      <c r="F27" s="128"/>
      <c r="G27" s="309">
        <v>0</v>
      </c>
      <c r="H27" s="324">
        <v>0</v>
      </c>
      <c r="I27" s="363">
        <f t="shared" si="1"/>
        <v>0</v>
      </c>
      <c r="J27" s="359"/>
      <c r="K27" s="199"/>
      <c r="L27" s="199"/>
    </row>
    <row r="28" spans="1:12" ht="11.25" customHeight="1">
      <c r="A28" s="91">
        <v>3</v>
      </c>
      <c r="B28" s="91">
        <v>5</v>
      </c>
      <c r="C28" s="91">
        <v>10</v>
      </c>
      <c r="D28" s="1820"/>
      <c r="E28" s="111" t="s">
        <v>41</v>
      </c>
      <c r="F28" s="128"/>
      <c r="G28" s="309">
        <v>0</v>
      </c>
      <c r="H28" s="324">
        <v>0</v>
      </c>
      <c r="I28" s="363">
        <f t="shared" si="1"/>
        <v>0</v>
      </c>
      <c r="J28" s="358"/>
      <c r="K28" s="199"/>
      <c r="L28" s="199"/>
    </row>
    <row r="29" spans="1:12" ht="12.75" customHeight="1">
      <c r="A29" s="91"/>
      <c r="B29" s="91"/>
      <c r="C29" s="91"/>
      <c r="D29" s="1821">
        <v>1404</v>
      </c>
      <c r="E29" s="113" t="s">
        <v>42</v>
      </c>
      <c r="F29" s="360"/>
      <c r="G29" s="354">
        <f>SUM(G30:G31)</f>
        <v>17</v>
      </c>
      <c r="H29" s="354">
        <f>SUM(H30:H31)</f>
        <v>6</v>
      </c>
      <c r="I29" s="361">
        <f t="shared" si="1"/>
        <v>23</v>
      </c>
      <c r="J29" s="359"/>
      <c r="K29" s="199"/>
      <c r="L29" s="199"/>
    </row>
    <row r="30" spans="1:12" ht="12" customHeight="1">
      <c r="A30" s="91">
        <v>4</v>
      </c>
      <c r="B30" s="91">
        <v>6</v>
      </c>
      <c r="C30" s="91">
        <v>11</v>
      </c>
      <c r="D30" s="1822"/>
      <c r="E30" s="110" t="s">
        <v>43</v>
      </c>
      <c r="F30" s="118"/>
      <c r="G30" s="324">
        <v>11</v>
      </c>
      <c r="H30" s="324">
        <v>3</v>
      </c>
      <c r="I30" s="363">
        <f t="shared" si="1"/>
        <v>14</v>
      </c>
      <c r="J30" s="364"/>
      <c r="K30" s="199"/>
      <c r="L30" s="199"/>
    </row>
    <row r="31" spans="1:12" ht="12" customHeight="1">
      <c r="A31" s="91">
        <v>4</v>
      </c>
      <c r="B31" s="91">
        <v>6</v>
      </c>
      <c r="C31" s="91">
        <v>11</v>
      </c>
      <c r="D31" s="1822"/>
      <c r="E31" s="110" t="s">
        <v>44</v>
      </c>
      <c r="F31" s="118"/>
      <c r="G31" s="324">
        <v>6</v>
      </c>
      <c r="H31" s="324">
        <v>3</v>
      </c>
      <c r="I31" s="363">
        <f t="shared" si="1"/>
        <v>9</v>
      </c>
      <c r="J31" s="364"/>
    </row>
    <row r="32" spans="1:12" ht="12.75" customHeight="1">
      <c r="A32" s="91"/>
      <c r="B32" s="91"/>
      <c r="C32" s="91"/>
      <c r="D32" s="1819">
        <v>1405</v>
      </c>
      <c r="E32" s="124" t="s">
        <v>45</v>
      </c>
      <c r="F32" s="365"/>
      <c r="G32" s="354">
        <f>SUM(G33:G36)</f>
        <v>17</v>
      </c>
      <c r="H32" s="354">
        <f>SUM(H33:H36)</f>
        <v>14</v>
      </c>
      <c r="I32" s="355">
        <f t="shared" si="1"/>
        <v>31</v>
      </c>
      <c r="J32" s="366"/>
    </row>
    <row r="33" spans="1:10" ht="12.75" customHeight="1">
      <c r="A33" s="91">
        <v>5</v>
      </c>
      <c r="B33" s="91">
        <v>4</v>
      </c>
      <c r="C33" s="91">
        <v>8</v>
      </c>
      <c r="D33" s="1820"/>
      <c r="E33" s="110" t="s">
        <v>46</v>
      </c>
      <c r="F33" s="118"/>
      <c r="G33" s="324">
        <v>1</v>
      </c>
      <c r="H33" s="324">
        <v>0</v>
      </c>
      <c r="I33" s="363">
        <f t="shared" si="1"/>
        <v>1</v>
      </c>
      <c r="J33" s="366"/>
    </row>
    <row r="34" spans="1:10">
      <c r="A34" s="91">
        <v>5</v>
      </c>
      <c r="B34" s="91">
        <v>4</v>
      </c>
      <c r="C34" s="91">
        <v>8</v>
      </c>
      <c r="D34" s="1820"/>
      <c r="E34" s="110" t="s">
        <v>47</v>
      </c>
      <c r="F34" s="118"/>
      <c r="G34" s="324">
        <v>6</v>
      </c>
      <c r="H34" s="324">
        <v>3</v>
      </c>
      <c r="I34" s="363">
        <f t="shared" si="1"/>
        <v>9</v>
      </c>
      <c r="J34" s="366"/>
    </row>
    <row r="35" spans="1:10" ht="12" customHeight="1">
      <c r="A35" s="91">
        <v>5</v>
      </c>
      <c r="B35" s="91">
        <v>5</v>
      </c>
      <c r="C35" s="91">
        <v>11</v>
      </c>
      <c r="D35" s="1820"/>
      <c r="E35" s="110" t="s">
        <v>48</v>
      </c>
      <c r="F35" s="118"/>
      <c r="G35" s="324">
        <v>10</v>
      </c>
      <c r="H35" s="324">
        <v>10</v>
      </c>
      <c r="I35" s="363">
        <f t="shared" si="1"/>
        <v>20</v>
      </c>
      <c r="J35" s="366"/>
    </row>
    <row r="36" spans="1:10" ht="12" customHeight="1">
      <c r="A36" s="91">
        <v>5</v>
      </c>
      <c r="B36" s="91">
        <v>4</v>
      </c>
      <c r="C36" s="91">
        <v>8</v>
      </c>
      <c r="D36" s="1820"/>
      <c r="E36" s="125" t="s">
        <v>49</v>
      </c>
      <c r="F36" s="367"/>
      <c r="G36" s="324">
        <v>0</v>
      </c>
      <c r="H36" s="324">
        <v>1</v>
      </c>
      <c r="I36" s="363">
        <f t="shared" si="1"/>
        <v>1</v>
      </c>
      <c r="J36" s="356"/>
    </row>
    <row r="37" spans="1:10" ht="12.75" customHeight="1">
      <c r="A37" s="91"/>
      <c r="B37" s="91"/>
      <c r="C37" s="91"/>
      <c r="D37" s="1819">
        <v>1406</v>
      </c>
      <c r="E37" s="113" t="s">
        <v>50</v>
      </c>
      <c r="F37" s="360"/>
      <c r="G37" s="354">
        <f>SUM(G38:G41)</f>
        <v>7</v>
      </c>
      <c r="H37" s="354">
        <f>SUM(H38:H41)</f>
        <v>9</v>
      </c>
      <c r="I37" s="319">
        <f t="shared" si="1"/>
        <v>16</v>
      </c>
      <c r="J37" s="357"/>
    </row>
    <row r="38" spans="1:10" ht="12" customHeight="1">
      <c r="A38" s="91">
        <v>6</v>
      </c>
      <c r="B38" s="91">
        <v>2</v>
      </c>
      <c r="C38" s="91">
        <v>11</v>
      </c>
      <c r="D38" s="1820"/>
      <c r="E38" s="110" t="s">
        <v>51</v>
      </c>
      <c r="F38" s="118"/>
      <c r="G38" s="309">
        <v>2</v>
      </c>
      <c r="H38" s="312">
        <v>4</v>
      </c>
      <c r="I38" s="313">
        <f t="shared" si="1"/>
        <v>6</v>
      </c>
      <c r="J38" s="357"/>
    </row>
    <row r="39" spans="1:10" ht="12" customHeight="1">
      <c r="A39" s="91">
        <v>6</v>
      </c>
      <c r="B39" s="91">
        <v>2</v>
      </c>
      <c r="C39" s="91">
        <v>10</v>
      </c>
      <c r="D39" s="1820"/>
      <c r="E39" s="110" t="s">
        <v>52</v>
      </c>
      <c r="F39" s="118"/>
      <c r="G39" s="309">
        <v>2</v>
      </c>
      <c r="H39" s="312">
        <v>3</v>
      </c>
      <c r="I39" s="313">
        <f t="shared" si="1"/>
        <v>5</v>
      </c>
      <c r="J39" s="357"/>
    </row>
    <row r="40" spans="1:10" ht="12" customHeight="1">
      <c r="A40" s="91">
        <v>6</v>
      </c>
      <c r="B40" s="91">
        <v>2</v>
      </c>
      <c r="C40" s="91">
        <v>10</v>
      </c>
      <c r="D40" s="1820"/>
      <c r="E40" s="110" t="s">
        <v>53</v>
      </c>
      <c r="F40" s="118"/>
      <c r="G40" s="309">
        <v>0</v>
      </c>
      <c r="H40" s="312">
        <v>0</v>
      </c>
      <c r="I40" s="313">
        <f t="shared" si="1"/>
        <v>0</v>
      </c>
      <c r="J40" s="357"/>
    </row>
    <row r="41" spans="1:10" ht="12" customHeight="1">
      <c r="A41" s="91">
        <v>6</v>
      </c>
      <c r="B41" s="91">
        <v>4</v>
      </c>
      <c r="C41" s="91">
        <v>11</v>
      </c>
      <c r="D41" s="1820"/>
      <c r="E41" s="110" t="s">
        <v>54</v>
      </c>
      <c r="F41" s="118"/>
      <c r="G41" s="309">
        <v>3</v>
      </c>
      <c r="H41" s="312">
        <v>2</v>
      </c>
      <c r="I41" s="313">
        <f t="shared" si="1"/>
        <v>5</v>
      </c>
      <c r="J41" s="357"/>
    </row>
    <row r="42" spans="1:10" ht="12.75" customHeight="1">
      <c r="A42" s="91"/>
      <c r="B42" s="91"/>
      <c r="C42" s="91"/>
      <c r="D42" s="1821">
        <v>1407</v>
      </c>
      <c r="E42" s="127" t="s">
        <v>55</v>
      </c>
      <c r="F42" s="360"/>
      <c r="G42" s="354">
        <f>SUM(G43:G44)</f>
        <v>13</v>
      </c>
      <c r="H42" s="354">
        <f>SUM(H43:H44)</f>
        <v>3</v>
      </c>
      <c r="I42" s="319">
        <f t="shared" si="1"/>
        <v>16</v>
      </c>
      <c r="J42" s="358"/>
    </row>
    <row r="43" spans="1:10" ht="12" customHeight="1">
      <c r="A43" s="91">
        <v>7</v>
      </c>
      <c r="B43" s="91">
        <v>3</v>
      </c>
      <c r="C43" s="91">
        <v>11</v>
      </c>
      <c r="D43" s="1822"/>
      <c r="E43" s="128" t="s">
        <v>56</v>
      </c>
      <c r="F43" s="118"/>
      <c r="G43" s="309">
        <v>8</v>
      </c>
      <c r="H43" s="312">
        <v>0</v>
      </c>
      <c r="I43" s="313">
        <f t="shared" si="1"/>
        <v>8</v>
      </c>
      <c r="J43" s="359"/>
    </row>
    <row r="44" spans="1:10" ht="12" customHeight="1">
      <c r="A44" s="91">
        <v>7</v>
      </c>
      <c r="B44" s="91">
        <v>6</v>
      </c>
      <c r="C44" s="91">
        <v>10</v>
      </c>
      <c r="D44" s="1822"/>
      <c r="E44" s="129" t="s">
        <v>71</v>
      </c>
      <c r="F44" s="118"/>
      <c r="G44" s="309">
        <v>5</v>
      </c>
      <c r="H44" s="312">
        <v>3</v>
      </c>
      <c r="I44" s="313">
        <f t="shared" si="1"/>
        <v>8</v>
      </c>
      <c r="J44" s="368"/>
    </row>
    <row r="45" spans="1:10" ht="12.75" customHeight="1">
      <c r="A45" s="91"/>
      <c r="B45" s="91"/>
      <c r="C45" s="91"/>
      <c r="D45" s="1821">
        <v>1408</v>
      </c>
      <c r="E45" s="124" t="s">
        <v>58</v>
      </c>
      <c r="F45" s="127"/>
      <c r="G45" s="318">
        <f>SUM(G46:G49)</f>
        <v>7</v>
      </c>
      <c r="H45" s="318">
        <f>SUM(H46:H49)</f>
        <v>7</v>
      </c>
      <c r="I45" s="355">
        <f t="shared" si="1"/>
        <v>14</v>
      </c>
      <c r="J45" s="368"/>
    </row>
    <row r="46" spans="1:10" ht="12" customHeight="1">
      <c r="A46" s="91">
        <v>8</v>
      </c>
      <c r="B46" s="91">
        <v>4</v>
      </c>
      <c r="C46" s="91">
        <v>11</v>
      </c>
      <c r="D46" s="1822"/>
      <c r="E46" s="111" t="s">
        <v>59</v>
      </c>
      <c r="F46" s="118"/>
      <c r="G46" s="312">
        <v>4</v>
      </c>
      <c r="H46" s="312">
        <v>2</v>
      </c>
      <c r="I46" s="313">
        <f t="shared" si="1"/>
        <v>6</v>
      </c>
      <c r="J46" s="359"/>
    </row>
    <row r="47" spans="1:10" ht="12" customHeight="1">
      <c r="A47" s="91">
        <v>8</v>
      </c>
      <c r="B47" s="91">
        <v>4</v>
      </c>
      <c r="C47" s="91">
        <v>11</v>
      </c>
      <c r="D47" s="1822"/>
      <c r="E47" s="111" t="s">
        <v>60</v>
      </c>
      <c r="F47" s="118"/>
      <c r="G47" s="312">
        <v>1</v>
      </c>
      <c r="H47" s="312">
        <v>2</v>
      </c>
      <c r="I47" s="313">
        <f t="shared" si="1"/>
        <v>3</v>
      </c>
      <c r="J47" s="368"/>
    </row>
    <row r="48" spans="1:10" ht="12" customHeight="1">
      <c r="A48" s="91">
        <v>8</v>
      </c>
      <c r="B48" s="91">
        <v>5</v>
      </c>
      <c r="C48" s="91">
        <v>11</v>
      </c>
      <c r="D48" s="1822"/>
      <c r="E48" s="110" t="s">
        <v>61</v>
      </c>
      <c r="F48" s="118"/>
      <c r="G48" s="312">
        <v>0</v>
      </c>
      <c r="H48" s="312">
        <v>0</v>
      </c>
      <c r="I48" s="313">
        <f t="shared" si="1"/>
        <v>0</v>
      </c>
      <c r="J48" s="368"/>
    </row>
    <row r="49" spans="1:10" ht="12" customHeight="1">
      <c r="A49" s="91">
        <v>8</v>
      </c>
      <c r="B49" s="91">
        <v>4</v>
      </c>
      <c r="C49" s="91">
        <v>8</v>
      </c>
      <c r="D49" s="1823"/>
      <c r="E49" s="125" t="s">
        <v>62</v>
      </c>
      <c r="F49" s="367"/>
      <c r="G49" s="324">
        <v>2</v>
      </c>
      <c r="H49" s="324">
        <v>3</v>
      </c>
      <c r="I49" s="363">
        <f>SUM(G49:H49)</f>
        <v>5</v>
      </c>
      <c r="J49" s="368"/>
    </row>
    <row r="50" spans="1:10" ht="12.75" customHeight="1">
      <c r="A50" s="91"/>
      <c r="B50" s="91"/>
      <c r="C50" s="91"/>
      <c r="D50" s="1821"/>
      <c r="E50" s="113" t="s">
        <v>63</v>
      </c>
      <c r="F50" s="130"/>
      <c r="G50" s="318">
        <f>SUM(G51:G53)</f>
        <v>0</v>
      </c>
      <c r="H50" s="318">
        <f>SUM(H51:H53)</f>
        <v>1</v>
      </c>
      <c r="I50" s="355">
        <f t="shared" si="1"/>
        <v>1</v>
      </c>
      <c r="J50" s="359"/>
    </row>
    <row r="51" spans="1:10" ht="12" customHeight="1">
      <c r="A51" s="91">
        <v>9</v>
      </c>
      <c r="B51" s="91">
        <v>5</v>
      </c>
      <c r="C51" s="91">
        <v>10</v>
      </c>
      <c r="D51" s="1822"/>
      <c r="E51" s="369" t="s">
        <v>64</v>
      </c>
      <c r="F51" s="146"/>
      <c r="G51" s="312">
        <v>0</v>
      </c>
      <c r="H51" s="312">
        <v>1</v>
      </c>
      <c r="I51" s="313">
        <f t="shared" si="1"/>
        <v>1</v>
      </c>
      <c r="J51" s="370"/>
    </row>
    <row r="52" spans="1:10" ht="12" customHeight="1">
      <c r="A52" s="91">
        <v>9</v>
      </c>
      <c r="B52" s="91">
        <v>5</v>
      </c>
      <c r="C52" s="91">
        <v>13</v>
      </c>
      <c r="D52" s="1822"/>
      <c r="E52" s="125" t="s">
        <v>73</v>
      </c>
      <c r="F52" s="367"/>
      <c r="G52" s="324">
        <v>0</v>
      </c>
      <c r="H52" s="324">
        <v>0</v>
      </c>
      <c r="I52" s="363">
        <f>SUM(G52:H52)</f>
        <v>0</v>
      </c>
      <c r="J52" s="370"/>
    </row>
    <row r="53" spans="1:10" ht="12" customHeight="1">
      <c r="A53" s="91">
        <v>9</v>
      </c>
      <c r="B53" s="91">
        <v>4</v>
      </c>
      <c r="C53" s="91">
        <v>11</v>
      </c>
      <c r="D53" s="1823"/>
      <c r="E53" s="369" t="s">
        <v>134</v>
      </c>
      <c r="F53" s="146"/>
      <c r="G53" s="312">
        <v>0</v>
      </c>
      <c r="H53" s="312">
        <v>0</v>
      </c>
      <c r="I53" s="313">
        <f t="shared" si="1"/>
        <v>0</v>
      </c>
      <c r="J53" s="370"/>
    </row>
    <row r="54" spans="1:10" ht="12" customHeight="1">
      <c r="A54" s="3"/>
      <c r="B54" s="3"/>
      <c r="C54" s="3"/>
      <c r="D54" s="71"/>
      <c r="E54" s="1844" t="s">
        <v>21</v>
      </c>
      <c r="F54" s="1845"/>
      <c r="G54" s="318">
        <f>SUM(G9+G16+G25+G29+G32+G37+G42+G45+G50)</f>
        <v>104</v>
      </c>
      <c r="H54" s="318">
        <f>SUM(H9+H16+H25+H29+H32+H37+H42+H45+H50)</f>
        <v>68</v>
      </c>
      <c r="I54" s="319">
        <f>SUM(I9+I16+I25+I29+I32+I37+I42+I45+I50)</f>
        <v>172</v>
      </c>
      <c r="J54" s="370"/>
    </row>
    <row r="55" spans="1:10" ht="12" customHeight="1">
      <c r="E55" s="82" t="s">
        <v>140</v>
      </c>
    </row>
    <row r="56" spans="1:10" s="82" customFormat="1" ht="12" customHeight="1">
      <c r="C56" s="371"/>
      <c r="E56" s="82" t="s">
        <v>137</v>
      </c>
    </row>
    <row r="57" spans="1:10" ht="9" customHeight="1"/>
    <row r="58" spans="1:10" ht="9" customHeight="1"/>
    <row r="59" spans="1:10" ht="9" customHeight="1"/>
    <row r="60" spans="1:10" ht="9" customHeight="1">
      <c r="D60" s="55"/>
      <c r="E60" s="55"/>
      <c r="F60" s="55"/>
      <c r="G60" s="372"/>
      <c r="H60" s="372"/>
      <c r="I60" s="372"/>
      <c r="J60" s="55"/>
    </row>
    <row r="61" spans="1:10" ht="9" customHeight="1">
      <c r="D61" s="55"/>
      <c r="E61" s="373"/>
      <c r="F61" s="55"/>
      <c r="G61" s="372"/>
      <c r="H61" s="374"/>
      <c r="I61" s="374"/>
      <c r="J61" s="55"/>
    </row>
    <row r="62" spans="1:10" ht="9" customHeight="1">
      <c r="D62" s="55"/>
      <c r="E62" s="373"/>
      <c r="F62" s="55"/>
      <c r="G62" s="372"/>
      <c r="H62" s="374"/>
      <c r="I62" s="374"/>
      <c r="J62" s="55"/>
    </row>
    <row r="63" spans="1:10" ht="9" customHeight="1">
      <c r="D63" s="55"/>
      <c r="E63" s="55"/>
      <c r="F63" s="55"/>
      <c r="G63" s="372"/>
      <c r="H63" s="372"/>
      <c r="I63" s="372"/>
      <c r="J63" s="55"/>
    </row>
    <row r="64" spans="1:10" ht="9" customHeight="1">
      <c r="D64" s="55"/>
      <c r="E64" s="55"/>
      <c r="F64" s="55"/>
      <c r="G64" s="372"/>
      <c r="H64" s="372"/>
      <c r="I64" s="372"/>
      <c r="J64" s="55"/>
    </row>
    <row r="65" spans="4:10" ht="9" customHeight="1">
      <c r="D65" s="55"/>
      <c r="E65" s="55"/>
      <c r="F65" s="55"/>
      <c r="G65" s="372"/>
      <c r="H65" s="372"/>
      <c r="I65" s="372"/>
      <c r="J65" s="55"/>
    </row>
    <row r="66" spans="4:10" ht="9" customHeight="1">
      <c r="D66" s="55"/>
      <c r="E66" s="55"/>
      <c r="F66" s="55"/>
      <c r="G66" s="372"/>
      <c r="H66" s="372"/>
      <c r="I66" s="372"/>
      <c r="J66" s="55"/>
    </row>
    <row r="67" spans="4:10" ht="9" customHeight="1"/>
    <row r="68" spans="4:10" ht="9" customHeight="1"/>
    <row r="69" spans="4:10" ht="9" customHeight="1"/>
    <row r="70" spans="4:10" ht="9" customHeight="1"/>
    <row r="71" spans="4:10" ht="9" customHeight="1"/>
    <row r="72" spans="4:10" ht="9" customHeight="1"/>
    <row r="73" spans="4:10" ht="9" customHeight="1"/>
    <row r="74" spans="4:10" ht="9" customHeight="1"/>
    <row r="75" spans="4:10" ht="9" customHeight="1"/>
    <row r="76" spans="4:10" ht="9" customHeight="1"/>
    <row r="77" spans="4:10" ht="9" customHeight="1"/>
    <row r="78" spans="4:10" ht="9" customHeight="1"/>
    <row r="79" spans="4:10" ht="9" customHeight="1"/>
    <row r="80" spans="4:1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spans="5:7" ht="9" customHeight="1"/>
    <row r="130" spans="5:7" ht="9" customHeight="1"/>
    <row r="131" spans="5:7" ht="9" customHeight="1"/>
    <row r="132" spans="5:7" ht="9" customHeight="1"/>
    <row r="133" spans="5:7" ht="9" customHeight="1"/>
    <row r="134" spans="5:7" ht="9" customHeight="1"/>
    <row r="135" spans="5:7" ht="9" customHeight="1">
      <c r="E135" s="69"/>
      <c r="F135" s="69"/>
      <c r="G135" s="76"/>
    </row>
    <row r="136" spans="5:7" ht="9" customHeight="1"/>
    <row r="137" spans="5:7" ht="9" customHeight="1"/>
    <row r="138" spans="5:7" ht="9" customHeight="1"/>
    <row r="139" spans="5:7" ht="9" customHeight="1"/>
    <row r="140" spans="5:7" ht="9" customHeight="1"/>
    <row r="141" spans="5:7" ht="9" customHeight="1"/>
    <row r="142" spans="5:7" ht="9" customHeight="1"/>
    <row r="143" spans="5:7" ht="9" customHeight="1"/>
    <row r="144" spans="5:7" ht="9" customHeight="1"/>
    <row r="145" ht="9" customHeight="1"/>
    <row r="146" ht="9" customHeight="1"/>
    <row r="147" ht="9" customHeight="1"/>
    <row r="148" ht="9" customHeight="1"/>
    <row r="149" ht="9" customHeight="1"/>
    <row r="150" ht="9" customHeight="1"/>
    <row r="151" ht="9" customHeight="1"/>
    <row r="152" ht="9" customHeight="1"/>
    <row r="153" ht="9" customHeight="1"/>
    <row r="154" ht="9" customHeight="1"/>
    <row r="155" ht="9" customHeight="1"/>
    <row r="156" ht="9" customHeight="1"/>
    <row r="157" ht="9" customHeight="1"/>
    <row r="158" ht="9" customHeight="1"/>
    <row r="159" ht="9" customHeight="1"/>
    <row r="16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sheetData>
  <mergeCells count="16">
    <mergeCell ref="D3:I3"/>
    <mergeCell ref="N3:AB3"/>
    <mergeCell ref="D4:I4"/>
    <mergeCell ref="D6:D8"/>
    <mergeCell ref="G7:H7"/>
    <mergeCell ref="I7:I8"/>
    <mergeCell ref="D42:D44"/>
    <mergeCell ref="D45:D49"/>
    <mergeCell ref="D50:D53"/>
    <mergeCell ref="E54:F54"/>
    <mergeCell ref="D9:D15"/>
    <mergeCell ref="D16:D24"/>
    <mergeCell ref="D25:D28"/>
    <mergeCell ref="D29:D31"/>
    <mergeCell ref="D32:D36"/>
    <mergeCell ref="D37:D41"/>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403"/>
  <sheetViews>
    <sheetView topLeftCell="G28" workbookViewId="0">
      <selection activeCell="J35" sqref="J35"/>
    </sheetView>
  </sheetViews>
  <sheetFormatPr baseColWidth="10" defaultRowHeight="12.75"/>
  <cols>
    <col min="1" max="1" width="2" style="65" hidden="1" customWidth="1"/>
    <col min="2" max="2" width="2.140625" style="65" hidden="1" customWidth="1"/>
    <col min="3" max="3" width="2.7109375" style="236" hidden="1" customWidth="1"/>
    <col min="4" max="4" width="6.7109375" style="65" customWidth="1"/>
    <col min="5" max="5" width="1.5703125" style="65" customWidth="1"/>
    <col min="6" max="6" width="63" style="65" customWidth="1"/>
    <col min="7" max="9" width="4.42578125" style="65" customWidth="1"/>
    <col min="10" max="10" width="0.85546875" style="65" customWidth="1"/>
    <col min="11" max="13" width="4.42578125" style="65" customWidth="1"/>
    <col min="14" max="14" width="0.85546875" style="65" customWidth="1"/>
    <col min="15" max="15" width="3.85546875" style="65" customWidth="1"/>
    <col min="16" max="17" width="4.42578125" style="65" customWidth="1"/>
    <col min="18" max="18" width="0.85546875" style="65" customWidth="1"/>
    <col min="19" max="19" width="3.85546875" style="65" customWidth="1"/>
    <col min="20" max="21" width="4.42578125" style="65" customWidth="1"/>
    <col min="22" max="22" width="4.85546875" style="65" customWidth="1"/>
    <col min="23" max="23" width="9" style="65" customWidth="1"/>
    <col min="24" max="25" width="11.42578125" style="65"/>
    <col min="26" max="26" width="4.7109375" style="65" customWidth="1"/>
    <col min="27" max="27" width="5" style="65" customWidth="1"/>
    <col min="28" max="28" width="2.28515625" style="65" customWidth="1"/>
    <col min="29" max="29" width="26" style="65" customWidth="1"/>
    <col min="30" max="30" width="8" style="65" customWidth="1"/>
    <col min="31" max="31" width="1" style="65" customWidth="1"/>
    <col min="32" max="32" width="6.7109375" style="65" customWidth="1"/>
    <col min="33" max="33" width="1" style="65" customWidth="1"/>
    <col min="34" max="34" width="6.7109375" style="65" customWidth="1"/>
    <col min="35" max="35" width="1" style="65" customWidth="1"/>
    <col min="36" max="36" width="6.7109375" style="65" customWidth="1"/>
    <col min="37" max="37" width="1" style="65" customWidth="1"/>
    <col min="38" max="38" width="6.7109375" style="65" customWidth="1"/>
    <col min="39" max="39" width="1" style="65" customWidth="1"/>
    <col min="40" max="40" width="6.7109375" style="65" customWidth="1"/>
    <col min="41" max="41" width="1" style="65" customWidth="1"/>
    <col min="42" max="43" width="6.7109375" style="65" customWidth="1"/>
    <col min="44" max="256" width="11.42578125" style="65"/>
    <col min="257" max="259" width="0" style="65" hidden="1" customWidth="1"/>
    <col min="260" max="260" width="6.7109375" style="65" customWidth="1"/>
    <col min="261" max="261" width="1.5703125" style="65" customWidth="1"/>
    <col min="262" max="262" width="63" style="65" customWidth="1"/>
    <col min="263" max="265" width="4.42578125" style="65" customWidth="1"/>
    <col min="266" max="266" width="0.85546875" style="65" customWidth="1"/>
    <col min="267" max="269" width="4.42578125" style="65" customWidth="1"/>
    <col min="270" max="270" width="0.85546875" style="65" customWidth="1"/>
    <col min="271" max="271" width="3.85546875" style="65" customWidth="1"/>
    <col min="272" max="273" width="4.42578125" style="65" customWidth="1"/>
    <col min="274" max="274" width="0.85546875" style="65" customWidth="1"/>
    <col min="275" max="275" width="3.85546875" style="65" customWidth="1"/>
    <col min="276" max="277" width="4.42578125" style="65" customWidth="1"/>
    <col min="278" max="278" width="4.85546875" style="65" customWidth="1"/>
    <col min="279" max="279" width="9" style="65" customWidth="1"/>
    <col min="280" max="281" width="11.42578125" style="65"/>
    <col min="282" max="282" width="4.7109375" style="65" customWidth="1"/>
    <col min="283" max="283" width="5" style="65" customWidth="1"/>
    <col min="284" max="284" width="2.28515625" style="65" customWidth="1"/>
    <col min="285" max="285" width="26" style="65" customWidth="1"/>
    <col min="286" max="286" width="8" style="65" customWidth="1"/>
    <col min="287" max="287" width="1" style="65" customWidth="1"/>
    <col min="288" max="288" width="6.7109375" style="65" customWidth="1"/>
    <col min="289" max="289" width="1" style="65" customWidth="1"/>
    <col min="290" max="290" width="6.7109375" style="65" customWidth="1"/>
    <col min="291" max="291" width="1" style="65" customWidth="1"/>
    <col min="292" max="292" width="6.7109375" style="65" customWidth="1"/>
    <col min="293" max="293" width="1" style="65" customWidth="1"/>
    <col min="294" max="294" width="6.7109375" style="65" customWidth="1"/>
    <col min="295" max="295" width="1" style="65" customWidth="1"/>
    <col min="296" max="296" width="6.7109375" style="65" customWidth="1"/>
    <col min="297" max="297" width="1" style="65" customWidth="1"/>
    <col min="298" max="299" width="6.7109375" style="65" customWidth="1"/>
    <col min="300" max="512" width="11.42578125" style="65"/>
    <col min="513" max="515" width="0" style="65" hidden="1" customWidth="1"/>
    <col min="516" max="516" width="6.7109375" style="65" customWidth="1"/>
    <col min="517" max="517" width="1.5703125" style="65" customWidth="1"/>
    <col min="518" max="518" width="63" style="65" customWidth="1"/>
    <col min="519" max="521" width="4.42578125" style="65" customWidth="1"/>
    <col min="522" max="522" width="0.85546875" style="65" customWidth="1"/>
    <col min="523" max="525" width="4.42578125" style="65" customWidth="1"/>
    <col min="526" max="526" width="0.85546875" style="65" customWidth="1"/>
    <col min="527" max="527" width="3.85546875" style="65" customWidth="1"/>
    <col min="528" max="529" width="4.42578125" style="65" customWidth="1"/>
    <col min="530" max="530" width="0.85546875" style="65" customWidth="1"/>
    <col min="531" max="531" width="3.85546875" style="65" customWidth="1"/>
    <col min="532" max="533" width="4.42578125" style="65" customWidth="1"/>
    <col min="534" max="534" width="4.85546875" style="65" customWidth="1"/>
    <col min="535" max="535" width="9" style="65" customWidth="1"/>
    <col min="536" max="537" width="11.42578125" style="65"/>
    <col min="538" max="538" width="4.7109375" style="65" customWidth="1"/>
    <col min="539" max="539" width="5" style="65" customWidth="1"/>
    <col min="540" max="540" width="2.28515625" style="65" customWidth="1"/>
    <col min="541" max="541" width="26" style="65" customWidth="1"/>
    <col min="542" max="542" width="8" style="65" customWidth="1"/>
    <col min="543" max="543" width="1" style="65" customWidth="1"/>
    <col min="544" max="544" width="6.7109375" style="65" customWidth="1"/>
    <col min="545" max="545" width="1" style="65" customWidth="1"/>
    <col min="546" max="546" width="6.7109375" style="65" customWidth="1"/>
    <col min="547" max="547" width="1" style="65" customWidth="1"/>
    <col min="548" max="548" width="6.7109375" style="65" customWidth="1"/>
    <col min="549" max="549" width="1" style="65" customWidth="1"/>
    <col min="550" max="550" width="6.7109375" style="65" customWidth="1"/>
    <col min="551" max="551" width="1" style="65" customWidth="1"/>
    <col min="552" max="552" width="6.7109375" style="65" customWidth="1"/>
    <col min="553" max="553" width="1" style="65" customWidth="1"/>
    <col min="554" max="555" width="6.7109375" style="65" customWidth="1"/>
    <col min="556" max="768" width="11.42578125" style="65"/>
    <col min="769" max="771" width="0" style="65" hidden="1" customWidth="1"/>
    <col min="772" max="772" width="6.7109375" style="65" customWidth="1"/>
    <col min="773" max="773" width="1.5703125" style="65" customWidth="1"/>
    <col min="774" max="774" width="63" style="65" customWidth="1"/>
    <col min="775" max="777" width="4.42578125" style="65" customWidth="1"/>
    <col min="778" max="778" width="0.85546875" style="65" customWidth="1"/>
    <col min="779" max="781" width="4.42578125" style="65" customWidth="1"/>
    <col min="782" max="782" width="0.85546875" style="65" customWidth="1"/>
    <col min="783" max="783" width="3.85546875" style="65" customWidth="1"/>
    <col min="784" max="785" width="4.42578125" style="65" customWidth="1"/>
    <col min="786" max="786" width="0.85546875" style="65" customWidth="1"/>
    <col min="787" max="787" width="3.85546875" style="65" customWidth="1"/>
    <col min="788" max="789" width="4.42578125" style="65" customWidth="1"/>
    <col min="790" max="790" width="4.85546875" style="65" customWidth="1"/>
    <col min="791" max="791" width="9" style="65" customWidth="1"/>
    <col min="792" max="793" width="11.42578125" style="65"/>
    <col min="794" max="794" width="4.7109375" style="65" customWidth="1"/>
    <col min="795" max="795" width="5" style="65" customWidth="1"/>
    <col min="796" max="796" width="2.28515625" style="65" customWidth="1"/>
    <col min="797" max="797" width="26" style="65" customWidth="1"/>
    <col min="798" max="798" width="8" style="65" customWidth="1"/>
    <col min="799" max="799" width="1" style="65" customWidth="1"/>
    <col min="800" max="800" width="6.7109375" style="65" customWidth="1"/>
    <col min="801" max="801" width="1" style="65" customWidth="1"/>
    <col min="802" max="802" width="6.7109375" style="65" customWidth="1"/>
    <col min="803" max="803" width="1" style="65" customWidth="1"/>
    <col min="804" max="804" width="6.7109375" style="65" customWidth="1"/>
    <col min="805" max="805" width="1" style="65" customWidth="1"/>
    <col min="806" max="806" width="6.7109375" style="65" customWidth="1"/>
    <col min="807" max="807" width="1" style="65" customWidth="1"/>
    <col min="808" max="808" width="6.7109375" style="65" customWidth="1"/>
    <col min="809" max="809" width="1" style="65" customWidth="1"/>
    <col min="810" max="811" width="6.7109375" style="65" customWidth="1"/>
    <col min="812" max="1024" width="11.42578125" style="65"/>
    <col min="1025" max="1027" width="0" style="65" hidden="1" customWidth="1"/>
    <col min="1028" max="1028" width="6.7109375" style="65" customWidth="1"/>
    <col min="1029" max="1029" width="1.5703125" style="65" customWidth="1"/>
    <col min="1030" max="1030" width="63" style="65" customWidth="1"/>
    <col min="1031" max="1033" width="4.42578125" style="65" customWidth="1"/>
    <col min="1034" max="1034" width="0.85546875" style="65" customWidth="1"/>
    <col min="1035" max="1037" width="4.42578125" style="65" customWidth="1"/>
    <col min="1038" max="1038" width="0.85546875" style="65" customWidth="1"/>
    <col min="1039" max="1039" width="3.85546875" style="65" customWidth="1"/>
    <col min="1040" max="1041" width="4.42578125" style="65" customWidth="1"/>
    <col min="1042" max="1042" width="0.85546875" style="65" customWidth="1"/>
    <col min="1043" max="1043" width="3.85546875" style="65" customWidth="1"/>
    <col min="1044" max="1045" width="4.42578125" style="65" customWidth="1"/>
    <col min="1046" max="1046" width="4.85546875" style="65" customWidth="1"/>
    <col min="1047" max="1047" width="9" style="65" customWidth="1"/>
    <col min="1048" max="1049" width="11.42578125" style="65"/>
    <col min="1050" max="1050" width="4.7109375" style="65" customWidth="1"/>
    <col min="1051" max="1051" width="5" style="65" customWidth="1"/>
    <col min="1052" max="1052" width="2.28515625" style="65" customWidth="1"/>
    <col min="1053" max="1053" width="26" style="65" customWidth="1"/>
    <col min="1054" max="1054" width="8" style="65" customWidth="1"/>
    <col min="1055" max="1055" width="1" style="65" customWidth="1"/>
    <col min="1056" max="1056" width="6.7109375" style="65" customWidth="1"/>
    <col min="1057" max="1057" width="1" style="65" customWidth="1"/>
    <col min="1058" max="1058" width="6.7109375" style="65" customWidth="1"/>
    <col min="1059" max="1059" width="1" style="65" customWidth="1"/>
    <col min="1060" max="1060" width="6.7109375" style="65" customWidth="1"/>
    <col min="1061" max="1061" width="1" style="65" customWidth="1"/>
    <col min="1062" max="1062" width="6.7109375" style="65" customWidth="1"/>
    <col min="1063" max="1063" width="1" style="65" customWidth="1"/>
    <col min="1064" max="1064" width="6.7109375" style="65" customWidth="1"/>
    <col min="1065" max="1065" width="1" style="65" customWidth="1"/>
    <col min="1066" max="1067" width="6.7109375" style="65" customWidth="1"/>
    <col min="1068" max="1280" width="11.42578125" style="65"/>
    <col min="1281" max="1283" width="0" style="65" hidden="1" customWidth="1"/>
    <col min="1284" max="1284" width="6.7109375" style="65" customWidth="1"/>
    <col min="1285" max="1285" width="1.5703125" style="65" customWidth="1"/>
    <col min="1286" max="1286" width="63" style="65" customWidth="1"/>
    <col min="1287" max="1289" width="4.42578125" style="65" customWidth="1"/>
    <col min="1290" max="1290" width="0.85546875" style="65" customWidth="1"/>
    <col min="1291" max="1293" width="4.42578125" style="65" customWidth="1"/>
    <col min="1294" max="1294" width="0.85546875" style="65" customWidth="1"/>
    <col min="1295" max="1295" width="3.85546875" style="65" customWidth="1"/>
    <col min="1296" max="1297" width="4.42578125" style="65" customWidth="1"/>
    <col min="1298" max="1298" width="0.85546875" style="65" customWidth="1"/>
    <col min="1299" max="1299" width="3.85546875" style="65" customWidth="1"/>
    <col min="1300" max="1301" width="4.42578125" style="65" customWidth="1"/>
    <col min="1302" max="1302" width="4.85546875" style="65" customWidth="1"/>
    <col min="1303" max="1303" width="9" style="65" customWidth="1"/>
    <col min="1304" max="1305" width="11.42578125" style="65"/>
    <col min="1306" max="1306" width="4.7109375" style="65" customWidth="1"/>
    <col min="1307" max="1307" width="5" style="65" customWidth="1"/>
    <col min="1308" max="1308" width="2.28515625" style="65" customWidth="1"/>
    <col min="1309" max="1309" width="26" style="65" customWidth="1"/>
    <col min="1310" max="1310" width="8" style="65" customWidth="1"/>
    <col min="1311" max="1311" width="1" style="65" customWidth="1"/>
    <col min="1312" max="1312" width="6.7109375" style="65" customWidth="1"/>
    <col min="1313" max="1313" width="1" style="65" customWidth="1"/>
    <col min="1314" max="1314" width="6.7109375" style="65" customWidth="1"/>
    <col min="1315" max="1315" width="1" style="65" customWidth="1"/>
    <col min="1316" max="1316" width="6.7109375" style="65" customWidth="1"/>
    <col min="1317" max="1317" width="1" style="65" customWidth="1"/>
    <col min="1318" max="1318" width="6.7109375" style="65" customWidth="1"/>
    <col min="1319" max="1319" width="1" style="65" customWidth="1"/>
    <col min="1320" max="1320" width="6.7109375" style="65" customWidth="1"/>
    <col min="1321" max="1321" width="1" style="65" customWidth="1"/>
    <col min="1322" max="1323" width="6.7109375" style="65" customWidth="1"/>
    <col min="1324" max="1536" width="11.42578125" style="65"/>
    <col min="1537" max="1539" width="0" style="65" hidden="1" customWidth="1"/>
    <col min="1540" max="1540" width="6.7109375" style="65" customWidth="1"/>
    <col min="1541" max="1541" width="1.5703125" style="65" customWidth="1"/>
    <col min="1542" max="1542" width="63" style="65" customWidth="1"/>
    <col min="1543" max="1545" width="4.42578125" style="65" customWidth="1"/>
    <col min="1546" max="1546" width="0.85546875" style="65" customWidth="1"/>
    <col min="1547" max="1549" width="4.42578125" style="65" customWidth="1"/>
    <col min="1550" max="1550" width="0.85546875" style="65" customWidth="1"/>
    <col min="1551" max="1551" width="3.85546875" style="65" customWidth="1"/>
    <col min="1552" max="1553" width="4.42578125" style="65" customWidth="1"/>
    <col min="1554" max="1554" width="0.85546875" style="65" customWidth="1"/>
    <col min="1555" max="1555" width="3.85546875" style="65" customWidth="1"/>
    <col min="1556" max="1557" width="4.42578125" style="65" customWidth="1"/>
    <col min="1558" max="1558" width="4.85546875" style="65" customWidth="1"/>
    <col min="1559" max="1559" width="9" style="65" customWidth="1"/>
    <col min="1560" max="1561" width="11.42578125" style="65"/>
    <col min="1562" max="1562" width="4.7109375" style="65" customWidth="1"/>
    <col min="1563" max="1563" width="5" style="65" customWidth="1"/>
    <col min="1564" max="1564" width="2.28515625" style="65" customWidth="1"/>
    <col min="1565" max="1565" width="26" style="65" customWidth="1"/>
    <col min="1566" max="1566" width="8" style="65" customWidth="1"/>
    <col min="1567" max="1567" width="1" style="65" customWidth="1"/>
    <col min="1568" max="1568" width="6.7109375" style="65" customWidth="1"/>
    <col min="1569" max="1569" width="1" style="65" customWidth="1"/>
    <col min="1570" max="1570" width="6.7109375" style="65" customWidth="1"/>
    <col min="1571" max="1571" width="1" style="65" customWidth="1"/>
    <col min="1572" max="1572" width="6.7109375" style="65" customWidth="1"/>
    <col min="1573" max="1573" width="1" style="65" customWidth="1"/>
    <col min="1574" max="1574" width="6.7109375" style="65" customWidth="1"/>
    <col min="1575" max="1575" width="1" style="65" customWidth="1"/>
    <col min="1576" max="1576" width="6.7109375" style="65" customWidth="1"/>
    <col min="1577" max="1577" width="1" style="65" customWidth="1"/>
    <col min="1578" max="1579" width="6.7109375" style="65" customWidth="1"/>
    <col min="1580" max="1792" width="11.42578125" style="65"/>
    <col min="1793" max="1795" width="0" style="65" hidden="1" customWidth="1"/>
    <col min="1796" max="1796" width="6.7109375" style="65" customWidth="1"/>
    <col min="1797" max="1797" width="1.5703125" style="65" customWidth="1"/>
    <col min="1798" max="1798" width="63" style="65" customWidth="1"/>
    <col min="1799" max="1801" width="4.42578125" style="65" customWidth="1"/>
    <col min="1802" max="1802" width="0.85546875" style="65" customWidth="1"/>
    <col min="1803" max="1805" width="4.42578125" style="65" customWidth="1"/>
    <col min="1806" max="1806" width="0.85546875" style="65" customWidth="1"/>
    <col min="1807" max="1807" width="3.85546875" style="65" customWidth="1"/>
    <col min="1808" max="1809" width="4.42578125" style="65" customWidth="1"/>
    <col min="1810" max="1810" width="0.85546875" style="65" customWidth="1"/>
    <col min="1811" max="1811" width="3.85546875" style="65" customWidth="1"/>
    <col min="1812" max="1813" width="4.42578125" style="65" customWidth="1"/>
    <col min="1814" max="1814" width="4.85546875" style="65" customWidth="1"/>
    <col min="1815" max="1815" width="9" style="65" customWidth="1"/>
    <col min="1816" max="1817" width="11.42578125" style="65"/>
    <col min="1818" max="1818" width="4.7109375" style="65" customWidth="1"/>
    <col min="1819" max="1819" width="5" style="65" customWidth="1"/>
    <col min="1820" max="1820" width="2.28515625" style="65" customWidth="1"/>
    <col min="1821" max="1821" width="26" style="65" customWidth="1"/>
    <col min="1822" max="1822" width="8" style="65" customWidth="1"/>
    <col min="1823" max="1823" width="1" style="65" customWidth="1"/>
    <col min="1824" max="1824" width="6.7109375" style="65" customWidth="1"/>
    <col min="1825" max="1825" width="1" style="65" customWidth="1"/>
    <col min="1826" max="1826" width="6.7109375" style="65" customWidth="1"/>
    <col min="1827" max="1827" width="1" style="65" customWidth="1"/>
    <col min="1828" max="1828" width="6.7109375" style="65" customWidth="1"/>
    <col min="1829" max="1829" width="1" style="65" customWidth="1"/>
    <col min="1830" max="1830" width="6.7109375" style="65" customWidth="1"/>
    <col min="1831" max="1831" width="1" style="65" customWidth="1"/>
    <col min="1832" max="1832" width="6.7109375" style="65" customWidth="1"/>
    <col min="1833" max="1833" width="1" style="65" customWidth="1"/>
    <col min="1834" max="1835" width="6.7109375" style="65" customWidth="1"/>
    <col min="1836" max="2048" width="11.42578125" style="65"/>
    <col min="2049" max="2051" width="0" style="65" hidden="1" customWidth="1"/>
    <col min="2052" max="2052" width="6.7109375" style="65" customWidth="1"/>
    <col min="2053" max="2053" width="1.5703125" style="65" customWidth="1"/>
    <col min="2054" max="2054" width="63" style="65" customWidth="1"/>
    <col min="2055" max="2057" width="4.42578125" style="65" customWidth="1"/>
    <col min="2058" max="2058" width="0.85546875" style="65" customWidth="1"/>
    <col min="2059" max="2061" width="4.42578125" style="65" customWidth="1"/>
    <col min="2062" max="2062" width="0.85546875" style="65" customWidth="1"/>
    <col min="2063" max="2063" width="3.85546875" style="65" customWidth="1"/>
    <col min="2064" max="2065" width="4.42578125" style="65" customWidth="1"/>
    <col min="2066" max="2066" width="0.85546875" style="65" customWidth="1"/>
    <col min="2067" max="2067" width="3.85546875" style="65" customWidth="1"/>
    <col min="2068" max="2069" width="4.42578125" style="65" customWidth="1"/>
    <col min="2070" max="2070" width="4.85546875" style="65" customWidth="1"/>
    <col min="2071" max="2071" width="9" style="65" customWidth="1"/>
    <col min="2072" max="2073" width="11.42578125" style="65"/>
    <col min="2074" max="2074" width="4.7109375" style="65" customWidth="1"/>
    <col min="2075" max="2075" width="5" style="65" customWidth="1"/>
    <col min="2076" max="2076" width="2.28515625" style="65" customWidth="1"/>
    <col min="2077" max="2077" width="26" style="65" customWidth="1"/>
    <col min="2078" max="2078" width="8" style="65" customWidth="1"/>
    <col min="2079" max="2079" width="1" style="65" customWidth="1"/>
    <col min="2080" max="2080" width="6.7109375" style="65" customWidth="1"/>
    <col min="2081" max="2081" width="1" style="65" customWidth="1"/>
    <col min="2082" max="2082" width="6.7109375" style="65" customWidth="1"/>
    <col min="2083" max="2083" width="1" style="65" customWidth="1"/>
    <col min="2084" max="2084" width="6.7109375" style="65" customWidth="1"/>
    <col min="2085" max="2085" width="1" style="65" customWidth="1"/>
    <col min="2086" max="2086" width="6.7109375" style="65" customWidth="1"/>
    <col min="2087" max="2087" width="1" style="65" customWidth="1"/>
    <col min="2088" max="2088" width="6.7109375" style="65" customWidth="1"/>
    <col min="2089" max="2089" width="1" style="65" customWidth="1"/>
    <col min="2090" max="2091" width="6.7109375" style="65" customWidth="1"/>
    <col min="2092" max="2304" width="11.42578125" style="65"/>
    <col min="2305" max="2307" width="0" style="65" hidden="1" customWidth="1"/>
    <col min="2308" max="2308" width="6.7109375" style="65" customWidth="1"/>
    <col min="2309" max="2309" width="1.5703125" style="65" customWidth="1"/>
    <col min="2310" max="2310" width="63" style="65" customWidth="1"/>
    <col min="2311" max="2313" width="4.42578125" style="65" customWidth="1"/>
    <col min="2314" max="2314" width="0.85546875" style="65" customWidth="1"/>
    <col min="2315" max="2317" width="4.42578125" style="65" customWidth="1"/>
    <col min="2318" max="2318" width="0.85546875" style="65" customWidth="1"/>
    <col min="2319" max="2319" width="3.85546875" style="65" customWidth="1"/>
    <col min="2320" max="2321" width="4.42578125" style="65" customWidth="1"/>
    <col min="2322" max="2322" width="0.85546875" style="65" customWidth="1"/>
    <col min="2323" max="2323" width="3.85546875" style="65" customWidth="1"/>
    <col min="2324" max="2325" width="4.42578125" style="65" customWidth="1"/>
    <col min="2326" max="2326" width="4.85546875" style="65" customWidth="1"/>
    <col min="2327" max="2327" width="9" style="65" customWidth="1"/>
    <col min="2328" max="2329" width="11.42578125" style="65"/>
    <col min="2330" max="2330" width="4.7109375" style="65" customWidth="1"/>
    <col min="2331" max="2331" width="5" style="65" customWidth="1"/>
    <col min="2332" max="2332" width="2.28515625" style="65" customWidth="1"/>
    <col min="2333" max="2333" width="26" style="65" customWidth="1"/>
    <col min="2334" max="2334" width="8" style="65" customWidth="1"/>
    <col min="2335" max="2335" width="1" style="65" customWidth="1"/>
    <col min="2336" max="2336" width="6.7109375" style="65" customWidth="1"/>
    <col min="2337" max="2337" width="1" style="65" customWidth="1"/>
    <col min="2338" max="2338" width="6.7109375" style="65" customWidth="1"/>
    <col min="2339" max="2339" width="1" style="65" customWidth="1"/>
    <col min="2340" max="2340" width="6.7109375" style="65" customWidth="1"/>
    <col min="2341" max="2341" width="1" style="65" customWidth="1"/>
    <col min="2342" max="2342" width="6.7109375" style="65" customWidth="1"/>
    <col min="2343" max="2343" width="1" style="65" customWidth="1"/>
    <col min="2344" max="2344" width="6.7109375" style="65" customWidth="1"/>
    <col min="2345" max="2345" width="1" style="65" customWidth="1"/>
    <col min="2346" max="2347" width="6.7109375" style="65" customWidth="1"/>
    <col min="2348" max="2560" width="11.42578125" style="65"/>
    <col min="2561" max="2563" width="0" style="65" hidden="1" customWidth="1"/>
    <col min="2564" max="2564" width="6.7109375" style="65" customWidth="1"/>
    <col min="2565" max="2565" width="1.5703125" style="65" customWidth="1"/>
    <col min="2566" max="2566" width="63" style="65" customWidth="1"/>
    <col min="2567" max="2569" width="4.42578125" style="65" customWidth="1"/>
    <col min="2570" max="2570" width="0.85546875" style="65" customWidth="1"/>
    <col min="2571" max="2573" width="4.42578125" style="65" customWidth="1"/>
    <col min="2574" max="2574" width="0.85546875" style="65" customWidth="1"/>
    <col min="2575" max="2575" width="3.85546875" style="65" customWidth="1"/>
    <col min="2576" max="2577" width="4.42578125" style="65" customWidth="1"/>
    <col min="2578" max="2578" width="0.85546875" style="65" customWidth="1"/>
    <col min="2579" max="2579" width="3.85546875" style="65" customWidth="1"/>
    <col min="2580" max="2581" width="4.42578125" style="65" customWidth="1"/>
    <col min="2582" max="2582" width="4.85546875" style="65" customWidth="1"/>
    <col min="2583" max="2583" width="9" style="65" customWidth="1"/>
    <col min="2584" max="2585" width="11.42578125" style="65"/>
    <col min="2586" max="2586" width="4.7109375" style="65" customWidth="1"/>
    <col min="2587" max="2587" width="5" style="65" customWidth="1"/>
    <col min="2588" max="2588" width="2.28515625" style="65" customWidth="1"/>
    <col min="2589" max="2589" width="26" style="65" customWidth="1"/>
    <col min="2590" max="2590" width="8" style="65" customWidth="1"/>
    <col min="2591" max="2591" width="1" style="65" customWidth="1"/>
    <col min="2592" max="2592" width="6.7109375" style="65" customWidth="1"/>
    <col min="2593" max="2593" width="1" style="65" customWidth="1"/>
    <col min="2594" max="2594" width="6.7109375" style="65" customWidth="1"/>
    <col min="2595" max="2595" width="1" style="65" customWidth="1"/>
    <col min="2596" max="2596" width="6.7109375" style="65" customWidth="1"/>
    <col min="2597" max="2597" width="1" style="65" customWidth="1"/>
    <col min="2598" max="2598" width="6.7109375" style="65" customWidth="1"/>
    <col min="2599" max="2599" width="1" style="65" customWidth="1"/>
    <col min="2600" max="2600" width="6.7109375" style="65" customWidth="1"/>
    <col min="2601" max="2601" width="1" style="65" customWidth="1"/>
    <col min="2602" max="2603" width="6.7109375" style="65" customWidth="1"/>
    <col min="2604" max="2816" width="11.42578125" style="65"/>
    <col min="2817" max="2819" width="0" style="65" hidden="1" customWidth="1"/>
    <col min="2820" max="2820" width="6.7109375" style="65" customWidth="1"/>
    <col min="2821" max="2821" width="1.5703125" style="65" customWidth="1"/>
    <col min="2822" max="2822" width="63" style="65" customWidth="1"/>
    <col min="2823" max="2825" width="4.42578125" style="65" customWidth="1"/>
    <col min="2826" max="2826" width="0.85546875" style="65" customWidth="1"/>
    <col min="2827" max="2829" width="4.42578125" style="65" customWidth="1"/>
    <col min="2830" max="2830" width="0.85546875" style="65" customWidth="1"/>
    <col min="2831" max="2831" width="3.85546875" style="65" customWidth="1"/>
    <col min="2832" max="2833" width="4.42578125" style="65" customWidth="1"/>
    <col min="2834" max="2834" width="0.85546875" style="65" customWidth="1"/>
    <col min="2835" max="2835" width="3.85546875" style="65" customWidth="1"/>
    <col min="2836" max="2837" width="4.42578125" style="65" customWidth="1"/>
    <col min="2838" max="2838" width="4.85546875" style="65" customWidth="1"/>
    <col min="2839" max="2839" width="9" style="65" customWidth="1"/>
    <col min="2840" max="2841" width="11.42578125" style="65"/>
    <col min="2842" max="2842" width="4.7109375" style="65" customWidth="1"/>
    <col min="2843" max="2843" width="5" style="65" customWidth="1"/>
    <col min="2844" max="2844" width="2.28515625" style="65" customWidth="1"/>
    <col min="2845" max="2845" width="26" style="65" customWidth="1"/>
    <col min="2846" max="2846" width="8" style="65" customWidth="1"/>
    <col min="2847" max="2847" width="1" style="65" customWidth="1"/>
    <col min="2848" max="2848" width="6.7109375" style="65" customWidth="1"/>
    <col min="2849" max="2849" width="1" style="65" customWidth="1"/>
    <col min="2850" max="2850" width="6.7109375" style="65" customWidth="1"/>
    <col min="2851" max="2851" width="1" style="65" customWidth="1"/>
    <col min="2852" max="2852" width="6.7109375" style="65" customWidth="1"/>
    <col min="2853" max="2853" width="1" style="65" customWidth="1"/>
    <col min="2854" max="2854" width="6.7109375" style="65" customWidth="1"/>
    <col min="2855" max="2855" width="1" style="65" customWidth="1"/>
    <col min="2856" max="2856" width="6.7109375" style="65" customWidth="1"/>
    <col min="2857" max="2857" width="1" style="65" customWidth="1"/>
    <col min="2858" max="2859" width="6.7109375" style="65" customWidth="1"/>
    <col min="2860" max="3072" width="11.42578125" style="65"/>
    <col min="3073" max="3075" width="0" style="65" hidden="1" customWidth="1"/>
    <col min="3076" max="3076" width="6.7109375" style="65" customWidth="1"/>
    <col min="3077" max="3077" width="1.5703125" style="65" customWidth="1"/>
    <col min="3078" max="3078" width="63" style="65" customWidth="1"/>
    <col min="3079" max="3081" width="4.42578125" style="65" customWidth="1"/>
    <col min="3082" max="3082" width="0.85546875" style="65" customWidth="1"/>
    <col min="3083" max="3085" width="4.42578125" style="65" customWidth="1"/>
    <col min="3086" max="3086" width="0.85546875" style="65" customWidth="1"/>
    <col min="3087" max="3087" width="3.85546875" style="65" customWidth="1"/>
    <col min="3088" max="3089" width="4.42578125" style="65" customWidth="1"/>
    <col min="3090" max="3090" width="0.85546875" style="65" customWidth="1"/>
    <col min="3091" max="3091" width="3.85546875" style="65" customWidth="1"/>
    <col min="3092" max="3093" width="4.42578125" style="65" customWidth="1"/>
    <col min="3094" max="3094" width="4.85546875" style="65" customWidth="1"/>
    <col min="3095" max="3095" width="9" style="65" customWidth="1"/>
    <col min="3096" max="3097" width="11.42578125" style="65"/>
    <col min="3098" max="3098" width="4.7109375" style="65" customWidth="1"/>
    <col min="3099" max="3099" width="5" style="65" customWidth="1"/>
    <col min="3100" max="3100" width="2.28515625" style="65" customWidth="1"/>
    <col min="3101" max="3101" width="26" style="65" customWidth="1"/>
    <col min="3102" max="3102" width="8" style="65" customWidth="1"/>
    <col min="3103" max="3103" width="1" style="65" customWidth="1"/>
    <col min="3104" max="3104" width="6.7109375" style="65" customWidth="1"/>
    <col min="3105" max="3105" width="1" style="65" customWidth="1"/>
    <col min="3106" max="3106" width="6.7109375" style="65" customWidth="1"/>
    <col min="3107" max="3107" width="1" style="65" customWidth="1"/>
    <col min="3108" max="3108" width="6.7109375" style="65" customWidth="1"/>
    <col min="3109" max="3109" width="1" style="65" customWidth="1"/>
    <col min="3110" max="3110" width="6.7109375" style="65" customWidth="1"/>
    <col min="3111" max="3111" width="1" style="65" customWidth="1"/>
    <col min="3112" max="3112" width="6.7109375" style="65" customWidth="1"/>
    <col min="3113" max="3113" width="1" style="65" customWidth="1"/>
    <col min="3114" max="3115" width="6.7109375" style="65" customWidth="1"/>
    <col min="3116" max="3328" width="11.42578125" style="65"/>
    <col min="3329" max="3331" width="0" style="65" hidden="1" customWidth="1"/>
    <col min="3332" max="3332" width="6.7109375" style="65" customWidth="1"/>
    <col min="3333" max="3333" width="1.5703125" style="65" customWidth="1"/>
    <col min="3334" max="3334" width="63" style="65" customWidth="1"/>
    <col min="3335" max="3337" width="4.42578125" style="65" customWidth="1"/>
    <col min="3338" max="3338" width="0.85546875" style="65" customWidth="1"/>
    <col min="3339" max="3341" width="4.42578125" style="65" customWidth="1"/>
    <col min="3342" max="3342" width="0.85546875" style="65" customWidth="1"/>
    <col min="3343" max="3343" width="3.85546875" style="65" customWidth="1"/>
    <col min="3344" max="3345" width="4.42578125" style="65" customWidth="1"/>
    <col min="3346" max="3346" width="0.85546875" style="65" customWidth="1"/>
    <col min="3347" max="3347" width="3.85546875" style="65" customWidth="1"/>
    <col min="3348" max="3349" width="4.42578125" style="65" customWidth="1"/>
    <col min="3350" max="3350" width="4.85546875" style="65" customWidth="1"/>
    <col min="3351" max="3351" width="9" style="65" customWidth="1"/>
    <col min="3352" max="3353" width="11.42578125" style="65"/>
    <col min="3354" max="3354" width="4.7109375" style="65" customWidth="1"/>
    <col min="3355" max="3355" width="5" style="65" customWidth="1"/>
    <col min="3356" max="3356" width="2.28515625" style="65" customWidth="1"/>
    <col min="3357" max="3357" width="26" style="65" customWidth="1"/>
    <col min="3358" max="3358" width="8" style="65" customWidth="1"/>
    <col min="3359" max="3359" width="1" style="65" customWidth="1"/>
    <col min="3360" max="3360" width="6.7109375" style="65" customWidth="1"/>
    <col min="3361" max="3361" width="1" style="65" customWidth="1"/>
    <col min="3362" max="3362" width="6.7109375" style="65" customWidth="1"/>
    <col min="3363" max="3363" width="1" style="65" customWidth="1"/>
    <col min="3364" max="3364" width="6.7109375" style="65" customWidth="1"/>
    <col min="3365" max="3365" width="1" style="65" customWidth="1"/>
    <col min="3366" max="3366" width="6.7109375" style="65" customWidth="1"/>
    <col min="3367" max="3367" width="1" style="65" customWidth="1"/>
    <col min="3368" max="3368" width="6.7109375" style="65" customWidth="1"/>
    <col min="3369" max="3369" width="1" style="65" customWidth="1"/>
    <col min="3370" max="3371" width="6.7109375" style="65" customWidth="1"/>
    <col min="3372" max="3584" width="11.42578125" style="65"/>
    <col min="3585" max="3587" width="0" style="65" hidden="1" customWidth="1"/>
    <col min="3588" max="3588" width="6.7109375" style="65" customWidth="1"/>
    <col min="3589" max="3589" width="1.5703125" style="65" customWidth="1"/>
    <col min="3590" max="3590" width="63" style="65" customWidth="1"/>
    <col min="3591" max="3593" width="4.42578125" style="65" customWidth="1"/>
    <col min="3594" max="3594" width="0.85546875" style="65" customWidth="1"/>
    <col min="3595" max="3597" width="4.42578125" style="65" customWidth="1"/>
    <col min="3598" max="3598" width="0.85546875" style="65" customWidth="1"/>
    <col min="3599" max="3599" width="3.85546875" style="65" customWidth="1"/>
    <col min="3600" max="3601" width="4.42578125" style="65" customWidth="1"/>
    <col min="3602" max="3602" width="0.85546875" style="65" customWidth="1"/>
    <col min="3603" max="3603" width="3.85546875" style="65" customWidth="1"/>
    <col min="3604" max="3605" width="4.42578125" style="65" customWidth="1"/>
    <col min="3606" max="3606" width="4.85546875" style="65" customWidth="1"/>
    <col min="3607" max="3607" width="9" style="65" customWidth="1"/>
    <col min="3608" max="3609" width="11.42578125" style="65"/>
    <col min="3610" max="3610" width="4.7109375" style="65" customWidth="1"/>
    <col min="3611" max="3611" width="5" style="65" customWidth="1"/>
    <col min="3612" max="3612" width="2.28515625" style="65" customWidth="1"/>
    <col min="3613" max="3613" width="26" style="65" customWidth="1"/>
    <col min="3614" max="3614" width="8" style="65" customWidth="1"/>
    <col min="3615" max="3615" width="1" style="65" customWidth="1"/>
    <col min="3616" max="3616" width="6.7109375" style="65" customWidth="1"/>
    <col min="3617" max="3617" width="1" style="65" customWidth="1"/>
    <col min="3618" max="3618" width="6.7109375" style="65" customWidth="1"/>
    <col min="3619" max="3619" width="1" style="65" customWidth="1"/>
    <col min="3620" max="3620" width="6.7109375" style="65" customWidth="1"/>
    <col min="3621" max="3621" width="1" style="65" customWidth="1"/>
    <col min="3622" max="3622" width="6.7109375" style="65" customWidth="1"/>
    <col min="3623" max="3623" width="1" style="65" customWidth="1"/>
    <col min="3624" max="3624" width="6.7109375" style="65" customWidth="1"/>
    <col min="3625" max="3625" width="1" style="65" customWidth="1"/>
    <col min="3626" max="3627" width="6.7109375" style="65" customWidth="1"/>
    <col min="3628" max="3840" width="11.42578125" style="65"/>
    <col min="3841" max="3843" width="0" style="65" hidden="1" customWidth="1"/>
    <col min="3844" max="3844" width="6.7109375" style="65" customWidth="1"/>
    <col min="3845" max="3845" width="1.5703125" style="65" customWidth="1"/>
    <col min="3846" max="3846" width="63" style="65" customWidth="1"/>
    <col min="3847" max="3849" width="4.42578125" style="65" customWidth="1"/>
    <col min="3850" max="3850" width="0.85546875" style="65" customWidth="1"/>
    <col min="3851" max="3853" width="4.42578125" style="65" customWidth="1"/>
    <col min="3854" max="3854" width="0.85546875" style="65" customWidth="1"/>
    <col min="3855" max="3855" width="3.85546875" style="65" customWidth="1"/>
    <col min="3856" max="3857" width="4.42578125" style="65" customWidth="1"/>
    <col min="3858" max="3858" width="0.85546875" style="65" customWidth="1"/>
    <col min="3859" max="3859" width="3.85546875" style="65" customWidth="1"/>
    <col min="3860" max="3861" width="4.42578125" style="65" customWidth="1"/>
    <col min="3862" max="3862" width="4.85546875" style="65" customWidth="1"/>
    <col min="3863" max="3863" width="9" style="65" customWidth="1"/>
    <col min="3864" max="3865" width="11.42578125" style="65"/>
    <col min="3866" max="3866" width="4.7109375" style="65" customWidth="1"/>
    <col min="3867" max="3867" width="5" style="65" customWidth="1"/>
    <col min="3868" max="3868" width="2.28515625" style="65" customWidth="1"/>
    <col min="3869" max="3869" width="26" style="65" customWidth="1"/>
    <col min="3870" max="3870" width="8" style="65" customWidth="1"/>
    <col min="3871" max="3871" width="1" style="65" customWidth="1"/>
    <col min="3872" max="3872" width="6.7109375" style="65" customWidth="1"/>
    <col min="3873" max="3873" width="1" style="65" customWidth="1"/>
    <col min="3874" max="3874" width="6.7109375" style="65" customWidth="1"/>
    <col min="3875" max="3875" width="1" style="65" customWidth="1"/>
    <col min="3876" max="3876" width="6.7109375" style="65" customWidth="1"/>
    <col min="3877" max="3877" width="1" style="65" customWidth="1"/>
    <col min="3878" max="3878" width="6.7109375" style="65" customWidth="1"/>
    <col min="3879" max="3879" width="1" style="65" customWidth="1"/>
    <col min="3880" max="3880" width="6.7109375" style="65" customWidth="1"/>
    <col min="3881" max="3881" width="1" style="65" customWidth="1"/>
    <col min="3882" max="3883" width="6.7109375" style="65" customWidth="1"/>
    <col min="3884" max="4096" width="11.42578125" style="65"/>
    <col min="4097" max="4099" width="0" style="65" hidden="1" customWidth="1"/>
    <col min="4100" max="4100" width="6.7109375" style="65" customWidth="1"/>
    <col min="4101" max="4101" width="1.5703125" style="65" customWidth="1"/>
    <col min="4102" max="4102" width="63" style="65" customWidth="1"/>
    <col min="4103" max="4105" width="4.42578125" style="65" customWidth="1"/>
    <col min="4106" max="4106" width="0.85546875" style="65" customWidth="1"/>
    <col min="4107" max="4109" width="4.42578125" style="65" customWidth="1"/>
    <col min="4110" max="4110" width="0.85546875" style="65" customWidth="1"/>
    <col min="4111" max="4111" width="3.85546875" style="65" customWidth="1"/>
    <col min="4112" max="4113" width="4.42578125" style="65" customWidth="1"/>
    <col min="4114" max="4114" width="0.85546875" style="65" customWidth="1"/>
    <col min="4115" max="4115" width="3.85546875" style="65" customWidth="1"/>
    <col min="4116" max="4117" width="4.42578125" style="65" customWidth="1"/>
    <col min="4118" max="4118" width="4.85546875" style="65" customWidth="1"/>
    <col min="4119" max="4119" width="9" style="65" customWidth="1"/>
    <col min="4120" max="4121" width="11.42578125" style="65"/>
    <col min="4122" max="4122" width="4.7109375" style="65" customWidth="1"/>
    <col min="4123" max="4123" width="5" style="65" customWidth="1"/>
    <col min="4124" max="4124" width="2.28515625" style="65" customWidth="1"/>
    <col min="4125" max="4125" width="26" style="65" customWidth="1"/>
    <col min="4126" max="4126" width="8" style="65" customWidth="1"/>
    <col min="4127" max="4127" width="1" style="65" customWidth="1"/>
    <col min="4128" max="4128" width="6.7109375" style="65" customWidth="1"/>
    <col min="4129" max="4129" width="1" style="65" customWidth="1"/>
    <col min="4130" max="4130" width="6.7109375" style="65" customWidth="1"/>
    <col min="4131" max="4131" width="1" style="65" customWidth="1"/>
    <col min="4132" max="4132" width="6.7109375" style="65" customWidth="1"/>
    <col min="4133" max="4133" width="1" style="65" customWidth="1"/>
    <col min="4134" max="4134" width="6.7109375" style="65" customWidth="1"/>
    <col min="4135" max="4135" width="1" style="65" customWidth="1"/>
    <col min="4136" max="4136" width="6.7109375" style="65" customWidth="1"/>
    <col min="4137" max="4137" width="1" style="65" customWidth="1"/>
    <col min="4138" max="4139" width="6.7109375" style="65" customWidth="1"/>
    <col min="4140" max="4352" width="11.42578125" style="65"/>
    <col min="4353" max="4355" width="0" style="65" hidden="1" customWidth="1"/>
    <col min="4356" max="4356" width="6.7109375" style="65" customWidth="1"/>
    <col min="4357" max="4357" width="1.5703125" style="65" customWidth="1"/>
    <col min="4358" max="4358" width="63" style="65" customWidth="1"/>
    <col min="4359" max="4361" width="4.42578125" style="65" customWidth="1"/>
    <col min="4362" max="4362" width="0.85546875" style="65" customWidth="1"/>
    <col min="4363" max="4365" width="4.42578125" style="65" customWidth="1"/>
    <col min="4366" max="4366" width="0.85546875" style="65" customWidth="1"/>
    <col min="4367" max="4367" width="3.85546875" style="65" customWidth="1"/>
    <col min="4368" max="4369" width="4.42578125" style="65" customWidth="1"/>
    <col min="4370" max="4370" width="0.85546875" style="65" customWidth="1"/>
    <col min="4371" max="4371" width="3.85546875" style="65" customWidth="1"/>
    <col min="4372" max="4373" width="4.42578125" style="65" customWidth="1"/>
    <col min="4374" max="4374" width="4.85546875" style="65" customWidth="1"/>
    <col min="4375" max="4375" width="9" style="65" customWidth="1"/>
    <col min="4376" max="4377" width="11.42578125" style="65"/>
    <col min="4378" max="4378" width="4.7109375" style="65" customWidth="1"/>
    <col min="4379" max="4379" width="5" style="65" customWidth="1"/>
    <col min="4380" max="4380" width="2.28515625" style="65" customWidth="1"/>
    <col min="4381" max="4381" width="26" style="65" customWidth="1"/>
    <col min="4382" max="4382" width="8" style="65" customWidth="1"/>
    <col min="4383" max="4383" width="1" style="65" customWidth="1"/>
    <col min="4384" max="4384" width="6.7109375" style="65" customWidth="1"/>
    <col min="4385" max="4385" width="1" style="65" customWidth="1"/>
    <col min="4386" max="4386" width="6.7109375" style="65" customWidth="1"/>
    <col min="4387" max="4387" width="1" style="65" customWidth="1"/>
    <col min="4388" max="4388" width="6.7109375" style="65" customWidth="1"/>
    <col min="4389" max="4389" width="1" style="65" customWidth="1"/>
    <col min="4390" max="4390" width="6.7109375" style="65" customWidth="1"/>
    <col min="4391" max="4391" width="1" style="65" customWidth="1"/>
    <col min="4392" max="4392" width="6.7109375" style="65" customWidth="1"/>
    <col min="4393" max="4393" width="1" style="65" customWidth="1"/>
    <col min="4394" max="4395" width="6.7109375" style="65" customWidth="1"/>
    <col min="4396" max="4608" width="11.42578125" style="65"/>
    <col min="4609" max="4611" width="0" style="65" hidden="1" customWidth="1"/>
    <col min="4612" max="4612" width="6.7109375" style="65" customWidth="1"/>
    <col min="4613" max="4613" width="1.5703125" style="65" customWidth="1"/>
    <col min="4614" max="4614" width="63" style="65" customWidth="1"/>
    <col min="4615" max="4617" width="4.42578125" style="65" customWidth="1"/>
    <col min="4618" max="4618" width="0.85546875" style="65" customWidth="1"/>
    <col min="4619" max="4621" width="4.42578125" style="65" customWidth="1"/>
    <col min="4622" max="4622" width="0.85546875" style="65" customWidth="1"/>
    <col min="4623" max="4623" width="3.85546875" style="65" customWidth="1"/>
    <col min="4624" max="4625" width="4.42578125" style="65" customWidth="1"/>
    <col min="4626" max="4626" width="0.85546875" style="65" customWidth="1"/>
    <col min="4627" max="4627" width="3.85546875" style="65" customWidth="1"/>
    <col min="4628" max="4629" width="4.42578125" style="65" customWidth="1"/>
    <col min="4630" max="4630" width="4.85546875" style="65" customWidth="1"/>
    <col min="4631" max="4631" width="9" style="65" customWidth="1"/>
    <col min="4632" max="4633" width="11.42578125" style="65"/>
    <col min="4634" max="4634" width="4.7109375" style="65" customWidth="1"/>
    <col min="4635" max="4635" width="5" style="65" customWidth="1"/>
    <col min="4636" max="4636" width="2.28515625" style="65" customWidth="1"/>
    <col min="4637" max="4637" width="26" style="65" customWidth="1"/>
    <col min="4638" max="4638" width="8" style="65" customWidth="1"/>
    <col min="4639" max="4639" width="1" style="65" customWidth="1"/>
    <col min="4640" max="4640" width="6.7109375" style="65" customWidth="1"/>
    <col min="4641" max="4641" width="1" style="65" customWidth="1"/>
    <col min="4642" max="4642" width="6.7109375" style="65" customWidth="1"/>
    <col min="4643" max="4643" width="1" style="65" customWidth="1"/>
    <col min="4644" max="4644" width="6.7109375" style="65" customWidth="1"/>
    <col min="4645" max="4645" width="1" style="65" customWidth="1"/>
    <col min="4646" max="4646" width="6.7109375" style="65" customWidth="1"/>
    <col min="4647" max="4647" width="1" style="65" customWidth="1"/>
    <col min="4648" max="4648" width="6.7109375" style="65" customWidth="1"/>
    <col min="4649" max="4649" width="1" style="65" customWidth="1"/>
    <col min="4650" max="4651" width="6.7109375" style="65" customWidth="1"/>
    <col min="4652" max="4864" width="11.42578125" style="65"/>
    <col min="4865" max="4867" width="0" style="65" hidden="1" customWidth="1"/>
    <col min="4868" max="4868" width="6.7109375" style="65" customWidth="1"/>
    <col min="4869" max="4869" width="1.5703125" style="65" customWidth="1"/>
    <col min="4870" max="4870" width="63" style="65" customWidth="1"/>
    <col min="4871" max="4873" width="4.42578125" style="65" customWidth="1"/>
    <col min="4874" max="4874" width="0.85546875" style="65" customWidth="1"/>
    <col min="4875" max="4877" width="4.42578125" style="65" customWidth="1"/>
    <col min="4878" max="4878" width="0.85546875" style="65" customWidth="1"/>
    <col min="4879" max="4879" width="3.85546875" style="65" customWidth="1"/>
    <col min="4880" max="4881" width="4.42578125" style="65" customWidth="1"/>
    <col min="4882" max="4882" width="0.85546875" style="65" customWidth="1"/>
    <col min="4883" max="4883" width="3.85546875" style="65" customWidth="1"/>
    <col min="4884" max="4885" width="4.42578125" style="65" customWidth="1"/>
    <col min="4886" max="4886" width="4.85546875" style="65" customWidth="1"/>
    <col min="4887" max="4887" width="9" style="65" customWidth="1"/>
    <col min="4888" max="4889" width="11.42578125" style="65"/>
    <col min="4890" max="4890" width="4.7109375" style="65" customWidth="1"/>
    <col min="4891" max="4891" width="5" style="65" customWidth="1"/>
    <col min="4892" max="4892" width="2.28515625" style="65" customWidth="1"/>
    <col min="4893" max="4893" width="26" style="65" customWidth="1"/>
    <col min="4894" max="4894" width="8" style="65" customWidth="1"/>
    <col min="4895" max="4895" width="1" style="65" customWidth="1"/>
    <col min="4896" max="4896" width="6.7109375" style="65" customWidth="1"/>
    <col min="4897" max="4897" width="1" style="65" customWidth="1"/>
    <col min="4898" max="4898" width="6.7109375" style="65" customWidth="1"/>
    <col min="4899" max="4899" width="1" style="65" customWidth="1"/>
    <col min="4900" max="4900" width="6.7109375" style="65" customWidth="1"/>
    <col min="4901" max="4901" width="1" style="65" customWidth="1"/>
    <col min="4902" max="4902" width="6.7109375" style="65" customWidth="1"/>
    <col min="4903" max="4903" width="1" style="65" customWidth="1"/>
    <col min="4904" max="4904" width="6.7109375" style="65" customWidth="1"/>
    <col min="4905" max="4905" width="1" style="65" customWidth="1"/>
    <col min="4906" max="4907" width="6.7109375" style="65" customWidth="1"/>
    <col min="4908" max="5120" width="11.42578125" style="65"/>
    <col min="5121" max="5123" width="0" style="65" hidden="1" customWidth="1"/>
    <col min="5124" max="5124" width="6.7109375" style="65" customWidth="1"/>
    <col min="5125" max="5125" width="1.5703125" style="65" customWidth="1"/>
    <col min="5126" max="5126" width="63" style="65" customWidth="1"/>
    <col min="5127" max="5129" width="4.42578125" style="65" customWidth="1"/>
    <col min="5130" max="5130" width="0.85546875" style="65" customWidth="1"/>
    <col min="5131" max="5133" width="4.42578125" style="65" customWidth="1"/>
    <col min="5134" max="5134" width="0.85546875" style="65" customWidth="1"/>
    <col min="5135" max="5135" width="3.85546875" style="65" customWidth="1"/>
    <col min="5136" max="5137" width="4.42578125" style="65" customWidth="1"/>
    <col min="5138" max="5138" width="0.85546875" style="65" customWidth="1"/>
    <col min="5139" max="5139" width="3.85546875" style="65" customWidth="1"/>
    <col min="5140" max="5141" width="4.42578125" style="65" customWidth="1"/>
    <col min="5142" max="5142" width="4.85546875" style="65" customWidth="1"/>
    <col min="5143" max="5143" width="9" style="65" customWidth="1"/>
    <col min="5144" max="5145" width="11.42578125" style="65"/>
    <col min="5146" max="5146" width="4.7109375" style="65" customWidth="1"/>
    <col min="5147" max="5147" width="5" style="65" customWidth="1"/>
    <col min="5148" max="5148" width="2.28515625" style="65" customWidth="1"/>
    <col min="5149" max="5149" width="26" style="65" customWidth="1"/>
    <col min="5150" max="5150" width="8" style="65" customWidth="1"/>
    <col min="5151" max="5151" width="1" style="65" customWidth="1"/>
    <col min="5152" max="5152" width="6.7109375" style="65" customWidth="1"/>
    <col min="5153" max="5153" width="1" style="65" customWidth="1"/>
    <col min="5154" max="5154" width="6.7109375" style="65" customWidth="1"/>
    <col min="5155" max="5155" width="1" style="65" customWidth="1"/>
    <col min="5156" max="5156" width="6.7109375" style="65" customWidth="1"/>
    <col min="5157" max="5157" width="1" style="65" customWidth="1"/>
    <col min="5158" max="5158" width="6.7109375" style="65" customWidth="1"/>
    <col min="5159" max="5159" width="1" style="65" customWidth="1"/>
    <col min="5160" max="5160" width="6.7109375" style="65" customWidth="1"/>
    <col min="5161" max="5161" width="1" style="65" customWidth="1"/>
    <col min="5162" max="5163" width="6.7109375" style="65" customWidth="1"/>
    <col min="5164" max="5376" width="11.42578125" style="65"/>
    <col min="5377" max="5379" width="0" style="65" hidden="1" customWidth="1"/>
    <col min="5380" max="5380" width="6.7109375" style="65" customWidth="1"/>
    <col min="5381" max="5381" width="1.5703125" style="65" customWidth="1"/>
    <col min="5382" max="5382" width="63" style="65" customWidth="1"/>
    <col min="5383" max="5385" width="4.42578125" style="65" customWidth="1"/>
    <col min="5386" max="5386" width="0.85546875" style="65" customWidth="1"/>
    <col min="5387" max="5389" width="4.42578125" style="65" customWidth="1"/>
    <col min="5390" max="5390" width="0.85546875" style="65" customWidth="1"/>
    <col min="5391" max="5391" width="3.85546875" style="65" customWidth="1"/>
    <col min="5392" max="5393" width="4.42578125" style="65" customWidth="1"/>
    <col min="5394" max="5394" width="0.85546875" style="65" customWidth="1"/>
    <col min="5395" max="5395" width="3.85546875" style="65" customWidth="1"/>
    <col min="5396" max="5397" width="4.42578125" style="65" customWidth="1"/>
    <col min="5398" max="5398" width="4.85546875" style="65" customWidth="1"/>
    <col min="5399" max="5399" width="9" style="65" customWidth="1"/>
    <col min="5400" max="5401" width="11.42578125" style="65"/>
    <col min="5402" max="5402" width="4.7109375" style="65" customWidth="1"/>
    <col min="5403" max="5403" width="5" style="65" customWidth="1"/>
    <col min="5404" max="5404" width="2.28515625" style="65" customWidth="1"/>
    <col min="5405" max="5405" width="26" style="65" customWidth="1"/>
    <col min="5406" max="5406" width="8" style="65" customWidth="1"/>
    <col min="5407" max="5407" width="1" style="65" customWidth="1"/>
    <col min="5408" max="5408" width="6.7109375" style="65" customWidth="1"/>
    <col min="5409" max="5409" width="1" style="65" customWidth="1"/>
    <col min="5410" max="5410" width="6.7109375" style="65" customWidth="1"/>
    <col min="5411" max="5411" width="1" style="65" customWidth="1"/>
    <col min="5412" max="5412" width="6.7109375" style="65" customWidth="1"/>
    <col min="5413" max="5413" width="1" style="65" customWidth="1"/>
    <col min="5414" max="5414" width="6.7109375" style="65" customWidth="1"/>
    <col min="5415" max="5415" width="1" style="65" customWidth="1"/>
    <col min="5416" max="5416" width="6.7109375" style="65" customWidth="1"/>
    <col min="5417" max="5417" width="1" style="65" customWidth="1"/>
    <col min="5418" max="5419" width="6.7109375" style="65" customWidth="1"/>
    <col min="5420" max="5632" width="11.42578125" style="65"/>
    <col min="5633" max="5635" width="0" style="65" hidden="1" customWidth="1"/>
    <col min="5636" max="5636" width="6.7109375" style="65" customWidth="1"/>
    <col min="5637" max="5637" width="1.5703125" style="65" customWidth="1"/>
    <col min="5638" max="5638" width="63" style="65" customWidth="1"/>
    <col min="5639" max="5641" width="4.42578125" style="65" customWidth="1"/>
    <col min="5642" max="5642" width="0.85546875" style="65" customWidth="1"/>
    <col min="5643" max="5645" width="4.42578125" style="65" customWidth="1"/>
    <col min="5646" max="5646" width="0.85546875" style="65" customWidth="1"/>
    <col min="5647" max="5647" width="3.85546875" style="65" customWidth="1"/>
    <col min="5648" max="5649" width="4.42578125" style="65" customWidth="1"/>
    <col min="5650" max="5650" width="0.85546875" style="65" customWidth="1"/>
    <col min="5651" max="5651" width="3.85546875" style="65" customWidth="1"/>
    <col min="5652" max="5653" width="4.42578125" style="65" customWidth="1"/>
    <col min="5654" max="5654" width="4.85546875" style="65" customWidth="1"/>
    <col min="5655" max="5655" width="9" style="65" customWidth="1"/>
    <col min="5656" max="5657" width="11.42578125" style="65"/>
    <col min="5658" max="5658" width="4.7109375" style="65" customWidth="1"/>
    <col min="5659" max="5659" width="5" style="65" customWidth="1"/>
    <col min="5660" max="5660" width="2.28515625" style="65" customWidth="1"/>
    <col min="5661" max="5661" width="26" style="65" customWidth="1"/>
    <col min="5662" max="5662" width="8" style="65" customWidth="1"/>
    <col min="5663" max="5663" width="1" style="65" customWidth="1"/>
    <col min="5664" max="5664" width="6.7109375" style="65" customWidth="1"/>
    <col min="5665" max="5665" width="1" style="65" customWidth="1"/>
    <col min="5666" max="5666" width="6.7109375" style="65" customWidth="1"/>
    <col min="5667" max="5667" width="1" style="65" customWidth="1"/>
    <col min="5668" max="5668" width="6.7109375" style="65" customWidth="1"/>
    <col min="5669" max="5669" width="1" style="65" customWidth="1"/>
    <col min="5670" max="5670" width="6.7109375" style="65" customWidth="1"/>
    <col min="5671" max="5671" width="1" style="65" customWidth="1"/>
    <col min="5672" max="5672" width="6.7109375" style="65" customWidth="1"/>
    <col min="5673" max="5673" width="1" style="65" customWidth="1"/>
    <col min="5674" max="5675" width="6.7109375" style="65" customWidth="1"/>
    <col min="5676" max="5888" width="11.42578125" style="65"/>
    <col min="5889" max="5891" width="0" style="65" hidden="1" customWidth="1"/>
    <col min="5892" max="5892" width="6.7109375" style="65" customWidth="1"/>
    <col min="5893" max="5893" width="1.5703125" style="65" customWidth="1"/>
    <col min="5894" max="5894" width="63" style="65" customWidth="1"/>
    <col min="5895" max="5897" width="4.42578125" style="65" customWidth="1"/>
    <col min="5898" max="5898" width="0.85546875" style="65" customWidth="1"/>
    <col min="5899" max="5901" width="4.42578125" style="65" customWidth="1"/>
    <col min="5902" max="5902" width="0.85546875" style="65" customWidth="1"/>
    <col min="5903" max="5903" width="3.85546875" style="65" customWidth="1"/>
    <col min="5904" max="5905" width="4.42578125" style="65" customWidth="1"/>
    <col min="5906" max="5906" width="0.85546875" style="65" customWidth="1"/>
    <col min="5907" max="5907" width="3.85546875" style="65" customWidth="1"/>
    <col min="5908" max="5909" width="4.42578125" style="65" customWidth="1"/>
    <col min="5910" max="5910" width="4.85546875" style="65" customWidth="1"/>
    <col min="5911" max="5911" width="9" style="65" customWidth="1"/>
    <col min="5912" max="5913" width="11.42578125" style="65"/>
    <col min="5914" max="5914" width="4.7109375" style="65" customWidth="1"/>
    <col min="5915" max="5915" width="5" style="65" customWidth="1"/>
    <col min="5916" max="5916" width="2.28515625" style="65" customWidth="1"/>
    <col min="5917" max="5917" width="26" style="65" customWidth="1"/>
    <col min="5918" max="5918" width="8" style="65" customWidth="1"/>
    <col min="5919" max="5919" width="1" style="65" customWidth="1"/>
    <col min="5920" max="5920" width="6.7109375" style="65" customWidth="1"/>
    <col min="5921" max="5921" width="1" style="65" customWidth="1"/>
    <col min="5922" max="5922" width="6.7109375" style="65" customWidth="1"/>
    <col min="5923" max="5923" width="1" style="65" customWidth="1"/>
    <col min="5924" max="5924" width="6.7109375" style="65" customWidth="1"/>
    <col min="5925" max="5925" width="1" style="65" customWidth="1"/>
    <col min="5926" max="5926" width="6.7109375" style="65" customWidth="1"/>
    <col min="5927" max="5927" width="1" style="65" customWidth="1"/>
    <col min="5928" max="5928" width="6.7109375" style="65" customWidth="1"/>
    <col min="5929" max="5929" width="1" style="65" customWidth="1"/>
    <col min="5930" max="5931" width="6.7109375" style="65" customWidth="1"/>
    <col min="5932" max="6144" width="11.42578125" style="65"/>
    <col min="6145" max="6147" width="0" style="65" hidden="1" customWidth="1"/>
    <col min="6148" max="6148" width="6.7109375" style="65" customWidth="1"/>
    <col min="6149" max="6149" width="1.5703125" style="65" customWidth="1"/>
    <col min="6150" max="6150" width="63" style="65" customWidth="1"/>
    <col min="6151" max="6153" width="4.42578125" style="65" customWidth="1"/>
    <col min="6154" max="6154" width="0.85546875" style="65" customWidth="1"/>
    <col min="6155" max="6157" width="4.42578125" style="65" customWidth="1"/>
    <col min="6158" max="6158" width="0.85546875" style="65" customWidth="1"/>
    <col min="6159" max="6159" width="3.85546875" style="65" customWidth="1"/>
    <col min="6160" max="6161" width="4.42578125" style="65" customWidth="1"/>
    <col min="6162" max="6162" width="0.85546875" style="65" customWidth="1"/>
    <col min="6163" max="6163" width="3.85546875" style="65" customWidth="1"/>
    <col min="6164" max="6165" width="4.42578125" style="65" customWidth="1"/>
    <col min="6166" max="6166" width="4.85546875" style="65" customWidth="1"/>
    <col min="6167" max="6167" width="9" style="65" customWidth="1"/>
    <col min="6168" max="6169" width="11.42578125" style="65"/>
    <col min="6170" max="6170" width="4.7109375" style="65" customWidth="1"/>
    <col min="6171" max="6171" width="5" style="65" customWidth="1"/>
    <col min="6172" max="6172" width="2.28515625" style="65" customWidth="1"/>
    <col min="6173" max="6173" width="26" style="65" customWidth="1"/>
    <col min="6174" max="6174" width="8" style="65" customWidth="1"/>
    <col min="6175" max="6175" width="1" style="65" customWidth="1"/>
    <col min="6176" max="6176" width="6.7109375" style="65" customWidth="1"/>
    <col min="6177" max="6177" width="1" style="65" customWidth="1"/>
    <col min="6178" max="6178" width="6.7109375" style="65" customWidth="1"/>
    <col min="6179" max="6179" width="1" style="65" customWidth="1"/>
    <col min="6180" max="6180" width="6.7109375" style="65" customWidth="1"/>
    <col min="6181" max="6181" width="1" style="65" customWidth="1"/>
    <col min="6182" max="6182" width="6.7109375" style="65" customWidth="1"/>
    <col min="6183" max="6183" width="1" style="65" customWidth="1"/>
    <col min="6184" max="6184" width="6.7109375" style="65" customWidth="1"/>
    <col min="6185" max="6185" width="1" style="65" customWidth="1"/>
    <col min="6186" max="6187" width="6.7109375" style="65" customWidth="1"/>
    <col min="6188" max="6400" width="11.42578125" style="65"/>
    <col min="6401" max="6403" width="0" style="65" hidden="1" customWidth="1"/>
    <col min="6404" max="6404" width="6.7109375" style="65" customWidth="1"/>
    <col min="6405" max="6405" width="1.5703125" style="65" customWidth="1"/>
    <col min="6406" max="6406" width="63" style="65" customWidth="1"/>
    <col min="6407" max="6409" width="4.42578125" style="65" customWidth="1"/>
    <col min="6410" max="6410" width="0.85546875" style="65" customWidth="1"/>
    <col min="6411" max="6413" width="4.42578125" style="65" customWidth="1"/>
    <col min="6414" max="6414" width="0.85546875" style="65" customWidth="1"/>
    <col min="6415" max="6415" width="3.85546875" style="65" customWidth="1"/>
    <col min="6416" max="6417" width="4.42578125" style="65" customWidth="1"/>
    <col min="6418" max="6418" width="0.85546875" style="65" customWidth="1"/>
    <col min="6419" max="6419" width="3.85546875" style="65" customWidth="1"/>
    <col min="6420" max="6421" width="4.42578125" style="65" customWidth="1"/>
    <col min="6422" max="6422" width="4.85546875" style="65" customWidth="1"/>
    <col min="6423" max="6423" width="9" style="65" customWidth="1"/>
    <col min="6424" max="6425" width="11.42578125" style="65"/>
    <col min="6426" max="6426" width="4.7109375" style="65" customWidth="1"/>
    <col min="6427" max="6427" width="5" style="65" customWidth="1"/>
    <col min="6428" max="6428" width="2.28515625" style="65" customWidth="1"/>
    <col min="6429" max="6429" width="26" style="65" customWidth="1"/>
    <col min="6430" max="6430" width="8" style="65" customWidth="1"/>
    <col min="6431" max="6431" width="1" style="65" customWidth="1"/>
    <col min="6432" max="6432" width="6.7109375" style="65" customWidth="1"/>
    <col min="6433" max="6433" width="1" style="65" customWidth="1"/>
    <col min="6434" max="6434" width="6.7109375" style="65" customWidth="1"/>
    <col min="6435" max="6435" width="1" style="65" customWidth="1"/>
    <col min="6436" max="6436" width="6.7109375" style="65" customWidth="1"/>
    <col min="6437" max="6437" width="1" style="65" customWidth="1"/>
    <col min="6438" max="6438" width="6.7109375" style="65" customWidth="1"/>
    <col min="6439" max="6439" width="1" style="65" customWidth="1"/>
    <col min="6440" max="6440" width="6.7109375" style="65" customWidth="1"/>
    <col min="6441" max="6441" width="1" style="65" customWidth="1"/>
    <col min="6442" max="6443" width="6.7109375" style="65" customWidth="1"/>
    <col min="6444" max="6656" width="11.42578125" style="65"/>
    <col min="6657" max="6659" width="0" style="65" hidden="1" customWidth="1"/>
    <col min="6660" max="6660" width="6.7109375" style="65" customWidth="1"/>
    <col min="6661" max="6661" width="1.5703125" style="65" customWidth="1"/>
    <col min="6662" max="6662" width="63" style="65" customWidth="1"/>
    <col min="6663" max="6665" width="4.42578125" style="65" customWidth="1"/>
    <col min="6666" max="6666" width="0.85546875" style="65" customWidth="1"/>
    <col min="6667" max="6669" width="4.42578125" style="65" customWidth="1"/>
    <col min="6670" max="6670" width="0.85546875" style="65" customWidth="1"/>
    <col min="6671" max="6671" width="3.85546875" style="65" customWidth="1"/>
    <col min="6672" max="6673" width="4.42578125" style="65" customWidth="1"/>
    <col min="6674" max="6674" width="0.85546875" style="65" customWidth="1"/>
    <col min="6675" max="6675" width="3.85546875" style="65" customWidth="1"/>
    <col min="6676" max="6677" width="4.42578125" style="65" customWidth="1"/>
    <col min="6678" max="6678" width="4.85546875" style="65" customWidth="1"/>
    <col min="6679" max="6679" width="9" style="65" customWidth="1"/>
    <col min="6680" max="6681" width="11.42578125" style="65"/>
    <col min="6682" max="6682" width="4.7109375" style="65" customWidth="1"/>
    <col min="6683" max="6683" width="5" style="65" customWidth="1"/>
    <col min="6684" max="6684" width="2.28515625" style="65" customWidth="1"/>
    <col min="6685" max="6685" width="26" style="65" customWidth="1"/>
    <col min="6686" max="6686" width="8" style="65" customWidth="1"/>
    <col min="6687" max="6687" width="1" style="65" customWidth="1"/>
    <col min="6688" max="6688" width="6.7109375" style="65" customWidth="1"/>
    <col min="6689" max="6689" width="1" style="65" customWidth="1"/>
    <col min="6690" max="6690" width="6.7109375" style="65" customWidth="1"/>
    <col min="6691" max="6691" width="1" style="65" customWidth="1"/>
    <col min="6692" max="6692" width="6.7109375" style="65" customWidth="1"/>
    <col min="6693" max="6693" width="1" style="65" customWidth="1"/>
    <col min="6694" max="6694" width="6.7109375" style="65" customWidth="1"/>
    <col min="6695" max="6695" width="1" style="65" customWidth="1"/>
    <col min="6696" max="6696" width="6.7109375" style="65" customWidth="1"/>
    <col min="6697" max="6697" width="1" style="65" customWidth="1"/>
    <col min="6698" max="6699" width="6.7109375" style="65" customWidth="1"/>
    <col min="6700" max="6912" width="11.42578125" style="65"/>
    <col min="6913" max="6915" width="0" style="65" hidden="1" customWidth="1"/>
    <col min="6916" max="6916" width="6.7109375" style="65" customWidth="1"/>
    <col min="6917" max="6917" width="1.5703125" style="65" customWidth="1"/>
    <col min="6918" max="6918" width="63" style="65" customWidth="1"/>
    <col min="6919" max="6921" width="4.42578125" style="65" customWidth="1"/>
    <col min="6922" max="6922" width="0.85546875" style="65" customWidth="1"/>
    <col min="6923" max="6925" width="4.42578125" style="65" customWidth="1"/>
    <col min="6926" max="6926" width="0.85546875" style="65" customWidth="1"/>
    <col min="6927" max="6927" width="3.85546875" style="65" customWidth="1"/>
    <col min="6928" max="6929" width="4.42578125" style="65" customWidth="1"/>
    <col min="6930" max="6930" width="0.85546875" style="65" customWidth="1"/>
    <col min="6931" max="6931" width="3.85546875" style="65" customWidth="1"/>
    <col min="6932" max="6933" width="4.42578125" style="65" customWidth="1"/>
    <col min="6934" max="6934" width="4.85546875" style="65" customWidth="1"/>
    <col min="6935" max="6935" width="9" style="65" customWidth="1"/>
    <col min="6936" max="6937" width="11.42578125" style="65"/>
    <col min="6938" max="6938" width="4.7109375" style="65" customWidth="1"/>
    <col min="6939" max="6939" width="5" style="65" customWidth="1"/>
    <col min="6940" max="6940" width="2.28515625" style="65" customWidth="1"/>
    <col min="6941" max="6941" width="26" style="65" customWidth="1"/>
    <col min="6942" max="6942" width="8" style="65" customWidth="1"/>
    <col min="6943" max="6943" width="1" style="65" customWidth="1"/>
    <col min="6944" max="6944" width="6.7109375" style="65" customWidth="1"/>
    <col min="6945" max="6945" width="1" style="65" customWidth="1"/>
    <col min="6946" max="6946" width="6.7109375" style="65" customWidth="1"/>
    <col min="6947" max="6947" width="1" style="65" customWidth="1"/>
    <col min="6948" max="6948" width="6.7109375" style="65" customWidth="1"/>
    <col min="6949" max="6949" width="1" style="65" customWidth="1"/>
    <col min="6950" max="6950" width="6.7109375" style="65" customWidth="1"/>
    <col min="6951" max="6951" width="1" style="65" customWidth="1"/>
    <col min="6952" max="6952" width="6.7109375" style="65" customWidth="1"/>
    <col min="6953" max="6953" width="1" style="65" customWidth="1"/>
    <col min="6954" max="6955" width="6.7109375" style="65" customWidth="1"/>
    <col min="6956" max="7168" width="11.42578125" style="65"/>
    <col min="7169" max="7171" width="0" style="65" hidden="1" customWidth="1"/>
    <col min="7172" max="7172" width="6.7109375" style="65" customWidth="1"/>
    <col min="7173" max="7173" width="1.5703125" style="65" customWidth="1"/>
    <col min="7174" max="7174" width="63" style="65" customWidth="1"/>
    <col min="7175" max="7177" width="4.42578125" style="65" customWidth="1"/>
    <col min="7178" max="7178" width="0.85546875" style="65" customWidth="1"/>
    <col min="7179" max="7181" width="4.42578125" style="65" customWidth="1"/>
    <col min="7182" max="7182" width="0.85546875" style="65" customWidth="1"/>
    <col min="7183" max="7183" width="3.85546875" style="65" customWidth="1"/>
    <col min="7184" max="7185" width="4.42578125" style="65" customWidth="1"/>
    <col min="7186" max="7186" width="0.85546875" style="65" customWidth="1"/>
    <col min="7187" max="7187" width="3.85546875" style="65" customWidth="1"/>
    <col min="7188" max="7189" width="4.42578125" style="65" customWidth="1"/>
    <col min="7190" max="7190" width="4.85546875" style="65" customWidth="1"/>
    <col min="7191" max="7191" width="9" style="65" customWidth="1"/>
    <col min="7192" max="7193" width="11.42578125" style="65"/>
    <col min="7194" max="7194" width="4.7109375" style="65" customWidth="1"/>
    <col min="7195" max="7195" width="5" style="65" customWidth="1"/>
    <col min="7196" max="7196" width="2.28515625" style="65" customWidth="1"/>
    <col min="7197" max="7197" width="26" style="65" customWidth="1"/>
    <col min="7198" max="7198" width="8" style="65" customWidth="1"/>
    <col min="7199" max="7199" width="1" style="65" customWidth="1"/>
    <col min="7200" max="7200" width="6.7109375" style="65" customWidth="1"/>
    <col min="7201" max="7201" width="1" style="65" customWidth="1"/>
    <col min="7202" max="7202" width="6.7109375" style="65" customWidth="1"/>
    <col min="7203" max="7203" width="1" style="65" customWidth="1"/>
    <col min="7204" max="7204" width="6.7109375" style="65" customWidth="1"/>
    <col min="7205" max="7205" width="1" style="65" customWidth="1"/>
    <col min="7206" max="7206" width="6.7109375" style="65" customWidth="1"/>
    <col min="7207" max="7207" width="1" style="65" customWidth="1"/>
    <col min="7208" max="7208" width="6.7109375" style="65" customWidth="1"/>
    <col min="7209" max="7209" width="1" style="65" customWidth="1"/>
    <col min="7210" max="7211" width="6.7109375" style="65" customWidth="1"/>
    <col min="7212" max="7424" width="11.42578125" style="65"/>
    <col min="7425" max="7427" width="0" style="65" hidden="1" customWidth="1"/>
    <col min="7428" max="7428" width="6.7109375" style="65" customWidth="1"/>
    <col min="7429" max="7429" width="1.5703125" style="65" customWidth="1"/>
    <col min="7430" max="7430" width="63" style="65" customWidth="1"/>
    <col min="7431" max="7433" width="4.42578125" style="65" customWidth="1"/>
    <col min="7434" max="7434" width="0.85546875" style="65" customWidth="1"/>
    <col min="7435" max="7437" width="4.42578125" style="65" customWidth="1"/>
    <col min="7438" max="7438" width="0.85546875" style="65" customWidth="1"/>
    <col min="7439" max="7439" width="3.85546875" style="65" customWidth="1"/>
    <col min="7440" max="7441" width="4.42578125" style="65" customWidth="1"/>
    <col min="7442" max="7442" width="0.85546875" style="65" customWidth="1"/>
    <col min="7443" max="7443" width="3.85546875" style="65" customWidth="1"/>
    <col min="7444" max="7445" width="4.42578125" style="65" customWidth="1"/>
    <col min="7446" max="7446" width="4.85546875" style="65" customWidth="1"/>
    <col min="7447" max="7447" width="9" style="65" customWidth="1"/>
    <col min="7448" max="7449" width="11.42578125" style="65"/>
    <col min="7450" max="7450" width="4.7109375" style="65" customWidth="1"/>
    <col min="7451" max="7451" width="5" style="65" customWidth="1"/>
    <col min="7452" max="7452" width="2.28515625" style="65" customWidth="1"/>
    <col min="7453" max="7453" width="26" style="65" customWidth="1"/>
    <col min="7454" max="7454" width="8" style="65" customWidth="1"/>
    <col min="7455" max="7455" width="1" style="65" customWidth="1"/>
    <col min="7456" max="7456" width="6.7109375" style="65" customWidth="1"/>
    <col min="7457" max="7457" width="1" style="65" customWidth="1"/>
    <col min="7458" max="7458" width="6.7109375" style="65" customWidth="1"/>
    <col min="7459" max="7459" width="1" style="65" customWidth="1"/>
    <col min="7460" max="7460" width="6.7109375" style="65" customWidth="1"/>
    <col min="7461" max="7461" width="1" style="65" customWidth="1"/>
    <col min="7462" max="7462" width="6.7109375" style="65" customWidth="1"/>
    <col min="7463" max="7463" width="1" style="65" customWidth="1"/>
    <col min="7464" max="7464" width="6.7109375" style="65" customWidth="1"/>
    <col min="7465" max="7465" width="1" style="65" customWidth="1"/>
    <col min="7466" max="7467" width="6.7109375" style="65" customWidth="1"/>
    <col min="7468" max="7680" width="11.42578125" style="65"/>
    <col min="7681" max="7683" width="0" style="65" hidden="1" customWidth="1"/>
    <col min="7684" max="7684" width="6.7109375" style="65" customWidth="1"/>
    <col min="7685" max="7685" width="1.5703125" style="65" customWidth="1"/>
    <col min="7686" max="7686" width="63" style="65" customWidth="1"/>
    <col min="7687" max="7689" width="4.42578125" style="65" customWidth="1"/>
    <col min="7690" max="7690" width="0.85546875" style="65" customWidth="1"/>
    <col min="7691" max="7693" width="4.42578125" style="65" customWidth="1"/>
    <col min="7694" max="7694" width="0.85546875" style="65" customWidth="1"/>
    <col min="7695" max="7695" width="3.85546875" style="65" customWidth="1"/>
    <col min="7696" max="7697" width="4.42578125" style="65" customWidth="1"/>
    <col min="7698" max="7698" width="0.85546875" style="65" customWidth="1"/>
    <col min="7699" max="7699" width="3.85546875" style="65" customWidth="1"/>
    <col min="7700" max="7701" width="4.42578125" style="65" customWidth="1"/>
    <col min="7702" max="7702" width="4.85546875" style="65" customWidth="1"/>
    <col min="7703" max="7703" width="9" style="65" customWidth="1"/>
    <col min="7704" max="7705" width="11.42578125" style="65"/>
    <col min="7706" max="7706" width="4.7109375" style="65" customWidth="1"/>
    <col min="7707" max="7707" width="5" style="65" customWidth="1"/>
    <col min="7708" max="7708" width="2.28515625" style="65" customWidth="1"/>
    <col min="7709" max="7709" width="26" style="65" customWidth="1"/>
    <col min="7710" max="7710" width="8" style="65" customWidth="1"/>
    <col min="7711" max="7711" width="1" style="65" customWidth="1"/>
    <col min="7712" max="7712" width="6.7109375" style="65" customWidth="1"/>
    <col min="7713" max="7713" width="1" style="65" customWidth="1"/>
    <col min="7714" max="7714" width="6.7109375" style="65" customWidth="1"/>
    <col min="7715" max="7715" width="1" style="65" customWidth="1"/>
    <col min="7716" max="7716" width="6.7109375" style="65" customWidth="1"/>
    <col min="7717" max="7717" width="1" style="65" customWidth="1"/>
    <col min="7718" max="7718" width="6.7109375" style="65" customWidth="1"/>
    <col min="7719" max="7719" width="1" style="65" customWidth="1"/>
    <col min="7720" max="7720" width="6.7109375" style="65" customWidth="1"/>
    <col min="7721" max="7721" width="1" style="65" customWidth="1"/>
    <col min="7722" max="7723" width="6.7109375" style="65" customWidth="1"/>
    <col min="7724" max="7936" width="11.42578125" style="65"/>
    <col min="7937" max="7939" width="0" style="65" hidden="1" customWidth="1"/>
    <col min="7940" max="7940" width="6.7109375" style="65" customWidth="1"/>
    <col min="7941" max="7941" width="1.5703125" style="65" customWidth="1"/>
    <col min="7942" max="7942" width="63" style="65" customWidth="1"/>
    <col min="7943" max="7945" width="4.42578125" style="65" customWidth="1"/>
    <col min="7946" max="7946" width="0.85546875" style="65" customWidth="1"/>
    <col min="7947" max="7949" width="4.42578125" style="65" customWidth="1"/>
    <col min="7950" max="7950" width="0.85546875" style="65" customWidth="1"/>
    <col min="7951" max="7951" width="3.85546875" style="65" customWidth="1"/>
    <col min="7952" max="7953" width="4.42578125" style="65" customWidth="1"/>
    <col min="7954" max="7954" width="0.85546875" style="65" customWidth="1"/>
    <col min="7955" max="7955" width="3.85546875" style="65" customWidth="1"/>
    <col min="7956" max="7957" width="4.42578125" style="65" customWidth="1"/>
    <col min="7958" max="7958" width="4.85546875" style="65" customWidth="1"/>
    <col min="7959" max="7959" width="9" style="65" customWidth="1"/>
    <col min="7960" max="7961" width="11.42578125" style="65"/>
    <col min="7962" max="7962" width="4.7109375" style="65" customWidth="1"/>
    <col min="7963" max="7963" width="5" style="65" customWidth="1"/>
    <col min="7964" max="7964" width="2.28515625" style="65" customWidth="1"/>
    <col min="7965" max="7965" width="26" style="65" customWidth="1"/>
    <col min="7966" max="7966" width="8" style="65" customWidth="1"/>
    <col min="7967" max="7967" width="1" style="65" customWidth="1"/>
    <col min="7968" max="7968" width="6.7109375" style="65" customWidth="1"/>
    <col min="7969" max="7969" width="1" style="65" customWidth="1"/>
    <col min="7970" max="7970" width="6.7109375" style="65" customWidth="1"/>
    <col min="7971" max="7971" width="1" style="65" customWidth="1"/>
    <col min="7972" max="7972" width="6.7109375" style="65" customWidth="1"/>
    <col min="7973" max="7973" width="1" style="65" customWidth="1"/>
    <col min="7974" max="7974" width="6.7109375" style="65" customWidth="1"/>
    <col min="7975" max="7975" width="1" style="65" customWidth="1"/>
    <col min="7976" max="7976" width="6.7109375" style="65" customWidth="1"/>
    <col min="7977" max="7977" width="1" style="65" customWidth="1"/>
    <col min="7978" max="7979" width="6.7109375" style="65" customWidth="1"/>
    <col min="7980" max="8192" width="11.42578125" style="65"/>
    <col min="8193" max="8195" width="0" style="65" hidden="1" customWidth="1"/>
    <col min="8196" max="8196" width="6.7109375" style="65" customWidth="1"/>
    <col min="8197" max="8197" width="1.5703125" style="65" customWidth="1"/>
    <col min="8198" max="8198" width="63" style="65" customWidth="1"/>
    <col min="8199" max="8201" width="4.42578125" style="65" customWidth="1"/>
    <col min="8202" max="8202" width="0.85546875" style="65" customWidth="1"/>
    <col min="8203" max="8205" width="4.42578125" style="65" customWidth="1"/>
    <col min="8206" max="8206" width="0.85546875" style="65" customWidth="1"/>
    <col min="8207" max="8207" width="3.85546875" style="65" customWidth="1"/>
    <col min="8208" max="8209" width="4.42578125" style="65" customWidth="1"/>
    <col min="8210" max="8210" width="0.85546875" style="65" customWidth="1"/>
    <col min="8211" max="8211" width="3.85546875" style="65" customWidth="1"/>
    <col min="8212" max="8213" width="4.42578125" style="65" customWidth="1"/>
    <col min="8214" max="8214" width="4.85546875" style="65" customWidth="1"/>
    <col min="8215" max="8215" width="9" style="65" customWidth="1"/>
    <col min="8216" max="8217" width="11.42578125" style="65"/>
    <col min="8218" max="8218" width="4.7109375" style="65" customWidth="1"/>
    <col min="8219" max="8219" width="5" style="65" customWidth="1"/>
    <col min="8220" max="8220" width="2.28515625" style="65" customWidth="1"/>
    <col min="8221" max="8221" width="26" style="65" customWidth="1"/>
    <col min="8222" max="8222" width="8" style="65" customWidth="1"/>
    <col min="8223" max="8223" width="1" style="65" customWidth="1"/>
    <col min="8224" max="8224" width="6.7109375" style="65" customWidth="1"/>
    <col min="8225" max="8225" width="1" style="65" customWidth="1"/>
    <col min="8226" max="8226" width="6.7109375" style="65" customWidth="1"/>
    <col min="8227" max="8227" width="1" style="65" customWidth="1"/>
    <col min="8228" max="8228" width="6.7109375" style="65" customWidth="1"/>
    <col min="8229" max="8229" width="1" style="65" customWidth="1"/>
    <col min="8230" max="8230" width="6.7109375" style="65" customWidth="1"/>
    <col min="8231" max="8231" width="1" style="65" customWidth="1"/>
    <col min="8232" max="8232" width="6.7109375" style="65" customWidth="1"/>
    <col min="8233" max="8233" width="1" style="65" customWidth="1"/>
    <col min="8234" max="8235" width="6.7109375" style="65" customWidth="1"/>
    <col min="8236" max="8448" width="11.42578125" style="65"/>
    <col min="8449" max="8451" width="0" style="65" hidden="1" customWidth="1"/>
    <col min="8452" max="8452" width="6.7109375" style="65" customWidth="1"/>
    <col min="8453" max="8453" width="1.5703125" style="65" customWidth="1"/>
    <col min="8454" max="8454" width="63" style="65" customWidth="1"/>
    <col min="8455" max="8457" width="4.42578125" style="65" customWidth="1"/>
    <col min="8458" max="8458" width="0.85546875" style="65" customWidth="1"/>
    <col min="8459" max="8461" width="4.42578125" style="65" customWidth="1"/>
    <col min="8462" max="8462" width="0.85546875" style="65" customWidth="1"/>
    <col min="8463" max="8463" width="3.85546875" style="65" customWidth="1"/>
    <col min="8464" max="8465" width="4.42578125" style="65" customWidth="1"/>
    <col min="8466" max="8466" width="0.85546875" style="65" customWidth="1"/>
    <col min="8467" max="8467" width="3.85546875" style="65" customWidth="1"/>
    <col min="8468" max="8469" width="4.42578125" style="65" customWidth="1"/>
    <col min="8470" max="8470" width="4.85546875" style="65" customWidth="1"/>
    <col min="8471" max="8471" width="9" style="65" customWidth="1"/>
    <col min="8472" max="8473" width="11.42578125" style="65"/>
    <col min="8474" max="8474" width="4.7109375" style="65" customWidth="1"/>
    <col min="8475" max="8475" width="5" style="65" customWidth="1"/>
    <col min="8476" max="8476" width="2.28515625" style="65" customWidth="1"/>
    <col min="8477" max="8477" width="26" style="65" customWidth="1"/>
    <col min="8478" max="8478" width="8" style="65" customWidth="1"/>
    <col min="8479" max="8479" width="1" style="65" customWidth="1"/>
    <col min="8480" max="8480" width="6.7109375" style="65" customWidth="1"/>
    <col min="8481" max="8481" width="1" style="65" customWidth="1"/>
    <col min="8482" max="8482" width="6.7109375" style="65" customWidth="1"/>
    <col min="8483" max="8483" width="1" style="65" customWidth="1"/>
    <col min="8484" max="8484" width="6.7109375" style="65" customWidth="1"/>
    <col min="8485" max="8485" width="1" style="65" customWidth="1"/>
    <col min="8486" max="8486" width="6.7109375" style="65" customWidth="1"/>
    <col min="8487" max="8487" width="1" style="65" customWidth="1"/>
    <col min="8488" max="8488" width="6.7109375" style="65" customWidth="1"/>
    <col min="8489" max="8489" width="1" style="65" customWidth="1"/>
    <col min="8490" max="8491" width="6.7109375" style="65" customWidth="1"/>
    <col min="8492" max="8704" width="11.42578125" style="65"/>
    <col min="8705" max="8707" width="0" style="65" hidden="1" customWidth="1"/>
    <col min="8708" max="8708" width="6.7109375" style="65" customWidth="1"/>
    <col min="8709" max="8709" width="1.5703125" style="65" customWidth="1"/>
    <col min="8710" max="8710" width="63" style="65" customWidth="1"/>
    <col min="8711" max="8713" width="4.42578125" style="65" customWidth="1"/>
    <col min="8714" max="8714" width="0.85546875" style="65" customWidth="1"/>
    <col min="8715" max="8717" width="4.42578125" style="65" customWidth="1"/>
    <col min="8718" max="8718" width="0.85546875" style="65" customWidth="1"/>
    <col min="8719" max="8719" width="3.85546875" style="65" customWidth="1"/>
    <col min="8720" max="8721" width="4.42578125" style="65" customWidth="1"/>
    <col min="8722" max="8722" width="0.85546875" style="65" customWidth="1"/>
    <col min="8723" max="8723" width="3.85546875" style="65" customWidth="1"/>
    <col min="8724" max="8725" width="4.42578125" style="65" customWidth="1"/>
    <col min="8726" max="8726" width="4.85546875" style="65" customWidth="1"/>
    <col min="8727" max="8727" width="9" style="65" customWidth="1"/>
    <col min="8728" max="8729" width="11.42578125" style="65"/>
    <col min="8730" max="8730" width="4.7109375" style="65" customWidth="1"/>
    <col min="8731" max="8731" width="5" style="65" customWidth="1"/>
    <col min="8732" max="8732" width="2.28515625" style="65" customWidth="1"/>
    <col min="8733" max="8733" width="26" style="65" customWidth="1"/>
    <col min="8734" max="8734" width="8" style="65" customWidth="1"/>
    <col min="8735" max="8735" width="1" style="65" customWidth="1"/>
    <col min="8736" max="8736" width="6.7109375" style="65" customWidth="1"/>
    <col min="8737" max="8737" width="1" style="65" customWidth="1"/>
    <col min="8738" max="8738" width="6.7109375" style="65" customWidth="1"/>
    <col min="8739" max="8739" width="1" style="65" customWidth="1"/>
    <col min="8740" max="8740" width="6.7109375" style="65" customWidth="1"/>
    <col min="8741" max="8741" width="1" style="65" customWidth="1"/>
    <col min="8742" max="8742" width="6.7109375" style="65" customWidth="1"/>
    <col min="8743" max="8743" width="1" style="65" customWidth="1"/>
    <col min="8744" max="8744" width="6.7109375" style="65" customWidth="1"/>
    <col min="8745" max="8745" width="1" style="65" customWidth="1"/>
    <col min="8746" max="8747" width="6.7109375" style="65" customWidth="1"/>
    <col min="8748" max="8960" width="11.42578125" style="65"/>
    <col min="8961" max="8963" width="0" style="65" hidden="1" customWidth="1"/>
    <col min="8964" max="8964" width="6.7109375" style="65" customWidth="1"/>
    <col min="8965" max="8965" width="1.5703125" style="65" customWidth="1"/>
    <col min="8966" max="8966" width="63" style="65" customWidth="1"/>
    <col min="8967" max="8969" width="4.42578125" style="65" customWidth="1"/>
    <col min="8970" max="8970" width="0.85546875" style="65" customWidth="1"/>
    <col min="8971" max="8973" width="4.42578125" style="65" customWidth="1"/>
    <col min="8974" max="8974" width="0.85546875" style="65" customWidth="1"/>
    <col min="8975" max="8975" width="3.85546875" style="65" customWidth="1"/>
    <col min="8976" max="8977" width="4.42578125" style="65" customWidth="1"/>
    <col min="8978" max="8978" width="0.85546875" style="65" customWidth="1"/>
    <col min="8979" max="8979" width="3.85546875" style="65" customWidth="1"/>
    <col min="8980" max="8981" width="4.42578125" style="65" customWidth="1"/>
    <col min="8982" max="8982" width="4.85546875" style="65" customWidth="1"/>
    <col min="8983" max="8983" width="9" style="65" customWidth="1"/>
    <col min="8984" max="8985" width="11.42578125" style="65"/>
    <col min="8986" max="8986" width="4.7109375" style="65" customWidth="1"/>
    <col min="8987" max="8987" width="5" style="65" customWidth="1"/>
    <col min="8988" max="8988" width="2.28515625" style="65" customWidth="1"/>
    <col min="8989" max="8989" width="26" style="65" customWidth="1"/>
    <col min="8990" max="8990" width="8" style="65" customWidth="1"/>
    <col min="8991" max="8991" width="1" style="65" customWidth="1"/>
    <col min="8992" max="8992" width="6.7109375" style="65" customWidth="1"/>
    <col min="8993" max="8993" width="1" style="65" customWidth="1"/>
    <col min="8994" max="8994" width="6.7109375" style="65" customWidth="1"/>
    <col min="8995" max="8995" width="1" style="65" customWidth="1"/>
    <col min="8996" max="8996" width="6.7109375" style="65" customWidth="1"/>
    <col min="8997" max="8997" width="1" style="65" customWidth="1"/>
    <col min="8998" max="8998" width="6.7109375" style="65" customWidth="1"/>
    <col min="8999" max="8999" width="1" style="65" customWidth="1"/>
    <col min="9000" max="9000" width="6.7109375" style="65" customWidth="1"/>
    <col min="9001" max="9001" width="1" style="65" customWidth="1"/>
    <col min="9002" max="9003" width="6.7109375" style="65" customWidth="1"/>
    <col min="9004" max="9216" width="11.42578125" style="65"/>
    <col min="9217" max="9219" width="0" style="65" hidden="1" customWidth="1"/>
    <col min="9220" max="9220" width="6.7109375" style="65" customWidth="1"/>
    <col min="9221" max="9221" width="1.5703125" style="65" customWidth="1"/>
    <col min="9222" max="9222" width="63" style="65" customWidth="1"/>
    <col min="9223" max="9225" width="4.42578125" style="65" customWidth="1"/>
    <col min="9226" max="9226" width="0.85546875" style="65" customWidth="1"/>
    <col min="9227" max="9229" width="4.42578125" style="65" customWidth="1"/>
    <col min="9230" max="9230" width="0.85546875" style="65" customWidth="1"/>
    <col min="9231" max="9231" width="3.85546875" style="65" customWidth="1"/>
    <col min="9232" max="9233" width="4.42578125" style="65" customWidth="1"/>
    <col min="9234" max="9234" width="0.85546875" style="65" customWidth="1"/>
    <col min="9235" max="9235" width="3.85546875" style="65" customWidth="1"/>
    <col min="9236" max="9237" width="4.42578125" style="65" customWidth="1"/>
    <col min="9238" max="9238" width="4.85546875" style="65" customWidth="1"/>
    <col min="9239" max="9239" width="9" style="65" customWidth="1"/>
    <col min="9240" max="9241" width="11.42578125" style="65"/>
    <col min="9242" max="9242" width="4.7109375" style="65" customWidth="1"/>
    <col min="9243" max="9243" width="5" style="65" customWidth="1"/>
    <col min="9244" max="9244" width="2.28515625" style="65" customWidth="1"/>
    <col min="9245" max="9245" width="26" style="65" customWidth="1"/>
    <col min="9246" max="9246" width="8" style="65" customWidth="1"/>
    <col min="9247" max="9247" width="1" style="65" customWidth="1"/>
    <col min="9248" max="9248" width="6.7109375" style="65" customWidth="1"/>
    <col min="9249" max="9249" width="1" style="65" customWidth="1"/>
    <col min="9250" max="9250" width="6.7109375" style="65" customWidth="1"/>
    <col min="9251" max="9251" width="1" style="65" customWidth="1"/>
    <col min="9252" max="9252" width="6.7109375" style="65" customWidth="1"/>
    <col min="9253" max="9253" width="1" style="65" customWidth="1"/>
    <col min="9254" max="9254" width="6.7109375" style="65" customWidth="1"/>
    <col min="9255" max="9255" width="1" style="65" customWidth="1"/>
    <col min="9256" max="9256" width="6.7109375" style="65" customWidth="1"/>
    <col min="9257" max="9257" width="1" style="65" customWidth="1"/>
    <col min="9258" max="9259" width="6.7109375" style="65" customWidth="1"/>
    <col min="9260" max="9472" width="11.42578125" style="65"/>
    <col min="9473" max="9475" width="0" style="65" hidden="1" customWidth="1"/>
    <col min="9476" max="9476" width="6.7109375" style="65" customWidth="1"/>
    <col min="9477" max="9477" width="1.5703125" style="65" customWidth="1"/>
    <col min="9478" max="9478" width="63" style="65" customWidth="1"/>
    <col min="9479" max="9481" width="4.42578125" style="65" customWidth="1"/>
    <col min="9482" max="9482" width="0.85546875" style="65" customWidth="1"/>
    <col min="9483" max="9485" width="4.42578125" style="65" customWidth="1"/>
    <col min="9486" max="9486" width="0.85546875" style="65" customWidth="1"/>
    <col min="9487" max="9487" width="3.85546875" style="65" customWidth="1"/>
    <col min="9488" max="9489" width="4.42578125" style="65" customWidth="1"/>
    <col min="9490" max="9490" width="0.85546875" style="65" customWidth="1"/>
    <col min="9491" max="9491" width="3.85546875" style="65" customWidth="1"/>
    <col min="9492" max="9493" width="4.42578125" style="65" customWidth="1"/>
    <col min="9494" max="9494" width="4.85546875" style="65" customWidth="1"/>
    <col min="9495" max="9495" width="9" style="65" customWidth="1"/>
    <col min="9496" max="9497" width="11.42578125" style="65"/>
    <col min="9498" max="9498" width="4.7109375" style="65" customWidth="1"/>
    <col min="9499" max="9499" width="5" style="65" customWidth="1"/>
    <col min="9500" max="9500" width="2.28515625" style="65" customWidth="1"/>
    <col min="9501" max="9501" width="26" style="65" customWidth="1"/>
    <col min="9502" max="9502" width="8" style="65" customWidth="1"/>
    <col min="9503" max="9503" width="1" style="65" customWidth="1"/>
    <col min="9504" max="9504" width="6.7109375" style="65" customWidth="1"/>
    <col min="9505" max="9505" width="1" style="65" customWidth="1"/>
    <col min="9506" max="9506" width="6.7109375" style="65" customWidth="1"/>
    <col min="9507" max="9507" width="1" style="65" customWidth="1"/>
    <col min="9508" max="9508" width="6.7109375" style="65" customWidth="1"/>
    <col min="9509" max="9509" width="1" style="65" customWidth="1"/>
    <col min="9510" max="9510" width="6.7109375" style="65" customWidth="1"/>
    <col min="9511" max="9511" width="1" style="65" customWidth="1"/>
    <col min="9512" max="9512" width="6.7109375" style="65" customWidth="1"/>
    <col min="9513" max="9513" width="1" style="65" customWidth="1"/>
    <col min="9514" max="9515" width="6.7109375" style="65" customWidth="1"/>
    <col min="9516" max="9728" width="11.42578125" style="65"/>
    <col min="9729" max="9731" width="0" style="65" hidden="1" customWidth="1"/>
    <col min="9732" max="9732" width="6.7109375" style="65" customWidth="1"/>
    <col min="9733" max="9733" width="1.5703125" style="65" customWidth="1"/>
    <col min="9734" max="9734" width="63" style="65" customWidth="1"/>
    <col min="9735" max="9737" width="4.42578125" style="65" customWidth="1"/>
    <col min="9738" max="9738" width="0.85546875" style="65" customWidth="1"/>
    <col min="9739" max="9741" width="4.42578125" style="65" customWidth="1"/>
    <col min="9742" max="9742" width="0.85546875" style="65" customWidth="1"/>
    <col min="9743" max="9743" width="3.85546875" style="65" customWidth="1"/>
    <col min="9744" max="9745" width="4.42578125" style="65" customWidth="1"/>
    <col min="9746" max="9746" width="0.85546875" style="65" customWidth="1"/>
    <col min="9747" max="9747" width="3.85546875" style="65" customWidth="1"/>
    <col min="9748" max="9749" width="4.42578125" style="65" customWidth="1"/>
    <col min="9750" max="9750" width="4.85546875" style="65" customWidth="1"/>
    <col min="9751" max="9751" width="9" style="65" customWidth="1"/>
    <col min="9752" max="9753" width="11.42578125" style="65"/>
    <col min="9754" max="9754" width="4.7109375" style="65" customWidth="1"/>
    <col min="9755" max="9755" width="5" style="65" customWidth="1"/>
    <col min="9756" max="9756" width="2.28515625" style="65" customWidth="1"/>
    <col min="9757" max="9757" width="26" style="65" customWidth="1"/>
    <col min="9758" max="9758" width="8" style="65" customWidth="1"/>
    <col min="9759" max="9759" width="1" style="65" customWidth="1"/>
    <col min="9760" max="9760" width="6.7109375" style="65" customWidth="1"/>
    <col min="9761" max="9761" width="1" style="65" customWidth="1"/>
    <col min="9762" max="9762" width="6.7109375" style="65" customWidth="1"/>
    <col min="9763" max="9763" width="1" style="65" customWidth="1"/>
    <col min="9764" max="9764" width="6.7109375" style="65" customWidth="1"/>
    <col min="9765" max="9765" width="1" style="65" customWidth="1"/>
    <col min="9766" max="9766" width="6.7109375" style="65" customWidth="1"/>
    <col min="9767" max="9767" width="1" style="65" customWidth="1"/>
    <col min="9768" max="9768" width="6.7109375" style="65" customWidth="1"/>
    <col min="9769" max="9769" width="1" style="65" customWidth="1"/>
    <col min="9770" max="9771" width="6.7109375" style="65" customWidth="1"/>
    <col min="9772" max="9984" width="11.42578125" style="65"/>
    <col min="9985" max="9987" width="0" style="65" hidden="1" customWidth="1"/>
    <col min="9988" max="9988" width="6.7109375" style="65" customWidth="1"/>
    <col min="9989" max="9989" width="1.5703125" style="65" customWidth="1"/>
    <col min="9990" max="9990" width="63" style="65" customWidth="1"/>
    <col min="9991" max="9993" width="4.42578125" style="65" customWidth="1"/>
    <col min="9994" max="9994" width="0.85546875" style="65" customWidth="1"/>
    <col min="9995" max="9997" width="4.42578125" style="65" customWidth="1"/>
    <col min="9998" max="9998" width="0.85546875" style="65" customWidth="1"/>
    <col min="9999" max="9999" width="3.85546875" style="65" customWidth="1"/>
    <col min="10000" max="10001" width="4.42578125" style="65" customWidth="1"/>
    <col min="10002" max="10002" width="0.85546875" style="65" customWidth="1"/>
    <col min="10003" max="10003" width="3.85546875" style="65" customWidth="1"/>
    <col min="10004" max="10005" width="4.42578125" style="65" customWidth="1"/>
    <col min="10006" max="10006" width="4.85546875" style="65" customWidth="1"/>
    <col min="10007" max="10007" width="9" style="65" customWidth="1"/>
    <col min="10008" max="10009" width="11.42578125" style="65"/>
    <col min="10010" max="10010" width="4.7109375" style="65" customWidth="1"/>
    <col min="10011" max="10011" width="5" style="65" customWidth="1"/>
    <col min="10012" max="10012" width="2.28515625" style="65" customWidth="1"/>
    <col min="10013" max="10013" width="26" style="65" customWidth="1"/>
    <col min="10014" max="10014" width="8" style="65" customWidth="1"/>
    <col min="10015" max="10015" width="1" style="65" customWidth="1"/>
    <col min="10016" max="10016" width="6.7109375" style="65" customWidth="1"/>
    <col min="10017" max="10017" width="1" style="65" customWidth="1"/>
    <col min="10018" max="10018" width="6.7109375" style="65" customWidth="1"/>
    <col min="10019" max="10019" width="1" style="65" customWidth="1"/>
    <col min="10020" max="10020" width="6.7109375" style="65" customWidth="1"/>
    <col min="10021" max="10021" width="1" style="65" customWidth="1"/>
    <col min="10022" max="10022" width="6.7109375" style="65" customWidth="1"/>
    <col min="10023" max="10023" width="1" style="65" customWidth="1"/>
    <col min="10024" max="10024" width="6.7109375" style="65" customWidth="1"/>
    <col min="10025" max="10025" width="1" style="65" customWidth="1"/>
    <col min="10026" max="10027" width="6.7109375" style="65" customWidth="1"/>
    <col min="10028" max="10240" width="11.42578125" style="65"/>
    <col min="10241" max="10243" width="0" style="65" hidden="1" customWidth="1"/>
    <col min="10244" max="10244" width="6.7109375" style="65" customWidth="1"/>
    <col min="10245" max="10245" width="1.5703125" style="65" customWidth="1"/>
    <col min="10246" max="10246" width="63" style="65" customWidth="1"/>
    <col min="10247" max="10249" width="4.42578125" style="65" customWidth="1"/>
    <col min="10250" max="10250" width="0.85546875" style="65" customWidth="1"/>
    <col min="10251" max="10253" width="4.42578125" style="65" customWidth="1"/>
    <col min="10254" max="10254" width="0.85546875" style="65" customWidth="1"/>
    <col min="10255" max="10255" width="3.85546875" style="65" customWidth="1"/>
    <col min="10256" max="10257" width="4.42578125" style="65" customWidth="1"/>
    <col min="10258" max="10258" width="0.85546875" style="65" customWidth="1"/>
    <col min="10259" max="10259" width="3.85546875" style="65" customWidth="1"/>
    <col min="10260" max="10261" width="4.42578125" style="65" customWidth="1"/>
    <col min="10262" max="10262" width="4.85546875" style="65" customWidth="1"/>
    <col min="10263" max="10263" width="9" style="65" customWidth="1"/>
    <col min="10264" max="10265" width="11.42578125" style="65"/>
    <col min="10266" max="10266" width="4.7109375" style="65" customWidth="1"/>
    <col min="10267" max="10267" width="5" style="65" customWidth="1"/>
    <col min="10268" max="10268" width="2.28515625" style="65" customWidth="1"/>
    <col min="10269" max="10269" width="26" style="65" customWidth="1"/>
    <col min="10270" max="10270" width="8" style="65" customWidth="1"/>
    <col min="10271" max="10271" width="1" style="65" customWidth="1"/>
    <col min="10272" max="10272" width="6.7109375" style="65" customWidth="1"/>
    <col min="10273" max="10273" width="1" style="65" customWidth="1"/>
    <col min="10274" max="10274" width="6.7109375" style="65" customWidth="1"/>
    <col min="10275" max="10275" width="1" style="65" customWidth="1"/>
    <col min="10276" max="10276" width="6.7109375" style="65" customWidth="1"/>
    <col min="10277" max="10277" width="1" style="65" customWidth="1"/>
    <col min="10278" max="10278" width="6.7109375" style="65" customWidth="1"/>
    <col min="10279" max="10279" width="1" style="65" customWidth="1"/>
    <col min="10280" max="10280" width="6.7109375" style="65" customWidth="1"/>
    <col min="10281" max="10281" width="1" style="65" customWidth="1"/>
    <col min="10282" max="10283" width="6.7109375" style="65" customWidth="1"/>
    <col min="10284" max="10496" width="11.42578125" style="65"/>
    <col min="10497" max="10499" width="0" style="65" hidden="1" customWidth="1"/>
    <col min="10500" max="10500" width="6.7109375" style="65" customWidth="1"/>
    <col min="10501" max="10501" width="1.5703125" style="65" customWidth="1"/>
    <col min="10502" max="10502" width="63" style="65" customWidth="1"/>
    <col min="10503" max="10505" width="4.42578125" style="65" customWidth="1"/>
    <col min="10506" max="10506" width="0.85546875" style="65" customWidth="1"/>
    <col min="10507" max="10509" width="4.42578125" style="65" customWidth="1"/>
    <col min="10510" max="10510" width="0.85546875" style="65" customWidth="1"/>
    <col min="10511" max="10511" width="3.85546875" style="65" customWidth="1"/>
    <col min="10512" max="10513" width="4.42578125" style="65" customWidth="1"/>
    <col min="10514" max="10514" width="0.85546875" style="65" customWidth="1"/>
    <col min="10515" max="10515" width="3.85546875" style="65" customWidth="1"/>
    <col min="10516" max="10517" width="4.42578125" style="65" customWidth="1"/>
    <col min="10518" max="10518" width="4.85546875" style="65" customWidth="1"/>
    <col min="10519" max="10519" width="9" style="65" customWidth="1"/>
    <col min="10520" max="10521" width="11.42578125" style="65"/>
    <col min="10522" max="10522" width="4.7109375" style="65" customWidth="1"/>
    <col min="10523" max="10523" width="5" style="65" customWidth="1"/>
    <col min="10524" max="10524" width="2.28515625" style="65" customWidth="1"/>
    <col min="10525" max="10525" width="26" style="65" customWidth="1"/>
    <col min="10526" max="10526" width="8" style="65" customWidth="1"/>
    <col min="10527" max="10527" width="1" style="65" customWidth="1"/>
    <col min="10528" max="10528" width="6.7109375" style="65" customWidth="1"/>
    <col min="10529" max="10529" width="1" style="65" customWidth="1"/>
    <col min="10530" max="10530" width="6.7109375" style="65" customWidth="1"/>
    <col min="10531" max="10531" width="1" style="65" customWidth="1"/>
    <col min="10532" max="10532" width="6.7109375" style="65" customWidth="1"/>
    <col min="10533" max="10533" width="1" style="65" customWidth="1"/>
    <col min="10534" max="10534" width="6.7109375" style="65" customWidth="1"/>
    <col min="10535" max="10535" width="1" style="65" customWidth="1"/>
    <col min="10536" max="10536" width="6.7109375" style="65" customWidth="1"/>
    <col min="10537" max="10537" width="1" style="65" customWidth="1"/>
    <col min="10538" max="10539" width="6.7109375" style="65" customWidth="1"/>
    <col min="10540" max="10752" width="11.42578125" style="65"/>
    <col min="10753" max="10755" width="0" style="65" hidden="1" customWidth="1"/>
    <col min="10756" max="10756" width="6.7109375" style="65" customWidth="1"/>
    <col min="10757" max="10757" width="1.5703125" style="65" customWidth="1"/>
    <col min="10758" max="10758" width="63" style="65" customWidth="1"/>
    <col min="10759" max="10761" width="4.42578125" style="65" customWidth="1"/>
    <col min="10762" max="10762" width="0.85546875" style="65" customWidth="1"/>
    <col min="10763" max="10765" width="4.42578125" style="65" customWidth="1"/>
    <col min="10766" max="10766" width="0.85546875" style="65" customWidth="1"/>
    <col min="10767" max="10767" width="3.85546875" style="65" customWidth="1"/>
    <col min="10768" max="10769" width="4.42578125" style="65" customWidth="1"/>
    <col min="10770" max="10770" width="0.85546875" style="65" customWidth="1"/>
    <col min="10771" max="10771" width="3.85546875" style="65" customWidth="1"/>
    <col min="10772" max="10773" width="4.42578125" style="65" customWidth="1"/>
    <col min="10774" max="10774" width="4.85546875" style="65" customWidth="1"/>
    <col min="10775" max="10775" width="9" style="65" customWidth="1"/>
    <col min="10776" max="10777" width="11.42578125" style="65"/>
    <col min="10778" max="10778" width="4.7109375" style="65" customWidth="1"/>
    <col min="10779" max="10779" width="5" style="65" customWidth="1"/>
    <col min="10780" max="10780" width="2.28515625" style="65" customWidth="1"/>
    <col min="10781" max="10781" width="26" style="65" customWidth="1"/>
    <col min="10782" max="10782" width="8" style="65" customWidth="1"/>
    <col min="10783" max="10783" width="1" style="65" customWidth="1"/>
    <col min="10784" max="10784" width="6.7109375" style="65" customWidth="1"/>
    <col min="10785" max="10785" width="1" style="65" customWidth="1"/>
    <col min="10786" max="10786" width="6.7109375" style="65" customWidth="1"/>
    <col min="10787" max="10787" width="1" style="65" customWidth="1"/>
    <col min="10788" max="10788" width="6.7109375" style="65" customWidth="1"/>
    <col min="10789" max="10789" width="1" style="65" customWidth="1"/>
    <col min="10790" max="10790" width="6.7109375" style="65" customWidth="1"/>
    <col min="10791" max="10791" width="1" style="65" customWidth="1"/>
    <col min="10792" max="10792" width="6.7109375" style="65" customWidth="1"/>
    <col min="10793" max="10793" width="1" style="65" customWidth="1"/>
    <col min="10794" max="10795" width="6.7109375" style="65" customWidth="1"/>
    <col min="10796" max="11008" width="11.42578125" style="65"/>
    <col min="11009" max="11011" width="0" style="65" hidden="1" customWidth="1"/>
    <col min="11012" max="11012" width="6.7109375" style="65" customWidth="1"/>
    <col min="11013" max="11013" width="1.5703125" style="65" customWidth="1"/>
    <col min="11014" max="11014" width="63" style="65" customWidth="1"/>
    <col min="11015" max="11017" width="4.42578125" style="65" customWidth="1"/>
    <col min="11018" max="11018" width="0.85546875" style="65" customWidth="1"/>
    <col min="11019" max="11021" width="4.42578125" style="65" customWidth="1"/>
    <col min="11022" max="11022" width="0.85546875" style="65" customWidth="1"/>
    <col min="11023" max="11023" width="3.85546875" style="65" customWidth="1"/>
    <col min="11024" max="11025" width="4.42578125" style="65" customWidth="1"/>
    <col min="11026" max="11026" width="0.85546875" style="65" customWidth="1"/>
    <col min="11027" max="11027" width="3.85546875" style="65" customWidth="1"/>
    <col min="11028" max="11029" width="4.42578125" style="65" customWidth="1"/>
    <col min="11030" max="11030" width="4.85546875" style="65" customWidth="1"/>
    <col min="11031" max="11031" width="9" style="65" customWidth="1"/>
    <col min="11032" max="11033" width="11.42578125" style="65"/>
    <col min="11034" max="11034" width="4.7109375" style="65" customWidth="1"/>
    <col min="11035" max="11035" width="5" style="65" customWidth="1"/>
    <col min="11036" max="11036" width="2.28515625" style="65" customWidth="1"/>
    <col min="11037" max="11037" width="26" style="65" customWidth="1"/>
    <col min="11038" max="11038" width="8" style="65" customWidth="1"/>
    <col min="11039" max="11039" width="1" style="65" customWidth="1"/>
    <col min="11040" max="11040" width="6.7109375" style="65" customWidth="1"/>
    <col min="11041" max="11041" width="1" style="65" customWidth="1"/>
    <col min="11042" max="11042" width="6.7109375" style="65" customWidth="1"/>
    <col min="11043" max="11043" width="1" style="65" customWidth="1"/>
    <col min="11044" max="11044" width="6.7109375" style="65" customWidth="1"/>
    <col min="11045" max="11045" width="1" style="65" customWidth="1"/>
    <col min="11046" max="11046" width="6.7109375" style="65" customWidth="1"/>
    <col min="11047" max="11047" width="1" style="65" customWidth="1"/>
    <col min="11048" max="11048" width="6.7109375" style="65" customWidth="1"/>
    <col min="11049" max="11049" width="1" style="65" customWidth="1"/>
    <col min="11050" max="11051" width="6.7109375" style="65" customWidth="1"/>
    <col min="11052" max="11264" width="11.42578125" style="65"/>
    <col min="11265" max="11267" width="0" style="65" hidden="1" customWidth="1"/>
    <col min="11268" max="11268" width="6.7109375" style="65" customWidth="1"/>
    <col min="11269" max="11269" width="1.5703125" style="65" customWidth="1"/>
    <col min="11270" max="11270" width="63" style="65" customWidth="1"/>
    <col min="11271" max="11273" width="4.42578125" style="65" customWidth="1"/>
    <col min="11274" max="11274" width="0.85546875" style="65" customWidth="1"/>
    <col min="11275" max="11277" width="4.42578125" style="65" customWidth="1"/>
    <col min="11278" max="11278" width="0.85546875" style="65" customWidth="1"/>
    <col min="11279" max="11279" width="3.85546875" style="65" customWidth="1"/>
    <col min="11280" max="11281" width="4.42578125" style="65" customWidth="1"/>
    <col min="11282" max="11282" width="0.85546875" style="65" customWidth="1"/>
    <col min="11283" max="11283" width="3.85546875" style="65" customWidth="1"/>
    <col min="11284" max="11285" width="4.42578125" style="65" customWidth="1"/>
    <col min="11286" max="11286" width="4.85546875" style="65" customWidth="1"/>
    <col min="11287" max="11287" width="9" style="65" customWidth="1"/>
    <col min="11288" max="11289" width="11.42578125" style="65"/>
    <col min="11290" max="11290" width="4.7109375" style="65" customWidth="1"/>
    <col min="11291" max="11291" width="5" style="65" customWidth="1"/>
    <col min="11292" max="11292" width="2.28515625" style="65" customWidth="1"/>
    <col min="11293" max="11293" width="26" style="65" customWidth="1"/>
    <col min="11294" max="11294" width="8" style="65" customWidth="1"/>
    <col min="11295" max="11295" width="1" style="65" customWidth="1"/>
    <col min="11296" max="11296" width="6.7109375" style="65" customWidth="1"/>
    <col min="11297" max="11297" width="1" style="65" customWidth="1"/>
    <col min="11298" max="11298" width="6.7109375" style="65" customWidth="1"/>
    <col min="11299" max="11299" width="1" style="65" customWidth="1"/>
    <col min="11300" max="11300" width="6.7109375" style="65" customWidth="1"/>
    <col min="11301" max="11301" width="1" style="65" customWidth="1"/>
    <col min="11302" max="11302" width="6.7109375" style="65" customWidth="1"/>
    <col min="11303" max="11303" width="1" style="65" customWidth="1"/>
    <col min="11304" max="11304" width="6.7109375" style="65" customWidth="1"/>
    <col min="11305" max="11305" width="1" style="65" customWidth="1"/>
    <col min="11306" max="11307" width="6.7109375" style="65" customWidth="1"/>
    <col min="11308" max="11520" width="11.42578125" style="65"/>
    <col min="11521" max="11523" width="0" style="65" hidden="1" customWidth="1"/>
    <col min="11524" max="11524" width="6.7109375" style="65" customWidth="1"/>
    <col min="11525" max="11525" width="1.5703125" style="65" customWidth="1"/>
    <col min="11526" max="11526" width="63" style="65" customWidth="1"/>
    <col min="11527" max="11529" width="4.42578125" style="65" customWidth="1"/>
    <col min="11530" max="11530" width="0.85546875" style="65" customWidth="1"/>
    <col min="11531" max="11533" width="4.42578125" style="65" customWidth="1"/>
    <col min="11534" max="11534" width="0.85546875" style="65" customWidth="1"/>
    <col min="11535" max="11535" width="3.85546875" style="65" customWidth="1"/>
    <col min="11536" max="11537" width="4.42578125" style="65" customWidth="1"/>
    <col min="11538" max="11538" width="0.85546875" style="65" customWidth="1"/>
    <col min="11539" max="11539" width="3.85546875" style="65" customWidth="1"/>
    <col min="11540" max="11541" width="4.42578125" style="65" customWidth="1"/>
    <col min="11542" max="11542" width="4.85546875" style="65" customWidth="1"/>
    <col min="11543" max="11543" width="9" style="65" customWidth="1"/>
    <col min="11544" max="11545" width="11.42578125" style="65"/>
    <col min="11546" max="11546" width="4.7109375" style="65" customWidth="1"/>
    <col min="11547" max="11547" width="5" style="65" customWidth="1"/>
    <col min="11548" max="11548" width="2.28515625" style="65" customWidth="1"/>
    <col min="11549" max="11549" width="26" style="65" customWidth="1"/>
    <col min="11550" max="11550" width="8" style="65" customWidth="1"/>
    <col min="11551" max="11551" width="1" style="65" customWidth="1"/>
    <col min="11552" max="11552" width="6.7109375" style="65" customWidth="1"/>
    <col min="11553" max="11553" width="1" style="65" customWidth="1"/>
    <col min="11554" max="11554" width="6.7109375" style="65" customWidth="1"/>
    <col min="11555" max="11555" width="1" style="65" customWidth="1"/>
    <col min="11556" max="11556" width="6.7109375" style="65" customWidth="1"/>
    <col min="11557" max="11557" width="1" style="65" customWidth="1"/>
    <col min="11558" max="11558" width="6.7109375" style="65" customWidth="1"/>
    <col min="11559" max="11559" width="1" style="65" customWidth="1"/>
    <col min="11560" max="11560" width="6.7109375" style="65" customWidth="1"/>
    <col min="11561" max="11561" width="1" style="65" customWidth="1"/>
    <col min="11562" max="11563" width="6.7109375" style="65" customWidth="1"/>
    <col min="11564" max="11776" width="11.42578125" style="65"/>
    <col min="11777" max="11779" width="0" style="65" hidden="1" customWidth="1"/>
    <col min="11780" max="11780" width="6.7109375" style="65" customWidth="1"/>
    <col min="11781" max="11781" width="1.5703125" style="65" customWidth="1"/>
    <col min="11782" max="11782" width="63" style="65" customWidth="1"/>
    <col min="11783" max="11785" width="4.42578125" style="65" customWidth="1"/>
    <col min="11786" max="11786" width="0.85546875" style="65" customWidth="1"/>
    <col min="11787" max="11789" width="4.42578125" style="65" customWidth="1"/>
    <col min="11790" max="11790" width="0.85546875" style="65" customWidth="1"/>
    <col min="11791" max="11791" width="3.85546875" style="65" customWidth="1"/>
    <col min="11792" max="11793" width="4.42578125" style="65" customWidth="1"/>
    <col min="11794" max="11794" width="0.85546875" style="65" customWidth="1"/>
    <col min="11795" max="11795" width="3.85546875" style="65" customWidth="1"/>
    <col min="11796" max="11797" width="4.42578125" style="65" customWidth="1"/>
    <col min="11798" max="11798" width="4.85546875" style="65" customWidth="1"/>
    <col min="11799" max="11799" width="9" style="65" customWidth="1"/>
    <col min="11800" max="11801" width="11.42578125" style="65"/>
    <col min="11802" max="11802" width="4.7109375" style="65" customWidth="1"/>
    <col min="11803" max="11803" width="5" style="65" customWidth="1"/>
    <col min="11804" max="11804" width="2.28515625" style="65" customWidth="1"/>
    <col min="11805" max="11805" width="26" style="65" customWidth="1"/>
    <col min="11806" max="11806" width="8" style="65" customWidth="1"/>
    <col min="11807" max="11807" width="1" style="65" customWidth="1"/>
    <col min="11808" max="11808" width="6.7109375" style="65" customWidth="1"/>
    <col min="11809" max="11809" width="1" style="65" customWidth="1"/>
    <col min="11810" max="11810" width="6.7109375" style="65" customWidth="1"/>
    <col min="11811" max="11811" width="1" style="65" customWidth="1"/>
    <col min="11812" max="11812" width="6.7109375" style="65" customWidth="1"/>
    <col min="11813" max="11813" width="1" style="65" customWidth="1"/>
    <col min="11814" max="11814" width="6.7109375" style="65" customWidth="1"/>
    <col min="11815" max="11815" width="1" style="65" customWidth="1"/>
    <col min="11816" max="11816" width="6.7109375" style="65" customWidth="1"/>
    <col min="11817" max="11817" width="1" style="65" customWidth="1"/>
    <col min="11818" max="11819" width="6.7109375" style="65" customWidth="1"/>
    <col min="11820" max="12032" width="11.42578125" style="65"/>
    <col min="12033" max="12035" width="0" style="65" hidden="1" customWidth="1"/>
    <col min="12036" max="12036" width="6.7109375" style="65" customWidth="1"/>
    <col min="12037" max="12037" width="1.5703125" style="65" customWidth="1"/>
    <col min="12038" max="12038" width="63" style="65" customWidth="1"/>
    <col min="12039" max="12041" width="4.42578125" style="65" customWidth="1"/>
    <col min="12042" max="12042" width="0.85546875" style="65" customWidth="1"/>
    <col min="12043" max="12045" width="4.42578125" style="65" customWidth="1"/>
    <col min="12046" max="12046" width="0.85546875" style="65" customWidth="1"/>
    <col min="12047" max="12047" width="3.85546875" style="65" customWidth="1"/>
    <col min="12048" max="12049" width="4.42578125" style="65" customWidth="1"/>
    <col min="12050" max="12050" width="0.85546875" style="65" customWidth="1"/>
    <col min="12051" max="12051" width="3.85546875" style="65" customWidth="1"/>
    <col min="12052" max="12053" width="4.42578125" style="65" customWidth="1"/>
    <col min="12054" max="12054" width="4.85546875" style="65" customWidth="1"/>
    <col min="12055" max="12055" width="9" style="65" customWidth="1"/>
    <col min="12056" max="12057" width="11.42578125" style="65"/>
    <col min="12058" max="12058" width="4.7109375" style="65" customWidth="1"/>
    <col min="12059" max="12059" width="5" style="65" customWidth="1"/>
    <col min="12060" max="12060" width="2.28515625" style="65" customWidth="1"/>
    <col min="12061" max="12061" width="26" style="65" customWidth="1"/>
    <col min="12062" max="12062" width="8" style="65" customWidth="1"/>
    <col min="12063" max="12063" width="1" style="65" customWidth="1"/>
    <col min="12064" max="12064" width="6.7109375" style="65" customWidth="1"/>
    <col min="12065" max="12065" width="1" style="65" customWidth="1"/>
    <col min="12066" max="12066" width="6.7109375" style="65" customWidth="1"/>
    <col min="12067" max="12067" width="1" style="65" customWidth="1"/>
    <col min="12068" max="12068" width="6.7109375" style="65" customWidth="1"/>
    <col min="12069" max="12069" width="1" style="65" customWidth="1"/>
    <col min="12070" max="12070" width="6.7109375" style="65" customWidth="1"/>
    <col min="12071" max="12071" width="1" style="65" customWidth="1"/>
    <col min="12072" max="12072" width="6.7109375" style="65" customWidth="1"/>
    <col min="12073" max="12073" width="1" style="65" customWidth="1"/>
    <col min="12074" max="12075" width="6.7109375" style="65" customWidth="1"/>
    <col min="12076" max="12288" width="11.42578125" style="65"/>
    <col min="12289" max="12291" width="0" style="65" hidden="1" customWidth="1"/>
    <col min="12292" max="12292" width="6.7109375" style="65" customWidth="1"/>
    <col min="12293" max="12293" width="1.5703125" style="65" customWidth="1"/>
    <col min="12294" max="12294" width="63" style="65" customWidth="1"/>
    <col min="12295" max="12297" width="4.42578125" style="65" customWidth="1"/>
    <col min="12298" max="12298" width="0.85546875" style="65" customWidth="1"/>
    <col min="12299" max="12301" width="4.42578125" style="65" customWidth="1"/>
    <col min="12302" max="12302" width="0.85546875" style="65" customWidth="1"/>
    <col min="12303" max="12303" width="3.85546875" style="65" customWidth="1"/>
    <col min="12304" max="12305" width="4.42578125" style="65" customWidth="1"/>
    <col min="12306" max="12306" width="0.85546875" style="65" customWidth="1"/>
    <col min="12307" max="12307" width="3.85546875" style="65" customWidth="1"/>
    <col min="12308" max="12309" width="4.42578125" style="65" customWidth="1"/>
    <col min="12310" max="12310" width="4.85546875" style="65" customWidth="1"/>
    <col min="12311" max="12311" width="9" style="65" customWidth="1"/>
    <col min="12312" max="12313" width="11.42578125" style="65"/>
    <col min="12314" max="12314" width="4.7109375" style="65" customWidth="1"/>
    <col min="12315" max="12315" width="5" style="65" customWidth="1"/>
    <col min="12316" max="12316" width="2.28515625" style="65" customWidth="1"/>
    <col min="12317" max="12317" width="26" style="65" customWidth="1"/>
    <col min="12318" max="12318" width="8" style="65" customWidth="1"/>
    <col min="12319" max="12319" width="1" style="65" customWidth="1"/>
    <col min="12320" max="12320" width="6.7109375" style="65" customWidth="1"/>
    <col min="12321" max="12321" width="1" style="65" customWidth="1"/>
    <col min="12322" max="12322" width="6.7109375" style="65" customWidth="1"/>
    <col min="12323" max="12323" width="1" style="65" customWidth="1"/>
    <col min="12324" max="12324" width="6.7109375" style="65" customWidth="1"/>
    <col min="12325" max="12325" width="1" style="65" customWidth="1"/>
    <col min="12326" max="12326" width="6.7109375" style="65" customWidth="1"/>
    <col min="12327" max="12327" width="1" style="65" customWidth="1"/>
    <col min="12328" max="12328" width="6.7109375" style="65" customWidth="1"/>
    <col min="12329" max="12329" width="1" style="65" customWidth="1"/>
    <col min="12330" max="12331" width="6.7109375" style="65" customWidth="1"/>
    <col min="12332" max="12544" width="11.42578125" style="65"/>
    <col min="12545" max="12547" width="0" style="65" hidden="1" customWidth="1"/>
    <col min="12548" max="12548" width="6.7109375" style="65" customWidth="1"/>
    <col min="12549" max="12549" width="1.5703125" style="65" customWidth="1"/>
    <col min="12550" max="12550" width="63" style="65" customWidth="1"/>
    <col min="12551" max="12553" width="4.42578125" style="65" customWidth="1"/>
    <col min="12554" max="12554" width="0.85546875" style="65" customWidth="1"/>
    <col min="12555" max="12557" width="4.42578125" style="65" customWidth="1"/>
    <col min="12558" max="12558" width="0.85546875" style="65" customWidth="1"/>
    <col min="12559" max="12559" width="3.85546875" style="65" customWidth="1"/>
    <col min="12560" max="12561" width="4.42578125" style="65" customWidth="1"/>
    <col min="12562" max="12562" width="0.85546875" style="65" customWidth="1"/>
    <col min="12563" max="12563" width="3.85546875" style="65" customWidth="1"/>
    <col min="12564" max="12565" width="4.42578125" style="65" customWidth="1"/>
    <col min="12566" max="12566" width="4.85546875" style="65" customWidth="1"/>
    <col min="12567" max="12567" width="9" style="65" customWidth="1"/>
    <col min="12568" max="12569" width="11.42578125" style="65"/>
    <col min="12570" max="12570" width="4.7109375" style="65" customWidth="1"/>
    <col min="12571" max="12571" width="5" style="65" customWidth="1"/>
    <col min="12572" max="12572" width="2.28515625" style="65" customWidth="1"/>
    <col min="12573" max="12573" width="26" style="65" customWidth="1"/>
    <col min="12574" max="12574" width="8" style="65" customWidth="1"/>
    <col min="12575" max="12575" width="1" style="65" customWidth="1"/>
    <col min="12576" max="12576" width="6.7109375" style="65" customWidth="1"/>
    <col min="12577" max="12577" width="1" style="65" customWidth="1"/>
    <col min="12578" max="12578" width="6.7109375" style="65" customWidth="1"/>
    <col min="12579" max="12579" width="1" style="65" customWidth="1"/>
    <col min="12580" max="12580" width="6.7109375" style="65" customWidth="1"/>
    <col min="12581" max="12581" width="1" style="65" customWidth="1"/>
    <col min="12582" max="12582" width="6.7109375" style="65" customWidth="1"/>
    <col min="12583" max="12583" width="1" style="65" customWidth="1"/>
    <col min="12584" max="12584" width="6.7109375" style="65" customWidth="1"/>
    <col min="12585" max="12585" width="1" style="65" customWidth="1"/>
    <col min="12586" max="12587" width="6.7109375" style="65" customWidth="1"/>
    <col min="12588" max="12800" width="11.42578125" style="65"/>
    <col min="12801" max="12803" width="0" style="65" hidden="1" customWidth="1"/>
    <col min="12804" max="12804" width="6.7109375" style="65" customWidth="1"/>
    <col min="12805" max="12805" width="1.5703125" style="65" customWidth="1"/>
    <col min="12806" max="12806" width="63" style="65" customWidth="1"/>
    <col min="12807" max="12809" width="4.42578125" style="65" customWidth="1"/>
    <col min="12810" max="12810" width="0.85546875" style="65" customWidth="1"/>
    <col min="12811" max="12813" width="4.42578125" style="65" customWidth="1"/>
    <col min="12814" max="12814" width="0.85546875" style="65" customWidth="1"/>
    <col min="12815" max="12815" width="3.85546875" style="65" customWidth="1"/>
    <col min="12816" max="12817" width="4.42578125" style="65" customWidth="1"/>
    <col min="12818" max="12818" width="0.85546875" style="65" customWidth="1"/>
    <col min="12819" max="12819" width="3.85546875" style="65" customWidth="1"/>
    <col min="12820" max="12821" width="4.42578125" style="65" customWidth="1"/>
    <col min="12822" max="12822" width="4.85546875" style="65" customWidth="1"/>
    <col min="12823" max="12823" width="9" style="65" customWidth="1"/>
    <col min="12824" max="12825" width="11.42578125" style="65"/>
    <col min="12826" max="12826" width="4.7109375" style="65" customWidth="1"/>
    <col min="12827" max="12827" width="5" style="65" customWidth="1"/>
    <col min="12828" max="12828" width="2.28515625" style="65" customWidth="1"/>
    <col min="12829" max="12829" width="26" style="65" customWidth="1"/>
    <col min="12830" max="12830" width="8" style="65" customWidth="1"/>
    <col min="12831" max="12831" width="1" style="65" customWidth="1"/>
    <col min="12832" max="12832" width="6.7109375" style="65" customWidth="1"/>
    <col min="12833" max="12833" width="1" style="65" customWidth="1"/>
    <col min="12834" max="12834" width="6.7109375" style="65" customWidth="1"/>
    <col min="12835" max="12835" width="1" style="65" customWidth="1"/>
    <col min="12836" max="12836" width="6.7109375" style="65" customWidth="1"/>
    <col min="12837" max="12837" width="1" style="65" customWidth="1"/>
    <col min="12838" max="12838" width="6.7109375" style="65" customWidth="1"/>
    <col min="12839" max="12839" width="1" style="65" customWidth="1"/>
    <col min="12840" max="12840" width="6.7109375" style="65" customWidth="1"/>
    <col min="12841" max="12841" width="1" style="65" customWidth="1"/>
    <col min="12842" max="12843" width="6.7109375" style="65" customWidth="1"/>
    <col min="12844" max="13056" width="11.42578125" style="65"/>
    <col min="13057" max="13059" width="0" style="65" hidden="1" customWidth="1"/>
    <col min="13060" max="13060" width="6.7109375" style="65" customWidth="1"/>
    <col min="13061" max="13061" width="1.5703125" style="65" customWidth="1"/>
    <col min="13062" max="13062" width="63" style="65" customWidth="1"/>
    <col min="13063" max="13065" width="4.42578125" style="65" customWidth="1"/>
    <col min="13066" max="13066" width="0.85546875" style="65" customWidth="1"/>
    <col min="13067" max="13069" width="4.42578125" style="65" customWidth="1"/>
    <col min="13070" max="13070" width="0.85546875" style="65" customWidth="1"/>
    <col min="13071" max="13071" width="3.85546875" style="65" customWidth="1"/>
    <col min="13072" max="13073" width="4.42578125" style="65" customWidth="1"/>
    <col min="13074" max="13074" width="0.85546875" style="65" customWidth="1"/>
    <col min="13075" max="13075" width="3.85546875" style="65" customWidth="1"/>
    <col min="13076" max="13077" width="4.42578125" style="65" customWidth="1"/>
    <col min="13078" max="13078" width="4.85546875" style="65" customWidth="1"/>
    <col min="13079" max="13079" width="9" style="65" customWidth="1"/>
    <col min="13080" max="13081" width="11.42578125" style="65"/>
    <col min="13082" max="13082" width="4.7109375" style="65" customWidth="1"/>
    <col min="13083" max="13083" width="5" style="65" customWidth="1"/>
    <col min="13084" max="13084" width="2.28515625" style="65" customWidth="1"/>
    <col min="13085" max="13085" width="26" style="65" customWidth="1"/>
    <col min="13086" max="13086" width="8" style="65" customWidth="1"/>
    <col min="13087" max="13087" width="1" style="65" customWidth="1"/>
    <col min="13088" max="13088" width="6.7109375" style="65" customWidth="1"/>
    <col min="13089" max="13089" width="1" style="65" customWidth="1"/>
    <col min="13090" max="13090" width="6.7109375" style="65" customWidth="1"/>
    <col min="13091" max="13091" width="1" style="65" customWidth="1"/>
    <col min="13092" max="13092" width="6.7109375" style="65" customWidth="1"/>
    <col min="13093" max="13093" width="1" style="65" customWidth="1"/>
    <col min="13094" max="13094" width="6.7109375" style="65" customWidth="1"/>
    <col min="13095" max="13095" width="1" style="65" customWidth="1"/>
    <col min="13096" max="13096" width="6.7109375" style="65" customWidth="1"/>
    <col min="13097" max="13097" width="1" style="65" customWidth="1"/>
    <col min="13098" max="13099" width="6.7109375" style="65" customWidth="1"/>
    <col min="13100" max="13312" width="11.42578125" style="65"/>
    <col min="13313" max="13315" width="0" style="65" hidden="1" customWidth="1"/>
    <col min="13316" max="13316" width="6.7109375" style="65" customWidth="1"/>
    <col min="13317" max="13317" width="1.5703125" style="65" customWidth="1"/>
    <col min="13318" max="13318" width="63" style="65" customWidth="1"/>
    <col min="13319" max="13321" width="4.42578125" style="65" customWidth="1"/>
    <col min="13322" max="13322" width="0.85546875" style="65" customWidth="1"/>
    <col min="13323" max="13325" width="4.42578125" style="65" customWidth="1"/>
    <col min="13326" max="13326" width="0.85546875" style="65" customWidth="1"/>
    <col min="13327" max="13327" width="3.85546875" style="65" customWidth="1"/>
    <col min="13328" max="13329" width="4.42578125" style="65" customWidth="1"/>
    <col min="13330" max="13330" width="0.85546875" style="65" customWidth="1"/>
    <col min="13331" max="13331" width="3.85546875" style="65" customWidth="1"/>
    <col min="13332" max="13333" width="4.42578125" style="65" customWidth="1"/>
    <col min="13334" max="13334" width="4.85546875" style="65" customWidth="1"/>
    <col min="13335" max="13335" width="9" style="65" customWidth="1"/>
    <col min="13336" max="13337" width="11.42578125" style="65"/>
    <col min="13338" max="13338" width="4.7109375" style="65" customWidth="1"/>
    <col min="13339" max="13339" width="5" style="65" customWidth="1"/>
    <col min="13340" max="13340" width="2.28515625" style="65" customWidth="1"/>
    <col min="13341" max="13341" width="26" style="65" customWidth="1"/>
    <col min="13342" max="13342" width="8" style="65" customWidth="1"/>
    <col min="13343" max="13343" width="1" style="65" customWidth="1"/>
    <col min="13344" max="13344" width="6.7109375" style="65" customWidth="1"/>
    <col min="13345" max="13345" width="1" style="65" customWidth="1"/>
    <col min="13346" max="13346" width="6.7109375" style="65" customWidth="1"/>
    <col min="13347" max="13347" width="1" style="65" customWidth="1"/>
    <col min="13348" max="13348" width="6.7109375" style="65" customWidth="1"/>
    <col min="13349" max="13349" width="1" style="65" customWidth="1"/>
    <col min="13350" max="13350" width="6.7109375" style="65" customWidth="1"/>
    <col min="13351" max="13351" width="1" style="65" customWidth="1"/>
    <col min="13352" max="13352" width="6.7109375" style="65" customWidth="1"/>
    <col min="13353" max="13353" width="1" style="65" customWidth="1"/>
    <col min="13354" max="13355" width="6.7109375" style="65" customWidth="1"/>
    <col min="13356" max="13568" width="11.42578125" style="65"/>
    <col min="13569" max="13571" width="0" style="65" hidden="1" customWidth="1"/>
    <col min="13572" max="13572" width="6.7109375" style="65" customWidth="1"/>
    <col min="13573" max="13573" width="1.5703125" style="65" customWidth="1"/>
    <col min="13574" max="13574" width="63" style="65" customWidth="1"/>
    <col min="13575" max="13577" width="4.42578125" style="65" customWidth="1"/>
    <col min="13578" max="13578" width="0.85546875" style="65" customWidth="1"/>
    <col min="13579" max="13581" width="4.42578125" style="65" customWidth="1"/>
    <col min="13582" max="13582" width="0.85546875" style="65" customWidth="1"/>
    <col min="13583" max="13583" width="3.85546875" style="65" customWidth="1"/>
    <col min="13584" max="13585" width="4.42578125" style="65" customWidth="1"/>
    <col min="13586" max="13586" width="0.85546875" style="65" customWidth="1"/>
    <col min="13587" max="13587" width="3.85546875" style="65" customWidth="1"/>
    <col min="13588" max="13589" width="4.42578125" style="65" customWidth="1"/>
    <col min="13590" max="13590" width="4.85546875" style="65" customWidth="1"/>
    <col min="13591" max="13591" width="9" style="65" customWidth="1"/>
    <col min="13592" max="13593" width="11.42578125" style="65"/>
    <col min="13594" max="13594" width="4.7109375" style="65" customWidth="1"/>
    <col min="13595" max="13595" width="5" style="65" customWidth="1"/>
    <col min="13596" max="13596" width="2.28515625" style="65" customWidth="1"/>
    <col min="13597" max="13597" width="26" style="65" customWidth="1"/>
    <col min="13598" max="13598" width="8" style="65" customWidth="1"/>
    <col min="13599" max="13599" width="1" style="65" customWidth="1"/>
    <col min="13600" max="13600" width="6.7109375" style="65" customWidth="1"/>
    <col min="13601" max="13601" width="1" style="65" customWidth="1"/>
    <col min="13602" max="13602" width="6.7109375" style="65" customWidth="1"/>
    <col min="13603" max="13603" width="1" style="65" customWidth="1"/>
    <col min="13604" max="13604" width="6.7109375" style="65" customWidth="1"/>
    <col min="13605" max="13605" width="1" style="65" customWidth="1"/>
    <col min="13606" max="13606" width="6.7109375" style="65" customWidth="1"/>
    <col min="13607" max="13607" width="1" style="65" customWidth="1"/>
    <col min="13608" max="13608" width="6.7109375" style="65" customWidth="1"/>
    <col min="13609" max="13609" width="1" style="65" customWidth="1"/>
    <col min="13610" max="13611" width="6.7109375" style="65" customWidth="1"/>
    <col min="13612" max="13824" width="11.42578125" style="65"/>
    <col min="13825" max="13827" width="0" style="65" hidden="1" customWidth="1"/>
    <col min="13828" max="13828" width="6.7109375" style="65" customWidth="1"/>
    <col min="13829" max="13829" width="1.5703125" style="65" customWidth="1"/>
    <col min="13830" max="13830" width="63" style="65" customWidth="1"/>
    <col min="13831" max="13833" width="4.42578125" style="65" customWidth="1"/>
    <col min="13834" max="13834" width="0.85546875" style="65" customWidth="1"/>
    <col min="13835" max="13837" width="4.42578125" style="65" customWidth="1"/>
    <col min="13838" max="13838" width="0.85546875" style="65" customWidth="1"/>
    <col min="13839" max="13839" width="3.85546875" style="65" customWidth="1"/>
    <col min="13840" max="13841" width="4.42578125" style="65" customWidth="1"/>
    <col min="13842" max="13842" width="0.85546875" style="65" customWidth="1"/>
    <col min="13843" max="13843" width="3.85546875" style="65" customWidth="1"/>
    <col min="13844" max="13845" width="4.42578125" style="65" customWidth="1"/>
    <col min="13846" max="13846" width="4.85546875" style="65" customWidth="1"/>
    <col min="13847" max="13847" width="9" style="65" customWidth="1"/>
    <col min="13848" max="13849" width="11.42578125" style="65"/>
    <col min="13850" max="13850" width="4.7109375" style="65" customWidth="1"/>
    <col min="13851" max="13851" width="5" style="65" customWidth="1"/>
    <col min="13852" max="13852" width="2.28515625" style="65" customWidth="1"/>
    <col min="13853" max="13853" width="26" style="65" customWidth="1"/>
    <col min="13854" max="13854" width="8" style="65" customWidth="1"/>
    <col min="13855" max="13855" width="1" style="65" customWidth="1"/>
    <col min="13856" max="13856" width="6.7109375" style="65" customWidth="1"/>
    <col min="13857" max="13857" width="1" style="65" customWidth="1"/>
    <col min="13858" max="13858" width="6.7109375" style="65" customWidth="1"/>
    <col min="13859" max="13859" width="1" style="65" customWidth="1"/>
    <col min="13860" max="13860" width="6.7109375" style="65" customWidth="1"/>
    <col min="13861" max="13861" width="1" style="65" customWidth="1"/>
    <col min="13862" max="13862" width="6.7109375" style="65" customWidth="1"/>
    <col min="13863" max="13863" width="1" style="65" customWidth="1"/>
    <col min="13864" max="13864" width="6.7109375" style="65" customWidth="1"/>
    <col min="13865" max="13865" width="1" style="65" customWidth="1"/>
    <col min="13866" max="13867" width="6.7109375" style="65" customWidth="1"/>
    <col min="13868" max="14080" width="11.42578125" style="65"/>
    <col min="14081" max="14083" width="0" style="65" hidden="1" customWidth="1"/>
    <col min="14084" max="14084" width="6.7109375" style="65" customWidth="1"/>
    <col min="14085" max="14085" width="1.5703125" style="65" customWidth="1"/>
    <col min="14086" max="14086" width="63" style="65" customWidth="1"/>
    <col min="14087" max="14089" width="4.42578125" style="65" customWidth="1"/>
    <col min="14090" max="14090" width="0.85546875" style="65" customWidth="1"/>
    <col min="14091" max="14093" width="4.42578125" style="65" customWidth="1"/>
    <col min="14094" max="14094" width="0.85546875" style="65" customWidth="1"/>
    <col min="14095" max="14095" width="3.85546875" style="65" customWidth="1"/>
    <col min="14096" max="14097" width="4.42578125" style="65" customWidth="1"/>
    <col min="14098" max="14098" width="0.85546875" style="65" customWidth="1"/>
    <col min="14099" max="14099" width="3.85546875" style="65" customWidth="1"/>
    <col min="14100" max="14101" width="4.42578125" style="65" customWidth="1"/>
    <col min="14102" max="14102" width="4.85546875" style="65" customWidth="1"/>
    <col min="14103" max="14103" width="9" style="65" customWidth="1"/>
    <col min="14104" max="14105" width="11.42578125" style="65"/>
    <col min="14106" max="14106" width="4.7109375" style="65" customWidth="1"/>
    <col min="14107" max="14107" width="5" style="65" customWidth="1"/>
    <col min="14108" max="14108" width="2.28515625" style="65" customWidth="1"/>
    <col min="14109" max="14109" width="26" style="65" customWidth="1"/>
    <col min="14110" max="14110" width="8" style="65" customWidth="1"/>
    <col min="14111" max="14111" width="1" style="65" customWidth="1"/>
    <col min="14112" max="14112" width="6.7109375" style="65" customWidth="1"/>
    <col min="14113" max="14113" width="1" style="65" customWidth="1"/>
    <col min="14114" max="14114" width="6.7109375" style="65" customWidth="1"/>
    <col min="14115" max="14115" width="1" style="65" customWidth="1"/>
    <col min="14116" max="14116" width="6.7109375" style="65" customWidth="1"/>
    <col min="14117" max="14117" width="1" style="65" customWidth="1"/>
    <col min="14118" max="14118" width="6.7109375" style="65" customWidth="1"/>
    <col min="14119" max="14119" width="1" style="65" customWidth="1"/>
    <col min="14120" max="14120" width="6.7109375" style="65" customWidth="1"/>
    <col min="14121" max="14121" width="1" style="65" customWidth="1"/>
    <col min="14122" max="14123" width="6.7109375" style="65" customWidth="1"/>
    <col min="14124" max="14336" width="11.42578125" style="65"/>
    <col min="14337" max="14339" width="0" style="65" hidden="1" customWidth="1"/>
    <col min="14340" max="14340" width="6.7109375" style="65" customWidth="1"/>
    <col min="14341" max="14341" width="1.5703125" style="65" customWidth="1"/>
    <col min="14342" max="14342" width="63" style="65" customWidth="1"/>
    <col min="14343" max="14345" width="4.42578125" style="65" customWidth="1"/>
    <col min="14346" max="14346" width="0.85546875" style="65" customWidth="1"/>
    <col min="14347" max="14349" width="4.42578125" style="65" customWidth="1"/>
    <col min="14350" max="14350" width="0.85546875" style="65" customWidth="1"/>
    <col min="14351" max="14351" width="3.85546875" style="65" customWidth="1"/>
    <col min="14352" max="14353" width="4.42578125" style="65" customWidth="1"/>
    <col min="14354" max="14354" width="0.85546875" style="65" customWidth="1"/>
    <col min="14355" max="14355" width="3.85546875" style="65" customWidth="1"/>
    <col min="14356" max="14357" width="4.42578125" style="65" customWidth="1"/>
    <col min="14358" max="14358" width="4.85546875" style="65" customWidth="1"/>
    <col min="14359" max="14359" width="9" style="65" customWidth="1"/>
    <col min="14360" max="14361" width="11.42578125" style="65"/>
    <col min="14362" max="14362" width="4.7109375" style="65" customWidth="1"/>
    <col min="14363" max="14363" width="5" style="65" customWidth="1"/>
    <col min="14364" max="14364" width="2.28515625" style="65" customWidth="1"/>
    <col min="14365" max="14365" width="26" style="65" customWidth="1"/>
    <col min="14366" max="14366" width="8" style="65" customWidth="1"/>
    <col min="14367" max="14367" width="1" style="65" customWidth="1"/>
    <col min="14368" max="14368" width="6.7109375" style="65" customWidth="1"/>
    <col min="14369" max="14369" width="1" style="65" customWidth="1"/>
    <col min="14370" max="14370" width="6.7109375" style="65" customWidth="1"/>
    <col min="14371" max="14371" width="1" style="65" customWidth="1"/>
    <col min="14372" max="14372" width="6.7109375" style="65" customWidth="1"/>
    <col min="14373" max="14373" width="1" style="65" customWidth="1"/>
    <col min="14374" max="14374" width="6.7109375" style="65" customWidth="1"/>
    <col min="14375" max="14375" width="1" style="65" customWidth="1"/>
    <col min="14376" max="14376" width="6.7109375" style="65" customWidth="1"/>
    <col min="14377" max="14377" width="1" style="65" customWidth="1"/>
    <col min="14378" max="14379" width="6.7109375" style="65" customWidth="1"/>
    <col min="14380" max="14592" width="11.42578125" style="65"/>
    <col min="14593" max="14595" width="0" style="65" hidden="1" customWidth="1"/>
    <col min="14596" max="14596" width="6.7109375" style="65" customWidth="1"/>
    <col min="14597" max="14597" width="1.5703125" style="65" customWidth="1"/>
    <col min="14598" max="14598" width="63" style="65" customWidth="1"/>
    <col min="14599" max="14601" width="4.42578125" style="65" customWidth="1"/>
    <col min="14602" max="14602" width="0.85546875" style="65" customWidth="1"/>
    <col min="14603" max="14605" width="4.42578125" style="65" customWidth="1"/>
    <col min="14606" max="14606" width="0.85546875" style="65" customWidth="1"/>
    <col min="14607" max="14607" width="3.85546875" style="65" customWidth="1"/>
    <col min="14608" max="14609" width="4.42578125" style="65" customWidth="1"/>
    <col min="14610" max="14610" width="0.85546875" style="65" customWidth="1"/>
    <col min="14611" max="14611" width="3.85546875" style="65" customWidth="1"/>
    <col min="14612" max="14613" width="4.42578125" style="65" customWidth="1"/>
    <col min="14614" max="14614" width="4.85546875" style="65" customWidth="1"/>
    <col min="14615" max="14615" width="9" style="65" customWidth="1"/>
    <col min="14616" max="14617" width="11.42578125" style="65"/>
    <col min="14618" max="14618" width="4.7109375" style="65" customWidth="1"/>
    <col min="14619" max="14619" width="5" style="65" customWidth="1"/>
    <col min="14620" max="14620" width="2.28515625" style="65" customWidth="1"/>
    <col min="14621" max="14621" width="26" style="65" customWidth="1"/>
    <col min="14622" max="14622" width="8" style="65" customWidth="1"/>
    <col min="14623" max="14623" width="1" style="65" customWidth="1"/>
    <col min="14624" max="14624" width="6.7109375" style="65" customWidth="1"/>
    <col min="14625" max="14625" width="1" style="65" customWidth="1"/>
    <col min="14626" max="14626" width="6.7109375" style="65" customWidth="1"/>
    <col min="14627" max="14627" width="1" style="65" customWidth="1"/>
    <col min="14628" max="14628" width="6.7109375" style="65" customWidth="1"/>
    <col min="14629" max="14629" width="1" style="65" customWidth="1"/>
    <col min="14630" max="14630" width="6.7109375" style="65" customWidth="1"/>
    <col min="14631" max="14631" width="1" style="65" customWidth="1"/>
    <col min="14632" max="14632" width="6.7109375" style="65" customWidth="1"/>
    <col min="14633" max="14633" width="1" style="65" customWidth="1"/>
    <col min="14634" max="14635" width="6.7109375" style="65" customWidth="1"/>
    <col min="14636" max="14848" width="11.42578125" style="65"/>
    <col min="14849" max="14851" width="0" style="65" hidden="1" customWidth="1"/>
    <col min="14852" max="14852" width="6.7109375" style="65" customWidth="1"/>
    <col min="14853" max="14853" width="1.5703125" style="65" customWidth="1"/>
    <col min="14854" max="14854" width="63" style="65" customWidth="1"/>
    <col min="14855" max="14857" width="4.42578125" style="65" customWidth="1"/>
    <col min="14858" max="14858" width="0.85546875" style="65" customWidth="1"/>
    <col min="14859" max="14861" width="4.42578125" style="65" customWidth="1"/>
    <col min="14862" max="14862" width="0.85546875" style="65" customWidth="1"/>
    <col min="14863" max="14863" width="3.85546875" style="65" customWidth="1"/>
    <col min="14864" max="14865" width="4.42578125" style="65" customWidth="1"/>
    <col min="14866" max="14866" width="0.85546875" style="65" customWidth="1"/>
    <col min="14867" max="14867" width="3.85546875" style="65" customWidth="1"/>
    <col min="14868" max="14869" width="4.42578125" style="65" customWidth="1"/>
    <col min="14870" max="14870" width="4.85546875" style="65" customWidth="1"/>
    <col min="14871" max="14871" width="9" style="65" customWidth="1"/>
    <col min="14872" max="14873" width="11.42578125" style="65"/>
    <col min="14874" max="14874" width="4.7109375" style="65" customWidth="1"/>
    <col min="14875" max="14875" width="5" style="65" customWidth="1"/>
    <col min="14876" max="14876" width="2.28515625" style="65" customWidth="1"/>
    <col min="14877" max="14877" width="26" style="65" customWidth="1"/>
    <col min="14878" max="14878" width="8" style="65" customWidth="1"/>
    <col min="14879" max="14879" width="1" style="65" customWidth="1"/>
    <col min="14880" max="14880" width="6.7109375" style="65" customWidth="1"/>
    <col min="14881" max="14881" width="1" style="65" customWidth="1"/>
    <col min="14882" max="14882" width="6.7109375" style="65" customWidth="1"/>
    <col min="14883" max="14883" width="1" style="65" customWidth="1"/>
    <col min="14884" max="14884" width="6.7109375" style="65" customWidth="1"/>
    <col min="14885" max="14885" width="1" style="65" customWidth="1"/>
    <col min="14886" max="14886" width="6.7109375" style="65" customWidth="1"/>
    <col min="14887" max="14887" width="1" style="65" customWidth="1"/>
    <col min="14888" max="14888" width="6.7109375" style="65" customWidth="1"/>
    <col min="14889" max="14889" width="1" style="65" customWidth="1"/>
    <col min="14890" max="14891" width="6.7109375" style="65" customWidth="1"/>
    <col min="14892" max="15104" width="11.42578125" style="65"/>
    <col min="15105" max="15107" width="0" style="65" hidden="1" customWidth="1"/>
    <col min="15108" max="15108" width="6.7109375" style="65" customWidth="1"/>
    <col min="15109" max="15109" width="1.5703125" style="65" customWidth="1"/>
    <col min="15110" max="15110" width="63" style="65" customWidth="1"/>
    <col min="15111" max="15113" width="4.42578125" style="65" customWidth="1"/>
    <col min="15114" max="15114" width="0.85546875" style="65" customWidth="1"/>
    <col min="15115" max="15117" width="4.42578125" style="65" customWidth="1"/>
    <col min="15118" max="15118" width="0.85546875" style="65" customWidth="1"/>
    <col min="15119" max="15119" width="3.85546875" style="65" customWidth="1"/>
    <col min="15120" max="15121" width="4.42578125" style="65" customWidth="1"/>
    <col min="15122" max="15122" width="0.85546875" style="65" customWidth="1"/>
    <col min="15123" max="15123" width="3.85546875" style="65" customWidth="1"/>
    <col min="15124" max="15125" width="4.42578125" style="65" customWidth="1"/>
    <col min="15126" max="15126" width="4.85546875" style="65" customWidth="1"/>
    <col min="15127" max="15127" width="9" style="65" customWidth="1"/>
    <col min="15128" max="15129" width="11.42578125" style="65"/>
    <col min="15130" max="15130" width="4.7109375" style="65" customWidth="1"/>
    <col min="15131" max="15131" width="5" style="65" customWidth="1"/>
    <col min="15132" max="15132" width="2.28515625" style="65" customWidth="1"/>
    <col min="15133" max="15133" width="26" style="65" customWidth="1"/>
    <col min="15134" max="15134" width="8" style="65" customWidth="1"/>
    <col min="15135" max="15135" width="1" style="65" customWidth="1"/>
    <col min="15136" max="15136" width="6.7109375" style="65" customWidth="1"/>
    <col min="15137" max="15137" width="1" style="65" customWidth="1"/>
    <col min="15138" max="15138" width="6.7109375" style="65" customWidth="1"/>
    <col min="15139" max="15139" width="1" style="65" customWidth="1"/>
    <col min="15140" max="15140" width="6.7109375" style="65" customWidth="1"/>
    <col min="15141" max="15141" width="1" style="65" customWidth="1"/>
    <col min="15142" max="15142" width="6.7109375" style="65" customWidth="1"/>
    <col min="15143" max="15143" width="1" style="65" customWidth="1"/>
    <col min="15144" max="15144" width="6.7109375" style="65" customWidth="1"/>
    <col min="15145" max="15145" width="1" style="65" customWidth="1"/>
    <col min="15146" max="15147" width="6.7109375" style="65" customWidth="1"/>
    <col min="15148" max="15360" width="11.42578125" style="65"/>
    <col min="15361" max="15363" width="0" style="65" hidden="1" customWidth="1"/>
    <col min="15364" max="15364" width="6.7109375" style="65" customWidth="1"/>
    <col min="15365" max="15365" width="1.5703125" style="65" customWidth="1"/>
    <col min="15366" max="15366" width="63" style="65" customWidth="1"/>
    <col min="15367" max="15369" width="4.42578125" style="65" customWidth="1"/>
    <col min="15370" max="15370" width="0.85546875" style="65" customWidth="1"/>
    <col min="15371" max="15373" width="4.42578125" style="65" customWidth="1"/>
    <col min="15374" max="15374" width="0.85546875" style="65" customWidth="1"/>
    <col min="15375" max="15375" width="3.85546875" style="65" customWidth="1"/>
    <col min="15376" max="15377" width="4.42578125" style="65" customWidth="1"/>
    <col min="15378" max="15378" width="0.85546875" style="65" customWidth="1"/>
    <col min="15379" max="15379" width="3.85546875" style="65" customWidth="1"/>
    <col min="15380" max="15381" width="4.42578125" style="65" customWidth="1"/>
    <col min="15382" max="15382" width="4.85546875" style="65" customWidth="1"/>
    <col min="15383" max="15383" width="9" style="65" customWidth="1"/>
    <col min="15384" max="15385" width="11.42578125" style="65"/>
    <col min="15386" max="15386" width="4.7109375" style="65" customWidth="1"/>
    <col min="15387" max="15387" width="5" style="65" customWidth="1"/>
    <col min="15388" max="15388" width="2.28515625" style="65" customWidth="1"/>
    <col min="15389" max="15389" width="26" style="65" customWidth="1"/>
    <col min="15390" max="15390" width="8" style="65" customWidth="1"/>
    <col min="15391" max="15391" width="1" style="65" customWidth="1"/>
    <col min="15392" max="15392" width="6.7109375" style="65" customWidth="1"/>
    <col min="15393" max="15393" width="1" style="65" customWidth="1"/>
    <col min="15394" max="15394" width="6.7109375" style="65" customWidth="1"/>
    <col min="15395" max="15395" width="1" style="65" customWidth="1"/>
    <col min="15396" max="15396" width="6.7109375" style="65" customWidth="1"/>
    <col min="15397" max="15397" width="1" style="65" customWidth="1"/>
    <col min="15398" max="15398" width="6.7109375" style="65" customWidth="1"/>
    <col min="15399" max="15399" width="1" style="65" customWidth="1"/>
    <col min="15400" max="15400" width="6.7109375" style="65" customWidth="1"/>
    <col min="15401" max="15401" width="1" style="65" customWidth="1"/>
    <col min="15402" max="15403" width="6.7109375" style="65" customWidth="1"/>
    <col min="15404" max="15616" width="11.42578125" style="65"/>
    <col min="15617" max="15619" width="0" style="65" hidden="1" customWidth="1"/>
    <col min="15620" max="15620" width="6.7109375" style="65" customWidth="1"/>
    <col min="15621" max="15621" width="1.5703125" style="65" customWidth="1"/>
    <col min="15622" max="15622" width="63" style="65" customWidth="1"/>
    <col min="15623" max="15625" width="4.42578125" style="65" customWidth="1"/>
    <col min="15626" max="15626" width="0.85546875" style="65" customWidth="1"/>
    <col min="15627" max="15629" width="4.42578125" style="65" customWidth="1"/>
    <col min="15630" max="15630" width="0.85546875" style="65" customWidth="1"/>
    <col min="15631" max="15631" width="3.85546875" style="65" customWidth="1"/>
    <col min="15632" max="15633" width="4.42578125" style="65" customWidth="1"/>
    <col min="15634" max="15634" width="0.85546875" style="65" customWidth="1"/>
    <col min="15635" max="15635" width="3.85546875" style="65" customWidth="1"/>
    <col min="15636" max="15637" width="4.42578125" style="65" customWidth="1"/>
    <col min="15638" max="15638" width="4.85546875" style="65" customWidth="1"/>
    <col min="15639" max="15639" width="9" style="65" customWidth="1"/>
    <col min="15640" max="15641" width="11.42578125" style="65"/>
    <col min="15642" max="15642" width="4.7109375" style="65" customWidth="1"/>
    <col min="15643" max="15643" width="5" style="65" customWidth="1"/>
    <col min="15644" max="15644" width="2.28515625" style="65" customWidth="1"/>
    <col min="15645" max="15645" width="26" style="65" customWidth="1"/>
    <col min="15646" max="15646" width="8" style="65" customWidth="1"/>
    <col min="15647" max="15647" width="1" style="65" customWidth="1"/>
    <col min="15648" max="15648" width="6.7109375" style="65" customWidth="1"/>
    <col min="15649" max="15649" width="1" style="65" customWidth="1"/>
    <col min="15650" max="15650" width="6.7109375" style="65" customWidth="1"/>
    <col min="15651" max="15651" width="1" style="65" customWidth="1"/>
    <col min="15652" max="15652" width="6.7109375" style="65" customWidth="1"/>
    <col min="15653" max="15653" width="1" style="65" customWidth="1"/>
    <col min="15654" max="15654" width="6.7109375" style="65" customWidth="1"/>
    <col min="15655" max="15655" width="1" style="65" customWidth="1"/>
    <col min="15656" max="15656" width="6.7109375" style="65" customWidth="1"/>
    <col min="15657" max="15657" width="1" style="65" customWidth="1"/>
    <col min="15658" max="15659" width="6.7109375" style="65" customWidth="1"/>
    <col min="15660" max="15872" width="11.42578125" style="65"/>
    <col min="15873" max="15875" width="0" style="65" hidden="1" customWidth="1"/>
    <col min="15876" max="15876" width="6.7109375" style="65" customWidth="1"/>
    <col min="15877" max="15877" width="1.5703125" style="65" customWidth="1"/>
    <col min="15878" max="15878" width="63" style="65" customWidth="1"/>
    <col min="15879" max="15881" width="4.42578125" style="65" customWidth="1"/>
    <col min="15882" max="15882" width="0.85546875" style="65" customWidth="1"/>
    <col min="15883" max="15885" width="4.42578125" style="65" customWidth="1"/>
    <col min="15886" max="15886" width="0.85546875" style="65" customWidth="1"/>
    <col min="15887" max="15887" width="3.85546875" style="65" customWidth="1"/>
    <col min="15888" max="15889" width="4.42578125" style="65" customWidth="1"/>
    <col min="15890" max="15890" width="0.85546875" style="65" customWidth="1"/>
    <col min="15891" max="15891" width="3.85546875" style="65" customWidth="1"/>
    <col min="15892" max="15893" width="4.42578125" style="65" customWidth="1"/>
    <col min="15894" max="15894" width="4.85546875" style="65" customWidth="1"/>
    <col min="15895" max="15895" width="9" style="65" customWidth="1"/>
    <col min="15896" max="15897" width="11.42578125" style="65"/>
    <col min="15898" max="15898" width="4.7109375" style="65" customWidth="1"/>
    <col min="15899" max="15899" width="5" style="65" customWidth="1"/>
    <col min="15900" max="15900" width="2.28515625" style="65" customWidth="1"/>
    <col min="15901" max="15901" width="26" style="65" customWidth="1"/>
    <col min="15902" max="15902" width="8" style="65" customWidth="1"/>
    <col min="15903" max="15903" width="1" style="65" customWidth="1"/>
    <col min="15904" max="15904" width="6.7109375" style="65" customWidth="1"/>
    <col min="15905" max="15905" width="1" style="65" customWidth="1"/>
    <col min="15906" max="15906" width="6.7109375" style="65" customWidth="1"/>
    <col min="15907" max="15907" width="1" style="65" customWidth="1"/>
    <col min="15908" max="15908" width="6.7109375" style="65" customWidth="1"/>
    <col min="15909" max="15909" width="1" style="65" customWidth="1"/>
    <col min="15910" max="15910" width="6.7109375" style="65" customWidth="1"/>
    <col min="15911" max="15911" width="1" style="65" customWidth="1"/>
    <col min="15912" max="15912" width="6.7109375" style="65" customWidth="1"/>
    <col min="15913" max="15913" width="1" style="65" customWidth="1"/>
    <col min="15914" max="15915" width="6.7109375" style="65" customWidth="1"/>
    <col min="15916" max="16128" width="11.42578125" style="65"/>
    <col min="16129" max="16131" width="0" style="65" hidden="1" customWidth="1"/>
    <col min="16132" max="16132" width="6.7109375" style="65" customWidth="1"/>
    <col min="16133" max="16133" width="1.5703125" style="65" customWidth="1"/>
    <col min="16134" max="16134" width="63" style="65" customWidth="1"/>
    <col min="16135" max="16137" width="4.42578125" style="65" customWidth="1"/>
    <col min="16138" max="16138" width="0.85546875" style="65" customWidth="1"/>
    <col min="16139" max="16141" width="4.42578125" style="65" customWidth="1"/>
    <col min="16142" max="16142" width="0.85546875" style="65" customWidth="1"/>
    <col min="16143" max="16143" width="3.85546875" style="65" customWidth="1"/>
    <col min="16144" max="16145" width="4.42578125" style="65" customWidth="1"/>
    <col min="16146" max="16146" width="0.85546875" style="65" customWidth="1"/>
    <col min="16147" max="16147" width="3.85546875" style="65" customWidth="1"/>
    <col min="16148" max="16149" width="4.42578125" style="65" customWidth="1"/>
    <col min="16150" max="16150" width="4.85546875" style="65" customWidth="1"/>
    <col min="16151" max="16151" width="9" style="65" customWidth="1"/>
    <col min="16152" max="16153" width="11.42578125" style="65"/>
    <col min="16154" max="16154" width="4.7109375" style="65" customWidth="1"/>
    <col min="16155" max="16155" width="5" style="65" customWidth="1"/>
    <col min="16156" max="16156" width="2.28515625" style="65" customWidth="1"/>
    <col min="16157" max="16157" width="26" style="65" customWidth="1"/>
    <col min="16158" max="16158" width="8" style="65" customWidth="1"/>
    <col min="16159" max="16159" width="1" style="65" customWidth="1"/>
    <col min="16160" max="16160" width="6.7109375" style="65" customWidth="1"/>
    <col min="16161" max="16161" width="1" style="65" customWidth="1"/>
    <col min="16162" max="16162" width="6.7109375" style="65" customWidth="1"/>
    <col min="16163" max="16163" width="1" style="65" customWidth="1"/>
    <col min="16164" max="16164" width="6.7109375" style="65" customWidth="1"/>
    <col min="16165" max="16165" width="1" style="65" customWidth="1"/>
    <col min="16166" max="16166" width="6.7109375" style="65" customWidth="1"/>
    <col min="16167" max="16167" width="1" style="65" customWidth="1"/>
    <col min="16168" max="16168" width="6.7109375" style="65" customWidth="1"/>
    <col min="16169" max="16169" width="1" style="65" customWidth="1"/>
    <col min="16170" max="16171" width="6.7109375" style="65" customWidth="1"/>
    <col min="16172" max="16384" width="11.42578125" style="65"/>
  </cols>
  <sheetData>
    <row r="1" spans="1:44" ht="10.5" customHeight="1">
      <c r="V1" s="199"/>
      <c r="W1" s="199"/>
      <c r="X1" s="199"/>
      <c r="Y1" s="199"/>
    </row>
    <row r="2" spans="1:44" ht="3.75" customHeight="1">
      <c r="A2" s="71"/>
      <c r="B2" s="71"/>
      <c r="C2" s="238"/>
      <c r="D2" s="71"/>
      <c r="E2" s="71"/>
      <c r="F2" s="71"/>
      <c r="G2" s="71"/>
      <c r="H2" s="240"/>
      <c r="I2" s="240"/>
      <c r="J2" s="240"/>
      <c r="K2" s="240"/>
      <c r="L2" s="240"/>
      <c r="M2" s="240"/>
      <c r="N2" s="240"/>
      <c r="O2" s="240"/>
      <c r="P2" s="240"/>
      <c r="Q2" s="240"/>
      <c r="R2" s="240"/>
      <c r="S2" s="240"/>
      <c r="T2" s="240"/>
      <c r="U2" s="240"/>
      <c r="V2" s="199"/>
      <c r="W2" s="199"/>
      <c r="X2" s="199"/>
      <c r="Y2" s="199"/>
    </row>
    <row r="3" spans="1:44" ht="12.75" customHeight="1">
      <c r="A3" s="71"/>
      <c r="B3" s="71"/>
      <c r="C3" s="238"/>
      <c r="D3" s="1813" t="s">
        <v>141</v>
      </c>
      <c r="E3" s="1813"/>
      <c r="F3" s="1813"/>
      <c r="G3" s="1813"/>
      <c r="H3" s="1813"/>
      <c r="I3" s="1813"/>
      <c r="J3" s="1813"/>
      <c r="K3" s="1813"/>
      <c r="L3" s="1813"/>
      <c r="M3" s="1813"/>
      <c r="N3" s="1813"/>
      <c r="O3" s="1813"/>
      <c r="P3" s="1813"/>
      <c r="Q3" s="1813"/>
      <c r="R3" s="1813"/>
      <c r="S3" s="1813"/>
      <c r="T3" s="1813"/>
      <c r="U3" s="1813"/>
      <c r="V3" s="1813"/>
      <c r="W3" s="199"/>
      <c r="X3" s="199"/>
      <c r="Y3" s="71"/>
      <c r="Z3" s="71"/>
      <c r="AA3" s="1813"/>
      <c r="AB3" s="1813"/>
      <c r="AC3" s="1813"/>
      <c r="AD3" s="1813"/>
      <c r="AE3" s="1813"/>
      <c r="AF3" s="1813"/>
      <c r="AG3" s="1813"/>
      <c r="AH3" s="1813"/>
      <c r="AI3" s="1813"/>
      <c r="AJ3" s="1813"/>
      <c r="AK3" s="1813"/>
      <c r="AL3" s="1813"/>
      <c r="AM3" s="1813"/>
      <c r="AN3" s="1813"/>
      <c r="AO3" s="1813"/>
    </row>
    <row r="4" spans="1:44" s="71" customFormat="1" ht="12.75" customHeight="1">
      <c r="B4" s="204"/>
      <c r="C4" s="241"/>
      <c r="D4" s="1813">
        <v>2015</v>
      </c>
      <c r="E4" s="1813"/>
      <c r="F4" s="1813"/>
      <c r="G4" s="1813"/>
      <c r="H4" s="1813"/>
      <c r="I4" s="1813"/>
      <c r="J4" s="1813"/>
      <c r="K4" s="1813"/>
      <c r="L4" s="1813"/>
      <c r="M4" s="1813"/>
      <c r="N4" s="1813"/>
      <c r="O4" s="1813"/>
      <c r="P4" s="1813"/>
      <c r="Q4" s="1813"/>
      <c r="R4" s="1813"/>
      <c r="S4" s="1813"/>
      <c r="T4" s="1813"/>
      <c r="U4" s="1813"/>
      <c r="V4" s="1813"/>
      <c r="W4" s="240"/>
      <c r="X4" s="240"/>
      <c r="Y4" s="204"/>
      <c r="Z4" s="204"/>
      <c r="AA4" s="205"/>
      <c r="AQ4" s="206"/>
      <c r="AR4" s="206"/>
    </row>
    <row r="5" spans="1:44" s="71" customFormat="1" ht="3" customHeight="1">
      <c r="C5" s="238"/>
      <c r="D5" s="346"/>
      <c r="E5" s="72"/>
      <c r="F5" s="72"/>
      <c r="G5" s="69"/>
      <c r="H5" s="375"/>
      <c r="I5" s="375"/>
      <c r="J5" s="375"/>
      <c r="K5" s="375"/>
      <c r="L5" s="375"/>
      <c r="M5" s="375"/>
      <c r="N5" s="375"/>
      <c r="O5" s="375"/>
      <c r="P5" s="375"/>
      <c r="Q5" s="375"/>
      <c r="R5" s="375"/>
      <c r="S5" s="375"/>
      <c r="T5" s="375"/>
      <c r="U5" s="375"/>
      <c r="V5" s="240"/>
      <c r="W5" s="240"/>
      <c r="X5" s="240"/>
      <c r="AA5" s="69"/>
    </row>
    <row r="6" spans="1:44" ht="12.75" customHeight="1">
      <c r="A6" s="91" t="s">
        <v>9</v>
      </c>
      <c r="B6" s="91" t="s">
        <v>10</v>
      </c>
      <c r="C6" s="91" t="s">
        <v>11</v>
      </c>
      <c r="D6" s="1856" t="s">
        <v>142</v>
      </c>
      <c r="E6" s="1881" t="s">
        <v>12</v>
      </c>
      <c r="F6" s="1881"/>
      <c r="G6" s="1884" t="s">
        <v>143</v>
      </c>
      <c r="H6" s="1884"/>
      <c r="I6" s="1884"/>
      <c r="J6" s="1884"/>
      <c r="K6" s="1884"/>
      <c r="L6" s="1884"/>
      <c r="M6" s="1884"/>
      <c r="N6" s="1884"/>
      <c r="O6" s="1884"/>
      <c r="P6" s="1884"/>
      <c r="Q6" s="1884"/>
      <c r="R6" s="1884"/>
      <c r="S6" s="1884"/>
      <c r="T6" s="1884"/>
      <c r="U6" s="1884"/>
      <c r="V6" s="377"/>
      <c r="W6" s="351"/>
      <c r="X6" s="199"/>
      <c r="Y6" s="76"/>
    </row>
    <row r="7" spans="1:44">
      <c r="A7" s="91"/>
      <c r="B7" s="91"/>
      <c r="C7" s="91"/>
      <c r="D7" s="1830"/>
      <c r="E7" s="1882"/>
      <c r="F7" s="1882"/>
      <c r="G7" s="1846" t="s">
        <v>144</v>
      </c>
      <c r="H7" s="1846"/>
      <c r="I7" s="1846"/>
      <c r="J7" s="378"/>
      <c r="K7" s="1846" t="s">
        <v>145</v>
      </c>
      <c r="L7" s="1846"/>
      <c r="M7" s="1846"/>
      <c r="N7" s="378"/>
      <c r="O7" s="1846" t="s">
        <v>146</v>
      </c>
      <c r="P7" s="1846"/>
      <c r="Q7" s="1846"/>
      <c r="R7" s="378"/>
      <c r="S7" s="1846" t="s">
        <v>147</v>
      </c>
      <c r="T7" s="1846"/>
      <c r="U7" s="1846"/>
      <c r="V7" s="1859" t="s">
        <v>21</v>
      </c>
      <c r="W7" s="351"/>
      <c r="X7" s="199"/>
      <c r="Y7" s="71"/>
    </row>
    <row r="8" spans="1:44">
      <c r="A8" s="91"/>
      <c r="B8" s="91"/>
      <c r="C8" s="91"/>
      <c r="D8" s="1831"/>
      <c r="E8" s="1883"/>
      <c r="F8" s="1883"/>
      <c r="G8" s="249" t="s">
        <v>19</v>
      </c>
      <c r="H8" s="249" t="s">
        <v>20</v>
      </c>
      <c r="I8" s="249" t="s">
        <v>21</v>
      </c>
      <c r="J8" s="302"/>
      <c r="K8" s="249" t="s">
        <v>19</v>
      </c>
      <c r="L8" s="249" t="s">
        <v>20</v>
      </c>
      <c r="M8" s="249" t="s">
        <v>21</v>
      </c>
      <c r="N8" s="249"/>
      <c r="O8" s="249" t="s">
        <v>19</v>
      </c>
      <c r="P8" s="249" t="s">
        <v>20</v>
      </c>
      <c r="Q8" s="249" t="s">
        <v>21</v>
      </c>
      <c r="R8" s="249"/>
      <c r="S8" s="249" t="s">
        <v>19</v>
      </c>
      <c r="T8" s="249" t="s">
        <v>20</v>
      </c>
      <c r="U8" s="249" t="s">
        <v>21</v>
      </c>
      <c r="V8" s="1860"/>
      <c r="W8" s="351"/>
      <c r="X8" s="199"/>
      <c r="Y8" s="71"/>
    </row>
    <row r="9" spans="1:44">
      <c r="A9" s="91"/>
      <c r="B9" s="91"/>
      <c r="C9" s="91"/>
      <c r="D9" s="1819">
        <v>1401</v>
      </c>
      <c r="E9" s="102" t="s">
        <v>22</v>
      </c>
      <c r="F9" s="103"/>
      <c r="G9" s="162">
        <f>SUM(G10:G16)</f>
        <v>3</v>
      </c>
      <c r="H9" s="162">
        <f>SUM(H10:H16)</f>
        <v>1</v>
      </c>
      <c r="I9" s="162">
        <f>SUM(G9:H9)</f>
        <v>4</v>
      </c>
      <c r="J9" s="162"/>
      <c r="K9" s="165">
        <f>SUM(K10:K16)</f>
        <v>7</v>
      </c>
      <c r="L9" s="165">
        <f>SUM(L10:L16)</f>
        <v>2</v>
      </c>
      <c r="M9" s="162">
        <f>SUM(K9:L9)</f>
        <v>9</v>
      </c>
      <c r="N9" s="162"/>
      <c r="O9" s="165">
        <f>SUM(O10:O16)</f>
        <v>1</v>
      </c>
      <c r="P9" s="165">
        <f>SUM(P10:P16)</f>
        <v>0</v>
      </c>
      <c r="Q9" s="165">
        <f>SUM(O9:P9)</f>
        <v>1</v>
      </c>
      <c r="R9" s="162"/>
      <c r="S9" s="165">
        <f>SUM(S10:S16)</f>
        <v>0</v>
      </c>
      <c r="T9" s="165">
        <f>SUM(T10:T16)</f>
        <v>0</v>
      </c>
      <c r="U9" s="162">
        <v>0</v>
      </c>
      <c r="V9" s="379">
        <f>SUM(I9,M9,Q9+U9)</f>
        <v>14</v>
      </c>
      <c r="W9" s="352"/>
      <c r="X9" s="199"/>
      <c r="Y9" s="71"/>
    </row>
    <row r="10" spans="1:44" ht="11.25" customHeight="1">
      <c r="A10" s="91">
        <v>1</v>
      </c>
      <c r="B10" s="91">
        <v>1</v>
      </c>
      <c r="C10" s="91">
        <v>11</v>
      </c>
      <c r="D10" s="1820"/>
      <c r="E10" s="106" t="s">
        <v>23</v>
      </c>
      <c r="F10" s="128"/>
      <c r="G10" s="128">
        <v>1</v>
      </c>
      <c r="H10" s="180">
        <v>0</v>
      </c>
      <c r="I10" s="180">
        <f t="shared" ref="I10:I15" si="0">SUM(G10:H10)</f>
        <v>1</v>
      </c>
      <c r="J10" s="180">
        <v>0</v>
      </c>
      <c r="K10" s="180">
        <v>2</v>
      </c>
      <c r="L10" s="180">
        <v>2</v>
      </c>
      <c r="M10" s="180">
        <f t="shared" ref="M10:M15" si="1">SUM(K10:L10)</f>
        <v>4</v>
      </c>
      <c r="N10" s="180">
        <v>0</v>
      </c>
      <c r="O10" s="180">
        <v>0</v>
      </c>
      <c r="P10" s="180">
        <v>0</v>
      </c>
      <c r="Q10" s="180">
        <f t="shared" ref="Q10:Q17" si="2">SUM(O10:P10)</f>
        <v>0</v>
      </c>
      <c r="R10" s="180">
        <v>0</v>
      </c>
      <c r="S10" s="180">
        <v>0</v>
      </c>
      <c r="T10" s="180">
        <v>0</v>
      </c>
      <c r="U10" s="180">
        <f t="shared" ref="U10:U53" si="3">SUM(S10:T10)</f>
        <v>0</v>
      </c>
      <c r="V10" s="255">
        <f t="shared" ref="V10:V53" si="4">SUM(I10,M10,Q10+U10)</f>
        <v>5</v>
      </c>
      <c r="W10" s="380"/>
      <c r="X10" s="199"/>
      <c r="Y10" s="199"/>
    </row>
    <row r="11" spans="1:44" ht="11.25" customHeight="1">
      <c r="A11" s="91">
        <v>1</v>
      </c>
      <c r="B11" s="91">
        <v>1</v>
      </c>
      <c r="C11" s="91">
        <v>5</v>
      </c>
      <c r="D11" s="1820"/>
      <c r="E11" s="110" t="s">
        <v>24</v>
      </c>
      <c r="F11" s="128"/>
      <c r="G11" s="128">
        <v>0</v>
      </c>
      <c r="H11" s="180">
        <v>0</v>
      </c>
      <c r="I11" s="180">
        <f t="shared" si="0"/>
        <v>0</v>
      </c>
      <c r="J11" s="180">
        <v>0</v>
      </c>
      <c r="K11" s="180">
        <v>3</v>
      </c>
      <c r="L11" s="180">
        <v>0</v>
      </c>
      <c r="M11" s="180">
        <f t="shared" si="1"/>
        <v>3</v>
      </c>
      <c r="N11" s="180">
        <v>0</v>
      </c>
      <c r="O11" s="180">
        <v>0</v>
      </c>
      <c r="P11" s="180">
        <v>0</v>
      </c>
      <c r="Q11" s="180">
        <f t="shared" si="2"/>
        <v>0</v>
      </c>
      <c r="R11" s="180">
        <v>0</v>
      </c>
      <c r="S11" s="180">
        <v>0</v>
      </c>
      <c r="T11" s="180">
        <v>0</v>
      </c>
      <c r="U11" s="180">
        <f t="shared" si="3"/>
        <v>0</v>
      </c>
      <c r="V11" s="109">
        <f t="shared" si="4"/>
        <v>3</v>
      </c>
      <c r="W11" s="380"/>
      <c r="X11" s="199"/>
      <c r="Y11" s="199"/>
    </row>
    <row r="12" spans="1:44" ht="11.25" customHeight="1">
      <c r="A12" s="91">
        <v>1</v>
      </c>
      <c r="B12" s="91">
        <v>1</v>
      </c>
      <c r="C12" s="91">
        <v>12</v>
      </c>
      <c r="D12" s="1820"/>
      <c r="E12" s="110" t="s">
        <v>25</v>
      </c>
      <c r="F12" s="128"/>
      <c r="G12" s="128">
        <v>1</v>
      </c>
      <c r="H12" s="180">
        <v>0</v>
      </c>
      <c r="I12" s="180">
        <f t="shared" si="0"/>
        <v>1</v>
      </c>
      <c r="J12" s="180">
        <v>0</v>
      </c>
      <c r="K12" s="180">
        <v>1</v>
      </c>
      <c r="L12" s="180">
        <v>0</v>
      </c>
      <c r="M12" s="180">
        <f t="shared" si="1"/>
        <v>1</v>
      </c>
      <c r="N12" s="180">
        <v>0</v>
      </c>
      <c r="O12" s="180">
        <v>1</v>
      </c>
      <c r="P12" s="180">
        <v>0</v>
      </c>
      <c r="Q12" s="180">
        <f t="shared" si="2"/>
        <v>1</v>
      </c>
      <c r="R12" s="180">
        <v>0</v>
      </c>
      <c r="S12" s="180">
        <v>0</v>
      </c>
      <c r="T12" s="180">
        <v>0</v>
      </c>
      <c r="U12" s="180">
        <f t="shared" si="3"/>
        <v>0</v>
      </c>
      <c r="V12" s="109">
        <f t="shared" si="4"/>
        <v>3</v>
      </c>
      <c r="W12" s="180"/>
      <c r="X12" s="199"/>
      <c r="Y12" s="199"/>
    </row>
    <row r="13" spans="1:44" ht="11.25" customHeight="1">
      <c r="A13" s="91">
        <v>1</v>
      </c>
      <c r="B13" s="91">
        <v>1</v>
      </c>
      <c r="C13" s="91">
        <v>2</v>
      </c>
      <c r="D13" s="1820"/>
      <c r="E13" s="111" t="s">
        <v>26</v>
      </c>
      <c r="F13" s="128"/>
      <c r="G13" s="128">
        <v>1</v>
      </c>
      <c r="H13" s="180">
        <v>1</v>
      </c>
      <c r="I13" s="180">
        <f t="shared" si="0"/>
        <v>2</v>
      </c>
      <c r="J13" s="180">
        <v>0</v>
      </c>
      <c r="K13" s="180">
        <v>0</v>
      </c>
      <c r="L13" s="180">
        <v>0</v>
      </c>
      <c r="M13" s="180">
        <f t="shared" si="1"/>
        <v>0</v>
      </c>
      <c r="N13" s="180">
        <v>0</v>
      </c>
      <c r="O13" s="180">
        <v>0</v>
      </c>
      <c r="P13" s="180">
        <v>0</v>
      </c>
      <c r="Q13" s="180">
        <f t="shared" si="2"/>
        <v>0</v>
      </c>
      <c r="R13" s="180">
        <v>0</v>
      </c>
      <c r="S13" s="180">
        <v>0</v>
      </c>
      <c r="T13" s="180">
        <v>0</v>
      </c>
      <c r="U13" s="180">
        <f t="shared" si="3"/>
        <v>0</v>
      </c>
      <c r="V13" s="109">
        <f t="shared" si="4"/>
        <v>2</v>
      </c>
      <c r="W13" s="283"/>
      <c r="X13" s="199"/>
      <c r="Y13" s="199"/>
    </row>
    <row r="14" spans="1:44" ht="11.25" customHeight="1">
      <c r="A14" s="91">
        <v>1</v>
      </c>
      <c r="B14" s="91">
        <v>1</v>
      </c>
      <c r="C14" s="91">
        <v>4</v>
      </c>
      <c r="D14" s="1820"/>
      <c r="E14" s="111" t="s">
        <v>27</v>
      </c>
      <c r="F14" s="128"/>
      <c r="G14" s="128">
        <v>0</v>
      </c>
      <c r="H14" s="180">
        <v>0</v>
      </c>
      <c r="I14" s="180">
        <f t="shared" si="0"/>
        <v>0</v>
      </c>
      <c r="J14" s="180">
        <v>0</v>
      </c>
      <c r="K14" s="180">
        <v>0</v>
      </c>
      <c r="L14" s="180">
        <v>0</v>
      </c>
      <c r="M14" s="180">
        <f t="shared" si="1"/>
        <v>0</v>
      </c>
      <c r="N14" s="180">
        <v>0</v>
      </c>
      <c r="O14" s="180">
        <v>0</v>
      </c>
      <c r="P14" s="180">
        <v>0</v>
      </c>
      <c r="Q14" s="180">
        <f t="shared" si="2"/>
        <v>0</v>
      </c>
      <c r="R14" s="180">
        <v>0</v>
      </c>
      <c r="S14" s="180">
        <v>0</v>
      </c>
      <c r="T14" s="180">
        <v>0</v>
      </c>
      <c r="U14" s="180">
        <f t="shared" si="3"/>
        <v>0</v>
      </c>
      <c r="V14" s="109">
        <f t="shared" si="4"/>
        <v>0</v>
      </c>
      <c r="W14" s="381"/>
      <c r="X14" s="199"/>
      <c r="Y14" s="199"/>
    </row>
    <row r="15" spans="1:44" ht="11.25" customHeight="1">
      <c r="A15" s="91">
        <v>1</v>
      </c>
      <c r="B15" s="91">
        <v>1</v>
      </c>
      <c r="C15" s="91">
        <v>1</v>
      </c>
      <c r="D15" s="1820"/>
      <c r="E15" s="111" t="s">
        <v>69</v>
      </c>
      <c r="F15" s="128"/>
      <c r="G15" s="128">
        <v>0</v>
      </c>
      <c r="H15" s="180">
        <v>0</v>
      </c>
      <c r="I15" s="180">
        <f t="shared" si="0"/>
        <v>0</v>
      </c>
      <c r="J15" s="180">
        <v>0</v>
      </c>
      <c r="K15" s="180">
        <v>0</v>
      </c>
      <c r="L15" s="180">
        <v>0</v>
      </c>
      <c r="M15" s="180">
        <f t="shared" si="1"/>
        <v>0</v>
      </c>
      <c r="N15" s="180">
        <v>0</v>
      </c>
      <c r="O15" s="180">
        <v>0</v>
      </c>
      <c r="P15" s="180">
        <v>0</v>
      </c>
      <c r="Q15" s="180">
        <f t="shared" si="2"/>
        <v>0</v>
      </c>
      <c r="R15" s="180">
        <v>0</v>
      </c>
      <c r="S15" s="180">
        <v>0</v>
      </c>
      <c r="T15" s="180">
        <v>0</v>
      </c>
      <c r="U15" s="180">
        <f t="shared" si="3"/>
        <v>0</v>
      </c>
      <c r="V15" s="109">
        <f t="shared" si="4"/>
        <v>0</v>
      </c>
      <c r="W15" s="283"/>
      <c r="X15" s="199"/>
      <c r="Y15" s="199"/>
    </row>
    <row r="16" spans="1:44" ht="11.25" customHeight="1">
      <c r="A16" s="91">
        <v>1</v>
      </c>
      <c r="B16" s="91">
        <v>1</v>
      </c>
      <c r="C16" s="91">
        <v>8</v>
      </c>
      <c r="D16" s="382"/>
      <c r="E16" s="1879" t="s">
        <v>125</v>
      </c>
      <c r="F16" s="1880"/>
      <c r="G16" s="180">
        <v>0</v>
      </c>
      <c r="H16" s="180">
        <v>0</v>
      </c>
      <c r="I16" s="180">
        <f>SUM(G16:H16)</f>
        <v>0</v>
      </c>
      <c r="J16" s="180">
        <v>0</v>
      </c>
      <c r="K16" s="180">
        <v>1</v>
      </c>
      <c r="L16" s="180">
        <v>0</v>
      </c>
      <c r="M16" s="180">
        <f>SUM(K16:L16)</f>
        <v>1</v>
      </c>
      <c r="N16" s="180">
        <v>0</v>
      </c>
      <c r="O16" s="180">
        <v>0</v>
      </c>
      <c r="P16" s="180">
        <v>0</v>
      </c>
      <c r="Q16" s="180">
        <f>SUM(O16:P16)</f>
        <v>0</v>
      </c>
      <c r="R16" s="180">
        <v>0</v>
      </c>
      <c r="S16" s="180">
        <v>0</v>
      </c>
      <c r="T16" s="180">
        <v>0</v>
      </c>
      <c r="U16" s="180">
        <f>SUM(S16:T16)</f>
        <v>0</v>
      </c>
      <c r="V16" s="109">
        <f>SUM(I16,M16,Q16+U16)</f>
        <v>1</v>
      </c>
      <c r="W16" s="283"/>
      <c r="X16" s="199"/>
      <c r="Y16" s="199"/>
    </row>
    <row r="17" spans="1:25" ht="11.25" customHeight="1">
      <c r="A17" s="91"/>
      <c r="B17" s="91"/>
      <c r="C17" s="91"/>
      <c r="D17" s="1819">
        <v>1402</v>
      </c>
      <c r="E17" s="113" t="s">
        <v>29</v>
      </c>
      <c r="F17" s="360"/>
      <c r="G17" s="360">
        <f>SUM(G18:G25)</f>
        <v>0</v>
      </c>
      <c r="H17" s="360">
        <f>SUM(H18:H25)</f>
        <v>0</v>
      </c>
      <c r="I17" s="383">
        <f>SUM(G17:H17)</f>
        <v>0</v>
      </c>
      <c r="J17" s="383"/>
      <c r="K17" s="383">
        <f>SUM(K18:K25)</f>
        <v>2</v>
      </c>
      <c r="L17" s="383">
        <f>SUM(L18:L25)</f>
        <v>3</v>
      </c>
      <c r="M17" s="383">
        <f>SUM(K17:L17)</f>
        <v>5</v>
      </c>
      <c r="N17" s="383"/>
      <c r="O17" s="383">
        <f>SUM(O18:O25)</f>
        <v>0</v>
      </c>
      <c r="P17" s="383">
        <f>SUM(P18:P25)</f>
        <v>0</v>
      </c>
      <c r="Q17" s="383">
        <f t="shared" si="2"/>
        <v>0</v>
      </c>
      <c r="R17" s="383"/>
      <c r="S17" s="383">
        <f>SUM(S18:S25)</f>
        <v>0</v>
      </c>
      <c r="T17" s="383">
        <f>SUM(T18:T25)</f>
        <v>0</v>
      </c>
      <c r="U17" s="383">
        <f t="shared" si="3"/>
        <v>0</v>
      </c>
      <c r="V17" s="193">
        <f t="shared" si="4"/>
        <v>5</v>
      </c>
      <c r="W17" s="381"/>
      <c r="X17" s="199"/>
      <c r="Y17" s="199"/>
    </row>
    <row r="18" spans="1:25">
      <c r="A18" s="91">
        <v>2</v>
      </c>
      <c r="B18" s="91">
        <v>4</v>
      </c>
      <c r="C18" s="91">
        <v>11</v>
      </c>
      <c r="D18" s="1820"/>
      <c r="E18" s="110" t="s">
        <v>30</v>
      </c>
      <c r="F18" s="128"/>
      <c r="G18" s="128">
        <v>0</v>
      </c>
      <c r="H18" s="180">
        <v>0</v>
      </c>
      <c r="I18" s="180">
        <f t="shared" ref="I18:I53" si="5">SUM(G18:H18)</f>
        <v>0</v>
      </c>
      <c r="J18" s="180">
        <v>0</v>
      </c>
      <c r="K18" s="180">
        <v>2</v>
      </c>
      <c r="L18" s="180">
        <v>3</v>
      </c>
      <c r="M18" s="180">
        <f t="shared" ref="M18:M53" si="6">SUM(K18:L18)</f>
        <v>5</v>
      </c>
      <c r="N18" s="180">
        <v>0</v>
      </c>
      <c r="O18" s="180">
        <v>0</v>
      </c>
      <c r="P18" s="180">
        <v>0</v>
      </c>
      <c r="Q18" s="180">
        <f t="shared" ref="Q18:Q53" si="7">SUM(O18:P18)</f>
        <v>0</v>
      </c>
      <c r="R18" s="180">
        <v>0</v>
      </c>
      <c r="S18" s="180">
        <v>0</v>
      </c>
      <c r="T18" s="180">
        <v>0</v>
      </c>
      <c r="U18" s="180">
        <f t="shared" si="3"/>
        <v>0</v>
      </c>
      <c r="V18" s="255">
        <f t="shared" si="4"/>
        <v>5</v>
      </c>
      <c r="W18" s="180"/>
      <c r="X18" s="199"/>
      <c r="Y18" s="199"/>
    </row>
    <row r="19" spans="1:25" ht="11.25" customHeight="1">
      <c r="A19" s="91">
        <v>2</v>
      </c>
      <c r="B19" s="91">
        <v>4</v>
      </c>
      <c r="C19" s="91">
        <v>10</v>
      </c>
      <c r="D19" s="1820"/>
      <c r="E19" s="110" t="s">
        <v>31</v>
      </c>
      <c r="F19" s="128"/>
      <c r="G19" s="128">
        <v>0</v>
      </c>
      <c r="H19" s="180">
        <v>0</v>
      </c>
      <c r="I19" s="180">
        <f t="shared" si="5"/>
        <v>0</v>
      </c>
      <c r="J19" s="180">
        <v>0</v>
      </c>
      <c r="K19" s="180">
        <v>0</v>
      </c>
      <c r="L19" s="180">
        <v>0</v>
      </c>
      <c r="M19" s="180">
        <f t="shared" si="6"/>
        <v>0</v>
      </c>
      <c r="N19" s="180">
        <v>0</v>
      </c>
      <c r="O19" s="180">
        <v>0</v>
      </c>
      <c r="P19" s="180">
        <v>0</v>
      </c>
      <c r="Q19" s="180">
        <f t="shared" si="7"/>
        <v>0</v>
      </c>
      <c r="R19" s="180">
        <v>0</v>
      </c>
      <c r="S19" s="180">
        <v>0</v>
      </c>
      <c r="T19" s="180">
        <v>0</v>
      </c>
      <c r="U19" s="180">
        <f t="shared" si="3"/>
        <v>0</v>
      </c>
      <c r="V19" s="109">
        <f t="shared" si="4"/>
        <v>0</v>
      </c>
      <c r="W19" s="180"/>
      <c r="X19" s="199"/>
      <c r="Y19" s="199"/>
    </row>
    <row r="20" spans="1:25" ht="11.25" customHeight="1">
      <c r="A20" s="91">
        <v>2</v>
      </c>
      <c r="B20" s="91">
        <v>4</v>
      </c>
      <c r="C20" s="91">
        <v>10</v>
      </c>
      <c r="D20" s="1820"/>
      <c r="E20" s="110" t="s">
        <v>32</v>
      </c>
      <c r="F20" s="128"/>
      <c r="G20" s="128">
        <v>0</v>
      </c>
      <c r="H20" s="180">
        <v>0</v>
      </c>
      <c r="I20" s="180">
        <f t="shared" si="5"/>
        <v>0</v>
      </c>
      <c r="J20" s="180">
        <v>0</v>
      </c>
      <c r="K20" s="180">
        <v>0</v>
      </c>
      <c r="L20" s="180">
        <v>0</v>
      </c>
      <c r="M20" s="180">
        <f t="shared" si="6"/>
        <v>0</v>
      </c>
      <c r="N20" s="180">
        <v>0</v>
      </c>
      <c r="O20" s="180">
        <v>0</v>
      </c>
      <c r="P20" s="180">
        <v>0</v>
      </c>
      <c r="Q20" s="180">
        <f t="shared" si="7"/>
        <v>0</v>
      </c>
      <c r="R20" s="180">
        <v>0</v>
      </c>
      <c r="S20" s="180">
        <v>0</v>
      </c>
      <c r="T20" s="180">
        <v>0</v>
      </c>
      <c r="U20" s="180">
        <f t="shared" si="3"/>
        <v>0</v>
      </c>
      <c r="V20" s="109">
        <f t="shared" si="4"/>
        <v>0</v>
      </c>
      <c r="W20" s="180"/>
      <c r="X20" s="199"/>
      <c r="Y20" s="199"/>
    </row>
    <row r="21" spans="1:25" ht="11.25" customHeight="1">
      <c r="A21" s="91">
        <v>2</v>
      </c>
      <c r="B21" s="91">
        <v>4</v>
      </c>
      <c r="C21" s="91">
        <v>3</v>
      </c>
      <c r="D21" s="1820"/>
      <c r="E21" s="110" t="s">
        <v>33</v>
      </c>
      <c r="F21" s="128"/>
      <c r="G21" s="128">
        <v>0</v>
      </c>
      <c r="H21" s="180">
        <v>0</v>
      </c>
      <c r="I21" s="180">
        <f t="shared" si="5"/>
        <v>0</v>
      </c>
      <c r="J21" s="180">
        <v>0</v>
      </c>
      <c r="K21" s="180">
        <v>0</v>
      </c>
      <c r="L21" s="180">
        <v>0</v>
      </c>
      <c r="M21" s="180">
        <f t="shared" si="6"/>
        <v>0</v>
      </c>
      <c r="N21" s="180">
        <v>0</v>
      </c>
      <c r="O21" s="180">
        <v>0</v>
      </c>
      <c r="P21" s="180">
        <v>0</v>
      </c>
      <c r="Q21" s="180">
        <f t="shared" si="7"/>
        <v>0</v>
      </c>
      <c r="R21" s="180">
        <v>0</v>
      </c>
      <c r="S21" s="180">
        <v>0</v>
      </c>
      <c r="T21" s="180">
        <v>0</v>
      </c>
      <c r="U21" s="180">
        <f t="shared" si="3"/>
        <v>0</v>
      </c>
      <c r="V21" s="109">
        <f t="shared" si="4"/>
        <v>0</v>
      </c>
      <c r="W21" s="180"/>
      <c r="X21" s="199"/>
      <c r="Y21" s="199"/>
    </row>
    <row r="22" spans="1:25" ht="11.25" customHeight="1">
      <c r="A22" s="91">
        <v>2</v>
      </c>
      <c r="B22" s="91">
        <v>4</v>
      </c>
      <c r="C22" s="91">
        <v>7</v>
      </c>
      <c r="D22" s="1820"/>
      <c r="E22" s="110" t="s">
        <v>34</v>
      </c>
      <c r="F22" s="128"/>
      <c r="G22" s="128">
        <v>0</v>
      </c>
      <c r="H22" s="180">
        <v>0</v>
      </c>
      <c r="I22" s="180">
        <f t="shared" si="5"/>
        <v>0</v>
      </c>
      <c r="J22" s="180">
        <v>0</v>
      </c>
      <c r="K22" s="180">
        <v>0</v>
      </c>
      <c r="L22" s="180">
        <v>0</v>
      </c>
      <c r="M22" s="180">
        <f t="shared" si="6"/>
        <v>0</v>
      </c>
      <c r="N22" s="180">
        <v>0</v>
      </c>
      <c r="O22" s="180">
        <v>0</v>
      </c>
      <c r="P22" s="180">
        <v>0</v>
      </c>
      <c r="Q22" s="180">
        <f t="shared" si="7"/>
        <v>0</v>
      </c>
      <c r="R22" s="180">
        <v>0</v>
      </c>
      <c r="S22" s="180">
        <v>0</v>
      </c>
      <c r="T22" s="180">
        <v>0</v>
      </c>
      <c r="U22" s="180">
        <f t="shared" si="3"/>
        <v>0</v>
      </c>
      <c r="V22" s="109">
        <f t="shared" si="4"/>
        <v>0</v>
      </c>
      <c r="W22" s="180"/>
      <c r="X22" s="199"/>
      <c r="Y22" s="199"/>
    </row>
    <row r="23" spans="1:25" ht="11.25" customHeight="1">
      <c r="A23" s="91">
        <v>2</v>
      </c>
      <c r="B23" s="91">
        <v>4</v>
      </c>
      <c r="C23" s="91">
        <v>1</v>
      </c>
      <c r="D23" s="1820"/>
      <c r="E23" s="110" t="s">
        <v>70</v>
      </c>
      <c r="F23" s="128"/>
      <c r="G23" s="128">
        <v>0</v>
      </c>
      <c r="H23" s="180">
        <v>0</v>
      </c>
      <c r="I23" s="180">
        <f t="shared" si="5"/>
        <v>0</v>
      </c>
      <c r="J23" s="180">
        <v>0</v>
      </c>
      <c r="K23" s="180">
        <v>0</v>
      </c>
      <c r="L23" s="180">
        <v>0</v>
      </c>
      <c r="M23" s="180">
        <f t="shared" si="6"/>
        <v>0</v>
      </c>
      <c r="N23" s="180">
        <v>0</v>
      </c>
      <c r="O23" s="180">
        <v>0</v>
      </c>
      <c r="P23" s="180">
        <v>0</v>
      </c>
      <c r="Q23" s="180">
        <f t="shared" si="7"/>
        <v>0</v>
      </c>
      <c r="R23" s="180">
        <v>0</v>
      </c>
      <c r="S23" s="180">
        <v>0</v>
      </c>
      <c r="T23" s="180">
        <v>0</v>
      </c>
      <c r="U23" s="180">
        <f t="shared" si="3"/>
        <v>0</v>
      </c>
      <c r="V23" s="109">
        <f t="shared" si="4"/>
        <v>0</v>
      </c>
      <c r="W23" s="180"/>
      <c r="X23" s="199"/>
      <c r="Y23" s="199"/>
    </row>
    <row r="24" spans="1:25" ht="11.25" customHeight="1">
      <c r="A24" s="91">
        <v>2</v>
      </c>
      <c r="B24" s="91">
        <v>4</v>
      </c>
      <c r="C24" s="91">
        <v>9</v>
      </c>
      <c r="D24" s="1820"/>
      <c r="E24" s="110" t="s">
        <v>36</v>
      </c>
      <c r="F24" s="128"/>
      <c r="G24" s="128">
        <v>0</v>
      </c>
      <c r="H24" s="180">
        <v>0</v>
      </c>
      <c r="I24" s="180">
        <f t="shared" si="5"/>
        <v>0</v>
      </c>
      <c r="J24" s="180">
        <v>0</v>
      </c>
      <c r="K24" s="180">
        <v>0</v>
      </c>
      <c r="L24" s="180">
        <v>0</v>
      </c>
      <c r="M24" s="180">
        <f t="shared" si="6"/>
        <v>0</v>
      </c>
      <c r="N24" s="180">
        <v>0</v>
      </c>
      <c r="O24" s="180">
        <v>0</v>
      </c>
      <c r="P24" s="180">
        <v>0</v>
      </c>
      <c r="Q24" s="180">
        <f t="shared" si="7"/>
        <v>0</v>
      </c>
      <c r="R24" s="180">
        <v>0</v>
      </c>
      <c r="S24" s="180">
        <v>0</v>
      </c>
      <c r="T24" s="180">
        <v>0</v>
      </c>
      <c r="U24" s="180">
        <f t="shared" si="3"/>
        <v>0</v>
      </c>
      <c r="V24" s="109">
        <f t="shared" si="4"/>
        <v>0</v>
      </c>
      <c r="W24" s="180"/>
      <c r="X24" s="199"/>
      <c r="Y24" s="199"/>
    </row>
    <row r="25" spans="1:25" ht="11.25" customHeight="1">
      <c r="A25" s="91">
        <v>2</v>
      </c>
      <c r="B25" s="91">
        <v>4</v>
      </c>
      <c r="C25" s="91">
        <v>11</v>
      </c>
      <c r="D25" s="1820"/>
      <c r="E25" s="111" t="s">
        <v>37</v>
      </c>
      <c r="F25" s="128"/>
      <c r="G25" s="128">
        <v>0</v>
      </c>
      <c r="H25" s="180">
        <v>0</v>
      </c>
      <c r="I25" s="180">
        <f t="shared" si="5"/>
        <v>0</v>
      </c>
      <c r="J25" s="180">
        <v>0</v>
      </c>
      <c r="K25" s="180">
        <v>0</v>
      </c>
      <c r="L25" s="180">
        <v>0</v>
      </c>
      <c r="M25" s="180">
        <f t="shared" si="6"/>
        <v>0</v>
      </c>
      <c r="N25" s="180">
        <v>0</v>
      </c>
      <c r="O25" s="180">
        <v>0</v>
      </c>
      <c r="P25" s="180">
        <v>0</v>
      </c>
      <c r="Q25" s="180">
        <f t="shared" si="7"/>
        <v>0</v>
      </c>
      <c r="R25" s="180">
        <v>0</v>
      </c>
      <c r="S25" s="180">
        <v>0</v>
      </c>
      <c r="T25" s="180">
        <v>0</v>
      </c>
      <c r="U25" s="180">
        <f t="shared" si="3"/>
        <v>0</v>
      </c>
      <c r="V25" s="109">
        <f t="shared" si="4"/>
        <v>0</v>
      </c>
      <c r="W25" s="180"/>
      <c r="X25" s="199"/>
      <c r="Y25" s="199"/>
    </row>
    <row r="26" spans="1:25" ht="11.25" customHeight="1">
      <c r="A26" s="91"/>
      <c r="B26" s="91"/>
      <c r="C26" s="91"/>
      <c r="D26" s="1819">
        <v>1403</v>
      </c>
      <c r="E26" s="113" t="s">
        <v>38</v>
      </c>
      <c r="F26" s="360"/>
      <c r="G26" s="360">
        <f>SUM(G27:G29)</f>
        <v>0</v>
      </c>
      <c r="H26" s="360">
        <f>SUM(H27:H29)</f>
        <v>1</v>
      </c>
      <c r="I26" s="384">
        <f t="shared" si="5"/>
        <v>1</v>
      </c>
      <c r="J26" s="384"/>
      <c r="K26" s="384">
        <f>SUM(K27:K29)</f>
        <v>0</v>
      </c>
      <c r="L26" s="384">
        <f>SUM(L27:L29)</f>
        <v>0</v>
      </c>
      <c r="M26" s="384">
        <f t="shared" si="6"/>
        <v>0</v>
      </c>
      <c r="N26" s="384"/>
      <c r="O26" s="384">
        <f>SUM(O27:O29)</f>
        <v>0</v>
      </c>
      <c r="P26" s="384">
        <f>SUM(P27:P29)</f>
        <v>0</v>
      </c>
      <c r="Q26" s="384">
        <f t="shared" si="7"/>
        <v>0</v>
      </c>
      <c r="R26" s="384"/>
      <c r="S26" s="384">
        <f>SUM(S27:S29)</f>
        <v>0</v>
      </c>
      <c r="T26" s="384">
        <f>SUM(T27:T29)</f>
        <v>0</v>
      </c>
      <c r="U26" s="384">
        <f t="shared" si="3"/>
        <v>0</v>
      </c>
      <c r="V26" s="193">
        <f t="shared" si="4"/>
        <v>1</v>
      </c>
      <c r="W26" s="381"/>
      <c r="X26" s="199"/>
      <c r="Y26" s="199"/>
    </row>
    <row r="27" spans="1:25">
      <c r="A27" s="91">
        <v>3</v>
      </c>
      <c r="B27" s="91">
        <v>5</v>
      </c>
      <c r="C27" s="91">
        <v>11</v>
      </c>
      <c r="D27" s="1820"/>
      <c r="E27" s="111" t="s">
        <v>39</v>
      </c>
      <c r="F27" s="128"/>
      <c r="G27" s="128">
        <v>0</v>
      </c>
      <c r="H27" s="381">
        <v>1</v>
      </c>
      <c r="I27" s="381">
        <f t="shared" si="5"/>
        <v>1</v>
      </c>
      <c r="J27" s="381">
        <v>0</v>
      </c>
      <c r="K27" s="381">
        <v>0</v>
      </c>
      <c r="L27" s="381">
        <v>0</v>
      </c>
      <c r="M27" s="381">
        <f t="shared" si="6"/>
        <v>0</v>
      </c>
      <c r="N27" s="381">
        <v>0</v>
      </c>
      <c r="O27" s="381">
        <v>0</v>
      </c>
      <c r="P27" s="381">
        <v>0</v>
      </c>
      <c r="Q27" s="381">
        <f t="shared" si="7"/>
        <v>0</v>
      </c>
      <c r="R27" s="381">
        <v>0</v>
      </c>
      <c r="S27" s="381">
        <v>0</v>
      </c>
      <c r="T27" s="381">
        <v>0</v>
      </c>
      <c r="U27" s="381">
        <f t="shared" si="3"/>
        <v>0</v>
      </c>
      <c r="V27" s="255">
        <f t="shared" si="4"/>
        <v>1</v>
      </c>
      <c r="W27" s="381"/>
      <c r="X27" s="199"/>
      <c r="Y27" s="199"/>
    </row>
    <row r="28" spans="1:25" ht="11.25" customHeight="1">
      <c r="A28" s="91">
        <v>3</v>
      </c>
      <c r="B28" s="91">
        <v>5</v>
      </c>
      <c r="C28" s="91">
        <v>8</v>
      </c>
      <c r="D28" s="1820"/>
      <c r="E28" s="111" t="s">
        <v>40</v>
      </c>
      <c r="F28" s="128"/>
      <c r="G28" s="128">
        <v>0</v>
      </c>
      <c r="H28" s="128">
        <v>0</v>
      </c>
      <c r="I28" s="381">
        <f t="shared" si="5"/>
        <v>0</v>
      </c>
      <c r="J28" s="381">
        <v>0</v>
      </c>
      <c r="K28" s="381">
        <v>0</v>
      </c>
      <c r="L28" s="381">
        <v>0</v>
      </c>
      <c r="M28" s="381">
        <f t="shared" si="6"/>
        <v>0</v>
      </c>
      <c r="N28" s="381">
        <v>0</v>
      </c>
      <c r="O28" s="381">
        <v>0</v>
      </c>
      <c r="P28" s="381">
        <v>0</v>
      </c>
      <c r="Q28" s="381">
        <f t="shared" si="7"/>
        <v>0</v>
      </c>
      <c r="R28" s="381">
        <v>0</v>
      </c>
      <c r="S28" s="381">
        <v>0</v>
      </c>
      <c r="T28" s="381">
        <v>0</v>
      </c>
      <c r="U28" s="381">
        <f t="shared" si="3"/>
        <v>0</v>
      </c>
      <c r="V28" s="109">
        <f t="shared" si="4"/>
        <v>0</v>
      </c>
      <c r="W28" s="381"/>
      <c r="X28" s="199"/>
      <c r="Y28" s="199"/>
    </row>
    <row r="29" spans="1:25" ht="11.25" customHeight="1">
      <c r="A29" s="91">
        <v>3</v>
      </c>
      <c r="B29" s="91">
        <v>5</v>
      </c>
      <c r="C29" s="91">
        <v>10</v>
      </c>
      <c r="D29" s="1820"/>
      <c r="E29" s="111" t="s">
        <v>41</v>
      </c>
      <c r="F29" s="128"/>
      <c r="G29" s="128">
        <v>0</v>
      </c>
      <c r="H29" s="128">
        <v>0</v>
      </c>
      <c r="I29" s="381">
        <f t="shared" si="5"/>
        <v>0</v>
      </c>
      <c r="J29" s="381">
        <v>0</v>
      </c>
      <c r="K29" s="381">
        <v>0</v>
      </c>
      <c r="L29" s="381">
        <v>0</v>
      </c>
      <c r="M29" s="381">
        <f t="shared" si="6"/>
        <v>0</v>
      </c>
      <c r="N29" s="381">
        <v>0</v>
      </c>
      <c r="O29" s="381">
        <v>0</v>
      </c>
      <c r="P29" s="381">
        <v>0</v>
      </c>
      <c r="Q29" s="381">
        <f t="shared" si="7"/>
        <v>0</v>
      </c>
      <c r="R29" s="381">
        <v>0</v>
      </c>
      <c r="S29" s="381">
        <v>0</v>
      </c>
      <c r="T29" s="381">
        <v>0</v>
      </c>
      <c r="U29" s="381">
        <f t="shared" si="3"/>
        <v>0</v>
      </c>
      <c r="V29" s="109">
        <f t="shared" si="4"/>
        <v>0</v>
      </c>
      <c r="W29" s="283"/>
      <c r="X29" s="199"/>
      <c r="Y29" s="199"/>
    </row>
    <row r="30" spans="1:25" ht="11.25" customHeight="1">
      <c r="A30" s="91"/>
      <c r="B30" s="91"/>
      <c r="C30" s="91"/>
      <c r="D30" s="1821">
        <v>1404</v>
      </c>
      <c r="E30" s="113" t="s">
        <v>42</v>
      </c>
      <c r="F30" s="360"/>
      <c r="G30" s="360">
        <f>SUM(G31:G32)</f>
        <v>1</v>
      </c>
      <c r="H30" s="360">
        <f>SUM(H31:H32)</f>
        <v>1</v>
      </c>
      <c r="I30" s="383">
        <f t="shared" si="5"/>
        <v>2</v>
      </c>
      <c r="J30" s="383"/>
      <c r="K30" s="383">
        <f>SUM(K31:K32)</f>
        <v>3</v>
      </c>
      <c r="L30" s="383">
        <f>SUM(L31:L32)</f>
        <v>2</v>
      </c>
      <c r="M30" s="383">
        <f t="shared" si="6"/>
        <v>5</v>
      </c>
      <c r="N30" s="383"/>
      <c r="O30" s="383">
        <f>SUM(O31:O32)</f>
        <v>0</v>
      </c>
      <c r="P30" s="383">
        <f>SUM(P31:P32)</f>
        <v>0</v>
      </c>
      <c r="Q30" s="383">
        <f t="shared" si="7"/>
        <v>0</v>
      </c>
      <c r="R30" s="383"/>
      <c r="S30" s="383">
        <f>SUM(S31:S32)</f>
        <v>0</v>
      </c>
      <c r="T30" s="383">
        <f>SUM(T31:T32)</f>
        <v>0</v>
      </c>
      <c r="U30" s="383">
        <f t="shared" si="3"/>
        <v>0</v>
      </c>
      <c r="V30" s="193">
        <f t="shared" si="4"/>
        <v>7</v>
      </c>
      <c r="W30" s="381"/>
      <c r="X30" s="199"/>
      <c r="Y30" s="199"/>
    </row>
    <row r="31" spans="1:25" ht="12" customHeight="1">
      <c r="A31" s="91">
        <v>4</v>
      </c>
      <c r="B31" s="91">
        <v>6</v>
      </c>
      <c r="C31" s="91">
        <v>11</v>
      </c>
      <c r="D31" s="1822"/>
      <c r="E31" s="110" t="s">
        <v>43</v>
      </c>
      <c r="F31" s="128"/>
      <c r="G31" s="381">
        <v>1</v>
      </c>
      <c r="H31" s="381">
        <v>1</v>
      </c>
      <c r="I31" s="381">
        <f t="shared" si="5"/>
        <v>2</v>
      </c>
      <c r="J31" s="381">
        <v>0</v>
      </c>
      <c r="K31" s="381">
        <v>2</v>
      </c>
      <c r="L31" s="381">
        <v>0</v>
      </c>
      <c r="M31" s="381">
        <f t="shared" si="6"/>
        <v>2</v>
      </c>
      <c r="N31" s="381">
        <v>0</v>
      </c>
      <c r="O31" s="381">
        <v>0</v>
      </c>
      <c r="P31" s="381">
        <v>0</v>
      </c>
      <c r="Q31" s="381">
        <f t="shared" si="7"/>
        <v>0</v>
      </c>
      <c r="R31" s="381">
        <v>0</v>
      </c>
      <c r="S31" s="381">
        <v>0</v>
      </c>
      <c r="T31" s="381">
        <v>0</v>
      </c>
      <c r="U31" s="381">
        <f t="shared" si="3"/>
        <v>0</v>
      </c>
      <c r="V31" s="255">
        <f t="shared" si="4"/>
        <v>4</v>
      </c>
      <c r="W31" s="83"/>
      <c r="X31" s="199"/>
      <c r="Y31" s="199"/>
    </row>
    <row r="32" spans="1:25" ht="12" customHeight="1">
      <c r="A32" s="91">
        <v>4</v>
      </c>
      <c r="B32" s="91">
        <v>6</v>
      </c>
      <c r="C32" s="91">
        <v>11</v>
      </c>
      <c r="D32" s="1822"/>
      <c r="E32" s="110" t="s">
        <v>44</v>
      </c>
      <c r="F32" s="128"/>
      <c r="G32" s="381">
        <v>0</v>
      </c>
      <c r="H32" s="381">
        <v>0</v>
      </c>
      <c r="I32" s="381">
        <f t="shared" si="5"/>
        <v>0</v>
      </c>
      <c r="J32" s="381">
        <v>0</v>
      </c>
      <c r="K32" s="381">
        <v>1</v>
      </c>
      <c r="L32" s="381">
        <v>2</v>
      </c>
      <c r="M32" s="381">
        <f t="shared" si="6"/>
        <v>3</v>
      </c>
      <c r="N32" s="381">
        <v>0</v>
      </c>
      <c r="O32" s="381">
        <v>0</v>
      </c>
      <c r="P32" s="381">
        <v>0</v>
      </c>
      <c r="Q32" s="381">
        <f t="shared" si="7"/>
        <v>0</v>
      </c>
      <c r="R32" s="381">
        <v>0</v>
      </c>
      <c r="S32" s="381">
        <v>0</v>
      </c>
      <c r="T32" s="381">
        <v>0</v>
      </c>
      <c r="U32" s="381">
        <f t="shared" si="3"/>
        <v>0</v>
      </c>
      <c r="V32" s="109">
        <f t="shared" si="4"/>
        <v>3</v>
      </c>
      <c r="W32" s="83"/>
    </row>
    <row r="33" spans="1:51" ht="12.75" customHeight="1">
      <c r="A33" s="91"/>
      <c r="B33" s="91"/>
      <c r="C33" s="91"/>
      <c r="D33" s="1819">
        <v>1405</v>
      </c>
      <c r="E33" s="124" t="s">
        <v>45</v>
      </c>
      <c r="F33" s="365"/>
      <c r="G33" s="104">
        <f>SUM(G34:G37)</f>
        <v>1</v>
      </c>
      <c r="H33" s="104">
        <f>SUM(H34:H37)</f>
        <v>2</v>
      </c>
      <c r="I33" s="360">
        <f t="shared" si="5"/>
        <v>3</v>
      </c>
      <c r="J33" s="360"/>
      <c r="K33" s="104">
        <f>SUM(K34:K37)</f>
        <v>15</v>
      </c>
      <c r="L33" s="104">
        <f>SUM(L34:L37)</f>
        <v>10</v>
      </c>
      <c r="M33" s="360">
        <f t="shared" si="6"/>
        <v>25</v>
      </c>
      <c r="N33" s="360"/>
      <c r="O33" s="104">
        <f>SUM(O34:O37)</f>
        <v>2</v>
      </c>
      <c r="P33" s="104">
        <f>SUM(P34:P37)</f>
        <v>0</v>
      </c>
      <c r="Q33" s="360">
        <f t="shared" si="7"/>
        <v>2</v>
      </c>
      <c r="R33" s="360"/>
      <c r="S33" s="104">
        <f>SUM(S34:S37)</f>
        <v>0</v>
      </c>
      <c r="T33" s="104">
        <f>SUM(T34:T37)</f>
        <v>0</v>
      </c>
      <c r="U33" s="360">
        <f t="shared" si="3"/>
        <v>0</v>
      </c>
      <c r="V33" s="193">
        <f t="shared" si="4"/>
        <v>30</v>
      </c>
      <c r="W33" s="303"/>
    </row>
    <row r="34" spans="1:51" ht="12.75" customHeight="1">
      <c r="A34" s="91">
        <v>5</v>
      </c>
      <c r="B34" s="91">
        <v>4</v>
      </c>
      <c r="C34" s="91">
        <v>8</v>
      </c>
      <c r="D34" s="1820"/>
      <c r="E34" s="110" t="s">
        <v>46</v>
      </c>
      <c r="F34" s="128"/>
      <c r="G34" s="381">
        <v>0</v>
      </c>
      <c r="H34" s="381">
        <v>0</v>
      </c>
      <c r="I34" s="381">
        <f t="shared" si="5"/>
        <v>0</v>
      </c>
      <c r="J34" s="381">
        <v>0</v>
      </c>
      <c r="K34" s="381">
        <v>3</v>
      </c>
      <c r="L34" s="381">
        <v>0</v>
      </c>
      <c r="M34" s="381">
        <f t="shared" si="6"/>
        <v>3</v>
      </c>
      <c r="N34" s="381">
        <v>0</v>
      </c>
      <c r="O34" s="381">
        <v>0</v>
      </c>
      <c r="P34" s="381">
        <v>0</v>
      </c>
      <c r="Q34" s="381">
        <f t="shared" si="7"/>
        <v>0</v>
      </c>
      <c r="R34" s="381">
        <v>0</v>
      </c>
      <c r="S34" s="381">
        <v>0</v>
      </c>
      <c r="T34" s="381">
        <v>0</v>
      </c>
      <c r="U34" s="381">
        <f t="shared" si="3"/>
        <v>0</v>
      </c>
      <c r="V34" s="255">
        <f t="shared" si="4"/>
        <v>3</v>
      </c>
      <c r="W34" s="303"/>
    </row>
    <row r="35" spans="1:51">
      <c r="A35" s="91">
        <v>5</v>
      </c>
      <c r="B35" s="91">
        <v>4</v>
      </c>
      <c r="C35" s="91">
        <v>8</v>
      </c>
      <c r="D35" s="1820"/>
      <c r="E35" s="110" t="s">
        <v>47</v>
      </c>
      <c r="F35" s="128"/>
      <c r="G35" s="381">
        <v>1</v>
      </c>
      <c r="H35" s="381">
        <v>1</v>
      </c>
      <c r="I35" s="381">
        <f t="shared" si="5"/>
        <v>2</v>
      </c>
      <c r="J35" s="381">
        <v>0</v>
      </c>
      <c r="K35" s="381">
        <v>4</v>
      </c>
      <c r="L35" s="381">
        <v>3</v>
      </c>
      <c r="M35" s="381">
        <f t="shared" si="6"/>
        <v>7</v>
      </c>
      <c r="N35" s="381">
        <v>0</v>
      </c>
      <c r="O35" s="381">
        <v>1</v>
      </c>
      <c r="P35" s="381">
        <v>0</v>
      </c>
      <c r="Q35" s="381">
        <f t="shared" si="7"/>
        <v>1</v>
      </c>
      <c r="R35" s="381">
        <v>0</v>
      </c>
      <c r="S35" s="381">
        <v>0</v>
      </c>
      <c r="T35" s="381">
        <v>0</v>
      </c>
      <c r="U35" s="381">
        <f t="shared" si="3"/>
        <v>0</v>
      </c>
      <c r="V35" s="109">
        <f t="shared" si="4"/>
        <v>10</v>
      </c>
      <c r="W35" s="303"/>
    </row>
    <row r="36" spans="1:51" ht="12" customHeight="1">
      <c r="A36" s="91">
        <v>5</v>
      </c>
      <c r="B36" s="91">
        <v>5</v>
      </c>
      <c r="C36" s="91">
        <v>11</v>
      </c>
      <c r="D36" s="1820"/>
      <c r="E36" s="110" t="s">
        <v>48</v>
      </c>
      <c r="F36" s="128"/>
      <c r="G36" s="381">
        <v>0</v>
      </c>
      <c r="H36" s="381">
        <v>1</v>
      </c>
      <c r="I36" s="381">
        <f t="shared" si="5"/>
        <v>1</v>
      </c>
      <c r="J36" s="381">
        <v>0</v>
      </c>
      <c r="K36" s="381">
        <v>8</v>
      </c>
      <c r="L36" s="381">
        <v>6</v>
      </c>
      <c r="M36" s="381">
        <f t="shared" si="6"/>
        <v>14</v>
      </c>
      <c r="N36" s="381">
        <v>0</v>
      </c>
      <c r="O36" s="381">
        <v>1</v>
      </c>
      <c r="P36" s="381">
        <v>0</v>
      </c>
      <c r="Q36" s="381">
        <f t="shared" si="7"/>
        <v>1</v>
      </c>
      <c r="R36" s="381">
        <v>0</v>
      </c>
      <c r="S36" s="381">
        <v>0</v>
      </c>
      <c r="T36" s="381">
        <v>0</v>
      </c>
      <c r="U36" s="381">
        <f t="shared" si="3"/>
        <v>0</v>
      </c>
      <c r="V36" s="109">
        <f t="shared" si="4"/>
        <v>16</v>
      </c>
      <c r="W36" s="392"/>
      <c r="X36" s="280"/>
      <c r="Y36" s="280"/>
      <c r="Z36" s="280"/>
      <c r="AA36" s="280"/>
      <c r="AB36" s="280"/>
      <c r="AC36" s="280"/>
      <c r="AD36" s="280"/>
      <c r="AE36" s="280"/>
      <c r="AF36" s="280"/>
      <c r="AG36" s="280"/>
      <c r="AH36" s="280"/>
      <c r="AI36" s="280"/>
      <c r="AJ36" s="280"/>
      <c r="AK36" s="280"/>
      <c r="AL36" s="280"/>
      <c r="AM36" s="280"/>
      <c r="AN36" s="280"/>
      <c r="AO36" s="280"/>
      <c r="AP36" s="280"/>
      <c r="AQ36" s="280"/>
      <c r="AR36" s="280"/>
      <c r="AS36" s="280"/>
      <c r="AT36" s="280"/>
      <c r="AU36" s="280"/>
      <c r="AV36" s="280"/>
      <c r="AW36" s="280"/>
      <c r="AX36" s="280"/>
      <c r="AY36" s="280"/>
    </row>
    <row r="37" spans="1:51" s="219" customFormat="1" ht="12" customHeight="1">
      <c r="A37" s="6">
        <v>5</v>
      </c>
      <c r="B37" s="6">
        <v>4</v>
      </c>
      <c r="C37" s="6">
        <v>8</v>
      </c>
      <c r="D37" s="1820"/>
      <c r="E37" s="125" t="s">
        <v>49</v>
      </c>
      <c r="F37" s="385"/>
      <c r="G37" s="386">
        <v>0</v>
      </c>
      <c r="H37" s="386">
        <v>0</v>
      </c>
      <c r="I37" s="386">
        <f t="shared" si="5"/>
        <v>0</v>
      </c>
      <c r="J37" s="386">
        <v>0</v>
      </c>
      <c r="K37" s="386">
        <v>0</v>
      </c>
      <c r="L37" s="386">
        <v>1</v>
      </c>
      <c r="M37" s="386">
        <f t="shared" si="6"/>
        <v>1</v>
      </c>
      <c r="N37" s="386">
        <v>0</v>
      </c>
      <c r="O37" s="386">
        <v>0</v>
      </c>
      <c r="P37" s="386">
        <v>0</v>
      </c>
      <c r="Q37" s="386">
        <f t="shared" si="7"/>
        <v>0</v>
      </c>
      <c r="R37" s="386">
        <v>0</v>
      </c>
      <c r="S37" s="386">
        <v>0</v>
      </c>
      <c r="T37" s="386">
        <v>0</v>
      </c>
      <c r="U37" s="386">
        <f t="shared" si="3"/>
        <v>0</v>
      </c>
      <c r="V37" s="109">
        <f t="shared" si="4"/>
        <v>1</v>
      </c>
      <c r="W37" s="393"/>
      <c r="X37" s="280"/>
      <c r="Y37" s="280"/>
      <c r="Z37" s="280"/>
      <c r="AA37" s="280"/>
      <c r="AB37" s="280"/>
      <c r="AC37" s="280"/>
      <c r="AD37" s="280"/>
      <c r="AE37" s="280"/>
      <c r="AF37" s="280"/>
      <c r="AG37" s="280"/>
      <c r="AH37" s="280"/>
      <c r="AI37" s="280"/>
      <c r="AJ37" s="280"/>
      <c r="AK37" s="280"/>
      <c r="AL37" s="280"/>
      <c r="AM37" s="280"/>
      <c r="AN37" s="280"/>
      <c r="AO37" s="280"/>
      <c r="AP37" s="280"/>
      <c r="AQ37" s="280"/>
      <c r="AR37" s="280"/>
      <c r="AS37" s="280"/>
      <c r="AT37" s="280"/>
      <c r="AU37" s="280"/>
      <c r="AV37" s="280"/>
      <c r="AW37" s="280"/>
      <c r="AX37" s="280"/>
      <c r="AY37" s="280"/>
    </row>
    <row r="38" spans="1:51" ht="12" customHeight="1">
      <c r="A38" s="91"/>
      <c r="B38" s="91"/>
      <c r="C38" s="91"/>
      <c r="D38" s="1819">
        <v>1406</v>
      </c>
      <c r="E38" s="113" t="s">
        <v>50</v>
      </c>
      <c r="F38" s="360"/>
      <c r="G38" s="360">
        <f>SUM(G39:G42)</f>
        <v>0</v>
      </c>
      <c r="H38" s="360">
        <f>SUM(H39:H42)</f>
        <v>0</v>
      </c>
      <c r="I38" s="104">
        <f t="shared" si="5"/>
        <v>0</v>
      </c>
      <c r="J38" s="104"/>
      <c r="K38" s="104">
        <f>SUM(K39:K42)</f>
        <v>3</v>
      </c>
      <c r="L38" s="104">
        <f>SUM(L39:L42)</f>
        <v>2</v>
      </c>
      <c r="M38" s="104">
        <f t="shared" si="6"/>
        <v>5</v>
      </c>
      <c r="N38" s="104"/>
      <c r="O38" s="104">
        <f>SUM(O39:O42)</f>
        <v>0</v>
      </c>
      <c r="P38" s="104">
        <f>SUM(P39:P42)</f>
        <v>0</v>
      </c>
      <c r="Q38" s="104">
        <f t="shared" si="7"/>
        <v>0</v>
      </c>
      <c r="R38" s="104"/>
      <c r="S38" s="104">
        <f>SUM(S39:S42)</f>
        <v>0</v>
      </c>
      <c r="T38" s="104">
        <f>SUM(T39:T42)</f>
        <v>0</v>
      </c>
      <c r="U38" s="104">
        <f t="shared" si="3"/>
        <v>0</v>
      </c>
      <c r="V38" s="193">
        <f t="shared" si="4"/>
        <v>5</v>
      </c>
      <c r="W38" s="394"/>
      <c r="X38" s="280"/>
      <c r="Y38" s="280"/>
      <c r="Z38" s="280"/>
      <c r="AA38" s="280"/>
      <c r="AB38" s="280"/>
      <c r="AC38" s="280"/>
      <c r="AD38" s="280"/>
      <c r="AE38" s="280"/>
      <c r="AF38" s="280"/>
      <c r="AG38" s="280"/>
      <c r="AH38" s="280"/>
      <c r="AI38" s="280"/>
      <c r="AJ38" s="280"/>
      <c r="AK38" s="280"/>
      <c r="AL38" s="280"/>
      <c r="AM38" s="280"/>
      <c r="AN38" s="280"/>
      <c r="AO38" s="280"/>
      <c r="AP38" s="280"/>
      <c r="AQ38" s="280"/>
      <c r="AR38" s="280"/>
      <c r="AS38" s="280"/>
      <c r="AT38" s="280"/>
      <c r="AU38" s="280"/>
      <c r="AV38" s="280"/>
      <c r="AW38" s="280"/>
      <c r="AX38" s="280"/>
      <c r="AY38" s="280"/>
    </row>
    <row r="39" spans="1:51" ht="12" customHeight="1">
      <c r="A39" s="91">
        <v>6</v>
      </c>
      <c r="B39" s="91">
        <v>2</v>
      </c>
      <c r="C39" s="91">
        <v>11</v>
      </c>
      <c r="D39" s="1820"/>
      <c r="E39" s="110" t="s">
        <v>51</v>
      </c>
      <c r="F39" s="128"/>
      <c r="G39" s="128">
        <v>0</v>
      </c>
      <c r="H39" s="180">
        <v>0</v>
      </c>
      <c r="I39" s="180">
        <f t="shared" si="5"/>
        <v>0</v>
      </c>
      <c r="J39" s="180">
        <v>0</v>
      </c>
      <c r="K39" s="180">
        <v>1</v>
      </c>
      <c r="L39" s="180">
        <v>1</v>
      </c>
      <c r="M39" s="180">
        <f t="shared" si="6"/>
        <v>2</v>
      </c>
      <c r="N39" s="180">
        <v>0</v>
      </c>
      <c r="O39" s="180">
        <v>0</v>
      </c>
      <c r="P39" s="180">
        <v>0</v>
      </c>
      <c r="Q39" s="180">
        <f t="shared" si="7"/>
        <v>0</v>
      </c>
      <c r="R39" s="180">
        <v>0</v>
      </c>
      <c r="S39" s="180">
        <v>0</v>
      </c>
      <c r="T39" s="180">
        <v>0</v>
      </c>
      <c r="U39" s="180">
        <f t="shared" si="3"/>
        <v>0</v>
      </c>
      <c r="V39" s="255">
        <f t="shared" si="4"/>
        <v>2</v>
      </c>
      <c r="W39" s="394"/>
      <c r="X39" s="280"/>
      <c r="Y39" s="280"/>
      <c r="Z39" s="280"/>
      <c r="AA39" s="280"/>
      <c r="AB39" s="280"/>
      <c r="AC39" s="280"/>
      <c r="AD39" s="280"/>
      <c r="AE39" s="280"/>
      <c r="AF39" s="280"/>
      <c r="AG39" s="280"/>
      <c r="AH39" s="280"/>
      <c r="AI39" s="280"/>
      <c r="AJ39" s="280"/>
      <c r="AK39" s="280"/>
      <c r="AL39" s="280"/>
      <c r="AM39" s="280"/>
      <c r="AN39" s="280"/>
      <c r="AO39" s="280"/>
      <c r="AP39" s="280"/>
      <c r="AQ39" s="280"/>
      <c r="AR39" s="280"/>
      <c r="AS39" s="280"/>
      <c r="AT39" s="280"/>
      <c r="AU39" s="280"/>
      <c r="AV39" s="280"/>
      <c r="AW39" s="280"/>
      <c r="AX39" s="280"/>
      <c r="AY39" s="280"/>
    </row>
    <row r="40" spans="1:51" ht="12" customHeight="1">
      <c r="A40" s="91">
        <v>6</v>
      </c>
      <c r="B40" s="91">
        <v>2</v>
      </c>
      <c r="C40" s="91">
        <v>10</v>
      </c>
      <c r="D40" s="1820"/>
      <c r="E40" s="110" t="s">
        <v>52</v>
      </c>
      <c r="F40" s="128"/>
      <c r="G40" s="128">
        <v>0</v>
      </c>
      <c r="H40" s="180">
        <v>0</v>
      </c>
      <c r="I40" s="180">
        <f t="shared" si="5"/>
        <v>0</v>
      </c>
      <c r="J40" s="180">
        <v>0</v>
      </c>
      <c r="K40" s="180">
        <v>1</v>
      </c>
      <c r="L40" s="180">
        <v>0</v>
      </c>
      <c r="M40" s="180">
        <f t="shared" si="6"/>
        <v>1</v>
      </c>
      <c r="N40" s="180">
        <v>0</v>
      </c>
      <c r="O40" s="180">
        <v>0</v>
      </c>
      <c r="P40" s="180">
        <v>0</v>
      </c>
      <c r="Q40" s="180">
        <f t="shared" si="7"/>
        <v>0</v>
      </c>
      <c r="R40" s="180">
        <v>0</v>
      </c>
      <c r="S40" s="180">
        <v>0</v>
      </c>
      <c r="T40" s="180">
        <v>0</v>
      </c>
      <c r="U40" s="180">
        <f t="shared" si="3"/>
        <v>0</v>
      </c>
      <c r="V40" s="109">
        <f t="shared" si="4"/>
        <v>1</v>
      </c>
      <c r="W40" s="394"/>
      <c r="X40" s="280"/>
      <c r="Y40" s="280"/>
      <c r="Z40" s="280"/>
      <c r="AA40" s="280"/>
      <c r="AB40" s="280"/>
      <c r="AC40" s="280"/>
      <c r="AD40" s="280"/>
      <c r="AE40" s="280"/>
      <c r="AF40" s="280"/>
      <c r="AG40" s="280"/>
      <c r="AH40" s="280"/>
      <c r="AI40" s="280"/>
      <c r="AJ40" s="280"/>
      <c r="AK40" s="280"/>
      <c r="AL40" s="280"/>
      <c r="AM40" s="280"/>
      <c r="AN40" s="280"/>
      <c r="AO40" s="280"/>
      <c r="AP40" s="280"/>
      <c r="AQ40" s="280"/>
      <c r="AR40" s="280"/>
      <c r="AS40" s="280"/>
      <c r="AT40" s="280"/>
      <c r="AU40" s="280"/>
      <c r="AV40" s="280"/>
      <c r="AW40" s="280"/>
      <c r="AX40" s="280"/>
      <c r="AY40" s="280"/>
    </row>
    <row r="41" spans="1:51" ht="12" customHeight="1">
      <c r="A41" s="91">
        <v>6</v>
      </c>
      <c r="B41" s="91">
        <v>2</v>
      </c>
      <c r="C41" s="91">
        <v>10</v>
      </c>
      <c r="D41" s="1820"/>
      <c r="E41" s="110" t="s">
        <v>53</v>
      </c>
      <c r="F41" s="128"/>
      <c r="G41" s="128">
        <v>0</v>
      </c>
      <c r="H41" s="180">
        <v>0</v>
      </c>
      <c r="I41" s="180">
        <f t="shared" si="5"/>
        <v>0</v>
      </c>
      <c r="J41" s="180">
        <v>0</v>
      </c>
      <c r="K41" s="180">
        <v>0</v>
      </c>
      <c r="L41" s="180">
        <v>0</v>
      </c>
      <c r="M41" s="180">
        <f t="shared" si="6"/>
        <v>0</v>
      </c>
      <c r="N41" s="180">
        <v>0</v>
      </c>
      <c r="O41" s="180">
        <v>0</v>
      </c>
      <c r="P41" s="180">
        <v>0</v>
      </c>
      <c r="Q41" s="180">
        <f t="shared" si="7"/>
        <v>0</v>
      </c>
      <c r="R41" s="180">
        <v>0</v>
      </c>
      <c r="S41" s="180">
        <v>0</v>
      </c>
      <c r="T41" s="180">
        <v>0</v>
      </c>
      <c r="U41" s="180">
        <f t="shared" si="3"/>
        <v>0</v>
      </c>
      <c r="V41" s="109">
        <f t="shared" si="4"/>
        <v>0</v>
      </c>
      <c r="W41" s="394"/>
      <c r="X41" s="280"/>
      <c r="Y41" s="280"/>
      <c r="Z41" s="280"/>
      <c r="AA41" s="280"/>
      <c r="AB41" s="280"/>
      <c r="AC41" s="280"/>
      <c r="AD41" s="280"/>
      <c r="AE41" s="280"/>
      <c r="AF41" s="280"/>
      <c r="AG41" s="280"/>
      <c r="AH41" s="280"/>
      <c r="AI41" s="280"/>
      <c r="AJ41" s="280"/>
      <c r="AK41" s="280"/>
      <c r="AL41" s="280"/>
      <c r="AM41" s="280"/>
      <c r="AN41" s="280"/>
      <c r="AO41" s="280"/>
      <c r="AP41" s="280"/>
      <c r="AQ41" s="280"/>
      <c r="AR41" s="280"/>
      <c r="AS41" s="280"/>
      <c r="AT41" s="280"/>
      <c r="AU41" s="280"/>
      <c r="AV41" s="280"/>
      <c r="AW41" s="280"/>
      <c r="AX41" s="280"/>
      <c r="AY41" s="280"/>
    </row>
    <row r="42" spans="1:51" ht="12" customHeight="1">
      <c r="A42" s="91">
        <v>6</v>
      </c>
      <c r="B42" s="91">
        <v>4</v>
      </c>
      <c r="C42" s="91">
        <v>11</v>
      </c>
      <c r="D42" s="1820"/>
      <c r="E42" s="110" t="s">
        <v>54</v>
      </c>
      <c r="F42" s="128"/>
      <c r="G42" s="128">
        <v>0</v>
      </c>
      <c r="H42" s="180">
        <v>0</v>
      </c>
      <c r="I42" s="180">
        <f t="shared" si="5"/>
        <v>0</v>
      </c>
      <c r="J42" s="180">
        <v>0</v>
      </c>
      <c r="K42" s="180">
        <v>1</v>
      </c>
      <c r="L42" s="180">
        <v>1</v>
      </c>
      <c r="M42" s="180">
        <f t="shared" si="6"/>
        <v>2</v>
      </c>
      <c r="N42" s="180">
        <v>0</v>
      </c>
      <c r="O42" s="180">
        <v>0</v>
      </c>
      <c r="P42" s="180">
        <v>0</v>
      </c>
      <c r="Q42" s="180">
        <f t="shared" si="7"/>
        <v>0</v>
      </c>
      <c r="R42" s="180">
        <v>0</v>
      </c>
      <c r="S42" s="180">
        <v>0</v>
      </c>
      <c r="T42" s="180">
        <v>0</v>
      </c>
      <c r="U42" s="180">
        <f t="shared" si="3"/>
        <v>0</v>
      </c>
      <c r="V42" s="109">
        <f t="shared" si="4"/>
        <v>2</v>
      </c>
      <c r="W42" s="394"/>
      <c r="X42" s="280"/>
      <c r="Y42" s="280"/>
      <c r="Z42" s="280"/>
      <c r="AA42" s="280"/>
      <c r="AB42" s="280"/>
      <c r="AC42" s="280"/>
      <c r="AD42" s="280"/>
      <c r="AE42" s="280"/>
      <c r="AF42" s="280"/>
      <c r="AG42" s="280"/>
      <c r="AH42" s="280"/>
      <c r="AI42" s="280"/>
      <c r="AJ42" s="280"/>
      <c r="AK42" s="280"/>
      <c r="AL42" s="280"/>
      <c r="AM42" s="280"/>
      <c r="AN42" s="280"/>
      <c r="AO42" s="280"/>
      <c r="AP42" s="280"/>
      <c r="AQ42" s="280"/>
      <c r="AR42" s="280"/>
      <c r="AS42" s="280"/>
      <c r="AT42" s="280"/>
      <c r="AU42" s="280"/>
      <c r="AV42" s="280"/>
      <c r="AW42" s="280"/>
      <c r="AX42" s="280"/>
      <c r="AY42" s="280"/>
    </row>
    <row r="43" spans="1:51" ht="12" customHeight="1">
      <c r="A43" s="91"/>
      <c r="B43" s="91"/>
      <c r="C43" s="91"/>
      <c r="D43" s="1821">
        <v>1407</v>
      </c>
      <c r="E43" s="127" t="s">
        <v>55</v>
      </c>
      <c r="F43" s="360"/>
      <c r="G43" s="360">
        <f>SUM(G44:G45)</f>
        <v>8</v>
      </c>
      <c r="H43" s="360">
        <f>SUM(H44:H45)</f>
        <v>2</v>
      </c>
      <c r="I43" s="104">
        <f t="shared" si="5"/>
        <v>10</v>
      </c>
      <c r="J43" s="104"/>
      <c r="K43" s="104">
        <f>SUM(K44:K45)</f>
        <v>10</v>
      </c>
      <c r="L43" s="104">
        <f>SUM(L44:L45)</f>
        <v>4</v>
      </c>
      <c r="M43" s="104">
        <f t="shared" si="6"/>
        <v>14</v>
      </c>
      <c r="N43" s="104"/>
      <c r="O43" s="104">
        <f>SUM(O44:O45)</f>
        <v>0</v>
      </c>
      <c r="P43" s="104">
        <f>SUM(P44:P45)</f>
        <v>0</v>
      </c>
      <c r="Q43" s="104">
        <f t="shared" si="7"/>
        <v>0</v>
      </c>
      <c r="R43" s="104"/>
      <c r="S43" s="104">
        <f>SUM(S44:S45)</f>
        <v>0</v>
      </c>
      <c r="T43" s="104">
        <f>SUM(T44:T45)</f>
        <v>0</v>
      </c>
      <c r="U43" s="104">
        <f t="shared" si="3"/>
        <v>0</v>
      </c>
      <c r="V43" s="193">
        <f t="shared" si="4"/>
        <v>24</v>
      </c>
      <c r="W43" s="395"/>
      <c r="X43" s="280"/>
      <c r="Y43" s="280"/>
      <c r="Z43" s="280"/>
      <c r="AA43" s="280"/>
      <c r="AB43" s="280"/>
      <c r="AC43" s="280"/>
      <c r="AD43" s="280"/>
      <c r="AE43" s="280"/>
      <c r="AF43" s="280"/>
      <c r="AG43" s="280"/>
      <c r="AH43" s="280"/>
      <c r="AI43" s="280"/>
      <c r="AJ43" s="280"/>
      <c r="AK43" s="280"/>
      <c r="AL43" s="280"/>
      <c r="AM43" s="280"/>
      <c r="AN43" s="280"/>
      <c r="AO43" s="280"/>
      <c r="AP43" s="280"/>
      <c r="AQ43" s="280"/>
      <c r="AR43" s="280"/>
      <c r="AS43" s="280"/>
      <c r="AT43" s="280"/>
      <c r="AU43" s="280"/>
      <c r="AV43" s="280"/>
      <c r="AW43" s="280"/>
      <c r="AX43" s="280"/>
      <c r="AY43" s="280"/>
    </row>
    <row r="44" spans="1:51" ht="12" customHeight="1">
      <c r="A44" s="91">
        <v>7</v>
      </c>
      <c r="B44" s="91">
        <v>3</v>
      </c>
      <c r="C44" s="91">
        <v>11</v>
      </c>
      <c r="D44" s="1822"/>
      <c r="E44" s="128" t="s">
        <v>56</v>
      </c>
      <c r="F44" s="128"/>
      <c r="G44" s="128">
        <v>8</v>
      </c>
      <c r="H44" s="180">
        <v>0</v>
      </c>
      <c r="I44" s="180">
        <f t="shared" si="5"/>
        <v>8</v>
      </c>
      <c r="J44" s="180">
        <v>0</v>
      </c>
      <c r="K44" s="180">
        <v>8</v>
      </c>
      <c r="L44" s="180">
        <v>3</v>
      </c>
      <c r="M44" s="180">
        <f t="shared" si="6"/>
        <v>11</v>
      </c>
      <c r="N44" s="180">
        <v>0</v>
      </c>
      <c r="O44" s="180">
        <v>0</v>
      </c>
      <c r="P44" s="180">
        <v>0</v>
      </c>
      <c r="Q44" s="180">
        <f t="shared" si="7"/>
        <v>0</v>
      </c>
      <c r="R44" s="180">
        <v>0</v>
      </c>
      <c r="S44" s="180">
        <v>0</v>
      </c>
      <c r="T44" s="180">
        <v>0</v>
      </c>
      <c r="U44" s="180">
        <f t="shared" si="3"/>
        <v>0</v>
      </c>
      <c r="V44" s="255">
        <f t="shared" si="4"/>
        <v>19</v>
      </c>
      <c r="W44" s="386"/>
      <c r="X44" s="280"/>
      <c r="Y44" s="280"/>
      <c r="Z44" s="280"/>
      <c r="AA44" s="280"/>
      <c r="AB44" s="280"/>
      <c r="AC44" s="280"/>
      <c r="AD44" s="280"/>
      <c r="AE44" s="280"/>
      <c r="AF44" s="280"/>
      <c r="AG44" s="280"/>
      <c r="AH44" s="280"/>
      <c r="AI44" s="280"/>
      <c r="AJ44" s="280"/>
      <c r="AK44" s="280"/>
      <c r="AL44" s="280"/>
      <c r="AM44" s="280"/>
      <c r="AN44" s="280"/>
      <c r="AO44" s="280"/>
      <c r="AP44" s="280"/>
      <c r="AQ44" s="280"/>
      <c r="AR44" s="280"/>
      <c r="AS44" s="280"/>
      <c r="AT44" s="280"/>
      <c r="AU44" s="280"/>
      <c r="AV44" s="280"/>
      <c r="AW44" s="280"/>
      <c r="AX44" s="280"/>
      <c r="AY44" s="280"/>
    </row>
    <row r="45" spans="1:51" ht="12" customHeight="1">
      <c r="A45" s="91">
        <v>7</v>
      </c>
      <c r="B45" s="91">
        <v>6</v>
      </c>
      <c r="C45" s="91">
        <v>10</v>
      </c>
      <c r="D45" s="1822"/>
      <c r="E45" s="129" t="s">
        <v>71</v>
      </c>
      <c r="F45" s="128"/>
      <c r="G45" s="128">
        <v>0</v>
      </c>
      <c r="H45" s="180">
        <v>2</v>
      </c>
      <c r="I45" s="180">
        <f t="shared" si="5"/>
        <v>2</v>
      </c>
      <c r="J45" s="180">
        <v>0</v>
      </c>
      <c r="K45" s="180">
        <v>2</v>
      </c>
      <c r="L45" s="180">
        <v>1</v>
      </c>
      <c r="M45" s="180">
        <f t="shared" si="6"/>
        <v>3</v>
      </c>
      <c r="N45" s="180">
        <v>0</v>
      </c>
      <c r="O45" s="180">
        <v>0</v>
      </c>
      <c r="P45" s="180">
        <v>0</v>
      </c>
      <c r="Q45" s="180">
        <f t="shared" si="7"/>
        <v>0</v>
      </c>
      <c r="R45" s="180">
        <v>0</v>
      </c>
      <c r="S45" s="180">
        <v>0</v>
      </c>
      <c r="T45" s="180">
        <v>0</v>
      </c>
      <c r="U45" s="180">
        <f t="shared" si="3"/>
        <v>0</v>
      </c>
      <c r="V45" s="109">
        <f t="shared" si="4"/>
        <v>5</v>
      </c>
      <c r="W45" s="387"/>
    </row>
    <row r="46" spans="1:51" ht="12" customHeight="1">
      <c r="A46" s="91"/>
      <c r="B46" s="91"/>
      <c r="C46" s="91"/>
      <c r="D46" s="1821">
        <v>1408</v>
      </c>
      <c r="E46" s="124" t="s">
        <v>58</v>
      </c>
      <c r="F46" s="127"/>
      <c r="G46" s="104">
        <f>SUM(G47:G50)</f>
        <v>1</v>
      </c>
      <c r="H46" s="104">
        <f>SUM(H47:H50)</f>
        <v>0</v>
      </c>
      <c r="I46" s="360">
        <f t="shared" si="5"/>
        <v>1</v>
      </c>
      <c r="J46" s="360"/>
      <c r="K46" s="104">
        <f>SUM(K47:K50)</f>
        <v>3</v>
      </c>
      <c r="L46" s="104">
        <f>SUM(L47:L50)</f>
        <v>1</v>
      </c>
      <c r="M46" s="360">
        <f t="shared" si="6"/>
        <v>4</v>
      </c>
      <c r="N46" s="360"/>
      <c r="O46" s="104">
        <f>SUM(O47:O50)</f>
        <v>1</v>
      </c>
      <c r="P46" s="104">
        <f>SUM(P47:P50)</f>
        <v>0</v>
      </c>
      <c r="Q46" s="360">
        <f t="shared" si="7"/>
        <v>1</v>
      </c>
      <c r="R46" s="360"/>
      <c r="S46" s="104">
        <f>SUM(S47:S50)</f>
        <v>0</v>
      </c>
      <c r="T46" s="104">
        <f>SUM(T47:T50)</f>
        <v>0</v>
      </c>
      <c r="U46" s="360">
        <f t="shared" si="3"/>
        <v>0</v>
      </c>
      <c r="V46" s="193">
        <f t="shared" si="4"/>
        <v>6</v>
      </c>
      <c r="W46" s="387"/>
    </row>
    <row r="47" spans="1:51" ht="12" customHeight="1">
      <c r="A47" s="91">
        <v>8</v>
      </c>
      <c r="B47" s="91">
        <v>4</v>
      </c>
      <c r="C47" s="91">
        <v>11</v>
      </c>
      <c r="D47" s="1822"/>
      <c r="E47" s="111" t="s">
        <v>59</v>
      </c>
      <c r="F47" s="128"/>
      <c r="G47" s="180">
        <v>0</v>
      </c>
      <c r="H47" s="180">
        <v>0</v>
      </c>
      <c r="I47" s="180">
        <f t="shared" si="5"/>
        <v>0</v>
      </c>
      <c r="J47" s="180">
        <v>0</v>
      </c>
      <c r="K47" s="180">
        <v>0</v>
      </c>
      <c r="L47" s="180">
        <v>0</v>
      </c>
      <c r="M47" s="180">
        <f t="shared" si="6"/>
        <v>0</v>
      </c>
      <c r="N47" s="180">
        <v>0</v>
      </c>
      <c r="O47" s="180">
        <v>0</v>
      </c>
      <c r="P47" s="180">
        <v>0</v>
      </c>
      <c r="Q47" s="180">
        <f t="shared" si="7"/>
        <v>0</v>
      </c>
      <c r="R47" s="180">
        <v>0</v>
      </c>
      <c r="S47" s="180">
        <v>0</v>
      </c>
      <c r="T47" s="180">
        <v>0</v>
      </c>
      <c r="U47" s="180">
        <f t="shared" si="3"/>
        <v>0</v>
      </c>
      <c r="V47" s="255">
        <f t="shared" si="4"/>
        <v>0</v>
      </c>
      <c r="W47" s="381"/>
    </row>
    <row r="48" spans="1:51" ht="12" customHeight="1">
      <c r="A48" s="91">
        <v>8</v>
      </c>
      <c r="B48" s="91">
        <v>4</v>
      </c>
      <c r="C48" s="91">
        <v>11</v>
      </c>
      <c r="D48" s="1822"/>
      <c r="E48" s="111" t="s">
        <v>60</v>
      </c>
      <c r="F48" s="128"/>
      <c r="G48" s="180">
        <v>1</v>
      </c>
      <c r="H48" s="180">
        <v>0</v>
      </c>
      <c r="I48" s="180">
        <f t="shared" si="5"/>
        <v>1</v>
      </c>
      <c r="J48" s="180">
        <v>0</v>
      </c>
      <c r="K48" s="180">
        <v>2</v>
      </c>
      <c r="L48" s="180">
        <v>0</v>
      </c>
      <c r="M48" s="180">
        <f t="shared" si="6"/>
        <v>2</v>
      </c>
      <c r="N48" s="180">
        <v>0</v>
      </c>
      <c r="O48" s="180">
        <v>0</v>
      </c>
      <c r="P48" s="180">
        <v>0</v>
      </c>
      <c r="Q48" s="180">
        <f t="shared" si="7"/>
        <v>0</v>
      </c>
      <c r="R48" s="180">
        <v>0</v>
      </c>
      <c r="S48" s="180">
        <v>0</v>
      </c>
      <c r="T48" s="180">
        <v>0</v>
      </c>
      <c r="U48" s="180">
        <f t="shared" si="3"/>
        <v>0</v>
      </c>
      <c r="V48" s="109">
        <f t="shared" si="4"/>
        <v>3</v>
      </c>
      <c r="W48" s="387"/>
    </row>
    <row r="49" spans="1:23" ht="12" customHeight="1">
      <c r="A49" s="91">
        <v>8</v>
      </c>
      <c r="B49" s="91">
        <v>5</v>
      </c>
      <c r="C49" s="91">
        <v>11</v>
      </c>
      <c r="D49" s="1822"/>
      <c r="E49" s="110" t="s">
        <v>61</v>
      </c>
      <c r="F49" s="128"/>
      <c r="G49" s="180">
        <v>0</v>
      </c>
      <c r="H49" s="180">
        <v>0</v>
      </c>
      <c r="I49" s="180">
        <f t="shared" si="5"/>
        <v>0</v>
      </c>
      <c r="J49" s="180">
        <v>0</v>
      </c>
      <c r="K49" s="180">
        <v>0</v>
      </c>
      <c r="L49" s="180">
        <v>0</v>
      </c>
      <c r="M49" s="180">
        <f t="shared" si="6"/>
        <v>0</v>
      </c>
      <c r="N49" s="180">
        <v>0</v>
      </c>
      <c r="O49" s="180">
        <v>0</v>
      </c>
      <c r="P49" s="180">
        <v>0</v>
      </c>
      <c r="Q49" s="180">
        <f t="shared" si="7"/>
        <v>0</v>
      </c>
      <c r="R49" s="180">
        <v>0</v>
      </c>
      <c r="S49" s="180">
        <v>0</v>
      </c>
      <c r="T49" s="180">
        <v>0</v>
      </c>
      <c r="U49" s="180">
        <f t="shared" si="3"/>
        <v>0</v>
      </c>
      <c r="V49" s="109">
        <f t="shared" si="4"/>
        <v>0</v>
      </c>
      <c r="W49" s="387"/>
    </row>
    <row r="50" spans="1:23" ht="12" customHeight="1">
      <c r="A50" s="91">
        <v>8</v>
      </c>
      <c r="B50" s="91">
        <v>4</v>
      </c>
      <c r="C50" s="91">
        <v>8</v>
      </c>
      <c r="D50" s="1823"/>
      <c r="E50" s="125" t="s">
        <v>62</v>
      </c>
      <c r="F50" s="385"/>
      <c r="G50" s="381">
        <v>0</v>
      </c>
      <c r="H50" s="381">
        <v>0</v>
      </c>
      <c r="I50" s="381">
        <f>SUM(G50:H50)</f>
        <v>0</v>
      </c>
      <c r="J50" s="381">
        <v>0</v>
      </c>
      <c r="K50" s="381">
        <v>1</v>
      </c>
      <c r="L50" s="381">
        <v>1</v>
      </c>
      <c r="M50" s="381">
        <f>SUM(K50:L50)</f>
        <v>2</v>
      </c>
      <c r="N50" s="381">
        <v>0</v>
      </c>
      <c r="O50" s="381">
        <v>1</v>
      </c>
      <c r="P50" s="381">
        <v>0</v>
      </c>
      <c r="Q50" s="381">
        <f>SUM(O50:P50)</f>
        <v>1</v>
      </c>
      <c r="R50" s="381">
        <v>0</v>
      </c>
      <c r="S50" s="381">
        <v>0</v>
      </c>
      <c r="T50" s="381">
        <v>0</v>
      </c>
      <c r="U50" s="381">
        <f>SUM(S50:T50)</f>
        <v>0</v>
      </c>
      <c r="V50" s="109">
        <f t="shared" si="4"/>
        <v>3</v>
      </c>
      <c r="W50" s="387"/>
    </row>
    <row r="51" spans="1:23" ht="12" customHeight="1">
      <c r="A51" s="91"/>
      <c r="B51" s="91"/>
      <c r="C51" s="91"/>
      <c r="D51" s="1821"/>
      <c r="E51" s="113" t="s">
        <v>148</v>
      </c>
      <c r="F51" s="130"/>
      <c r="G51" s="104">
        <f>SUM(G52:G56)</f>
        <v>1</v>
      </c>
      <c r="H51" s="104">
        <f>SUM(H52:H56)</f>
        <v>2</v>
      </c>
      <c r="I51" s="360">
        <f t="shared" si="5"/>
        <v>3</v>
      </c>
      <c r="J51" s="360"/>
      <c r="K51" s="104">
        <f>SUM(K52:K56)</f>
        <v>5</v>
      </c>
      <c r="L51" s="104">
        <f>SUM(L52:L56)</f>
        <v>1</v>
      </c>
      <c r="M51" s="360">
        <f t="shared" si="6"/>
        <v>6</v>
      </c>
      <c r="N51" s="360"/>
      <c r="O51" s="104">
        <f>SUM(O52:O56)</f>
        <v>0</v>
      </c>
      <c r="P51" s="104">
        <f>SUM(P52:P56)</f>
        <v>0</v>
      </c>
      <c r="Q51" s="360">
        <f t="shared" si="7"/>
        <v>0</v>
      </c>
      <c r="R51" s="360"/>
      <c r="S51" s="104">
        <f>SUM(S52:S56)</f>
        <v>0</v>
      </c>
      <c r="T51" s="104">
        <f>SUM(T52:T56)</f>
        <v>0</v>
      </c>
      <c r="U51" s="360">
        <f t="shared" si="3"/>
        <v>0</v>
      </c>
      <c r="V51" s="193">
        <f t="shared" si="4"/>
        <v>9</v>
      </c>
      <c r="W51" s="381"/>
    </row>
    <row r="52" spans="1:23" ht="12" customHeight="1">
      <c r="A52" s="91">
        <v>9</v>
      </c>
      <c r="B52" s="91">
        <v>5</v>
      </c>
      <c r="C52" s="91">
        <v>10</v>
      </c>
      <c r="D52" s="1822"/>
      <c r="E52" s="369" t="s">
        <v>64</v>
      </c>
      <c r="F52" s="146"/>
      <c r="G52" s="180">
        <v>0</v>
      </c>
      <c r="H52" s="180">
        <v>1</v>
      </c>
      <c r="I52" s="180">
        <f t="shared" si="5"/>
        <v>1</v>
      </c>
      <c r="J52" s="180">
        <v>0</v>
      </c>
      <c r="K52" s="180">
        <v>0</v>
      </c>
      <c r="L52" s="180">
        <v>0</v>
      </c>
      <c r="M52" s="180">
        <f t="shared" si="6"/>
        <v>0</v>
      </c>
      <c r="N52" s="180">
        <v>0</v>
      </c>
      <c r="O52" s="180">
        <v>0</v>
      </c>
      <c r="P52" s="180">
        <v>0</v>
      </c>
      <c r="Q52" s="180">
        <f t="shared" si="7"/>
        <v>0</v>
      </c>
      <c r="R52" s="180">
        <v>0</v>
      </c>
      <c r="S52" s="180">
        <v>0</v>
      </c>
      <c r="T52" s="180">
        <v>0</v>
      </c>
      <c r="U52" s="180">
        <f t="shared" si="3"/>
        <v>0</v>
      </c>
      <c r="V52" s="255">
        <f t="shared" si="4"/>
        <v>1</v>
      </c>
      <c r="W52" s="71"/>
    </row>
    <row r="53" spans="1:23" ht="12" customHeight="1">
      <c r="A53" s="91">
        <v>9</v>
      </c>
      <c r="B53" s="91">
        <v>5</v>
      </c>
      <c r="C53" s="91">
        <v>13</v>
      </c>
      <c r="D53" s="1822"/>
      <c r="E53" s="369" t="s">
        <v>73</v>
      </c>
      <c r="F53" s="146"/>
      <c r="G53" s="180">
        <v>0</v>
      </c>
      <c r="H53" s="180">
        <v>0</v>
      </c>
      <c r="I53" s="180">
        <f t="shared" si="5"/>
        <v>0</v>
      </c>
      <c r="J53" s="180"/>
      <c r="K53" s="180">
        <v>0</v>
      </c>
      <c r="L53" s="180">
        <v>0</v>
      </c>
      <c r="M53" s="180">
        <f t="shared" si="6"/>
        <v>0</v>
      </c>
      <c r="N53" s="180"/>
      <c r="O53" s="180">
        <v>0</v>
      </c>
      <c r="P53" s="180">
        <v>0</v>
      </c>
      <c r="Q53" s="180">
        <f t="shared" si="7"/>
        <v>0</v>
      </c>
      <c r="R53" s="180"/>
      <c r="S53" s="180">
        <v>0</v>
      </c>
      <c r="T53" s="180">
        <v>0</v>
      </c>
      <c r="U53" s="180">
        <f t="shared" si="3"/>
        <v>0</v>
      </c>
      <c r="V53" s="109">
        <f t="shared" si="4"/>
        <v>0</v>
      </c>
      <c r="W53" s="71"/>
    </row>
    <row r="54" spans="1:23" ht="12" customHeight="1">
      <c r="A54" s="91">
        <v>9</v>
      </c>
      <c r="B54" s="91">
        <v>4</v>
      </c>
      <c r="C54" s="91">
        <v>6</v>
      </c>
      <c r="D54" s="1822"/>
      <c r="E54" s="1879" t="s">
        <v>149</v>
      </c>
      <c r="F54" s="1880"/>
      <c r="G54" s="180">
        <v>1</v>
      </c>
      <c r="H54" s="180">
        <v>1</v>
      </c>
      <c r="I54" s="180">
        <f>SUM(G54:H54)</f>
        <v>2</v>
      </c>
      <c r="J54" s="180">
        <v>0</v>
      </c>
      <c r="K54" s="180">
        <v>3</v>
      </c>
      <c r="L54" s="180">
        <v>0</v>
      </c>
      <c r="M54" s="180">
        <f>SUM(K54:L54)</f>
        <v>3</v>
      </c>
      <c r="N54" s="180">
        <v>0</v>
      </c>
      <c r="O54" s="180">
        <v>0</v>
      </c>
      <c r="P54" s="180">
        <v>0</v>
      </c>
      <c r="Q54" s="180">
        <f>SUM(O54:P54)</f>
        <v>0</v>
      </c>
      <c r="R54" s="180">
        <v>0</v>
      </c>
      <c r="S54" s="180">
        <v>0</v>
      </c>
      <c r="T54" s="180">
        <v>0</v>
      </c>
      <c r="U54" s="180">
        <f>SUM(S54:T54)</f>
        <v>0</v>
      </c>
      <c r="V54" s="109">
        <f>SUM(I54,M54,Q54+U54)</f>
        <v>5</v>
      </c>
      <c r="W54" s="71"/>
    </row>
    <row r="55" spans="1:23" ht="12" customHeight="1">
      <c r="A55" s="91">
        <v>9</v>
      </c>
      <c r="B55" s="91">
        <v>4</v>
      </c>
      <c r="C55" s="91">
        <v>11</v>
      </c>
      <c r="D55" s="1822"/>
      <c r="E55" s="388" t="s">
        <v>134</v>
      </c>
      <c r="F55" s="389"/>
      <c r="G55" s="180">
        <v>0</v>
      </c>
      <c r="H55" s="180">
        <v>0</v>
      </c>
      <c r="I55" s="180">
        <f>SUM(G55:H55)</f>
        <v>0</v>
      </c>
      <c r="J55" s="180">
        <v>0</v>
      </c>
      <c r="K55" s="180">
        <v>0</v>
      </c>
      <c r="L55" s="180">
        <v>0</v>
      </c>
      <c r="M55" s="180">
        <f>SUM(K55:L55)</f>
        <v>0</v>
      </c>
      <c r="N55" s="180">
        <v>0</v>
      </c>
      <c r="O55" s="180">
        <v>0</v>
      </c>
      <c r="P55" s="180">
        <v>0</v>
      </c>
      <c r="Q55" s="180">
        <f>SUM(O55:P55)</f>
        <v>0</v>
      </c>
      <c r="R55" s="180">
        <v>0</v>
      </c>
      <c r="S55" s="180">
        <v>0</v>
      </c>
      <c r="T55" s="180">
        <v>0</v>
      </c>
      <c r="U55" s="180">
        <f>SUM(S55:T55)</f>
        <v>0</v>
      </c>
      <c r="V55" s="109">
        <f>SUM(I55,M55,Q55+U55)</f>
        <v>0</v>
      </c>
      <c r="W55" s="71"/>
    </row>
    <row r="56" spans="1:23" ht="12" customHeight="1">
      <c r="A56" s="91">
        <v>9</v>
      </c>
      <c r="B56" s="91">
        <v>6</v>
      </c>
      <c r="C56" s="91">
        <v>11</v>
      </c>
      <c r="D56" s="1823"/>
      <c r="E56" s="1879" t="s">
        <v>136</v>
      </c>
      <c r="F56" s="1880"/>
      <c r="G56" s="180">
        <v>0</v>
      </c>
      <c r="H56" s="180">
        <v>0</v>
      </c>
      <c r="I56" s="180">
        <f>SUM(G56:H56)</f>
        <v>0</v>
      </c>
      <c r="J56" s="180">
        <v>0</v>
      </c>
      <c r="K56" s="180">
        <v>2</v>
      </c>
      <c r="L56" s="180">
        <v>1</v>
      </c>
      <c r="M56" s="180">
        <f>SUM(K56:L56)</f>
        <v>3</v>
      </c>
      <c r="N56" s="180">
        <v>0</v>
      </c>
      <c r="O56" s="180">
        <v>0</v>
      </c>
      <c r="P56" s="180">
        <v>0</v>
      </c>
      <c r="Q56" s="180">
        <f>SUM(O56:P56)</f>
        <v>0</v>
      </c>
      <c r="R56" s="180">
        <v>0</v>
      </c>
      <c r="S56" s="180">
        <v>0</v>
      </c>
      <c r="T56" s="180">
        <v>0</v>
      </c>
      <c r="U56" s="180">
        <f>SUM(S56:T56)</f>
        <v>0</v>
      </c>
      <c r="V56" s="109">
        <f>SUM(I56,M56,Q56+U56)</f>
        <v>3</v>
      </c>
      <c r="W56" s="71"/>
    </row>
    <row r="57" spans="1:23" ht="12" customHeight="1">
      <c r="A57" s="3"/>
      <c r="B57" s="3"/>
      <c r="C57" s="3"/>
      <c r="D57" s="71"/>
      <c r="E57" s="1844" t="s">
        <v>21</v>
      </c>
      <c r="F57" s="1845"/>
      <c r="G57" s="104">
        <f>SUM(G9+G17+G26+G30+G33+G38+G43+G46+G51)</f>
        <v>15</v>
      </c>
      <c r="H57" s="104">
        <f t="shared" ref="H57:V57" si="8">SUM(H9+H17+H26+H30+H33+H38+H43+H46+H51)</f>
        <v>9</v>
      </c>
      <c r="I57" s="104">
        <f t="shared" si="8"/>
        <v>24</v>
      </c>
      <c r="J57" s="104">
        <f t="shared" si="8"/>
        <v>0</v>
      </c>
      <c r="K57" s="104">
        <f t="shared" si="8"/>
        <v>48</v>
      </c>
      <c r="L57" s="104">
        <f t="shared" si="8"/>
        <v>25</v>
      </c>
      <c r="M57" s="104">
        <f t="shared" si="8"/>
        <v>73</v>
      </c>
      <c r="N57" s="104">
        <f t="shared" si="8"/>
        <v>0</v>
      </c>
      <c r="O57" s="104">
        <f t="shared" si="8"/>
        <v>4</v>
      </c>
      <c r="P57" s="104">
        <f t="shared" si="8"/>
        <v>0</v>
      </c>
      <c r="Q57" s="104">
        <f t="shared" si="8"/>
        <v>4</v>
      </c>
      <c r="R57" s="104">
        <f t="shared" si="8"/>
        <v>0</v>
      </c>
      <c r="S57" s="104">
        <f t="shared" si="8"/>
        <v>0</v>
      </c>
      <c r="T57" s="104">
        <f t="shared" si="8"/>
        <v>0</v>
      </c>
      <c r="U57" s="104">
        <f t="shared" si="8"/>
        <v>0</v>
      </c>
      <c r="V57" s="105">
        <f t="shared" si="8"/>
        <v>101</v>
      </c>
      <c r="W57" s="71"/>
    </row>
    <row r="58" spans="1:23" s="82" customFormat="1" ht="12" customHeight="1">
      <c r="C58" s="371"/>
      <c r="E58" s="82" t="s">
        <v>140</v>
      </c>
    </row>
    <row r="59" spans="1:23" s="82" customFormat="1" ht="12" customHeight="1">
      <c r="C59" s="371"/>
      <c r="E59" s="82" t="s">
        <v>137</v>
      </c>
    </row>
    <row r="60" spans="1:23" ht="9" customHeight="1"/>
    <row r="61" spans="1:23" ht="9" customHeight="1"/>
    <row r="62" spans="1:23" ht="9" customHeight="1"/>
    <row r="63" spans="1:23" ht="9" customHeight="1">
      <c r="D63" s="55"/>
      <c r="E63" s="55"/>
      <c r="F63" s="55"/>
      <c r="G63" s="55"/>
      <c r="H63" s="55"/>
      <c r="I63" s="55"/>
      <c r="J63" s="55"/>
      <c r="K63" s="55"/>
      <c r="L63" s="55"/>
      <c r="M63" s="55"/>
      <c r="N63" s="55"/>
      <c r="O63" s="55"/>
      <c r="P63" s="55"/>
      <c r="Q63" s="55"/>
      <c r="R63" s="55"/>
      <c r="S63" s="55"/>
      <c r="T63" s="55"/>
      <c r="U63" s="55"/>
      <c r="V63" s="55"/>
      <c r="W63" s="55"/>
    </row>
    <row r="64" spans="1:23" ht="9" customHeight="1">
      <c r="D64" s="55"/>
      <c r="E64" s="373"/>
      <c r="F64" s="55"/>
      <c r="G64" s="55"/>
      <c r="H64" s="41"/>
      <c r="I64" s="41"/>
      <c r="J64" s="41"/>
      <c r="K64" s="41"/>
      <c r="L64" s="41"/>
      <c r="M64" s="41"/>
      <c r="N64" s="41"/>
      <c r="O64" s="41"/>
      <c r="P64" s="41"/>
      <c r="Q64" s="41"/>
      <c r="R64" s="41"/>
      <c r="S64" s="41"/>
      <c r="T64" s="41"/>
      <c r="U64" s="41"/>
      <c r="V64" s="41"/>
      <c r="W64" s="55"/>
    </row>
    <row r="65" spans="4:23" ht="9" customHeight="1">
      <c r="D65" s="55"/>
      <c r="E65" s="373"/>
      <c r="F65" s="55"/>
      <c r="G65" s="55"/>
      <c r="H65" s="41"/>
      <c r="I65" s="41"/>
      <c r="J65" s="41"/>
      <c r="K65" s="41"/>
      <c r="L65" s="41"/>
      <c r="M65" s="41"/>
      <c r="N65" s="41"/>
      <c r="O65" s="41"/>
      <c r="P65" s="41"/>
      <c r="Q65" s="41"/>
      <c r="R65" s="41"/>
      <c r="S65" s="41"/>
      <c r="T65" s="41"/>
      <c r="U65" s="41"/>
      <c r="V65" s="41"/>
      <c r="W65" s="55"/>
    </row>
    <row r="66" spans="4:23" ht="9" customHeight="1">
      <c r="D66" s="55"/>
      <c r="E66" s="55"/>
      <c r="F66" s="55"/>
      <c r="G66" s="55"/>
      <c r="H66" s="55"/>
      <c r="I66" s="55"/>
      <c r="J66" s="55"/>
      <c r="K66" s="55"/>
      <c r="L66" s="55"/>
      <c r="M66" s="55"/>
      <c r="N66" s="55"/>
      <c r="O66" s="55"/>
      <c r="P66" s="55"/>
      <c r="Q66" s="55"/>
      <c r="R66" s="55"/>
      <c r="S66" s="55"/>
      <c r="T66" s="55"/>
      <c r="U66" s="55"/>
      <c r="V66" s="55"/>
      <c r="W66" s="55"/>
    </row>
    <row r="67" spans="4:23" ht="9" customHeight="1">
      <c r="D67" s="55"/>
      <c r="E67" s="55"/>
      <c r="F67" s="55"/>
      <c r="G67" s="55"/>
      <c r="H67" s="55"/>
      <c r="I67" s="55"/>
      <c r="J67" s="55"/>
      <c r="K67" s="55"/>
      <c r="L67" s="55"/>
      <c r="M67" s="55"/>
      <c r="N67" s="55"/>
      <c r="O67" s="55"/>
      <c r="P67" s="55"/>
      <c r="Q67" s="55"/>
      <c r="R67" s="55"/>
      <c r="S67" s="55"/>
      <c r="T67" s="55"/>
      <c r="U67" s="55"/>
      <c r="V67" s="55"/>
      <c r="W67" s="55"/>
    </row>
    <row r="68" spans="4:23" ht="9" customHeight="1">
      <c r="D68" s="55"/>
      <c r="E68" s="55"/>
      <c r="F68" s="55"/>
      <c r="G68" s="55"/>
      <c r="H68" s="55"/>
      <c r="I68" s="55"/>
      <c r="J68" s="55"/>
      <c r="K68" s="55"/>
      <c r="L68" s="55"/>
      <c r="M68" s="55"/>
      <c r="N68" s="55"/>
      <c r="O68" s="55"/>
      <c r="P68" s="55"/>
      <c r="Q68" s="55"/>
      <c r="R68" s="55"/>
      <c r="S68" s="55"/>
      <c r="T68" s="55"/>
      <c r="U68" s="55"/>
      <c r="V68" s="55"/>
      <c r="W68" s="55"/>
    </row>
    <row r="69" spans="4:23" ht="9" customHeight="1">
      <c r="D69" s="55"/>
      <c r="E69" s="55"/>
      <c r="F69" s="55"/>
      <c r="G69" s="55"/>
      <c r="H69" s="55"/>
      <c r="I69" s="55"/>
      <c r="J69" s="55"/>
      <c r="K69" s="55"/>
      <c r="L69" s="55"/>
      <c r="M69" s="55"/>
      <c r="N69" s="55"/>
      <c r="O69" s="55"/>
      <c r="P69" s="55"/>
      <c r="Q69" s="55"/>
      <c r="R69" s="55"/>
      <c r="S69" s="55"/>
      <c r="T69" s="55"/>
      <c r="U69" s="55"/>
      <c r="V69" s="55"/>
      <c r="W69" s="55"/>
    </row>
    <row r="70" spans="4:23" ht="9" customHeight="1"/>
    <row r="71" spans="4:23" ht="9" customHeight="1"/>
    <row r="72" spans="4:23" ht="9" customHeight="1"/>
    <row r="73" spans="4:23" ht="9" customHeight="1"/>
    <row r="74" spans="4:23" ht="9" customHeight="1"/>
    <row r="75" spans="4:23" ht="9" customHeight="1"/>
    <row r="76" spans="4:23" ht="9" customHeight="1"/>
    <row r="77" spans="4:23" ht="9" customHeight="1"/>
    <row r="78" spans="4:23" ht="9" customHeight="1"/>
    <row r="79" spans="4:23" ht="9" customHeight="1"/>
    <row r="80" spans="4:23"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spans="5:7" ht="9" customHeight="1"/>
    <row r="130" spans="5:7" ht="9" customHeight="1"/>
    <row r="131" spans="5:7" ht="9" customHeight="1"/>
    <row r="132" spans="5:7" ht="9" customHeight="1"/>
    <row r="133" spans="5:7" ht="9" customHeight="1"/>
    <row r="134" spans="5:7" ht="9" customHeight="1"/>
    <row r="135" spans="5:7" ht="9" customHeight="1"/>
    <row r="136" spans="5:7" ht="9" customHeight="1"/>
    <row r="137" spans="5:7" ht="9" customHeight="1"/>
    <row r="138" spans="5:7" ht="9" customHeight="1">
      <c r="E138" s="69"/>
      <c r="F138" s="69"/>
      <c r="G138" s="69"/>
    </row>
    <row r="139" spans="5:7" ht="9" customHeight="1"/>
    <row r="140" spans="5:7" ht="9" customHeight="1"/>
    <row r="141" spans="5:7" ht="9" customHeight="1"/>
    <row r="142" spans="5:7" ht="9" customHeight="1"/>
    <row r="143" spans="5:7" ht="9" customHeight="1"/>
    <row r="144" spans="5:7" ht="9" customHeight="1"/>
    <row r="145" ht="9" customHeight="1"/>
    <row r="146" ht="9" customHeight="1"/>
    <row r="147" ht="9" customHeight="1"/>
    <row r="148" ht="9" customHeight="1"/>
    <row r="149" ht="9" customHeight="1"/>
    <row r="150" ht="9" customHeight="1"/>
    <row r="151" ht="9" customHeight="1"/>
    <row r="152" ht="9" customHeight="1"/>
    <row r="153" ht="9" customHeight="1"/>
    <row r="154" ht="9" customHeight="1"/>
    <row r="155" ht="9" customHeight="1"/>
    <row r="156" ht="9" customHeight="1"/>
    <row r="157" ht="9" customHeight="1"/>
    <row r="158" ht="9" customHeight="1"/>
    <row r="159" ht="9" customHeight="1"/>
    <row r="16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sheetData>
  <mergeCells count="24">
    <mergeCell ref="D30:D32"/>
    <mergeCell ref="D3:V3"/>
    <mergeCell ref="AA3:AO3"/>
    <mergeCell ref="D4:V4"/>
    <mergeCell ref="D6:D8"/>
    <mergeCell ref="E6:F8"/>
    <mergeCell ref="G6:U6"/>
    <mergeCell ref="G7:I7"/>
    <mergeCell ref="K7:M7"/>
    <mergeCell ref="O7:Q7"/>
    <mergeCell ref="S7:U7"/>
    <mergeCell ref="V7:V8"/>
    <mergeCell ref="D9:D15"/>
    <mergeCell ref="E16:F16"/>
    <mergeCell ref="D17:D25"/>
    <mergeCell ref="D26:D29"/>
    <mergeCell ref="E57:F57"/>
    <mergeCell ref="D33:D37"/>
    <mergeCell ref="D38:D42"/>
    <mergeCell ref="D43:D45"/>
    <mergeCell ref="D46:D50"/>
    <mergeCell ref="D51:D56"/>
    <mergeCell ref="E54:F54"/>
    <mergeCell ref="E56:F5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2"/>
  <sheetViews>
    <sheetView topLeftCell="A4" workbookViewId="0">
      <selection activeCell="I29" sqref="I29"/>
    </sheetView>
  </sheetViews>
  <sheetFormatPr baseColWidth="10" defaultRowHeight="15"/>
  <cols>
    <col min="6" max="6" width="13.7109375" customWidth="1"/>
    <col min="7" max="7" width="2.7109375" customWidth="1"/>
    <col min="8" max="8" width="7.5703125" customWidth="1"/>
    <col min="9" max="9" width="9.140625" customWidth="1"/>
  </cols>
  <sheetData>
    <row r="1" spans="1:12">
      <c r="A1" s="2631"/>
      <c r="B1" s="2631"/>
      <c r="C1" s="2631"/>
      <c r="D1" s="2631"/>
      <c r="E1" s="2631"/>
      <c r="F1" s="2631"/>
      <c r="G1" s="2631"/>
      <c r="H1" s="2631"/>
      <c r="I1" s="2631"/>
    </row>
    <row r="2" spans="1:12">
      <c r="A2" s="2632" t="s">
        <v>1051</v>
      </c>
      <c r="B2" s="2632"/>
      <c r="C2" s="2632"/>
      <c r="D2" s="2632"/>
      <c r="E2" s="2632"/>
      <c r="F2" s="2632"/>
      <c r="G2" s="2632"/>
      <c r="H2" s="2632"/>
      <c r="I2" s="2632"/>
    </row>
    <row r="3" spans="1:12" ht="15.75">
      <c r="A3" s="2633">
        <v>2015</v>
      </c>
      <c r="B3" s="2633"/>
      <c r="C3" s="2633"/>
      <c r="D3" s="2633"/>
      <c r="E3" s="2633"/>
      <c r="F3" s="2633"/>
      <c r="G3" s="2633"/>
      <c r="H3" s="2633"/>
      <c r="I3" s="2633"/>
    </row>
    <row r="4" spans="1:12" ht="15.75" thickBot="1">
      <c r="A4" s="2634"/>
      <c r="B4" s="2635"/>
      <c r="C4" s="2635"/>
      <c r="D4" s="2636"/>
      <c r="E4" s="2636"/>
      <c r="F4" s="2636"/>
      <c r="G4" s="2636"/>
      <c r="H4" s="2636"/>
      <c r="I4" s="2635"/>
    </row>
    <row r="5" spans="1:12" ht="15.75">
      <c r="A5" s="2637"/>
      <c r="B5" s="2638"/>
      <c r="C5" s="2637"/>
      <c r="D5" s="2638"/>
      <c r="E5" s="2638"/>
      <c r="F5" s="2639" t="s">
        <v>1052</v>
      </c>
      <c r="G5" s="2640"/>
      <c r="H5" s="2639" t="s">
        <v>1053</v>
      </c>
      <c r="I5" s="2639"/>
    </row>
    <row r="6" spans="1:12" ht="15.75">
      <c r="A6" s="2637"/>
      <c r="B6" s="2641" t="s">
        <v>726</v>
      </c>
      <c r="C6" s="2641"/>
      <c r="D6" s="2641"/>
      <c r="E6" s="2641"/>
      <c r="F6" s="2642"/>
      <c r="G6" s="2643"/>
      <c r="H6" s="2642"/>
      <c r="I6" s="2642"/>
    </row>
    <row r="7" spans="1:12" ht="15.75">
      <c r="A7" s="2644"/>
      <c r="B7" s="2644"/>
      <c r="C7" s="2645"/>
      <c r="D7" s="2645"/>
      <c r="E7" s="2645"/>
      <c r="F7" s="2646"/>
      <c r="G7" s="2647"/>
      <c r="H7" s="2646"/>
      <c r="I7" s="2646"/>
    </row>
    <row r="8" spans="1:12" ht="12.75" customHeight="1">
      <c r="A8" s="1462"/>
      <c r="B8" s="1462"/>
      <c r="C8" s="2648"/>
      <c r="D8" s="2648"/>
      <c r="E8" s="2648"/>
      <c r="F8" s="2648"/>
      <c r="G8" s="2648"/>
      <c r="H8" s="2649"/>
      <c r="I8" s="2648"/>
    </row>
    <row r="9" spans="1:12" ht="12.75" customHeight="1">
      <c r="A9" s="1462"/>
      <c r="B9" s="2637" t="s">
        <v>1054</v>
      </c>
      <c r="C9" s="2650"/>
      <c r="D9" s="2650"/>
      <c r="E9" s="2650"/>
      <c r="F9" s="2650"/>
      <c r="G9" s="2650"/>
      <c r="H9" s="2637"/>
      <c r="I9" s="2650"/>
      <c r="K9" s="2651">
        <f>SUM(F11:F13)</f>
        <v>72</v>
      </c>
      <c r="L9">
        <v>16</v>
      </c>
    </row>
    <row r="10" spans="1:12" ht="12" customHeight="1">
      <c r="A10" s="1462"/>
      <c r="B10" s="2637"/>
      <c r="C10" s="2650"/>
      <c r="D10" s="2650"/>
      <c r="E10" s="2650"/>
      <c r="F10" s="2652"/>
      <c r="G10" s="2652"/>
      <c r="H10" s="2652"/>
      <c r="I10" s="2652"/>
      <c r="K10" s="2651">
        <f>SUM(F16:F22)</f>
        <v>53</v>
      </c>
      <c r="L10">
        <v>29</v>
      </c>
    </row>
    <row r="11" spans="1:12" ht="13.5" customHeight="1">
      <c r="A11" s="1462"/>
      <c r="B11" s="2637"/>
      <c r="C11" s="2650" t="s">
        <v>1055</v>
      </c>
      <c r="D11" s="2650"/>
      <c r="E11" s="2650"/>
      <c r="F11" s="2652">
        <v>62</v>
      </c>
      <c r="G11" s="2652"/>
      <c r="H11" s="2653">
        <v>38</v>
      </c>
      <c r="I11" s="2653"/>
      <c r="L11">
        <v>8</v>
      </c>
    </row>
    <row r="12" spans="1:12" ht="12" customHeight="1">
      <c r="A12" s="1462"/>
      <c r="B12" s="2637"/>
      <c r="C12" s="2650"/>
      <c r="D12" s="2650"/>
      <c r="E12" s="2650"/>
      <c r="F12" s="2652"/>
      <c r="G12" s="2652"/>
      <c r="H12" s="2652"/>
      <c r="I12" s="2652"/>
    </row>
    <row r="13" spans="1:12" ht="13.5" customHeight="1">
      <c r="A13" s="1462"/>
      <c r="B13" s="2654"/>
      <c r="C13" s="2637" t="s">
        <v>1056</v>
      </c>
      <c r="D13" s="2650"/>
      <c r="E13" s="2650"/>
      <c r="F13" s="2652">
        <v>10</v>
      </c>
      <c r="G13" s="2652"/>
      <c r="H13" s="2653">
        <v>10</v>
      </c>
      <c r="I13" s="2653"/>
    </row>
    <row r="14" spans="1:12" ht="12.75" customHeight="1">
      <c r="A14" s="1462"/>
      <c r="B14" s="2637" t="s">
        <v>97</v>
      </c>
      <c r="C14" s="2650"/>
      <c r="D14" s="2650"/>
      <c r="E14" s="2650"/>
      <c r="F14" s="2652"/>
      <c r="G14" s="2652"/>
      <c r="H14" s="2652"/>
      <c r="I14" s="2652"/>
    </row>
    <row r="15" spans="1:12" ht="12" customHeight="1">
      <c r="A15" s="1462"/>
      <c r="B15" s="2637"/>
      <c r="C15" s="2650"/>
      <c r="D15" s="2650"/>
      <c r="E15" s="2650"/>
      <c r="F15" s="2652"/>
      <c r="G15" s="2652"/>
      <c r="H15" s="2652"/>
      <c r="I15" s="2652"/>
    </row>
    <row r="16" spans="1:12" ht="13.5" customHeight="1">
      <c r="A16" s="1462"/>
      <c r="B16" s="2637"/>
      <c r="C16" s="2650" t="s">
        <v>101</v>
      </c>
      <c r="D16" s="2650"/>
      <c r="E16" s="2650"/>
      <c r="F16" s="2652">
        <v>16</v>
      </c>
      <c r="G16" s="2652"/>
      <c r="H16" s="2653">
        <v>16</v>
      </c>
      <c r="I16" s="2653"/>
    </row>
    <row r="17" spans="1:9" ht="12" customHeight="1">
      <c r="A17" s="1462"/>
      <c r="B17" s="2637"/>
      <c r="C17" s="2650"/>
      <c r="D17" s="2650"/>
      <c r="E17" s="2650"/>
      <c r="F17" s="2652"/>
      <c r="G17" s="2652"/>
      <c r="H17" s="2652"/>
      <c r="I17" s="2652"/>
    </row>
    <row r="18" spans="1:9" ht="13.5" customHeight="1">
      <c r="A18" s="1462"/>
      <c r="B18" s="2637"/>
      <c r="C18" s="2650" t="s">
        <v>102</v>
      </c>
      <c r="D18" s="2650"/>
      <c r="E18" s="2650"/>
      <c r="F18" s="2652">
        <v>28</v>
      </c>
      <c r="G18" s="2652"/>
      <c r="H18" s="2653">
        <v>23</v>
      </c>
      <c r="I18" s="2653"/>
    </row>
    <row r="19" spans="1:9" ht="12" customHeight="1">
      <c r="A19" s="1462"/>
      <c r="B19" s="2637"/>
      <c r="C19" s="2650"/>
      <c r="D19" s="2650"/>
      <c r="E19" s="2650"/>
      <c r="F19" s="2652"/>
      <c r="G19" s="2652"/>
      <c r="H19" s="2652"/>
      <c r="I19" s="2652"/>
    </row>
    <row r="20" spans="1:9" ht="13.5" customHeight="1">
      <c r="A20" s="1462"/>
      <c r="B20" s="2637"/>
      <c r="C20" s="2650" t="s">
        <v>1057</v>
      </c>
      <c r="D20" s="2650"/>
      <c r="E20" s="2650"/>
      <c r="F20" s="2652">
        <v>1</v>
      </c>
      <c r="G20" s="2652"/>
      <c r="H20" s="2653">
        <v>1</v>
      </c>
      <c r="I20" s="2653"/>
    </row>
    <row r="21" spans="1:9" ht="12" customHeight="1">
      <c r="A21" s="1462"/>
      <c r="B21" s="2637"/>
      <c r="C21" s="2650"/>
      <c r="D21" s="2650"/>
      <c r="E21" s="2650"/>
      <c r="F21" s="2652"/>
      <c r="G21" s="2652"/>
      <c r="H21" s="2653"/>
      <c r="I21" s="2653"/>
    </row>
    <row r="22" spans="1:9" ht="13.5" customHeight="1">
      <c r="A22" s="1462"/>
      <c r="B22" s="2637"/>
      <c r="C22" s="2650" t="s">
        <v>103</v>
      </c>
      <c r="D22" s="2650"/>
      <c r="E22" s="2650"/>
      <c r="F22" s="2652">
        <v>8</v>
      </c>
      <c r="G22" s="2652"/>
      <c r="H22" s="2653">
        <v>8</v>
      </c>
      <c r="I22" s="2653"/>
    </row>
    <row r="23" spans="1:9" ht="12" customHeight="1">
      <c r="A23" s="1462"/>
      <c r="B23" s="2637"/>
      <c r="C23" s="2650"/>
      <c r="D23" s="2650"/>
      <c r="E23" s="2650"/>
      <c r="F23" s="2652"/>
      <c r="G23" s="2652"/>
      <c r="H23" s="2652"/>
      <c r="I23" s="2652"/>
    </row>
    <row r="24" spans="1:9" ht="15.75">
      <c r="A24" s="2655"/>
      <c r="B24" s="2656" t="s">
        <v>21</v>
      </c>
      <c r="C24" s="2656"/>
      <c r="D24" s="2656"/>
      <c r="E24" s="2656"/>
      <c r="F24" s="2657">
        <f>SUM(F11:F23)</f>
        <v>125</v>
      </c>
      <c r="G24" s="2657"/>
      <c r="H24" s="2658">
        <f>SUM(H11:I23)</f>
        <v>96</v>
      </c>
      <c r="I24" s="2658"/>
    </row>
    <row r="25" spans="1:9" ht="12.75" customHeight="1">
      <c r="A25" s="2659" t="s">
        <v>1058</v>
      </c>
      <c r="B25" s="2660"/>
      <c r="C25" s="2660"/>
      <c r="D25" s="2660"/>
      <c r="E25" s="2660"/>
      <c r="F25" s="2660"/>
      <c r="G25" s="2660"/>
      <c r="H25" s="2660"/>
      <c r="I25" s="2660"/>
    </row>
    <row r="26" spans="1:9">
      <c r="B26" s="2661"/>
      <c r="C26" s="2660"/>
      <c r="D26" s="2660"/>
      <c r="E26" s="2660"/>
      <c r="F26" s="2660"/>
      <c r="G26" s="2660"/>
      <c r="H26" s="2660"/>
      <c r="I26" s="2660"/>
    </row>
    <row r="47" spans="12:12">
      <c r="L47" s="2662"/>
    </row>
    <row r="52" spans="1:1">
      <c r="A52" s="2659" t="s">
        <v>963</v>
      </c>
    </row>
  </sheetData>
  <mergeCells count="13">
    <mergeCell ref="H16:I16"/>
    <mergeCell ref="H18:I18"/>
    <mergeCell ref="H20:I20"/>
    <mergeCell ref="H21:I21"/>
    <mergeCell ref="H22:I22"/>
    <mergeCell ref="B24:E24"/>
    <mergeCell ref="H24:I24"/>
    <mergeCell ref="A2:I2"/>
    <mergeCell ref="A3:I3"/>
    <mergeCell ref="F5:F7"/>
    <mergeCell ref="H5:I7"/>
    <mergeCell ref="H11:I11"/>
    <mergeCell ref="H13:I13"/>
  </mergeCell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68"/>
  <sheetViews>
    <sheetView workbookViewId="0">
      <selection activeCell="D26" sqref="D26"/>
    </sheetView>
  </sheetViews>
  <sheetFormatPr baseColWidth="10" defaultColWidth="10.140625" defaultRowHeight="12.75"/>
  <cols>
    <col min="1" max="1" width="24.85546875" style="65" customWidth="1"/>
    <col min="2" max="2" width="17.85546875" style="65" customWidth="1"/>
    <col min="3" max="3" width="19.42578125" style="65" customWidth="1"/>
    <col min="4" max="4" width="16.28515625" style="65" customWidth="1"/>
    <col min="5" max="256" width="10.140625" style="65"/>
    <col min="257" max="257" width="24.85546875" style="65" customWidth="1"/>
    <col min="258" max="258" width="17.85546875" style="65" customWidth="1"/>
    <col min="259" max="259" width="19.42578125" style="65" customWidth="1"/>
    <col min="260" max="260" width="16.28515625" style="65" customWidth="1"/>
    <col min="261" max="512" width="10.140625" style="65"/>
    <col min="513" max="513" width="24.85546875" style="65" customWidth="1"/>
    <col min="514" max="514" width="17.85546875" style="65" customWidth="1"/>
    <col min="515" max="515" width="19.42578125" style="65" customWidth="1"/>
    <col min="516" max="516" width="16.28515625" style="65" customWidth="1"/>
    <col min="517" max="768" width="10.140625" style="65"/>
    <col min="769" max="769" width="24.85546875" style="65" customWidth="1"/>
    <col min="770" max="770" width="17.85546875" style="65" customWidth="1"/>
    <col min="771" max="771" width="19.42578125" style="65" customWidth="1"/>
    <col min="772" max="772" width="16.28515625" style="65" customWidth="1"/>
    <col min="773" max="1024" width="10.140625" style="65"/>
    <col min="1025" max="1025" width="24.85546875" style="65" customWidth="1"/>
    <col min="1026" max="1026" width="17.85546875" style="65" customWidth="1"/>
    <col min="1027" max="1027" width="19.42578125" style="65" customWidth="1"/>
    <col min="1028" max="1028" width="16.28515625" style="65" customWidth="1"/>
    <col min="1029" max="1280" width="10.140625" style="65"/>
    <col min="1281" max="1281" width="24.85546875" style="65" customWidth="1"/>
    <col min="1282" max="1282" width="17.85546875" style="65" customWidth="1"/>
    <col min="1283" max="1283" width="19.42578125" style="65" customWidth="1"/>
    <col min="1284" max="1284" width="16.28515625" style="65" customWidth="1"/>
    <col min="1285" max="1536" width="10.140625" style="65"/>
    <col min="1537" max="1537" width="24.85546875" style="65" customWidth="1"/>
    <col min="1538" max="1538" width="17.85546875" style="65" customWidth="1"/>
    <col min="1539" max="1539" width="19.42578125" style="65" customWidth="1"/>
    <col min="1540" max="1540" width="16.28515625" style="65" customWidth="1"/>
    <col min="1541" max="1792" width="10.140625" style="65"/>
    <col min="1793" max="1793" width="24.85546875" style="65" customWidth="1"/>
    <col min="1794" max="1794" width="17.85546875" style="65" customWidth="1"/>
    <col min="1795" max="1795" width="19.42578125" style="65" customWidth="1"/>
    <col min="1796" max="1796" width="16.28515625" style="65" customWidth="1"/>
    <col min="1797" max="2048" width="10.140625" style="65"/>
    <col min="2049" max="2049" width="24.85546875" style="65" customWidth="1"/>
    <col min="2050" max="2050" width="17.85546875" style="65" customWidth="1"/>
    <col min="2051" max="2051" width="19.42578125" style="65" customWidth="1"/>
    <col min="2052" max="2052" width="16.28515625" style="65" customWidth="1"/>
    <col min="2053" max="2304" width="10.140625" style="65"/>
    <col min="2305" max="2305" width="24.85546875" style="65" customWidth="1"/>
    <col min="2306" max="2306" width="17.85546875" style="65" customWidth="1"/>
    <col min="2307" max="2307" width="19.42578125" style="65" customWidth="1"/>
    <col min="2308" max="2308" width="16.28515625" style="65" customWidth="1"/>
    <col min="2309" max="2560" width="10.140625" style="65"/>
    <col min="2561" max="2561" width="24.85546875" style="65" customWidth="1"/>
    <col min="2562" max="2562" width="17.85546875" style="65" customWidth="1"/>
    <col min="2563" max="2563" width="19.42578125" style="65" customWidth="1"/>
    <col min="2564" max="2564" width="16.28515625" style="65" customWidth="1"/>
    <col min="2565" max="2816" width="10.140625" style="65"/>
    <col min="2817" max="2817" width="24.85546875" style="65" customWidth="1"/>
    <col min="2818" max="2818" width="17.85546875" style="65" customWidth="1"/>
    <col min="2819" max="2819" width="19.42578125" style="65" customWidth="1"/>
    <col min="2820" max="2820" width="16.28515625" style="65" customWidth="1"/>
    <col min="2821" max="3072" width="10.140625" style="65"/>
    <col min="3073" max="3073" width="24.85546875" style="65" customWidth="1"/>
    <col min="3074" max="3074" width="17.85546875" style="65" customWidth="1"/>
    <col min="3075" max="3075" width="19.42578125" style="65" customWidth="1"/>
    <col min="3076" max="3076" width="16.28515625" style="65" customWidth="1"/>
    <col min="3077" max="3328" width="10.140625" style="65"/>
    <col min="3329" max="3329" width="24.85546875" style="65" customWidth="1"/>
    <col min="3330" max="3330" width="17.85546875" style="65" customWidth="1"/>
    <col min="3331" max="3331" width="19.42578125" style="65" customWidth="1"/>
    <col min="3332" max="3332" width="16.28515625" style="65" customWidth="1"/>
    <col min="3333" max="3584" width="10.140625" style="65"/>
    <col min="3585" max="3585" width="24.85546875" style="65" customWidth="1"/>
    <col min="3586" max="3586" width="17.85546875" style="65" customWidth="1"/>
    <col min="3587" max="3587" width="19.42578125" style="65" customWidth="1"/>
    <col min="3588" max="3588" width="16.28515625" style="65" customWidth="1"/>
    <col min="3589" max="3840" width="10.140625" style="65"/>
    <col min="3841" max="3841" width="24.85546875" style="65" customWidth="1"/>
    <col min="3842" max="3842" width="17.85546875" style="65" customWidth="1"/>
    <col min="3843" max="3843" width="19.42578125" style="65" customWidth="1"/>
    <col min="3844" max="3844" width="16.28515625" style="65" customWidth="1"/>
    <col min="3845" max="4096" width="10.140625" style="65"/>
    <col min="4097" max="4097" width="24.85546875" style="65" customWidth="1"/>
    <col min="4098" max="4098" width="17.85546875" style="65" customWidth="1"/>
    <col min="4099" max="4099" width="19.42578125" style="65" customWidth="1"/>
    <col min="4100" max="4100" width="16.28515625" style="65" customWidth="1"/>
    <col min="4101" max="4352" width="10.140625" style="65"/>
    <col min="4353" max="4353" width="24.85546875" style="65" customWidth="1"/>
    <col min="4354" max="4354" width="17.85546875" style="65" customWidth="1"/>
    <col min="4355" max="4355" width="19.42578125" style="65" customWidth="1"/>
    <col min="4356" max="4356" width="16.28515625" style="65" customWidth="1"/>
    <col min="4357" max="4608" width="10.140625" style="65"/>
    <col min="4609" max="4609" width="24.85546875" style="65" customWidth="1"/>
    <col min="4610" max="4610" width="17.85546875" style="65" customWidth="1"/>
    <col min="4611" max="4611" width="19.42578125" style="65" customWidth="1"/>
    <col min="4612" max="4612" width="16.28515625" style="65" customWidth="1"/>
    <col min="4613" max="4864" width="10.140625" style="65"/>
    <col min="4865" max="4865" width="24.85546875" style="65" customWidth="1"/>
    <col min="4866" max="4866" width="17.85546875" style="65" customWidth="1"/>
    <col min="4867" max="4867" width="19.42578125" style="65" customWidth="1"/>
    <col min="4868" max="4868" width="16.28515625" style="65" customWidth="1"/>
    <col min="4869" max="5120" width="10.140625" style="65"/>
    <col min="5121" max="5121" width="24.85546875" style="65" customWidth="1"/>
    <col min="5122" max="5122" width="17.85546875" style="65" customWidth="1"/>
    <col min="5123" max="5123" width="19.42578125" style="65" customWidth="1"/>
    <col min="5124" max="5124" width="16.28515625" style="65" customWidth="1"/>
    <col min="5125" max="5376" width="10.140625" style="65"/>
    <col min="5377" max="5377" width="24.85546875" style="65" customWidth="1"/>
    <col min="5378" max="5378" width="17.85546875" style="65" customWidth="1"/>
    <col min="5379" max="5379" width="19.42578125" style="65" customWidth="1"/>
    <col min="5380" max="5380" width="16.28515625" style="65" customWidth="1"/>
    <col min="5381" max="5632" width="10.140625" style="65"/>
    <col min="5633" max="5633" width="24.85546875" style="65" customWidth="1"/>
    <col min="5634" max="5634" width="17.85546875" style="65" customWidth="1"/>
    <col min="5635" max="5635" width="19.42578125" style="65" customWidth="1"/>
    <col min="5636" max="5636" width="16.28515625" style="65" customWidth="1"/>
    <col min="5637" max="5888" width="10.140625" style="65"/>
    <col min="5889" max="5889" width="24.85546875" style="65" customWidth="1"/>
    <col min="5890" max="5890" width="17.85546875" style="65" customWidth="1"/>
    <col min="5891" max="5891" width="19.42578125" style="65" customWidth="1"/>
    <col min="5892" max="5892" width="16.28515625" style="65" customWidth="1"/>
    <col min="5893" max="6144" width="10.140625" style="65"/>
    <col min="6145" max="6145" width="24.85546875" style="65" customWidth="1"/>
    <col min="6146" max="6146" width="17.85546875" style="65" customWidth="1"/>
    <col min="6147" max="6147" width="19.42578125" style="65" customWidth="1"/>
    <col min="6148" max="6148" width="16.28515625" style="65" customWidth="1"/>
    <col min="6149" max="6400" width="10.140625" style="65"/>
    <col min="6401" max="6401" width="24.85546875" style="65" customWidth="1"/>
    <col min="6402" max="6402" width="17.85546875" style="65" customWidth="1"/>
    <col min="6403" max="6403" width="19.42578125" style="65" customWidth="1"/>
    <col min="6404" max="6404" width="16.28515625" style="65" customWidth="1"/>
    <col min="6405" max="6656" width="10.140625" style="65"/>
    <col min="6657" max="6657" width="24.85546875" style="65" customWidth="1"/>
    <col min="6658" max="6658" width="17.85546875" style="65" customWidth="1"/>
    <col min="6659" max="6659" width="19.42578125" style="65" customWidth="1"/>
    <col min="6660" max="6660" width="16.28515625" style="65" customWidth="1"/>
    <col min="6661" max="6912" width="10.140625" style="65"/>
    <col min="6913" max="6913" width="24.85546875" style="65" customWidth="1"/>
    <col min="6914" max="6914" width="17.85546875" style="65" customWidth="1"/>
    <col min="6915" max="6915" width="19.42578125" style="65" customWidth="1"/>
    <col min="6916" max="6916" width="16.28515625" style="65" customWidth="1"/>
    <col min="6917" max="7168" width="10.140625" style="65"/>
    <col min="7169" max="7169" width="24.85546875" style="65" customWidth="1"/>
    <col min="7170" max="7170" width="17.85546875" style="65" customWidth="1"/>
    <col min="7171" max="7171" width="19.42578125" style="65" customWidth="1"/>
    <col min="7172" max="7172" width="16.28515625" style="65" customWidth="1"/>
    <col min="7173" max="7424" width="10.140625" style="65"/>
    <col min="7425" max="7425" width="24.85546875" style="65" customWidth="1"/>
    <col min="7426" max="7426" width="17.85546875" style="65" customWidth="1"/>
    <col min="7427" max="7427" width="19.42578125" style="65" customWidth="1"/>
    <col min="7428" max="7428" width="16.28515625" style="65" customWidth="1"/>
    <col min="7429" max="7680" width="10.140625" style="65"/>
    <col min="7681" max="7681" width="24.85546875" style="65" customWidth="1"/>
    <col min="7682" max="7682" width="17.85546875" style="65" customWidth="1"/>
    <col min="7683" max="7683" width="19.42578125" style="65" customWidth="1"/>
    <col min="7684" max="7684" width="16.28515625" style="65" customWidth="1"/>
    <col min="7685" max="7936" width="10.140625" style="65"/>
    <col min="7937" max="7937" width="24.85546875" style="65" customWidth="1"/>
    <col min="7938" max="7938" width="17.85546875" style="65" customWidth="1"/>
    <col min="7939" max="7939" width="19.42578125" style="65" customWidth="1"/>
    <col min="7940" max="7940" width="16.28515625" style="65" customWidth="1"/>
    <col min="7941" max="8192" width="10.140625" style="65"/>
    <col min="8193" max="8193" width="24.85546875" style="65" customWidth="1"/>
    <col min="8194" max="8194" width="17.85546875" style="65" customWidth="1"/>
    <col min="8195" max="8195" width="19.42578125" style="65" customWidth="1"/>
    <col min="8196" max="8196" width="16.28515625" style="65" customWidth="1"/>
    <col min="8197" max="8448" width="10.140625" style="65"/>
    <col min="8449" max="8449" width="24.85546875" style="65" customWidth="1"/>
    <col min="8450" max="8450" width="17.85546875" style="65" customWidth="1"/>
    <col min="8451" max="8451" width="19.42578125" style="65" customWidth="1"/>
    <col min="8452" max="8452" width="16.28515625" style="65" customWidth="1"/>
    <col min="8453" max="8704" width="10.140625" style="65"/>
    <col min="8705" max="8705" width="24.85546875" style="65" customWidth="1"/>
    <col min="8706" max="8706" width="17.85546875" style="65" customWidth="1"/>
    <col min="8707" max="8707" width="19.42578125" style="65" customWidth="1"/>
    <col min="8708" max="8708" width="16.28515625" style="65" customWidth="1"/>
    <col min="8709" max="8960" width="10.140625" style="65"/>
    <col min="8961" max="8961" width="24.85546875" style="65" customWidth="1"/>
    <col min="8962" max="8962" width="17.85546875" style="65" customWidth="1"/>
    <col min="8963" max="8963" width="19.42578125" style="65" customWidth="1"/>
    <col min="8964" max="8964" width="16.28515625" style="65" customWidth="1"/>
    <col min="8965" max="9216" width="10.140625" style="65"/>
    <col min="9217" max="9217" width="24.85546875" style="65" customWidth="1"/>
    <col min="9218" max="9218" width="17.85546875" style="65" customWidth="1"/>
    <col min="9219" max="9219" width="19.42578125" style="65" customWidth="1"/>
    <col min="9220" max="9220" width="16.28515625" style="65" customWidth="1"/>
    <col min="9221" max="9472" width="10.140625" style="65"/>
    <col min="9473" max="9473" width="24.85546875" style="65" customWidth="1"/>
    <col min="9474" max="9474" width="17.85546875" style="65" customWidth="1"/>
    <col min="9475" max="9475" width="19.42578125" style="65" customWidth="1"/>
    <col min="9476" max="9476" width="16.28515625" style="65" customWidth="1"/>
    <col min="9477" max="9728" width="10.140625" style="65"/>
    <col min="9729" max="9729" width="24.85546875" style="65" customWidth="1"/>
    <col min="9730" max="9730" width="17.85546875" style="65" customWidth="1"/>
    <col min="9731" max="9731" width="19.42578125" style="65" customWidth="1"/>
    <col min="9732" max="9732" width="16.28515625" style="65" customWidth="1"/>
    <col min="9733" max="9984" width="10.140625" style="65"/>
    <col min="9985" max="9985" width="24.85546875" style="65" customWidth="1"/>
    <col min="9986" max="9986" width="17.85546875" style="65" customWidth="1"/>
    <col min="9987" max="9987" width="19.42578125" style="65" customWidth="1"/>
    <col min="9988" max="9988" width="16.28515625" style="65" customWidth="1"/>
    <col min="9989" max="10240" width="10.140625" style="65"/>
    <col min="10241" max="10241" width="24.85546875" style="65" customWidth="1"/>
    <col min="10242" max="10242" width="17.85546875" style="65" customWidth="1"/>
    <col min="10243" max="10243" width="19.42578125" style="65" customWidth="1"/>
    <col min="10244" max="10244" width="16.28515625" style="65" customWidth="1"/>
    <col min="10245" max="10496" width="10.140625" style="65"/>
    <col min="10497" max="10497" width="24.85546875" style="65" customWidth="1"/>
    <col min="10498" max="10498" width="17.85546875" style="65" customWidth="1"/>
    <col min="10499" max="10499" width="19.42578125" style="65" customWidth="1"/>
    <col min="10500" max="10500" width="16.28515625" style="65" customWidth="1"/>
    <col min="10501" max="10752" width="10.140625" style="65"/>
    <col min="10753" max="10753" width="24.85546875" style="65" customWidth="1"/>
    <col min="10754" max="10754" width="17.85546875" style="65" customWidth="1"/>
    <col min="10755" max="10755" width="19.42578125" style="65" customWidth="1"/>
    <col min="10756" max="10756" width="16.28515625" style="65" customWidth="1"/>
    <col min="10757" max="11008" width="10.140625" style="65"/>
    <col min="11009" max="11009" width="24.85546875" style="65" customWidth="1"/>
    <col min="11010" max="11010" width="17.85546875" style="65" customWidth="1"/>
    <col min="11011" max="11011" width="19.42578125" style="65" customWidth="1"/>
    <col min="11012" max="11012" width="16.28515625" style="65" customWidth="1"/>
    <col min="11013" max="11264" width="10.140625" style="65"/>
    <col min="11265" max="11265" width="24.85546875" style="65" customWidth="1"/>
    <col min="11266" max="11266" width="17.85546875" style="65" customWidth="1"/>
    <col min="11267" max="11267" width="19.42578125" style="65" customWidth="1"/>
    <col min="11268" max="11268" width="16.28515625" style="65" customWidth="1"/>
    <col min="11269" max="11520" width="10.140625" style="65"/>
    <col min="11521" max="11521" width="24.85546875" style="65" customWidth="1"/>
    <col min="11522" max="11522" width="17.85546875" style="65" customWidth="1"/>
    <col min="11523" max="11523" width="19.42578125" style="65" customWidth="1"/>
    <col min="11524" max="11524" width="16.28515625" style="65" customWidth="1"/>
    <col min="11525" max="11776" width="10.140625" style="65"/>
    <col min="11777" max="11777" width="24.85546875" style="65" customWidth="1"/>
    <col min="11778" max="11778" width="17.85546875" style="65" customWidth="1"/>
    <col min="11779" max="11779" width="19.42578125" style="65" customWidth="1"/>
    <col min="11780" max="11780" width="16.28515625" style="65" customWidth="1"/>
    <col min="11781" max="12032" width="10.140625" style="65"/>
    <col min="12033" max="12033" width="24.85546875" style="65" customWidth="1"/>
    <col min="12034" max="12034" width="17.85546875" style="65" customWidth="1"/>
    <col min="12035" max="12035" width="19.42578125" style="65" customWidth="1"/>
    <col min="12036" max="12036" width="16.28515625" style="65" customWidth="1"/>
    <col min="12037" max="12288" width="10.140625" style="65"/>
    <col min="12289" max="12289" width="24.85546875" style="65" customWidth="1"/>
    <col min="12290" max="12290" width="17.85546875" style="65" customWidth="1"/>
    <col min="12291" max="12291" width="19.42578125" style="65" customWidth="1"/>
    <col min="12292" max="12292" width="16.28515625" style="65" customWidth="1"/>
    <col min="12293" max="12544" width="10.140625" style="65"/>
    <col min="12545" max="12545" width="24.85546875" style="65" customWidth="1"/>
    <col min="12546" max="12546" width="17.85546875" style="65" customWidth="1"/>
    <col min="12547" max="12547" width="19.42578125" style="65" customWidth="1"/>
    <col min="12548" max="12548" width="16.28515625" style="65" customWidth="1"/>
    <col min="12549" max="12800" width="10.140625" style="65"/>
    <col min="12801" max="12801" width="24.85546875" style="65" customWidth="1"/>
    <col min="12802" max="12802" width="17.85546875" style="65" customWidth="1"/>
    <col min="12803" max="12803" width="19.42578125" style="65" customWidth="1"/>
    <col min="12804" max="12804" width="16.28515625" style="65" customWidth="1"/>
    <col min="12805" max="13056" width="10.140625" style="65"/>
    <col min="13057" max="13057" width="24.85546875" style="65" customWidth="1"/>
    <col min="13058" max="13058" width="17.85546875" style="65" customWidth="1"/>
    <col min="13059" max="13059" width="19.42578125" style="65" customWidth="1"/>
    <col min="13060" max="13060" width="16.28515625" style="65" customWidth="1"/>
    <col min="13061" max="13312" width="10.140625" style="65"/>
    <col min="13313" max="13313" width="24.85546875" style="65" customWidth="1"/>
    <col min="13314" max="13314" width="17.85546875" style="65" customWidth="1"/>
    <col min="13315" max="13315" width="19.42578125" style="65" customWidth="1"/>
    <col min="13316" max="13316" width="16.28515625" style="65" customWidth="1"/>
    <col min="13317" max="13568" width="10.140625" style="65"/>
    <col min="13569" max="13569" width="24.85546875" style="65" customWidth="1"/>
    <col min="13570" max="13570" width="17.85546875" style="65" customWidth="1"/>
    <col min="13571" max="13571" width="19.42578125" style="65" customWidth="1"/>
    <col min="13572" max="13572" width="16.28515625" style="65" customWidth="1"/>
    <col min="13573" max="13824" width="10.140625" style="65"/>
    <col min="13825" max="13825" width="24.85546875" style="65" customWidth="1"/>
    <col min="13826" max="13826" width="17.85546875" style="65" customWidth="1"/>
    <col min="13827" max="13827" width="19.42578125" style="65" customWidth="1"/>
    <col min="13828" max="13828" width="16.28515625" style="65" customWidth="1"/>
    <col min="13829" max="14080" width="10.140625" style="65"/>
    <col min="14081" max="14081" width="24.85546875" style="65" customWidth="1"/>
    <col min="14082" max="14082" width="17.85546875" style="65" customWidth="1"/>
    <col min="14083" max="14083" width="19.42578125" style="65" customWidth="1"/>
    <col min="14084" max="14084" width="16.28515625" style="65" customWidth="1"/>
    <col min="14085" max="14336" width="10.140625" style="65"/>
    <col min="14337" max="14337" width="24.85546875" style="65" customWidth="1"/>
    <col min="14338" max="14338" width="17.85546875" style="65" customWidth="1"/>
    <col min="14339" max="14339" width="19.42578125" style="65" customWidth="1"/>
    <col min="14340" max="14340" width="16.28515625" style="65" customWidth="1"/>
    <col min="14341" max="14592" width="10.140625" style="65"/>
    <col min="14593" max="14593" width="24.85546875" style="65" customWidth="1"/>
    <col min="14594" max="14594" width="17.85546875" style="65" customWidth="1"/>
    <col min="14595" max="14595" width="19.42578125" style="65" customWidth="1"/>
    <col min="14596" max="14596" width="16.28515625" style="65" customWidth="1"/>
    <col min="14597" max="14848" width="10.140625" style="65"/>
    <col min="14849" max="14849" width="24.85546875" style="65" customWidth="1"/>
    <col min="14850" max="14850" width="17.85546875" style="65" customWidth="1"/>
    <col min="14851" max="14851" width="19.42578125" style="65" customWidth="1"/>
    <col min="14852" max="14852" width="16.28515625" style="65" customWidth="1"/>
    <col min="14853" max="15104" width="10.140625" style="65"/>
    <col min="15105" max="15105" width="24.85546875" style="65" customWidth="1"/>
    <col min="15106" max="15106" width="17.85546875" style="65" customWidth="1"/>
    <col min="15107" max="15107" width="19.42578125" style="65" customWidth="1"/>
    <col min="15108" max="15108" width="16.28515625" style="65" customWidth="1"/>
    <col min="15109" max="15360" width="10.140625" style="65"/>
    <col min="15361" max="15361" width="24.85546875" style="65" customWidth="1"/>
    <col min="15362" max="15362" width="17.85546875" style="65" customWidth="1"/>
    <col min="15363" max="15363" width="19.42578125" style="65" customWidth="1"/>
    <col min="15364" max="15364" width="16.28515625" style="65" customWidth="1"/>
    <col min="15365" max="15616" width="10.140625" style="65"/>
    <col min="15617" max="15617" width="24.85546875" style="65" customWidth="1"/>
    <col min="15618" max="15618" width="17.85546875" style="65" customWidth="1"/>
    <col min="15619" max="15619" width="19.42578125" style="65" customWidth="1"/>
    <col min="15620" max="15620" width="16.28515625" style="65" customWidth="1"/>
    <col min="15621" max="15872" width="10.140625" style="65"/>
    <col min="15873" max="15873" width="24.85546875" style="65" customWidth="1"/>
    <col min="15874" max="15874" width="17.85546875" style="65" customWidth="1"/>
    <col min="15875" max="15875" width="19.42578125" style="65" customWidth="1"/>
    <col min="15876" max="15876" width="16.28515625" style="65" customWidth="1"/>
    <col min="15877" max="16128" width="10.140625" style="65"/>
    <col min="16129" max="16129" width="24.85546875" style="65" customWidth="1"/>
    <col min="16130" max="16130" width="17.85546875" style="65" customWidth="1"/>
    <col min="16131" max="16131" width="19.42578125" style="65" customWidth="1"/>
    <col min="16132" max="16132" width="16.28515625" style="65" customWidth="1"/>
    <col min="16133" max="16384" width="10.140625" style="65"/>
  </cols>
  <sheetData>
    <row r="1" spans="1:25" ht="12.75" customHeight="1">
      <c r="A1" s="1885" t="s">
        <v>724</v>
      </c>
      <c r="B1" s="1885"/>
      <c r="C1" s="1885"/>
      <c r="D1" s="1885"/>
      <c r="E1" s="199"/>
      <c r="F1" s="71"/>
      <c r="G1" s="71"/>
      <c r="H1" s="1813"/>
      <c r="I1" s="1813"/>
      <c r="J1" s="1813"/>
      <c r="K1" s="1813"/>
      <c r="L1" s="1813"/>
      <c r="M1" s="1813"/>
      <c r="N1" s="1813"/>
      <c r="O1" s="1813"/>
      <c r="P1" s="1813"/>
      <c r="Q1" s="1813"/>
      <c r="R1" s="1813"/>
      <c r="S1" s="1813"/>
      <c r="T1" s="1813"/>
      <c r="U1" s="1813"/>
      <c r="V1" s="1813"/>
    </row>
    <row r="2" spans="1:25" s="71" customFormat="1" ht="18.75" customHeight="1">
      <c r="A2" s="1886">
        <v>2015</v>
      </c>
      <c r="B2" s="1886"/>
      <c r="C2" s="1886"/>
      <c r="D2" s="1886"/>
      <c r="E2" s="240"/>
      <c r="F2" s="204"/>
      <c r="G2" s="204"/>
      <c r="H2" s="205"/>
      <c r="X2" s="206"/>
      <c r="Y2" s="206"/>
    </row>
    <row r="3" spans="1:25" s="71" customFormat="1" ht="12.75" customHeight="1">
      <c r="A3" s="1407"/>
      <c r="B3" s="1887" t="s">
        <v>725</v>
      </c>
      <c r="C3" s="1887"/>
      <c r="D3" s="1887"/>
      <c r="E3" s="240"/>
      <c r="H3" s="69"/>
    </row>
    <row r="4" spans="1:25" ht="12.75" customHeight="1">
      <c r="A4" s="1408" t="s">
        <v>726</v>
      </c>
      <c r="B4" s="858" t="s">
        <v>727</v>
      </c>
      <c r="C4" s="858" t="s">
        <v>728</v>
      </c>
      <c r="D4" s="858" t="s">
        <v>21</v>
      </c>
      <c r="E4" s="240"/>
      <c r="F4" s="606"/>
    </row>
    <row r="5" spans="1:25" ht="19.5" customHeight="1">
      <c r="A5" s="69" t="s">
        <v>729</v>
      </c>
      <c r="B5" s="180">
        <f>'[3]028'!$G$57</f>
        <v>15</v>
      </c>
      <c r="C5" s="180">
        <f>'[3]028'!$H$57</f>
        <v>9</v>
      </c>
      <c r="D5" s="160">
        <f>SUM(B5:C5)</f>
        <v>24</v>
      </c>
      <c r="E5" s="240"/>
      <c r="F5" s="199"/>
    </row>
    <row r="6" spans="1:25" ht="19.5" customHeight="1">
      <c r="A6" s="69" t="s">
        <v>730</v>
      </c>
      <c r="B6" s="180">
        <f>'[3]028'!$K$57</f>
        <v>48</v>
      </c>
      <c r="C6" s="180">
        <f>'[3]028'!$L$57</f>
        <v>25</v>
      </c>
      <c r="D6" s="160">
        <f>SUM(B6:C6)</f>
        <v>73</v>
      </c>
      <c r="E6" s="240"/>
      <c r="F6" s="199"/>
    </row>
    <row r="7" spans="1:25" ht="19.5" customHeight="1">
      <c r="A7" s="69" t="s">
        <v>731</v>
      </c>
      <c r="B7" s="180">
        <f>'[3]028'!$O$57</f>
        <v>4</v>
      </c>
      <c r="C7" s="180">
        <f>'[3]028'!$P$57</f>
        <v>0</v>
      </c>
      <c r="D7" s="160">
        <f>SUM(B7:C7)</f>
        <v>4</v>
      </c>
      <c r="E7" s="240"/>
      <c r="F7" s="199"/>
    </row>
    <row r="8" spans="1:25" ht="19.5" customHeight="1">
      <c r="A8" s="69" t="s">
        <v>732</v>
      </c>
      <c r="B8" s="258">
        <v>0</v>
      </c>
      <c r="C8" s="258">
        <v>0</v>
      </c>
      <c r="D8" s="160">
        <f>SUM(B8:C8)</f>
        <v>0</v>
      </c>
      <c r="E8" s="71"/>
    </row>
    <row r="9" spans="1:25" ht="7.5" customHeight="1">
      <c r="A9" s="69"/>
      <c r="B9" s="1409"/>
      <c r="C9" s="1409"/>
      <c r="D9" s="380"/>
      <c r="E9" s="71"/>
    </row>
    <row r="10" spans="1:25" ht="12.75" customHeight="1">
      <c r="A10" s="1060" t="s">
        <v>21</v>
      </c>
      <c r="B10" s="1410">
        <f>SUM(B5:B8)</f>
        <v>67</v>
      </c>
      <c r="C10" s="1410">
        <f>SUM(C5:C8)</f>
        <v>34</v>
      </c>
      <c r="D10" s="1410">
        <f>SUM(B10:C10)</f>
        <v>101</v>
      </c>
    </row>
    <row r="11" spans="1:25" s="82" customFormat="1" ht="15" customHeight="1">
      <c r="A11" s="1411"/>
    </row>
    <row r="12" spans="1:25" ht="15" customHeight="1">
      <c r="A12" s="1412"/>
      <c r="B12" s="83"/>
      <c r="C12" s="83"/>
      <c r="D12" s="167"/>
    </row>
    <row r="13" spans="1:25" ht="9" customHeight="1">
      <c r="D13" s="506"/>
    </row>
    <row r="14" spans="1:25" ht="15.75" customHeight="1">
      <c r="A14" s="69"/>
    </row>
    <row r="15" spans="1:25" ht="9" customHeight="1"/>
    <row r="16" spans="1:25" ht="9" customHeight="1"/>
    <row r="17" ht="9" customHeight="1"/>
    <row r="18" ht="9" customHeight="1"/>
    <row r="19" ht="9" customHeight="1"/>
    <row r="20" ht="9" customHeight="1"/>
    <row r="21" ht="9" customHeight="1"/>
    <row r="22" ht="9" customHeight="1"/>
    <row r="23" ht="9" customHeight="1"/>
    <row r="24" ht="9" customHeight="1"/>
    <row r="25" ht="9" customHeight="1"/>
    <row r="26" ht="9" customHeight="1"/>
    <row r="27" ht="9" customHeight="1"/>
    <row r="28" ht="9" customHeight="1"/>
    <row r="29" ht="9" customHeight="1"/>
    <row r="30" ht="9" customHeight="1"/>
    <row r="31" ht="9" customHeight="1"/>
    <row r="32" ht="9" customHeight="1"/>
    <row r="33" spans="1:1" ht="9" customHeight="1"/>
    <row r="34" spans="1:1" ht="9" customHeight="1"/>
    <row r="35" spans="1:1" ht="9" customHeight="1"/>
    <row r="36" spans="1:1" ht="9" customHeight="1"/>
    <row r="37" spans="1:1" ht="9" customHeight="1"/>
    <row r="38" spans="1:1" s="405" customFormat="1" ht="10.5" customHeight="1">
      <c r="A38" s="405" t="s">
        <v>140</v>
      </c>
    </row>
    <row r="39" spans="1:1" ht="9" customHeight="1"/>
    <row r="40" spans="1:1" ht="9" customHeight="1"/>
    <row r="41" spans="1:1" ht="9" customHeight="1"/>
    <row r="42" spans="1:1" ht="9" customHeight="1"/>
    <row r="43" spans="1:1" ht="9" customHeight="1"/>
    <row r="44" spans="1:1" ht="9" customHeight="1"/>
    <row r="45" spans="1:1" ht="9" customHeight="1"/>
    <row r="46" spans="1:1" ht="9" customHeight="1"/>
    <row r="47" spans="1:1" ht="9" customHeight="1"/>
    <row r="48" spans="1:1" ht="9" customHeight="1"/>
    <row r="49" ht="9" customHeight="1"/>
    <row r="50" ht="9" customHeight="1"/>
    <row r="51" ht="9" customHeight="1"/>
    <row r="52" ht="9" customHeight="1"/>
    <row r="53" ht="9" customHeight="1"/>
    <row r="54" ht="9" customHeight="1"/>
    <row r="55" ht="9" customHeight="1"/>
    <row r="56" ht="9" customHeight="1"/>
    <row r="57" ht="9" customHeight="1"/>
    <row r="58" ht="9" customHeight="1"/>
    <row r="59" ht="9" customHeight="1"/>
    <row r="60" ht="9" customHeight="1"/>
    <row r="61" ht="9" customHeight="1"/>
    <row r="62" ht="9" customHeight="1"/>
    <row r="63" ht="9" customHeight="1"/>
    <row r="64" ht="9" customHeight="1"/>
    <row r="65" ht="9" customHeight="1"/>
    <row r="66" ht="9" customHeight="1"/>
    <row r="67" ht="9" customHeight="1"/>
    <row r="68" ht="9" customHeight="1"/>
    <row r="69" ht="9" customHeight="1"/>
    <row r="70" ht="9" customHeight="1"/>
    <row r="71" ht="9" customHeight="1"/>
    <row r="72" ht="9" customHeight="1"/>
    <row r="73" ht="9" customHeight="1"/>
    <row r="74" ht="9" customHeight="1"/>
    <row r="75" ht="9" customHeight="1"/>
    <row r="76" ht="9" customHeight="1"/>
    <row r="77" ht="9" customHeight="1"/>
    <row r="78" ht="9" customHeight="1"/>
    <row r="79" ht="9" customHeight="1"/>
    <row r="8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spans="1:4" ht="9" customHeight="1"/>
    <row r="98" spans="1:4" ht="9" customHeight="1"/>
    <row r="99" spans="1:4" ht="9" customHeight="1"/>
    <row r="100" spans="1:4" ht="9" customHeight="1"/>
    <row r="101" spans="1:4" ht="9" customHeight="1"/>
    <row r="102" spans="1:4" ht="9" customHeight="1"/>
    <row r="103" spans="1:4" ht="9" customHeight="1">
      <c r="A103" s="69"/>
      <c r="B103" s="282"/>
      <c r="C103" s="282"/>
      <c r="D103" s="283"/>
    </row>
    <row r="104" spans="1:4" ht="9" customHeight="1"/>
    <row r="105" spans="1:4" ht="9" customHeight="1"/>
    <row r="106" spans="1:4" ht="9" customHeight="1"/>
    <row r="107" spans="1:4" ht="9" customHeight="1"/>
    <row r="108" spans="1:4" ht="9" customHeight="1"/>
    <row r="109" spans="1:4" ht="9" customHeight="1"/>
    <row r="110" spans="1:4" ht="9" customHeight="1"/>
    <row r="111" spans="1:4" ht="9" customHeight="1"/>
    <row r="112" spans="1:4"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ht="9" customHeight="1"/>
    <row r="146" ht="9" customHeight="1"/>
    <row r="147" ht="9" customHeight="1"/>
    <row r="148" ht="9" customHeight="1"/>
    <row r="149" ht="9" customHeight="1"/>
    <row r="150" ht="9" customHeight="1"/>
    <row r="151" ht="9" customHeight="1"/>
    <row r="152" ht="9" customHeight="1"/>
    <row r="153" ht="9" customHeight="1"/>
    <row r="154" ht="9" customHeight="1"/>
    <row r="155" ht="9" customHeight="1"/>
    <row r="156" ht="9" customHeight="1"/>
    <row r="157" ht="9" customHeight="1"/>
    <row r="158" ht="9" customHeight="1"/>
    <row r="159" ht="9" customHeight="1"/>
    <row r="16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sheetData>
  <mergeCells count="4">
    <mergeCell ref="A1:D1"/>
    <mergeCell ref="H1:V1"/>
    <mergeCell ref="A2:D2"/>
    <mergeCell ref="B3:D3"/>
  </mergeCell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472"/>
  <sheetViews>
    <sheetView topLeftCell="D1" workbookViewId="0">
      <selection activeCell="F22" sqref="F22"/>
    </sheetView>
  </sheetViews>
  <sheetFormatPr baseColWidth="10" defaultRowHeight="12.75"/>
  <cols>
    <col min="1" max="3" width="2.140625" style="557" hidden="1" customWidth="1"/>
    <col min="4" max="4" width="6" style="65" customWidth="1"/>
    <col min="5" max="5" width="1.140625" style="65" customWidth="1"/>
    <col min="6" max="6" width="63.28515625" style="65" customWidth="1"/>
    <col min="7" max="9" width="5.7109375" style="65" customWidth="1"/>
    <col min="10" max="10" width="0.42578125" style="342" customWidth="1"/>
    <col min="11" max="13" width="5.7109375" style="342" customWidth="1"/>
    <col min="14" max="14" width="0.42578125" style="342" customWidth="1"/>
    <col min="15" max="17" width="5.7109375" style="342" customWidth="1"/>
    <col min="18" max="19" width="11.42578125" style="65"/>
    <col min="20" max="20" width="4.7109375" style="65" customWidth="1"/>
    <col min="21" max="21" width="5" style="65" customWidth="1"/>
    <col min="22" max="22" width="2.28515625" style="65" customWidth="1"/>
    <col min="23" max="23" width="26" style="65" customWidth="1"/>
    <col min="24" max="24" width="8" style="65" customWidth="1"/>
    <col min="25" max="25" width="1" style="65" customWidth="1"/>
    <col min="26" max="26" width="6.7109375" style="65" customWidth="1"/>
    <col min="27" max="27" width="1" style="65" customWidth="1"/>
    <col min="28" max="28" width="6.7109375" style="65" customWidth="1"/>
    <col min="29" max="29" width="1" style="65" customWidth="1"/>
    <col min="30" max="30" width="6.7109375" style="65" customWidth="1"/>
    <col min="31" max="31" width="1" style="65" customWidth="1"/>
    <col min="32" max="32" width="6.7109375" style="65" customWidth="1"/>
    <col min="33" max="33" width="1" style="65" customWidth="1"/>
    <col min="34" max="34" width="6.7109375" style="65" customWidth="1"/>
    <col min="35" max="35" width="1" style="65" customWidth="1"/>
    <col min="36" max="37" width="6.7109375" style="65" customWidth="1"/>
    <col min="38" max="256" width="11.42578125" style="65"/>
    <col min="257" max="259" width="0" style="65" hidden="1" customWidth="1"/>
    <col min="260" max="260" width="6" style="65" customWidth="1"/>
    <col min="261" max="261" width="1.140625" style="65" customWidth="1"/>
    <col min="262" max="262" width="63.28515625" style="65" customWidth="1"/>
    <col min="263" max="265" width="5.7109375" style="65" customWidth="1"/>
    <col min="266" max="266" width="0.42578125" style="65" customWidth="1"/>
    <col min="267" max="269" width="5.7109375" style="65" customWidth="1"/>
    <col min="270" max="270" width="0.42578125" style="65" customWidth="1"/>
    <col min="271" max="273" width="5.7109375" style="65" customWidth="1"/>
    <col min="274" max="275" width="11.42578125" style="65"/>
    <col min="276" max="276" width="4.7109375" style="65" customWidth="1"/>
    <col min="277" max="277" width="5" style="65" customWidth="1"/>
    <col min="278" max="278" width="2.28515625" style="65" customWidth="1"/>
    <col min="279" max="279" width="26" style="65" customWidth="1"/>
    <col min="280" max="280" width="8" style="65" customWidth="1"/>
    <col min="281" max="281" width="1" style="65" customWidth="1"/>
    <col min="282" max="282" width="6.7109375" style="65" customWidth="1"/>
    <col min="283" max="283" width="1" style="65" customWidth="1"/>
    <col min="284" max="284" width="6.7109375" style="65" customWidth="1"/>
    <col min="285" max="285" width="1" style="65" customWidth="1"/>
    <col min="286" max="286" width="6.7109375" style="65" customWidth="1"/>
    <col min="287" max="287" width="1" style="65" customWidth="1"/>
    <col min="288" max="288" width="6.7109375" style="65" customWidth="1"/>
    <col min="289" max="289" width="1" style="65" customWidth="1"/>
    <col min="290" max="290" width="6.7109375" style="65" customWidth="1"/>
    <col min="291" max="291" width="1" style="65" customWidth="1"/>
    <col min="292" max="293" width="6.7109375" style="65" customWidth="1"/>
    <col min="294" max="512" width="11.42578125" style="65"/>
    <col min="513" max="515" width="0" style="65" hidden="1" customWidth="1"/>
    <col min="516" max="516" width="6" style="65" customWidth="1"/>
    <col min="517" max="517" width="1.140625" style="65" customWidth="1"/>
    <col min="518" max="518" width="63.28515625" style="65" customWidth="1"/>
    <col min="519" max="521" width="5.7109375" style="65" customWidth="1"/>
    <col min="522" max="522" width="0.42578125" style="65" customWidth="1"/>
    <col min="523" max="525" width="5.7109375" style="65" customWidth="1"/>
    <col min="526" max="526" width="0.42578125" style="65" customWidth="1"/>
    <col min="527" max="529" width="5.7109375" style="65" customWidth="1"/>
    <col min="530" max="531" width="11.42578125" style="65"/>
    <col min="532" max="532" width="4.7109375" style="65" customWidth="1"/>
    <col min="533" max="533" width="5" style="65" customWidth="1"/>
    <col min="534" max="534" width="2.28515625" style="65" customWidth="1"/>
    <col min="535" max="535" width="26" style="65" customWidth="1"/>
    <col min="536" max="536" width="8" style="65" customWidth="1"/>
    <col min="537" max="537" width="1" style="65" customWidth="1"/>
    <col min="538" max="538" width="6.7109375" style="65" customWidth="1"/>
    <col min="539" max="539" width="1" style="65" customWidth="1"/>
    <col min="540" max="540" width="6.7109375" style="65" customWidth="1"/>
    <col min="541" max="541" width="1" style="65" customWidth="1"/>
    <col min="542" max="542" width="6.7109375" style="65" customWidth="1"/>
    <col min="543" max="543" width="1" style="65" customWidth="1"/>
    <col min="544" max="544" width="6.7109375" style="65" customWidth="1"/>
    <col min="545" max="545" width="1" style="65" customWidth="1"/>
    <col min="546" max="546" width="6.7109375" style="65" customWidth="1"/>
    <col min="547" max="547" width="1" style="65" customWidth="1"/>
    <col min="548" max="549" width="6.7109375" style="65" customWidth="1"/>
    <col min="550" max="768" width="11.42578125" style="65"/>
    <col min="769" max="771" width="0" style="65" hidden="1" customWidth="1"/>
    <col min="772" max="772" width="6" style="65" customWidth="1"/>
    <col min="773" max="773" width="1.140625" style="65" customWidth="1"/>
    <col min="774" max="774" width="63.28515625" style="65" customWidth="1"/>
    <col min="775" max="777" width="5.7109375" style="65" customWidth="1"/>
    <col min="778" max="778" width="0.42578125" style="65" customWidth="1"/>
    <col min="779" max="781" width="5.7109375" style="65" customWidth="1"/>
    <col min="782" max="782" width="0.42578125" style="65" customWidth="1"/>
    <col min="783" max="785" width="5.7109375" style="65" customWidth="1"/>
    <col min="786" max="787" width="11.42578125" style="65"/>
    <col min="788" max="788" width="4.7109375" style="65" customWidth="1"/>
    <col min="789" max="789" width="5" style="65" customWidth="1"/>
    <col min="790" max="790" width="2.28515625" style="65" customWidth="1"/>
    <col min="791" max="791" width="26" style="65" customWidth="1"/>
    <col min="792" max="792" width="8" style="65" customWidth="1"/>
    <col min="793" max="793" width="1" style="65" customWidth="1"/>
    <col min="794" max="794" width="6.7109375" style="65" customWidth="1"/>
    <col min="795" max="795" width="1" style="65" customWidth="1"/>
    <col min="796" max="796" width="6.7109375" style="65" customWidth="1"/>
    <col min="797" max="797" width="1" style="65" customWidth="1"/>
    <col min="798" max="798" width="6.7109375" style="65" customWidth="1"/>
    <col min="799" max="799" width="1" style="65" customWidth="1"/>
    <col min="800" max="800" width="6.7109375" style="65" customWidth="1"/>
    <col min="801" max="801" width="1" style="65" customWidth="1"/>
    <col min="802" max="802" width="6.7109375" style="65" customWidth="1"/>
    <col min="803" max="803" width="1" style="65" customWidth="1"/>
    <col min="804" max="805" width="6.7109375" style="65" customWidth="1"/>
    <col min="806" max="1024" width="11.42578125" style="65"/>
    <col min="1025" max="1027" width="0" style="65" hidden="1" customWidth="1"/>
    <col min="1028" max="1028" width="6" style="65" customWidth="1"/>
    <col min="1029" max="1029" width="1.140625" style="65" customWidth="1"/>
    <col min="1030" max="1030" width="63.28515625" style="65" customWidth="1"/>
    <col min="1031" max="1033" width="5.7109375" style="65" customWidth="1"/>
    <col min="1034" max="1034" width="0.42578125" style="65" customWidth="1"/>
    <col min="1035" max="1037" width="5.7109375" style="65" customWidth="1"/>
    <col min="1038" max="1038" width="0.42578125" style="65" customWidth="1"/>
    <col min="1039" max="1041" width="5.7109375" style="65" customWidth="1"/>
    <col min="1042" max="1043" width="11.42578125" style="65"/>
    <col min="1044" max="1044" width="4.7109375" style="65" customWidth="1"/>
    <col min="1045" max="1045" width="5" style="65" customWidth="1"/>
    <col min="1046" max="1046" width="2.28515625" style="65" customWidth="1"/>
    <col min="1047" max="1047" width="26" style="65" customWidth="1"/>
    <col min="1048" max="1048" width="8" style="65" customWidth="1"/>
    <col min="1049" max="1049" width="1" style="65" customWidth="1"/>
    <col min="1050" max="1050" width="6.7109375" style="65" customWidth="1"/>
    <col min="1051" max="1051" width="1" style="65" customWidth="1"/>
    <col min="1052" max="1052" width="6.7109375" style="65" customWidth="1"/>
    <col min="1053" max="1053" width="1" style="65" customWidth="1"/>
    <col min="1054" max="1054" width="6.7109375" style="65" customWidth="1"/>
    <col min="1055" max="1055" width="1" style="65" customWidth="1"/>
    <col min="1056" max="1056" width="6.7109375" style="65" customWidth="1"/>
    <col min="1057" max="1057" width="1" style="65" customWidth="1"/>
    <col min="1058" max="1058" width="6.7109375" style="65" customWidth="1"/>
    <col min="1059" max="1059" width="1" style="65" customWidth="1"/>
    <col min="1060" max="1061" width="6.7109375" style="65" customWidth="1"/>
    <col min="1062" max="1280" width="11.42578125" style="65"/>
    <col min="1281" max="1283" width="0" style="65" hidden="1" customWidth="1"/>
    <col min="1284" max="1284" width="6" style="65" customWidth="1"/>
    <col min="1285" max="1285" width="1.140625" style="65" customWidth="1"/>
    <col min="1286" max="1286" width="63.28515625" style="65" customWidth="1"/>
    <col min="1287" max="1289" width="5.7109375" style="65" customWidth="1"/>
    <col min="1290" max="1290" width="0.42578125" style="65" customWidth="1"/>
    <col min="1291" max="1293" width="5.7109375" style="65" customWidth="1"/>
    <col min="1294" max="1294" width="0.42578125" style="65" customWidth="1"/>
    <col min="1295" max="1297" width="5.7109375" style="65" customWidth="1"/>
    <col min="1298" max="1299" width="11.42578125" style="65"/>
    <col min="1300" max="1300" width="4.7109375" style="65" customWidth="1"/>
    <col min="1301" max="1301" width="5" style="65" customWidth="1"/>
    <col min="1302" max="1302" width="2.28515625" style="65" customWidth="1"/>
    <col min="1303" max="1303" width="26" style="65" customWidth="1"/>
    <col min="1304" max="1304" width="8" style="65" customWidth="1"/>
    <col min="1305" max="1305" width="1" style="65" customWidth="1"/>
    <col min="1306" max="1306" width="6.7109375" style="65" customWidth="1"/>
    <col min="1307" max="1307" width="1" style="65" customWidth="1"/>
    <col min="1308" max="1308" width="6.7109375" style="65" customWidth="1"/>
    <col min="1309" max="1309" width="1" style="65" customWidth="1"/>
    <col min="1310" max="1310" width="6.7109375" style="65" customWidth="1"/>
    <col min="1311" max="1311" width="1" style="65" customWidth="1"/>
    <col min="1312" max="1312" width="6.7109375" style="65" customWidth="1"/>
    <col min="1313" max="1313" width="1" style="65" customWidth="1"/>
    <col min="1314" max="1314" width="6.7109375" style="65" customWidth="1"/>
    <col min="1315" max="1315" width="1" style="65" customWidth="1"/>
    <col min="1316" max="1317" width="6.7109375" style="65" customWidth="1"/>
    <col min="1318" max="1536" width="11.42578125" style="65"/>
    <col min="1537" max="1539" width="0" style="65" hidden="1" customWidth="1"/>
    <col min="1540" max="1540" width="6" style="65" customWidth="1"/>
    <col min="1541" max="1541" width="1.140625" style="65" customWidth="1"/>
    <col min="1542" max="1542" width="63.28515625" style="65" customWidth="1"/>
    <col min="1543" max="1545" width="5.7109375" style="65" customWidth="1"/>
    <col min="1546" max="1546" width="0.42578125" style="65" customWidth="1"/>
    <col min="1547" max="1549" width="5.7109375" style="65" customWidth="1"/>
    <col min="1550" max="1550" width="0.42578125" style="65" customWidth="1"/>
    <col min="1551" max="1553" width="5.7109375" style="65" customWidth="1"/>
    <col min="1554" max="1555" width="11.42578125" style="65"/>
    <col min="1556" max="1556" width="4.7109375" style="65" customWidth="1"/>
    <col min="1557" max="1557" width="5" style="65" customWidth="1"/>
    <col min="1558" max="1558" width="2.28515625" style="65" customWidth="1"/>
    <col min="1559" max="1559" width="26" style="65" customWidth="1"/>
    <col min="1560" max="1560" width="8" style="65" customWidth="1"/>
    <col min="1561" max="1561" width="1" style="65" customWidth="1"/>
    <col min="1562" max="1562" width="6.7109375" style="65" customWidth="1"/>
    <col min="1563" max="1563" width="1" style="65" customWidth="1"/>
    <col min="1564" max="1564" width="6.7109375" style="65" customWidth="1"/>
    <col min="1565" max="1565" width="1" style="65" customWidth="1"/>
    <col min="1566" max="1566" width="6.7109375" style="65" customWidth="1"/>
    <col min="1567" max="1567" width="1" style="65" customWidth="1"/>
    <col min="1568" max="1568" width="6.7109375" style="65" customWidth="1"/>
    <col min="1569" max="1569" width="1" style="65" customWidth="1"/>
    <col min="1570" max="1570" width="6.7109375" style="65" customWidth="1"/>
    <col min="1571" max="1571" width="1" style="65" customWidth="1"/>
    <col min="1572" max="1573" width="6.7109375" style="65" customWidth="1"/>
    <col min="1574" max="1792" width="11.42578125" style="65"/>
    <col min="1793" max="1795" width="0" style="65" hidden="1" customWidth="1"/>
    <col min="1796" max="1796" width="6" style="65" customWidth="1"/>
    <col min="1797" max="1797" width="1.140625" style="65" customWidth="1"/>
    <col min="1798" max="1798" width="63.28515625" style="65" customWidth="1"/>
    <col min="1799" max="1801" width="5.7109375" style="65" customWidth="1"/>
    <col min="1802" max="1802" width="0.42578125" style="65" customWidth="1"/>
    <col min="1803" max="1805" width="5.7109375" style="65" customWidth="1"/>
    <col min="1806" max="1806" width="0.42578125" style="65" customWidth="1"/>
    <col min="1807" max="1809" width="5.7109375" style="65" customWidth="1"/>
    <col min="1810" max="1811" width="11.42578125" style="65"/>
    <col min="1812" max="1812" width="4.7109375" style="65" customWidth="1"/>
    <col min="1813" max="1813" width="5" style="65" customWidth="1"/>
    <col min="1814" max="1814" width="2.28515625" style="65" customWidth="1"/>
    <col min="1815" max="1815" width="26" style="65" customWidth="1"/>
    <col min="1816" max="1816" width="8" style="65" customWidth="1"/>
    <col min="1817" max="1817" width="1" style="65" customWidth="1"/>
    <col min="1818" max="1818" width="6.7109375" style="65" customWidth="1"/>
    <col min="1819" max="1819" width="1" style="65" customWidth="1"/>
    <col min="1820" max="1820" width="6.7109375" style="65" customWidth="1"/>
    <col min="1821" max="1821" width="1" style="65" customWidth="1"/>
    <col min="1822" max="1822" width="6.7109375" style="65" customWidth="1"/>
    <col min="1823" max="1823" width="1" style="65" customWidth="1"/>
    <col min="1824" max="1824" width="6.7109375" style="65" customWidth="1"/>
    <col min="1825" max="1825" width="1" style="65" customWidth="1"/>
    <col min="1826" max="1826" width="6.7109375" style="65" customWidth="1"/>
    <col min="1827" max="1827" width="1" style="65" customWidth="1"/>
    <col min="1828" max="1829" width="6.7109375" style="65" customWidth="1"/>
    <col min="1830" max="2048" width="11.42578125" style="65"/>
    <col min="2049" max="2051" width="0" style="65" hidden="1" customWidth="1"/>
    <col min="2052" max="2052" width="6" style="65" customWidth="1"/>
    <col min="2053" max="2053" width="1.140625" style="65" customWidth="1"/>
    <col min="2054" max="2054" width="63.28515625" style="65" customWidth="1"/>
    <col min="2055" max="2057" width="5.7109375" style="65" customWidth="1"/>
    <col min="2058" max="2058" width="0.42578125" style="65" customWidth="1"/>
    <col min="2059" max="2061" width="5.7109375" style="65" customWidth="1"/>
    <col min="2062" max="2062" width="0.42578125" style="65" customWidth="1"/>
    <col min="2063" max="2065" width="5.7109375" style="65" customWidth="1"/>
    <col min="2066" max="2067" width="11.42578125" style="65"/>
    <col min="2068" max="2068" width="4.7109375" style="65" customWidth="1"/>
    <col min="2069" max="2069" width="5" style="65" customWidth="1"/>
    <col min="2070" max="2070" width="2.28515625" style="65" customWidth="1"/>
    <col min="2071" max="2071" width="26" style="65" customWidth="1"/>
    <col min="2072" max="2072" width="8" style="65" customWidth="1"/>
    <col min="2073" max="2073" width="1" style="65" customWidth="1"/>
    <col min="2074" max="2074" width="6.7109375" style="65" customWidth="1"/>
    <col min="2075" max="2075" width="1" style="65" customWidth="1"/>
    <col min="2076" max="2076" width="6.7109375" style="65" customWidth="1"/>
    <col min="2077" max="2077" width="1" style="65" customWidth="1"/>
    <col min="2078" max="2078" width="6.7109375" style="65" customWidth="1"/>
    <col min="2079" max="2079" width="1" style="65" customWidth="1"/>
    <col min="2080" max="2080" width="6.7109375" style="65" customWidth="1"/>
    <col min="2081" max="2081" width="1" style="65" customWidth="1"/>
    <col min="2082" max="2082" width="6.7109375" style="65" customWidth="1"/>
    <col min="2083" max="2083" width="1" style="65" customWidth="1"/>
    <col min="2084" max="2085" width="6.7109375" style="65" customWidth="1"/>
    <col min="2086" max="2304" width="11.42578125" style="65"/>
    <col min="2305" max="2307" width="0" style="65" hidden="1" customWidth="1"/>
    <col min="2308" max="2308" width="6" style="65" customWidth="1"/>
    <col min="2309" max="2309" width="1.140625" style="65" customWidth="1"/>
    <col min="2310" max="2310" width="63.28515625" style="65" customWidth="1"/>
    <col min="2311" max="2313" width="5.7109375" style="65" customWidth="1"/>
    <col min="2314" max="2314" width="0.42578125" style="65" customWidth="1"/>
    <col min="2315" max="2317" width="5.7109375" style="65" customWidth="1"/>
    <col min="2318" max="2318" width="0.42578125" style="65" customWidth="1"/>
    <col min="2319" max="2321" width="5.7109375" style="65" customWidth="1"/>
    <col min="2322" max="2323" width="11.42578125" style="65"/>
    <col min="2324" max="2324" width="4.7109375" style="65" customWidth="1"/>
    <col min="2325" max="2325" width="5" style="65" customWidth="1"/>
    <col min="2326" max="2326" width="2.28515625" style="65" customWidth="1"/>
    <col min="2327" max="2327" width="26" style="65" customWidth="1"/>
    <col min="2328" max="2328" width="8" style="65" customWidth="1"/>
    <col min="2329" max="2329" width="1" style="65" customWidth="1"/>
    <col min="2330" max="2330" width="6.7109375" style="65" customWidth="1"/>
    <col min="2331" max="2331" width="1" style="65" customWidth="1"/>
    <col min="2332" max="2332" width="6.7109375" style="65" customWidth="1"/>
    <col min="2333" max="2333" width="1" style="65" customWidth="1"/>
    <col min="2334" max="2334" width="6.7109375" style="65" customWidth="1"/>
    <col min="2335" max="2335" width="1" style="65" customWidth="1"/>
    <col min="2336" max="2336" width="6.7109375" style="65" customWidth="1"/>
    <col min="2337" max="2337" width="1" style="65" customWidth="1"/>
    <col min="2338" max="2338" width="6.7109375" style="65" customWidth="1"/>
    <col min="2339" max="2339" width="1" style="65" customWidth="1"/>
    <col min="2340" max="2341" width="6.7109375" style="65" customWidth="1"/>
    <col min="2342" max="2560" width="11.42578125" style="65"/>
    <col min="2561" max="2563" width="0" style="65" hidden="1" customWidth="1"/>
    <col min="2564" max="2564" width="6" style="65" customWidth="1"/>
    <col min="2565" max="2565" width="1.140625" style="65" customWidth="1"/>
    <col min="2566" max="2566" width="63.28515625" style="65" customWidth="1"/>
    <col min="2567" max="2569" width="5.7109375" style="65" customWidth="1"/>
    <col min="2570" max="2570" width="0.42578125" style="65" customWidth="1"/>
    <col min="2571" max="2573" width="5.7109375" style="65" customWidth="1"/>
    <col min="2574" max="2574" width="0.42578125" style="65" customWidth="1"/>
    <col min="2575" max="2577" width="5.7109375" style="65" customWidth="1"/>
    <col min="2578" max="2579" width="11.42578125" style="65"/>
    <col min="2580" max="2580" width="4.7109375" style="65" customWidth="1"/>
    <col min="2581" max="2581" width="5" style="65" customWidth="1"/>
    <col min="2582" max="2582" width="2.28515625" style="65" customWidth="1"/>
    <col min="2583" max="2583" width="26" style="65" customWidth="1"/>
    <col min="2584" max="2584" width="8" style="65" customWidth="1"/>
    <col min="2585" max="2585" width="1" style="65" customWidth="1"/>
    <col min="2586" max="2586" width="6.7109375" style="65" customWidth="1"/>
    <col min="2587" max="2587" width="1" style="65" customWidth="1"/>
    <col min="2588" max="2588" width="6.7109375" style="65" customWidth="1"/>
    <col min="2589" max="2589" width="1" style="65" customWidth="1"/>
    <col min="2590" max="2590" width="6.7109375" style="65" customWidth="1"/>
    <col min="2591" max="2591" width="1" style="65" customWidth="1"/>
    <col min="2592" max="2592" width="6.7109375" style="65" customWidth="1"/>
    <col min="2593" max="2593" width="1" style="65" customWidth="1"/>
    <col min="2594" max="2594" width="6.7109375" style="65" customWidth="1"/>
    <col min="2595" max="2595" width="1" style="65" customWidth="1"/>
    <col min="2596" max="2597" width="6.7109375" style="65" customWidth="1"/>
    <col min="2598" max="2816" width="11.42578125" style="65"/>
    <col min="2817" max="2819" width="0" style="65" hidden="1" customWidth="1"/>
    <col min="2820" max="2820" width="6" style="65" customWidth="1"/>
    <col min="2821" max="2821" width="1.140625" style="65" customWidth="1"/>
    <col min="2822" max="2822" width="63.28515625" style="65" customWidth="1"/>
    <col min="2823" max="2825" width="5.7109375" style="65" customWidth="1"/>
    <col min="2826" max="2826" width="0.42578125" style="65" customWidth="1"/>
    <col min="2827" max="2829" width="5.7109375" style="65" customWidth="1"/>
    <col min="2830" max="2830" width="0.42578125" style="65" customWidth="1"/>
    <col min="2831" max="2833" width="5.7109375" style="65" customWidth="1"/>
    <col min="2834" max="2835" width="11.42578125" style="65"/>
    <col min="2836" max="2836" width="4.7109375" style="65" customWidth="1"/>
    <col min="2837" max="2837" width="5" style="65" customWidth="1"/>
    <col min="2838" max="2838" width="2.28515625" style="65" customWidth="1"/>
    <col min="2839" max="2839" width="26" style="65" customWidth="1"/>
    <col min="2840" max="2840" width="8" style="65" customWidth="1"/>
    <col min="2841" max="2841" width="1" style="65" customWidth="1"/>
    <col min="2842" max="2842" width="6.7109375" style="65" customWidth="1"/>
    <col min="2843" max="2843" width="1" style="65" customWidth="1"/>
    <col min="2844" max="2844" width="6.7109375" style="65" customWidth="1"/>
    <col min="2845" max="2845" width="1" style="65" customWidth="1"/>
    <col min="2846" max="2846" width="6.7109375" style="65" customWidth="1"/>
    <col min="2847" max="2847" width="1" style="65" customWidth="1"/>
    <col min="2848" max="2848" width="6.7109375" style="65" customWidth="1"/>
    <col min="2849" max="2849" width="1" style="65" customWidth="1"/>
    <col min="2850" max="2850" width="6.7109375" style="65" customWidth="1"/>
    <col min="2851" max="2851" width="1" style="65" customWidth="1"/>
    <col min="2852" max="2853" width="6.7109375" style="65" customWidth="1"/>
    <col min="2854" max="3072" width="11.42578125" style="65"/>
    <col min="3073" max="3075" width="0" style="65" hidden="1" customWidth="1"/>
    <col min="3076" max="3076" width="6" style="65" customWidth="1"/>
    <col min="3077" max="3077" width="1.140625" style="65" customWidth="1"/>
    <col min="3078" max="3078" width="63.28515625" style="65" customWidth="1"/>
    <col min="3079" max="3081" width="5.7109375" style="65" customWidth="1"/>
    <col min="3082" max="3082" width="0.42578125" style="65" customWidth="1"/>
    <col min="3083" max="3085" width="5.7109375" style="65" customWidth="1"/>
    <col min="3086" max="3086" width="0.42578125" style="65" customWidth="1"/>
    <col min="3087" max="3089" width="5.7109375" style="65" customWidth="1"/>
    <col min="3090" max="3091" width="11.42578125" style="65"/>
    <col min="3092" max="3092" width="4.7109375" style="65" customWidth="1"/>
    <col min="3093" max="3093" width="5" style="65" customWidth="1"/>
    <col min="3094" max="3094" width="2.28515625" style="65" customWidth="1"/>
    <col min="3095" max="3095" width="26" style="65" customWidth="1"/>
    <col min="3096" max="3096" width="8" style="65" customWidth="1"/>
    <col min="3097" max="3097" width="1" style="65" customWidth="1"/>
    <col min="3098" max="3098" width="6.7109375" style="65" customWidth="1"/>
    <col min="3099" max="3099" width="1" style="65" customWidth="1"/>
    <col min="3100" max="3100" width="6.7109375" style="65" customWidth="1"/>
    <col min="3101" max="3101" width="1" style="65" customWidth="1"/>
    <col min="3102" max="3102" width="6.7109375" style="65" customWidth="1"/>
    <col min="3103" max="3103" width="1" style="65" customWidth="1"/>
    <col min="3104" max="3104" width="6.7109375" style="65" customWidth="1"/>
    <col min="3105" max="3105" width="1" style="65" customWidth="1"/>
    <col min="3106" max="3106" width="6.7109375" style="65" customWidth="1"/>
    <col min="3107" max="3107" width="1" style="65" customWidth="1"/>
    <col min="3108" max="3109" width="6.7109375" style="65" customWidth="1"/>
    <col min="3110" max="3328" width="11.42578125" style="65"/>
    <col min="3329" max="3331" width="0" style="65" hidden="1" customWidth="1"/>
    <col min="3332" max="3332" width="6" style="65" customWidth="1"/>
    <col min="3333" max="3333" width="1.140625" style="65" customWidth="1"/>
    <col min="3334" max="3334" width="63.28515625" style="65" customWidth="1"/>
    <col min="3335" max="3337" width="5.7109375" style="65" customWidth="1"/>
    <col min="3338" max="3338" width="0.42578125" style="65" customWidth="1"/>
    <col min="3339" max="3341" width="5.7109375" style="65" customWidth="1"/>
    <col min="3342" max="3342" width="0.42578125" style="65" customWidth="1"/>
    <col min="3343" max="3345" width="5.7109375" style="65" customWidth="1"/>
    <col min="3346" max="3347" width="11.42578125" style="65"/>
    <col min="3348" max="3348" width="4.7109375" style="65" customWidth="1"/>
    <col min="3349" max="3349" width="5" style="65" customWidth="1"/>
    <col min="3350" max="3350" width="2.28515625" style="65" customWidth="1"/>
    <col min="3351" max="3351" width="26" style="65" customWidth="1"/>
    <col min="3352" max="3352" width="8" style="65" customWidth="1"/>
    <col min="3353" max="3353" width="1" style="65" customWidth="1"/>
    <col min="3354" max="3354" width="6.7109375" style="65" customWidth="1"/>
    <col min="3355" max="3355" width="1" style="65" customWidth="1"/>
    <col min="3356" max="3356" width="6.7109375" style="65" customWidth="1"/>
    <col min="3357" max="3357" width="1" style="65" customWidth="1"/>
    <col min="3358" max="3358" width="6.7109375" style="65" customWidth="1"/>
    <col min="3359" max="3359" width="1" style="65" customWidth="1"/>
    <col min="3360" max="3360" width="6.7109375" style="65" customWidth="1"/>
    <col min="3361" max="3361" width="1" style="65" customWidth="1"/>
    <col min="3362" max="3362" width="6.7109375" style="65" customWidth="1"/>
    <col min="3363" max="3363" width="1" style="65" customWidth="1"/>
    <col min="3364" max="3365" width="6.7109375" style="65" customWidth="1"/>
    <col min="3366" max="3584" width="11.42578125" style="65"/>
    <col min="3585" max="3587" width="0" style="65" hidden="1" customWidth="1"/>
    <col min="3588" max="3588" width="6" style="65" customWidth="1"/>
    <col min="3589" max="3589" width="1.140625" style="65" customWidth="1"/>
    <col min="3590" max="3590" width="63.28515625" style="65" customWidth="1"/>
    <col min="3591" max="3593" width="5.7109375" style="65" customWidth="1"/>
    <col min="3594" max="3594" width="0.42578125" style="65" customWidth="1"/>
    <col min="3595" max="3597" width="5.7109375" style="65" customWidth="1"/>
    <col min="3598" max="3598" width="0.42578125" style="65" customWidth="1"/>
    <col min="3599" max="3601" width="5.7109375" style="65" customWidth="1"/>
    <col min="3602" max="3603" width="11.42578125" style="65"/>
    <col min="3604" max="3604" width="4.7109375" style="65" customWidth="1"/>
    <col min="3605" max="3605" width="5" style="65" customWidth="1"/>
    <col min="3606" max="3606" width="2.28515625" style="65" customWidth="1"/>
    <col min="3607" max="3607" width="26" style="65" customWidth="1"/>
    <col min="3608" max="3608" width="8" style="65" customWidth="1"/>
    <col min="3609" max="3609" width="1" style="65" customWidth="1"/>
    <col min="3610" max="3610" width="6.7109375" style="65" customWidth="1"/>
    <col min="3611" max="3611" width="1" style="65" customWidth="1"/>
    <col min="3612" max="3612" width="6.7109375" style="65" customWidth="1"/>
    <col min="3613" max="3613" width="1" style="65" customWidth="1"/>
    <col min="3614" max="3614" width="6.7109375" style="65" customWidth="1"/>
    <col min="3615" max="3615" width="1" style="65" customWidth="1"/>
    <col min="3616" max="3616" width="6.7109375" style="65" customWidth="1"/>
    <col min="3617" max="3617" width="1" style="65" customWidth="1"/>
    <col min="3618" max="3618" width="6.7109375" style="65" customWidth="1"/>
    <col min="3619" max="3619" width="1" style="65" customWidth="1"/>
    <col min="3620" max="3621" width="6.7109375" style="65" customWidth="1"/>
    <col min="3622" max="3840" width="11.42578125" style="65"/>
    <col min="3841" max="3843" width="0" style="65" hidden="1" customWidth="1"/>
    <col min="3844" max="3844" width="6" style="65" customWidth="1"/>
    <col min="3845" max="3845" width="1.140625" style="65" customWidth="1"/>
    <col min="3846" max="3846" width="63.28515625" style="65" customWidth="1"/>
    <col min="3847" max="3849" width="5.7109375" style="65" customWidth="1"/>
    <col min="3850" max="3850" width="0.42578125" style="65" customWidth="1"/>
    <col min="3851" max="3853" width="5.7109375" style="65" customWidth="1"/>
    <col min="3854" max="3854" width="0.42578125" style="65" customWidth="1"/>
    <col min="3855" max="3857" width="5.7109375" style="65" customWidth="1"/>
    <col min="3858" max="3859" width="11.42578125" style="65"/>
    <col min="3860" max="3860" width="4.7109375" style="65" customWidth="1"/>
    <col min="3861" max="3861" width="5" style="65" customWidth="1"/>
    <col min="3862" max="3862" width="2.28515625" style="65" customWidth="1"/>
    <col min="3863" max="3863" width="26" style="65" customWidth="1"/>
    <col min="3864" max="3864" width="8" style="65" customWidth="1"/>
    <col min="3865" max="3865" width="1" style="65" customWidth="1"/>
    <col min="3866" max="3866" width="6.7109375" style="65" customWidth="1"/>
    <col min="3867" max="3867" width="1" style="65" customWidth="1"/>
    <col min="3868" max="3868" width="6.7109375" style="65" customWidth="1"/>
    <col min="3869" max="3869" width="1" style="65" customWidth="1"/>
    <col min="3870" max="3870" width="6.7109375" style="65" customWidth="1"/>
    <col min="3871" max="3871" width="1" style="65" customWidth="1"/>
    <col min="3872" max="3872" width="6.7109375" style="65" customWidth="1"/>
    <col min="3873" max="3873" width="1" style="65" customWidth="1"/>
    <col min="3874" max="3874" width="6.7109375" style="65" customWidth="1"/>
    <col min="3875" max="3875" width="1" style="65" customWidth="1"/>
    <col min="3876" max="3877" width="6.7109375" style="65" customWidth="1"/>
    <col min="3878" max="4096" width="11.42578125" style="65"/>
    <col min="4097" max="4099" width="0" style="65" hidden="1" customWidth="1"/>
    <col min="4100" max="4100" width="6" style="65" customWidth="1"/>
    <col min="4101" max="4101" width="1.140625" style="65" customWidth="1"/>
    <col min="4102" max="4102" width="63.28515625" style="65" customWidth="1"/>
    <col min="4103" max="4105" width="5.7109375" style="65" customWidth="1"/>
    <col min="4106" max="4106" width="0.42578125" style="65" customWidth="1"/>
    <col min="4107" max="4109" width="5.7109375" style="65" customWidth="1"/>
    <col min="4110" max="4110" width="0.42578125" style="65" customWidth="1"/>
    <col min="4111" max="4113" width="5.7109375" style="65" customWidth="1"/>
    <col min="4114" max="4115" width="11.42578125" style="65"/>
    <col min="4116" max="4116" width="4.7109375" style="65" customWidth="1"/>
    <col min="4117" max="4117" width="5" style="65" customWidth="1"/>
    <col min="4118" max="4118" width="2.28515625" style="65" customWidth="1"/>
    <col min="4119" max="4119" width="26" style="65" customWidth="1"/>
    <col min="4120" max="4120" width="8" style="65" customWidth="1"/>
    <col min="4121" max="4121" width="1" style="65" customWidth="1"/>
    <col min="4122" max="4122" width="6.7109375" style="65" customWidth="1"/>
    <col min="4123" max="4123" width="1" style="65" customWidth="1"/>
    <col min="4124" max="4124" width="6.7109375" style="65" customWidth="1"/>
    <col min="4125" max="4125" width="1" style="65" customWidth="1"/>
    <col min="4126" max="4126" width="6.7109375" style="65" customWidth="1"/>
    <col min="4127" max="4127" width="1" style="65" customWidth="1"/>
    <col min="4128" max="4128" width="6.7109375" style="65" customWidth="1"/>
    <col min="4129" max="4129" width="1" style="65" customWidth="1"/>
    <col min="4130" max="4130" width="6.7109375" style="65" customWidth="1"/>
    <col min="4131" max="4131" width="1" style="65" customWidth="1"/>
    <col min="4132" max="4133" width="6.7109375" style="65" customWidth="1"/>
    <col min="4134" max="4352" width="11.42578125" style="65"/>
    <col min="4353" max="4355" width="0" style="65" hidden="1" customWidth="1"/>
    <col min="4356" max="4356" width="6" style="65" customWidth="1"/>
    <col min="4357" max="4357" width="1.140625" style="65" customWidth="1"/>
    <col min="4358" max="4358" width="63.28515625" style="65" customWidth="1"/>
    <col min="4359" max="4361" width="5.7109375" style="65" customWidth="1"/>
    <col min="4362" max="4362" width="0.42578125" style="65" customWidth="1"/>
    <col min="4363" max="4365" width="5.7109375" style="65" customWidth="1"/>
    <col min="4366" max="4366" width="0.42578125" style="65" customWidth="1"/>
    <col min="4367" max="4369" width="5.7109375" style="65" customWidth="1"/>
    <col min="4370" max="4371" width="11.42578125" style="65"/>
    <col min="4372" max="4372" width="4.7109375" style="65" customWidth="1"/>
    <col min="4373" max="4373" width="5" style="65" customWidth="1"/>
    <col min="4374" max="4374" width="2.28515625" style="65" customWidth="1"/>
    <col min="4375" max="4375" width="26" style="65" customWidth="1"/>
    <col min="4376" max="4376" width="8" style="65" customWidth="1"/>
    <col min="4377" max="4377" width="1" style="65" customWidth="1"/>
    <col min="4378" max="4378" width="6.7109375" style="65" customWidth="1"/>
    <col min="4379" max="4379" width="1" style="65" customWidth="1"/>
    <col min="4380" max="4380" width="6.7109375" style="65" customWidth="1"/>
    <col min="4381" max="4381" width="1" style="65" customWidth="1"/>
    <col min="4382" max="4382" width="6.7109375" style="65" customWidth="1"/>
    <col min="4383" max="4383" width="1" style="65" customWidth="1"/>
    <col min="4384" max="4384" width="6.7109375" style="65" customWidth="1"/>
    <col min="4385" max="4385" width="1" style="65" customWidth="1"/>
    <col min="4386" max="4386" width="6.7109375" style="65" customWidth="1"/>
    <col min="4387" max="4387" width="1" style="65" customWidth="1"/>
    <col min="4388" max="4389" width="6.7109375" style="65" customWidth="1"/>
    <col min="4390" max="4608" width="11.42578125" style="65"/>
    <col min="4609" max="4611" width="0" style="65" hidden="1" customWidth="1"/>
    <col min="4612" max="4612" width="6" style="65" customWidth="1"/>
    <col min="4613" max="4613" width="1.140625" style="65" customWidth="1"/>
    <col min="4614" max="4614" width="63.28515625" style="65" customWidth="1"/>
    <col min="4615" max="4617" width="5.7109375" style="65" customWidth="1"/>
    <col min="4618" max="4618" width="0.42578125" style="65" customWidth="1"/>
    <col min="4619" max="4621" width="5.7109375" style="65" customWidth="1"/>
    <col min="4622" max="4622" width="0.42578125" style="65" customWidth="1"/>
    <col min="4623" max="4625" width="5.7109375" style="65" customWidth="1"/>
    <col min="4626" max="4627" width="11.42578125" style="65"/>
    <col min="4628" max="4628" width="4.7109375" style="65" customWidth="1"/>
    <col min="4629" max="4629" width="5" style="65" customWidth="1"/>
    <col min="4630" max="4630" width="2.28515625" style="65" customWidth="1"/>
    <col min="4631" max="4631" width="26" style="65" customWidth="1"/>
    <col min="4632" max="4632" width="8" style="65" customWidth="1"/>
    <col min="4633" max="4633" width="1" style="65" customWidth="1"/>
    <col min="4634" max="4634" width="6.7109375" style="65" customWidth="1"/>
    <col min="4635" max="4635" width="1" style="65" customWidth="1"/>
    <col min="4636" max="4636" width="6.7109375" style="65" customWidth="1"/>
    <col min="4637" max="4637" width="1" style="65" customWidth="1"/>
    <col min="4638" max="4638" width="6.7109375" style="65" customWidth="1"/>
    <col min="4639" max="4639" width="1" style="65" customWidth="1"/>
    <col min="4640" max="4640" width="6.7109375" style="65" customWidth="1"/>
    <col min="4641" max="4641" width="1" style="65" customWidth="1"/>
    <col min="4642" max="4642" width="6.7109375" style="65" customWidth="1"/>
    <col min="4643" max="4643" width="1" style="65" customWidth="1"/>
    <col min="4644" max="4645" width="6.7109375" style="65" customWidth="1"/>
    <col min="4646" max="4864" width="11.42578125" style="65"/>
    <col min="4865" max="4867" width="0" style="65" hidden="1" customWidth="1"/>
    <col min="4868" max="4868" width="6" style="65" customWidth="1"/>
    <col min="4869" max="4869" width="1.140625" style="65" customWidth="1"/>
    <col min="4870" max="4870" width="63.28515625" style="65" customWidth="1"/>
    <col min="4871" max="4873" width="5.7109375" style="65" customWidth="1"/>
    <col min="4874" max="4874" width="0.42578125" style="65" customWidth="1"/>
    <col min="4875" max="4877" width="5.7109375" style="65" customWidth="1"/>
    <col min="4878" max="4878" width="0.42578125" style="65" customWidth="1"/>
    <col min="4879" max="4881" width="5.7109375" style="65" customWidth="1"/>
    <col min="4882" max="4883" width="11.42578125" style="65"/>
    <col min="4884" max="4884" width="4.7109375" style="65" customWidth="1"/>
    <col min="4885" max="4885" width="5" style="65" customWidth="1"/>
    <col min="4886" max="4886" width="2.28515625" style="65" customWidth="1"/>
    <col min="4887" max="4887" width="26" style="65" customWidth="1"/>
    <col min="4888" max="4888" width="8" style="65" customWidth="1"/>
    <col min="4889" max="4889" width="1" style="65" customWidth="1"/>
    <col min="4890" max="4890" width="6.7109375" style="65" customWidth="1"/>
    <col min="4891" max="4891" width="1" style="65" customWidth="1"/>
    <col min="4892" max="4892" width="6.7109375" style="65" customWidth="1"/>
    <col min="4893" max="4893" width="1" style="65" customWidth="1"/>
    <col min="4894" max="4894" width="6.7109375" style="65" customWidth="1"/>
    <col min="4895" max="4895" width="1" style="65" customWidth="1"/>
    <col min="4896" max="4896" width="6.7109375" style="65" customWidth="1"/>
    <col min="4897" max="4897" width="1" style="65" customWidth="1"/>
    <col min="4898" max="4898" width="6.7109375" style="65" customWidth="1"/>
    <col min="4899" max="4899" width="1" style="65" customWidth="1"/>
    <col min="4900" max="4901" width="6.7109375" style="65" customWidth="1"/>
    <col min="4902" max="5120" width="11.42578125" style="65"/>
    <col min="5121" max="5123" width="0" style="65" hidden="1" customWidth="1"/>
    <col min="5124" max="5124" width="6" style="65" customWidth="1"/>
    <col min="5125" max="5125" width="1.140625" style="65" customWidth="1"/>
    <col min="5126" max="5126" width="63.28515625" style="65" customWidth="1"/>
    <col min="5127" max="5129" width="5.7109375" style="65" customWidth="1"/>
    <col min="5130" max="5130" width="0.42578125" style="65" customWidth="1"/>
    <col min="5131" max="5133" width="5.7109375" style="65" customWidth="1"/>
    <col min="5134" max="5134" width="0.42578125" style="65" customWidth="1"/>
    <col min="5135" max="5137" width="5.7109375" style="65" customWidth="1"/>
    <col min="5138" max="5139" width="11.42578125" style="65"/>
    <col min="5140" max="5140" width="4.7109375" style="65" customWidth="1"/>
    <col min="5141" max="5141" width="5" style="65" customWidth="1"/>
    <col min="5142" max="5142" width="2.28515625" style="65" customWidth="1"/>
    <col min="5143" max="5143" width="26" style="65" customWidth="1"/>
    <col min="5144" max="5144" width="8" style="65" customWidth="1"/>
    <col min="5145" max="5145" width="1" style="65" customWidth="1"/>
    <col min="5146" max="5146" width="6.7109375" style="65" customWidth="1"/>
    <col min="5147" max="5147" width="1" style="65" customWidth="1"/>
    <col min="5148" max="5148" width="6.7109375" style="65" customWidth="1"/>
    <col min="5149" max="5149" width="1" style="65" customWidth="1"/>
    <col min="5150" max="5150" width="6.7109375" style="65" customWidth="1"/>
    <col min="5151" max="5151" width="1" style="65" customWidth="1"/>
    <col min="5152" max="5152" width="6.7109375" style="65" customWidth="1"/>
    <col min="5153" max="5153" width="1" style="65" customWidth="1"/>
    <col min="5154" max="5154" width="6.7109375" style="65" customWidth="1"/>
    <col min="5155" max="5155" width="1" style="65" customWidth="1"/>
    <col min="5156" max="5157" width="6.7109375" style="65" customWidth="1"/>
    <col min="5158" max="5376" width="11.42578125" style="65"/>
    <col min="5377" max="5379" width="0" style="65" hidden="1" customWidth="1"/>
    <col min="5380" max="5380" width="6" style="65" customWidth="1"/>
    <col min="5381" max="5381" width="1.140625" style="65" customWidth="1"/>
    <col min="5382" max="5382" width="63.28515625" style="65" customWidth="1"/>
    <col min="5383" max="5385" width="5.7109375" style="65" customWidth="1"/>
    <col min="5386" max="5386" width="0.42578125" style="65" customWidth="1"/>
    <col min="5387" max="5389" width="5.7109375" style="65" customWidth="1"/>
    <col min="5390" max="5390" width="0.42578125" style="65" customWidth="1"/>
    <col min="5391" max="5393" width="5.7109375" style="65" customWidth="1"/>
    <col min="5394" max="5395" width="11.42578125" style="65"/>
    <col min="5396" max="5396" width="4.7109375" style="65" customWidth="1"/>
    <col min="5397" max="5397" width="5" style="65" customWidth="1"/>
    <col min="5398" max="5398" width="2.28515625" style="65" customWidth="1"/>
    <col min="5399" max="5399" width="26" style="65" customWidth="1"/>
    <col min="5400" max="5400" width="8" style="65" customWidth="1"/>
    <col min="5401" max="5401" width="1" style="65" customWidth="1"/>
    <col min="5402" max="5402" width="6.7109375" style="65" customWidth="1"/>
    <col min="5403" max="5403" width="1" style="65" customWidth="1"/>
    <col min="5404" max="5404" width="6.7109375" style="65" customWidth="1"/>
    <col min="5405" max="5405" width="1" style="65" customWidth="1"/>
    <col min="5406" max="5406" width="6.7109375" style="65" customWidth="1"/>
    <col min="5407" max="5407" width="1" style="65" customWidth="1"/>
    <col min="5408" max="5408" width="6.7109375" style="65" customWidth="1"/>
    <col min="5409" max="5409" width="1" style="65" customWidth="1"/>
    <col min="5410" max="5410" width="6.7109375" style="65" customWidth="1"/>
    <col min="5411" max="5411" width="1" style="65" customWidth="1"/>
    <col min="5412" max="5413" width="6.7109375" style="65" customWidth="1"/>
    <col min="5414" max="5632" width="11.42578125" style="65"/>
    <col min="5633" max="5635" width="0" style="65" hidden="1" customWidth="1"/>
    <col min="5636" max="5636" width="6" style="65" customWidth="1"/>
    <col min="5637" max="5637" width="1.140625" style="65" customWidth="1"/>
    <col min="5638" max="5638" width="63.28515625" style="65" customWidth="1"/>
    <col min="5639" max="5641" width="5.7109375" style="65" customWidth="1"/>
    <col min="5642" max="5642" width="0.42578125" style="65" customWidth="1"/>
    <col min="5643" max="5645" width="5.7109375" style="65" customWidth="1"/>
    <col min="5646" max="5646" width="0.42578125" style="65" customWidth="1"/>
    <col min="5647" max="5649" width="5.7109375" style="65" customWidth="1"/>
    <col min="5650" max="5651" width="11.42578125" style="65"/>
    <col min="5652" max="5652" width="4.7109375" style="65" customWidth="1"/>
    <col min="5653" max="5653" width="5" style="65" customWidth="1"/>
    <col min="5654" max="5654" width="2.28515625" style="65" customWidth="1"/>
    <col min="5655" max="5655" width="26" style="65" customWidth="1"/>
    <col min="5656" max="5656" width="8" style="65" customWidth="1"/>
    <col min="5657" max="5657" width="1" style="65" customWidth="1"/>
    <col min="5658" max="5658" width="6.7109375" style="65" customWidth="1"/>
    <col min="5659" max="5659" width="1" style="65" customWidth="1"/>
    <col min="5660" max="5660" width="6.7109375" style="65" customWidth="1"/>
    <col min="5661" max="5661" width="1" style="65" customWidth="1"/>
    <col min="5662" max="5662" width="6.7109375" style="65" customWidth="1"/>
    <col min="5663" max="5663" width="1" style="65" customWidth="1"/>
    <col min="5664" max="5664" width="6.7109375" style="65" customWidth="1"/>
    <col min="5665" max="5665" width="1" style="65" customWidth="1"/>
    <col min="5666" max="5666" width="6.7109375" style="65" customWidth="1"/>
    <col min="5667" max="5667" width="1" style="65" customWidth="1"/>
    <col min="5668" max="5669" width="6.7109375" style="65" customWidth="1"/>
    <col min="5670" max="5888" width="11.42578125" style="65"/>
    <col min="5889" max="5891" width="0" style="65" hidden="1" customWidth="1"/>
    <col min="5892" max="5892" width="6" style="65" customWidth="1"/>
    <col min="5893" max="5893" width="1.140625" style="65" customWidth="1"/>
    <col min="5894" max="5894" width="63.28515625" style="65" customWidth="1"/>
    <col min="5895" max="5897" width="5.7109375" style="65" customWidth="1"/>
    <col min="5898" max="5898" width="0.42578125" style="65" customWidth="1"/>
    <col min="5899" max="5901" width="5.7109375" style="65" customWidth="1"/>
    <col min="5902" max="5902" width="0.42578125" style="65" customWidth="1"/>
    <col min="5903" max="5905" width="5.7109375" style="65" customWidth="1"/>
    <col min="5906" max="5907" width="11.42578125" style="65"/>
    <col min="5908" max="5908" width="4.7109375" style="65" customWidth="1"/>
    <col min="5909" max="5909" width="5" style="65" customWidth="1"/>
    <col min="5910" max="5910" width="2.28515625" style="65" customWidth="1"/>
    <col min="5911" max="5911" width="26" style="65" customWidth="1"/>
    <col min="5912" max="5912" width="8" style="65" customWidth="1"/>
    <col min="5913" max="5913" width="1" style="65" customWidth="1"/>
    <col min="5914" max="5914" width="6.7109375" style="65" customWidth="1"/>
    <col min="5915" max="5915" width="1" style="65" customWidth="1"/>
    <col min="5916" max="5916" width="6.7109375" style="65" customWidth="1"/>
    <col min="5917" max="5917" width="1" style="65" customWidth="1"/>
    <col min="5918" max="5918" width="6.7109375" style="65" customWidth="1"/>
    <col min="5919" max="5919" width="1" style="65" customWidth="1"/>
    <col min="5920" max="5920" width="6.7109375" style="65" customWidth="1"/>
    <col min="5921" max="5921" width="1" style="65" customWidth="1"/>
    <col min="5922" max="5922" width="6.7109375" style="65" customWidth="1"/>
    <col min="5923" max="5923" width="1" style="65" customWidth="1"/>
    <col min="5924" max="5925" width="6.7109375" style="65" customWidth="1"/>
    <col min="5926" max="6144" width="11.42578125" style="65"/>
    <col min="6145" max="6147" width="0" style="65" hidden="1" customWidth="1"/>
    <col min="6148" max="6148" width="6" style="65" customWidth="1"/>
    <col min="6149" max="6149" width="1.140625" style="65" customWidth="1"/>
    <col min="6150" max="6150" width="63.28515625" style="65" customWidth="1"/>
    <col min="6151" max="6153" width="5.7109375" style="65" customWidth="1"/>
    <col min="6154" max="6154" width="0.42578125" style="65" customWidth="1"/>
    <col min="6155" max="6157" width="5.7109375" style="65" customWidth="1"/>
    <col min="6158" max="6158" width="0.42578125" style="65" customWidth="1"/>
    <col min="6159" max="6161" width="5.7109375" style="65" customWidth="1"/>
    <col min="6162" max="6163" width="11.42578125" style="65"/>
    <col min="6164" max="6164" width="4.7109375" style="65" customWidth="1"/>
    <col min="6165" max="6165" width="5" style="65" customWidth="1"/>
    <col min="6166" max="6166" width="2.28515625" style="65" customWidth="1"/>
    <col min="6167" max="6167" width="26" style="65" customWidth="1"/>
    <col min="6168" max="6168" width="8" style="65" customWidth="1"/>
    <col min="6169" max="6169" width="1" style="65" customWidth="1"/>
    <col min="6170" max="6170" width="6.7109375" style="65" customWidth="1"/>
    <col min="6171" max="6171" width="1" style="65" customWidth="1"/>
    <col min="6172" max="6172" width="6.7109375" style="65" customWidth="1"/>
    <col min="6173" max="6173" width="1" style="65" customWidth="1"/>
    <col min="6174" max="6174" width="6.7109375" style="65" customWidth="1"/>
    <col min="6175" max="6175" width="1" style="65" customWidth="1"/>
    <col min="6176" max="6176" width="6.7109375" style="65" customWidth="1"/>
    <col min="6177" max="6177" width="1" style="65" customWidth="1"/>
    <col min="6178" max="6178" width="6.7109375" style="65" customWidth="1"/>
    <col min="6179" max="6179" width="1" style="65" customWidth="1"/>
    <col min="6180" max="6181" width="6.7109375" style="65" customWidth="1"/>
    <col min="6182" max="6400" width="11.42578125" style="65"/>
    <col min="6401" max="6403" width="0" style="65" hidden="1" customWidth="1"/>
    <col min="6404" max="6404" width="6" style="65" customWidth="1"/>
    <col min="6405" max="6405" width="1.140625" style="65" customWidth="1"/>
    <col min="6406" max="6406" width="63.28515625" style="65" customWidth="1"/>
    <col min="6407" max="6409" width="5.7109375" style="65" customWidth="1"/>
    <col min="6410" max="6410" width="0.42578125" style="65" customWidth="1"/>
    <col min="6411" max="6413" width="5.7109375" style="65" customWidth="1"/>
    <col min="6414" max="6414" width="0.42578125" style="65" customWidth="1"/>
    <col min="6415" max="6417" width="5.7109375" style="65" customWidth="1"/>
    <col min="6418" max="6419" width="11.42578125" style="65"/>
    <col min="6420" max="6420" width="4.7109375" style="65" customWidth="1"/>
    <col min="6421" max="6421" width="5" style="65" customWidth="1"/>
    <col min="6422" max="6422" width="2.28515625" style="65" customWidth="1"/>
    <col min="6423" max="6423" width="26" style="65" customWidth="1"/>
    <col min="6424" max="6424" width="8" style="65" customWidth="1"/>
    <col min="6425" max="6425" width="1" style="65" customWidth="1"/>
    <col min="6426" max="6426" width="6.7109375" style="65" customWidth="1"/>
    <col min="6427" max="6427" width="1" style="65" customWidth="1"/>
    <col min="6428" max="6428" width="6.7109375" style="65" customWidth="1"/>
    <col min="6429" max="6429" width="1" style="65" customWidth="1"/>
    <col min="6430" max="6430" width="6.7109375" style="65" customWidth="1"/>
    <col min="6431" max="6431" width="1" style="65" customWidth="1"/>
    <col min="6432" max="6432" width="6.7109375" style="65" customWidth="1"/>
    <col min="6433" max="6433" width="1" style="65" customWidth="1"/>
    <col min="6434" max="6434" width="6.7109375" style="65" customWidth="1"/>
    <col min="6435" max="6435" width="1" style="65" customWidth="1"/>
    <col min="6436" max="6437" width="6.7109375" style="65" customWidth="1"/>
    <col min="6438" max="6656" width="11.42578125" style="65"/>
    <col min="6657" max="6659" width="0" style="65" hidden="1" customWidth="1"/>
    <col min="6660" max="6660" width="6" style="65" customWidth="1"/>
    <col min="6661" max="6661" width="1.140625" style="65" customWidth="1"/>
    <col min="6662" max="6662" width="63.28515625" style="65" customWidth="1"/>
    <col min="6663" max="6665" width="5.7109375" style="65" customWidth="1"/>
    <col min="6666" max="6666" width="0.42578125" style="65" customWidth="1"/>
    <col min="6667" max="6669" width="5.7109375" style="65" customWidth="1"/>
    <col min="6670" max="6670" width="0.42578125" style="65" customWidth="1"/>
    <col min="6671" max="6673" width="5.7109375" style="65" customWidth="1"/>
    <col min="6674" max="6675" width="11.42578125" style="65"/>
    <col min="6676" max="6676" width="4.7109375" style="65" customWidth="1"/>
    <col min="6677" max="6677" width="5" style="65" customWidth="1"/>
    <col min="6678" max="6678" width="2.28515625" style="65" customWidth="1"/>
    <col min="6679" max="6679" width="26" style="65" customWidth="1"/>
    <col min="6680" max="6680" width="8" style="65" customWidth="1"/>
    <col min="6681" max="6681" width="1" style="65" customWidth="1"/>
    <col min="6682" max="6682" width="6.7109375" style="65" customWidth="1"/>
    <col min="6683" max="6683" width="1" style="65" customWidth="1"/>
    <col min="6684" max="6684" width="6.7109375" style="65" customWidth="1"/>
    <col min="6685" max="6685" width="1" style="65" customWidth="1"/>
    <col min="6686" max="6686" width="6.7109375" style="65" customWidth="1"/>
    <col min="6687" max="6687" width="1" style="65" customWidth="1"/>
    <col min="6688" max="6688" width="6.7109375" style="65" customWidth="1"/>
    <col min="6689" max="6689" width="1" style="65" customWidth="1"/>
    <col min="6690" max="6690" width="6.7109375" style="65" customWidth="1"/>
    <col min="6691" max="6691" width="1" style="65" customWidth="1"/>
    <col min="6692" max="6693" width="6.7109375" style="65" customWidth="1"/>
    <col min="6694" max="6912" width="11.42578125" style="65"/>
    <col min="6913" max="6915" width="0" style="65" hidden="1" customWidth="1"/>
    <col min="6916" max="6916" width="6" style="65" customWidth="1"/>
    <col min="6917" max="6917" width="1.140625" style="65" customWidth="1"/>
    <col min="6918" max="6918" width="63.28515625" style="65" customWidth="1"/>
    <col min="6919" max="6921" width="5.7109375" style="65" customWidth="1"/>
    <col min="6922" max="6922" width="0.42578125" style="65" customWidth="1"/>
    <col min="6923" max="6925" width="5.7109375" style="65" customWidth="1"/>
    <col min="6926" max="6926" width="0.42578125" style="65" customWidth="1"/>
    <col min="6927" max="6929" width="5.7109375" style="65" customWidth="1"/>
    <col min="6930" max="6931" width="11.42578125" style="65"/>
    <col min="6932" max="6932" width="4.7109375" style="65" customWidth="1"/>
    <col min="6933" max="6933" width="5" style="65" customWidth="1"/>
    <col min="6934" max="6934" width="2.28515625" style="65" customWidth="1"/>
    <col min="6935" max="6935" width="26" style="65" customWidth="1"/>
    <col min="6936" max="6936" width="8" style="65" customWidth="1"/>
    <col min="6937" max="6937" width="1" style="65" customWidth="1"/>
    <col min="6938" max="6938" width="6.7109375" style="65" customWidth="1"/>
    <col min="6939" max="6939" width="1" style="65" customWidth="1"/>
    <col min="6940" max="6940" width="6.7109375" style="65" customWidth="1"/>
    <col min="6941" max="6941" width="1" style="65" customWidth="1"/>
    <col min="6942" max="6942" width="6.7109375" style="65" customWidth="1"/>
    <col min="6943" max="6943" width="1" style="65" customWidth="1"/>
    <col min="6944" max="6944" width="6.7109375" style="65" customWidth="1"/>
    <col min="6945" max="6945" width="1" style="65" customWidth="1"/>
    <col min="6946" max="6946" width="6.7109375" style="65" customWidth="1"/>
    <col min="6947" max="6947" width="1" style="65" customWidth="1"/>
    <col min="6948" max="6949" width="6.7109375" style="65" customWidth="1"/>
    <col min="6950" max="7168" width="11.42578125" style="65"/>
    <col min="7169" max="7171" width="0" style="65" hidden="1" customWidth="1"/>
    <col min="7172" max="7172" width="6" style="65" customWidth="1"/>
    <col min="7173" max="7173" width="1.140625" style="65" customWidth="1"/>
    <col min="7174" max="7174" width="63.28515625" style="65" customWidth="1"/>
    <col min="7175" max="7177" width="5.7109375" style="65" customWidth="1"/>
    <col min="7178" max="7178" width="0.42578125" style="65" customWidth="1"/>
    <col min="7179" max="7181" width="5.7109375" style="65" customWidth="1"/>
    <col min="7182" max="7182" width="0.42578125" style="65" customWidth="1"/>
    <col min="7183" max="7185" width="5.7109375" style="65" customWidth="1"/>
    <col min="7186" max="7187" width="11.42578125" style="65"/>
    <col min="7188" max="7188" width="4.7109375" style="65" customWidth="1"/>
    <col min="7189" max="7189" width="5" style="65" customWidth="1"/>
    <col min="7190" max="7190" width="2.28515625" style="65" customWidth="1"/>
    <col min="7191" max="7191" width="26" style="65" customWidth="1"/>
    <col min="7192" max="7192" width="8" style="65" customWidth="1"/>
    <col min="7193" max="7193" width="1" style="65" customWidth="1"/>
    <col min="7194" max="7194" width="6.7109375" style="65" customWidth="1"/>
    <col min="7195" max="7195" width="1" style="65" customWidth="1"/>
    <col min="7196" max="7196" width="6.7109375" style="65" customWidth="1"/>
    <col min="7197" max="7197" width="1" style="65" customWidth="1"/>
    <col min="7198" max="7198" width="6.7109375" style="65" customWidth="1"/>
    <col min="7199" max="7199" width="1" style="65" customWidth="1"/>
    <col min="7200" max="7200" width="6.7109375" style="65" customWidth="1"/>
    <col min="7201" max="7201" width="1" style="65" customWidth="1"/>
    <col min="7202" max="7202" width="6.7109375" style="65" customWidth="1"/>
    <col min="7203" max="7203" width="1" style="65" customWidth="1"/>
    <col min="7204" max="7205" width="6.7109375" style="65" customWidth="1"/>
    <col min="7206" max="7424" width="11.42578125" style="65"/>
    <col min="7425" max="7427" width="0" style="65" hidden="1" customWidth="1"/>
    <col min="7428" max="7428" width="6" style="65" customWidth="1"/>
    <col min="7429" max="7429" width="1.140625" style="65" customWidth="1"/>
    <col min="7430" max="7430" width="63.28515625" style="65" customWidth="1"/>
    <col min="7431" max="7433" width="5.7109375" style="65" customWidth="1"/>
    <col min="7434" max="7434" width="0.42578125" style="65" customWidth="1"/>
    <col min="7435" max="7437" width="5.7109375" style="65" customWidth="1"/>
    <col min="7438" max="7438" width="0.42578125" style="65" customWidth="1"/>
    <col min="7439" max="7441" width="5.7109375" style="65" customWidth="1"/>
    <col min="7442" max="7443" width="11.42578125" style="65"/>
    <col min="7444" max="7444" width="4.7109375" style="65" customWidth="1"/>
    <col min="7445" max="7445" width="5" style="65" customWidth="1"/>
    <col min="7446" max="7446" width="2.28515625" style="65" customWidth="1"/>
    <col min="7447" max="7447" width="26" style="65" customWidth="1"/>
    <col min="7448" max="7448" width="8" style="65" customWidth="1"/>
    <col min="7449" max="7449" width="1" style="65" customWidth="1"/>
    <col min="7450" max="7450" width="6.7109375" style="65" customWidth="1"/>
    <col min="7451" max="7451" width="1" style="65" customWidth="1"/>
    <col min="7452" max="7452" width="6.7109375" style="65" customWidth="1"/>
    <col min="7453" max="7453" width="1" style="65" customWidth="1"/>
    <col min="7454" max="7454" width="6.7109375" style="65" customWidth="1"/>
    <col min="7455" max="7455" width="1" style="65" customWidth="1"/>
    <col min="7456" max="7456" width="6.7109375" style="65" customWidth="1"/>
    <col min="7457" max="7457" width="1" style="65" customWidth="1"/>
    <col min="7458" max="7458" width="6.7109375" style="65" customWidth="1"/>
    <col min="7459" max="7459" width="1" style="65" customWidth="1"/>
    <col min="7460" max="7461" width="6.7109375" style="65" customWidth="1"/>
    <col min="7462" max="7680" width="11.42578125" style="65"/>
    <col min="7681" max="7683" width="0" style="65" hidden="1" customWidth="1"/>
    <col min="7684" max="7684" width="6" style="65" customWidth="1"/>
    <col min="7685" max="7685" width="1.140625" style="65" customWidth="1"/>
    <col min="7686" max="7686" width="63.28515625" style="65" customWidth="1"/>
    <col min="7687" max="7689" width="5.7109375" style="65" customWidth="1"/>
    <col min="7690" max="7690" width="0.42578125" style="65" customWidth="1"/>
    <col min="7691" max="7693" width="5.7109375" style="65" customWidth="1"/>
    <col min="7694" max="7694" width="0.42578125" style="65" customWidth="1"/>
    <col min="7695" max="7697" width="5.7109375" style="65" customWidth="1"/>
    <col min="7698" max="7699" width="11.42578125" style="65"/>
    <col min="7700" max="7700" width="4.7109375" style="65" customWidth="1"/>
    <col min="7701" max="7701" width="5" style="65" customWidth="1"/>
    <col min="7702" max="7702" width="2.28515625" style="65" customWidth="1"/>
    <col min="7703" max="7703" width="26" style="65" customWidth="1"/>
    <col min="7704" max="7704" width="8" style="65" customWidth="1"/>
    <col min="7705" max="7705" width="1" style="65" customWidth="1"/>
    <col min="7706" max="7706" width="6.7109375" style="65" customWidth="1"/>
    <col min="7707" max="7707" width="1" style="65" customWidth="1"/>
    <col min="7708" max="7708" width="6.7109375" style="65" customWidth="1"/>
    <col min="7709" max="7709" width="1" style="65" customWidth="1"/>
    <col min="7710" max="7710" width="6.7109375" style="65" customWidth="1"/>
    <col min="7711" max="7711" width="1" style="65" customWidth="1"/>
    <col min="7712" max="7712" width="6.7109375" style="65" customWidth="1"/>
    <col min="7713" max="7713" width="1" style="65" customWidth="1"/>
    <col min="7714" max="7714" width="6.7109375" style="65" customWidth="1"/>
    <col min="7715" max="7715" width="1" style="65" customWidth="1"/>
    <col min="7716" max="7717" width="6.7109375" style="65" customWidth="1"/>
    <col min="7718" max="7936" width="11.42578125" style="65"/>
    <col min="7937" max="7939" width="0" style="65" hidden="1" customWidth="1"/>
    <col min="7940" max="7940" width="6" style="65" customWidth="1"/>
    <col min="7941" max="7941" width="1.140625" style="65" customWidth="1"/>
    <col min="7942" max="7942" width="63.28515625" style="65" customWidth="1"/>
    <col min="7943" max="7945" width="5.7109375" style="65" customWidth="1"/>
    <col min="7946" max="7946" width="0.42578125" style="65" customWidth="1"/>
    <col min="7947" max="7949" width="5.7109375" style="65" customWidth="1"/>
    <col min="7950" max="7950" width="0.42578125" style="65" customWidth="1"/>
    <col min="7951" max="7953" width="5.7109375" style="65" customWidth="1"/>
    <col min="7954" max="7955" width="11.42578125" style="65"/>
    <col min="7956" max="7956" width="4.7109375" style="65" customWidth="1"/>
    <col min="7957" max="7957" width="5" style="65" customWidth="1"/>
    <col min="7958" max="7958" width="2.28515625" style="65" customWidth="1"/>
    <col min="7959" max="7959" width="26" style="65" customWidth="1"/>
    <col min="7960" max="7960" width="8" style="65" customWidth="1"/>
    <col min="7961" max="7961" width="1" style="65" customWidth="1"/>
    <col min="7962" max="7962" width="6.7109375" style="65" customWidth="1"/>
    <col min="7963" max="7963" width="1" style="65" customWidth="1"/>
    <col min="7964" max="7964" width="6.7109375" style="65" customWidth="1"/>
    <col min="7965" max="7965" width="1" style="65" customWidth="1"/>
    <col min="7966" max="7966" width="6.7109375" style="65" customWidth="1"/>
    <col min="7967" max="7967" width="1" style="65" customWidth="1"/>
    <col min="7968" max="7968" width="6.7109375" style="65" customWidth="1"/>
    <col min="7969" max="7969" width="1" style="65" customWidth="1"/>
    <col min="7970" max="7970" width="6.7109375" style="65" customWidth="1"/>
    <col min="7971" max="7971" width="1" style="65" customWidth="1"/>
    <col min="7972" max="7973" width="6.7109375" style="65" customWidth="1"/>
    <col min="7974" max="8192" width="11.42578125" style="65"/>
    <col min="8193" max="8195" width="0" style="65" hidden="1" customWidth="1"/>
    <col min="8196" max="8196" width="6" style="65" customWidth="1"/>
    <col min="8197" max="8197" width="1.140625" style="65" customWidth="1"/>
    <col min="8198" max="8198" width="63.28515625" style="65" customWidth="1"/>
    <col min="8199" max="8201" width="5.7109375" style="65" customWidth="1"/>
    <col min="8202" max="8202" width="0.42578125" style="65" customWidth="1"/>
    <col min="8203" max="8205" width="5.7109375" style="65" customWidth="1"/>
    <col min="8206" max="8206" width="0.42578125" style="65" customWidth="1"/>
    <col min="8207" max="8209" width="5.7109375" style="65" customWidth="1"/>
    <col min="8210" max="8211" width="11.42578125" style="65"/>
    <col min="8212" max="8212" width="4.7109375" style="65" customWidth="1"/>
    <col min="8213" max="8213" width="5" style="65" customWidth="1"/>
    <col min="8214" max="8214" width="2.28515625" style="65" customWidth="1"/>
    <col min="8215" max="8215" width="26" style="65" customWidth="1"/>
    <col min="8216" max="8216" width="8" style="65" customWidth="1"/>
    <col min="8217" max="8217" width="1" style="65" customWidth="1"/>
    <col min="8218" max="8218" width="6.7109375" style="65" customWidth="1"/>
    <col min="8219" max="8219" width="1" style="65" customWidth="1"/>
    <col min="8220" max="8220" width="6.7109375" style="65" customWidth="1"/>
    <col min="8221" max="8221" width="1" style="65" customWidth="1"/>
    <col min="8222" max="8222" width="6.7109375" style="65" customWidth="1"/>
    <col min="8223" max="8223" width="1" style="65" customWidth="1"/>
    <col min="8224" max="8224" width="6.7109375" style="65" customWidth="1"/>
    <col min="8225" max="8225" width="1" style="65" customWidth="1"/>
    <col min="8226" max="8226" width="6.7109375" style="65" customWidth="1"/>
    <col min="8227" max="8227" width="1" style="65" customWidth="1"/>
    <col min="8228" max="8229" width="6.7109375" style="65" customWidth="1"/>
    <col min="8230" max="8448" width="11.42578125" style="65"/>
    <col min="8449" max="8451" width="0" style="65" hidden="1" customWidth="1"/>
    <col min="8452" max="8452" width="6" style="65" customWidth="1"/>
    <col min="8453" max="8453" width="1.140625" style="65" customWidth="1"/>
    <col min="8454" max="8454" width="63.28515625" style="65" customWidth="1"/>
    <col min="8455" max="8457" width="5.7109375" style="65" customWidth="1"/>
    <col min="8458" max="8458" width="0.42578125" style="65" customWidth="1"/>
    <col min="8459" max="8461" width="5.7109375" style="65" customWidth="1"/>
    <col min="8462" max="8462" width="0.42578125" style="65" customWidth="1"/>
    <col min="8463" max="8465" width="5.7109375" style="65" customWidth="1"/>
    <col min="8466" max="8467" width="11.42578125" style="65"/>
    <col min="8468" max="8468" width="4.7109375" style="65" customWidth="1"/>
    <col min="8469" max="8469" width="5" style="65" customWidth="1"/>
    <col min="8470" max="8470" width="2.28515625" style="65" customWidth="1"/>
    <col min="8471" max="8471" width="26" style="65" customWidth="1"/>
    <col min="8472" max="8472" width="8" style="65" customWidth="1"/>
    <col min="8473" max="8473" width="1" style="65" customWidth="1"/>
    <col min="8474" max="8474" width="6.7109375" style="65" customWidth="1"/>
    <col min="8475" max="8475" width="1" style="65" customWidth="1"/>
    <col min="8476" max="8476" width="6.7109375" style="65" customWidth="1"/>
    <col min="8477" max="8477" width="1" style="65" customWidth="1"/>
    <col min="8478" max="8478" width="6.7109375" style="65" customWidth="1"/>
    <col min="8479" max="8479" width="1" style="65" customWidth="1"/>
    <col min="8480" max="8480" width="6.7109375" style="65" customWidth="1"/>
    <col min="8481" max="8481" width="1" style="65" customWidth="1"/>
    <col min="8482" max="8482" width="6.7109375" style="65" customWidth="1"/>
    <col min="8483" max="8483" width="1" style="65" customWidth="1"/>
    <col min="8484" max="8485" width="6.7109375" style="65" customWidth="1"/>
    <col min="8486" max="8704" width="11.42578125" style="65"/>
    <col min="8705" max="8707" width="0" style="65" hidden="1" customWidth="1"/>
    <col min="8708" max="8708" width="6" style="65" customWidth="1"/>
    <col min="8709" max="8709" width="1.140625" style="65" customWidth="1"/>
    <col min="8710" max="8710" width="63.28515625" style="65" customWidth="1"/>
    <col min="8711" max="8713" width="5.7109375" style="65" customWidth="1"/>
    <col min="8714" max="8714" width="0.42578125" style="65" customWidth="1"/>
    <col min="8715" max="8717" width="5.7109375" style="65" customWidth="1"/>
    <col min="8718" max="8718" width="0.42578125" style="65" customWidth="1"/>
    <col min="8719" max="8721" width="5.7109375" style="65" customWidth="1"/>
    <col min="8722" max="8723" width="11.42578125" style="65"/>
    <col min="8724" max="8724" width="4.7109375" style="65" customWidth="1"/>
    <col min="8725" max="8725" width="5" style="65" customWidth="1"/>
    <col min="8726" max="8726" width="2.28515625" style="65" customWidth="1"/>
    <col min="8727" max="8727" width="26" style="65" customWidth="1"/>
    <col min="8728" max="8728" width="8" style="65" customWidth="1"/>
    <col min="8729" max="8729" width="1" style="65" customWidth="1"/>
    <col min="8730" max="8730" width="6.7109375" style="65" customWidth="1"/>
    <col min="8731" max="8731" width="1" style="65" customWidth="1"/>
    <col min="8732" max="8732" width="6.7109375" style="65" customWidth="1"/>
    <col min="8733" max="8733" width="1" style="65" customWidth="1"/>
    <col min="8734" max="8734" width="6.7109375" style="65" customWidth="1"/>
    <col min="8735" max="8735" width="1" style="65" customWidth="1"/>
    <col min="8736" max="8736" width="6.7109375" style="65" customWidth="1"/>
    <col min="8737" max="8737" width="1" style="65" customWidth="1"/>
    <col min="8738" max="8738" width="6.7109375" style="65" customWidth="1"/>
    <col min="8739" max="8739" width="1" style="65" customWidth="1"/>
    <col min="8740" max="8741" width="6.7109375" style="65" customWidth="1"/>
    <col min="8742" max="8960" width="11.42578125" style="65"/>
    <col min="8961" max="8963" width="0" style="65" hidden="1" customWidth="1"/>
    <col min="8964" max="8964" width="6" style="65" customWidth="1"/>
    <col min="8965" max="8965" width="1.140625" style="65" customWidth="1"/>
    <col min="8966" max="8966" width="63.28515625" style="65" customWidth="1"/>
    <col min="8967" max="8969" width="5.7109375" style="65" customWidth="1"/>
    <col min="8970" max="8970" width="0.42578125" style="65" customWidth="1"/>
    <col min="8971" max="8973" width="5.7109375" style="65" customWidth="1"/>
    <col min="8974" max="8974" width="0.42578125" style="65" customWidth="1"/>
    <col min="8975" max="8977" width="5.7109375" style="65" customWidth="1"/>
    <col min="8978" max="8979" width="11.42578125" style="65"/>
    <col min="8980" max="8980" width="4.7109375" style="65" customWidth="1"/>
    <col min="8981" max="8981" width="5" style="65" customWidth="1"/>
    <col min="8982" max="8982" width="2.28515625" style="65" customWidth="1"/>
    <col min="8983" max="8983" width="26" style="65" customWidth="1"/>
    <col min="8984" max="8984" width="8" style="65" customWidth="1"/>
    <col min="8985" max="8985" width="1" style="65" customWidth="1"/>
    <col min="8986" max="8986" width="6.7109375" style="65" customWidth="1"/>
    <col min="8987" max="8987" width="1" style="65" customWidth="1"/>
    <col min="8988" max="8988" width="6.7109375" style="65" customWidth="1"/>
    <col min="8989" max="8989" width="1" style="65" customWidth="1"/>
    <col min="8990" max="8990" width="6.7109375" style="65" customWidth="1"/>
    <col min="8991" max="8991" width="1" style="65" customWidth="1"/>
    <col min="8992" max="8992" width="6.7109375" style="65" customWidth="1"/>
    <col min="8993" max="8993" width="1" style="65" customWidth="1"/>
    <col min="8994" max="8994" width="6.7109375" style="65" customWidth="1"/>
    <col min="8995" max="8995" width="1" style="65" customWidth="1"/>
    <col min="8996" max="8997" width="6.7109375" style="65" customWidth="1"/>
    <col min="8998" max="9216" width="11.42578125" style="65"/>
    <col min="9217" max="9219" width="0" style="65" hidden="1" customWidth="1"/>
    <col min="9220" max="9220" width="6" style="65" customWidth="1"/>
    <col min="9221" max="9221" width="1.140625" style="65" customWidth="1"/>
    <col min="9222" max="9222" width="63.28515625" style="65" customWidth="1"/>
    <col min="9223" max="9225" width="5.7109375" style="65" customWidth="1"/>
    <col min="9226" max="9226" width="0.42578125" style="65" customWidth="1"/>
    <col min="9227" max="9229" width="5.7109375" style="65" customWidth="1"/>
    <col min="9230" max="9230" width="0.42578125" style="65" customWidth="1"/>
    <col min="9231" max="9233" width="5.7109375" style="65" customWidth="1"/>
    <col min="9234" max="9235" width="11.42578125" style="65"/>
    <col min="9236" max="9236" width="4.7109375" style="65" customWidth="1"/>
    <col min="9237" max="9237" width="5" style="65" customWidth="1"/>
    <col min="9238" max="9238" width="2.28515625" style="65" customWidth="1"/>
    <col min="9239" max="9239" width="26" style="65" customWidth="1"/>
    <col min="9240" max="9240" width="8" style="65" customWidth="1"/>
    <col min="9241" max="9241" width="1" style="65" customWidth="1"/>
    <col min="9242" max="9242" width="6.7109375" style="65" customWidth="1"/>
    <col min="9243" max="9243" width="1" style="65" customWidth="1"/>
    <col min="9244" max="9244" width="6.7109375" style="65" customWidth="1"/>
    <col min="9245" max="9245" width="1" style="65" customWidth="1"/>
    <col min="9246" max="9246" width="6.7109375" style="65" customWidth="1"/>
    <col min="9247" max="9247" width="1" style="65" customWidth="1"/>
    <col min="9248" max="9248" width="6.7109375" style="65" customWidth="1"/>
    <col min="9249" max="9249" width="1" style="65" customWidth="1"/>
    <col min="9250" max="9250" width="6.7109375" style="65" customWidth="1"/>
    <col min="9251" max="9251" width="1" style="65" customWidth="1"/>
    <col min="9252" max="9253" width="6.7109375" style="65" customWidth="1"/>
    <col min="9254" max="9472" width="11.42578125" style="65"/>
    <col min="9473" max="9475" width="0" style="65" hidden="1" customWidth="1"/>
    <col min="9476" max="9476" width="6" style="65" customWidth="1"/>
    <col min="9477" max="9477" width="1.140625" style="65" customWidth="1"/>
    <col min="9478" max="9478" width="63.28515625" style="65" customWidth="1"/>
    <col min="9479" max="9481" width="5.7109375" style="65" customWidth="1"/>
    <col min="9482" max="9482" width="0.42578125" style="65" customWidth="1"/>
    <col min="9483" max="9485" width="5.7109375" style="65" customWidth="1"/>
    <col min="9486" max="9486" width="0.42578125" style="65" customWidth="1"/>
    <col min="9487" max="9489" width="5.7109375" style="65" customWidth="1"/>
    <col min="9490" max="9491" width="11.42578125" style="65"/>
    <col min="9492" max="9492" width="4.7109375" style="65" customWidth="1"/>
    <col min="9493" max="9493" width="5" style="65" customWidth="1"/>
    <col min="9494" max="9494" width="2.28515625" style="65" customWidth="1"/>
    <col min="9495" max="9495" width="26" style="65" customWidth="1"/>
    <col min="9496" max="9496" width="8" style="65" customWidth="1"/>
    <col min="9497" max="9497" width="1" style="65" customWidth="1"/>
    <col min="9498" max="9498" width="6.7109375" style="65" customWidth="1"/>
    <col min="9499" max="9499" width="1" style="65" customWidth="1"/>
    <col min="9500" max="9500" width="6.7109375" style="65" customWidth="1"/>
    <col min="9501" max="9501" width="1" style="65" customWidth="1"/>
    <col min="9502" max="9502" width="6.7109375" style="65" customWidth="1"/>
    <col min="9503" max="9503" width="1" style="65" customWidth="1"/>
    <col min="9504" max="9504" width="6.7109375" style="65" customWidth="1"/>
    <col min="9505" max="9505" width="1" style="65" customWidth="1"/>
    <col min="9506" max="9506" width="6.7109375" style="65" customWidth="1"/>
    <col min="9507" max="9507" width="1" style="65" customWidth="1"/>
    <col min="9508" max="9509" width="6.7109375" style="65" customWidth="1"/>
    <col min="9510" max="9728" width="11.42578125" style="65"/>
    <col min="9729" max="9731" width="0" style="65" hidden="1" customWidth="1"/>
    <col min="9732" max="9732" width="6" style="65" customWidth="1"/>
    <col min="9733" max="9733" width="1.140625" style="65" customWidth="1"/>
    <col min="9734" max="9734" width="63.28515625" style="65" customWidth="1"/>
    <col min="9735" max="9737" width="5.7109375" style="65" customWidth="1"/>
    <col min="9738" max="9738" width="0.42578125" style="65" customWidth="1"/>
    <col min="9739" max="9741" width="5.7109375" style="65" customWidth="1"/>
    <col min="9742" max="9742" width="0.42578125" style="65" customWidth="1"/>
    <col min="9743" max="9745" width="5.7109375" style="65" customWidth="1"/>
    <col min="9746" max="9747" width="11.42578125" style="65"/>
    <col min="9748" max="9748" width="4.7109375" style="65" customWidth="1"/>
    <col min="9749" max="9749" width="5" style="65" customWidth="1"/>
    <col min="9750" max="9750" width="2.28515625" style="65" customWidth="1"/>
    <col min="9751" max="9751" width="26" style="65" customWidth="1"/>
    <col min="9752" max="9752" width="8" style="65" customWidth="1"/>
    <col min="9753" max="9753" width="1" style="65" customWidth="1"/>
    <col min="9754" max="9754" width="6.7109375" style="65" customWidth="1"/>
    <col min="9755" max="9755" width="1" style="65" customWidth="1"/>
    <col min="9756" max="9756" width="6.7109375" style="65" customWidth="1"/>
    <col min="9757" max="9757" width="1" style="65" customWidth="1"/>
    <col min="9758" max="9758" width="6.7109375" style="65" customWidth="1"/>
    <col min="9759" max="9759" width="1" style="65" customWidth="1"/>
    <col min="9760" max="9760" width="6.7109375" style="65" customWidth="1"/>
    <col min="9761" max="9761" width="1" style="65" customWidth="1"/>
    <col min="9762" max="9762" width="6.7109375" style="65" customWidth="1"/>
    <col min="9763" max="9763" width="1" style="65" customWidth="1"/>
    <col min="9764" max="9765" width="6.7109375" style="65" customWidth="1"/>
    <col min="9766" max="9984" width="11.42578125" style="65"/>
    <col min="9985" max="9987" width="0" style="65" hidden="1" customWidth="1"/>
    <col min="9988" max="9988" width="6" style="65" customWidth="1"/>
    <col min="9989" max="9989" width="1.140625" style="65" customWidth="1"/>
    <col min="9990" max="9990" width="63.28515625" style="65" customWidth="1"/>
    <col min="9991" max="9993" width="5.7109375" style="65" customWidth="1"/>
    <col min="9994" max="9994" width="0.42578125" style="65" customWidth="1"/>
    <col min="9995" max="9997" width="5.7109375" style="65" customWidth="1"/>
    <col min="9998" max="9998" width="0.42578125" style="65" customWidth="1"/>
    <col min="9999" max="10001" width="5.7109375" style="65" customWidth="1"/>
    <col min="10002" max="10003" width="11.42578125" style="65"/>
    <col min="10004" max="10004" width="4.7109375" style="65" customWidth="1"/>
    <col min="10005" max="10005" width="5" style="65" customWidth="1"/>
    <col min="10006" max="10006" width="2.28515625" style="65" customWidth="1"/>
    <col min="10007" max="10007" width="26" style="65" customWidth="1"/>
    <col min="10008" max="10008" width="8" style="65" customWidth="1"/>
    <col min="10009" max="10009" width="1" style="65" customWidth="1"/>
    <col min="10010" max="10010" width="6.7109375" style="65" customWidth="1"/>
    <col min="10011" max="10011" width="1" style="65" customWidth="1"/>
    <col min="10012" max="10012" width="6.7109375" style="65" customWidth="1"/>
    <col min="10013" max="10013" width="1" style="65" customWidth="1"/>
    <col min="10014" max="10014" width="6.7109375" style="65" customWidth="1"/>
    <col min="10015" max="10015" width="1" style="65" customWidth="1"/>
    <col min="10016" max="10016" width="6.7109375" style="65" customWidth="1"/>
    <col min="10017" max="10017" width="1" style="65" customWidth="1"/>
    <col min="10018" max="10018" width="6.7109375" style="65" customWidth="1"/>
    <col min="10019" max="10019" width="1" style="65" customWidth="1"/>
    <col min="10020" max="10021" width="6.7109375" style="65" customWidth="1"/>
    <col min="10022" max="10240" width="11.42578125" style="65"/>
    <col min="10241" max="10243" width="0" style="65" hidden="1" customWidth="1"/>
    <col min="10244" max="10244" width="6" style="65" customWidth="1"/>
    <col min="10245" max="10245" width="1.140625" style="65" customWidth="1"/>
    <col min="10246" max="10246" width="63.28515625" style="65" customWidth="1"/>
    <col min="10247" max="10249" width="5.7109375" style="65" customWidth="1"/>
    <col min="10250" max="10250" width="0.42578125" style="65" customWidth="1"/>
    <col min="10251" max="10253" width="5.7109375" style="65" customWidth="1"/>
    <col min="10254" max="10254" width="0.42578125" style="65" customWidth="1"/>
    <col min="10255" max="10257" width="5.7109375" style="65" customWidth="1"/>
    <col min="10258" max="10259" width="11.42578125" style="65"/>
    <col min="10260" max="10260" width="4.7109375" style="65" customWidth="1"/>
    <col min="10261" max="10261" width="5" style="65" customWidth="1"/>
    <col min="10262" max="10262" width="2.28515625" style="65" customWidth="1"/>
    <col min="10263" max="10263" width="26" style="65" customWidth="1"/>
    <col min="10264" max="10264" width="8" style="65" customWidth="1"/>
    <col min="10265" max="10265" width="1" style="65" customWidth="1"/>
    <col min="10266" max="10266" width="6.7109375" style="65" customWidth="1"/>
    <col min="10267" max="10267" width="1" style="65" customWidth="1"/>
    <col min="10268" max="10268" width="6.7109375" style="65" customWidth="1"/>
    <col min="10269" max="10269" width="1" style="65" customWidth="1"/>
    <col min="10270" max="10270" width="6.7109375" style="65" customWidth="1"/>
    <col min="10271" max="10271" width="1" style="65" customWidth="1"/>
    <col min="10272" max="10272" width="6.7109375" style="65" customWidth="1"/>
    <col min="10273" max="10273" width="1" style="65" customWidth="1"/>
    <col min="10274" max="10274" width="6.7109375" style="65" customWidth="1"/>
    <col min="10275" max="10275" width="1" style="65" customWidth="1"/>
    <col min="10276" max="10277" width="6.7109375" style="65" customWidth="1"/>
    <col min="10278" max="10496" width="11.42578125" style="65"/>
    <col min="10497" max="10499" width="0" style="65" hidden="1" customWidth="1"/>
    <col min="10500" max="10500" width="6" style="65" customWidth="1"/>
    <col min="10501" max="10501" width="1.140625" style="65" customWidth="1"/>
    <col min="10502" max="10502" width="63.28515625" style="65" customWidth="1"/>
    <col min="10503" max="10505" width="5.7109375" style="65" customWidth="1"/>
    <col min="10506" max="10506" width="0.42578125" style="65" customWidth="1"/>
    <col min="10507" max="10509" width="5.7109375" style="65" customWidth="1"/>
    <col min="10510" max="10510" width="0.42578125" style="65" customWidth="1"/>
    <col min="10511" max="10513" width="5.7109375" style="65" customWidth="1"/>
    <col min="10514" max="10515" width="11.42578125" style="65"/>
    <col min="10516" max="10516" width="4.7109375" style="65" customWidth="1"/>
    <col min="10517" max="10517" width="5" style="65" customWidth="1"/>
    <col min="10518" max="10518" width="2.28515625" style="65" customWidth="1"/>
    <col min="10519" max="10519" width="26" style="65" customWidth="1"/>
    <col min="10520" max="10520" width="8" style="65" customWidth="1"/>
    <col min="10521" max="10521" width="1" style="65" customWidth="1"/>
    <col min="10522" max="10522" width="6.7109375" style="65" customWidth="1"/>
    <col min="10523" max="10523" width="1" style="65" customWidth="1"/>
    <col min="10524" max="10524" width="6.7109375" style="65" customWidth="1"/>
    <col min="10525" max="10525" width="1" style="65" customWidth="1"/>
    <col min="10526" max="10526" width="6.7109375" style="65" customWidth="1"/>
    <col min="10527" max="10527" width="1" style="65" customWidth="1"/>
    <col min="10528" max="10528" width="6.7109375" style="65" customWidth="1"/>
    <col min="10529" max="10529" width="1" style="65" customWidth="1"/>
    <col min="10530" max="10530" width="6.7109375" style="65" customWidth="1"/>
    <col min="10531" max="10531" width="1" style="65" customWidth="1"/>
    <col min="10532" max="10533" width="6.7109375" style="65" customWidth="1"/>
    <col min="10534" max="10752" width="11.42578125" style="65"/>
    <col min="10753" max="10755" width="0" style="65" hidden="1" customWidth="1"/>
    <col min="10756" max="10756" width="6" style="65" customWidth="1"/>
    <col min="10757" max="10757" width="1.140625" style="65" customWidth="1"/>
    <col min="10758" max="10758" width="63.28515625" style="65" customWidth="1"/>
    <col min="10759" max="10761" width="5.7109375" style="65" customWidth="1"/>
    <col min="10762" max="10762" width="0.42578125" style="65" customWidth="1"/>
    <col min="10763" max="10765" width="5.7109375" style="65" customWidth="1"/>
    <col min="10766" max="10766" width="0.42578125" style="65" customWidth="1"/>
    <col min="10767" max="10769" width="5.7109375" style="65" customWidth="1"/>
    <col min="10770" max="10771" width="11.42578125" style="65"/>
    <col min="10772" max="10772" width="4.7109375" style="65" customWidth="1"/>
    <col min="10773" max="10773" width="5" style="65" customWidth="1"/>
    <col min="10774" max="10774" width="2.28515625" style="65" customWidth="1"/>
    <col min="10775" max="10775" width="26" style="65" customWidth="1"/>
    <col min="10776" max="10776" width="8" style="65" customWidth="1"/>
    <col min="10777" max="10777" width="1" style="65" customWidth="1"/>
    <col min="10778" max="10778" width="6.7109375" style="65" customWidth="1"/>
    <col min="10779" max="10779" width="1" style="65" customWidth="1"/>
    <col min="10780" max="10780" width="6.7109375" style="65" customWidth="1"/>
    <col min="10781" max="10781" width="1" style="65" customWidth="1"/>
    <col min="10782" max="10782" width="6.7109375" style="65" customWidth="1"/>
    <col min="10783" max="10783" width="1" style="65" customWidth="1"/>
    <col min="10784" max="10784" width="6.7109375" style="65" customWidth="1"/>
    <col min="10785" max="10785" width="1" style="65" customWidth="1"/>
    <col min="10786" max="10786" width="6.7109375" style="65" customWidth="1"/>
    <col min="10787" max="10787" width="1" style="65" customWidth="1"/>
    <col min="10788" max="10789" width="6.7109375" style="65" customWidth="1"/>
    <col min="10790" max="11008" width="11.42578125" style="65"/>
    <col min="11009" max="11011" width="0" style="65" hidden="1" customWidth="1"/>
    <col min="11012" max="11012" width="6" style="65" customWidth="1"/>
    <col min="11013" max="11013" width="1.140625" style="65" customWidth="1"/>
    <col min="11014" max="11014" width="63.28515625" style="65" customWidth="1"/>
    <col min="11015" max="11017" width="5.7109375" style="65" customWidth="1"/>
    <col min="11018" max="11018" width="0.42578125" style="65" customWidth="1"/>
    <col min="11019" max="11021" width="5.7109375" style="65" customWidth="1"/>
    <col min="11022" max="11022" width="0.42578125" style="65" customWidth="1"/>
    <col min="11023" max="11025" width="5.7109375" style="65" customWidth="1"/>
    <col min="11026" max="11027" width="11.42578125" style="65"/>
    <col min="11028" max="11028" width="4.7109375" style="65" customWidth="1"/>
    <col min="11029" max="11029" width="5" style="65" customWidth="1"/>
    <col min="11030" max="11030" width="2.28515625" style="65" customWidth="1"/>
    <col min="11031" max="11031" width="26" style="65" customWidth="1"/>
    <col min="11032" max="11032" width="8" style="65" customWidth="1"/>
    <col min="11033" max="11033" width="1" style="65" customWidth="1"/>
    <col min="11034" max="11034" width="6.7109375" style="65" customWidth="1"/>
    <col min="11035" max="11035" width="1" style="65" customWidth="1"/>
    <col min="11036" max="11036" width="6.7109375" style="65" customWidth="1"/>
    <col min="11037" max="11037" width="1" style="65" customWidth="1"/>
    <col min="11038" max="11038" width="6.7109375" style="65" customWidth="1"/>
    <col min="11039" max="11039" width="1" style="65" customWidth="1"/>
    <col min="11040" max="11040" width="6.7109375" style="65" customWidth="1"/>
    <col min="11041" max="11041" width="1" style="65" customWidth="1"/>
    <col min="11042" max="11042" width="6.7109375" style="65" customWidth="1"/>
    <col min="11043" max="11043" width="1" style="65" customWidth="1"/>
    <col min="11044" max="11045" width="6.7109375" style="65" customWidth="1"/>
    <col min="11046" max="11264" width="11.42578125" style="65"/>
    <col min="11265" max="11267" width="0" style="65" hidden="1" customWidth="1"/>
    <col min="11268" max="11268" width="6" style="65" customWidth="1"/>
    <col min="11269" max="11269" width="1.140625" style="65" customWidth="1"/>
    <col min="11270" max="11270" width="63.28515625" style="65" customWidth="1"/>
    <col min="11271" max="11273" width="5.7109375" style="65" customWidth="1"/>
    <col min="11274" max="11274" width="0.42578125" style="65" customWidth="1"/>
    <col min="11275" max="11277" width="5.7109375" style="65" customWidth="1"/>
    <col min="11278" max="11278" width="0.42578125" style="65" customWidth="1"/>
    <col min="11279" max="11281" width="5.7109375" style="65" customWidth="1"/>
    <col min="11282" max="11283" width="11.42578125" style="65"/>
    <col min="11284" max="11284" width="4.7109375" style="65" customWidth="1"/>
    <col min="11285" max="11285" width="5" style="65" customWidth="1"/>
    <col min="11286" max="11286" width="2.28515625" style="65" customWidth="1"/>
    <col min="11287" max="11287" width="26" style="65" customWidth="1"/>
    <col min="11288" max="11288" width="8" style="65" customWidth="1"/>
    <col min="11289" max="11289" width="1" style="65" customWidth="1"/>
    <col min="11290" max="11290" width="6.7109375" style="65" customWidth="1"/>
    <col min="11291" max="11291" width="1" style="65" customWidth="1"/>
    <col min="11292" max="11292" width="6.7109375" style="65" customWidth="1"/>
    <col min="11293" max="11293" width="1" style="65" customWidth="1"/>
    <col min="11294" max="11294" width="6.7109375" style="65" customWidth="1"/>
    <col min="11295" max="11295" width="1" style="65" customWidth="1"/>
    <col min="11296" max="11296" width="6.7109375" style="65" customWidth="1"/>
    <col min="11297" max="11297" width="1" style="65" customWidth="1"/>
    <col min="11298" max="11298" width="6.7109375" style="65" customWidth="1"/>
    <col min="11299" max="11299" width="1" style="65" customWidth="1"/>
    <col min="11300" max="11301" width="6.7109375" style="65" customWidth="1"/>
    <col min="11302" max="11520" width="11.42578125" style="65"/>
    <col min="11521" max="11523" width="0" style="65" hidden="1" customWidth="1"/>
    <col min="11524" max="11524" width="6" style="65" customWidth="1"/>
    <col min="11525" max="11525" width="1.140625" style="65" customWidth="1"/>
    <col min="11526" max="11526" width="63.28515625" style="65" customWidth="1"/>
    <col min="11527" max="11529" width="5.7109375" style="65" customWidth="1"/>
    <col min="11530" max="11530" width="0.42578125" style="65" customWidth="1"/>
    <col min="11531" max="11533" width="5.7109375" style="65" customWidth="1"/>
    <col min="11534" max="11534" width="0.42578125" style="65" customWidth="1"/>
    <col min="11535" max="11537" width="5.7109375" style="65" customWidth="1"/>
    <col min="11538" max="11539" width="11.42578125" style="65"/>
    <col min="11540" max="11540" width="4.7109375" style="65" customWidth="1"/>
    <col min="11541" max="11541" width="5" style="65" customWidth="1"/>
    <col min="11542" max="11542" width="2.28515625" style="65" customWidth="1"/>
    <col min="11543" max="11543" width="26" style="65" customWidth="1"/>
    <col min="11544" max="11544" width="8" style="65" customWidth="1"/>
    <col min="11545" max="11545" width="1" style="65" customWidth="1"/>
    <col min="11546" max="11546" width="6.7109375" style="65" customWidth="1"/>
    <col min="11547" max="11547" width="1" style="65" customWidth="1"/>
    <col min="11548" max="11548" width="6.7109375" style="65" customWidth="1"/>
    <col min="11549" max="11549" width="1" style="65" customWidth="1"/>
    <col min="11550" max="11550" width="6.7109375" style="65" customWidth="1"/>
    <col min="11551" max="11551" width="1" style="65" customWidth="1"/>
    <col min="11552" max="11552" width="6.7109375" style="65" customWidth="1"/>
    <col min="11553" max="11553" width="1" style="65" customWidth="1"/>
    <col min="11554" max="11554" width="6.7109375" style="65" customWidth="1"/>
    <col min="11555" max="11555" width="1" style="65" customWidth="1"/>
    <col min="11556" max="11557" width="6.7109375" style="65" customWidth="1"/>
    <col min="11558" max="11776" width="11.42578125" style="65"/>
    <col min="11777" max="11779" width="0" style="65" hidden="1" customWidth="1"/>
    <col min="11780" max="11780" width="6" style="65" customWidth="1"/>
    <col min="11781" max="11781" width="1.140625" style="65" customWidth="1"/>
    <col min="11782" max="11782" width="63.28515625" style="65" customWidth="1"/>
    <col min="11783" max="11785" width="5.7109375" style="65" customWidth="1"/>
    <col min="11786" max="11786" width="0.42578125" style="65" customWidth="1"/>
    <col min="11787" max="11789" width="5.7109375" style="65" customWidth="1"/>
    <col min="11790" max="11790" width="0.42578125" style="65" customWidth="1"/>
    <col min="11791" max="11793" width="5.7109375" style="65" customWidth="1"/>
    <col min="11794" max="11795" width="11.42578125" style="65"/>
    <col min="11796" max="11796" width="4.7109375" style="65" customWidth="1"/>
    <col min="11797" max="11797" width="5" style="65" customWidth="1"/>
    <col min="11798" max="11798" width="2.28515625" style="65" customWidth="1"/>
    <col min="11799" max="11799" width="26" style="65" customWidth="1"/>
    <col min="11800" max="11800" width="8" style="65" customWidth="1"/>
    <col min="11801" max="11801" width="1" style="65" customWidth="1"/>
    <col min="11802" max="11802" width="6.7109375" style="65" customWidth="1"/>
    <col min="11803" max="11803" width="1" style="65" customWidth="1"/>
    <col min="11804" max="11804" width="6.7109375" style="65" customWidth="1"/>
    <col min="11805" max="11805" width="1" style="65" customWidth="1"/>
    <col min="11806" max="11806" width="6.7109375" style="65" customWidth="1"/>
    <col min="11807" max="11807" width="1" style="65" customWidth="1"/>
    <col min="11808" max="11808" width="6.7109375" style="65" customWidth="1"/>
    <col min="11809" max="11809" width="1" style="65" customWidth="1"/>
    <col min="11810" max="11810" width="6.7109375" style="65" customWidth="1"/>
    <col min="11811" max="11811" width="1" style="65" customWidth="1"/>
    <col min="11812" max="11813" width="6.7109375" style="65" customWidth="1"/>
    <col min="11814" max="12032" width="11.42578125" style="65"/>
    <col min="12033" max="12035" width="0" style="65" hidden="1" customWidth="1"/>
    <col min="12036" max="12036" width="6" style="65" customWidth="1"/>
    <col min="12037" max="12037" width="1.140625" style="65" customWidth="1"/>
    <col min="12038" max="12038" width="63.28515625" style="65" customWidth="1"/>
    <col min="12039" max="12041" width="5.7109375" style="65" customWidth="1"/>
    <col min="12042" max="12042" width="0.42578125" style="65" customWidth="1"/>
    <col min="12043" max="12045" width="5.7109375" style="65" customWidth="1"/>
    <col min="12046" max="12046" width="0.42578125" style="65" customWidth="1"/>
    <col min="12047" max="12049" width="5.7109375" style="65" customWidth="1"/>
    <col min="12050" max="12051" width="11.42578125" style="65"/>
    <col min="12052" max="12052" width="4.7109375" style="65" customWidth="1"/>
    <col min="12053" max="12053" width="5" style="65" customWidth="1"/>
    <col min="12054" max="12054" width="2.28515625" style="65" customWidth="1"/>
    <col min="12055" max="12055" width="26" style="65" customWidth="1"/>
    <col min="12056" max="12056" width="8" style="65" customWidth="1"/>
    <col min="12057" max="12057" width="1" style="65" customWidth="1"/>
    <col min="12058" max="12058" width="6.7109375" style="65" customWidth="1"/>
    <col min="12059" max="12059" width="1" style="65" customWidth="1"/>
    <col min="12060" max="12060" width="6.7109375" style="65" customWidth="1"/>
    <col min="12061" max="12061" width="1" style="65" customWidth="1"/>
    <col min="12062" max="12062" width="6.7109375" style="65" customWidth="1"/>
    <col min="12063" max="12063" width="1" style="65" customWidth="1"/>
    <col min="12064" max="12064" width="6.7109375" style="65" customWidth="1"/>
    <col min="12065" max="12065" width="1" style="65" customWidth="1"/>
    <col min="12066" max="12066" width="6.7109375" style="65" customWidth="1"/>
    <col min="12067" max="12067" width="1" style="65" customWidth="1"/>
    <col min="12068" max="12069" width="6.7109375" style="65" customWidth="1"/>
    <col min="12070" max="12288" width="11.42578125" style="65"/>
    <col min="12289" max="12291" width="0" style="65" hidden="1" customWidth="1"/>
    <col min="12292" max="12292" width="6" style="65" customWidth="1"/>
    <col min="12293" max="12293" width="1.140625" style="65" customWidth="1"/>
    <col min="12294" max="12294" width="63.28515625" style="65" customWidth="1"/>
    <col min="12295" max="12297" width="5.7109375" style="65" customWidth="1"/>
    <col min="12298" max="12298" width="0.42578125" style="65" customWidth="1"/>
    <col min="12299" max="12301" width="5.7109375" style="65" customWidth="1"/>
    <col min="12302" max="12302" width="0.42578125" style="65" customWidth="1"/>
    <col min="12303" max="12305" width="5.7109375" style="65" customWidth="1"/>
    <col min="12306" max="12307" width="11.42578125" style="65"/>
    <col min="12308" max="12308" width="4.7109375" style="65" customWidth="1"/>
    <col min="12309" max="12309" width="5" style="65" customWidth="1"/>
    <col min="12310" max="12310" width="2.28515625" style="65" customWidth="1"/>
    <col min="12311" max="12311" width="26" style="65" customWidth="1"/>
    <col min="12312" max="12312" width="8" style="65" customWidth="1"/>
    <col min="12313" max="12313" width="1" style="65" customWidth="1"/>
    <col min="12314" max="12314" width="6.7109375" style="65" customWidth="1"/>
    <col min="12315" max="12315" width="1" style="65" customWidth="1"/>
    <col min="12316" max="12316" width="6.7109375" style="65" customWidth="1"/>
    <col min="12317" max="12317" width="1" style="65" customWidth="1"/>
    <col min="12318" max="12318" width="6.7109375" style="65" customWidth="1"/>
    <col min="12319" max="12319" width="1" style="65" customWidth="1"/>
    <col min="12320" max="12320" width="6.7109375" style="65" customWidth="1"/>
    <col min="12321" max="12321" width="1" style="65" customWidth="1"/>
    <col min="12322" max="12322" width="6.7109375" style="65" customWidth="1"/>
    <col min="12323" max="12323" width="1" style="65" customWidth="1"/>
    <col min="12324" max="12325" width="6.7109375" style="65" customWidth="1"/>
    <col min="12326" max="12544" width="11.42578125" style="65"/>
    <col min="12545" max="12547" width="0" style="65" hidden="1" customWidth="1"/>
    <col min="12548" max="12548" width="6" style="65" customWidth="1"/>
    <col min="12549" max="12549" width="1.140625" style="65" customWidth="1"/>
    <col min="12550" max="12550" width="63.28515625" style="65" customWidth="1"/>
    <col min="12551" max="12553" width="5.7109375" style="65" customWidth="1"/>
    <col min="12554" max="12554" width="0.42578125" style="65" customWidth="1"/>
    <col min="12555" max="12557" width="5.7109375" style="65" customWidth="1"/>
    <col min="12558" max="12558" width="0.42578125" style="65" customWidth="1"/>
    <col min="12559" max="12561" width="5.7109375" style="65" customWidth="1"/>
    <col min="12562" max="12563" width="11.42578125" style="65"/>
    <col min="12564" max="12564" width="4.7109375" style="65" customWidth="1"/>
    <col min="12565" max="12565" width="5" style="65" customWidth="1"/>
    <col min="12566" max="12566" width="2.28515625" style="65" customWidth="1"/>
    <col min="12567" max="12567" width="26" style="65" customWidth="1"/>
    <col min="12568" max="12568" width="8" style="65" customWidth="1"/>
    <col min="12569" max="12569" width="1" style="65" customWidth="1"/>
    <col min="12570" max="12570" width="6.7109375" style="65" customWidth="1"/>
    <col min="12571" max="12571" width="1" style="65" customWidth="1"/>
    <col min="12572" max="12572" width="6.7109375" style="65" customWidth="1"/>
    <col min="12573" max="12573" width="1" style="65" customWidth="1"/>
    <col min="12574" max="12574" width="6.7109375" style="65" customWidth="1"/>
    <col min="12575" max="12575" width="1" style="65" customWidth="1"/>
    <col min="12576" max="12576" width="6.7109375" style="65" customWidth="1"/>
    <col min="12577" max="12577" width="1" style="65" customWidth="1"/>
    <col min="12578" max="12578" width="6.7109375" style="65" customWidth="1"/>
    <col min="12579" max="12579" width="1" style="65" customWidth="1"/>
    <col min="12580" max="12581" width="6.7109375" style="65" customWidth="1"/>
    <col min="12582" max="12800" width="11.42578125" style="65"/>
    <col min="12801" max="12803" width="0" style="65" hidden="1" customWidth="1"/>
    <col min="12804" max="12804" width="6" style="65" customWidth="1"/>
    <col min="12805" max="12805" width="1.140625" style="65" customWidth="1"/>
    <col min="12806" max="12806" width="63.28515625" style="65" customWidth="1"/>
    <col min="12807" max="12809" width="5.7109375" style="65" customWidth="1"/>
    <col min="12810" max="12810" width="0.42578125" style="65" customWidth="1"/>
    <col min="12811" max="12813" width="5.7109375" style="65" customWidth="1"/>
    <col min="12814" max="12814" width="0.42578125" style="65" customWidth="1"/>
    <col min="12815" max="12817" width="5.7109375" style="65" customWidth="1"/>
    <col min="12818" max="12819" width="11.42578125" style="65"/>
    <col min="12820" max="12820" width="4.7109375" style="65" customWidth="1"/>
    <col min="12821" max="12821" width="5" style="65" customWidth="1"/>
    <col min="12822" max="12822" width="2.28515625" style="65" customWidth="1"/>
    <col min="12823" max="12823" width="26" style="65" customWidth="1"/>
    <col min="12824" max="12824" width="8" style="65" customWidth="1"/>
    <col min="12825" max="12825" width="1" style="65" customWidth="1"/>
    <col min="12826" max="12826" width="6.7109375" style="65" customWidth="1"/>
    <col min="12827" max="12827" width="1" style="65" customWidth="1"/>
    <col min="12828" max="12828" width="6.7109375" style="65" customWidth="1"/>
    <col min="12829" max="12829" width="1" style="65" customWidth="1"/>
    <col min="12830" max="12830" width="6.7109375" style="65" customWidth="1"/>
    <col min="12831" max="12831" width="1" style="65" customWidth="1"/>
    <col min="12832" max="12832" width="6.7109375" style="65" customWidth="1"/>
    <col min="12833" max="12833" width="1" style="65" customWidth="1"/>
    <col min="12834" max="12834" width="6.7109375" style="65" customWidth="1"/>
    <col min="12835" max="12835" width="1" style="65" customWidth="1"/>
    <col min="12836" max="12837" width="6.7109375" style="65" customWidth="1"/>
    <col min="12838" max="13056" width="11.42578125" style="65"/>
    <col min="13057" max="13059" width="0" style="65" hidden="1" customWidth="1"/>
    <col min="13060" max="13060" width="6" style="65" customWidth="1"/>
    <col min="13061" max="13061" width="1.140625" style="65" customWidth="1"/>
    <col min="13062" max="13062" width="63.28515625" style="65" customWidth="1"/>
    <col min="13063" max="13065" width="5.7109375" style="65" customWidth="1"/>
    <col min="13066" max="13066" width="0.42578125" style="65" customWidth="1"/>
    <col min="13067" max="13069" width="5.7109375" style="65" customWidth="1"/>
    <col min="13070" max="13070" width="0.42578125" style="65" customWidth="1"/>
    <col min="13071" max="13073" width="5.7109375" style="65" customWidth="1"/>
    <col min="13074" max="13075" width="11.42578125" style="65"/>
    <col min="13076" max="13076" width="4.7109375" style="65" customWidth="1"/>
    <col min="13077" max="13077" width="5" style="65" customWidth="1"/>
    <col min="13078" max="13078" width="2.28515625" style="65" customWidth="1"/>
    <col min="13079" max="13079" width="26" style="65" customWidth="1"/>
    <col min="13080" max="13080" width="8" style="65" customWidth="1"/>
    <col min="13081" max="13081" width="1" style="65" customWidth="1"/>
    <col min="13082" max="13082" width="6.7109375" style="65" customWidth="1"/>
    <col min="13083" max="13083" width="1" style="65" customWidth="1"/>
    <col min="13084" max="13084" width="6.7109375" style="65" customWidth="1"/>
    <col min="13085" max="13085" width="1" style="65" customWidth="1"/>
    <col min="13086" max="13086" width="6.7109375" style="65" customWidth="1"/>
    <col min="13087" max="13087" width="1" style="65" customWidth="1"/>
    <col min="13088" max="13088" width="6.7109375" style="65" customWidth="1"/>
    <col min="13089" max="13089" width="1" style="65" customWidth="1"/>
    <col min="13090" max="13090" width="6.7109375" style="65" customWidth="1"/>
    <col min="13091" max="13091" width="1" style="65" customWidth="1"/>
    <col min="13092" max="13093" width="6.7109375" style="65" customWidth="1"/>
    <col min="13094" max="13312" width="11.42578125" style="65"/>
    <col min="13313" max="13315" width="0" style="65" hidden="1" customWidth="1"/>
    <col min="13316" max="13316" width="6" style="65" customWidth="1"/>
    <col min="13317" max="13317" width="1.140625" style="65" customWidth="1"/>
    <col min="13318" max="13318" width="63.28515625" style="65" customWidth="1"/>
    <col min="13319" max="13321" width="5.7109375" style="65" customWidth="1"/>
    <col min="13322" max="13322" width="0.42578125" style="65" customWidth="1"/>
    <col min="13323" max="13325" width="5.7109375" style="65" customWidth="1"/>
    <col min="13326" max="13326" width="0.42578125" style="65" customWidth="1"/>
    <col min="13327" max="13329" width="5.7109375" style="65" customWidth="1"/>
    <col min="13330" max="13331" width="11.42578125" style="65"/>
    <col min="13332" max="13332" width="4.7109375" style="65" customWidth="1"/>
    <col min="13333" max="13333" width="5" style="65" customWidth="1"/>
    <col min="13334" max="13334" width="2.28515625" style="65" customWidth="1"/>
    <col min="13335" max="13335" width="26" style="65" customWidth="1"/>
    <col min="13336" max="13336" width="8" style="65" customWidth="1"/>
    <col min="13337" max="13337" width="1" style="65" customWidth="1"/>
    <col min="13338" max="13338" width="6.7109375" style="65" customWidth="1"/>
    <col min="13339" max="13339" width="1" style="65" customWidth="1"/>
    <col min="13340" max="13340" width="6.7109375" style="65" customWidth="1"/>
    <col min="13341" max="13341" width="1" style="65" customWidth="1"/>
    <col min="13342" max="13342" width="6.7109375" style="65" customWidth="1"/>
    <col min="13343" max="13343" width="1" style="65" customWidth="1"/>
    <col min="13344" max="13344" width="6.7109375" style="65" customWidth="1"/>
    <col min="13345" max="13345" width="1" style="65" customWidth="1"/>
    <col min="13346" max="13346" width="6.7109375" style="65" customWidth="1"/>
    <col min="13347" max="13347" width="1" style="65" customWidth="1"/>
    <col min="13348" max="13349" width="6.7109375" style="65" customWidth="1"/>
    <col min="13350" max="13568" width="11.42578125" style="65"/>
    <col min="13569" max="13571" width="0" style="65" hidden="1" customWidth="1"/>
    <col min="13572" max="13572" width="6" style="65" customWidth="1"/>
    <col min="13573" max="13573" width="1.140625" style="65" customWidth="1"/>
    <col min="13574" max="13574" width="63.28515625" style="65" customWidth="1"/>
    <col min="13575" max="13577" width="5.7109375" style="65" customWidth="1"/>
    <col min="13578" max="13578" width="0.42578125" style="65" customWidth="1"/>
    <col min="13579" max="13581" width="5.7109375" style="65" customWidth="1"/>
    <col min="13582" max="13582" width="0.42578125" style="65" customWidth="1"/>
    <col min="13583" max="13585" width="5.7109375" style="65" customWidth="1"/>
    <col min="13586" max="13587" width="11.42578125" style="65"/>
    <col min="13588" max="13588" width="4.7109375" style="65" customWidth="1"/>
    <col min="13589" max="13589" width="5" style="65" customWidth="1"/>
    <col min="13590" max="13590" width="2.28515625" style="65" customWidth="1"/>
    <col min="13591" max="13591" width="26" style="65" customWidth="1"/>
    <col min="13592" max="13592" width="8" style="65" customWidth="1"/>
    <col min="13593" max="13593" width="1" style="65" customWidth="1"/>
    <col min="13594" max="13594" width="6.7109375" style="65" customWidth="1"/>
    <col min="13595" max="13595" width="1" style="65" customWidth="1"/>
    <col min="13596" max="13596" width="6.7109375" style="65" customWidth="1"/>
    <col min="13597" max="13597" width="1" style="65" customWidth="1"/>
    <col min="13598" max="13598" width="6.7109375" style="65" customWidth="1"/>
    <col min="13599" max="13599" width="1" style="65" customWidth="1"/>
    <col min="13600" max="13600" width="6.7109375" style="65" customWidth="1"/>
    <col min="13601" max="13601" width="1" style="65" customWidth="1"/>
    <col min="13602" max="13602" width="6.7109375" style="65" customWidth="1"/>
    <col min="13603" max="13603" width="1" style="65" customWidth="1"/>
    <col min="13604" max="13605" width="6.7109375" style="65" customWidth="1"/>
    <col min="13606" max="13824" width="11.42578125" style="65"/>
    <col min="13825" max="13827" width="0" style="65" hidden="1" customWidth="1"/>
    <col min="13828" max="13828" width="6" style="65" customWidth="1"/>
    <col min="13829" max="13829" width="1.140625" style="65" customWidth="1"/>
    <col min="13830" max="13830" width="63.28515625" style="65" customWidth="1"/>
    <col min="13831" max="13833" width="5.7109375" style="65" customWidth="1"/>
    <col min="13834" max="13834" width="0.42578125" style="65" customWidth="1"/>
    <col min="13835" max="13837" width="5.7109375" style="65" customWidth="1"/>
    <col min="13838" max="13838" width="0.42578125" style="65" customWidth="1"/>
    <col min="13839" max="13841" width="5.7109375" style="65" customWidth="1"/>
    <col min="13842" max="13843" width="11.42578125" style="65"/>
    <col min="13844" max="13844" width="4.7109375" style="65" customWidth="1"/>
    <col min="13845" max="13845" width="5" style="65" customWidth="1"/>
    <col min="13846" max="13846" width="2.28515625" style="65" customWidth="1"/>
    <col min="13847" max="13847" width="26" style="65" customWidth="1"/>
    <col min="13848" max="13848" width="8" style="65" customWidth="1"/>
    <col min="13849" max="13849" width="1" style="65" customWidth="1"/>
    <col min="13850" max="13850" width="6.7109375" style="65" customWidth="1"/>
    <col min="13851" max="13851" width="1" style="65" customWidth="1"/>
    <col min="13852" max="13852" width="6.7109375" style="65" customWidth="1"/>
    <col min="13853" max="13853" width="1" style="65" customWidth="1"/>
    <col min="13854" max="13854" width="6.7109375" style="65" customWidth="1"/>
    <col min="13855" max="13855" width="1" style="65" customWidth="1"/>
    <col min="13856" max="13856" width="6.7109375" style="65" customWidth="1"/>
    <col min="13857" max="13857" width="1" style="65" customWidth="1"/>
    <col min="13858" max="13858" width="6.7109375" style="65" customWidth="1"/>
    <col min="13859" max="13859" width="1" style="65" customWidth="1"/>
    <col min="13860" max="13861" width="6.7109375" style="65" customWidth="1"/>
    <col min="13862" max="14080" width="11.42578125" style="65"/>
    <col min="14081" max="14083" width="0" style="65" hidden="1" customWidth="1"/>
    <col min="14084" max="14084" width="6" style="65" customWidth="1"/>
    <col min="14085" max="14085" width="1.140625" style="65" customWidth="1"/>
    <col min="14086" max="14086" width="63.28515625" style="65" customWidth="1"/>
    <col min="14087" max="14089" width="5.7109375" style="65" customWidth="1"/>
    <col min="14090" max="14090" width="0.42578125" style="65" customWidth="1"/>
    <col min="14091" max="14093" width="5.7109375" style="65" customWidth="1"/>
    <col min="14094" max="14094" width="0.42578125" style="65" customWidth="1"/>
    <col min="14095" max="14097" width="5.7109375" style="65" customWidth="1"/>
    <col min="14098" max="14099" width="11.42578125" style="65"/>
    <col min="14100" max="14100" width="4.7109375" style="65" customWidth="1"/>
    <col min="14101" max="14101" width="5" style="65" customWidth="1"/>
    <col min="14102" max="14102" width="2.28515625" style="65" customWidth="1"/>
    <col min="14103" max="14103" width="26" style="65" customWidth="1"/>
    <col min="14104" max="14104" width="8" style="65" customWidth="1"/>
    <col min="14105" max="14105" width="1" style="65" customWidth="1"/>
    <col min="14106" max="14106" width="6.7109375" style="65" customWidth="1"/>
    <col min="14107" max="14107" width="1" style="65" customWidth="1"/>
    <col min="14108" max="14108" width="6.7109375" style="65" customWidth="1"/>
    <col min="14109" max="14109" width="1" style="65" customWidth="1"/>
    <col min="14110" max="14110" width="6.7109375" style="65" customWidth="1"/>
    <col min="14111" max="14111" width="1" style="65" customWidth="1"/>
    <col min="14112" max="14112" width="6.7109375" style="65" customWidth="1"/>
    <col min="14113" max="14113" width="1" style="65" customWidth="1"/>
    <col min="14114" max="14114" width="6.7109375" style="65" customWidth="1"/>
    <col min="14115" max="14115" width="1" style="65" customWidth="1"/>
    <col min="14116" max="14117" width="6.7109375" style="65" customWidth="1"/>
    <col min="14118" max="14336" width="11.42578125" style="65"/>
    <col min="14337" max="14339" width="0" style="65" hidden="1" customWidth="1"/>
    <col min="14340" max="14340" width="6" style="65" customWidth="1"/>
    <col min="14341" max="14341" width="1.140625" style="65" customWidth="1"/>
    <col min="14342" max="14342" width="63.28515625" style="65" customWidth="1"/>
    <col min="14343" max="14345" width="5.7109375" style="65" customWidth="1"/>
    <col min="14346" max="14346" width="0.42578125" style="65" customWidth="1"/>
    <col min="14347" max="14349" width="5.7109375" style="65" customWidth="1"/>
    <col min="14350" max="14350" width="0.42578125" style="65" customWidth="1"/>
    <col min="14351" max="14353" width="5.7109375" style="65" customWidth="1"/>
    <col min="14354" max="14355" width="11.42578125" style="65"/>
    <col min="14356" max="14356" width="4.7109375" style="65" customWidth="1"/>
    <col min="14357" max="14357" width="5" style="65" customWidth="1"/>
    <col min="14358" max="14358" width="2.28515625" style="65" customWidth="1"/>
    <col min="14359" max="14359" width="26" style="65" customWidth="1"/>
    <col min="14360" max="14360" width="8" style="65" customWidth="1"/>
    <col min="14361" max="14361" width="1" style="65" customWidth="1"/>
    <col min="14362" max="14362" width="6.7109375" style="65" customWidth="1"/>
    <col min="14363" max="14363" width="1" style="65" customWidth="1"/>
    <col min="14364" max="14364" width="6.7109375" style="65" customWidth="1"/>
    <col min="14365" max="14365" width="1" style="65" customWidth="1"/>
    <col min="14366" max="14366" width="6.7109375" style="65" customWidth="1"/>
    <col min="14367" max="14367" width="1" style="65" customWidth="1"/>
    <col min="14368" max="14368" width="6.7109375" style="65" customWidth="1"/>
    <col min="14369" max="14369" width="1" style="65" customWidth="1"/>
    <col min="14370" max="14370" width="6.7109375" style="65" customWidth="1"/>
    <col min="14371" max="14371" width="1" style="65" customWidth="1"/>
    <col min="14372" max="14373" width="6.7109375" style="65" customWidth="1"/>
    <col min="14374" max="14592" width="11.42578125" style="65"/>
    <col min="14593" max="14595" width="0" style="65" hidden="1" customWidth="1"/>
    <col min="14596" max="14596" width="6" style="65" customWidth="1"/>
    <col min="14597" max="14597" width="1.140625" style="65" customWidth="1"/>
    <col min="14598" max="14598" width="63.28515625" style="65" customWidth="1"/>
    <col min="14599" max="14601" width="5.7109375" style="65" customWidth="1"/>
    <col min="14602" max="14602" width="0.42578125" style="65" customWidth="1"/>
    <col min="14603" max="14605" width="5.7109375" style="65" customWidth="1"/>
    <col min="14606" max="14606" width="0.42578125" style="65" customWidth="1"/>
    <col min="14607" max="14609" width="5.7109375" style="65" customWidth="1"/>
    <col min="14610" max="14611" width="11.42578125" style="65"/>
    <col min="14612" max="14612" width="4.7109375" style="65" customWidth="1"/>
    <col min="14613" max="14613" width="5" style="65" customWidth="1"/>
    <col min="14614" max="14614" width="2.28515625" style="65" customWidth="1"/>
    <col min="14615" max="14615" width="26" style="65" customWidth="1"/>
    <col min="14616" max="14616" width="8" style="65" customWidth="1"/>
    <col min="14617" max="14617" width="1" style="65" customWidth="1"/>
    <col min="14618" max="14618" width="6.7109375" style="65" customWidth="1"/>
    <col min="14619" max="14619" width="1" style="65" customWidth="1"/>
    <col min="14620" max="14620" width="6.7109375" style="65" customWidth="1"/>
    <col min="14621" max="14621" width="1" style="65" customWidth="1"/>
    <col min="14622" max="14622" width="6.7109375" style="65" customWidth="1"/>
    <col min="14623" max="14623" width="1" style="65" customWidth="1"/>
    <col min="14624" max="14624" width="6.7109375" style="65" customWidth="1"/>
    <col min="14625" max="14625" width="1" style="65" customWidth="1"/>
    <col min="14626" max="14626" width="6.7109375" style="65" customWidth="1"/>
    <col min="14627" max="14627" width="1" style="65" customWidth="1"/>
    <col min="14628" max="14629" width="6.7109375" style="65" customWidth="1"/>
    <col min="14630" max="14848" width="11.42578125" style="65"/>
    <col min="14849" max="14851" width="0" style="65" hidden="1" customWidth="1"/>
    <col min="14852" max="14852" width="6" style="65" customWidth="1"/>
    <col min="14853" max="14853" width="1.140625" style="65" customWidth="1"/>
    <col min="14854" max="14854" width="63.28515625" style="65" customWidth="1"/>
    <col min="14855" max="14857" width="5.7109375" style="65" customWidth="1"/>
    <col min="14858" max="14858" width="0.42578125" style="65" customWidth="1"/>
    <col min="14859" max="14861" width="5.7109375" style="65" customWidth="1"/>
    <col min="14862" max="14862" width="0.42578125" style="65" customWidth="1"/>
    <col min="14863" max="14865" width="5.7109375" style="65" customWidth="1"/>
    <col min="14866" max="14867" width="11.42578125" style="65"/>
    <col min="14868" max="14868" width="4.7109375" style="65" customWidth="1"/>
    <col min="14869" max="14869" width="5" style="65" customWidth="1"/>
    <col min="14870" max="14870" width="2.28515625" style="65" customWidth="1"/>
    <col min="14871" max="14871" width="26" style="65" customWidth="1"/>
    <col min="14872" max="14872" width="8" style="65" customWidth="1"/>
    <col min="14873" max="14873" width="1" style="65" customWidth="1"/>
    <col min="14874" max="14874" width="6.7109375" style="65" customWidth="1"/>
    <col min="14875" max="14875" width="1" style="65" customWidth="1"/>
    <col min="14876" max="14876" width="6.7109375" style="65" customWidth="1"/>
    <col min="14877" max="14877" width="1" style="65" customWidth="1"/>
    <col min="14878" max="14878" width="6.7109375" style="65" customWidth="1"/>
    <col min="14879" max="14879" width="1" style="65" customWidth="1"/>
    <col min="14880" max="14880" width="6.7109375" style="65" customWidth="1"/>
    <col min="14881" max="14881" width="1" style="65" customWidth="1"/>
    <col min="14882" max="14882" width="6.7109375" style="65" customWidth="1"/>
    <col min="14883" max="14883" width="1" style="65" customWidth="1"/>
    <col min="14884" max="14885" width="6.7109375" style="65" customWidth="1"/>
    <col min="14886" max="15104" width="11.42578125" style="65"/>
    <col min="15105" max="15107" width="0" style="65" hidden="1" customWidth="1"/>
    <col min="15108" max="15108" width="6" style="65" customWidth="1"/>
    <col min="15109" max="15109" width="1.140625" style="65" customWidth="1"/>
    <col min="15110" max="15110" width="63.28515625" style="65" customWidth="1"/>
    <col min="15111" max="15113" width="5.7109375" style="65" customWidth="1"/>
    <col min="15114" max="15114" width="0.42578125" style="65" customWidth="1"/>
    <col min="15115" max="15117" width="5.7109375" style="65" customWidth="1"/>
    <col min="15118" max="15118" width="0.42578125" style="65" customWidth="1"/>
    <col min="15119" max="15121" width="5.7109375" style="65" customWidth="1"/>
    <col min="15122" max="15123" width="11.42578125" style="65"/>
    <col min="15124" max="15124" width="4.7109375" style="65" customWidth="1"/>
    <col min="15125" max="15125" width="5" style="65" customWidth="1"/>
    <col min="15126" max="15126" width="2.28515625" style="65" customWidth="1"/>
    <col min="15127" max="15127" width="26" style="65" customWidth="1"/>
    <col min="15128" max="15128" width="8" style="65" customWidth="1"/>
    <col min="15129" max="15129" width="1" style="65" customWidth="1"/>
    <col min="15130" max="15130" width="6.7109375" style="65" customWidth="1"/>
    <col min="15131" max="15131" width="1" style="65" customWidth="1"/>
    <col min="15132" max="15132" width="6.7109375" style="65" customWidth="1"/>
    <col min="15133" max="15133" width="1" style="65" customWidth="1"/>
    <col min="15134" max="15134" width="6.7109375" style="65" customWidth="1"/>
    <col min="15135" max="15135" width="1" style="65" customWidth="1"/>
    <col min="15136" max="15136" width="6.7109375" style="65" customWidth="1"/>
    <col min="15137" max="15137" width="1" style="65" customWidth="1"/>
    <col min="15138" max="15138" width="6.7109375" style="65" customWidth="1"/>
    <col min="15139" max="15139" width="1" style="65" customWidth="1"/>
    <col min="15140" max="15141" width="6.7109375" style="65" customWidth="1"/>
    <col min="15142" max="15360" width="11.42578125" style="65"/>
    <col min="15361" max="15363" width="0" style="65" hidden="1" customWidth="1"/>
    <col min="15364" max="15364" width="6" style="65" customWidth="1"/>
    <col min="15365" max="15365" width="1.140625" style="65" customWidth="1"/>
    <col min="15366" max="15366" width="63.28515625" style="65" customWidth="1"/>
    <col min="15367" max="15369" width="5.7109375" style="65" customWidth="1"/>
    <col min="15370" max="15370" width="0.42578125" style="65" customWidth="1"/>
    <col min="15371" max="15373" width="5.7109375" style="65" customWidth="1"/>
    <col min="15374" max="15374" width="0.42578125" style="65" customWidth="1"/>
    <col min="15375" max="15377" width="5.7109375" style="65" customWidth="1"/>
    <col min="15378" max="15379" width="11.42578125" style="65"/>
    <col min="15380" max="15380" width="4.7109375" style="65" customWidth="1"/>
    <col min="15381" max="15381" width="5" style="65" customWidth="1"/>
    <col min="15382" max="15382" width="2.28515625" style="65" customWidth="1"/>
    <col min="15383" max="15383" width="26" style="65" customWidth="1"/>
    <col min="15384" max="15384" width="8" style="65" customWidth="1"/>
    <col min="15385" max="15385" width="1" style="65" customWidth="1"/>
    <col min="15386" max="15386" width="6.7109375" style="65" customWidth="1"/>
    <col min="15387" max="15387" width="1" style="65" customWidth="1"/>
    <col min="15388" max="15388" width="6.7109375" style="65" customWidth="1"/>
    <col min="15389" max="15389" width="1" style="65" customWidth="1"/>
    <col min="15390" max="15390" width="6.7109375" style="65" customWidth="1"/>
    <col min="15391" max="15391" width="1" style="65" customWidth="1"/>
    <col min="15392" max="15392" width="6.7109375" style="65" customWidth="1"/>
    <col min="15393" max="15393" width="1" style="65" customWidth="1"/>
    <col min="15394" max="15394" width="6.7109375" style="65" customWidth="1"/>
    <col min="15395" max="15395" width="1" style="65" customWidth="1"/>
    <col min="15396" max="15397" width="6.7109375" style="65" customWidth="1"/>
    <col min="15398" max="15616" width="11.42578125" style="65"/>
    <col min="15617" max="15619" width="0" style="65" hidden="1" customWidth="1"/>
    <col min="15620" max="15620" width="6" style="65" customWidth="1"/>
    <col min="15621" max="15621" width="1.140625" style="65" customWidth="1"/>
    <col min="15622" max="15622" width="63.28515625" style="65" customWidth="1"/>
    <col min="15623" max="15625" width="5.7109375" style="65" customWidth="1"/>
    <col min="15626" max="15626" width="0.42578125" style="65" customWidth="1"/>
    <col min="15627" max="15629" width="5.7109375" style="65" customWidth="1"/>
    <col min="15630" max="15630" width="0.42578125" style="65" customWidth="1"/>
    <col min="15631" max="15633" width="5.7109375" style="65" customWidth="1"/>
    <col min="15634" max="15635" width="11.42578125" style="65"/>
    <col min="15636" max="15636" width="4.7109375" style="65" customWidth="1"/>
    <col min="15637" max="15637" width="5" style="65" customWidth="1"/>
    <col min="15638" max="15638" width="2.28515625" style="65" customWidth="1"/>
    <col min="15639" max="15639" width="26" style="65" customWidth="1"/>
    <col min="15640" max="15640" width="8" style="65" customWidth="1"/>
    <col min="15641" max="15641" width="1" style="65" customWidth="1"/>
    <col min="15642" max="15642" width="6.7109375" style="65" customWidth="1"/>
    <col min="15643" max="15643" width="1" style="65" customWidth="1"/>
    <col min="15644" max="15644" width="6.7109375" style="65" customWidth="1"/>
    <col min="15645" max="15645" width="1" style="65" customWidth="1"/>
    <col min="15646" max="15646" width="6.7109375" style="65" customWidth="1"/>
    <col min="15647" max="15647" width="1" style="65" customWidth="1"/>
    <col min="15648" max="15648" width="6.7109375" style="65" customWidth="1"/>
    <col min="15649" max="15649" width="1" style="65" customWidth="1"/>
    <col min="15650" max="15650" width="6.7109375" style="65" customWidth="1"/>
    <col min="15651" max="15651" width="1" style="65" customWidth="1"/>
    <col min="15652" max="15653" width="6.7109375" style="65" customWidth="1"/>
    <col min="15654" max="15872" width="11.42578125" style="65"/>
    <col min="15873" max="15875" width="0" style="65" hidden="1" customWidth="1"/>
    <col min="15876" max="15876" width="6" style="65" customWidth="1"/>
    <col min="15877" max="15877" width="1.140625" style="65" customWidth="1"/>
    <col min="15878" max="15878" width="63.28515625" style="65" customWidth="1"/>
    <col min="15879" max="15881" width="5.7109375" style="65" customWidth="1"/>
    <col min="15882" max="15882" width="0.42578125" style="65" customWidth="1"/>
    <col min="15883" max="15885" width="5.7109375" style="65" customWidth="1"/>
    <col min="15886" max="15886" width="0.42578125" style="65" customWidth="1"/>
    <col min="15887" max="15889" width="5.7109375" style="65" customWidth="1"/>
    <col min="15890" max="15891" width="11.42578125" style="65"/>
    <col min="15892" max="15892" width="4.7109375" style="65" customWidth="1"/>
    <col min="15893" max="15893" width="5" style="65" customWidth="1"/>
    <col min="15894" max="15894" width="2.28515625" style="65" customWidth="1"/>
    <col min="15895" max="15895" width="26" style="65" customWidth="1"/>
    <col min="15896" max="15896" width="8" style="65" customWidth="1"/>
    <col min="15897" max="15897" width="1" style="65" customWidth="1"/>
    <col min="15898" max="15898" width="6.7109375" style="65" customWidth="1"/>
    <col min="15899" max="15899" width="1" style="65" customWidth="1"/>
    <col min="15900" max="15900" width="6.7109375" style="65" customWidth="1"/>
    <col min="15901" max="15901" width="1" style="65" customWidth="1"/>
    <col min="15902" max="15902" width="6.7109375" style="65" customWidth="1"/>
    <col min="15903" max="15903" width="1" style="65" customWidth="1"/>
    <col min="15904" max="15904" width="6.7109375" style="65" customWidth="1"/>
    <col min="15905" max="15905" width="1" style="65" customWidth="1"/>
    <col min="15906" max="15906" width="6.7109375" style="65" customWidth="1"/>
    <col min="15907" max="15907" width="1" style="65" customWidth="1"/>
    <col min="15908" max="15909" width="6.7109375" style="65" customWidth="1"/>
    <col min="15910" max="16128" width="11.42578125" style="65"/>
    <col min="16129" max="16131" width="0" style="65" hidden="1" customWidth="1"/>
    <col min="16132" max="16132" width="6" style="65" customWidth="1"/>
    <col min="16133" max="16133" width="1.140625" style="65" customWidth="1"/>
    <col min="16134" max="16134" width="63.28515625" style="65" customWidth="1"/>
    <col min="16135" max="16137" width="5.7109375" style="65" customWidth="1"/>
    <col min="16138" max="16138" width="0.42578125" style="65" customWidth="1"/>
    <col min="16139" max="16141" width="5.7109375" style="65" customWidth="1"/>
    <col min="16142" max="16142" width="0.42578125" style="65" customWidth="1"/>
    <col min="16143" max="16145" width="5.7109375" style="65" customWidth="1"/>
    <col min="16146" max="16147" width="11.42578125" style="65"/>
    <col min="16148" max="16148" width="4.7109375" style="65" customWidth="1"/>
    <col min="16149" max="16149" width="5" style="65" customWidth="1"/>
    <col min="16150" max="16150" width="2.28515625" style="65" customWidth="1"/>
    <col min="16151" max="16151" width="26" style="65" customWidth="1"/>
    <col min="16152" max="16152" width="8" style="65" customWidth="1"/>
    <col min="16153" max="16153" width="1" style="65" customWidth="1"/>
    <col min="16154" max="16154" width="6.7109375" style="65" customWidth="1"/>
    <col min="16155" max="16155" width="1" style="65" customWidth="1"/>
    <col min="16156" max="16156" width="6.7109375" style="65" customWidth="1"/>
    <col min="16157" max="16157" width="1" style="65" customWidth="1"/>
    <col min="16158" max="16158" width="6.7109375" style="65" customWidth="1"/>
    <col min="16159" max="16159" width="1" style="65" customWidth="1"/>
    <col min="16160" max="16160" width="6.7109375" style="65" customWidth="1"/>
    <col min="16161" max="16161" width="1" style="65" customWidth="1"/>
    <col min="16162" max="16162" width="6.7109375" style="65" customWidth="1"/>
    <col min="16163" max="16163" width="1" style="65" customWidth="1"/>
    <col min="16164" max="16165" width="6.7109375" style="65" customWidth="1"/>
    <col min="16166" max="16384" width="11.42578125" style="65"/>
  </cols>
  <sheetData>
    <row r="1" spans="1:38" ht="12.75" customHeight="1">
      <c r="A1" s="508"/>
      <c r="B1" s="508"/>
      <c r="C1" s="508"/>
      <c r="D1" s="1893" t="s">
        <v>224</v>
      </c>
      <c r="E1" s="1893"/>
      <c r="F1" s="1893"/>
      <c r="G1" s="1893"/>
      <c r="H1" s="1893"/>
      <c r="I1" s="1893"/>
      <c r="J1" s="1893"/>
      <c r="K1" s="1893"/>
      <c r="L1" s="1893"/>
      <c r="M1" s="1893"/>
      <c r="N1" s="1893"/>
      <c r="O1" s="1893"/>
      <c r="P1" s="1893"/>
      <c r="Q1" s="1893"/>
      <c r="R1" s="199"/>
      <c r="S1" s="71"/>
      <c r="T1" s="71"/>
      <c r="U1" s="1813"/>
      <c r="V1" s="1813"/>
      <c r="W1" s="1813"/>
      <c r="X1" s="1813"/>
      <c r="Y1" s="1813"/>
      <c r="Z1" s="1813"/>
      <c r="AA1" s="1813"/>
      <c r="AB1" s="1813"/>
      <c r="AC1" s="1813"/>
      <c r="AD1" s="1813"/>
      <c r="AE1" s="1813"/>
      <c r="AF1" s="1813"/>
      <c r="AG1" s="1813"/>
      <c r="AH1" s="1813"/>
      <c r="AI1" s="1813"/>
    </row>
    <row r="2" spans="1:38" s="71" customFormat="1" ht="11.25" customHeight="1">
      <c r="A2" s="509"/>
      <c r="B2" s="509"/>
      <c r="C2" s="509"/>
      <c r="D2" s="1813" t="s">
        <v>2</v>
      </c>
      <c r="E2" s="1813"/>
      <c r="F2" s="1813"/>
      <c r="G2" s="1813"/>
      <c r="H2" s="1813"/>
      <c r="I2" s="1813"/>
      <c r="J2" s="1813"/>
      <c r="K2" s="1813"/>
      <c r="L2" s="1813"/>
      <c r="M2" s="1813"/>
      <c r="N2" s="1813"/>
      <c r="O2" s="1813"/>
      <c r="P2" s="1813"/>
      <c r="Q2" s="1813"/>
      <c r="R2" s="240"/>
      <c r="S2" s="204"/>
      <c r="T2" s="204"/>
      <c r="U2" s="205"/>
      <c r="AK2" s="206"/>
      <c r="AL2" s="206"/>
    </row>
    <row r="3" spans="1:38" s="71" customFormat="1" ht="3" customHeight="1">
      <c r="A3" s="508"/>
      <c r="B3" s="508"/>
      <c r="C3" s="508"/>
      <c r="E3" s="72"/>
      <c r="F3" s="72"/>
      <c r="G3" s="72"/>
      <c r="H3" s="72"/>
      <c r="I3" s="72"/>
      <c r="J3" s="510"/>
      <c r="K3" s="510"/>
      <c r="L3" s="292"/>
      <c r="M3" s="292"/>
      <c r="N3" s="510"/>
      <c r="O3" s="510"/>
      <c r="P3" s="510"/>
      <c r="Q3" s="510"/>
      <c r="R3" s="240"/>
      <c r="U3" s="69"/>
    </row>
    <row r="4" spans="1:38" s="71" customFormat="1" ht="3" customHeight="1">
      <c r="A4" s="508"/>
      <c r="B4" s="508"/>
      <c r="C4" s="508"/>
      <c r="D4" s="1856" t="s">
        <v>3</v>
      </c>
      <c r="E4" s="178"/>
      <c r="F4" s="244"/>
      <c r="G4" s="1857"/>
      <c r="H4" s="1857"/>
      <c r="I4" s="1857"/>
      <c r="J4" s="511"/>
      <c r="K4" s="512"/>
      <c r="L4" s="294"/>
      <c r="M4" s="294"/>
      <c r="N4" s="512"/>
      <c r="O4" s="512"/>
      <c r="P4" s="512"/>
      <c r="Q4" s="513"/>
      <c r="R4" s="240"/>
      <c r="U4" s="69"/>
    </row>
    <row r="5" spans="1:38" ht="12.75" customHeight="1">
      <c r="A5" s="508"/>
      <c r="B5" s="508"/>
      <c r="C5" s="508"/>
      <c r="D5" s="1872"/>
      <c r="E5" s="97" t="s">
        <v>151</v>
      </c>
      <c r="F5" s="98"/>
      <c r="G5" s="1873" t="s">
        <v>225</v>
      </c>
      <c r="H5" s="1873"/>
      <c r="I5" s="1873"/>
      <c r="J5" s="514"/>
      <c r="K5" s="1888" t="s">
        <v>152</v>
      </c>
      <c r="L5" s="1888"/>
      <c r="M5" s="1888"/>
      <c r="N5" s="298"/>
      <c r="O5" s="1888" t="s">
        <v>153</v>
      </c>
      <c r="P5" s="1888"/>
      <c r="Q5" s="1889"/>
      <c r="R5" s="199"/>
      <c r="S5" s="76"/>
    </row>
    <row r="6" spans="1:38">
      <c r="A6" s="508" t="s">
        <v>9</v>
      </c>
      <c r="B6" s="508" t="s">
        <v>10</v>
      </c>
      <c r="C6" s="508" t="s">
        <v>11</v>
      </c>
      <c r="D6" s="1892"/>
      <c r="E6" s="72"/>
      <c r="F6" s="173"/>
      <c r="G6" s="212" t="s">
        <v>19</v>
      </c>
      <c r="H6" s="212" t="s">
        <v>20</v>
      </c>
      <c r="I6" s="212" t="s">
        <v>21</v>
      </c>
      <c r="J6" s="516"/>
      <c r="K6" s="212" t="s">
        <v>19</v>
      </c>
      <c r="L6" s="212" t="s">
        <v>20</v>
      </c>
      <c r="M6" s="212" t="s">
        <v>21</v>
      </c>
      <c r="N6" s="212"/>
      <c r="O6" s="212" t="s">
        <v>19</v>
      </c>
      <c r="P6" s="212" t="s">
        <v>20</v>
      </c>
      <c r="Q6" s="517" t="s">
        <v>21</v>
      </c>
      <c r="R6" s="199"/>
      <c r="S6" s="71"/>
    </row>
    <row r="7" spans="1:38">
      <c r="A7" s="508"/>
      <c r="B7" s="508"/>
      <c r="C7" s="508"/>
      <c r="D7" s="1819">
        <v>1401</v>
      </c>
      <c r="E7" s="102" t="s">
        <v>22</v>
      </c>
      <c r="F7" s="97"/>
      <c r="G7" s="252">
        <f>SUM(G8+G11+G14+G17+G24+G27)</f>
        <v>67</v>
      </c>
      <c r="H7" s="252">
        <f>SUM(H8+H11+H14+H17+H24+H27)</f>
        <v>27</v>
      </c>
      <c r="I7" s="252">
        <f t="shared" ref="I7:I28" si="0">SUM(G7:H7)</f>
        <v>94</v>
      </c>
      <c r="J7" s="252">
        <f>SUM(J8+J11+J14+J17+J24+J27)</f>
        <v>0</v>
      </c>
      <c r="K7" s="518">
        <f>K8+K11+K14+K17+K24+K27</f>
        <v>165</v>
      </c>
      <c r="L7" s="518">
        <f>L8+L11+L14+L17+L24+L27</f>
        <v>41</v>
      </c>
      <c r="M7" s="177">
        <f t="shared" ref="M7:M29" si="1">SUM(K7:L7)</f>
        <v>206</v>
      </c>
      <c r="N7" s="519"/>
      <c r="O7" s="115">
        <f>O8+O11+O14+O17+O24+O27</f>
        <v>149</v>
      </c>
      <c r="P7" s="115">
        <f>P8+P11+P14+P17+P24+P27</f>
        <v>38</v>
      </c>
      <c r="Q7" s="520">
        <f t="shared" ref="Q7:Q23" si="2">SUM(O7:P7)</f>
        <v>187</v>
      </c>
      <c r="R7" s="199"/>
      <c r="S7" s="199"/>
    </row>
    <row r="8" spans="1:38" ht="11.25" customHeight="1">
      <c r="A8" s="508"/>
      <c r="B8" s="508"/>
      <c r="C8" s="508"/>
      <c r="D8" s="1820"/>
      <c r="E8" s="407" t="s">
        <v>23</v>
      </c>
      <c r="F8" s="178"/>
      <c r="G8" s="178">
        <f>SUM(G9:G10)</f>
        <v>67</v>
      </c>
      <c r="H8" s="178">
        <f>SUM(H9:H10)</f>
        <v>27</v>
      </c>
      <c r="I8" s="178">
        <f t="shared" si="0"/>
        <v>94</v>
      </c>
      <c r="J8" s="455">
        <f>SUM(J9:J10)</f>
        <v>0</v>
      </c>
      <c r="K8" s="521">
        <f>K9+K10</f>
        <v>75</v>
      </c>
      <c r="L8" s="521">
        <f>L9+L10</f>
        <v>29</v>
      </c>
      <c r="M8" s="158">
        <f t="shared" si="1"/>
        <v>104</v>
      </c>
      <c r="N8" s="158"/>
      <c r="O8" s="158">
        <f>O9+O10</f>
        <v>71</v>
      </c>
      <c r="P8" s="158">
        <f>P9+P10</f>
        <v>28</v>
      </c>
      <c r="Q8" s="522">
        <f t="shared" si="2"/>
        <v>99</v>
      </c>
      <c r="R8" s="199"/>
      <c r="S8" s="199"/>
    </row>
    <row r="9" spans="1:38" ht="11.25" customHeight="1">
      <c r="A9" s="508">
        <v>1</v>
      </c>
      <c r="B9" s="508">
        <v>1</v>
      </c>
      <c r="C9" s="508">
        <v>11</v>
      </c>
      <c r="D9" s="1890"/>
      <c r="E9" s="411"/>
      <c r="F9" s="7" t="s">
        <v>159</v>
      </c>
      <c r="G9" s="7">
        <v>67</v>
      </c>
      <c r="H9" s="7">
        <v>27</v>
      </c>
      <c r="I9" s="69">
        <f t="shared" si="0"/>
        <v>94</v>
      </c>
      <c r="J9" s="523"/>
      <c r="K9" s="107">
        <v>71</v>
      </c>
      <c r="L9" s="107">
        <v>28</v>
      </c>
      <c r="M9" s="107">
        <f t="shared" si="1"/>
        <v>99</v>
      </c>
      <c r="N9" s="107"/>
      <c r="O9" s="107">
        <v>67</v>
      </c>
      <c r="P9" s="107">
        <v>27</v>
      </c>
      <c r="Q9" s="120">
        <f t="shared" si="2"/>
        <v>94</v>
      </c>
      <c r="R9" s="199"/>
      <c r="S9" s="199"/>
    </row>
    <row r="10" spans="1:38" ht="11.25" customHeight="1">
      <c r="A10" s="508">
        <v>1</v>
      </c>
      <c r="B10" s="508">
        <v>1</v>
      </c>
      <c r="C10" s="508">
        <v>7</v>
      </c>
      <c r="D10" s="1820"/>
      <c r="E10" s="411"/>
      <c r="F10" s="7" t="s">
        <v>160</v>
      </c>
      <c r="G10" s="7">
        <v>0</v>
      </c>
      <c r="H10" s="7">
        <v>0</v>
      </c>
      <c r="I10" s="69">
        <f t="shared" si="0"/>
        <v>0</v>
      </c>
      <c r="J10" s="523"/>
      <c r="K10" s="107">
        <v>4</v>
      </c>
      <c r="L10" s="107">
        <v>1</v>
      </c>
      <c r="M10" s="107">
        <f t="shared" si="1"/>
        <v>5</v>
      </c>
      <c r="N10" s="107"/>
      <c r="O10" s="107">
        <v>4</v>
      </c>
      <c r="P10" s="107">
        <v>1</v>
      </c>
      <c r="Q10" s="120">
        <f t="shared" si="2"/>
        <v>5</v>
      </c>
      <c r="R10" s="199"/>
      <c r="S10" s="199"/>
    </row>
    <row r="11" spans="1:38" ht="11.25" customHeight="1">
      <c r="A11" s="508"/>
      <c r="B11" s="508"/>
      <c r="C11" s="508"/>
      <c r="D11" s="1820"/>
      <c r="E11" s="414" t="s">
        <v>24</v>
      </c>
      <c r="F11" s="373"/>
      <c r="G11" s="373">
        <f>SUM(G12:G13)</f>
        <v>0</v>
      </c>
      <c r="H11" s="373">
        <f>SUM(H12:H13)</f>
        <v>0</v>
      </c>
      <c r="I11" s="373">
        <f t="shared" si="0"/>
        <v>0</v>
      </c>
      <c r="J11" s="524">
        <f>SUM(J12:J13)</f>
        <v>0</v>
      </c>
      <c r="K11" s="158">
        <f>K12+K13</f>
        <v>39</v>
      </c>
      <c r="L11" s="158">
        <f>L12+L13</f>
        <v>7</v>
      </c>
      <c r="M11" s="158">
        <f t="shared" si="1"/>
        <v>46</v>
      </c>
      <c r="N11" s="158"/>
      <c r="O11" s="158">
        <f>O12+O13</f>
        <v>31</v>
      </c>
      <c r="P11" s="158">
        <f>P12+P13</f>
        <v>5</v>
      </c>
      <c r="Q11" s="522">
        <f t="shared" si="2"/>
        <v>36</v>
      </c>
      <c r="R11" s="199"/>
      <c r="S11" s="199"/>
    </row>
    <row r="12" spans="1:38" ht="11.25" customHeight="1">
      <c r="A12" s="508">
        <v>1</v>
      </c>
      <c r="B12" s="508">
        <v>1</v>
      </c>
      <c r="C12" s="508">
        <v>5</v>
      </c>
      <c r="D12" s="1820"/>
      <c r="E12" s="411"/>
      <c r="F12" s="7" t="s">
        <v>161</v>
      </c>
      <c r="G12" s="7">
        <v>0</v>
      </c>
      <c r="H12" s="7">
        <v>0</v>
      </c>
      <c r="I12" s="525">
        <f t="shared" si="0"/>
        <v>0</v>
      </c>
      <c r="J12" s="523"/>
      <c r="K12" s="107">
        <v>34</v>
      </c>
      <c r="L12" s="107">
        <v>6</v>
      </c>
      <c r="M12" s="107">
        <f t="shared" si="1"/>
        <v>40</v>
      </c>
      <c r="N12" s="107"/>
      <c r="O12" s="107">
        <v>26</v>
      </c>
      <c r="P12" s="107">
        <v>4</v>
      </c>
      <c r="Q12" s="120">
        <f t="shared" si="2"/>
        <v>30</v>
      </c>
      <c r="R12" s="199"/>
      <c r="S12" s="199"/>
    </row>
    <row r="13" spans="1:38" ht="11.25" customHeight="1">
      <c r="A13" s="508">
        <v>1</v>
      </c>
      <c r="B13" s="508">
        <v>1</v>
      </c>
      <c r="C13" s="508">
        <v>5</v>
      </c>
      <c r="D13" s="1820"/>
      <c r="E13" s="411"/>
      <c r="F13" s="7" t="s">
        <v>162</v>
      </c>
      <c r="G13" s="7">
        <v>0</v>
      </c>
      <c r="H13" s="7">
        <v>0</v>
      </c>
      <c r="I13" s="525">
        <f t="shared" si="0"/>
        <v>0</v>
      </c>
      <c r="J13" s="523"/>
      <c r="K13" s="107">
        <v>5</v>
      </c>
      <c r="L13" s="107">
        <v>1</v>
      </c>
      <c r="M13" s="107">
        <f t="shared" si="1"/>
        <v>6</v>
      </c>
      <c r="N13" s="107"/>
      <c r="O13" s="107">
        <v>5</v>
      </c>
      <c r="P13" s="107">
        <v>1</v>
      </c>
      <c r="Q13" s="120">
        <f t="shared" si="2"/>
        <v>6</v>
      </c>
      <c r="R13" s="199"/>
      <c r="S13" s="199"/>
    </row>
    <row r="14" spans="1:38" ht="11.25" customHeight="1">
      <c r="A14" s="508"/>
      <c r="B14" s="508"/>
      <c r="C14" s="508"/>
      <c r="D14" s="1820"/>
      <c r="E14" s="414" t="s">
        <v>25</v>
      </c>
      <c r="F14" s="373"/>
      <c r="G14" s="373">
        <f>SUM(G15:G16)</f>
        <v>0</v>
      </c>
      <c r="H14" s="373">
        <f>SUM(H15:H16)</f>
        <v>0</v>
      </c>
      <c r="I14" s="373">
        <f t="shared" si="0"/>
        <v>0</v>
      </c>
      <c r="J14" s="524">
        <f>SUM(J15:J16)</f>
        <v>0</v>
      </c>
      <c r="K14" s="526">
        <f>K15+K16</f>
        <v>41</v>
      </c>
      <c r="L14" s="526">
        <f>L15+L16</f>
        <v>1</v>
      </c>
      <c r="M14" s="158">
        <f t="shared" si="1"/>
        <v>42</v>
      </c>
      <c r="N14" s="158"/>
      <c r="O14" s="158">
        <f>O15+O16</f>
        <v>39</v>
      </c>
      <c r="P14" s="158">
        <f>P15+P16</f>
        <v>1</v>
      </c>
      <c r="Q14" s="522">
        <f t="shared" si="2"/>
        <v>40</v>
      </c>
      <c r="R14" s="199"/>
      <c r="S14" s="199"/>
    </row>
    <row r="15" spans="1:38" ht="11.25" customHeight="1">
      <c r="A15" s="508">
        <v>1</v>
      </c>
      <c r="B15" s="508">
        <v>1</v>
      </c>
      <c r="C15" s="508">
        <v>12</v>
      </c>
      <c r="D15" s="1820"/>
      <c r="E15" s="414"/>
      <c r="F15" s="7" t="s">
        <v>163</v>
      </c>
      <c r="G15" s="7">
        <v>0</v>
      </c>
      <c r="H15" s="7">
        <v>0</v>
      </c>
      <c r="I15" s="525">
        <f t="shared" si="0"/>
        <v>0</v>
      </c>
      <c r="J15" s="523"/>
      <c r="K15" s="527">
        <v>0</v>
      </c>
      <c r="L15" s="527">
        <v>0</v>
      </c>
      <c r="M15" s="107">
        <f t="shared" si="1"/>
        <v>0</v>
      </c>
      <c r="N15" s="107"/>
      <c r="O15" s="107">
        <v>0</v>
      </c>
      <c r="P15" s="107">
        <v>0</v>
      </c>
      <c r="Q15" s="120">
        <f t="shared" si="2"/>
        <v>0</v>
      </c>
      <c r="R15" s="199"/>
      <c r="S15" s="199"/>
    </row>
    <row r="16" spans="1:38" ht="11.25" customHeight="1">
      <c r="A16" s="508">
        <v>1</v>
      </c>
      <c r="B16" s="508">
        <v>1</v>
      </c>
      <c r="C16" s="508">
        <v>12</v>
      </c>
      <c r="D16" s="1820"/>
      <c r="E16" s="416"/>
      <c r="F16" s="7" t="s">
        <v>164</v>
      </c>
      <c r="G16" s="7">
        <v>0</v>
      </c>
      <c r="H16" s="7">
        <v>0</v>
      </c>
      <c r="I16" s="525">
        <f t="shared" si="0"/>
        <v>0</v>
      </c>
      <c r="J16" s="523"/>
      <c r="K16" s="528">
        <v>41</v>
      </c>
      <c r="L16" s="528">
        <v>1</v>
      </c>
      <c r="M16" s="107">
        <f t="shared" si="1"/>
        <v>42</v>
      </c>
      <c r="N16" s="107"/>
      <c r="O16" s="107">
        <v>39</v>
      </c>
      <c r="P16" s="107">
        <v>1</v>
      </c>
      <c r="Q16" s="120">
        <f t="shared" si="2"/>
        <v>40</v>
      </c>
      <c r="R16" s="199"/>
      <c r="S16" s="199"/>
    </row>
    <row r="17" spans="1:19" ht="11.25" customHeight="1">
      <c r="A17" s="508"/>
      <c r="B17" s="508"/>
      <c r="C17" s="508"/>
      <c r="D17" s="1820"/>
      <c r="E17" s="417" t="s">
        <v>26</v>
      </c>
      <c r="F17" s="373"/>
      <c r="G17" s="373">
        <f>SUM(G18:G23)</f>
        <v>0</v>
      </c>
      <c r="H17" s="373">
        <f>SUM(H18:H23)</f>
        <v>0</v>
      </c>
      <c r="I17" s="373">
        <f t="shared" si="0"/>
        <v>0</v>
      </c>
      <c r="J17" s="524">
        <f>SUM(J18:J23)</f>
        <v>0</v>
      </c>
      <c r="K17" s="526">
        <f>K18+K19+K20+K21+K22+K23</f>
        <v>2</v>
      </c>
      <c r="L17" s="526">
        <f>L18+L19+L20+L21+L22+L23</f>
        <v>0</v>
      </c>
      <c r="M17" s="158">
        <f t="shared" si="1"/>
        <v>2</v>
      </c>
      <c r="N17" s="158"/>
      <c r="O17" s="158">
        <f>O18+O19+O20+O21+O22+O23</f>
        <v>0</v>
      </c>
      <c r="P17" s="158">
        <f>P18+P19+P20+P21+P22+P23</f>
        <v>0</v>
      </c>
      <c r="Q17" s="522">
        <f t="shared" si="2"/>
        <v>0</v>
      </c>
      <c r="R17" s="199"/>
      <c r="S17" s="199"/>
    </row>
    <row r="18" spans="1:19" ht="11.25" customHeight="1">
      <c r="A18" s="508">
        <v>1</v>
      </c>
      <c r="B18" s="508">
        <v>1</v>
      </c>
      <c r="C18" s="508">
        <v>2</v>
      </c>
      <c r="D18" s="1820"/>
      <c r="E18" s="416"/>
      <c r="F18" s="7" t="s">
        <v>165</v>
      </c>
      <c r="G18" s="7">
        <v>0</v>
      </c>
      <c r="H18" s="7">
        <v>0</v>
      </c>
      <c r="I18" s="525">
        <f t="shared" si="0"/>
        <v>0</v>
      </c>
      <c r="J18" s="523"/>
      <c r="K18" s="7">
        <v>0</v>
      </c>
      <c r="L18" s="7">
        <v>0</v>
      </c>
      <c r="M18" s="107">
        <f t="shared" si="1"/>
        <v>0</v>
      </c>
      <c r="N18" s="107"/>
      <c r="O18" s="7">
        <v>0</v>
      </c>
      <c r="P18" s="7">
        <v>0</v>
      </c>
      <c r="Q18" s="120">
        <f t="shared" si="2"/>
        <v>0</v>
      </c>
      <c r="R18" s="199"/>
      <c r="S18" s="199"/>
    </row>
    <row r="19" spans="1:19" ht="11.25" customHeight="1">
      <c r="A19" s="508">
        <v>1</v>
      </c>
      <c r="B19" s="508">
        <v>1</v>
      </c>
      <c r="C19" s="508">
        <v>2</v>
      </c>
      <c r="D19" s="1820"/>
      <c r="E19" s="411"/>
      <c r="F19" s="7" t="s">
        <v>166</v>
      </c>
      <c r="G19" s="7">
        <v>0</v>
      </c>
      <c r="H19" s="7">
        <v>0</v>
      </c>
      <c r="I19" s="525">
        <f t="shared" si="0"/>
        <v>0</v>
      </c>
      <c r="J19" s="523"/>
      <c r="K19" s="7">
        <v>0</v>
      </c>
      <c r="L19" s="7">
        <v>0</v>
      </c>
      <c r="M19" s="107">
        <f t="shared" si="1"/>
        <v>0</v>
      </c>
      <c r="N19" s="107"/>
      <c r="O19" s="7">
        <v>0</v>
      </c>
      <c r="P19" s="7">
        <v>0</v>
      </c>
      <c r="Q19" s="120">
        <f t="shared" si="2"/>
        <v>0</v>
      </c>
      <c r="R19" s="199"/>
      <c r="S19" s="199"/>
    </row>
    <row r="20" spans="1:19" ht="11.25" customHeight="1">
      <c r="A20" s="508">
        <v>1</v>
      </c>
      <c r="B20" s="508">
        <v>1</v>
      </c>
      <c r="C20" s="508">
        <v>2</v>
      </c>
      <c r="D20" s="1820"/>
      <c r="E20" s="416"/>
      <c r="F20" s="7" t="s">
        <v>167</v>
      </c>
      <c r="G20" s="7">
        <v>0</v>
      </c>
      <c r="H20" s="7">
        <v>0</v>
      </c>
      <c r="I20" s="525">
        <f t="shared" si="0"/>
        <v>0</v>
      </c>
      <c r="J20" s="523"/>
      <c r="K20" s="7">
        <v>0</v>
      </c>
      <c r="L20" s="7">
        <v>0</v>
      </c>
      <c r="M20" s="107">
        <f t="shared" si="1"/>
        <v>0</v>
      </c>
      <c r="N20" s="107"/>
      <c r="O20" s="7">
        <v>0</v>
      </c>
      <c r="P20" s="7">
        <v>0</v>
      </c>
      <c r="Q20" s="120">
        <f t="shared" si="2"/>
        <v>0</v>
      </c>
      <c r="R20" s="199"/>
      <c r="S20" s="199"/>
    </row>
    <row r="21" spans="1:19" ht="11.25" customHeight="1">
      <c r="A21" s="508">
        <v>1</v>
      </c>
      <c r="B21" s="508">
        <v>1</v>
      </c>
      <c r="C21" s="508">
        <v>2</v>
      </c>
      <c r="D21" s="1820"/>
      <c r="E21" s="411"/>
      <c r="F21" s="7" t="s">
        <v>168</v>
      </c>
      <c r="G21" s="7">
        <v>0</v>
      </c>
      <c r="H21" s="7">
        <v>0</v>
      </c>
      <c r="I21" s="525">
        <f t="shared" si="0"/>
        <v>0</v>
      </c>
      <c r="J21" s="523"/>
      <c r="K21" s="7">
        <v>0</v>
      </c>
      <c r="L21" s="7">
        <v>0</v>
      </c>
      <c r="M21" s="107">
        <f t="shared" si="1"/>
        <v>0</v>
      </c>
      <c r="N21" s="107"/>
      <c r="O21" s="7">
        <v>0</v>
      </c>
      <c r="P21" s="7">
        <v>0</v>
      </c>
      <c r="Q21" s="120">
        <f t="shared" si="2"/>
        <v>0</v>
      </c>
      <c r="R21" s="199"/>
      <c r="S21" s="199"/>
    </row>
    <row r="22" spans="1:19" ht="11.25" customHeight="1">
      <c r="A22" s="508">
        <v>1</v>
      </c>
      <c r="B22" s="508">
        <v>1</v>
      </c>
      <c r="C22" s="508">
        <v>2</v>
      </c>
      <c r="D22" s="1820"/>
      <c r="E22" s="411"/>
      <c r="F22" s="7" t="s">
        <v>169</v>
      </c>
      <c r="G22" s="7">
        <v>0</v>
      </c>
      <c r="H22" s="7">
        <v>0</v>
      </c>
      <c r="I22" s="525">
        <f t="shared" si="0"/>
        <v>0</v>
      </c>
      <c r="J22" s="523"/>
      <c r="K22" s="7">
        <v>0</v>
      </c>
      <c r="L22" s="7">
        <v>0</v>
      </c>
      <c r="M22" s="107">
        <f t="shared" si="1"/>
        <v>0</v>
      </c>
      <c r="N22" s="107"/>
      <c r="O22" s="7">
        <v>0</v>
      </c>
      <c r="P22" s="7">
        <v>0</v>
      </c>
      <c r="Q22" s="120">
        <f t="shared" si="2"/>
        <v>0</v>
      </c>
      <c r="R22" s="199"/>
      <c r="S22" s="199"/>
    </row>
    <row r="23" spans="1:19" ht="11.25" customHeight="1">
      <c r="A23" s="508">
        <v>1</v>
      </c>
      <c r="B23" s="508">
        <v>1</v>
      </c>
      <c r="C23" s="508">
        <v>2</v>
      </c>
      <c r="D23" s="1820"/>
      <c r="E23" s="411"/>
      <c r="F23" s="7" t="s">
        <v>170</v>
      </c>
      <c r="G23" s="7">
        <v>0</v>
      </c>
      <c r="H23" s="7">
        <v>0</v>
      </c>
      <c r="I23" s="525">
        <f t="shared" si="0"/>
        <v>0</v>
      </c>
      <c r="J23" s="523"/>
      <c r="K23" s="7">
        <v>2</v>
      </c>
      <c r="L23" s="7">
        <v>0</v>
      </c>
      <c r="M23" s="107">
        <f t="shared" si="1"/>
        <v>2</v>
      </c>
      <c r="N23" s="107"/>
      <c r="O23" s="7">
        <v>0</v>
      </c>
      <c r="P23" s="7">
        <v>0</v>
      </c>
      <c r="Q23" s="120">
        <f t="shared" si="2"/>
        <v>0</v>
      </c>
      <c r="R23" s="199"/>
      <c r="S23" s="199"/>
    </row>
    <row r="24" spans="1:19" ht="11.25" customHeight="1">
      <c r="A24" s="508"/>
      <c r="B24" s="508"/>
      <c r="C24" s="508"/>
      <c r="D24" s="1820"/>
      <c r="E24" s="417" t="s">
        <v>27</v>
      </c>
      <c r="F24" s="7"/>
      <c r="G24" s="373">
        <f>SUM(G25:G26)</f>
        <v>0</v>
      </c>
      <c r="H24" s="373">
        <f>SUM(H25:H26)</f>
        <v>0</v>
      </c>
      <c r="I24" s="373">
        <f t="shared" si="0"/>
        <v>0</v>
      </c>
      <c r="J24" s="524">
        <f>SUM(J25:J26)</f>
        <v>0</v>
      </c>
      <c r="K24" s="158">
        <f>K25+K26</f>
        <v>0</v>
      </c>
      <c r="L24" s="158">
        <f>L25+L26</f>
        <v>0</v>
      </c>
      <c r="M24" s="158">
        <f t="shared" si="1"/>
        <v>0</v>
      </c>
      <c r="N24" s="158"/>
      <c r="O24" s="158">
        <f>O25++O26</f>
        <v>0</v>
      </c>
      <c r="P24" s="158">
        <f>P25++P26</f>
        <v>0</v>
      </c>
      <c r="Q24" s="522">
        <f>SUM(O24:P24)</f>
        <v>0</v>
      </c>
      <c r="R24" s="199"/>
      <c r="S24" s="199"/>
    </row>
    <row r="25" spans="1:19" ht="11.25" customHeight="1">
      <c r="A25" s="508">
        <v>1</v>
      </c>
      <c r="B25" s="508">
        <v>1</v>
      </c>
      <c r="C25" s="508">
        <v>4</v>
      </c>
      <c r="D25" s="1820"/>
      <c r="E25" s="411"/>
      <c r="F25" s="7" t="s">
        <v>165</v>
      </c>
      <c r="G25" s="7">
        <v>0</v>
      </c>
      <c r="H25" s="7">
        <v>0</v>
      </c>
      <c r="I25" s="525">
        <f t="shared" si="0"/>
        <v>0</v>
      </c>
      <c r="J25" s="523"/>
      <c r="K25" s="7">
        <v>0</v>
      </c>
      <c r="L25" s="7">
        <v>0</v>
      </c>
      <c r="M25" s="107">
        <f t="shared" si="1"/>
        <v>0</v>
      </c>
      <c r="N25" s="107"/>
      <c r="O25" s="7">
        <v>0</v>
      </c>
      <c r="P25" s="7">
        <v>0</v>
      </c>
      <c r="Q25" s="120">
        <f>SUM(O25:P25)</f>
        <v>0</v>
      </c>
      <c r="R25" s="199"/>
      <c r="S25" s="199"/>
    </row>
    <row r="26" spans="1:19" ht="11.25" customHeight="1">
      <c r="A26" s="508">
        <v>1</v>
      </c>
      <c r="B26" s="508">
        <v>1</v>
      </c>
      <c r="C26" s="508">
        <v>4</v>
      </c>
      <c r="D26" s="1820"/>
      <c r="E26" s="411"/>
      <c r="F26" s="7" t="s">
        <v>159</v>
      </c>
      <c r="G26" s="7">
        <v>0</v>
      </c>
      <c r="H26" s="7">
        <v>0</v>
      </c>
      <c r="I26" s="525">
        <f t="shared" si="0"/>
        <v>0</v>
      </c>
      <c r="J26" s="523"/>
      <c r="K26" s="7">
        <v>0</v>
      </c>
      <c r="L26" s="7">
        <v>0</v>
      </c>
      <c r="M26" s="107">
        <f t="shared" si="1"/>
        <v>0</v>
      </c>
      <c r="N26" s="107"/>
      <c r="O26" s="7">
        <v>0</v>
      </c>
      <c r="P26" s="7">
        <v>0</v>
      </c>
      <c r="Q26" s="120">
        <f>SUM(O26:P26)</f>
        <v>0</v>
      </c>
      <c r="R26" s="199"/>
      <c r="S26" s="199"/>
    </row>
    <row r="27" spans="1:19" ht="11.25" customHeight="1">
      <c r="A27" s="508"/>
      <c r="B27" s="508"/>
      <c r="C27" s="508"/>
      <c r="D27" s="1820"/>
      <c r="E27" s="419" t="s">
        <v>28</v>
      </c>
      <c r="F27" s="7"/>
      <c r="G27" s="373">
        <f>SUM(G28)</f>
        <v>0</v>
      </c>
      <c r="H27" s="373">
        <f>SUM(H28)</f>
        <v>0</v>
      </c>
      <c r="I27" s="373">
        <f t="shared" si="0"/>
        <v>0</v>
      </c>
      <c r="J27" s="524">
        <f>SUM(J28)</f>
        <v>0</v>
      </c>
      <c r="K27" s="158">
        <f>K28</f>
        <v>8</v>
      </c>
      <c r="L27" s="158">
        <f>L28</f>
        <v>4</v>
      </c>
      <c r="M27" s="158">
        <f t="shared" si="1"/>
        <v>12</v>
      </c>
      <c r="N27" s="158"/>
      <c r="O27" s="158">
        <f>O28</f>
        <v>8</v>
      </c>
      <c r="P27" s="158">
        <f>P28</f>
        <v>4</v>
      </c>
      <c r="Q27" s="522">
        <f>SUM(O27:P27)</f>
        <v>12</v>
      </c>
      <c r="R27" s="199"/>
      <c r="S27" s="199"/>
    </row>
    <row r="28" spans="1:19" ht="11.25" customHeight="1">
      <c r="A28" s="508">
        <v>1</v>
      </c>
      <c r="B28" s="508">
        <v>1</v>
      </c>
      <c r="C28" s="508">
        <v>1</v>
      </c>
      <c r="D28" s="1820"/>
      <c r="E28" s="416"/>
      <c r="F28" s="7" t="s">
        <v>172</v>
      </c>
      <c r="G28" s="7">
        <v>0</v>
      </c>
      <c r="H28" s="7">
        <v>0</v>
      </c>
      <c r="I28" s="525">
        <f t="shared" si="0"/>
        <v>0</v>
      </c>
      <c r="J28" s="523"/>
      <c r="K28" s="107">
        <v>8</v>
      </c>
      <c r="L28" s="107">
        <v>4</v>
      </c>
      <c r="M28" s="107">
        <f t="shared" si="1"/>
        <v>12</v>
      </c>
      <c r="N28" s="107"/>
      <c r="O28" s="107">
        <v>8</v>
      </c>
      <c r="P28" s="107">
        <v>4</v>
      </c>
      <c r="Q28" s="120">
        <f t="shared" ref="Q28:Q65" si="3">SUM(O28:P28)</f>
        <v>12</v>
      </c>
      <c r="R28" s="199"/>
      <c r="S28" s="199"/>
    </row>
    <row r="29" spans="1:19">
      <c r="A29" s="508"/>
      <c r="B29" s="508"/>
      <c r="C29" s="508"/>
      <c r="D29" s="1819">
        <v>1402</v>
      </c>
      <c r="E29" s="113" t="s">
        <v>29</v>
      </c>
      <c r="F29" s="384"/>
      <c r="G29" s="384">
        <f>SUM(G30+G35+G38+G43+G46+G50+G53+G57)</f>
        <v>223</v>
      </c>
      <c r="H29" s="384">
        <f>SUM(H30+H35+H38+H43+H46+H50+H53+H57)</f>
        <v>213</v>
      </c>
      <c r="I29" s="384">
        <f>SUM(G29:H29)</f>
        <v>436</v>
      </c>
      <c r="J29" s="529">
        <f>SUM(J30+J35+J38+J43+J46+J50+J53+J57)</f>
        <v>0</v>
      </c>
      <c r="K29" s="530">
        <f>K30+K35+K38+K43+K46+K50+K53+K57</f>
        <v>420</v>
      </c>
      <c r="L29" s="530">
        <f>L30+L35+L38+L43+L46+L50+L53+L57</f>
        <v>379</v>
      </c>
      <c r="M29" s="115">
        <f t="shared" si="1"/>
        <v>799</v>
      </c>
      <c r="N29" s="115"/>
      <c r="O29" s="115">
        <f>O30+O35+O38+O43+O46+O50+O53+O57</f>
        <v>412</v>
      </c>
      <c r="P29" s="115">
        <f>P30+P35+P38+P43+P46+P50+P53+P57</f>
        <v>373</v>
      </c>
      <c r="Q29" s="531">
        <f t="shared" si="3"/>
        <v>785</v>
      </c>
      <c r="R29" s="199"/>
      <c r="S29" s="199"/>
    </row>
    <row r="30" spans="1:19" ht="11.25" customHeight="1">
      <c r="A30" s="508"/>
      <c r="B30" s="508"/>
      <c r="C30" s="508"/>
      <c r="D30" s="1820"/>
      <c r="E30" s="414" t="s">
        <v>30</v>
      </c>
      <c r="F30" s="7"/>
      <c r="G30" s="373">
        <f>SUM(G31:G34)</f>
        <v>202</v>
      </c>
      <c r="H30" s="373">
        <f>SUM(H31:H34)</f>
        <v>192</v>
      </c>
      <c r="I30" s="373">
        <f>SUM(G30:H30)</f>
        <v>394</v>
      </c>
      <c r="J30" s="524">
        <f>SUM(J31:J34)</f>
        <v>0</v>
      </c>
      <c r="K30" s="526">
        <f>K31+K32+K33+K34</f>
        <v>280</v>
      </c>
      <c r="L30" s="526">
        <f>L31+L32+L33+L34</f>
        <v>253</v>
      </c>
      <c r="M30" s="158">
        <f t="shared" ref="M30:M67" si="4">SUM(K30:L30)</f>
        <v>533</v>
      </c>
      <c r="N30" s="158"/>
      <c r="O30" s="158">
        <f>O31+O32+O33+O34</f>
        <v>274</v>
      </c>
      <c r="P30" s="158">
        <f>P31+P32+P33+P34</f>
        <v>249</v>
      </c>
      <c r="Q30" s="522">
        <f t="shared" si="3"/>
        <v>523</v>
      </c>
      <c r="R30" s="199"/>
      <c r="S30" s="199"/>
    </row>
    <row r="31" spans="1:19" ht="11.25" customHeight="1">
      <c r="A31" s="508">
        <v>2</v>
      </c>
      <c r="B31" s="508">
        <v>4</v>
      </c>
      <c r="C31" s="508">
        <v>11</v>
      </c>
      <c r="D31" s="1820"/>
      <c r="E31" s="411"/>
      <c r="F31" s="7" t="s">
        <v>173</v>
      </c>
      <c r="G31" s="7">
        <v>89</v>
      </c>
      <c r="H31" s="7">
        <v>81</v>
      </c>
      <c r="I31" s="7">
        <f>SUM(G31:H31)</f>
        <v>170</v>
      </c>
      <c r="J31" s="523"/>
      <c r="K31" s="225">
        <v>112</v>
      </c>
      <c r="L31" s="225">
        <v>98</v>
      </c>
      <c r="M31" s="107">
        <f>SUM(K31:L31)</f>
        <v>210</v>
      </c>
      <c r="N31" s="107"/>
      <c r="O31" s="107">
        <v>110</v>
      </c>
      <c r="P31" s="107">
        <v>98</v>
      </c>
      <c r="Q31" s="120">
        <f t="shared" si="3"/>
        <v>208</v>
      </c>
      <c r="R31" s="199"/>
      <c r="S31" s="199"/>
    </row>
    <row r="32" spans="1:19" ht="11.25" customHeight="1">
      <c r="A32" s="508">
        <v>2</v>
      </c>
      <c r="B32" s="508">
        <v>4</v>
      </c>
      <c r="C32" s="508">
        <v>11</v>
      </c>
      <c r="D32" s="1820"/>
      <c r="E32" s="411"/>
      <c r="F32" s="7" t="s">
        <v>174</v>
      </c>
      <c r="G32" s="7">
        <v>58</v>
      </c>
      <c r="H32" s="7">
        <v>70</v>
      </c>
      <c r="I32" s="7">
        <f t="shared" ref="I32:I58" si="5">SUM(G32:H32)</f>
        <v>128</v>
      </c>
      <c r="J32" s="523"/>
      <c r="K32" s="528">
        <v>76</v>
      </c>
      <c r="L32" s="528">
        <v>89</v>
      </c>
      <c r="M32" s="107">
        <f t="shared" si="4"/>
        <v>165</v>
      </c>
      <c r="N32" s="107"/>
      <c r="O32" s="107">
        <v>73</v>
      </c>
      <c r="P32" s="107">
        <v>86</v>
      </c>
      <c r="Q32" s="120">
        <f t="shared" si="3"/>
        <v>159</v>
      </c>
      <c r="R32" s="199"/>
      <c r="S32" s="199"/>
    </row>
    <row r="33" spans="1:19" ht="11.25" customHeight="1">
      <c r="A33" s="508">
        <v>2</v>
      </c>
      <c r="B33" s="508">
        <v>4</v>
      </c>
      <c r="C33" s="508">
        <v>11</v>
      </c>
      <c r="D33" s="1820"/>
      <c r="E33" s="411"/>
      <c r="F33" s="7" t="s">
        <v>175</v>
      </c>
      <c r="G33" s="7">
        <v>32</v>
      </c>
      <c r="H33" s="7">
        <v>36</v>
      </c>
      <c r="I33" s="7">
        <f t="shared" si="5"/>
        <v>68</v>
      </c>
      <c r="J33" s="523"/>
      <c r="K33" s="107">
        <v>42</v>
      </c>
      <c r="L33" s="107">
        <v>54</v>
      </c>
      <c r="M33" s="107">
        <f>SUM(K33:L33)</f>
        <v>96</v>
      </c>
      <c r="N33" s="107"/>
      <c r="O33" s="107">
        <v>42</v>
      </c>
      <c r="P33" s="107">
        <v>54</v>
      </c>
      <c r="Q33" s="120">
        <f>SUM(O33:P33)</f>
        <v>96</v>
      </c>
      <c r="R33" s="199"/>
      <c r="S33" s="199"/>
    </row>
    <row r="34" spans="1:19" ht="11.25" customHeight="1">
      <c r="A34" s="508">
        <v>2</v>
      </c>
      <c r="B34" s="508">
        <v>6</v>
      </c>
      <c r="C34" s="508">
        <v>11</v>
      </c>
      <c r="D34" s="1820"/>
      <c r="E34" s="416"/>
      <c r="F34" s="7" t="s">
        <v>176</v>
      </c>
      <c r="G34" s="7">
        <v>23</v>
      </c>
      <c r="H34" s="7">
        <v>5</v>
      </c>
      <c r="I34" s="7">
        <f t="shared" si="5"/>
        <v>28</v>
      </c>
      <c r="J34" s="523"/>
      <c r="K34" s="528">
        <v>50</v>
      </c>
      <c r="L34" s="528">
        <v>12</v>
      </c>
      <c r="M34" s="107">
        <f t="shared" si="4"/>
        <v>62</v>
      </c>
      <c r="N34" s="107"/>
      <c r="O34" s="107">
        <v>49</v>
      </c>
      <c r="P34" s="107">
        <v>11</v>
      </c>
      <c r="Q34" s="120">
        <f t="shared" si="3"/>
        <v>60</v>
      </c>
      <c r="R34" s="199"/>
      <c r="S34" s="199"/>
    </row>
    <row r="35" spans="1:19" ht="11.25" customHeight="1">
      <c r="A35" s="508"/>
      <c r="B35" s="508"/>
      <c r="C35" s="508"/>
      <c r="D35" s="1820"/>
      <c r="E35" s="414" t="s">
        <v>31</v>
      </c>
      <c r="F35" s="7"/>
      <c r="G35" s="373">
        <f>SUM(G36:G37)</f>
        <v>0</v>
      </c>
      <c r="H35" s="373">
        <f>SUM(H36:H37)</f>
        <v>0</v>
      </c>
      <c r="I35" s="373">
        <f t="shared" si="5"/>
        <v>0</v>
      </c>
      <c r="J35" s="524">
        <f>SUM(J36:J37)</f>
        <v>0</v>
      </c>
      <c r="K35" s="158">
        <f>K36+K37</f>
        <v>47</v>
      </c>
      <c r="L35" s="158">
        <f>L36+L37</f>
        <v>24</v>
      </c>
      <c r="M35" s="158">
        <f t="shared" si="4"/>
        <v>71</v>
      </c>
      <c r="N35" s="158"/>
      <c r="O35" s="158">
        <f>O36+O37</f>
        <v>47</v>
      </c>
      <c r="P35" s="158">
        <f>P36+P37</f>
        <v>23</v>
      </c>
      <c r="Q35" s="522">
        <f t="shared" si="3"/>
        <v>70</v>
      </c>
      <c r="R35" s="199"/>
      <c r="S35" s="199"/>
    </row>
    <row r="36" spans="1:19" ht="11.25" customHeight="1">
      <c r="A36" s="508">
        <v>2</v>
      </c>
      <c r="B36" s="508">
        <v>4</v>
      </c>
      <c r="C36" s="508">
        <v>10</v>
      </c>
      <c r="D36" s="1820"/>
      <c r="E36" s="411"/>
      <c r="F36" s="7" t="s">
        <v>174</v>
      </c>
      <c r="G36" s="7">
        <v>0</v>
      </c>
      <c r="H36" s="7">
        <v>0</v>
      </c>
      <c r="I36" s="7">
        <f t="shared" si="5"/>
        <v>0</v>
      </c>
      <c r="J36" s="523"/>
      <c r="K36" s="528">
        <v>29</v>
      </c>
      <c r="L36" s="528">
        <v>20</v>
      </c>
      <c r="M36" s="107">
        <f>SUM(K36:L36)</f>
        <v>49</v>
      </c>
      <c r="N36" s="107"/>
      <c r="O36" s="107">
        <v>29</v>
      </c>
      <c r="P36" s="107">
        <v>20</v>
      </c>
      <c r="Q36" s="120">
        <f>SUM(O36:P36)</f>
        <v>49</v>
      </c>
      <c r="R36" s="199"/>
      <c r="S36" s="199"/>
    </row>
    <row r="37" spans="1:19" ht="11.25" customHeight="1">
      <c r="A37" s="508">
        <v>2</v>
      </c>
      <c r="B37" s="508">
        <v>6</v>
      </c>
      <c r="C37" s="508">
        <v>10</v>
      </c>
      <c r="D37" s="1820"/>
      <c r="E37" s="411"/>
      <c r="F37" s="7" t="s">
        <v>176</v>
      </c>
      <c r="G37" s="7">
        <v>0</v>
      </c>
      <c r="H37" s="7">
        <v>0</v>
      </c>
      <c r="I37" s="7">
        <f t="shared" si="5"/>
        <v>0</v>
      </c>
      <c r="J37" s="523"/>
      <c r="K37" s="528">
        <v>18</v>
      </c>
      <c r="L37" s="528">
        <v>4</v>
      </c>
      <c r="M37" s="107">
        <f t="shared" si="4"/>
        <v>22</v>
      </c>
      <c r="N37" s="107"/>
      <c r="O37" s="107">
        <v>18</v>
      </c>
      <c r="P37" s="107">
        <v>3</v>
      </c>
      <c r="Q37" s="120">
        <f t="shared" si="3"/>
        <v>21</v>
      </c>
      <c r="R37" s="199"/>
      <c r="S37" s="199"/>
    </row>
    <row r="38" spans="1:19" ht="11.25" customHeight="1">
      <c r="A38" s="508"/>
      <c r="B38" s="508"/>
      <c r="C38" s="508"/>
      <c r="D38" s="1820"/>
      <c r="E38" s="414" t="s">
        <v>32</v>
      </c>
      <c r="F38" s="7"/>
      <c r="G38" s="373">
        <f>SUM(G39:G42)</f>
        <v>9</v>
      </c>
      <c r="H38" s="373">
        <f>SUM(H39:H42)</f>
        <v>11</v>
      </c>
      <c r="I38" s="373">
        <f t="shared" si="5"/>
        <v>20</v>
      </c>
      <c r="J38" s="524">
        <f>SUM(J39:J42)</f>
        <v>0</v>
      </c>
      <c r="K38" s="158">
        <f>K39+K40+K41+K42</f>
        <v>54</v>
      </c>
      <c r="L38" s="158">
        <f>L39+L40+L41+L42</f>
        <v>68</v>
      </c>
      <c r="M38" s="158">
        <f t="shared" si="4"/>
        <v>122</v>
      </c>
      <c r="N38" s="158"/>
      <c r="O38" s="158">
        <f>O39+O40+O41+O42</f>
        <v>52</v>
      </c>
      <c r="P38" s="158">
        <f>P39+P40+P41+P42</f>
        <v>67</v>
      </c>
      <c r="Q38" s="522">
        <f t="shared" si="3"/>
        <v>119</v>
      </c>
      <c r="R38" s="199"/>
      <c r="S38" s="199"/>
    </row>
    <row r="39" spans="1:19" ht="11.25" customHeight="1">
      <c r="A39" s="508">
        <v>2</v>
      </c>
      <c r="B39" s="508">
        <v>4</v>
      </c>
      <c r="C39" s="508">
        <v>10</v>
      </c>
      <c r="D39" s="1820"/>
      <c r="E39" s="411"/>
      <c r="F39" s="525" t="s">
        <v>173</v>
      </c>
      <c r="G39" s="525">
        <v>9</v>
      </c>
      <c r="H39" s="525">
        <v>11</v>
      </c>
      <c r="I39" s="7">
        <f t="shared" si="5"/>
        <v>20</v>
      </c>
      <c r="J39" s="527"/>
      <c r="K39" s="107">
        <v>33</v>
      </c>
      <c r="L39" s="107">
        <v>38</v>
      </c>
      <c r="M39" s="107">
        <f t="shared" si="4"/>
        <v>71</v>
      </c>
      <c r="N39" s="107"/>
      <c r="O39" s="107">
        <v>32</v>
      </c>
      <c r="P39" s="107">
        <v>38</v>
      </c>
      <c r="Q39" s="120">
        <f t="shared" si="3"/>
        <v>70</v>
      </c>
      <c r="R39" s="199"/>
      <c r="S39" s="199"/>
    </row>
    <row r="40" spans="1:19" ht="11.25" customHeight="1">
      <c r="A40" s="508">
        <v>2</v>
      </c>
      <c r="B40" s="508">
        <v>4</v>
      </c>
      <c r="C40" s="508">
        <v>10</v>
      </c>
      <c r="D40" s="1820"/>
      <c r="E40" s="411"/>
      <c r="F40" s="525" t="s">
        <v>177</v>
      </c>
      <c r="G40" s="7">
        <v>0</v>
      </c>
      <c r="H40" s="7">
        <v>0</v>
      </c>
      <c r="I40" s="7">
        <f t="shared" si="5"/>
        <v>0</v>
      </c>
      <c r="J40" s="527"/>
      <c r="K40" s="107">
        <v>1</v>
      </c>
      <c r="L40" s="107">
        <v>2</v>
      </c>
      <c r="M40" s="107">
        <f t="shared" si="4"/>
        <v>3</v>
      </c>
      <c r="N40" s="107"/>
      <c r="O40" s="107">
        <v>1</v>
      </c>
      <c r="P40" s="107">
        <v>2</v>
      </c>
      <c r="Q40" s="120">
        <f t="shared" si="3"/>
        <v>3</v>
      </c>
      <c r="R40" s="199"/>
      <c r="S40" s="199"/>
    </row>
    <row r="41" spans="1:19" ht="11.25" customHeight="1">
      <c r="A41" s="508">
        <v>2</v>
      </c>
      <c r="B41" s="508">
        <v>4</v>
      </c>
      <c r="C41" s="508">
        <v>10</v>
      </c>
      <c r="D41" s="1820"/>
      <c r="E41" s="411"/>
      <c r="F41" s="525" t="s">
        <v>178</v>
      </c>
      <c r="G41" s="7">
        <v>0</v>
      </c>
      <c r="H41" s="7">
        <v>0</v>
      </c>
      <c r="I41" s="7">
        <f t="shared" si="5"/>
        <v>0</v>
      </c>
      <c r="J41" s="527"/>
      <c r="K41" s="528">
        <v>6</v>
      </c>
      <c r="L41" s="528">
        <v>11</v>
      </c>
      <c r="M41" s="107">
        <f>SUM(K41:L41)</f>
        <v>17</v>
      </c>
      <c r="N41" s="107"/>
      <c r="O41" s="107">
        <v>6</v>
      </c>
      <c r="P41" s="107">
        <v>10</v>
      </c>
      <c r="Q41" s="120">
        <f>SUM(O41:P41)</f>
        <v>16</v>
      </c>
      <c r="R41" s="199"/>
      <c r="S41" s="199"/>
    </row>
    <row r="42" spans="1:19" ht="11.25" customHeight="1">
      <c r="A42" s="508">
        <v>2</v>
      </c>
      <c r="B42" s="508">
        <v>4</v>
      </c>
      <c r="C42" s="508">
        <v>10</v>
      </c>
      <c r="D42" s="1820"/>
      <c r="E42" s="411"/>
      <c r="F42" s="525" t="s">
        <v>179</v>
      </c>
      <c r="G42" s="525">
        <v>0</v>
      </c>
      <c r="H42" s="525">
        <v>0</v>
      </c>
      <c r="I42" s="7">
        <f t="shared" si="5"/>
        <v>0</v>
      </c>
      <c r="J42" s="527"/>
      <c r="K42" s="528">
        <v>14</v>
      </c>
      <c r="L42" s="528">
        <v>17</v>
      </c>
      <c r="M42" s="107">
        <f t="shared" si="4"/>
        <v>31</v>
      </c>
      <c r="N42" s="107"/>
      <c r="O42" s="107">
        <v>13</v>
      </c>
      <c r="P42" s="107">
        <v>17</v>
      </c>
      <c r="Q42" s="120">
        <f t="shared" si="3"/>
        <v>30</v>
      </c>
      <c r="R42" s="199"/>
      <c r="S42" s="199"/>
    </row>
    <row r="43" spans="1:19" ht="11.25" customHeight="1">
      <c r="A43" s="508"/>
      <c r="B43" s="508"/>
      <c r="C43" s="508"/>
      <c r="D43" s="1820"/>
      <c r="E43" s="414" t="s">
        <v>33</v>
      </c>
      <c r="F43" s="7"/>
      <c r="G43" s="373">
        <f>SUM(G44:G45)</f>
        <v>12</v>
      </c>
      <c r="H43" s="373">
        <f>SUM(H44:H45)</f>
        <v>10</v>
      </c>
      <c r="I43" s="373">
        <f t="shared" si="5"/>
        <v>22</v>
      </c>
      <c r="J43" s="524">
        <f>SUM(J44:J45)</f>
        <v>0</v>
      </c>
      <c r="K43" s="526">
        <f>K44+K45</f>
        <v>15</v>
      </c>
      <c r="L43" s="526">
        <f>L44+L45</f>
        <v>17</v>
      </c>
      <c r="M43" s="158">
        <f t="shared" si="4"/>
        <v>32</v>
      </c>
      <c r="N43" s="158"/>
      <c r="O43" s="158">
        <f>O44+O45</f>
        <v>15</v>
      </c>
      <c r="P43" s="158">
        <f>P44+P45</f>
        <v>17</v>
      </c>
      <c r="Q43" s="522">
        <f t="shared" si="3"/>
        <v>32</v>
      </c>
      <c r="R43" s="199"/>
      <c r="S43" s="199"/>
    </row>
    <row r="44" spans="1:19" ht="11.25" customHeight="1">
      <c r="A44" s="508">
        <v>2</v>
      </c>
      <c r="B44" s="508">
        <v>4</v>
      </c>
      <c r="C44" s="508">
        <v>3</v>
      </c>
      <c r="D44" s="1820"/>
      <c r="E44" s="416"/>
      <c r="F44" s="525" t="s">
        <v>173</v>
      </c>
      <c r="G44" s="525">
        <v>7</v>
      </c>
      <c r="H44" s="525">
        <v>3</v>
      </c>
      <c r="I44" s="7">
        <f t="shared" si="5"/>
        <v>10</v>
      </c>
      <c r="J44" s="527"/>
      <c r="K44" s="528">
        <v>8</v>
      </c>
      <c r="L44" s="528">
        <v>7</v>
      </c>
      <c r="M44" s="107">
        <f t="shared" si="4"/>
        <v>15</v>
      </c>
      <c r="N44" s="107"/>
      <c r="O44" s="107">
        <v>8</v>
      </c>
      <c r="P44" s="107">
        <v>7</v>
      </c>
      <c r="Q44" s="120">
        <f>SUM(O44:P44)</f>
        <v>15</v>
      </c>
      <c r="R44" s="199"/>
      <c r="S44" s="199"/>
    </row>
    <row r="45" spans="1:19" ht="11.25" customHeight="1">
      <c r="A45" s="508">
        <v>2</v>
      </c>
      <c r="B45" s="508">
        <v>4</v>
      </c>
      <c r="C45" s="508">
        <v>3</v>
      </c>
      <c r="D45" s="1820"/>
      <c r="E45" s="416"/>
      <c r="F45" s="525" t="s">
        <v>174</v>
      </c>
      <c r="G45" s="525">
        <v>5</v>
      </c>
      <c r="H45" s="525">
        <v>7</v>
      </c>
      <c r="I45" s="7">
        <f t="shared" si="5"/>
        <v>12</v>
      </c>
      <c r="J45" s="527"/>
      <c r="K45" s="527">
        <v>7</v>
      </c>
      <c r="L45" s="527">
        <v>10</v>
      </c>
      <c r="M45" s="107">
        <f>SUM(K45:L45)</f>
        <v>17</v>
      </c>
      <c r="N45" s="107"/>
      <c r="O45" s="107">
        <v>7</v>
      </c>
      <c r="P45" s="107">
        <v>10</v>
      </c>
      <c r="Q45" s="120">
        <f t="shared" si="3"/>
        <v>17</v>
      </c>
      <c r="R45" s="199"/>
      <c r="S45" s="199"/>
    </row>
    <row r="46" spans="1:19" ht="11.25" customHeight="1">
      <c r="A46" s="508"/>
      <c r="B46" s="508"/>
      <c r="C46" s="508"/>
      <c r="D46" s="1820"/>
      <c r="E46" s="414" t="s">
        <v>34</v>
      </c>
      <c r="F46" s="373"/>
      <c r="G46" s="373">
        <f>SUM(G47:G49)</f>
        <v>0</v>
      </c>
      <c r="H46" s="373">
        <f>SUM(H47:H49)</f>
        <v>0</v>
      </c>
      <c r="I46" s="373">
        <f t="shared" si="5"/>
        <v>0</v>
      </c>
      <c r="J46" s="524">
        <f>SUM(J47:J49)</f>
        <v>0</v>
      </c>
      <c r="K46" s="158">
        <f>K47+K48+K49</f>
        <v>8</v>
      </c>
      <c r="L46" s="158">
        <f>L47+L48+L49</f>
        <v>9</v>
      </c>
      <c r="M46" s="158">
        <f t="shared" si="4"/>
        <v>17</v>
      </c>
      <c r="N46" s="158"/>
      <c r="O46" s="158">
        <f>O47+O48+O49</f>
        <v>8</v>
      </c>
      <c r="P46" s="158">
        <f>P47+P48+P49</f>
        <v>9</v>
      </c>
      <c r="Q46" s="522">
        <f t="shared" si="3"/>
        <v>17</v>
      </c>
      <c r="R46" s="199"/>
      <c r="S46" s="199"/>
    </row>
    <row r="47" spans="1:19" ht="11.25" customHeight="1">
      <c r="A47" s="508">
        <v>2</v>
      </c>
      <c r="B47" s="508">
        <v>4</v>
      </c>
      <c r="C47" s="508">
        <v>7</v>
      </c>
      <c r="D47" s="1820"/>
      <c r="E47" s="411"/>
      <c r="F47" s="525" t="s">
        <v>173</v>
      </c>
      <c r="G47" s="7">
        <v>0</v>
      </c>
      <c r="H47" s="7">
        <v>0</v>
      </c>
      <c r="I47" s="7">
        <f t="shared" si="5"/>
        <v>0</v>
      </c>
      <c r="J47" s="527"/>
      <c r="K47" s="528">
        <v>3</v>
      </c>
      <c r="L47" s="528">
        <v>5</v>
      </c>
      <c r="M47" s="107">
        <f t="shared" si="4"/>
        <v>8</v>
      </c>
      <c r="N47" s="107"/>
      <c r="O47" s="107">
        <v>3</v>
      </c>
      <c r="P47" s="107">
        <v>5</v>
      </c>
      <c r="Q47" s="120">
        <f t="shared" si="3"/>
        <v>8</v>
      </c>
      <c r="R47" s="199"/>
      <c r="S47" s="199"/>
    </row>
    <row r="48" spans="1:19" ht="11.25" customHeight="1">
      <c r="A48" s="508">
        <v>2</v>
      </c>
      <c r="B48" s="508">
        <v>4</v>
      </c>
      <c r="C48" s="508">
        <v>7</v>
      </c>
      <c r="D48" s="1820"/>
      <c r="E48" s="411"/>
      <c r="F48" s="525" t="s">
        <v>180</v>
      </c>
      <c r="G48" s="7">
        <v>0</v>
      </c>
      <c r="H48" s="7">
        <v>0</v>
      </c>
      <c r="I48" s="7">
        <f t="shared" si="5"/>
        <v>0</v>
      </c>
      <c r="J48" s="527"/>
      <c r="K48" s="527">
        <v>0</v>
      </c>
      <c r="L48" s="527">
        <v>0</v>
      </c>
      <c r="M48" s="107">
        <f>SUM(K48:L48)</f>
        <v>0</v>
      </c>
      <c r="N48" s="107"/>
      <c r="O48" s="107">
        <v>0</v>
      </c>
      <c r="P48" s="107">
        <v>0</v>
      </c>
      <c r="Q48" s="120">
        <f t="shared" si="3"/>
        <v>0</v>
      </c>
      <c r="R48" s="199"/>
      <c r="S48" s="199"/>
    </row>
    <row r="49" spans="1:19" ht="11.25" customHeight="1">
      <c r="A49" s="508">
        <v>2</v>
      </c>
      <c r="B49" s="508">
        <v>4</v>
      </c>
      <c r="C49" s="508">
        <v>7</v>
      </c>
      <c r="D49" s="1820"/>
      <c r="E49" s="411"/>
      <c r="F49" s="525" t="s">
        <v>174</v>
      </c>
      <c r="G49" s="525">
        <v>0</v>
      </c>
      <c r="H49" s="525">
        <v>0</v>
      </c>
      <c r="I49" s="7">
        <f t="shared" si="5"/>
        <v>0</v>
      </c>
      <c r="J49" s="527"/>
      <c r="K49" s="527">
        <v>5</v>
      </c>
      <c r="L49" s="527">
        <v>4</v>
      </c>
      <c r="M49" s="107">
        <f t="shared" si="4"/>
        <v>9</v>
      </c>
      <c r="N49" s="107"/>
      <c r="O49" s="107">
        <v>5</v>
      </c>
      <c r="P49" s="107">
        <v>4</v>
      </c>
      <c r="Q49" s="120">
        <f>SUM(O49:P49)</f>
        <v>9</v>
      </c>
      <c r="R49" s="199"/>
      <c r="S49" s="199"/>
    </row>
    <row r="50" spans="1:19" ht="11.25" customHeight="1">
      <c r="A50" s="508"/>
      <c r="B50" s="508"/>
      <c r="C50" s="508"/>
      <c r="D50" s="1820"/>
      <c r="E50" s="414" t="s">
        <v>35</v>
      </c>
      <c r="F50" s="373"/>
      <c r="G50" s="373">
        <f>SUM(G51:G52)</f>
        <v>0</v>
      </c>
      <c r="H50" s="373">
        <f>SUM(H51:H52)</f>
        <v>0</v>
      </c>
      <c r="I50" s="373">
        <f t="shared" si="5"/>
        <v>0</v>
      </c>
      <c r="J50" s="524">
        <f>SUM(J51:J52)</f>
        <v>0</v>
      </c>
      <c r="K50" s="526">
        <f>K51+K52</f>
        <v>0</v>
      </c>
      <c r="L50" s="526">
        <f>L51+L52</f>
        <v>0</v>
      </c>
      <c r="M50" s="158">
        <f>SUM(K50:L50)</f>
        <v>0</v>
      </c>
      <c r="N50" s="158"/>
      <c r="O50" s="158">
        <f>O51+O52</f>
        <v>0</v>
      </c>
      <c r="P50" s="158">
        <f>P51+P52</f>
        <v>0</v>
      </c>
      <c r="Q50" s="522">
        <f t="shared" si="3"/>
        <v>0</v>
      </c>
      <c r="R50" s="199"/>
      <c r="S50" s="199"/>
    </row>
    <row r="51" spans="1:19" ht="11.25" customHeight="1">
      <c r="A51" s="508">
        <v>2</v>
      </c>
      <c r="B51" s="508">
        <v>4</v>
      </c>
      <c r="C51" s="508">
        <v>1</v>
      </c>
      <c r="D51" s="1820"/>
      <c r="E51" s="416"/>
      <c r="F51" s="7" t="s">
        <v>173</v>
      </c>
      <c r="G51" s="7">
        <v>0</v>
      </c>
      <c r="H51" s="7">
        <v>0</v>
      </c>
      <c r="I51" s="7">
        <f t="shared" si="5"/>
        <v>0</v>
      </c>
      <c r="J51" s="523"/>
      <c r="K51" s="7">
        <v>0</v>
      </c>
      <c r="L51" s="7">
        <v>0</v>
      </c>
      <c r="M51" s="18">
        <f>SUM(K51:L51)</f>
        <v>0</v>
      </c>
      <c r="N51" s="27"/>
      <c r="O51" s="7">
        <v>0</v>
      </c>
      <c r="P51" s="7">
        <v>0</v>
      </c>
      <c r="Q51" s="120">
        <f t="shared" si="3"/>
        <v>0</v>
      </c>
      <c r="R51" s="199"/>
      <c r="S51" s="199"/>
    </row>
    <row r="52" spans="1:19" ht="11.25" customHeight="1">
      <c r="A52" s="508">
        <v>2</v>
      </c>
      <c r="B52" s="508">
        <v>4</v>
      </c>
      <c r="C52" s="508">
        <v>1</v>
      </c>
      <c r="D52" s="1820"/>
      <c r="E52" s="416"/>
      <c r="F52" s="7" t="s">
        <v>174</v>
      </c>
      <c r="G52" s="7">
        <v>0</v>
      </c>
      <c r="H52" s="7">
        <v>0</v>
      </c>
      <c r="I52" s="7">
        <f t="shared" si="5"/>
        <v>0</v>
      </c>
      <c r="J52" s="523"/>
      <c r="K52" s="7">
        <v>0</v>
      </c>
      <c r="L52" s="7">
        <v>0</v>
      </c>
      <c r="M52" s="18">
        <f t="shared" si="4"/>
        <v>0</v>
      </c>
      <c r="N52" s="27"/>
      <c r="O52" s="7">
        <v>0</v>
      </c>
      <c r="P52" s="7">
        <v>0</v>
      </c>
      <c r="Q52" s="120">
        <f>SUM(O52:P52)</f>
        <v>0</v>
      </c>
      <c r="R52" s="199"/>
      <c r="S52" s="199"/>
    </row>
    <row r="53" spans="1:19" ht="11.25" customHeight="1">
      <c r="A53" s="508"/>
      <c r="B53" s="508"/>
      <c r="C53" s="508"/>
      <c r="D53" s="1820"/>
      <c r="E53" s="414" t="s">
        <v>36</v>
      </c>
      <c r="F53" s="373"/>
      <c r="G53" s="373">
        <f>SUM(G54:G56)</f>
        <v>0</v>
      </c>
      <c r="H53" s="373">
        <f>SUM(H54:H56)</f>
        <v>0</v>
      </c>
      <c r="I53" s="373">
        <f t="shared" si="5"/>
        <v>0</v>
      </c>
      <c r="J53" s="524">
        <f>SUM(J54:J56)</f>
        <v>0</v>
      </c>
      <c r="K53" s="526">
        <f>K54+K55+K56</f>
        <v>0</v>
      </c>
      <c r="L53" s="526">
        <f>L54+L55+L56</f>
        <v>0</v>
      </c>
      <c r="M53" s="158">
        <f t="shared" si="4"/>
        <v>0</v>
      </c>
      <c r="N53" s="158"/>
      <c r="O53" s="158">
        <f>O54+O55+O56</f>
        <v>0</v>
      </c>
      <c r="P53" s="158">
        <f>P54+P55+P56</f>
        <v>0</v>
      </c>
      <c r="Q53" s="522">
        <f t="shared" si="3"/>
        <v>0</v>
      </c>
      <c r="R53" s="199"/>
      <c r="S53" s="199"/>
    </row>
    <row r="54" spans="1:19" ht="11.25" customHeight="1">
      <c r="A54" s="508">
        <v>2</v>
      </c>
      <c r="B54" s="508">
        <v>4</v>
      </c>
      <c r="C54" s="508">
        <v>9</v>
      </c>
      <c r="D54" s="1820"/>
      <c r="E54" s="370"/>
      <c r="F54" s="525" t="s">
        <v>173</v>
      </c>
      <c r="G54" s="7">
        <v>0</v>
      </c>
      <c r="H54" s="7">
        <v>0</v>
      </c>
      <c r="I54" s="7">
        <f t="shared" si="5"/>
        <v>0</v>
      </c>
      <c r="J54" s="527"/>
      <c r="K54" s="7">
        <v>0</v>
      </c>
      <c r="L54" s="7">
        <v>0</v>
      </c>
      <c r="M54" s="107">
        <f t="shared" si="4"/>
        <v>0</v>
      </c>
      <c r="N54" s="107"/>
      <c r="O54" s="7">
        <v>0</v>
      </c>
      <c r="P54" s="7">
        <v>0</v>
      </c>
      <c r="Q54" s="120">
        <f t="shared" si="3"/>
        <v>0</v>
      </c>
      <c r="R54" s="199"/>
      <c r="S54" s="199"/>
    </row>
    <row r="55" spans="1:19" ht="11.25" customHeight="1">
      <c r="A55" s="508">
        <v>2</v>
      </c>
      <c r="B55" s="508">
        <v>4</v>
      </c>
      <c r="C55" s="508">
        <v>9</v>
      </c>
      <c r="D55" s="1820"/>
      <c r="E55" s="370"/>
      <c r="F55" s="525" t="s">
        <v>174</v>
      </c>
      <c r="G55" s="7">
        <v>0</v>
      </c>
      <c r="H55" s="7">
        <v>0</v>
      </c>
      <c r="I55" s="7">
        <f t="shared" si="5"/>
        <v>0</v>
      </c>
      <c r="J55" s="527"/>
      <c r="K55" s="7">
        <v>0</v>
      </c>
      <c r="L55" s="7">
        <v>0</v>
      </c>
      <c r="M55" s="107">
        <f t="shared" si="4"/>
        <v>0</v>
      </c>
      <c r="N55" s="107"/>
      <c r="O55" s="7">
        <v>0</v>
      </c>
      <c r="P55" s="7">
        <v>0</v>
      </c>
      <c r="Q55" s="120">
        <f>SUM(O55:P55)</f>
        <v>0</v>
      </c>
      <c r="R55" s="199"/>
      <c r="S55" s="199"/>
    </row>
    <row r="56" spans="1:19" ht="11.25" customHeight="1">
      <c r="A56" s="508">
        <v>2</v>
      </c>
      <c r="B56" s="508">
        <v>4</v>
      </c>
      <c r="C56" s="508">
        <v>9</v>
      </c>
      <c r="D56" s="1820"/>
      <c r="E56" s="370"/>
      <c r="F56" s="525" t="s">
        <v>179</v>
      </c>
      <c r="G56" s="525">
        <v>0</v>
      </c>
      <c r="H56" s="525">
        <v>0</v>
      </c>
      <c r="I56" s="7">
        <f t="shared" si="5"/>
        <v>0</v>
      </c>
      <c r="J56" s="527"/>
      <c r="K56" s="528">
        <v>0</v>
      </c>
      <c r="L56" s="528">
        <v>0</v>
      </c>
      <c r="M56" s="107">
        <f>SUM(K56:L56)</f>
        <v>0</v>
      </c>
      <c r="N56" s="107"/>
      <c r="O56" s="107">
        <v>0</v>
      </c>
      <c r="P56" s="107">
        <v>0</v>
      </c>
      <c r="Q56" s="120">
        <f t="shared" si="3"/>
        <v>0</v>
      </c>
      <c r="R56" s="199"/>
      <c r="S56" s="199"/>
    </row>
    <row r="57" spans="1:19" ht="11.25" customHeight="1">
      <c r="A57" s="508"/>
      <c r="B57" s="508"/>
      <c r="C57" s="508"/>
      <c r="D57" s="1820"/>
      <c r="E57" s="419" t="s">
        <v>37</v>
      </c>
      <c r="F57" s="373"/>
      <c r="G57" s="373">
        <f>SUM(G58)</f>
        <v>0</v>
      </c>
      <c r="H57" s="373">
        <f>SUM(H58)</f>
        <v>0</v>
      </c>
      <c r="I57" s="373">
        <f t="shared" si="5"/>
        <v>0</v>
      </c>
      <c r="J57" s="524">
        <f>SUM(J58)</f>
        <v>0</v>
      </c>
      <c r="K57" s="526">
        <f>K58</f>
        <v>16</v>
      </c>
      <c r="L57" s="526">
        <f>L58</f>
        <v>8</v>
      </c>
      <c r="M57" s="158">
        <f t="shared" si="4"/>
        <v>24</v>
      </c>
      <c r="N57" s="158"/>
      <c r="O57" s="158">
        <f>O58</f>
        <v>16</v>
      </c>
      <c r="P57" s="158">
        <f>P58</f>
        <v>8</v>
      </c>
      <c r="Q57" s="522">
        <f t="shared" si="3"/>
        <v>24</v>
      </c>
      <c r="R57" s="199"/>
      <c r="S57" s="199"/>
    </row>
    <row r="58" spans="1:19" ht="11.25" customHeight="1">
      <c r="A58" s="508">
        <v>2</v>
      </c>
      <c r="B58" s="508">
        <v>4</v>
      </c>
      <c r="C58" s="508">
        <v>11</v>
      </c>
      <c r="D58" s="1855"/>
      <c r="E58" s="416"/>
      <c r="F58" s="7" t="s">
        <v>181</v>
      </c>
      <c r="G58" s="7">
        <v>0</v>
      </c>
      <c r="H58" s="7">
        <v>0</v>
      </c>
      <c r="I58" s="7">
        <f t="shared" si="5"/>
        <v>0</v>
      </c>
      <c r="J58" s="523"/>
      <c r="K58" s="528">
        <v>16</v>
      </c>
      <c r="L58" s="528">
        <v>8</v>
      </c>
      <c r="M58" s="107">
        <f t="shared" si="4"/>
        <v>24</v>
      </c>
      <c r="N58" s="107"/>
      <c r="O58" s="107">
        <v>16</v>
      </c>
      <c r="P58" s="107">
        <v>8</v>
      </c>
      <c r="Q58" s="120">
        <f>SUM(O58:P58)</f>
        <v>24</v>
      </c>
      <c r="R58" s="199"/>
      <c r="S58" s="199"/>
    </row>
    <row r="59" spans="1:19">
      <c r="A59" s="508"/>
      <c r="B59" s="508"/>
      <c r="C59" s="508"/>
      <c r="D59" s="1819">
        <v>1403</v>
      </c>
      <c r="E59" s="113" t="s">
        <v>38</v>
      </c>
      <c r="F59" s="218"/>
      <c r="G59" s="384">
        <f>SUM(G60+G63+G65)</f>
        <v>0</v>
      </c>
      <c r="H59" s="384">
        <f>SUM(H60+H63+H65)</f>
        <v>0</v>
      </c>
      <c r="I59" s="384">
        <f>SUM(G59:H59)</f>
        <v>0</v>
      </c>
      <c r="J59" s="529">
        <f>SUM(J60+J63+J65)</f>
        <v>0</v>
      </c>
      <c r="K59" s="530">
        <f>K60+K63+K65</f>
        <v>51</v>
      </c>
      <c r="L59" s="530">
        <f>L60+L63+L65</f>
        <v>75</v>
      </c>
      <c r="M59" s="22">
        <f t="shared" si="4"/>
        <v>126</v>
      </c>
      <c r="N59" s="532"/>
      <c r="O59" s="115">
        <f>O60+O63+O65</f>
        <v>39</v>
      </c>
      <c r="P59" s="115">
        <f>P60+P63+P65</f>
        <v>54</v>
      </c>
      <c r="Q59" s="24">
        <f t="shared" si="3"/>
        <v>93</v>
      </c>
      <c r="R59" s="199"/>
      <c r="S59" s="199"/>
    </row>
    <row r="60" spans="1:19" ht="11.25" customHeight="1">
      <c r="A60" s="508"/>
      <c r="B60" s="508"/>
      <c r="C60" s="508"/>
      <c r="D60" s="1820"/>
      <c r="E60" s="419" t="s">
        <v>39</v>
      </c>
      <c r="F60" s="7"/>
      <c r="G60" s="373">
        <f>SUM(G61:G62)</f>
        <v>0</v>
      </c>
      <c r="H60" s="373">
        <f>SUM(H61:H62)</f>
        <v>0</v>
      </c>
      <c r="I60" s="373">
        <f>SUM(G60:H60)</f>
        <v>0</v>
      </c>
      <c r="J60" s="524">
        <f>SUM(J61:J62)</f>
        <v>0</v>
      </c>
      <c r="K60" s="158">
        <f>K61+K62</f>
        <v>19</v>
      </c>
      <c r="L60" s="158">
        <f>L61+L62</f>
        <v>26</v>
      </c>
      <c r="M60" s="158">
        <f>SUM(K60:L60)</f>
        <v>45</v>
      </c>
      <c r="N60" s="158"/>
      <c r="O60" s="158">
        <f>O61+O62</f>
        <v>8</v>
      </c>
      <c r="P60" s="158">
        <f>P61+P62</f>
        <v>8</v>
      </c>
      <c r="Q60" s="522">
        <f t="shared" si="3"/>
        <v>16</v>
      </c>
      <c r="R60" s="199"/>
      <c r="S60" s="199"/>
    </row>
    <row r="61" spans="1:19" ht="11.25" customHeight="1">
      <c r="A61" s="508">
        <v>3</v>
      </c>
      <c r="B61" s="508">
        <v>5</v>
      </c>
      <c r="C61" s="508">
        <v>11</v>
      </c>
      <c r="D61" s="1820"/>
      <c r="E61" s="416"/>
      <c r="F61" s="525" t="s">
        <v>182</v>
      </c>
      <c r="G61" s="7">
        <v>0</v>
      </c>
      <c r="H61" s="7">
        <v>0</v>
      </c>
      <c r="I61" s="7">
        <f t="shared" ref="I61:I67" si="6">SUM(G61:H61)</f>
        <v>0</v>
      </c>
      <c r="J61" s="527"/>
      <c r="K61" s="527">
        <v>0</v>
      </c>
      <c r="L61" s="527">
        <v>0</v>
      </c>
      <c r="M61" s="107">
        <f t="shared" si="4"/>
        <v>0</v>
      </c>
      <c r="N61" s="107"/>
      <c r="O61" s="107">
        <v>0</v>
      </c>
      <c r="P61" s="107">
        <v>0</v>
      </c>
      <c r="Q61" s="120">
        <f t="shared" si="3"/>
        <v>0</v>
      </c>
      <c r="R61" s="199"/>
      <c r="S61" s="199"/>
    </row>
    <row r="62" spans="1:19" ht="11.25" customHeight="1">
      <c r="A62" s="508">
        <v>3</v>
      </c>
      <c r="B62" s="508">
        <v>5</v>
      </c>
      <c r="C62" s="508">
        <v>11</v>
      </c>
      <c r="D62" s="1820"/>
      <c r="E62" s="416"/>
      <c r="F62" s="525" t="s">
        <v>183</v>
      </c>
      <c r="G62" s="525">
        <v>0</v>
      </c>
      <c r="H62" s="525">
        <v>0</v>
      </c>
      <c r="I62" s="7">
        <f t="shared" si="6"/>
        <v>0</v>
      </c>
      <c r="J62" s="527"/>
      <c r="K62" s="528">
        <v>19</v>
      </c>
      <c r="L62" s="528">
        <v>26</v>
      </c>
      <c r="M62" s="107">
        <f>SUM(K62:L62)</f>
        <v>45</v>
      </c>
      <c r="N62" s="107"/>
      <c r="O62" s="107">
        <v>8</v>
      </c>
      <c r="P62" s="107">
        <v>8</v>
      </c>
      <c r="Q62" s="120">
        <f>SUM(O62:P62)</f>
        <v>16</v>
      </c>
      <c r="R62" s="199"/>
      <c r="S62" s="199"/>
    </row>
    <row r="63" spans="1:19" ht="11.25" customHeight="1">
      <c r="A63" s="508"/>
      <c r="B63" s="508"/>
      <c r="C63" s="508"/>
      <c r="D63" s="1820"/>
      <c r="E63" s="419" t="s">
        <v>40</v>
      </c>
      <c r="F63" s="373"/>
      <c r="G63" s="373">
        <f>SUM(G64)</f>
        <v>0</v>
      </c>
      <c r="H63" s="373">
        <f>SUM(H64)</f>
        <v>0</v>
      </c>
      <c r="I63" s="373">
        <f t="shared" si="6"/>
        <v>0</v>
      </c>
      <c r="J63" s="524">
        <f>SUM(J64)</f>
        <v>0</v>
      </c>
      <c r="K63" s="526">
        <f>K64</f>
        <v>7</v>
      </c>
      <c r="L63" s="526">
        <f>L64</f>
        <v>14</v>
      </c>
      <c r="M63" s="158">
        <f t="shared" si="4"/>
        <v>21</v>
      </c>
      <c r="N63" s="158"/>
      <c r="O63" s="158">
        <f>O64</f>
        <v>7</v>
      </c>
      <c r="P63" s="158">
        <f>P64</f>
        <v>13</v>
      </c>
      <c r="Q63" s="522">
        <f t="shared" si="3"/>
        <v>20</v>
      </c>
      <c r="R63" s="199"/>
      <c r="S63" s="199"/>
    </row>
    <row r="64" spans="1:19" ht="11.25" customHeight="1">
      <c r="A64" s="508">
        <v>3</v>
      </c>
      <c r="B64" s="508">
        <v>5</v>
      </c>
      <c r="C64" s="508">
        <v>8</v>
      </c>
      <c r="D64" s="1820"/>
      <c r="E64" s="416"/>
      <c r="F64" s="525" t="s">
        <v>183</v>
      </c>
      <c r="G64" s="525">
        <v>0</v>
      </c>
      <c r="H64" s="525">
        <v>0</v>
      </c>
      <c r="I64" s="7">
        <f t="shared" si="6"/>
        <v>0</v>
      </c>
      <c r="J64" s="527"/>
      <c r="K64" s="107">
        <v>7</v>
      </c>
      <c r="L64" s="107">
        <v>14</v>
      </c>
      <c r="M64" s="107">
        <f t="shared" si="4"/>
        <v>21</v>
      </c>
      <c r="N64" s="107"/>
      <c r="O64" s="107">
        <v>7</v>
      </c>
      <c r="P64" s="107">
        <v>13</v>
      </c>
      <c r="Q64" s="120">
        <f>SUM(O64:P64)</f>
        <v>20</v>
      </c>
      <c r="R64" s="199"/>
      <c r="S64" s="199"/>
    </row>
    <row r="65" spans="1:19" ht="11.25" customHeight="1">
      <c r="A65" s="508"/>
      <c r="B65" s="508"/>
      <c r="C65" s="508"/>
      <c r="D65" s="1820"/>
      <c r="E65" s="419" t="s">
        <v>41</v>
      </c>
      <c r="F65" s="7"/>
      <c r="G65" s="373">
        <f>SUM(G66:G67)</f>
        <v>0</v>
      </c>
      <c r="H65" s="373">
        <f>SUM(H66:H67)</f>
        <v>0</v>
      </c>
      <c r="I65" s="373">
        <f t="shared" si="6"/>
        <v>0</v>
      </c>
      <c r="J65" s="524">
        <f>SUM(J66:J67)</f>
        <v>0</v>
      </c>
      <c r="K65" s="158">
        <f>SUM(K66:K67)</f>
        <v>25</v>
      </c>
      <c r="L65" s="158">
        <f>SUM(L66:L67)</f>
        <v>35</v>
      </c>
      <c r="M65" s="158">
        <f t="shared" si="4"/>
        <v>60</v>
      </c>
      <c r="N65" s="158"/>
      <c r="O65" s="158">
        <f>SUM(O66:O67)</f>
        <v>24</v>
      </c>
      <c r="P65" s="158">
        <f>SUM(P66:P67)</f>
        <v>33</v>
      </c>
      <c r="Q65" s="522">
        <f t="shared" si="3"/>
        <v>57</v>
      </c>
      <c r="R65" s="199"/>
      <c r="S65" s="199"/>
    </row>
    <row r="66" spans="1:19" ht="11.25" customHeight="1">
      <c r="A66" s="508">
        <v>3</v>
      </c>
      <c r="B66" s="508">
        <v>5</v>
      </c>
      <c r="C66" s="508">
        <v>10</v>
      </c>
      <c r="D66" s="1890"/>
      <c r="E66" s="416"/>
      <c r="F66" s="7" t="s">
        <v>183</v>
      </c>
      <c r="G66" s="7">
        <v>0</v>
      </c>
      <c r="H66" s="7">
        <v>0</v>
      </c>
      <c r="I66" s="7">
        <f t="shared" si="6"/>
        <v>0</v>
      </c>
      <c r="J66" s="523"/>
      <c r="K66" s="107">
        <v>20</v>
      </c>
      <c r="L66" s="107">
        <v>22</v>
      </c>
      <c r="M66" s="107">
        <f>SUM(K66:L66)</f>
        <v>42</v>
      </c>
      <c r="N66" s="107"/>
      <c r="O66" s="107">
        <v>20</v>
      </c>
      <c r="P66" s="107">
        <v>20</v>
      </c>
      <c r="Q66" s="120">
        <f>SUM(O66:P66)</f>
        <v>40</v>
      </c>
      <c r="R66" s="199"/>
      <c r="S66" s="199"/>
    </row>
    <row r="67" spans="1:19" ht="11.25" customHeight="1">
      <c r="A67" s="508">
        <v>3</v>
      </c>
      <c r="B67" s="508">
        <v>5</v>
      </c>
      <c r="C67" s="508">
        <v>10</v>
      </c>
      <c r="D67" s="1891"/>
      <c r="E67" s="423"/>
      <c r="F67" s="15" t="s">
        <v>184</v>
      </c>
      <c r="G67" s="533">
        <v>0</v>
      </c>
      <c r="H67" s="533">
        <v>0</v>
      </c>
      <c r="I67" s="15">
        <f t="shared" si="6"/>
        <v>0</v>
      </c>
      <c r="J67" s="534"/>
      <c r="K67" s="535">
        <v>5</v>
      </c>
      <c r="L67" s="535">
        <v>13</v>
      </c>
      <c r="M67" s="535">
        <f t="shared" si="4"/>
        <v>18</v>
      </c>
      <c r="N67" s="535"/>
      <c r="O67" s="535">
        <v>4</v>
      </c>
      <c r="P67" s="535">
        <v>13</v>
      </c>
      <c r="Q67" s="536">
        <f>SUM(O67:P67)</f>
        <v>17</v>
      </c>
      <c r="R67" s="199"/>
      <c r="S67" s="199"/>
    </row>
    <row r="68" spans="1:19" ht="12" customHeight="1">
      <c r="A68" s="508"/>
      <c r="B68" s="508"/>
      <c r="C68" s="508"/>
      <c r="D68" s="537"/>
      <c r="E68" s="161"/>
      <c r="F68" s="69"/>
      <c r="G68" s="69"/>
      <c r="H68" s="69"/>
      <c r="I68" s="69"/>
      <c r="J68" s="76"/>
      <c r="K68" s="290"/>
      <c r="L68" s="290"/>
      <c r="M68" s="538"/>
      <c r="N68" s="538"/>
      <c r="O68" s="290"/>
      <c r="P68" s="539"/>
      <c r="Q68" s="540" t="s">
        <v>185</v>
      </c>
      <c r="R68" s="199"/>
      <c r="S68" s="199"/>
    </row>
    <row r="69" spans="1:19" ht="12" customHeight="1">
      <c r="A69" s="508"/>
      <c r="B69" s="508"/>
      <c r="C69" s="508"/>
      <c r="D69" s="537"/>
      <c r="E69" s="69"/>
      <c r="F69" s="69"/>
      <c r="G69" s="69"/>
      <c r="H69" s="69"/>
      <c r="I69" s="69"/>
      <c r="J69" s="76"/>
      <c r="K69" s="290"/>
      <c r="L69" s="541"/>
      <c r="M69" s="290"/>
      <c r="N69" s="290"/>
      <c r="O69" s="291"/>
      <c r="P69" s="542"/>
      <c r="Q69" s="543" t="s">
        <v>226</v>
      </c>
    </row>
    <row r="70" spans="1:19" ht="6.6" customHeight="1">
      <c r="A70" s="508"/>
      <c r="B70" s="508"/>
      <c r="C70" s="508"/>
      <c r="D70" s="1856" t="s">
        <v>3</v>
      </c>
      <c r="E70" s="178"/>
      <c r="F70" s="178"/>
      <c r="G70" s="178"/>
      <c r="H70" s="178"/>
      <c r="I70" s="178"/>
      <c r="J70" s="544"/>
      <c r="K70" s="545"/>
      <c r="L70" s="546"/>
      <c r="M70" s="545"/>
      <c r="N70" s="545"/>
      <c r="O70" s="547"/>
      <c r="P70" s="547"/>
      <c r="Q70" s="548"/>
    </row>
    <row r="71" spans="1:19" ht="9" customHeight="1">
      <c r="A71" s="508"/>
      <c r="B71" s="508"/>
      <c r="C71" s="508"/>
      <c r="D71" s="1872"/>
      <c r="E71" s="97" t="s">
        <v>219</v>
      </c>
      <c r="F71" s="549"/>
      <c r="G71" s="1873" t="s">
        <v>225</v>
      </c>
      <c r="H71" s="1873"/>
      <c r="I71" s="1873"/>
      <c r="J71" s="514"/>
      <c r="K71" s="1888" t="s">
        <v>152</v>
      </c>
      <c r="L71" s="1888"/>
      <c r="M71" s="1888"/>
      <c r="N71" s="298"/>
      <c r="O71" s="1888" t="s">
        <v>153</v>
      </c>
      <c r="P71" s="1888"/>
      <c r="Q71" s="1889"/>
    </row>
    <row r="72" spans="1:19">
      <c r="A72" s="508"/>
      <c r="B72" s="508"/>
      <c r="C72" s="508"/>
      <c r="D72" s="1892"/>
      <c r="E72" s="550"/>
      <c r="F72" s="173"/>
      <c r="G72" s="212" t="s">
        <v>19</v>
      </c>
      <c r="H72" s="212" t="s">
        <v>20</v>
      </c>
      <c r="I72" s="212" t="s">
        <v>21</v>
      </c>
      <c r="J72" s="516"/>
      <c r="K72" s="212" t="s">
        <v>19</v>
      </c>
      <c r="L72" s="212" t="s">
        <v>20</v>
      </c>
      <c r="M72" s="212" t="s">
        <v>21</v>
      </c>
      <c r="N72" s="212"/>
      <c r="O72" s="212" t="s">
        <v>19</v>
      </c>
      <c r="P72" s="212" t="s">
        <v>20</v>
      </c>
      <c r="Q72" s="517" t="s">
        <v>21</v>
      </c>
    </row>
    <row r="73" spans="1:19">
      <c r="A73" s="508"/>
      <c r="B73" s="508"/>
      <c r="C73" s="508"/>
      <c r="D73" s="1821">
        <v>1404</v>
      </c>
      <c r="E73" s="113" t="s">
        <v>42</v>
      </c>
      <c r="F73" s="218"/>
      <c r="G73" s="384">
        <f>SUM(G74+G76)</f>
        <v>368</v>
      </c>
      <c r="H73" s="384">
        <f>SUM(H74+H76)</f>
        <v>89</v>
      </c>
      <c r="I73" s="384">
        <f t="shared" ref="I73:I94" si="7">SUM(G73:H73)</f>
        <v>457</v>
      </c>
      <c r="J73" s="529">
        <f>SUM(J74+J76)</f>
        <v>0</v>
      </c>
      <c r="K73" s="551">
        <f>K74+K76</f>
        <v>411</v>
      </c>
      <c r="L73" s="551">
        <f>L74+L76</f>
        <v>110</v>
      </c>
      <c r="M73" s="115">
        <f>SUM(K73:L73)</f>
        <v>521</v>
      </c>
      <c r="N73" s="22"/>
      <c r="O73" s="22">
        <f>O74+O76</f>
        <v>404</v>
      </c>
      <c r="P73" s="22">
        <f>P74+P76</f>
        <v>102</v>
      </c>
      <c r="Q73" s="24">
        <f>O73+P73</f>
        <v>506</v>
      </c>
    </row>
    <row r="74" spans="1:19" ht="12" customHeight="1">
      <c r="A74" s="508"/>
      <c r="B74" s="508"/>
      <c r="C74" s="508"/>
      <c r="D74" s="1822"/>
      <c r="E74" s="414" t="s">
        <v>43</v>
      </c>
      <c r="F74" s="7"/>
      <c r="G74" s="373">
        <f>SUM(G75)</f>
        <v>252</v>
      </c>
      <c r="H74" s="373">
        <f>SUM(H75)</f>
        <v>45</v>
      </c>
      <c r="I74" s="373">
        <f t="shared" si="7"/>
        <v>297</v>
      </c>
      <c r="J74" s="524">
        <f>SUM(J75)</f>
        <v>0</v>
      </c>
      <c r="K74" s="521">
        <f>K75</f>
        <v>283</v>
      </c>
      <c r="L74" s="521">
        <f>L75</f>
        <v>53</v>
      </c>
      <c r="M74" s="158">
        <f>SUM(K74:L74)</f>
        <v>336</v>
      </c>
      <c r="N74" s="158"/>
      <c r="O74" s="158">
        <f>O75</f>
        <v>280</v>
      </c>
      <c r="P74" s="158">
        <f>P75</f>
        <v>51</v>
      </c>
      <c r="Q74" s="522">
        <f>SUM(O74:P74)</f>
        <v>331</v>
      </c>
    </row>
    <row r="75" spans="1:19" ht="12" customHeight="1">
      <c r="A75" s="508">
        <v>4</v>
      </c>
      <c r="B75" s="508">
        <v>6</v>
      </c>
      <c r="C75" s="508">
        <v>11</v>
      </c>
      <c r="D75" s="1834"/>
      <c r="E75" s="411"/>
      <c r="F75" s="7" t="s">
        <v>187</v>
      </c>
      <c r="G75" s="7">
        <v>252</v>
      </c>
      <c r="H75" s="7">
        <v>45</v>
      </c>
      <c r="I75" s="7">
        <f t="shared" si="7"/>
        <v>297</v>
      </c>
      <c r="J75" s="523"/>
      <c r="K75" s="225">
        <v>283</v>
      </c>
      <c r="L75" s="225">
        <v>53</v>
      </c>
      <c r="M75" s="107">
        <f>SUM(K75:L75)</f>
        <v>336</v>
      </c>
      <c r="N75" s="107"/>
      <c r="O75" s="107">
        <v>280</v>
      </c>
      <c r="P75" s="107">
        <v>51</v>
      </c>
      <c r="Q75" s="120">
        <f>SUM(O75:P75)</f>
        <v>331</v>
      </c>
    </row>
    <row r="76" spans="1:19" ht="12" customHeight="1">
      <c r="A76" s="508"/>
      <c r="B76" s="508"/>
      <c r="C76" s="508"/>
      <c r="D76" s="1822"/>
      <c r="E76" s="414" t="s">
        <v>44</v>
      </c>
      <c r="F76" s="7"/>
      <c r="G76" s="373">
        <f>SUM(G77)</f>
        <v>116</v>
      </c>
      <c r="H76" s="373">
        <f>SUM(H77)</f>
        <v>44</v>
      </c>
      <c r="I76" s="373">
        <f t="shared" si="7"/>
        <v>160</v>
      </c>
      <c r="J76" s="524">
        <f>SUM(J77)</f>
        <v>0</v>
      </c>
      <c r="K76" s="552">
        <f>K77</f>
        <v>128</v>
      </c>
      <c r="L76" s="552">
        <f>L77</f>
        <v>57</v>
      </c>
      <c r="M76" s="158">
        <f t="shared" ref="M76:M106" si="8">SUM(K76:L76)</f>
        <v>185</v>
      </c>
      <c r="N76" s="158"/>
      <c r="O76" s="158">
        <f>O77</f>
        <v>124</v>
      </c>
      <c r="P76" s="158">
        <f>P77</f>
        <v>51</v>
      </c>
      <c r="Q76" s="522">
        <f t="shared" ref="Q76:Q123" si="9">SUM(O76:P76)</f>
        <v>175</v>
      </c>
    </row>
    <row r="77" spans="1:19" ht="12" customHeight="1">
      <c r="A77" s="508">
        <v>4</v>
      </c>
      <c r="B77" s="508">
        <v>6</v>
      </c>
      <c r="C77" s="508">
        <v>11</v>
      </c>
      <c r="D77" s="1834"/>
      <c r="E77" s="411"/>
      <c r="F77" s="7" t="s">
        <v>188</v>
      </c>
      <c r="G77" s="7">
        <v>116</v>
      </c>
      <c r="H77" s="7">
        <v>44</v>
      </c>
      <c r="I77" s="7">
        <f t="shared" si="7"/>
        <v>160</v>
      </c>
      <c r="J77" s="523"/>
      <c r="K77" s="225">
        <v>128</v>
      </c>
      <c r="L77" s="225">
        <v>57</v>
      </c>
      <c r="M77" s="107">
        <f>SUM(K77:L77)</f>
        <v>185</v>
      </c>
      <c r="N77" s="107"/>
      <c r="O77" s="107">
        <v>124</v>
      </c>
      <c r="P77" s="107">
        <v>51</v>
      </c>
      <c r="Q77" s="120">
        <f>SUM(O77:P77)</f>
        <v>175</v>
      </c>
    </row>
    <row r="78" spans="1:19" ht="12" customHeight="1">
      <c r="A78" s="508"/>
      <c r="B78" s="508"/>
      <c r="C78" s="508"/>
      <c r="D78" s="1819">
        <v>1405</v>
      </c>
      <c r="E78" s="124" t="s">
        <v>45</v>
      </c>
      <c r="F78" s="21"/>
      <c r="G78" s="553">
        <f>SUM(G79+G81+G86+G93)</f>
        <v>65</v>
      </c>
      <c r="H78" s="553">
        <f>SUM(H79+H81+H86+H93)</f>
        <v>116</v>
      </c>
      <c r="I78" s="553">
        <f t="shared" si="7"/>
        <v>181</v>
      </c>
      <c r="J78" s="554">
        <f>SUM(J79+J81+J86+J93)</f>
        <v>0</v>
      </c>
      <c r="K78" s="530">
        <f>SUM(K79+K81+K86+K93)</f>
        <v>124</v>
      </c>
      <c r="L78" s="530">
        <f>SUM(L79+L81+L86+L93)</f>
        <v>188</v>
      </c>
      <c r="M78" s="22">
        <f t="shared" si="8"/>
        <v>312</v>
      </c>
      <c r="N78" s="532"/>
      <c r="O78" s="115">
        <f>SUM(O79+O81+O86+O93)</f>
        <v>116</v>
      </c>
      <c r="P78" s="115">
        <f>SUM(P79+P81+P86+P93)</f>
        <v>184</v>
      </c>
      <c r="Q78" s="24">
        <f t="shared" si="9"/>
        <v>300</v>
      </c>
    </row>
    <row r="79" spans="1:19" ht="12" customHeight="1">
      <c r="A79" s="508"/>
      <c r="B79" s="508"/>
      <c r="C79" s="508"/>
      <c r="D79" s="1820"/>
      <c r="E79" s="414" t="s">
        <v>46</v>
      </c>
      <c r="F79" s="7"/>
      <c r="G79" s="373">
        <f>SUM(G80)</f>
        <v>0</v>
      </c>
      <c r="H79" s="373">
        <f>SUM(H80)</f>
        <v>0</v>
      </c>
      <c r="I79" s="373">
        <f t="shared" si="7"/>
        <v>0</v>
      </c>
      <c r="J79" s="524">
        <f>SUM(J80)</f>
        <v>0</v>
      </c>
      <c r="K79" s="158">
        <f>K80</f>
        <v>0</v>
      </c>
      <c r="L79" s="158">
        <f>L80</f>
        <v>0</v>
      </c>
      <c r="M79" s="158">
        <f>SUM(K79:L79)</f>
        <v>0</v>
      </c>
      <c r="N79" s="158"/>
      <c r="O79" s="158">
        <f>O80</f>
        <v>0</v>
      </c>
      <c r="P79" s="158">
        <f>P80</f>
        <v>0</v>
      </c>
      <c r="Q79" s="522">
        <f t="shared" si="9"/>
        <v>0</v>
      </c>
    </row>
    <row r="80" spans="1:19" ht="12" customHeight="1">
      <c r="A80" s="508">
        <v>5</v>
      </c>
      <c r="B80" s="508">
        <v>4</v>
      </c>
      <c r="C80" s="508">
        <v>8</v>
      </c>
      <c r="D80" s="1820"/>
      <c r="E80" s="411"/>
      <c r="F80" s="7" t="s">
        <v>189</v>
      </c>
      <c r="G80" s="7">
        <v>0</v>
      </c>
      <c r="H80" s="7">
        <v>0</v>
      </c>
      <c r="I80" s="7">
        <f t="shared" si="7"/>
        <v>0</v>
      </c>
      <c r="J80" s="523"/>
      <c r="K80" s="528">
        <v>0</v>
      </c>
      <c r="L80" s="528">
        <v>0</v>
      </c>
      <c r="M80" s="107">
        <f>SUM(K80:L80)</f>
        <v>0</v>
      </c>
      <c r="N80" s="107"/>
      <c r="O80" s="107">
        <v>0</v>
      </c>
      <c r="P80" s="107">
        <v>0</v>
      </c>
      <c r="Q80" s="120">
        <f>SUM(O80:P80)</f>
        <v>0</v>
      </c>
    </row>
    <row r="81" spans="1:17" ht="12" customHeight="1">
      <c r="A81" s="508"/>
      <c r="B81" s="508"/>
      <c r="C81" s="508"/>
      <c r="D81" s="1820"/>
      <c r="E81" s="414" t="s">
        <v>47</v>
      </c>
      <c r="F81" s="7"/>
      <c r="G81" s="373">
        <f>SUM(G82:G85)</f>
        <v>0</v>
      </c>
      <c r="H81" s="373">
        <f>SUM(H82:H85)</f>
        <v>0</v>
      </c>
      <c r="I81" s="373">
        <f t="shared" si="7"/>
        <v>0</v>
      </c>
      <c r="J81" s="524">
        <f>SUM(J82:J85)</f>
        <v>0</v>
      </c>
      <c r="K81" s="526">
        <f>K82+K83+K84+K85</f>
        <v>32</v>
      </c>
      <c r="L81" s="526">
        <f>L82+L83+L84+L85</f>
        <v>26</v>
      </c>
      <c r="M81" s="158">
        <f t="shared" si="8"/>
        <v>58</v>
      </c>
      <c r="N81" s="158"/>
      <c r="O81" s="158">
        <f>O82+O83+O84+O85</f>
        <v>25</v>
      </c>
      <c r="P81" s="158">
        <f>P82+P83+P84+P85</f>
        <v>26</v>
      </c>
      <c r="Q81" s="522">
        <f t="shared" si="9"/>
        <v>51</v>
      </c>
    </row>
    <row r="82" spans="1:17" ht="12" customHeight="1">
      <c r="A82" s="508">
        <v>5</v>
      </c>
      <c r="B82" s="508">
        <v>4</v>
      </c>
      <c r="C82" s="508">
        <v>8</v>
      </c>
      <c r="D82" s="1820"/>
      <c r="E82" s="416"/>
      <c r="F82" s="7" t="s">
        <v>190</v>
      </c>
      <c r="G82" s="7">
        <v>0</v>
      </c>
      <c r="H82" s="7">
        <v>0</v>
      </c>
      <c r="I82" s="7">
        <f t="shared" si="7"/>
        <v>0</v>
      </c>
      <c r="J82" s="523"/>
      <c r="K82" s="225">
        <v>3</v>
      </c>
      <c r="L82" s="225">
        <v>5</v>
      </c>
      <c r="M82" s="107">
        <f>SUM(K82:L82)</f>
        <v>8</v>
      </c>
      <c r="N82" s="107"/>
      <c r="O82" s="107">
        <v>1</v>
      </c>
      <c r="P82" s="107">
        <v>5</v>
      </c>
      <c r="Q82" s="120">
        <f t="shared" si="9"/>
        <v>6</v>
      </c>
    </row>
    <row r="83" spans="1:17" s="71" customFormat="1" ht="12" customHeight="1">
      <c r="A83" s="508">
        <v>5</v>
      </c>
      <c r="B83" s="508">
        <v>4</v>
      </c>
      <c r="C83" s="508">
        <v>8</v>
      </c>
      <c r="D83" s="1820"/>
      <c r="E83" s="411"/>
      <c r="F83" s="7" t="s">
        <v>191</v>
      </c>
      <c r="G83" s="525">
        <v>0</v>
      </c>
      <c r="H83" s="525">
        <v>0</v>
      </c>
      <c r="I83" s="7">
        <f t="shared" si="7"/>
        <v>0</v>
      </c>
      <c r="J83" s="523"/>
      <c r="K83" s="225">
        <v>16</v>
      </c>
      <c r="L83" s="225">
        <v>10</v>
      </c>
      <c r="M83" s="107">
        <f t="shared" si="8"/>
        <v>26</v>
      </c>
      <c r="N83" s="107"/>
      <c r="O83" s="107">
        <v>15</v>
      </c>
      <c r="P83" s="107">
        <v>10</v>
      </c>
      <c r="Q83" s="120">
        <f t="shared" si="9"/>
        <v>25</v>
      </c>
    </row>
    <row r="84" spans="1:17" s="71" customFormat="1" ht="12" customHeight="1">
      <c r="A84" s="508">
        <v>5</v>
      </c>
      <c r="B84" s="508">
        <v>4</v>
      </c>
      <c r="C84" s="508">
        <v>8</v>
      </c>
      <c r="D84" s="1820"/>
      <c r="E84" s="411"/>
      <c r="F84" s="7" t="s">
        <v>192</v>
      </c>
      <c r="G84" s="7">
        <v>0</v>
      </c>
      <c r="H84" s="7">
        <v>0</v>
      </c>
      <c r="I84" s="7">
        <f t="shared" si="7"/>
        <v>0</v>
      </c>
      <c r="J84" s="523"/>
      <c r="K84" s="107">
        <v>7</v>
      </c>
      <c r="L84" s="107">
        <v>5</v>
      </c>
      <c r="M84" s="107">
        <f t="shared" si="8"/>
        <v>12</v>
      </c>
      <c r="N84" s="107"/>
      <c r="O84" s="107">
        <v>6</v>
      </c>
      <c r="P84" s="107">
        <v>5</v>
      </c>
      <c r="Q84" s="120">
        <f>SUM(O84:P84)</f>
        <v>11</v>
      </c>
    </row>
    <row r="85" spans="1:17" ht="12" customHeight="1">
      <c r="A85" s="508">
        <v>5</v>
      </c>
      <c r="B85" s="508">
        <v>4</v>
      </c>
      <c r="C85" s="508">
        <v>8</v>
      </c>
      <c r="D85" s="1820"/>
      <c r="E85" s="411"/>
      <c r="F85" s="7" t="s">
        <v>193</v>
      </c>
      <c r="G85" s="525">
        <v>0</v>
      </c>
      <c r="H85" s="525">
        <v>0</v>
      </c>
      <c r="I85" s="7">
        <f t="shared" si="7"/>
        <v>0</v>
      </c>
      <c r="J85" s="523"/>
      <c r="K85" s="528">
        <v>6</v>
      </c>
      <c r="L85" s="528">
        <v>6</v>
      </c>
      <c r="M85" s="107">
        <f t="shared" si="8"/>
        <v>12</v>
      </c>
      <c r="N85" s="107"/>
      <c r="O85" s="107">
        <v>3</v>
      </c>
      <c r="P85" s="107">
        <v>6</v>
      </c>
      <c r="Q85" s="120">
        <f t="shared" si="9"/>
        <v>9</v>
      </c>
    </row>
    <row r="86" spans="1:17" ht="12" customHeight="1">
      <c r="A86" s="508"/>
      <c r="B86" s="508"/>
      <c r="C86" s="508"/>
      <c r="D86" s="1820"/>
      <c r="E86" s="414" t="s">
        <v>48</v>
      </c>
      <c r="F86" s="7"/>
      <c r="G86" s="373">
        <f>SUM(G87:G92)</f>
        <v>65</v>
      </c>
      <c r="H86" s="373">
        <f>SUM(H87:H92)</f>
        <v>116</v>
      </c>
      <c r="I86" s="373">
        <f t="shared" si="7"/>
        <v>181</v>
      </c>
      <c r="J86" s="524">
        <f>SUM(J87:J92)</f>
        <v>0</v>
      </c>
      <c r="K86" s="526">
        <f>SUM(K87:K92)</f>
        <v>92</v>
      </c>
      <c r="L86" s="526">
        <f>SUM(L87:L92)</f>
        <v>162</v>
      </c>
      <c r="M86" s="158">
        <f t="shared" si="8"/>
        <v>254</v>
      </c>
      <c r="N86" s="158"/>
      <c r="O86" s="158">
        <f>SUM(O87:O92)</f>
        <v>91</v>
      </c>
      <c r="P86" s="158">
        <f>SUM(P87:P92)</f>
        <v>158</v>
      </c>
      <c r="Q86" s="522">
        <f>SUM(O86:P86)</f>
        <v>249</v>
      </c>
    </row>
    <row r="87" spans="1:17" ht="12" customHeight="1">
      <c r="A87" s="508">
        <v>5</v>
      </c>
      <c r="B87" s="508">
        <v>5</v>
      </c>
      <c r="C87" s="508">
        <v>11</v>
      </c>
      <c r="D87" s="1820"/>
      <c r="E87" s="416"/>
      <c r="F87" s="7" t="s">
        <v>194</v>
      </c>
      <c r="G87" s="7">
        <v>0</v>
      </c>
      <c r="H87" s="7">
        <v>0</v>
      </c>
      <c r="I87" s="7">
        <f t="shared" si="7"/>
        <v>0</v>
      </c>
      <c r="J87" s="523"/>
      <c r="K87" s="225">
        <v>2</v>
      </c>
      <c r="L87" s="225">
        <v>1</v>
      </c>
      <c r="M87" s="107">
        <f t="shared" si="8"/>
        <v>3</v>
      </c>
      <c r="N87" s="107"/>
      <c r="O87" s="107">
        <v>2</v>
      </c>
      <c r="P87" s="107">
        <v>1</v>
      </c>
      <c r="Q87" s="120">
        <f t="shared" si="9"/>
        <v>3</v>
      </c>
    </row>
    <row r="88" spans="1:17" ht="12" customHeight="1">
      <c r="A88" s="508">
        <v>5</v>
      </c>
      <c r="B88" s="508">
        <v>5</v>
      </c>
      <c r="C88" s="508">
        <v>11</v>
      </c>
      <c r="D88" s="1820"/>
      <c r="E88" s="416"/>
      <c r="F88" s="7" t="s">
        <v>195</v>
      </c>
      <c r="G88" s="7">
        <v>31</v>
      </c>
      <c r="H88" s="7">
        <v>23</v>
      </c>
      <c r="I88" s="7">
        <f t="shared" si="7"/>
        <v>54</v>
      </c>
      <c r="J88" s="523"/>
      <c r="K88" s="528">
        <v>34</v>
      </c>
      <c r="L88" s="528">
        <v>32</v>
      </c>
      <c r="M88" s="107">
        <f>SUM(K88:L88)</f>
        <v>66</v>
      </c>
      <c r="N88" s="107"/>
      <c r="O88" s="107">
        <v>34</v>
      </c>
      <c r="P88" s="107">
        <v>32</v>
      </c>
      <c r="Q88" s="120">
        <f t="shared" si="9"/>
        <v>66</v>
      </c>
    </row>
    <row r="89" spans="1:17" ht="12" customHeight="1">
      <c r="A89" s="508">
        <v>5</v>
      </c>
      <c r="B89" s="508">
        <v>5</v>
      </c>
      <c r="C89" s="508">
        <v>11</v>
      </c>
      <c r="D89" s="1820"/>
      <c r="E89" s="416"/>
      <c r="F89" s="7" t="s">
        <v>196</v>
      </c>
      <c r="G89" s="7">
        <v>0</v>
      </c>
      <c r="H89" s="7">
        <v>0</v>
      </c>
      <c r="I89" s="7">
        <f t="shared" si="7"/>
        <v>0</v>
      </c>
      <c r="J89" s="523"/>
      <c r="K89" s="527">
        <v>0</v>
      </c>
      <c r="L89" s="527">
        <v>0</v>
      </c>
      <c r="M89" s="107">
        <f t="shared" si="8"/>
        <v>0</v>
      </c>
      <c r="N89" s="107"/>
      <c r="O89" s="107">
        <v>0</v>
      </c>
      <c r="P89" s="107">
        <v>0</v>
      </c>
      <c r="Q89" s="120">
        <f t="shared" si="9"/>
        <v>0</v>
      </c>
    </row>
    <row r="90" spans="1:17" ht="12" customHeight="1">
      <c r="A90" s="508">
        <v>5</v>
      </c>
      <c r="B90" s="508">
        <v>5</v>
      </c>
      <c r="C90" s="508">
        <v>11</v>
      </c>
      <c r="D90" s="1820"/>
      <c r="E90" s="416"/>
      <c r="F90" s="7" t="s">
        <v>197</v>
      </c>
      <c r="G90" s="7">
        <v>0</v>
      </c>
      <c r="H90" s="7">
        <v>0</v>
      </c>
      <c r="I90" s="7">
        <f t="shared" si="7"/>
        <v>0</v>
      </c>
      <c r="J90" s="523"/>
      <c r="K90" s="528">
        <v>5</v>
      </c>
      <c r="L90" s="528">
        <v>8</v>
      </c>
      <c r="M90" s="107">
        <f t="shared" si="8"/>
        <v>13</v>
      </c>
      <c r="N90" s="107"/>
      <c r="O90" s="107">
        <v>5</v>
      </c>
      <c r="P90" s="107">
        <v>8</v>
      </c>
      <c r="Q90" s="120">
        <f t="shared" si="9"/>
        <v>13</v>
      </c>
    </row>
    <row r="91" spans="1:17" ht="12" customHeight="1">
      <c r="A91" s="508">
        <v>5</v>
      </c>
      <c r="B91" s="508">
        <v>5</v>
      </c>
      <c r="C91" s="508">
        <v>11</v>
      </c>
      <c r="D91" s="1820"/>
      <c r="E91" s="416"/>
      <c r="F91" s="7" t="s">
        <v>198</v>
      </c>
      <c r="G91" s="7">
        <v>34</v>
      </c>
      <c r="H91" s="7">
        <v>93</v>
      </c>
      <c r="I91" s="7">
        <f t="shared" si="7"/>
        <v>127</v>
      </c>
      <c r="J91" s="523"/>
      <c r="K91" s="528">
        <v>41</v>
      </c>
      <c r="L91" s="528">
        <v>109</v>
      </c>
      <c r="M91" s="107">
        <f t="shared" si="8"/>
        <v>150</v>
      </c>
      <c r="N91" s="107"/>
      <c r="O91" s="107">
        <v>40</v>
      </c>
      <c r="P91" s="107">
        <v>108</v>
      </c>
      <c r="Q91" s="120">
        <f>SUM(O91:P91)</f>
        <v>148</v>
      </c>
    </row>
    <row r="92" spans="1:17" ht="12" customHeight="1">
      <c r="A92" s="508">
        <v>5</v>
      </c>
      <c r="B92" s="508">
        <v>5</v>
      </c>
      <c r="C92" s="508">
        <v>11</v>
      </c>
      <c r="D92" s="1820"/>
      <c r="E92" s="416"/>
      <c r="F92" s="7" t="s">
        <v>199</v>
      </c>
      <c r="G92" s="7">
        <v>0</v>
      </c>
      <c r="H92" s="7">
        <v>0</v>
      </c>
      <c r="I92" s="7">
        <f t="shared" si="7"/>
        <v>0</v>
      </c>
      <c r="J92" s="523"/>
      <c r="K92" s="107">
        <v>10</v>
      </c>
      <c r="L92" s="107">
        <v>12</v>
      </c>
      <c r="M92" s="107">
        <f>SUM(K92:L92)</f>
        <v>22</v>
      </c>
      <c r="N92" s="107"/>
      <c r="O92" s="107">
        <v>10</v>
      </c>
      <c r="P92" s="107">
        <v>9</v>
      </c>
      <c r="Q92" s="120">
        <f t="shared" si="9"/>
        <v>19</v>
      </c>
    </row>
    <row r="93" spans="1:17" ht="12" customHeight="1">
      <c r="A93" s="508"/>
      <c r="B93" s="508"/>
      <c r="C93" s="508"/>
      <c r="D93" s="1820"/>
      <c r="E93" s="444" t="s">
        <v>49</v>
      </c>
      <c r="F93" s="7"/>
      <c r="G93" s="373">
        <f>SUM(G94)</f>
        <v>0</v>
      </c>
      <c r="H93" s="373">
        <f>SUM(H94)</f>
        <v>0</v>
      </c>
      <c r="I93" s="373">
        <f t="shared" si="7"/>
        <v>0</v>
      </c>
      <c r="J93" s="524">
        <f>SUM(J94)</f>
        <v>0</v>
      </c>
      <c r="K93" s="158">
        <f>K94</f>
        <v>0</v>
      </c>
      <c r="L93" s="158">
        <f>L94</f>
        <v>0</v>
      </c>
      <c r="M93" s="158">
        <f t="shared" si="8"/>
        <v>0</v>
      </c>
      <c r="N93" s="158"/>
      <c r="O93" s="158">
        <f>O94</f>
        <v>0</v>
      </c>
      <c r="P93" s="158">
        <f>P94</f>
        <v>0</v>
      </c>
      <c r="Q93" s="522">
        <f t="shared" si="9"/>
        <v>0</v>
      </c>
    </row>
    <row r="94" spans="1:17" ht="12" customHeight="1">
      <c r="A94" s="508">
        <v>5</v>
      </c>
      <c r="B94" s="508">
        <v>4</v>
      </c>
      <c r="C94" s="508">
        <v>8</v>
      </c>
      <c r="D94" s="1820"/>
      <c r="E94" s="416"/>
      <c r="F94" s="7" t="s">
        <v>200</v>
      </c>
      <c r="G94" s="7">
        <v>0</v>
      </c>
      <c r="H94" s="7">
        <v>0</v>
      </c>
      <c r="I94" s="7">
        <f t="shared" si="7"/>
        <v>0</v>
      </c>
      <c r="J94" s="523"/>
      <c r="K94" s="27">
        <v>0</v>
      </c>
      <c r="L94" s="27">
        <v>0</v>
      </c>
      <c r="M94" s="107">
        <f t="shared" si="8"/>
        <v>0</v>
      </c>
      <c r="N94" s="27"/>
      <c r="O94" s="27">
        <v>0</v>
      </c>
      <c r="P94" s="27">
        <v>0</v>
      </c>
      <c r="Q94" s="120">
        <f>SUM(O94:P94)</f>
        <v>0</v>
      </c>
    </row>
    <row r="95" spans="1:17" ht="12" customHeight="1">
      <c r="A95" s="508"/>
      <c r="B95" s="508"/>
      <c r="C95" s="508"/>
      <c r="D95" s="1819">
        <v>1406</v>
      </c>
      <c r="E95" s="113" t="s">
        <v>50</v>
      </c>
      <c r="F95" s="218"/>
      <c r="G95" s="384">
        <f>SUM(G96+G99+G102+G104)</f>
        <v>388</v>
      </c>
      <c r="H95" s="384">
        <f>SUM(H96+H99+H102+H104)</f>
        <v>412</v>
      </c>
      <c r="I95" s="384">
        <f>SUM(G95:H95)</f>
        <v>800</v>
      </c>
      <c r="J95" s="529">
        <f>SUM(J96+J99+J102+J104)</f>
        <v>0</v>
      </c>
      <c r="K95" s="22">
        <f>K96+K99+K102+K104</f>
        <v>704</v>
      </c>
      <c r="L95" s="22">
        <f>L96+L99+L102+L104</f>
        <v>768</v>
      </c>
      <c r="M95" s="22">
        <f t="shared" si="8"/>
        <v>1472</v>
      </c>
      <c r="N95" s="532"/>
      <c r="O95" s="115">
        <f>O96+O99+O102+O104</f>
        <v>488</v>
      </c>
      <c r="P95" s="115">
        <f>P96+P99+P102+P104</f>
        <v>525</v>
      </c>
      <c r="Q95" s="531">
        <f>O95+P95</f>
        <v>1013</v>
      </c>
    </row>
    <row r="96" spans="1:17" ht="12" customHeight="1">
      <c r="A96" s="508"/>
      <c r="B96" s="508"/>
      <c r="C96" s="508"/>
      <c r="D96" s="1820"/>
      <c r="E96" s="414" t="s">
        <v>51</v>
      </c>
      <c r="F96" s="373"/>
      <c r="G96" s="373">
        <f>SUM(G97:G98)</f>
        <v>286</v>
      </c>
      <c r="H96" s="373">
        <f>SUM(H97:H98)</f>
        <v>314</v>
      </c>
      <c r="I96" s="373">
        <f>SUM(G96:H96)</f>
        <v>600</v>
      </c>
      <c r="J96" s="524">
        <f>SUM(J97:J98)</f>
        <v>0</v>
      </c>
      <c r="K96" s="526">
        <f>K97+K98</f>
        <v>459</v>
      </c>
      <c r="L96" s="526">
        <f>L97+L98</f>
        <v>516</v>
      </c>
      <c r="M96" s="158">
        <f>SUM(K96:L96)</f>
        <v>975</v>
      </c>
      <c r="N96" s="158"/>
      <c r="O96" s="158">
        <f>O97+O98</f>
        <v>306</v>
      </c>
      <c r="P96" s="158">
        <f>P97+P98</f>
        <v>352</v>
      </c>
      <c r="Q96" s="522">
        <f t="shared" si="9"/>
        <v>658</v>
      </c>
    </row>
    <row r="97" spans="1:17" ht="12" customHeight="1">
      <c r="A97" s="508">
        <v>6</v>
      </c>
      <c r="B97" s="508">
        <v>2</v>
      </c>
      <c r="C97" s="508">
        <v>6</v>
      </c>
      <c r="D97" s="1820"/>
      <c r="E97" s="445"/>
      <c r="F97" s="7" t="s">
        <v>201</v>
      </c>
      <c r="G97" s="7">
        <v>0</v>
      </c>
      <c r="H97" s="7">
        <v>0</v>
      </c>
      <c r="I97" s="525">
        <f t="shared" ref="I97:I121" si="10">SUM(G97:H97)</f>
        <v>0</v>
      </c>
      <c r="J97" s="523"/>
      <c r="K97" s="528">
        <v>20</v>
      </c>
      <c r="L97" s="528">
        <v>38</v>
      </c>
      <c r="M97" s="107">
        <f t="shared" si="8"/>
        <v>58</v>
      </c>
      <c r="N97" s="107"/>
      <c r="O97" s="107">
        <v>20</v>
      </c>
      <c r="P97" s="107">
        <v>38</v>
      </c>
      <c r="Q97" s="120">
        <f>SUM(O97:P97)</f>
        <v>58</v>
      </c>
    </row>
    <row r="98" spans="1:17" ht="13.5" customHeight="1">
      <c r="A98" s="508">
        <v>6</v>
      </c>
      <c r="B98" s="508">
        <v>2</v>
      </c>
      <c r="C98" s="508">
        <v>11</v>
      </c>
      <c r="D98" s="1820"/>
      <c r="E98" s="445"/>
      <c r="F98" s="7" t="s">
        <v>202</v>
      </c>
      <c r="G98" s="7">
        <v>286</v>
      </c>
      <c r="H98" s="7">
        <v>314</v>
      </c>
      <c r="I98" s="525">
        <f t="shared" si="10"/>
        <v>600</v>
      </c>
      <c r="J98" s="523"/>
      <c r="K98" s="528">
        <v>439</v>
      </c>
      <c r="L98" s="528">
        <v>478</v>
      </c>
      <c r="M98" s="107">
        <f>SUM(K98:L98)</f>
        <v>917</v>
      </c>
      <c r="N98" s="107"/>
      <c r="O98" s="107">
        <v>286</v>
      </c>
      <c r="P98" s="107">
        <v>314</v>
      </c>
      <c r="Q98" s="120">
        <f t="shared" si="9"/>
        <v>600</v>
      </c>
    </row>
    <row r="99" spans="1:17" ht="12" customHeight="1">
      <c r="A99" s="508"/>
      <c r="B99" s="508"/>
      <c r="C99" s="508"/>
      <c r="D99" s="1820"/>
      <c r="E99" s="414" t="s">
        <v>52</v>
      </c>
      <c r="F99" s="373"/>
      <c r="G99" s="373">
        <f>SUM(G100:G101)</f>
        <v>0</v>
      </c>
      <c r="H99" s="373">
        <f>SUM(H100:H101)</f>
        <v>0</v>
      </c>
      <c r="I99" s="373">
        <f t="shared" si="10"/>
        <v>0</v>
      </c>
      <c r="J99" s="524">
        <f>SUM(J100:J101)</f>
        <v>0</v>
      </c>
      <c r="K99" s="158">
        <f>K100+K101</f>
        <v>75</v>
      </c>
      <c r="L99" s="158">
        <f>L100+L101</f>
        <v>73</v>
      </c>
      <c r="M99" s="158">
        <f t="shared" si="8"/>
        <v>148</v>
      </c>
      <c r="N99" s="158"/>
      <c r="O99" s="158">
        <f>O100+O101</f>
        <v>72</v>
      </c>
      <c r="P99" s="158">
        <f>P100+P101</f>
        <v>72</v>
      </c>
      <c r="Q99" s="522">
        <f t="shared" si="9"/>
        <v>144</v>
      </c>
    </row>
    <row r="100" spans="1:17" ht="12" customHeight="1">
      <c r="A100" s="508">
        <v>6</v>
      </c>
      <c r="B100" s="508">
        <v>2</v>
      </c>
      <c r="C100" s="508">
        <v>10</v>
      </c>
      <c r="D100" s="1820"/>
      <c r="E100" s="411"/>
      <c r="F100" s="7" t="s">
        <v>203</v>
      </c>
      <c r="G100" s="7">
        <v>0</v>
      </c>
      <c r="H100" s="7">
        <v>0</v>
      </c>
      <c r="I100" s="525">
        <f t="shared" si="10"/>
        <v>0</v>
      </c>
      <c r="J100" s="523"/>
      <c r="K100" s="528">
        <v>46</v>
      </c>
      <c r="L100" s="528">
        <v>35</v>
      </c>
      <c r="M100" s="107">
        <f>SUM(K100:L100)</f>
        <v>81</v>
      </c>
      <c r="N100" s="107"/>
      <c r="O100" s="107">
        <v>46</v>
      </c>
      <c r="P100" s="107">
        <v>35</v>
      </c>
      <c r="Q100" s="120">
        <f t="shared" si="9"/>
        <v>81</v>
      </c>
    </row>
    <row r="101" spans="1:17" ht="12" customHeight="1">
      <c r="A101" s="508">
        <v>6</v>
      </c>
      <c r="B101" s="508">
        <v>2</v>
      </c>
      <c r="C101" s="508">
        <v>6</v>
      </c>
      <c r="D101" s="1820"/>
      <c r="E101" s="411"/>
      <c r="F101" s="7" t="s">
        <v>204</v>
      </c>
      <c r="G101" s="525">
        <v>0</v>
      </c>
      <c r="H101" s="525">
        <v>0</v>
      </c>
      <c r="I101" s="525">
        <f t="shared" si="10"/>
        <v>0</v>
      </c>
      <c r="J101" s="523"/>
      <c r="K101" s="528">
        <v>29</v>
      </c>
      <c r="L101" s="528">
        <v>38</v>
      </c>
      <c r="M101" s="107">
        <f t="shared" si="8"/>
        <v>67</v>
      </c>
      <c r="N101" s="107"/>
      <c r="O101" s="107">
        <v>26</v>
      </c>
      <c r="P101" s="107">
        <v>37</v>
      </c>
      <c r="Q101" s="120">
        <f>SUM(O101:P101)</f>
        <v>63</v>
      </c>
    </row>
    <row r="102" spans="1:17" ht="12" customHeight="1">
      <c r="A102" s="508"/>
      <c r="B102" s="508"/>
      <c r="C102" s="508"/>
      <c r="D102" s="1820"/>
      <c r="E102" s="414" t="s">
        <v>53</v>
      </c>
      <c r="F102" s="7"/>
      <c r="G102" s="373">
        <f>SUM(G103)</f>
        <v>102</v>
      </c>
      <c r="H102" s="373">
        <f>SUM(H103)</f>
        <v>98</v>
      </c>
      <c r="I102" s="373">
        <f t="shared" si="10"/>
        <v>200</v>
      </c>
      <c r="J102" s="524">
        <f>SUM(J103)</f>
        <v>0</v>
      </c>
      <c r="K102" s="158">
        <f>K103</f>
        <v>162</v>
      </c>
      <c r="L102" s="158">
        <f>L103</f>
        <v>176</v>
      </c>
      <c r="M102" s="158">
        <f t="shared" si="8"/>
        <v>338</v>
      </c>
      <c r="N102" s="158"/>
      <c r="O102" s="158">
        <f>O103</f>
        <v>102</v>
      </c>
      <c r="P102" s="158">
        <f>P103</f>
        <v>98</v>
      </c>
      <c r="Q102" s="522">
        <f t="shared" si="9"/>
        <v>200</v>
      </c>
    </row>
    <row r="103" spans="1:17" ht="12" customHeight="1">
      <c r="A103" s="508">
        <v>6</v>
      </c>
      <c r="B103" s="508">
        <v>2</v>
      </c>
      <c r="C103" s="508">
        <v>10</v>
      </c>
      <c r="D103" s="1820"/>
      <c r="E103" s="445"/>
      <c r="F103" s="7" t="s">
        <v>205</v>
      </c>
      <c r="G103" s="7">
        <v>102</v>
      </c>
      <c r="H103" s="7">
        <v>98</v>
      </c>
      <c r="I103" s="525">
        <f t="shared" si="10"/>
        <v>200</v>
      </c>
      <c r="J103" s="523"/>
      <c r="K103" s="528">
        <v>162</v>
      </c>
      <c r="L103" s="528">
        <v>176</v>
      </c>
      <c r="M103" s="107">
        <f>SUM(K103:L103)</f>
        <v>338</v>
      </c>
      <c r="N103" s="107"/>
      <c r="O103" s="107">
        <v>102</v>
      </c>
      <c r="P103" s="107">
        <v>98</v>
      </c>
      <c r="Q103" s="120">
        <f t="shared" si="9"/>
        <v>200</v>
      </c>
    </row>
    <row r="104" spans="1:17" ht="12" customHeight="1">
      <c r="A104" s="508"/>
      <c r="B104" s="508"/>
      <c r="C104" s="508"/>
      <c r="D104" s="1820"/>
      <c r="E104" s="414" t="s">
        <v>54</v>
      </c>
      <c r="F104" s="7"/>
      <c r="G104" s="373">
        <f>SUM(G105)</f>
        <v>0</v>
      </c>
      <c r="H104" s="373">
        <f>SUM(H105)</f>
        <v>0</v>
      </c>
      <c r="I104" s="373">
        <f t="shared" si="10"/>
        <v>0</v>
      </c>
      <c r="J104" s="524">
        <f>SUM(J105)</f>
        <v>0</v>
      </c>
      <c r="K104" s="526">
        <f>K105</f>
        <v>8</v>
      </c>
      <c r="L104" s="526">
        <f>L105</f>
        <v>3</v>
      </c>
      <c r="M104" s="158">
        <f t="shared" si="8"/>
        <v>11</v>
      </c>
      <c r="N104" s="158"/>
      <c r="O104" s="158">
        <f>O105</f>
        <v>8</v>
      </c>
      <c r="P104" s="158">
        <f>P105</f>
        <v>3</v>
      </c>
      <c r="Q104" s="522">
        <f t="shared" si="9"/>
        <v>11</v>
      </c>
    </row>
    <row r="105" spans="1:17" ht="12" customHeight="1">
      <c r="A105" s="508">
        <v>6</v>
      </c>
      <c r="B105" s="508">
        <v>4</v>
      </c>
      <c r="C105" s="508">
        <v>11</v>
      </c>
      <c r="D105" s="1855"/>
      <c r="E105" s="411"/>
      <c r="F105" s="7" t="s">
        <v>206</v>
      </c>
      <c r="G105" s="7">
        <v>0</v>
      </c>
      <c r="H105" s="7">
        <v>0</v>
      </c>
      <c r="I105" s="525">
        <f t="shared" si="10"/>
        <v>0</v>
      </c>
      <c r="J105" s="523"/>
      <c r="K105" s="555">
        <v>8</v>
      </c>
      <c r="L105" s="555">
        <v>3</v>
      </c>
      <c r="M105" s="107">
        <f t="shared" si="8"/>
        <v>11</v>
      </c>
      <c r="N105" s="27"/>
      <c r="O105" s="27">
        <v>8</v>
      </c>
      <c r="P105" s="27">
        <v>3</v>
      </c>
      <c r="Q105" s="120">
        <f>SUM(O105:P105)</f>
        <v>11</v>
      </c>
    </row>
    <row r="106" spans="1:17" ht="12" customHeight="1">
      <c r="A106" s="508"/>
      <c r="B106" s="508"/>
      <c r="C106" s="508"/>
      <c r="D106" s="1821">
        <v>1407</v>
      </c>
      <c r="E106" s="124" t="s">
        <v>55</v>
      </c>
      <c r="F106" s="218"/>
      <c r="G106" s="384">
        <f>SUM(G107+G110)</f>
        <v>0</v>
      </c>
      <c r="H106" s="384">
        <f>SUM(H107+H110)</f>
        <v>0</v>
      </c>
      <c r="I106" s="384">
        <f t="shared" si="10"/>
        <v>0</v>
      </c>
      <c r="J106" s="529">
        <f>SUM(J107+J110)</f>
        <v>0</v>
      </c>
      <c r="K106" s="529">
        <f>SUM(K107+K110)</f>
        <v>9</v>
      </c>
      <c r="L106" s="529">
        <f>SUM(L107+L110)</f>
        <v>5</v>
      </c>
      <c r="M106" s="22">
        <f t="shared" si="8"/>
        <v>14</v>
      </c>
      <c r="N106" s="532"/>
      <c r="O106" s="115">
        <f>SUM(O107+O110)</f>
        <v>8</v>
      </c>
      <c r="P106" s="115">
        <f>SUM(P107+P110)</f>
        <v>5</v>
      </c>
      <c r="Q106" s="24">
        <f t="shared" si="9"/>
        <v>13</v>
      </c>
    </row>
    <row r="107" spans="1:17" ht="12" customHeight="1">
      <c r="A107" s="508"/>
      <c r="B107" s="508"/>
      <c r="C107" s="508"/>
      <c r="D107" s="1822"/>
      <c r="E107" s="414" t="s">
        <v>56</v>
      </c>
      <c r="F107" s="7"/>
      <c r="G107" s="373">
        <f>SUM(G108:G109)</f>
        <v>0</v>
      </c>
      <c r="H107" s="373">
        <f>SUM(H108:H109)</f>
        <v>0</v>
      </c>
      <c r="I107" s="373">
        <f t="shared" si="10"/>
        <v>0</v>
      </c>
      <c r="J107" s="524">
        <f>SUM(J108:J109)</f>
        <v>0</v>
      </c>
      <c r="K107" s="524">
        <f>K108+K109</f>
        <v>0</v>
      </c>
      <c r="L107" s="524">
        <f>L108+L109</f>
        <v>0</v>
      </c>
      <c r="M107" s="158">
        <f>SUM(K107:L107)</f>
        <v>0</v>
      </c>
      <c r="N107" s="158"/>
      <c r="O107" s="158">
        <f>O108+O109</f>
        <v>0</v>
      </c>
      <c r="P107" s="158">
        <f>P108+P109</f>
        <v>0</v>
      </c>
      <c r="Q107" s="522">
        <f>SUM(O107:P107)</f>
        <v>0</v>
      </c>
    </row>
    <row r="108" spans="1:17" ht="12" customHeight="1">
      <c r="A108" s="508">
        <v>7</v>
      </c>
      <c r="B108" s="508">
        <v>3</v>
      </c>
      <c r="C108" s="508">
        <v>11</v>
      </c>
      <c r="D108" s="1822"/>
      <c r="E108" s="419"/>
      <c r="F108" s="7" t="s">
        <v>207</v>
      </c>
      <c r="G108" s="7">
        <v>0</v>
      </c>
      <c r="H108" s="7">
        <v>0</v>
      </c>
      <c r="I108" s="7">
        <f t="shared" si="10"/>
        <v>0</v>
      </c>
      <c r="J108" s="523"/>
      <c r="K108" s="7">
        <v>0</v>
      </c>
      <c r="L108" s="7">
        <v>0</v>
      </c>
      <c r="M108" s="107">
        <f t="shared" ref="M108:M125" si="11">SUM(K108:L108)</f>
        <v>0</v>
      </c>
      <c r="N108" s="107"/>
      <c r="O108" s="7">
        <v>0</v>
      </c>
      <c r="P108" s="7">
        <v>0</v>
      </c>
      <c r="Q108" s="120">
        <f>SUM(O108:P108)</f>
        <v>0</v>
      </c>
    </row>
    <row r="109" spans="1:17" ht="12" customHeight="1">
      <c r="A109" s="508">
        <v>7</v>
      </c>
      <c r="B109" s="508">
        <v>3</v>
      </c>
      <c r="C109" s="508">
        <v>11</v>
      </c>
      <c r="D109" s="1822"/>
      <c r="E109" s="411"/>
      <c r="F109" s="7" t="s">
        <v>208</v>
      </c>
      <c r="G109" s="525">
        <v>0</v>
      </c>
      <c r="H109" s="525">
        <v>0</v>
      </c>
      <c r="I109" s="7">
        <f t="shared" si="10"/>
        <v>0</v>
      </c>
      <c r="J109" s="523"/>
      <c r="K109" s="525">
        <v>0</v>
      </c>
      <c r="L109" s="525">
        <v>0</v>
      </c>
      <c r="M109" s="107">
        <f t="shared" si="11"/>
        <v>0</v>
      </c>
      <c r="N109" s="107"/>
      <c r="O109" s="525">
        <v>0</v>
      </c>
      <c r="P109" s="525">
        <v>0</v>
      </c>
      <c r="Q109" s="120">
        <f>SUM(O109:P109)</f>
        <v>0</v>
      </c>
    </row>
    <row r="110" spans="1:17" ht="12" customHeight="1">
      <c r="A110" s="508"/>
      <c r="B110" s="508"/>
      <c r="C110" s="508"/>
      <c r="D110" s="1822"/>
      <c r="E110" s="419" t="s">
        <v>57</v>
      </c>
      <c r="F110" s="373"/>
      <c r="G110" s="373">
        <f>SUM(G111:G112)</f>
        <v>0</v>
      </c>
      <c r="H110" s="373">
        <f>SUM(H111:H112)</f>
        <v>0</v>
      </c>
      <c r="I110" s="373">
        <f t="shared" si="10"/>
        <v>0</v>
      </c>
      <c r="J110" s="524">
        <f>SUM(J111:J112)</f>
        <v>0</v>
      </c>
      <c r="K110" s="524">
        <f>K111+K112</f>
        <v>9</v>
      </c>
      <c r="L110" s="524">
        <f>L111+L112</f>
        <v>5</v>
      </c>
      <c r="M110" s="158">
        <f t="shared" si="11"/>
        <v>14</v>
      </c>
      <c r="N110" s="158"/>
      <c r="O110" s="158">
        <f>O111+O112</f>
        <v>8</v>
      </c>
      <c r="P110" s="158">
        <f>P111+P112</f>
        <v>5</v>
      </c>
      <c r="Q110" s="522">
        <f t="shared" si="9"/>
        <v>13</v>
      </c>
    </row>
    <row r="111" spans="1:17" ht="12" customHeight="1">
      <c r="A111" s="508">
        <v>7</v>
      </c>
      <c r="B111" s="508">
        <v>6</v>
      </c>
      <c r="C111" s="508">
        <v>10</v>
      </c>
      <c r="D111" s="1822"/>
      <c r="E111" s="416"/>
      <c r="F111" s="7" t="s">
        <v>209</v>
      </c>
      <c r="G111" s="7">
        <v>0</v>
      </c>
      <c r="H111" s="7">
        <v>0</v>
      </c>
      <c r="I111" s="7">
        <f t="shared" si="10"/>
        <v>0</v>
      </c>
      <c r="J111" s="523"/>
      <c r="K111" s="527">
        <v>9</v>
      </c>
      <c r="L111" s="528">
        <v>5</v>
      </c>
      <c r="M111" s="107">
        <f t="shared" si="11"/>
        <v>14</v>
      </c>
      <c r="N111" s="107"/>
      <c r="O111" s="107">
        <v>8</v>
      </c>
      <c r="P111" s="107">
        <v>5</v>
      </c>
      <c r="Q111" s="120">
        <f t="shared" si="9"/>
        <v>13</v>
      </c>
    </row>
    <row r="112" spans="1:17" ht="12" customHeight="1">
      <c r="A112" s="508">
        <v>7</v>
      </c>
      <c r="B112" s="508">
        <v>6</v>
      </c>
      <c r="C112" s="508">
        <v>10</v>
      </c>
      <c r="D112" s="1822"/>
      <c r="E112" s="411"/>
      <c r="F112" s="7" t="s">
        <v>210</v>
      </c>
      <c r="G112" s="525">
        <v>0</v>
      </c>
      <c r="H112" s="525">
        <v>0</v>
      </c>
      <c r="I112" s="7">
        <f t="shared" si="10"/>
        <v>0</v>
      </c>
      <c r="J112" s="523"/>
      <c r="K112" s="527">
        <v>0</v>
      </c>
      <c r="L112" s="528">
        <v>0</v>
      </c>
      <c r="M112" s="535">
        <f t="shared" si="11"/>
        <v>0</v>
      </c>
      <c r="N112" s="107"/>
      <c r="O112" s="107">
        <v>0</v>
      </c>
      <c r="P112" s="107">
        <v>0</v>
      </c>
      <c r="Q112" s="120">
        <f>SUM(O112:P112)</f>
        <v>0</v>
      </c>
    </row>
    <row r="113" spans="1:17" ht="12" customHeight="1">
      <c r="A113" s="508"/>
      <c r="B113" s="508"/>
      <c r="C113" s="508"/>
      <c r="D113" s="1821">
        <v>1408</v>
      </c>
      <c r="E113" s="124" t="s">
        <v>58</v>
      </c>
      <c r="F113" s="556"/>
      <c r="G113" s="384">
        <f>SUM(G114+G118+G120)</f>
        <v>0</v>
      </c>
      <c r="H113" s="384">
        <f>SUM(H114+H118+H120)</f>
        <v>0</v>
      </c>
      <c r="I113" s="384">
        <f t="shared" si="10"/>
        <v>0</v>
      </c>
      <c r="J113" s="529">
        <f>SUM(J114+J118+J120)</f>
        <v>0</v>
      </c>
      <c r="K113" s="530">
        <f>K114+K118+K120</f>
        <v>52</v>
      </c>
      <c r="L113" s="530">
        <f>L114+L118+L120</f>
        <v>52</v>
      </c>
      <c r="M113" s="115">
        <f t="shared" si="11"/>
        <v>104</v>
      </c>
      <c r="N113" s="532"/>
      <c r="O113" s="115">
        <f>O114+O118+O120</f>
        <v>50</v>
      </c>
      <c r="P113" s="115">
        <f>P114+P118+P120</f>
        <v>51</v>
      </c>
      <c r="Q113" s="24">
        <f t="shared" si="9"/>
        <v>101</v>
      </c>
    </row>
    <row r="114" spans="1:17" ht="12" customHeight="1">
      <c r="A114" s="508"/>
      <c r="B114" s="508"/>
      <c r="C114" s="508"/>
      <c r="D114" s="1822"/>
      <c r="E114" s="419" t="s">
        <v>59</v>
      </c>
      <c r="F114" s="7"/>
      <c r="G114" s="373">
        <f>SUM(G115:G117)</f>
        <v>0</v>
      </c>
      <c r="H114" s="373">
        <f>SUM(H115:H117)</f>
        <v>0</v>
      </c>
      <c r="I114" s="373">
        <f t="shared" si="10"/>
        <v>0</v>
      </c>
      <c r="J114" s="524">
        <f>SUM(J115:J117)</f>
        <v>0</v>
      </c>
      <c r="K114" s="158">
        <f>K115+K116+K117</f>
        <v>26</v>
      </c>
      <c r="L114" s="158">
        <f>L115+L116+L117</f>
        <v>14</v>
      </c>
      <c r="M114" s="158">
        <f t="shared" si="11"/>
        <v>40</v>
      </c>
      <c r="N114" s="158"/>
      <c r="O114" s="158">
        <f>O115+O116+O117</f>
        <v>26</v>
      </c>
      <c r="P114" s="158">
        <f>P115+P116+P117</f>
        <v>12</v>
      </c>
      <c r="Q114" s="522">
        <f t="shared" si="9"/>
        <v>38</v>
      </c>
    </row>
    <row r="115" spans="1:17" ht="12" customHeight="1">
      <c r="A115" s="508">
        <v>8</v>
      </c>
      <c r="B115" s="508">
        <v>4</v>
      </c>
      <c r="C115" s="508">
        <v>11</v>
      </c>
      <c r="D115" s="1822"/>
      <c r="E115" s="419"/>
      <c r="F115" s="7" t="s">
        <v>211</v>
      </c>
      <c r="G115" s="7">
        <v>0</v>
      </c>
      <c r="H115" s="7">
        <v>0</v>
      </c>
      <c r="I115" s="7">
        <f t="shared" si="10"/>
        <v>0</v>
      </c>
      <c r="J115" s="523"/>
      <c r="K115" s="107">
        <v>11</v>
      </c>
      <c r="L115" s="107">
        <v>4</v>
      </c>
      <c r="M115" s="107">
        <f t="shared" si="11"/>
        <v>15</v>
      </c>
      <c r="N115" s="107"/>
      <c r="O115" s="107">
        <v>11</v>
      </c>
      <c r="P115" s="107">
        <v>3</v>
      </c>
      <c r="Q115" s="120">
        <f t="shared" si="9"/>
        <v>14</v>
      </c>
    </row>
    <row r="116" spans="1:17" ht="12" customHeight="1">
      <c r="A116" s="557">
        <v>8</v>
      </c>
      <c r="B116" s="557">
        <v>3</v>
      </c>
      <c r="C116" s="557">
        <v>11</v>
      </c>
      <c r="D116" s="1822"/>
      <c r="E116" s="419"/>
      <c r="F116" s="7" t="s">
        <v>212</v>
      </c>
      <c r="G116" s="525">
        <v>0</v>
      </c>
      <c r="H116" s="525">
        <v>0</v>
      </c>
      <c r="I116" s="7">
        <f t="shared" si="10"/>
        <v>0</v>
      </c>
      <c r="J116" s="523"/>
      <c r="K116" s="527">
        <v>10</v>
      </c>
      <c r="L116" s="527">
        <v>2</v>
      </c>
      <c r="M116" s="107">
        <f t="shared" si="11"/>
        <v>12</v>
      </c>
      <c r="N116" s="107"/>
      <c r="O116" s="107">
        <v>10</v>
      </c>
      <c r="P116" s="107">
        <v>1</v>
      </c>
      <c r="Q116" s="120">
        <f>SUM(O116:P116)</f>
        <v>11</v>
      </c>
    </row>
    <row r="117" spans="1:17" ht="12" customHeight="1">
      <c r="A117" s="557">
        <v>8</v>
      </c>
      <c r="B117" s="557">
        <v>4</v>
      </c>
      <c r="C117" s="557">
        <v>11</v>
      </c>
      <c r="D117" s="1822"/>
      <c r="E117" s="419"/>
      <c r="F117" s="7" t="s">
        <v>213</v>
      </c>
      <c r="G117" s="7">
        <v>0</v>
      </c>
      <c r="H117" s="7">
        <v>0</v>
      </c>
      <c r="I117" s="7">
        <f t="shared" si="10"/>
        <v>0</v>
      </c>
      <c r="J117" s="523"/>
      <c r="K117" s="527">
        <v>5</v>
      </c>
      <c r="L117" s="527">
        <v>8</v>
      </c>
      <c r="M117" s="107">
        <f t="shared" si="11"/>
        <v>13</v>
      </c>
      <c r="N117" s="107"/>
      <c r="O117" s="107">
        <v>5</v>
      </c>
      <c r="P117" s="107">
        <v>8</v>
      </c>
      <c r="Q117" s="120">
        <f>SUM(O117:P117)</f>
        <v>13</v>
      </c>
    </row>
    <row r="118" spans="1:17" ht="10.5" customHeight="1">
      <c r="D118" s="1822"/>
      <c r="E118" s="419" t="s">
        <v>60</v>
      </c>
      <c r="F118" s="373"/>
      <c r="G118" s="373">
        <f>SUM(G119)</f>
        <v>0</v>
      </c>
      <c r="H118" s="373">
        <f>SUM(H119)</f>
        <v>0</v>
      </c>
      <c r="I118" s="373">
        <f t="shared" si="10"/>
        <v>0</v>
      </c>
      <c r="J118" s="524">
        <f>SUM(J119)</f>
        <v>0</v>
      </c>
      <c r="K118" s="524">
        <f>K119</f>
        <v>23</v>
      </c>
      <c r="L118" s="524">
        <f>L119</f>
        <v>28</v>
      </c>
      <c r="M118" s="158">
        <f t="shared" si="11"/>
        <v>51</v>
      </c>
      <c r="N118" s="158"/>
      <c r="O118" s="158">
        <f>O119</f>
        <v>21</v>
      </c>
      <c r="P118" s="158">
        <f>P119</f>
        <v>29</v>
      </c>
      <c r="Q118" s="522">
        <f t="shared" si="9"/>
        <v>50</v>
      </c>
    </row>
    <row r="119" spans="1:17" ht="12" customHeight="1">
      <c r="A119" s="557">
        <v>8</v>
      </c>
      <c r="B119" s="557">
        <v>4</v>
      </c>
      <c r="C119" s="557">
        <v>11</v>
      </c>
      <c r="D119" s="1822"/>
      <c r="E119" s="416"/>
      <c r="F119" s="7" t="s">
        <v>214</v>
      </c>
      <c r="G119" s="7">
        <v>0</v>
      </c>
      <c r="H119" s="7">
        <v>0</v>
      </c>
      <c r="I119" s="7">
        <f t="shared" si="10"/>
        <v>0</v>
      </c>
      <c r="J119" s="523"/>
      <c r="K119" s="527">
        <v>23</v>
      </c>
      <c r="L119" s="527">
        <v>28</v>
      </c>
      <c r="M119" s="107">
        <f t="shared" si="11"/>
        <v>51</v>
      </c>
      <c r="N119" s="107"/>
      <c r="O119" s="107">
        <v>21</v>
      </c>
      <c r="P119" s="107">
        <v>29</v>
      </c>
      <c r="Q119" s="120">
        <f>O119+P119</f>
        <v>50</v>
      </c>
    </row>
    <row r="120" spans="1:17" ht="12" customHeight="1">
      <c r="D120" s="1822"/>
      <c r="E120" s="414" t="s">
        <v>61</v>
      </c>
      <c r="F120" s="7"/>
      <c r="G120" s="373">
        <f>SUM(G121)</f>
        <v>0</v>
      </c>
      <c r="H120" s="373">
        <f>SUM(H121)</f>
        <v>0</v>
      </c>
      <c r="I120" s="373">
        <f t="shared" si="10"/>
        <v>0</v>
      </c>
      <c r="J120" s="524">
        <f>SUM(J121)</f>
        <v>0</v>
      </c>
      <c r="K120" s="524">
        <f>K121</f>
        <v>3</v>
      </c>
      <c r="L120" s="524">
        <f>L121</f>
        <v>10</v>
      </c>
      <c r="M120" s="158">
        <f t="shared" si="11"/>
        <v>13</v>
      </c>
      <c r="N120" s="158"/>
      <c r="O120" s="158">
        <f>O121</f>
        <v>3</v>
      </c>
      <c r="P120" s="158">
        <f>P121</f>
        <v>10</v>
      </c>
      <c r="Q120" s="522">
        <f t="shared" si="9"/>
        <v>13</v>
      </c>
    </row>
    <row r="121" spans="1:17" ht="12" customHeight="1">
      <c r="A121" s="557">
        <v>8</v>
      </c>
      <c r="B121" s="557">
        <v>5</v>
      </c>
      <c r="C121" s="557">
        <v>11</v>
      </c>
      <c r="D121" s="1823"/>
      <c r="E121" s="558"/>
      <c r="F121" s="15" t="s">
        <v>215</v>
      </c>
      <c r="G121" s="15">
        <v>0</v>
      </c>
      <c r="H121" s="15">
        <v>0</v>
      </c>
      <c r="I121" s="7">
        <f t="shared" si="10"/>
        <v>0</v>
      </c>
      <c r="J121" s="534"/>
      <c r="K121" s="559">
        <v>3</v>
      </c>
      <c r="L121" s="559">
        <v>10</v>
      </c>
      <c r="M121" s="535">
        <f t="shared" si="11"/>
        <v>13</v>
      </c>
      <c r="N121" s="535"/>
      <c r="O121" s="535">
        <v>3</v>
      </c>
      <c r="P121" s="535">
        <v>10</v>
      </c>
      <c r="Q121" s="536">
        <f t="shared" si="9"/>
        <v>13</v>
      </c>
    </row>
    <row r="122" spans="1:17" ht="12" customHeight="1">
      <c r="D122" s="1821"/>
      <c r="E122" s="556" t="s">
        <v>63</v>
      </c>
      <c r="F122" s="218"/>
      <c r="G122" s="384">
        <f>SUM(G123)</f>
        <v>17</v>
      </c>
      <c r="H122" s="384">
        <f>SUM(H123)</f>
        <v>41</v>
      </c>
      <c r="I122" s="384">
        <f>SUM(G122:H122)</f>
        <v>58</v>
      </c>
      <c r="J122" s="529">
        <f>SUM(J123)</f>
        <v>0</v>
      </c>
      <c r="K122" s="529">
        <f>SUM(K123)</f>
        <v>22</v>
      </c>
      <c r="L122" s="529">
        <f>SUM(L123)</f>
        <v>51</v>
      </c>
      <c r="M122" s="115">
        <f t="shared" si="11"/>
        <v>73</v>
      </c>
      <c r="N122" s="115"/>
      <c r="O122" s="115">
        <f>SUM(O123)</f>
        <v>22</v>
      </c>
      <c r="P122" s="115">
        <f>SUM(P123)</f>
        <v>50</v>
      </c>
      <c r="Q122" s="531">
        <f>SUM(O122:P122)</f>
        <v>72</v>
      </c>
    </row>
    <row r="123" spans="1:17" ht="12" customHeight="1">
      <c r="D123" s="1822"/>
      <c r="E123" s="262" t="s">
        <v>64</v>
      </c>
      <c r="F123" s="55"/>
      <c r="G123" s="373">
        <f>SUM(G124)</f>
        <v>17</v>
      </c>
      <c r="H123" s="373">
        <f>SUM(H124)</f>
        <v>41</v>
      </c>
      <c r="I123" s="373">
        <f>SUM(G123:H123)</f>
        <v>58</v>
      </c>
      <c r="J123" s="524">
        <f>SUM(J124)</f>
        <v>0</v>
      </c>
      <c r="K123" s="524">
        <f>K124</f>
        <v>22</v>
      </c>
      <c r="L123" s="524">
        <f>L124</f>
        <v>51</v>
      </c>
      <c r="M123" s="158">
        <f t="shared" si="11"/>
        <v>73</v>
      </c>
      <c r="N123" s="158"/>
      <c r="O123" s="158">
        <f>O124</f>
        <v>22</v>
      </c>
      <c r="P123" s="158">
        <f>P124</f>
        <v>50</v>
      </c>
      <c r="Q123" s="522">
        <f t="shared" si="9"/>
        <v>72</v>
      </c>
    </row>
    <row r="124" spans="1:17" ht="12" customHeight="1">
      <c r="A124" s="557">
        <v>9</v>
      </c>
      <c r="B124" s="557">
        <v>5</v>
      </c>
      <c r="C124" s="557">
        <v>10</v>
      </c>
      <c r="D124" s="1823"/>
      <c r="E124" s="161"/>
      <c r="F124" s="7" t="s">
        <v>216</v>
      </c>
      <c r="G124" s="7">
        <v>17</v>
      </c>
      <c r="H124" s="7">
        <v>41</v>
      </c>
      <c r="I124" s="7">
        <f>SUM(G124:H124)</f>
        <v>58</v>
      </c>
      <c r="J124" s="523"/>
      <c r="K124" s="560">
        <v>22</v>
      </c>
      <c r="L124" s="560">
        <v>51</v>
      </c>
      <c r="M124" s="107">
        <f t="shared" si="11"/>
        <v>73</v>
      </c>
      <c r="N124" s="107"/>
      <c r="O124" s="107">
        <v>22</v>
      </c>
      <c r="P124" s="107">
        <v>50</v>
      </c>
      <c r="Q124" s="120">
        <f>SUM(O124:P124)</f>
        <v>72</v>
      </c>
    </row>
    <row r="125" spans="1:17" ht="12" customHeight="1">
      <c r="E125" s="1844" t="s">
        <v>21</v>
      </c>
      <c r="F125" s="1845"/>
      <c r="G125" s="115">
        <f t="shared" ref="G125:L125" si="12">SUM(G7+G29+G59+G73+G78+G95+G106+G113+G122)</f>
        <v>1128</v>
      </c>
      <c r="H125" s="115">
        <f t="shared" si="12"/>
        <v>898</v>
      </c>
      <c r="I125" s="115">
        <f t="shared" si="12"/>
        <v>2026</v>
      </c>
      <c r="J125" s="561">
        <f t="shared" si="12"/>
        <v>0</v>
      </c>
      <c r="K125" s="115">
        <f t="shared" si="12"/>
        <v>1958</v>
      </c>
      <c r="L125" s="115">
        <f t="shared" si="12"/>
        <v>1669</v>
      </c>
      <c r="M125" s="115">
        <f t="shared" si="11"/>
        <v>3627</v>
      </c>
      <c r="N125" s="115">
        <f>SUM(N7+N29+N59+N73+N78+N95+N106+N113+N122)</f>
        <v>0</v>
      </c>
      <c r="O125" s="115">
        <f>SUM(O7+O29+O59+O73+O78+O95+O106+O113+O122)</f>
        <v>1688</v>
      </c>
      <c r="P125" s="115">
        <f>SUM(P7+P29+P59+P73+P78+P95+P106+P113+P122)</f>
        <v>1382</v>
      </c>
      <c r="Q125" s="531">
        <f>SUM(Q7+Q29+Q59+Q73+Q78+Q95+Q106+Q113+Q122)</f>
        <v>3070</v>
      </c>
    </row>
    <row r="126" spans="1:17" ht="9" customHeight="1">
      <c r="E126" s="405" t="s">
        <v>217</v>
      </c>
    </row>
    <row r="127" spans="1:17" ht="9" customHeight="1">
      <c r="E127" s="405" t="s">
        <v>227</v>
      </c>
    </row>
    <row r="128" spans="1:17"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ht="9" customHeight="1"/>
    <row r="146" ht="9" customHeight="1"/>
    <row r="147" ht="9" customHeight="1"/>
    <row r="148" ht="9" customHeight="1"/>
    <row r="149" ht="9" customHeight="1"/>
    <row r="150" ht="9" customHeight="1"/>
    <row r="151" ht="9" customHeight="1"/>
    <row r="152" ht="9" customHeight="1"/>
    <row r="153" ht="9" customHeight="1"/>
    <row r="154" ht="9" customHeight="1"/>
    <row r="155" ht="9" customHeight="1"/>
    <row r="156" ht="9" customHeight="1"/>
    <row r="157" ht="9" customHeight="1"/>
    <row r="158" ht="9" customHeight="1"/>
    <row r="159" ht="9" customHeight="1"/>
    <row r="16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spans="5:17" ht="9" customHeight="1"/>
    <row r="194" spans="5:17" ht="9" customHeight="1"/>
    <row r="195" spans="5:17" ht="9" customHeight="1"/>
    <row r="196" spans="5:17" ht="9" customHeight="1"/>
    <row r="197" spans="5:17" ht="9" customHeight="1"/>
    <row r="198" spans="5:17" ht="9" customHeight="1"/>
    <row r="199" spans="5:17" ht="9" customHeight="1"/>
    <row r="200" spans="5:17" ht="9" customHeight="1"/>
    <row r="201" spans="5:17" ht="9" customHeight="1"/>
    <row r="202" spans="5:17" ht="9" customHeight="1"/>
    <row r="203" spans="5:17" ht="9" customHeight="1"/>
    <row r="204" spans="5:17" ht="9" customHeight="1"/>
    <row r="205" spans="5:17" ht="9" customHeight="1"/>
    <row r="206" spans="5:17" ht="9" customHeight="1"/>
    <row r="207" spans="5:17" ht="9" customHeight="1">
      <c r="E207" s="69"/>
      <c r="F207" s="69"/>
      <c r="G207" s="69"/>
      <c r="H207" s="69"/>
      <c r="I207" s="69"/>
      <c r="J207" s="76"/>
      <c r="K207" s="562"/>
      <c r="L207" s="562"/>
      <c r="M207" s="345"/>
      <c r="N207" s="562"/>
      <c r="O207" s="562"/>
      <c r="P207" s="562"/>
      <c r="Q207" s="345"/>
    </row>
    <row r="208" spans="5:17"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sheetData>
  <mergeCells count="22">
    <mergeCell ref="D1:Q1"/>
    <mergeCell ref="U1:AI1"/>
    <mergeCell ref="D2:Q2"/>
    <mergeCell ref="D4:D6"/>
    <mergeCell ref="G4:I4"/>
    <mergeCell ref="G5:I5"/>
    <mergeCell ref="K5:M5"/>
    <mergeCell ref="O5:Q5"/>
    <mergeCell ref="D7:D28"/>
    <mergeCell ref="D29:D58"/>
    <mergeCell ref="D59:D67"/>
    <mergeCell ref="D70:D72"/>
    <mergeCell ref="G71:I71"/>
    <mergeCell ref="D122:D124"/>
    <mergeCell ref="E125:F125"/>
    <mergeCell ref="O71:Q71"/>
    <mergeCell ref="D73:D77"/>
    <mergeCell ref="D78:D94"/>
    <mergeCell ref="D95:D105"/>
    <mergeCell ref="D106:D112"/>
    <mergeCell ref="D113:D121"/>
    <mergeCell ref="K71:M71"/>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476"/>
  <sheetViews>
    <sheetView topLeftCell="D1" workbookViewId="0">
      <selection activeCell="F25" sqref="F25"/>
    </sheetView>
  </sheetViews>
  <sheetFormatPr baseColWidth="10" defaultRowHeight="12.75"/>
  <cols>
    <col min="1" max="1" width="2" style="557" hidden="1" customWidth="1"/>
    <col min="2" max="2" width="1.85546875" style="557" hidden="1" customWidth="1"/>
    <col min="3" max="3" width="2.42578125" style="557" hidden="1" customWidth="1"/>
    <col min="4" max="4" width="6" style="65" customWidth="1"/>
    <col min="5" max="5" width="1.140625" style="65" customWidth="1"/>
    <col min="6" max="6" width="63.28515625" style="65" customWidth="1"/>
    <col min="7" max="9" width="5.7109375" style="65" customWidth="1"/>
    <col min="10" max="10" width="0.42578125" style="342" customWidth="1"/>
    <col min="11" max="13" width="5.7109375" style="342" customWidth="1"/>
    <col min="14" max="14" width="0.42578125" style="342" customWidth="1"/>
    <col min="15" max="17" width="5.7109375" style="342" customWidth="1"/>
    <col min="18" max="19" width="11.42578125" style="65"/>
    <col min="20" max="20" width="4.7109375" style="65" customWidth="1"/>
    <col min="21" max="21" width="5" style="65" customWidth="1"/>
    <col min="22" max="22" width="2.28515625" style="65" customWidth="1"/>
    <col min="23" max="23" width="26" style="65" customWidth="1"/>
    <col min="24" max="24" width="8" style="65" customWidth="1"/>
    <col min="25" max="25" width="1" style="65" customWidth="1"/>
    <col min="26" max="26" width="6.7109375" style="65" customWidth="1"/>
    <col min="27" max="27" width="1" style="65" customWidth="1"/>
    <col min="28" max="28" width="6.7109375" style="65" customWidth="1"/>
    <col min="29" max="29" width="1" style="65" customWidth="1"/>
    <col min="30" max="30" width="6.7109375" style="65" customWidth="1"/>
    <col min="31" max="31" width="1" style="65" customWidth="1"/>
    <col min="32" max="32" width="6.7109375" style="65" customWidth="1"/>
    <col min="33" max="33" width="1" style="65" customWidth="1"/>
    <col min="34" max="34" width="6.7109375" style="65" customWidth="1"/>
    <col min="35" max="35" width="1" style="65" customWidth="1"/>
    <col min="36" max="37" width="6.7109375" style="65" customWidth="1"/>
    <col min="38" max="256" width="11.42578125" style="65"/>
    <col min="257" max="259" width="0" style="65" hidden="1" customWidth="1"/>
    <col min="260" max="260" width="6" style="65" customWidth="1"/>
    <col min="261" max="261" width="1.140625" style="65" customWidth="1"/>
    <col min="262" max="262" width="63.28515625" style="65" customWidth="1"/>
    <col min="263" max="265" width="5.7109375" style="65" customWidth="1"/>
    <col min="266" max="266" width="0.42578125" style="65" customWidth="1"/>
    <col min="267" max="269" width="5.7109375" style="65" customWidth="1"/>
    <col min="270" max="270" width="0.42578125" style="65" customWidth="1"/>
    <col min="271" max="273" width="5.7109375" style="65" customWidth="1"/>
    <col min="274" max="275" width="11.42578125" style="65"/>
    <col min="276" max="276" width="4.7109375" style="65" customWidth="1"/>
    <col min="277" max="277" width="5" style="65" customWidth="1"/>
    <col min="278" max="278" width="2.28515625" style="65" customWidth="1"/>
    <col min="279" max="279" width="26" style="65" customWidth="1"/>
    <col min="280" max="280" width="8" style="65" customWidth="1"/>
    <col min="281" max="281" width="1" style="65" customWidth="1"/>
    <col min="282" max="282" width="6.7109375" style="65" customWidth="1"/>
    <col min="283" max="283" width="1" style="65" customWidth="1"/>
    <col min="284" max="284" width="6.7109375" style="65" customWidth="1"/>
    <col min="285" max="285" width="1" style="65" customWidth="1"/>
    <col min="286" max="286" width="6.7109375" style="65" customWidth="1"/>
    <col min="287" max="287" width="1" style="65" customWidth="1"/>
    <col min="288" max="288" width="6.7109375" style="65" customWidth="1"/>
    <col min="289" max="289" width="1" style="65" customWidth="1"/>
    <col min="290" max="290" width="6.7109375" style="65" customWidth="1"/>
    <col min="291" max="291" width="1" style="65" customWidth="1"/>
    <col min="292" max="293" width="6.7109375" style="65" customWidth="1"/>
    <col min="294" max="512" width="11.42578125" style="65"/>
    <col min="513" max="515" width="0" style="65" hidden="1" customWidth="1"/>
    <col min="516" max="516" width="6" style="65" customWidth="1"/>
    <col min="517" max="517" width="1.140625" style="65" customWidth="1"/>
    <col min="518" max="518" width="63.28515625" style="65" customWidth="1"/>
    <col min="519" max="521" width="5.7109375" style="65" customWidth="1"/>
    <col min="522" max="522" width="0.42578125" style="65" customWidth="1"/>
    <col min="523" max="525" width="5.7109375" style="65" customWidth="1"/>
    <col min="526" max="526" width="0.42578125" style="65" customWidth="1"/>
    <col min="527" max="529" width="5.7109375" style="65" customWidth="1"/>
    <col min="530" max="531" width="11.42578125" style="65"/>
    <col min="532" max="532" width="4.7109375" style="65" customWidth="1"/>
    <col min="533" max="533" width="5" style="65" customWidth="1"/>
    <col min="534" max="534" width="2.28515625" style="65" customWidth="1"/>
    <col min="535" max="535" width="26" style="65" customWidth="1"/>
    <col min="536" max="536" width="8" style="65" customWidth="1"/>
    <col min="537" max="537" width="1" style="65" customWidth="1"/>
    <col min="538" max="538" width="6.7109375" style="65" customWidth="1"/>
    <col min="539" max="539" width="1" style="65" customWidth="1"/>
    <col min="540" max="540" width="6.7109375" style="65" customWidth="1"/>
    <col min="541" max="541" width="1" style="65" customWidth="1"/>
    <col min="542" max="542" width="6.7109375" style="65" customWidth="1"/>
    <col min="543" max="543" width="1" style="65" customWidth="1"/>
    <col min="544" max="544" width="6.7109375" style="65" customWidth="1"/>
    <col min="545" max="545" width="1" style="65" customWidth="1"/>
    <col min="546" max="546" width="6.7109375" style="65" customWidth="1"/>
    <col min="547" max="547" width="1" style="65" customWidth="1"/>
    <col min="548" max="549" width="6.7109375" style="65" customWidth="1"/>
    <col min="550" max="768" width="11.42578125" style="65"/>
    <col min="769" max="771" width="0" style="65" hidden="1" customWidth="1"/>
    <col min="772" max="772" width="6" style="65" customWidth="1"/>
    <col min="773" max="773" width="1.140625" style="65" customWidth="1"/>
    <col min="774" max="774" width="63.28515625" style="65" customWidth="1"/>
    <col min="775" max="777" width="5.7109375" style="65" customWidth="1"/>
    <col min="778" max="778" width="0.42578125" style="65" customWidth="1"/>
    <col min="779" max="781" width="5.7109375" style="65" customWidth="1"/>
    <col min="782" max="782" width="0.42578125" style="65" customWidth="1"/>
    <col min="783" max="785" width="5.7109375" style="65" customWidth="1"/>
    <col min="786" max="787" width="11.42578125" style="65"/>
    <col min="788" max="788" width="4.7109375" style="65" customWidth="1"/>
    <col min="789" max="789" width="5" style="65" customWidth="1"/>
    <col min="790" max="790" width="2.28515625" style="65" customWidth="1"/>
    <col min="791" max="791" width="26" style="65" customWidth="1"/>
    <col min="792" max="792" width="8" style="65" customWidth="1"/>
    <col min="793" max="793" width="1" style="65" customWidth="1"/>
    <col min="794" max="794" width="6.7109375" style="65" customWidth="1"/>
    <col min="795" max="795" width="1" style="65" customWidth="1"/>
    <col min="796" max="796" width="6.7109375" style="65" customWidth="1"/>
    <col min="797" max="797" width="1" style="65" customWidth="1"/>
    <col min="798" max="798" width="6.7109375" style="65" customWidth="1"/>
    <col min="799" max="799" width="1" style="65" customWidth="1"/>
    <col min="800" max="800" width="6.7109375" style="65" customWidth="1"/>
    <col min="801" max="801" width="1" style="65" customWidth="1"/>
    <col min="802" max="802" width="6.7109375" style="65" customWidth="1"/>
    <col min="803" max="803" width="1" style="65" customWidth="1"/>
    <col min="804" max="805" width="6.7109375" style="65" customWidth="1"/>
    <col min="806" max="1024" width="11.42578125" style="65"/>
    <col min="1025" max="1027" width="0" style="65" hidden="1" customWidth="1"/>
    <col min="1028" max="1028" width="6" style="65" customWidth="1"/>
    <col min="1029" max="1029" width="1.140625" style="65" customWidth="1"/>
    <col min="1030" max="1030" width="63.28515625" style="65" customWidth="1"/>
    <col min="1031" max="1033" width="5.7109375" style="65" customWidth="1"/>
    <col min="1034" max="1034" width="0.42578125" style="65" customWidth="1"/>
    <col min="1035" max="1037" width="5.7109375" style="65" customWidth="1"/>
    <col min="1038" max="1038" width="0.42578125" style="65" customWidth="1"/>
    <col min="1039" max="1041" width="5.7109375" style="65" customWidth="1"/>
    <col min="1042" max="1043" width="11.42578125" style="65"/>
    <col min="1044" max="1044" width="4.7109375" style="65" customWidth="1"/>
    <col min="1045" max="1045" width="5" style="65" customWidth="1"/>
    <col min="1046" max="1046" width="2.28515625" style="65" customWidth="1"/>
    <col min="1047" max="1047" width="26" style="65" customWidth="1"/>
    <col min="1048" max="1048" width="8" style="65" customWidth="1"/>
    <col min="1049" max="1049" width="1" style="65" customWidth="1"/>
    <col min="1050" max="1050" width="6.7109375" style="65" customWidth="1"/>
    <col min="1051" max="1051" width="1" style="65" customWidth="1"/>
    <col min="1052" max="1052" width="6.7109375" style="65" customWidth="1"/>
    <col min="1053" max="1053" width="1" style="65" customWidth="1"/>
    <col min="1054" max="1054" width="6.7109375" style="65" customWidth="1"/>
    <col min="1055" max="1055" width="1" style="65" customWidth="1"/>
    <col min="1056" max="1056" width="6.7109375" style="65" customWidth="1"/>
    <col min="1057" max="1057" width="1" style="65" customWidth="1"/>
    <col min="1058" max="1058" width="6.7109375" style="65" customWidth="1"/>
    <col min="1059" max="1059" width="1" style="65" customWidth="1"/>
    <col min="1060" max="1061" width="6.7109375" style="65" customWidth="1"/>
    <col min="1062" max="1280" width="11.42578125" style="65"/>
    <col min="1281" max="1283" width="0" style="65" hidden="1" customWidth="1"/>
    <col min="1284" max="1284" width="6" style="65" customWidth="1"/>
    <col min="1285" max="1285" width="1.140625" style="65" customWidth="1"/>
    <col min="1286" max="1286" width="63.28515625" style="65" customWidth="1"/>
    <col min="1287" max="1289" width="5.7109375" style="65" customWidth="1"/>
    <col min="1290" max="1290" width="0.42578125" style="65" customWidth="1"/>
    <col min="1291" max="1293" width="5.7109375" style="65" customWidth="1"/>
    <col min="1294" max="1294" width="0.42578125" style="65" customWidth="1"/>
    <col min="1295" max="1297" width="5.7109375" style="65" customWidth="1"/>
    <col min="1298" max="1299" width="11.42578125" style="65"/>
    <col min="1300" max="1300" width="4.7109375" style="65" customWidth="1"/>
    <col min="1301" max="1301" width="5" style="65" customWidth="1"/>
    <col min="1302" max="1302" width="2.28515625" style="65" customWidth="1"/>
    <col min="1303" max="1303" width="26" style="65" customWidth="1"/>
    <col min="1304" max="1304" width="8" style="65" customWidth="1"/>
    <col min="1305" max="1305" width="1" style="65" customWidth="1"/>
    <col min="1306" max="1306" width="6.7109375" style="65" customWidth="1"/>
    <col min="1307" max="1307" width="1" style="65" customWidth="1"/>
    <col min="1308" max="1308" width="6.7109375" style="65" customWidth="1"/>
    <col min="1309" max="1309" width="1" style="65" customWidth="1"/>
    <col min="1310" max="1310" width="6.7109375" style="65" customWidth="1"/>
    <col min="1311" max="1311" width="1" style="65" customWidth="1"/>
    <col min="1312" max="1312" width="6.7109375" style="65" customWidth="1"/>
    <col min="1313" max="1313" width="1" style="65" customWidth="1"/>
    <col min="1314" max="1314" width="6.7109375" style="65" customWidth="1"/>
    <col min="1315" max="1315" width="1" style="65" customWidth="1"/>
    <col min="1316" max="1317" width="6.7109375" style="65" customWidth="1"/>
    <col min="1318" max="1536" width="11.42578125" style="65"/>
    <col min="1537" max="1539" width="0" style="65" hidden="1" customWidth="1"/>
    <col min="1540" max="1540" width="6" style="65" customWidth="1"/>
    <col min="1541" max="1541" width="1.140625" style="65" customWidth="1"/>
    <col min="1542" max="1542" width="63.28515625" style="65" customWidth="1"/>
    <col min="1543" max="1545" width="5.7109375" style="65" customWidth="1"/>
    <col min="1546" max="1546" width="0.42578125" style="65" customWidth="1"/>
    <col min="1547" max="1549" width="5.7109375" style="65" customWidth="1"/>
    <col min="1550" max="1550" width="0.42578125" style="65" customWidth="1"/>
    <col min="1551" max="1553" width="5.7109375" style="65" customWidth="1"/>
    <col min="1554" max="1555" width="11.42578125" style="65"/>
    <col min="1556" max="1556" width="4.7109375" style="65" customWidth="1"/>
    <col min="1557" max="1557" width="5" style="65" customWidth="1"/>
    <col min="1558" max="1558" width="2.28515625" style="65" customWidth="1"/>
    <col min="1559" max="1559" width="26" style="65" customWidth="1"/>
    <col min="1560" max="1560" width="8" style="65" customWidth="1"/>
    <col min="1561" max="1561" width="1" style="65" customWidth="1"/>
    <col min="1562" max="1562" width="6.7109375" style="65" customWidth="1"/>
    <col min="1563" max="1563" width="1" style="65" customWidth="1"/>
    <col min="1564" max="1564" width="6.7109375" style="65" customWidth="1"/>
    <col min="1565" max="1565" width="1" style="65" customWidth="1"/>
    <col min="1566" max="1566" width="6.7109375" style="65" customWidth="1"/>
    <col min="1567" max="1567" width="1" style="65" customWidth="1"/>
    <col min="1568" max="1568" width="6.7109375" style="65" customWidth="1"/>
    <col min="1569" max="1569" width="1" style="65" customWidth="1"/>
    <col min="1570" max="1570" width="6.7109375" style="65" customWidth="1"/>
    <col min="1571" max="1571" width="1" style="65" customWidth="1"/>
    <col min="1572" max="1573" width="6.7109375" style="65" customWidth="1"/>
    <col min="1574" max="1792" width="11.42578125" style="65"/>
    <col min="1793" max="1795" width="0" style="65" hidden="1" customWidth="1"/>
    <col min="1796" max="1796" width="6" style="65" customWidth="1"/>
    <col min="1797" max="1797" width="1.140625" style="65" customWidth="1"/>
    <col min="1798" max="1798" width="63.28515625" style="65" customWidth="1"/>
    <col min="1799" max="1801" width="5.7109375" style="65" customWidth="1"/>
    <col min="1802" max="1802" width="0.42578125" style="65" customWidth="1"/>
    <col min="1803" max="1805" width="5.7109375" style="65" customWidth="1"/>
    <col min="1806" max="1806" width="0.42578125" style="65" customWidth="1"/>
    <col min="1807" max="1809" width="5.7109375" style="65" customWidth="1"/>
    <col min="1810" max="1811" width="11.42578125" style="65"/>
    <col min="1812" max="1812" width="4.7109375" style="65" customWidth="1"/>
    <col min="1813" max="1813" width="5" style="65" customWidth="1"/>
    <col min="1814" max="1814" width="2.28515625" style="65" customWidth="1"/>
    <col min="1815" max="1815" width="26" style="65" customWidth="1"/>
    <col min="1816" max="1816" width="8" style="65" customWidth="1"/>
    <col min="1817" max="1817" width="1" style="65" customWidth="1"/>
    <col min="1818" max="1818" width="6.7109375" style="65" customWidth="1"/>
    <col min="1819" max="1819" width="1" style="65" customWidth="1"/>
    <col min="1820" max="1820" width="6.7109375" style="65" customWidth="1"/>
    <col min="1821" max="1821" width="1" style="65" customWidth="1"/>
    <col min="1822" max="1822" width="6.7109375" style="65" customWidth="1"/>
    <col min="1823" max="1823" width="1" style="65" customWidth="1"/>
    <col min="1824" max="1824" width="6.7109375" style="65" customWidth="1"/>
    <col min="1825" max="1825" width="1" style="65" customWidth="1"/>
    <col min="1826" max="1826" width="6.7109375" style="65" customWidth="1"/>
    <col min="1827" max="1827" width="1" style="65" customWidth="1"/>
    <col min="1828" max="1829" width="6.7109375" style="65" customWidth="1"/>
    <col min="1830" max="2048" width="11.42578125" style="65"/>
    <col min="2049" max="2051" width="0" style="65" hidden="1" customWidth="1"/>
    <col min="2052" max="2052" width="6" style="65" customWidth="1"/>
    <col min="2053" max="2053" width="1.140625" style="65" customWidth="1"/>
    <col min="2054" max="2054" width="63.28515625" style="65" customWidth="1"/>
    <col min="2055" max="2057" width="5.7109375" style="65" customWidth="1"/>
    <col min="2058" max="2058" width="0.42578125" style="65" customWidth="1"/>
    <col min="2059" max="2061" width="5.7109375" style="65" customWidth="1"/>
    <col min="2062" max="2062" width="0.42578125" style="65" customWidth="1"/>
    <col min="2063" max="2065" width="5.7109375" style="65" customWidth="1"/>
    <col min="2066" max="2067" width="11.42578125" style="65"/>
    <col min="2068" max="2068" width="4.7109375" style="65" customWidth="1"/>
    <col min="2069" max="2069" width="5" style="65" customWidth="1"/>
    <col min="2070" max="2070" width="2.28515625" style="65" customWidth="1"/>
    <col min="2071" max="2071" width="26" style="65" customWidth="1"/>
    <col min="2072" max="2072" width="8" style="65" customWidth="1"/>
    <col min="2073" max="2073" width="1" style="65" customWidth="1"/>
    <col min="2074" max="2074" width="6.7109375" style="65" customWidth="1"/>
    <col min="2075" max="2075" width="1" style="65" customWidth="1"/>
    <col min="2076" max="2076" width="6.7109375" style="65" customWidth="1"/>
    <col min="2077" max="2077" width="1" style="65" customWidth="1"/>
    <col min="2078" max="2078" width="6.7109375" style="65" customWidth="1"/>
    <col min="2079" max="2079" width="1" style="65" customWidth="1"/>
    <col min="2080" max="2080" width="6.7109375" style="65" customWidth="1"/>
    <col min="2081" max="2081" width="1" style="65" customWidth="1"/>
    <col min="2082" max="2082" width="6.7109375" style="65" customWidth="1"/>
    <col min="2083" max="2083" width="1" style="65" customWidth="1"/>
    <col min="2084" max="2085" width="6.7109375" style="65" customWidth="1"/>
    <col min="2086" max="2304" width="11.42578125" style="65"/>
    <col min="2305" max="2307" width="0" style="65" hidden="1" customWidth="1"/>
    <col min="2308" max="2308" width="6" style="65" customWidth="1"/>
    <col min="2309" max="2309" width="1.140625" style="65" customWidth="1"/>
    <col min="2310" max="2310" width="63.28515625" style="65" customWidth="1"/>
    <col min="2311" max="2313" width="5.7109375" style="65" customWidth="1"/>
    <col min="2314" max="2314" width="0.42578125" style="65" customWidth="1"/>
    <col min="2315" max="2317" width="5.7109375" style="65" customWidth="1"/>
    <col min="2318" max="2318" width="0.42578125" style="65" customWidth="1"/>
    <col min="2319" max="2321" width="5.7109375" style="65" customWidth="1"/>
    <col min="2322" max="2323" width="11.42578125" style="65"/>
    <col min="2324" max="2324" width="4.7109375" style="65" customWidth="1"/>
    <col min="2325" max="2325" width="5" style="65" customWidth="1"/>
    <col min="2326" max="2326" width="2.28515625" style="65" customWidth="1"/>
    <col min="2327" max="2327" width="26" style="65" customWidth="1"/>
    <col min="2328" max="2328" width="8" style="65" customWidth="1"/>
    <col min="2329" max="2329" width="1" style="65" customWidth="1"/>
    <col min="2330" max="2330" width="6.7109375" style="65" customWidth="1"/>
    <col min="2331" max="2331" width="1" style="65" customWidth="1"/>
    <col min="2332" max="2332" width="6.7109375" style="65" customWidth="1"/>
    <col min="2333" max="2333" width="1" style="65" customWidth="1"/>
    <col min="2334" max="2334" width="6.7109375" style="65" customWidth="1"/>
    <col min="2335" max="2335" width="1" style="65" customWidth="1"/>
    <col min="2336" max="2336" width="6.7109375" style="65" customWidth="1"/>
    <col min="2337" max="2337" width="1" style="65" customWidth="1"/>
    <col min="2338" max="2338" width="6.7109375" style="65" customWidth="1"/>
    <col min="2339" max="2339" width="1" style="65" customWidth="1"/>
    <col min="2340" max="2341" width="6.7109375" style="65" customWidth="1"/>
    <col min="2342" max="2560" width="11.42578125" style="65"/>
    <col min="2561" max="2563" width="0" style="65" hidden="1" customWidth="1"/>
    <col min="2564" max="2564" width="6" style="65" customWidth="1"/>
    <col min="2565" max="2565" width="1.140625" style="65" customWidth="1"/>
    <col min="2566" max="2566" width="63.28515625" style="65" customWidth="1"/>
    <col min="2567" max="2569" width="5.7109375" style="65" customWidth="1"/>
    <col min="2570" max="2570" width="0.42578125" style="65" customWidth="1"/>
    <col min="2571" max="2573" width="5.7109375" style="65" customWidth="1"/>
    <col min="2574" max="2574" width="0.42578125" style="65" customWidth="1"/>
    <col min="2575" max="2577" width="5.7109375" style="65" customWidth="1"/>
    <col min="2578" max="2579" width="11.42578125" style="65"/>
    <col min="2580" max="2580" width="4.7109375" style="65" customWidth="1"/>
    <col min="2581" max="2581" width="5" style="65" customWidth="1"/>
    <col min="2582" max="2582" width="2.28515625" style="65" customWidth="1"/>
    <col min="2583" max="2583" width="26" style="65" customWidth="1"/>
    <col min="2584" max="2584" width="8" style="65" customWidth="1"/>
    <col min="2585" max="2585" width="1" style="65" customWidth="1"/>
    <col min="2586" max="2586" width="6.7109375" style="65" customWidth="1"/>
    <col min="2587" max="2587" width="1" style="65" customWidth="1"/>
    <col min="2588" max="2588" width="6.7109375" style="65" customWidth="1"/>
    <col min="2589" max="2589" width="1" style="65" customWidth="1"/>
    <col min="2590" max="2590" width="6.7109375" style="65" customWidth="1"/>
    <col min="2591" max="2591" width="1" style="65" customWidth="1"/>
    <col min="2592" max="2592" width="6.7109375" style="65" customWidth="1"/>
    <col min="2593" max="2593" width="1" style="65" customWidth="1"/>
    <col min="2594" max="2594" width="6.7109375" style="65" customWidth="1"/>
    <col min="2595" max="2595" width="1" style="65" customWidth="1"/>
    <col min="2596" max="2597" width="6.7109375" style="65" customWidth="1"/>
    <col min="2598" max="2816" width="11.42578125" style="65"/>
    <col min="2817" max="2819" width="0" style="65" hidden="1" customWidth="1"/>
    <col min="2820" max="2820" width="6" style="65" customWidth="1"/>
    <col min="2821" max="2821" width="1.140625" style="65" customWidth="1"/>
    <col min="2822" max="2822" width="63.28515625" style="65" customWidth="1"/>
    <col min="2823" max="2825" width="5.7109375" style="65" customWidth="1"/>
    <col min="2826" max="2826" width="0.42578125" style="65" customWidth="1"/>
    <col min="2827" max="2829" width="5.7109375" style="65" customWidth="1"/>
    <col min="2830" max="2830" width="0.42578125" style="65" customWidth="1"/>
    <col min="2831" max="2833" width="5.7109375" style="65" customWidth="1"/>
    <col min="2834" max="2835" width="11.42578125" style="65"/>
    <col min="2836" max="2836" width="4.7109375" style="65" customWidth="1"/>
    <col min="2837" max="2837" width="5" style="65" customWidth="1"/>
    <col min="2838" max="2838" width="2.28515625" style="65" customWidth="1"/>
    <col min="2839" max="2839" width="26" style="65" customWidth="1"/>
    <col min="2840" max="2840" width="8" style="65" customWidth="1"/>
    <col min="2841" max="2841" width="1" style="65" customWidth="1"/>
    <col min="2842" max="2842" width="6.7109375" style="65" customWidth="1"/>
    <col min="2843" max="2843" width="1" style="65" customWidth="1"/>
    <col min="2844" max="2844" width="6.7109375" style="65" customWidth="1"/>
    <col min="2845" max="2845" width="1" style="65" customWidth="1"/>
    <col min="2846" max="2846" width="6.7109375" style="65" customWidth="1"/>
    <col min="2847" max="2847" width="1" style="65" customWidth="1"/>
    <col min="2848" max="2848" width="6.7109375" style="65" customWidth="1"/>
    <col min="2849" max="2849" width="1" style="65" customWidth="1"/>
    <col min="2850" max="2850" width="6.7109375" style="65" customWidth="1"/>
    <col min="2851" max="2851" width="1" style="65" customWidth="1"/>
    <col min="2852" max="2853" width="6.7109375" style="65" customWidth="1"/>
    <col min="2854" max="3072" width="11.42578125" style="65"/>
    <col min="3073" max="3075" width="0" style="65" hidden="1" customWidth="1"/>
    <col min="3076" max="3076" width="6" style="65" customWidth="1"/>
    <col min="3077" max="3077" width="1.140625" style="65" customWidth="1"/>
    <col min="3078" max="3078" width="63.28515625" style="65" customWidth="1"/>
    <col min="3079" max="3081" width="5.7109375" style="65" customWidth="1"/>
    <col min="3082" max="3082" width="0.42578125" style="65" customWidth="1"/>
    <col min="3083" max="3085" width="5.7109375" style="65" customWidth="1"/>
    <col min="3086" max="3086" width="0.42578125" style="65" customWidth="1"/>
    <col min="3087" max="3089" width="5.7109375" style="65" customWidth="1"/>
    <col min="3090" max="3091" width="11.42578125" style="65"/>
    <col min="3092" max="3092" width="4.7109375" style="65" customWidth="1"/>
    <col min="3093" max="3093" width="5" style="65" customWidth="1"/>
    <col min="3094" max="3094" width="2.28515625" style="65" customWidth="1"/>
    <col min="3095" max="3095" width="26" style="65" customWidth="1"/>
    <col min="3096" max="3096" width="8" style="65" customWidth="1"/>
    <col min="3097" max="3097" width="1" style="65" customWidth="1"/>
    <col min="3098" max="3098" width="6.7109375" style="65" customWidth="1"/>
    <col min="3099" max="3099" width="1" style="65" customWidth="1"/>
    <col min="3100" max="3100" width="6.7109375" style="65" customWidth="1"/>
    <col min="3101" max="3101" width="1" style="65" customWidth="1"/>
    <col min="3102" max="3102" width="6.7109375" style="65" customWidth="1"/>
    <col min="3103" max="3103" width="1" style="65" customWidth="1"/>
    <col min="3104" max="3104" width="6.7109375" style="65" customWidth="1"/>
    <col min="3105" max="3105" width="1" style="65" customWidth="1"/>
    <col min="3106" max="3106" width="6.7109375" style="65" customWidth="1"/>
    <col min="3107" max="3107" width="1" style="65" customWidth="1"/>
    <col min="3108" max="3109" width="6.7109375" style="65" customWidth="1"/>
    <col min="3110" max="3328" width="11.42578125" style="65"/>
    <col min="3329" max="3331" width="0" style="65" hidden="1" customWidth="1"/>
    <col min="3332" max="3332" width="6" style="65" customWidth="1"/>
    <col min="3333" max="3333" width="1.140625" style="65" customWidth="1"/>
    <col min="3334" max="3334" width="63.28515625" style="65" customWidth="1"/>
    <col min="3335" max="3337" width="5.7109375" style="65" customWidth="1"/>
    <col min="3338" max="3338" width="0.42578125" style="65" customWidth="1"/>
    <col min="3339" max="3341" width="5.7109375" style="65" customWidth="1"/>
    <col min="3342" max="3342" width="0.42578125" style="65" customWidth="1"/>
    <col min="3343" max="3345" width="5.7109375" style="65" customWidth="1"/>
    <col min="3346" max="3347" width="11.42578125" style="65"/>
    <col min="3348" max="3348" width="4.7109375" style="65" customWidth="1"/>
    <col min="3349" max="3349" width="5" style="65" customWidth="1"/>
    <col min="3350" max="3350" width="2.28515625" style="65" customWidth="1"/>
    <col min="3351" max="3351" width="26" style="65" customWidth="1"/>
    <col min="3352" max="3352" width="8" style="65" customWidth="1"/>
    <col min="3353" max="3353" width="1" style="65" customWidth="1"/>
    <col min="3354" max="3354" width="6.7109375" style="65" customWidth="1"/>
    <col min="3355" max="3355" width="1" style="65" customWidth="1"/>
    <col min="3356" max="3356" width="6.7109375" style="65" customWidth="1"/>
    <col min="3357" max="3357" width="1" style="65" customWidth="1"/>
    <col min="3358" max="3358" width="6.7109375" style="65" customWidth="1"/>
    <col min="3359" max="3359" width="1" style="65" customWidth="1"/>
    <col min="3360" max="3360" width="6.7109375" style="65" customWidth="1"/>
    <col min="3361" max="3361" width="1" style="65" customWidth="1"/>
    <col min="3362" max="3362" width="6.7109375" style="65" customWidth="1"/>
    <col min="3363" max="3363" width="1" style="65" customWidth="1"/>
    <col min="3364" max="3365" width="6.7109375" style="65" customWidth="1"/>
    <col min="3366" max="3584" width="11.42578125" style="65"/>
    <col min="3585" max="3587" width="0" style="65" hidden="1" customWidth="1"/>
    <col min="3588" max="3588" width="6" style="65" customWidth="1"/>
    <col min="3589" max="3589" width="1.140625" style="65" customWidth="1"/>
    <col min="3590" max="3590" width="63.28515625" style="65" customWidth="1"/>
    <col min="3591" max="3593" width="5.7109375" style="65" customWidth="1"/>
    <col min="3594" max="3594" width="0.42578125" style="65" customWidth="1"/>
    <col min="3595" max="3597" width="5.7109375" style="65" customWidth="1"/>
    <col min="3598" max="3598" width="0.42578125" style="65" customWidth="1"/>
    <col min="3599" max="3601" width="5.7109375" style="65" customWidth="1"/>
    <col min="3602" max="3603" width="11.42578125" style="65"/>
    <col min="3604" max="3604" width="4.7109375" style="65" customWidth="1"/>
    <col min="3605" max="3605" width="5" style="65" customWidth="1"/>
    <col min="3606" max="3606" width="2.28515625" style="65" customWidth="1"/>
    <col min="3607" max="3607" width="26" style="65" customWidth="1"/>
    <col min="3608" max="3608" width="8" style="65" customWidth="1"/>
    <col min="3609" max="3609" width="1" style="65" customWidth="1"/>
    <col min="3610" max="3610" width="6.7109375" style="65" customWidth="1"/>
    <col min="3611" max="3611" width="1" style="65" customWidth="1"/>
    <col min="3612" max="3612" width="6.7109375" style="65" customWidth="1"/>
    <col min="3613" max="3613" width="1" style="65" customWidth="1"/>
    <col min="3614" max="3614" width="6.7109375" style="65" customWidth="1"/>
    <col min="3615" max="3615" width="1" style="65" customWidth="1"/>
    <col min="3616" max="3616" width="6.7109375" style="65" customWidth="1"/>
    <col min="3617" max="3617" width="1" style="65" customWidth="1"/>
    <col min="3618" max="3618" width="6.7109375" style="65" customWidth="1"/>
    <col min="3619" max="3619" width="1" style="65" customWidth="1"/>
    <col min="3620" max="3621" width="6.7109375" style="65" customWidth="1"/>
    <col min="3622" max="3840" width="11.42578125" style="65"/>
    <col min="3841" max="3843" width="0" style="65" hidden="1" customWidth="1"/>
    <col min="3844" max="3844" width="6" style="65" customWidth="1"/>
    <col min="3845" max="3845" width="1.140625" style="65" customWidth="1"/>
    <col min="3846" max="3846" width="63.28515625" style="65" customWidth="1"/>
    <col min="3847" max="3849" width="5.7109375" style="65" customWidth="1"/>
    <col min="3850" max="3850" width="0.42578125" style="65" customWidth="1"/>
    <col min="3851" max="3853" width="5.7109375" style="65" customWidth="1"/>
    <col min="3854" max="3854" width="0.42578125" style="65" customWidth="1"/>
    <col min="3855" max="3857" width="5.7109375" style="65" customWidth="1"/>
    <col min="3858" max="3859" width="11.42578125" style="65"/>
    <col min="3860" max="3860" width="4.7109375" style="65" customWidth="1"/>
    <col min="3861" max="3861" width="5" style="65" customWidth="1"/>
    <col min="3862" max="3862" width="2.28515625" style="65" customWidth="1"/>
    <col min="3863" max="3863" width="26" style="65" customWidth="1"/>
    <col min="3864" max="3864" width="8" style="65" customWidth="1"/>
    <col min="3865" max="3865" width="1" style="65" customWidth="1"/>
    <col min="3866" max="3866" width="6.7109375" style="65" customWidth="1"/>
    <col min="3867" max="3867" width="1" style="65" customWidth="1"/>
    <col min="3868" max="3868" width="6.7109375" style="65" customWidth="1"/>
    <col min="3869" max="3869" width="1" style="65" customWidth="1"/>
    <col min="3870" max="3870" width="6.7109375" style="65" customWidth="1"/>
    <col min="3871" max="3871" width="1" style="65" customWidth="1"/>
    <col min="3872" max="3872" width="6.7109375" style="65" customWidth="1"/>
    <col min="3873" max="3873" width="1" style="65" customWidth="1"/>
    <col min="3874" max="3874" width="6.7109375" style="65" customWidth="1"/>
    <col min="3875" max="3875" width="1" style="65" customWidth="1"/>
    <col min="3876" max="3877" width="6.7109375" style="65" customWidth="1"/>
    <col min="3878" max="4096" width="11.42578125" style="65"/>
    <col min="4097" max="4099" width="0" style="65" hidden="1" customWidth="1"/>
    <col min="4100" max="4100" width="6" style="65" customWidth="1"/>
    <col min="4101" max="4101" width="1.140625" style="65" customWidth="1"/>
    <col min="4102" max="4102" width="63.28515625" style="65" customWidth="1"/>
    <col min="4103" max="4105" width="5.7109375" style="65" customWidth="1"/>
    <col min="4106" max="4106" width="0.42578125" style="65" customWidth="1"/>
    <col min="4107" max="4109" width="5.7109375" style="65" customWidth="1"/>
    <col min="4110" max="4110" width="0.42578125" style="65" customWidth="1"/>
    <col min="4111" max="4113" width="5.7109375" style="65" customWidth="1"/>
    <col min="4114" max="4115" width="11.42578125" style="65"/>
    <col min="4116" max="4116" width="4.7109375" style="65" customWidth="1"/>
    <col min="4117" max="4117" width="5" style="65" customWidth="1"/>
    <col min="4118" max="4118" width="2.28515625" style="65" customWidth="1"/>
    <col min="4119" max="4119" width="26" style="65" customWidth="1"/>
    <col min="4120" max="4120" width="8" style="65" customWidth="1"/>
    <col min="4121" max="4121" width="1" style="65" customWidth="1"/>
    <col min="4122" max="4122" width="6.7109375" style="65" customWidth="1"/>
    <col min="4123" max="4123" width="1" style="65" customWidth="1"/>
    <col min="4124" max="4124" width="6.7109375" style="65" customWidth="1"/>
    <col min="4125" max="4125" width="1" style="65" customWidth="1"/>
    <col min="4126" max="4126" width="6.7109375" style="65" customWidth="1"/>
    <col min="4127" max="4127" width="1" style="65" customWidth="1"/>
    <col min="4128" max="4128" width="6.7109375" style="65" customWidth="1"/>
    <col min="4129" max="4129" width="1" style="65" customWidth="1"/>
    <col min="4130" max="4130" width="6.7109375" style="65" customWidth="1"/>
    <col min="4131" max="4131" width="1" style="65" customWidth="1"/>
    <col min="4132" max="4133" width="6.7109375" style="65" customWidth="1"/>
    <col min="4134" max="4352" width="11.42578125" style="65"/>
    <col min="4353" max="4355" width="0" style="65" hidden="1" customWidth="1"/>
    <col min="4356" max="4356" width="6" style="65" customWidth="1"/>
    <col min="4357" max="4357" width="1.140625" style="65" customWidth="1"/>
    <col min="4358" max="4358" width="63.28515625" style="65" customWidth="1"/>
    <col min="4359" max="4361" width="5.7109375" style="65" customWidth="1"/>
    <col min="4362" max="4362" width="0.42578125" style="65" customWidth="1"/>
    <col min="4363" max="4365" width="5.7109375" style="65" customWidth="1"/>
    <col min="4366" max="4366" width="0.42578125" style="65" customWidth="1"/>
    <col min="4367" max="4369" width="5.7109375" style="65" customWidth="1"/>
    <col min="4370" max="4371" width="11.42578125" style="65"/>
    <col min="4372" max="4372" width="4.7109375" style="65" customWidth="1"/>
    <col min="4373" max="4373" width="5" style="65" customWidth="1"/>
    <col min="4374" max="4374" width="2.28515625" style="65" customWidth="1"/>
    <col min="4375" max="4375" width="26" style="65" customWidth="1"/>
    <col min="4376" max="4376" width="8" style="65" customWidth="1"/>
    <col min="4377" max="4377" width="1" style="65" customWidth="1"/>
    <col min="4378" max="4378" width="6.7109375" style="65" customWidth="1"/>
    <col min="4379" max="4379" width="1" style="65" customWidth="1"/>
    <col min="4380" max="4380" width="6.7109375" style="65" customWidth="1"/>
    <col min="4381" max="4381" width="1" style="65" customWidth="1"/>
    <col min="4382" max="4382" width="6.7109375" style="65" customWidth="1"/>
    <col min="4383" max="4383" width="1" style="65" customWidth="1"/>
    <col min="4384" max="4384" width="6.7109375" style="65" customWidth="1"/>
    <col min="4385" max="4385" width="1" style="65" customWidth="1"/>
    <col min="4386" max="4386" width="6.7109375" style="65" customWidth="1"/>
    <col min="4387" max="4387" width="1" style="65" customWidth="1"/>
    <col min="4388" max="4389" width="6.7109375" style="65" customWidth="1"/>
    <col min="4390" max="4608" width="11.42578125" style="65"/>
    <col min="4609" max="4611" width="0" style="65" hidden="1" customWidth="1"/>
    <col min="4612" max="4612" width="6" style="65" customWidth="1"/>
    <col min="4613" max="4613" width="1.140625" style="65" customWidth="1"/>
    <col min="4614" max="4614" width="63.28515625" style="65" customWidth="1"/>
    <col min="4615" max="4617" width="5.7109375" style="65" customWidth="1"/>
    <col min="4618" max="4618" width="0.42578125" style="65" customWidth="1"/>
    <col min="4619" max="4621" width="5.7109375" style="65" customWidth="1"/>
    <col min="4622" max="4622" width="0.42578125" style="65" customWidth="1"/>
    <col min="4623" max="4625" width="5.7109375" style="65" customWidth="1"/>
    <col min="4626" max="4627" width="11.42578125" style="65"/>
    <col min="4628" max="4628" width="4.7109375" style="65" customWidth="1"/>
    <col min="4629" max="4629" width="5" style="65" customWidth="1"/>
    <col min="4630" max="4630" width="2.28515625" style="65" customWidth="1"/>
    <col min="4631" max="4631" width="26" style="65" customWidth="1"/>
    <col min="4632" max="4632" width="8" style="65" customWidth="1"/>
    <col min="4633" max="4633" width="1" style="65" customWidth="1"/>
    <col min="4634" max="4634" width="6.7109375" style="65" customWidth="1"/>
    <col min="4635" max="4635" width="1" style="65" customWidth="1"/>
    <col min="4636" max="4636" width="6.7109375" style="65" customWidth="1"/>
    <col min="4637" max="4637" width="1" style="65" customWidth="1"/>
    <col min="4638" max="4638" width="6.7109375" style="65" customWidth="1"/>
    <col min="4639" max="4639" width="1" style="65" customWidth="1"/>
    <col min="4640" max="4640" width="6.7109375" style="65" customWidth="1"/>
    <col min="4641" max="4641" width="1" style="65" customWidth="1"/>
    <col min="4642" max="4642" width="6.7109375" style="65" customWidth="1"/>
    <col min="4643" max="4643" width="1" style="65" customWidth="1"/>
    <col min="4644" max="4645" width="6.7109375" style="65" customWidth="1"/>
    <col min="4646" max="4864" width="11.42578125" style="65"/>
    <col min="4865" max="4867" width="0" style="65" hidden="1" customWidth="1"/>
    <col min="4868" max="4868" width="6" style="65" customWidth="1"/>
    <col min="4869" max="4869" width="1.140625" style="65" customWidth="1"/>
    <col min="4870" max="4870" width="63.28515625" style="65" customWidth="1"/>
    <col min="4871" max="4873" width="5.7109375" style="65" customWidth="1"/>
    <col min="4874" max="4874" width="0.42578125" style="65" customWidth="1"/>
    <col min="4875" max="4877" width="5.7109375" style="65" customWidth="1"/>
    <col min="4878" max="4878" width="0.42578125" style="65" customWidth="1"/>
    <col min="4879" max="4881" width="5.7109375" style="65" customWidth="1"/>
    <col min="4882" max="4883" width="11.42578125" style="65"/>
    <col min="4884" max="4884" width="4.7109375" style="65" customWidth="1"/>
    <col min="4885" max="4885" width="5" style="65" customWidth="1"/>
    <col min="4886" max="4886" width="2.28515625" style="65" customWidth="1"/>
    <col min="4887" max="4887" width="26" style="65" customWidth="1"/>
    <col min="4888" max="4888" width="8" style="65" customWidth="1"/>
    <col min="4889" max="4889" width="1" style="65" customWidth="1"/>
    <col min="4890" max="4890" width="6.7109375" style="65" customWidth="1"/>
    <col min="4891" max="4891" width="1" style="65" customWidth="1"/>
    <col min="4892" max="4892" width="6.7109375" style="65" customWidth="1"/>
    <col min="4893" max="4893" width="1" style="65" customWidth="1"/>
    <col min="4894" max="4894" width="6.7109375" style="65" customWidth="1"/>
    <col min="4895" max="4895" width="1" style="65" customWidth="1"/>
    <col min="4896" max="4896" width="6.7109375" style="65" customWidth="1"/>
    <col min="4897" max="4897" width="1" style="65" customWidth="1"/>
    <col min="4898" max="4898" width="6.7109375" style="65" customWidth="1"/>
    <col min="4899" max="4899" width="1" style="65" customWidth="1"/>
    <col min="4900" max="4901" width="6.7109375" style="65" customWidth="1"/>
    <col min="4902" max="5120" width="11.42578125" style="65"/>
    <col min="5121" max="5123" width="0" style="65" hidden="1" customWidth="1"/>
    <col min="5124" max="5124" width="6" style="65" customWidth="1"/>
    <col min="5125" max="5125" width="1.140625" style="65" customWidth="1"/>
    <col min="5126" max="5126" width="63.28515625" style="65" customWidth="1"/>
    <col min="5127" max="5129" width="5.7109375" style="65" customWidth="1"/>
    <col min="5130" max="5130" width="0.42578125" style="65" customWidth="1"/>
    <col min="5131" max="5133" width="5.7109375" style="65" customWidth="1"/>
    <col min="5134" max="5134" width="0.42578125" style="65" customWidth="1"/>
    <col min="5135" max="5137" width="5.7109375" style="65" customWidth="1"/>
    <col min="5138" max="5139" width="11.42578125" style="65"/>
    <col min="5140" max="5140" width="4.7109375" style="65" customWidth="1"/>
    <col min="5141" max="5141" width="5" style="65" customWidth="1"/>
    <col min="5142" max="5142" width="2.28515625" style="65" customWidth="1"/>
    <col min="5143" max="5143" width="26" style="65" customWidth="1"/>
    <col min="5144" max="5144" width="8" style="65" customWidth="1"/>
    <col min="5145" max="5145" width="1" style="65" customWidth="1"/>
    <col min="5146" max="5146" width="6.7109375" style="65" customWidth="1"/>
    <col min="5147" max="5147" width="1" style="65" customWidth="1"/>
    <col min="5148" max="5148" width="6.7109375" style="65" customWidth="1"/>
    <col min="5149" max="5149" width="1" style="65" customWidth="1"/>
    <col min="5150" max="5150" width="6.7109375" style="65" customWidth="1"/>
    <col min="5151" max="5151" width="1" style="65" customWidth="1"/>
    <col min="5152" max="5152" width="6.7109375" style="65" customWidth="1"/>
    <col min="5153" max="5153" width="1" style="65" customWidth="1"/>
    <col min="5154" max="5154" width="6.7109375" style="65" customWidth="1"/>
    <col min="5155" max="5155" width="1" style="65" customWidth="1"/>
    <col min="5156" max="5157" width="6.7109375" style="65" customWidth="1"/>
    <col min="5158" max="5376" width="11.42578125" style="65"/>
    <col min="5377" max="5379" width="0" style="65" hidden="1" customWidth="1"/>
    <col min="5380" max="5380" width="6" style="65" customWidth="1"/>
    <col min="5381" max="5381" width="1.140625" style="65" customWidth="1"/>
    <col min="5382" max="5382" width="63.28515625" style="65" customWidth="1"/>
    <col min="5383" max="5385" width="5.7109375" style="65" customWidth="1"/>
    <col min="5386" max="5386" width="0.42578125" style="65" customWidth="1"/>
    <col min="5387" max="5389" width="5.7109375" style="65" customWidth="1"/>
    <col min="5390" max="5390" width="0.42578125" style="65" customWidth="1"/>
    <col min="5391" max="5393" width="5.7109375" style="65" customWidth="1"/>
    <col min="5394" max="5395" width="11.42578125" style="65"/>
    <col min="5396" max="5396" width="4.7109375" style="65" customWidth="1"/>
    <col min="5397" max="5397" width="5" style="65" customWidth="1"/>
    <col min="5398" max="5398" width="2.28515625" style="65" customWidth="1"/>
    <col min="5399" max="5399" width="26" style="65" customWidth="1"/>
    <col min="5400" max="5400" width="8" style="65" customWidth="1"/>
    <col min="5401" max="5401" width="1" style="65" customWidth="1"/>
    <col min="5402" max="5402" width="6.7109375" style="65" customWidth="1"/>
    <col min="5403" max="5403" width="1" style="65" customWidth="1"/>
    <col min="5404" max="5404" width="6.7109375" style="65" customWidth="1"/>
    <col min="5405" max="5405" width="1" style="65" customWidth="1"/>
    <col min="5406" max="5406" width="6.7109375" style="65" customWidth="1"/>
    <col min="5407" max="5407" width="1" style="65" customWidth="1"/>
    <col min="5408" max="5408" width="6.7109375" style="65" customWidth="1"/>
    <col min="5409" max="5409" width="1" style="65" customWidth="1"/>
    <col min="5410" max="5410" width="6.7109375" style="65" customWidth="1"/>
    <col min="5411" max="5411" width="1" style="65" customWidth="1"/>
    <col min="5412" max="5413" width="6.7109375" style="65" customWidth="1"/>
    <col min="5414" max="5632" width="11.42578125" style="65"/>
    <col min="5633" max="5635" width="0" style="65" hidden="1" customWidth="1"/>
    <col min="5636" max="5636" width="6" style="65" customWidth="1"/>
    <col min="5637" max="5637" width="1.140625" style="65" customWidth="1"/>
    <col min="5638" max="5638" width="63.28515625" style="65" customWidth="1"/>
    <col min="5639" max="5641" width="5.7109375" style="65" customWidth="1"/>
    <col min="5642" max="5642" width="0.42578125" style="65" customWidth="1"/>
    <col min="5643" max="5645" width="5.7109375" style="65" customWidth="1"/>
    <col min="5646" max="5646" width="0.42578125" style="65" customWidth="1"/>
    <col min="5647" max="5649" width="5.7109375" style="65" customWidth="1"/>
    <col min="5650" max="5651" width="11.42578125" style="65"/>
    <col min="5652" max="5652" width="4.7109375" style="65" customWidth="1"/>
    <col min="5653" max="5653" width="5" style="65" customWidth="1"/>
    <col min="5654" max="5654" width="2.28515625" style="65" customWidth="1"/>
    <col min="5655" max="5655" width="26" style="65" customWidth="1"/>
    <col min="5656" max="5656" width="8" style="65" customWidth="1"/>
    <col min="5657" max="5657" width="1" style="65" customWidth="1"/>
    <col min="5658" max="5658" width="6.7109375" style="65" customWidth="1"/>
    <col min="5659" max="5659" width="1" style="65" customWidth="1"/>
    <col min="5660" max="5660" width="6.7109375" style="65" customWidth="1"/>
    <col min="5661" max="5661" width="1" style="65" customWidth="1"/>
    <col min="5662" max="5662" width="6.7109375" style="65" customWidth="1"/>
    <col min="5663" max="5663" width="1" style="65" customWidth="1"/>
    <col min="5664" max="5664" width="6.7109375" style="65" customWidth="1"/>
    <col min="5665" max="5665" width="1" style="65" customWidth="1"/>
    <col min="5666" max="5666" width="6.7109375" style="65" customWidth="1"/>
    <col min="5667" max="5667" width="1" style="65" customWidth="1"/>
    <col min="5668" max="5669" width="6.7109375" style="65" customWidth="1"/>
    <col min="5670" max="5888" width="11.42578125" style="65"/>
    <col min="5889" max="5891" width="0" style="65" hidden="1" customWidth="1"/>
    <col min="5892" max="5892" width="6" style="65" customWidth="1"/>
    <col min="5893" max="5893" width="1.140625" style="65" customWidth="1"/>
    <col min="5894" max="5894" width="63.28515625" style="65" customWidth="1"/>
    <col min="5895" max="5897" width="5.7109375" style="65" customWidth="1"/>
    <col min="5898" max="5898" width="0.42578125" style="65" customWidth="1"/>
    <col min="5899" max="5901" width="5.7109375" style="65" customWidth="1"/>
    <col min="5902" max="5902" width="0.42578125" style="65" customWidth="1"/>
    <col min="5903" max="5905" width="5.7109375" style="65" customWidth="1"/>
    <col min="5906" max="5907" width="11.42578125" style="65"/>
    <col min="5908" max="5908" width="4.7109375" style="65" customWidth="1"/>
    <col min="5909" max="5909" width="5" style="65" customWidth="1"/>
    <col min="5910" max="5910" width="2.28515625" style="65" customWidth="1"/>
    <col min="5911" max="5911" width="26" style="65" customWidth="1"/>
    <col min="5912" max="5912" width="8" style="65" customWidth="1"/>
    <col min="5913" max="5913" width="1" style="65" customWidth="1"/>
    <col min="5914" max="5914" width="6.7109375" style="65" customWidth="1"/>
    <col min="5915" max="5915" width="1" style="65" customWidth="1"/>
    <col min="5916" max="5916" width="6.7109375" style="65" customWidth="1"/>
    <col min="5917" max="5917" width="1" style="65" customWidth="1"/>
    <col min="5918" max="5918" width="6.7109375" style="65" customWidth="1"/>
    <col min="5919" max="5919" width="1" style="65" customWidth="1"/>
    <col min="5920" max="5920" width="6.7109375" style="65" customWidth="1"/>
    <col min="5921" max="5921" width="1" style="65" customWidth="1"/>
    <col min="5922" max="5922" width="6.7109375" style="65" customWidth="1"/>
    <col min="5923" max="5923" width="1" style="65" customWidth="1"/>
    <col min="5924" max="5925" width="6.7109375" style="65" customWidth="1"/>
    <col min="5926" max="6144" width="11.42578125" style="65"/>
    <col min="6145" max="6147" width="0" style="65" hidden="1" customWidth="1"/>
    <col min="6148" max="6148" width="6" style="65" customWidth="1"/>
    <col min="6149" max="6149" width="1.140625" style="65" customWidth="1"/>
    <col min="6150" max="6150" width="63.28515625" style="65" customWidth="1"/>
    <col min="6151" max="6153" width="5.7109375" style="65" customWidth="1"/>
    <col min="6154" max="6154" width="0.42578125" style="65" customWidth="1"/>
    <col min="6155" max="6157" width="5.7109375" style="65" customWidth="1"/>
    <col min="6158" max="6158" width="0.42578125" style="65" customWidth="1"/>
    <col min="6159" max="6161" width="5.7109375" style="65" customWidth="1"/>
    <col min="6162" max="6163" width="11.42578125" style="65"/>
    <col min="6164" max="6164" width="4.7109375" style="65" customWidth="1"/>
    <col min="6165" max="6165" width="5" style="65" customWidth="1"/>
    <col min="6166" max="6166" width="2.28515625" style="65" customWidth="1"/>
    <col min="6167" max="6167" width="26" style="65" customWidth="1"/>
    <col min="6168" max="6168" width="8" style="65" customWidth="1"/>
    <col min="6169" max="6169" width="1" style="65" customWidth="1"/>
    <col min="6170" max="6170" width="6.7109375" style="65" customWidth="1"/>
    <col min="6171" max="6171" width="1" style="65" customWidth="1"/>
    <col min="6172" max="6172" width="6.7109375" style="65" customWidth="1"/>
    <col min="6173" max="6173" width="1" style="65" customWidth="1"/>
    <col min="6174" max="6174" width="6.7109375" style="65" customWidth="1"/>
    <col min="6175" max="6175" width="1" style="65" customWidth="1"/>
    <col min="6176" max="6176" width="6.7109375" style="65" customWidth="1"/>
    <col min="6177" max="6177" width="1" style="65" customWidth="1"/>
    <col min="6178" max="6178" width="6.7109375" style="65" customWidth="1"/>
    <col min="6179" max="6179" width="1" style="65" customWidth="1"/>
    <col min="6180" max="6181" width="6.7109375" style="65" customWidth="1"/>
    <col min="6182" max="6400" width="11.42578125" style="65"/>
    <col min="6401" max="6403" width="0" style="65" hidden="1" customWidth="1"/>
    <col min="6404" max="6404" width="6" style="65" customWidth="1"/>
    <col min="6405" max="6405" width="1.140625" style="65" customWidth="1"/>
    <col min="6406" max="6406" width="63.28515625" style="65" customWidth="1"/>
    <col min="6407" max="6409" width="5.7109375" style="65" customWidth="1"/>
    <col min="6410" max="6410" width="0.42578125" style="65" customWidth="1"/>
    <col min="6411" max="6413" width="5.7109375" style="65" customWidth="1"/>
    <col min="6414" max="6414" width="0.42578125" style="65" customWidth="1"/>
    <col min="6415" max="6417" width="5.7109375" style="65" customWidth="1"/>
    <col min="6418" max="6419" width="11.42578125" style="65"/>
    <col min="6420" max="6420" width="4.7109375" style="65" customWidth="1"/>
    <col min="6421" max="6421" width="5" style="65" customWidth="1"/>
    <col min="6422" max="6422" width="2.28515625" style="65" customWidth="1"/>
    <col min="6423" max="6423" width="26" style="65" customWidth="1"/>
    <col min="6424" max="6424" width="8" style="65" customWidth="1"/>
    <col min="6425" max="6425" width="1" style="65" customWidth="1"/>
    <col min="6426" max="6426" width="6.7109375" style="65" customWidth="1"/>
    <col min="6427" max="6427" width="1" style="65" customWidth="1"/>
    <col min="6428" max="6428" width="6.7109375" style="65" customWidth="1"/>
    <col min="6429" max="6429" width="1" style="65" customWidth="1"/>
    <col min="6430" max="6430" width="6.7109375" style="65" customWidth="1"/>
    <col min="6431" max="6431" width="1" style="65" customWidth="1"/>
    <col min="6432" max="6432" width="6.7109375" style="65" customWidth="1"/>
    <col min="6433" max="6433" width="1" style="65" customWidth="1"/>
    <col min="6434" max="6434" width="6.7109375" style="65" customWidth="1"/>
    <col min="6435" max="6435" width="1" style="65" customWidth="1"/>
    <col min="6436" max="6437" width="6.7109375" style="65" customWidth="1"/>
    <col min="6438" max="6656" width="11.42578125" style="65"/>
    <col min="6657" max="6659" width="0" style="65" hidden="1" customWidth="1"/>
    <col min="6660" max="6660" width="6" style="65" customWidth="1"/>
    <col min="6661" max="6661" width="1.140625" style="65" customWidth="1"/>
    <col min="6662" max="6662" width="63.28515625" style="65" customWidth="1"/>
    <col min="6663" max="6665" width="5.7109375" style="65" customWidth="1"/>
    <col min="6666" max="6666" width="0.42578125" style="65" customWidth="1"/>
    <col min="6667" max="6669" width="5.7109375" style="65" customWidth="1"/>
    <col min="6670" max="6670" width="0.42578125" style="65" customWidth="1"/>
    <col min="6671" max="6673" width="5.7109375" style="65" customWidth="1"/>
    <col min="6674" max="6675" width="11.42578125" style="65"/>
    <col min="6676" max="6676" width="4.7109375" style="65" customWidth="1"/>
    <col min="6677" max="6677" width="5" style="65" customWidth="1"/>
    <col min="6678" max="6678" width="2.28515625" style="65" customWidth="1"/>
    <col min="6679" max="6679" width="26" style="65" customWidth="1"/>
    <col min="6680" max="6680" width="8" style="65" customWidth="1"/>
    <col min="6681" max="6681" width="1" style="65" customWidth="1"/>
    <col min="6682" max="6682" width="6.7109375" style="65" customWidth="1"/>
    <col min="6683" max="6683" width="1" style="65" customWidth="1"/>
    <col min="6684" max="6684" width="6.7109375" style="65" customWidth="1"/>
    <col min="6685" max="6685" width="1" style="65" customWidth="1"/>
    <col min="6686" max="6686" width="6.7109375" style="65" customWidth="1"/>
    <col min="6687" max="6687" width="1" style="65" customWidth="1"/>
    <col min="6688" max="6688" width="6.7109375" style="65" customWidth="1"/>
    <col min="6689" max="6689" width="1" style="65" customWidth="1"/>
    <col min="6690" max="6690" width="6.7109375" style="65" customWidth="1"/>
    <col min="6691" max="6691" width="1" style="65" customWidth="1"/>
    <col min="6692" max="6693" width="6.7109375" style="65" customWidth="1"/>
    <col min="6694" max="6912" width="11.42578125" style="65"/>
    <col min="6913" max="6915" width="0" style="65" hidden="1" customWidth="1"/>
    <col min="6916" max="6916" width="6" style="65" customWidth="1"/>
    <col min="6917" max="6917" width="1.140625" style="65" customWidth="1"/>
    <col min="6918" max="6918" width="63.28515625" style="65" customWidth="1"/>
    <col min="6919" max="6921" width="5.7109375" style="65" customWidth="1"/>
    <col min="6922" max="6922" width="0.42578125" style="65" customWidth="1"/>
    <col min="6923" max="6925" width="5.7109375" style="65" customWidth="1"/>
    <col min="6926" max="6926" width="0.42578125" style="65" customWidth="1"/>
    <col min="6927" max="6929" width="5.7109375" style="65" customWidth="1"/>
    <col min="6930" max="6931" width="11.42578125" style="65"/>
    <col min="6932" max="6932" width="4.7109375" style="65" customWidth="1"/>
    <col min="6933" max="6933" width="5" style="65" customWidth="1"/>
    <col min="6934" max="6934" width="2.28515625" style="65" customWidth="1"/>
    <col min="6935" max="6935" width="26" style="65" customWidth="1"/>
    <col min="6936" max="6936" width="8" style="65" customWidth="1"/>
    <col min="6937" max="6937" width="1" style="65" customWidth="1"/>
    <col min="6938" max="6938" width="6.7109375" style="65" customWidth="1"/>
    <col min="6939" max="6939" width="1" style="65" customWidth="1"/>
    <col min="6940" max="6940" width="6.7109375" style="65" customWidth="1"/>
    <col min="6941" max="6941" width="1" style="65" customWidth="1"/>
    <col min="6942" max="6942" width="6.7109375" style="65" customWidth="1"/>
    <col min="6943" max="6943" width="1" style="65" customWidth="1"/>
    <col min="6944" max="6944" width="6.7109375" style="65" customWidth="1"/>
    <col min="6945" max="6945" width="1" style="65" customWidth="1"/>
    <col min="6946" max="6946" width="6.7109375" style="65" customWidth="1"/>
    <col min="6947" max="6947" width="1" style="65" customWidth="1"/>
    <col min="6948" max="6949" width="6.7109375" style="65" customWidth="1"/>
    <col min="6950" max="7168" width="11.42578125" style="65"/>
    <col min="7169" max="7171" width="0" style="65" hidden="1" customWidth="1"/>
    <col min="7172" max="7172" width="6" style="65" customWidth="1"/>
    <col min="7173" max="7173" width="1.140625" style="65" customWidth="1"/>
    <col min="7174" max="7174" width="63.28515625" style="65" customWidth="1"/>
    <col min="7175" max="7177" width="5.7109375" style="65" customWidth="1"/>
    <col min="7178" max="7178" width="0.42578125" style="65" customWidth="1"/>
    <col min="7179" max="7181" width="5.7109375" style="65" customWidth="1"/>
    <col min="7182" max="7182" width="0.42578125" style="65" customWidth="1"/>
    <col min="7183" max="7185" width="5.7109375" style="65" customWidth="1"/>
    <col min="7186" max="7187" width="11.42578125" style="65"/>
    <col min="7188" max="7188" width="4.7109375" style="65" customWidth="1"/>
    <col min="7189" max="7189" width="5" style="65" customWidth="1"/>
    <col min="7190" max="7190" width="2.28515625" style="65" customWidth="1"/>
    <col min="7191" max="7191" width="26" style="65" customWidth="1"/>
    <col min="7192" max="7192" width="8" style="65" customWidth="1"/>
    <col min="7193" max="7193" width="1" style="65" customWidth="1"/>
    <col min="7194" max="7194" width="6.7109375" style="65" customWidth="1"/>
    <col min="7195" max="7195" width="1" style="65" customWidth="1"/>
    <col min="7196" max="7196" width="6.7109375" style="65" customWidth="1"/>
    <col min="7197" max="7197" width="1" style="65" customWidth="1"/>
    <col min="7198" max="7198" width="6.7109375" style="65" customWidth="1"/>
    <col min="7199" max="7199" width="1" style="65" customWidth="1"/>
    <col min="7200" max="7200" width="6.7109375" style="65" customWidth="1"/>
    <col min="7201" max="7201" width="1" style="65" customWidth="1"/>
    <col min="7202" max="7202" width="6.7109375" style="65" customWidth="1"/>
    <col min="7203" max="7203" width="1" style="65" customWidth="1"/>
    <col min="7204" max="7205" width="6.7109375" style="65" customWidth="1"/>
    <col min="7206" max="7424" width="11.42578125" style="65"/>
    <col min="7425" max="7427" width="0" style="65" hidden="1" customWidth="1"/>
    <col min="7428" max="7428" width="6" style="65" customWidth="1"/>
    <col min="7429" max="7429" width="1.140625" style="65" customWidth="1"/>
    <col min="7430" max="7430" width="63.28515625" style="65" customWidth="1"/>
    <col min="7431" max="7433" width="5.7109375" style="65" customWidth="1"/>
    <col min="7434" max="7434" width="0.42578125" style="65" customWidth="1"/>
    <col min="7435" max="7437" width="5.7109375" style="65" customWidth="1"/>
    <col min="7438" max="7438" width="0.42578125" style="65" customWidth="1"/>
    <col min="7439" max="7441" width="5.7109375" style="65" customWidth="1"/>
    <col min="7442" max="7443" width="11.42578125" style="65"/>
    <col min="7444" max="7444" width="4.7109375" style="65" customWidth="1"/>
    <col min="7445" max="7445" width="5" style="65" customWidth="1"/>
    <col min="7446" max="7446" width="2.28515625" style="65" customWidth="1"/>
    <col min="7447" max="7447" width="26" style="65" customWidth="1"/>
    <col min="7448" max="7448" width="8" style="65" customWidth="1"/>
    <col min="7449" max="7449" width="1" style="65" customWidth="1"/>
    <col min="7450" max="7450" width="6.7109375" style="65" customWidth="1"/>
    <col min="7451" max="7451" width="1" style="65" customWidth="1"/>
    <col min="7452" max="7452" width="6.7109375" style="65" customWidth="1"/>
    <col min="7453" max="7453" width="1" style="65" customWidth="1"/>
    <col min="7454" max="7454" width="6.7109375" style="65" customWidth="1"/>
    <col min="7455" max="7455" width="1" style="65" customWidth="1"/>
    <col min="7456" max="7456" width="6.7109375" style="65" customWidth="1"/>
    <col min="7457" max="7457" width="1" style="65" customWidth="1"/>
    <col min="7458" max="7458" width="6.7109375" style="65" customWidth="1"/>
    <col min="7459" max="7459" width="1" style="65" customWidth="1"/>
    <col min="7460" max="7461" width="6.7109375" style="65" customWidth="1"/>
    <col min="7462" max="7680" width="11.42578125" style="65"/>
    <col min="7681" max="7683" width="0" style="65" hidden="1" customWidth="1"/>
    <col min="7684" max="7684" width="6" style="65" customWidth="1"/>
    <col min="7685" max="7685" width="1.140625" style="65" customWidth="1"/>
    <col min="7686" max="7686" width="63.28515625" style="65" customWidth="1"/>
    <col min="7687" max="7689" width="5.7109375" style="65" customWidth="1"/>
    <col min="7690" max="7690" width="0.42578125" style="65" customWidth="1"/>
    <col min="7691" max="7693" width="5.7109375" style="65" customWidth="1"/>
    <col min="7694" max="7694" width="0.42578125" style="65" customWidth="1"/>
    <col min="7695" max="7697" width="5.7109375" style="65" customWidth="1"/>
    <col min="7698" max="7699" width="11.42578125" style="65"/>
    <col min="7700" max="7700" width="4.7109375" style="65" customWidth="1"/>
    <col min="7701" max="7701" width="5" style="65" customWidth="1"/>
    <col min="7702" max="7702" width="2.28515625" style="65" customWidth="1"/>
    <col min="7703" max="7703" width="26" style="65" customWidth="1"/>
    <col min="7704" max="7704" width="8" style="65" customWidth="1"/>
    <col min="7705" max="7705" width="1" style="65" customWidth="1"/>
    <col min="7706" max="7706" width="6.7109375" style="65" customWidth="1"/>
    <col min="7707" max="7707" width="1" style="65" customWidth="1"/>
    <col min="7708" max="7708" width="6.7109375" style="65" customWidth="1"/>
    <col min="7709" max="7709" width="1" style="65" customWidth="1"/>
    <col min="7710" max="7710" width="6.7109375" style="65" customWidth="1"/>
    <col min="7711" max="7711" width="1" style="65" customWidth="1"/>
    <col min="7712" max="7712" width="6.7109375" style="65" customWidth="1"/>
    <col min="7713" max="7713" width="1" style="65" customWidth="1"/>
    <col min="7714" max="7714" width="6.7109375" style="65" customWidth="1"/>
    <col min="7715" max="7715" width="1" style="65" customWidth="1"/>
    <col min="7716" max="7717" width="6.7109375" style="65" customWidth="1"/>
    <col min="7718" max="7936" width="11.42578125" style="65"/>
    <col min="7937" max="7939" width="0" style="65" hidden="1" customWidth="1"/>
    <col min="7940" max="7940" width="6" style="65" customWidth="1"/>
    <col min="7941" max="7941" width="1.140625" style="65" customWidth="1"/>
    <col min="7942" max="7942" width="63.28515625" style="65" customWidth="1"/>
    <col min="7943" max="7945" width="5.7109375" style="65" customWidth="1"/>
    <col min="7946" max="7946" width="0.42578125" style="65" customWidth="1"/>
    <col min="7947" max="7949" width="5.7109375" style="65" customWidth="1"/>
    <col min="7950" max="7950" width="0.42578125" style="65" customWidth="1"/>
    <col min="7951" max="7953" width="5.7109375" style="65" customWidth="1"/>
    <col min="7954" max="7955" width="11.42578125" style="65"/>
    <col min="7956" max="7956" width="4.7109375" style="65" customWidth="1"/>
    <col min="7957" max="7957" width="5" style="65" customWidth="1"/>
    <col min="7958" max="7958" width="2.28515625" style="65" customWidth="1"/>
    <col min="7959" max="7959" width="26" style="65" customWidth="1"/>
    <col min="7960" max="7960" width="8" style="65" customWidth="1"/>
    <col min="7961" max="7961" width="1" style="65" customWidth="1"/>
    <col min="7962" max="7962" width="6.7109375" style="65" customWidth="1"/>
    <col min="7963" max="7963" width="1" style="65" customWidth="1"/>
    <col min="7964" max="7964" width="6.7109375" style="65" customWidth="1"/>
    <col min="7965" max="7965" width="1" style="65" customWidth="1"/>
    <col min="7966" max="7966" width="6.7109375" style="65" customWidth="1"/>
    <col min="7967" max="7967" width="1" style="65" customWidth="1"/>
    <col min="7968" max="7968" width="6.7109375" style="65" customWidth="1"/>
    <col min="7969" max="7969" width="1" style="65" customWidth="1"/>
    <col min="7970" max="7970" width="6.7109375" style="65" customWidth="1"/>
    <col min="7971" max="7971" width="1" style="65" customWidth="1"/>
    <col min="7972" max="7973" width="6.7109375" style="65" customWidth="1"/>
    <col min="7974" max="8192" width="11.42578125" style="65"/>
    <col min="8193" max="8195" width="0" style="65" hidden="1" customWidth="1"/>
    <col min="8196" max="8196" width="6" style="65" customWidth="1"/>
    <col min="8197" max="8197" width="1.140625" style="65" customWidth="1"/>
    <col min="8198" max="8198" width="63.28515625" style="65" customWidth="1"/>
    <col min="8199" max="8201" width="5.7109375" style="65" customWidth="1"/>
    <col min="8202" max="8202" width="0.42578125" style="65" customWidth="1"/>
    <col min="8203" max="8205" width="5.7109375" style="65" customWidth="1"/>
    <col min="8206" max="8206" width="0.42578125" style="65" customWidth="1"/>
    <col min="8207" max="8209" width="5.7109375" style="65" customWidth="1"/>
    <col min="8210" max="8211" width="11.42578125" style="65"/>
    <col min="8212" max="8212" width="4.7109375" style="65" customWidth="1"/>
    <col min="8213" max="8213" width="5" style="65" customWidth="1"/>
    <col min="8214" max="8214" width="2.28515625" style="65" customWidth="1"/>
    <col min="8215" max="8215" width="26" style="65" customWidth="1"/>
    <col min="8216" max="8216" width="8" style="65" customWidth="1"/>
    <col min="8217" max="8217" width="1" style="65" customWidth="1"/>
    <col min="8218" max="8218" width="6.7109375" style="65" customWidth="1"/>
    <col min="8219" max="8219" width="1" style="65" customWidth="1"/>
    <col min="8220" max="8220" width="6.7109375" style="65" customWidth="1"/>
    <col min="8221" max="8221" width="1" style="65" customWidth="1"/>
    <col min="8222" max="8222" width="6.7109375" style="65" customWidth="1"/>
    <col min="8223" max="8223" width="1" style="65" customWidth="1"/>
    <col min="8224" max="8224" width="6.7109375" style="65" customWidth="1"/>
    <col min="8225" max="8225" width="1" style="65" customWidth="1"/>
    <col min="8226" max="8226" width="6.7109375" style="65" customWidth="1"/>
    <col min="8227" max="8227" width="1" style="65" customWidth="1"/>
    <col min="8228" max="8229" width="6.7109375" style="65" customWidth="1"/>
    <col min="8230" max="8448" width="11.42578125" style="65"/>
    <col min="8449" max="8451" width="0" style="65" hidden="1" customWidth="1"/>
    <col min="8452" max="8452" width="6" style="65" customWidth="1"/>
    <col min="8453" max="8453" width="1.140625" style="65" customWidth="1"/>
    <col min="8454" max="8454" width="63.28515625" style="65" customWidth="1"/>
    <col min="8455" max="8457" width="5.7109375" style="65" customWidth="1"/>
    <col min="8458" max="8458" width="0.42578125" style="65" customWidth="1"/>
    <col min="8459" max="8461" width="5.7109375" style="65" customWidth="1"/>
    <col min="8462" max="8462" width="0.42578125" style="65" customWidth="1"/>
    <col min="8463" max="8465" width="5.7109375" style="65" customWidth="1"/>
    <col min="8466" max="8467" width="11.42578125" style="65"/>
    <col min="8468" max="8468" width="4.7109375" style="65" customWidth="1"/>
    <col min="8469" max="8469" width="5" style="65" customWidth="1"/>
    <col min="8470" max="8470" width="2.28515625" style="65" customWidth="1"/>
    <col min="8471" max="8471" width="26" style="65" customWidth="1"/>
    <col min="8472" max="8472" width="8" style="65" customWidth="1"/>
    <col min="8473" max="8473" width="1" style="65" customWidth="1"/>
    <col min="8474" max="8474" width="6.7109375" style="65" customWidth="1"/>
    <col min="8475" max="8475" width="1" style="65" customWidth="1"/>
    <col min="8476" max="8476" width="6.7109375" style="65" customWidth="1"/>
    <col min="8477" max="8477" width="1" style="65" customWidth="1"/>
    <col min="8478" max="8478" width="6.7109375" style="65" customWidth="1"/>
    <col min="8479" max="8479" width="1" style="65" customWidth="1"/>
    <col min="8480" max="8480" width="6.7109375" style="65" customWidth="1"/>
    <col min="8481" max="8481" width="1" style="65" customWidth="1"/>
    <col min="8482" max="8482" width="6.7109375" style="65" customWidth="1"/>
    <col min="8483" max="8483" width="1" style="65" customWidth="1"/>
    <col min="8484" max="8485" width="6.7109375" style="65" customWidth="1"/>
    <col min="8486" max="8704" width="11.42578125" style="65"/>
    <col min="8705" max="8707" width="0" style="65" hidden="1" customWidth="1"/>
    <col min="8708" max="8708" width="6" style="65" customWidth="1"/>
    <col min="8709" max="8709" width="1.140625" style="65" customWidth="1"/>
    <col min="8710" max="8710" width="63.28515625" style="65" customWidth="1"/>
    <col min="8711" max="8713" width="5.7109375" style="65" customWidth="1"/>
    <col min="8714" max="8714" width="0.42578125" style="65" customWidth="1"/>
    <col min="8715" max="8717" width="5.7109375" style="65" customWidth="1"/>
    <col min="8718" max="8718" width="0.42578125" style="65" customWidth="1"/>
    <col min="8719" max="8721" width="5.7109375" style="65" customWidth="1"/>
    <col min="8722" max="8723" width="11.42578125" style="65"/>
    <col min="8724" max="8724" width="4.7109375" style="65" customWidth="1"/>
    <col min="8725" max="8725" width="5" style="65" customWidth="1"/>
    <col min="8726" max="8726" width="2.28515625" style="65" customWidth="1"/>
    <col min="8727" max="8727" width="26" style="65" customWidth="1"/>
    <col min="8728" max="8728" width="8" style="65" customWidth="1"/>
    <col min="8729" max="8729" width="1" style="65" customWidth="1"/>
    <col min="8730" max="8730" width="6.7109375" style="65" customWidth="1"/>
    <col min="8731" max="8731" width="1" style="65" customWidth="1"/>
    <col min="8732" max="8732" width="6.7109375" style="65" customWidth="1"/>
    <col min="8733" max="8733" width="1" style="65" customWidth="1"/>
    <col min="8734" max="8734" width="6.7109375" style="65" customWidth="1"/>
    <col min="8735" max="8735" width="1" style="65" customWidth="1"/>
    <col min="8736" max="8736" width="6.7109375" style="65" customWidth="1"/>
    <col min="8737" max="8737" width="1" style="65" customWidth="1"/>
    <col min="8738" max="8738" width="6.7109375" style="65" customWidth="1"/>
    <col min="8739" max="8739" width="1" style="65" customWidth="1"/>
    <col min="8740" max="8741" width="6.7109375" style="65" customWidth="1"/>
    <col min="8742" max="8960" width="11.42578125" style="65"/>
    <col min="8961" max="8963" width="0" style="65" hidden="1" customWidth="1"/>
    <col min="8964" max="8964" width="6" style="65" customWidth="1"/>
    <col min="8965" max="8965" width="1.140625" style="65" customWidth="1"/>
    <col min="8966" max="8966" width="63.28515625" style="65" customWidth="1"/>
    <col min="8967" max="8969" width="5.7109375" style="65" customWidth="1"/>
    <col min="8970" max="8970" width="0.42578125" style="65" customWidth="1"/>
    <col min="8971" max="8973" width="5.7109375" style="65" customWidth="1"/>
    <col min="8974" max="8974" width="0.42578125" style="65" customWidth="1"/>
    <col min="8975" max="8977" width="5.7109375" style="65" customWidth="1"/>
    <col min="8978" max="8979" width="11.42578125" style="65"/>
    <col min="8980" max="8980" width="4.7109375" style="65" customWidth="1"/>
    <col min="8981" max="8981" width="5" style="65" customWidth="1"/>
    <col min="8982" max="8982" width="2.28515625" style="65" customWidth="1"/>
    <col min="8983" max="8983" width="26" style="65" customWidth="1"/>
    <col min="8984" max="8984" width="8" style="65" customWidth="1"/>
    <col min="8985" max="8985" width="1" style="65" customWidth="1"/>
    <col min="8986" max="8986" width="6.7109375" style="65" customWidth="1"/>
    <col min="8987" max="8987" width="1" style="65" customWidth="1"/>
    <col min="8988" max="8988" width="6.7109375" style="65" customWidth="1"/>
    <col min="8989" max="8989" width="1" style="65" customWidth="1"/>
    <col min="8990" max="8990" width="6.7109375" style="65" customWidth="1"/>
    <col min="8991" max="8991" width="1" style="65" customWidth="1"/>
    <col min="8992" max="8992" width="6.7109375" style="65" customWidth="1"/>
    <col min="8993" max="8993" width="1" style="65" customWidth="1"/>
    <col min="8994" max="8994" width="6.7109375" style="65" customWidth="1"/>
    <col min="8995" max="8995" width="1" style="65" customWidth="1"/>
    <col min="8996" max="8997" width="6.7109375" style="65" customWidth="1"/>
    <col min="8998" max="9216" width="11.42578125" style="65"/>
    <col min="9217" max="9219" width="0" style="65" hidden="1" customWidth="1"/>
    <col min="9220" max="9220" width="6" style="65" customWidth="1"/>
    <col min="9221" max="9221" width="1.140625" style="65" customWidth="1"/>
    <col min="9222" max="9222" width="63.28515625" style="65" customWidth="1"/>
    <col min="9223" max="9225" width="5.7109375" style="65" customWidth="1"/>
    <col min="9226" max="9226" width="0.42578125" style="65" customWidth="1"/>
    <col min="9227" max="9229" width="5.7109375" style="65" customWidth="1"/>
    <col min="9230" max="9230" width="0.42578125" style="65" customWidth="1"/>
    <col min="9231" max="9233" width="5.7109375" style="65" customWidth="1"/>
    <col min="9234" max="9235" width="11.42578125" style="65"/>
    <col min="9236" max="9236" width="4.7109375" style="65" customWidth="1"/>
    <col min="9237" max="9237" width="5" style="65" customWidth="1"/>
    <col min="9238" max="9238" width="2.28515625" style="65" customWidth="1"/>
    <col min="9239" max="9239" width="26" style="65" customWidth="1"/>
    <col min="9240" max="9240" width="8" style="65" customWidth="1"/>
    <col min="9241" max="9241" width="1" style="65" customWidth="1"/>
    <col min="9242" max="9242" width="6.7109375" style="65" customWidth="1"/>
    <col min="9243" max="9243" width="1" style="65" customWidth="1"/>
    <col min="9244" max="9244" width="6.7109375" style="65" customWidth="1"/>
    <col min="9245" max="9245" width="1" style="65" customWidth="1"/>
    <col min="9246" max="9246" width="6.7109375" style="65" customWidth="1"/>
    <col min="9247" max="9247" width="1" style="65" customWidth="1"/>
    <col min="9248" max="9248" width="6.7109375" style="65" customWidth="1"/>
    <col min="9249" max="9249" width="1" style="65" customWidth="1"/>
    <col min="9250" max="9250" width="6.7109375" style="65" customWidth="1"/>
    <col min="9251" max="9251" width="1" style="65" customWidth="1"/>
    <col min="9252" max="9253" width="6.7109375" style="65" customWidth="1"/>
    <col min="9254" max="9472" width="11.42578125" style="65"/>
    <col min="9473" max="9475" width="0" style="65" hidden="1" customWidth="1"/>
    <col min="9476" max="9476" width="6" style="65" customWidth="1"/>
    <col min="9477" max="9477" width="1.140625" style="65" customWidth="1"/>
    <col min="9478" max="9478" width="63.28515625" style="65" customWidth="1"/>
    <col min="9479" max="9481" width="5.7109375" style="65" customWidth="1"/>
    <col min="9482" max="9482" width="0.42578125" style="65" customWidth="1"/>
    <col min="9483" max="9485" width="5.7109375" style="65" customWidth="1"/>
    <col min="9486" max="9486" width="0.42578125" style="65" customWidth="1"/>
    <col min="9487" max="9489" width="5.7109375" style="65" customWidth="1"/>
    <col min="9490" max="9491" width="11.42578125" style="65"/>
    <col min="9492" max="9492" width="4.7109375" style="65" customWidth="1"/>
    <col min="9493" max="9493" width="5" style="65" customWidth="1"/>
    <col min="9494" max="9494" width="2.28515625" style="65" customWidth="1"/>
    <col min="9495" max="9495" width="26" style="65" customWidth="1"/>
    <col min="9496" max="9496" width="8" style="65" customWidth="1"/>
    <col min="9497" max="9497" width="1" style="65" customWidth="1"/>
    <col min="9498" max="9498" width="6.7109375" style="65" customWidth="1"/>
    <col min="9499" max="9499" width="1" style="65" customWidth="1"/>
    <col min="9500" max="9500" width="6.7109375" style="65" customWidth="1"/>
    <col min="9501" max="9501" width="1" style="65" customWidth="1"/>
    <col min="9502" max="9502" width="6.7109375" style="65" customWidth="1"/>
    <col min="9503" max="9503" width="1" style="65" customWidth="1"/>
    <col min="9504" max="9504" width="6.7109375" style="65" customWidth="1"/>
    <col min="9505" max="9505" width="1" style="65" customWidth="1"/>
    <col min="9506" max="9506" width="6.7109375" style="65" customWidth="1"/>
    <col min="9507" max="9507" width="1" style="65" customWidth="1"/>
    <col min="9508" max="9509" width="6.7109375" style="65" customWidth="1"/>
    <col min="9510" max="9728" width="11.42578125" style="65"/>
    <col min="9729" max="9731" width="0" style="65" hidden="1" customWidth="1"/>
    <col min="9732" max="9732" width="6" style="65" customWidth="1"/>
    <col min="9733" max="9733" width="1.140625" style="65" customWidth="1"/>
    <col min="9734" max="9734" width="63.28515625" style="65" customWidth="1"/>
    <col min="9735" max="9737" width="5.7109375" style="65" customWidth="1"/>
    <col min="9738" max="9738" width="0.42578125" style="65" customWidth="1"/>
    <col min="9739" max="9741" width="5.7109375" style="65" customWidth="1"/>
    <col min="9742" max="9742" width="0.42578125" style="65" customWidth="1"/>
    <col min="9743" max="9745" width="5.7109375" style="65" customWidth="1"/>
    <col min="9746" max="9747" width="11.42578125" style="65"/>
    <col min="9748" max="9748" width="4.7109375" style="65" customWidth="1"/>
    <col min="9749" max="9749" width="5" style="65" customWidth="1"/>
    <col min="9750" max="9750" width="2.28515625" style="65" customWidth="1"/>
    <col min="9751" max="9751" width="26" style="65" customWidth="1"/>
    <col min="9752" max="9752" width="8" style="65" customWidth="1"/>
    <col min="9753" max="9753" width="1" style="65" customWidth="1"/>
    <col min="9754" max="9754" width="6.7109375" style="65" customWidth="1"/>
    <col min="9755" max="9755" width="1" style="65" customWidth="1"/>
    <col min="9756" max="9756" width="6.7109375" style="65" customWidth="1"/>
    <col min="9757" max="9757" width="1" style="65" customWidth="1"/>
    <col min="9758" max="9758" width="6.7109375" style="65" customWidth="1"/>
    <col min="9759" max="9759" width="1" style="65" customWidth="1"/>
    <col min="9760" max="9760" width="6.7109375" style="65" customWidth="1"/>
    <col min="9761" max="9761" width="1" style="65" customWidth="1"/>
    <col min="9762" max="9762" width="6.7109375" style="65" customWidth="1"/>
    <col min="9763" max="9763" width="1" style="65" customWidth="1"/>
    <col min="9764" max="9765" width="6.7109375" style="65" customWidth="1"/>
    <col min="9766" max="9984" width="11.42578125" style="65"/>
    <col min="9985" max="9987" width="0" style="65" hidden="1" customWidth="1"/>
    <col min="9988" max="9988" width="6" style="65" customWidth="1"/>
    <col min="9989" max="9989" width="1.140625" style="65" customWidth="1"/>
    <col min="9990" max="9990" width="63.28515625" style="65" customWidth="1"/>
    <col min="9991" max="9993" width="5.7109375" style="65" customWidth="1"/>
    <col min="9994" max="9994" width="0.42578125" style="65" customWidth="1"/>
    <col min="9995" max="9997" width="5.7109375" style="65" customWidth="1"/>
    <col min="9998" max="9998" width="0.42578125" style="65" customWidth="1"/>
    <col min="9999" max="10001" width="5.7109375" style="65" customWidth="1"/>
    <col min="10002" max="10003" width="11.42578125" style="65"/>
    <col min="10004" max="10004" width="4.7109375" style="65" customWidth="1"/>
    <col min="10005" max="10005" width="5" style="65" customWidth="1"/>
    <col min="10006" max="10006" width="2.28515625" style="65" customWidth="1"/>
    <col min="10007" max="10007" width="26" style="65" customWidth="1"/>
    <col min="10008" max="10008" width="8" style="65" customWidth="1"/>
    <col min="10009" max="10009" width="1" style="65" customWidth="1"/>
    <col min="10010" max="10010" width="6.7109375" style="65" customWidth="1"/>
    <col min="10011" max="10011" width="1" style="65" customWidth="1"/>
    <col min="10012" max="10012" width="6.7109375" style="65" customWidth="1"/>
    <col min="10013" max="10013" width="1" style="65" customWidth="1"/>
    <col min="10014" max="10014" width="6.7109375" style="65" customWidth="1"/>
    <col min="10015" max="10015" width="1" style="65" customWidth="1"/>
    <col min="10016" max="10016" width="6.7109375" style="65" customWidth="1"/>
    <col min="10017" max="10017" width="1" style="65" customWidth="1"/>
    <col min="10018" max="10018" width="6.7109375" style="65" customWidth="1"/>
    <col min="10019" max="10019" width="1" style="65" customWidth="1"/>
    <col min="10020" max="10021" width="6.7109375" style="65" customWidth="1"/>
    <col min="10022" max="10240" width="11.42578125" style="65"/>
    <col min="10241" max="10243" width="0" style="65" hidden="1" customWidth="1"/>
    <col min="10244" max="10244" width="6" style="65" customWidth="1"/>
    <col min="10245" max="10245" width="1.140625" style="65" customWidth="1"/>
    <col min="10246" max="10246" width="63.28515625" style="65" customWidth="1"/>
    <col min="10247" max="10249" width="5.7109375" style="65" customWidth="1"/>
    <col min="10250" max="10250" width="0.42578125" style="65" customWidth="1"/>
    <col min="10251" max="10253" width="5.7109375" style="65" customWidth="1"/>
    <col min="10254" max="10254" width="0.42578125" style="65" customWidth="1"/>
    <col min="10255" max="10257" width="5.7109375" style="65" customWidth="1"/>
    <col min="10258" max="10259" width="11.42578125" style="65"/>
    <col min="10260" max="10260" width="4.7109375" style="65" customWidth="1"/>
    <col min="10261" max="10261" width="5" style="65" customWidth="1"/>
    <col min="10262" max="10262" width="2.28515625" style="65" customWidth="1"/>
    <col min="10263" max="10263" width="26" style="65" customWidth="1"/>
    <col min="10264" max="10264" width="8" style="65" customWidth="1"/>
    <col min="10265" max="10265" width="1" style="65" customWidth="1"/>
    <col min="10266" max="10266" width="6.7109375" style="65" customWidth="1"/>
    <col min="10267" max="10267" width="1" style="65" customWidth="1"/>
    <col min="10268" max="10268" width="6.7109375" style="65" customWidth="1"/>
    <col min="10269" max="10269" width="1" style="65" customWidth="1"/>
    <col min="10270" max="10270" width="6.7109375" style="65" customWidth="1"/>
    <col min="10271" max="10271" width="1" style="65" customWidth="1"/>
    <col min="10272" max="10272" width="6.7109375" style="65" customWidth="1"/>
    <col min="10273" max="10273" width="1" style="65" customWidth="1"/>
    <col min="10274" max="10274" width="6.7109375" style="65" customWidth="1"/>
    <col min="10275" max="10275" width="1" style="65" customWidth="1"/>
    <col min="10276" max="10277" width="6.7109375" style="65" customWidth="1"/>
    <col min="10278" max="10496" width="11.42578125" style="65"/>
    <col min="10497" max="10499" width="0" style="65" hidden="1" customWidth="1"/>
    <col min="10500" max="10500" width="6" style="65" customWidth="1"/>
    <col min="10501" max="10501" width="1.140625" style="65" customWidth="1"/>
    <col min="10502" max="10502" width="63.28515625" style="65" customWidth="1"/>
    <col min="10503" max="10505" width="5.7109375" style="65" customWidth="1"/>
    <col min="10506" max="10506" width="0.42578125" style="65" customWidth="1"/>
    <col min="10507" max="10509" width="5.7109375" style="65" customWidth="1"/>
    <col min="10510" max="10510" width="0.42578125" style="65" customWidth="1"/>
    <col min="10511" max="10513" width="5.7109375" style="65" customWidth="1"/>
    <col min="10514" max="10515" width="11.42578125" style="65"/>
    <col min="10516" max="10516" width="4.7109375" style="65" customWidth="1"/>
    <col min="10517" max="10517" width="5" style="65" customWidth="1"/>
    <col min="10518" max="10518" width="2.28515625" style="65" customWidth="1"/>
    <col min="10519" max="10519" width="26" style="65" customWidth="1"/>
    <col min="10520" max="10520" width="8" style="65" customWidth="1"/>
    <col min="10521" max="10521" width="1" style="65" customWidth="1"/>
    <col min="10522" max="10522" width="6.7109375" style="65" customWidth="1"/>
    <col min="10523" max="10523" width="1" style="65" customWidth="1"/>
    <col min="10524" max="10524" width="6.7109375" style="65" customWidth="1"/>
    <col min="10525" max="10525" width="1" style="65" customWidth="1"/>
    <col min="10526" max="10526" width="6.7109375" style="65" customWidth="1"/>
    <col min="10527" max="10527" width="1" style="65" customWidth="1"/>
    <col min="10528" max="10528" width="6.7109375" style="65" customWidth="1"/>
    <col min="10529" max="10529" width="1" style="65" customWidth="1"/>
    <col min="10530" max="10530" width="6.7109375" style="65" customWidth="1"/>
    <col min="10531" max="10531" width="1" style="65" customWidth="1"/>
    <col min="10532" max="10533" width="6.7109375" style="65" customWidth="1"/>
    <col min="10534" max="10752" width="11.42578125" style="65"/>
    <col min="10753" max="10755" width="0" style="65" hidden="1" customWidth="1"/>
    <col min="10756" max="10756" width="6" style="65" customWidth="1"/>
    <col min="10757" max="10757" width="1.140625" style="65" customWidth="1"/>
    <col min="10758" max="10758" width="63.28515625" style="65" customWidth="1"/>
    <col min="10759" max="10761" width="5.7109375" style="65" customWidth="1"/>
    <col min="10762" max="10762" width="0.42578125" style="65" customWidth="1"/>
    <col min="10763" max="10765" width="5.7109375" style="65" customWidth="1"/>
    <col min="10766" max="10766" width="0.42578125" style="65" customWidth="1"/>
    <col min="10767" max="10769" width="5.7109375" style="65" customWidth="1"/>
    <col min="10770" max="10771" width="11.42578125" style="65"/>
    <col min="10772" max="10772" width="4.7109375" style="65" customWidth="1"/>
    <col min="10773" max="10773" width="5" style="65" customWidth="1"/>
    <col min="10774" max="10774" width="2.28515625" style="65" customWidth="1"/>
    <col min="10775" max="10775" width="26" style="65" customWidth="1"/>
    <col min="10776" max="10776" width="8" style="65" customWidth="1"/>
    <col min="10777" max="10777" width="1" style="65" customWidth="1"/>
    <col min="10778" max="10778" width="6.7109375" style="65" customWidth="1"/>
    <col min="10779" max="10779" width="1" style="65" customWidth="1"/>
    <col min="10780" max="10780" width="6.7109375" style="65" customWidth="1"/>
    <col min="10781" max="10781" width="1" style="65" customWidth="1"/>
    <col min="10782" max="10782" width="6.7109375" style="65" customWidth="1"/>
    <col min="10783" max="10783" width="1" style="65" customWidth="1"/>
    <col min="10784" max="10784" width="6.7109375" style="65" customWidth="1"/>
    <col min="10785" max="10785" width="1" style="65" customWidth="1"/>
    <col min="10786" max="10786" width="6.7109375" style="65" customWidth="1"/>
    <col min="10787" max="10787" width="1" style="65" customWidth="1"/>
    <col min="10788" max="10789" width="6.7109375" style="65" customWidth="1"/>
    <col min="10790" max="11008" width="11.42578125" style="65"/>
    <col min="11009" max="11011" width="0" style="65" hidden="1" customWidth="1"/>
    <col min="11012" max="11012" width="6" style="65" customWidth="1"/>
    <col min="11013" max="11013" width="1.140625" style="65" customWidth="1"/>
    <col min="11014" max="11014" width="63.28515625" style="65" customWidth="1"/>
    <col min="11015" max="11017" width="5.7109375" style="65" customWidth="1"/>
    <col min="11018" max="11018" width="0.42578125" style="65" customWidth="1"/>
    <col min="11019" max="11021" width="5.7109375" style="65" customWidth="1"/>
    <col min="11022" max="11022" width="0.42578125" style="65" customWidth="1"/>
    <col min="11023" max="11025" width="5.7109375" style="65" customWidth="1"/>
    <col min="11026" max="11027" width="11.42578125" style="65"/>
    <col min="11028" max="11028" width="4.7109375" style="65" customWidth="1"/>
    <col min="11029" max="11029" width="5" style="65" customWidth="1"/>
    <col min="11030" max="11030" width="2.28515625" style="65" customWidth="1"/>
    <col min="11031" max="11031" width="26" style="65" customWidth="1"/>
    <col min="11032" max="11032" width="8" style="65" customWidth="1"/>
    <col min="11033" max="11033" width="1" style="65" customWidth="1"/>
    <col min="11034" max="11034" width="6.7109375" style="65" customWidth="1"/>
    <col min="11035" max="11035" width="1" style="65" customWidth="1"/>
    <col min="11036" max="11036" width="6.7109375" style="65" customWidth="1"/>
    <col min="11037" max="11037" width="1" style="65" customWidth="1"/>
    <col min="11038" max="11038" width="6.7109375" style="65" customWidth="1"/>
    <col min="11039" max="11039" width="1" style="65" customWidth="1"/>
    <col min="11040" max="11040" width="6.7109375" style="65" customWidth="1"/>
    <col min="11041" max="11041" width="1" style="65" customWidth="1"/>
    <col min="11042" max="11042" width="6.7109375" style="65" customWidth="1"/>
    <col min="11043" max="11043" width="1" style="65" customWidth="1"/>
    <col min="11044" max="11045" width="6.7109375" style="65" customWidth="1"/>
    <col min="11046" max="11264" width="11.42578125" style="65"/>
    <col min="11265" max="11267" width="0" style="65" hidden="1" customWidth="1"/>
    <col min="11268" max="11268" width="6" style="65" customWidth="1"/>
    <col min="11269" max="11269" width="1.140625" style="65" customWidth="1"/>
    <col min="11270" max="11270" width="63.28515625" style="65" customWidth="1"/>
    <col min="11271" max="11273" width="5.7109375" style="65" customWidth="1"/>
    <col min="11274" max="11274" width="0.42578125" style="65" customWidth="1"/>
    <col min="11275" max="11277" width="5.7109375" style="65" customWidth="1"/>
    <col min="11278" max="11278" width="0.42578125" style="65" customWidth="1"/>
    <col min="11279" max="11281" width="5.7109375" style="65" customWidth="1"/>
    <col min="11282" max="11283" width="11.42578125" style="65"/>
    <col min="11284" max="11284" width="4.7109375" style="65" customWidth="1"/>
    <col min="11285" max="11285" width="5" style="65" customWidth="1"/>
    <col min="11286" max="11286" width="2.28515625" style="65" customWidth="1"/>
    <col min="11287" max="11287" width="26" style="65" customWidth="1"/>
    <col min="11288" max="11288" width="8" style="65" customWidth="1"/>
    <col min="11289" max="11289" width="1" style="65" customWidth="1"/>
    <col min="11290" max="11290" width="6.7109375" style="65" customWidth="1"/>
    <col min="11291" max="11291" width="1" style="65" customWidth="1"/>
    <col min="11292" max="11292" width="6.7109375" style="65" customWidth="1"/>
    <col min="11293" max="11293" width="1" style="65" customWidth="1"/>
    <col min="11294" max="11294" width="6.7109375" style="65" customWidth="1"/>
    <col min="11295" max="11295" width="1" style="65" customWidth="1"/>
    <col min="11296" max="11296" width="6.7109375" style="65" customWidth="1"/>
    <col min="11297" max="11297" width="1" style="65" customWidth="1"/>
    <col min="11298" max="11298" width="6.7109375" style="65" customWidth="1"/>
    <col min="11299" max="11299" width="1" style="65" customWidth="1"/>
    <col min="11300" max="11301" width="6.7109375" style="65" customWidth="1"/>
    <col min="11302" max="11520" width="11.42578125" style="65"/>
    <col min="11521" max="11523" width="0" style="65" hidden="1" customWidth="1"/>
    <col min="11524" max="11524" width="6" style="65" customWidth="1"/>
    <col min="11525" max="11525" width="1.140625" style="65" customWidth="1"/>
    <col min="11526" max="11526" width="63.28515625" style="65" customWidth="1"/>
    <col min="11527" max="11529" width="5.7109375" style="65" customWidth="1"/>
    <col min="11530" max="11530" width="0.42578125" style="65" customWidth="1"/>
    <col min="11531" max="11533" width="5.7109375" style="65" customWidth="1"/>
    <col min="11534" max="11534" width="0.42578125" style="65" customWidth="1"/>
    <col min="11535" max="11537" width="5.7109375" style="65" customWidth="1"/>
    <col min="11538" max="11539" width="11.42578125" style="65"/>
    <col min="11540" max="11540" width="4.7109375" style="65" customWidth="1"/>
    <col min="11541" max="11541" width="5" style="65" customWidth="1"/>
    <col min="11542" max="11542" width="2.28515625" style="65" customWidth="1"/>
    <col min="11543" max="11543" width="26" style="65" customWidth="1"/>
    <col min="11544" max="11544" width="8" style="65" customWidth="1"/>
    <col min="11545" max="11545" width="1" style="65" customWidth="1"/>
    <col min="11546" max="11546" width="6.7109375" style="65" customWidth="1"/>
    <col min="11547" max="11547" width="1" style="65" customWidth="1"/>
    <col min="11548" max="11548" width="6.7109375" style="65" customWidth="1"/>
    <col min="11549" max="11549" width="1" style="65" customWidth="1"/>
    <col min="11550" max="11550" width="6.7109375" style="65" customWidth="1"/>
    <col min="11551" max="11551" width="1" style="65" customWidth="1"/>
    <col min="11552" max="11552" width="6.7109375" style="65" customWidth="1"/>
    <col min="11553" max="11553" width="1" style="65" customWidth="1"/>
    <col min="11554" max="11554" width="6.7109375" style="65" customWidth="1"/>
    <col min="11555" max="11555" width="1" style="65" customWidth="1"/>
    <col min="11556" max="11557" width="6.7109375" style="65" customWidth="1"/>
    <col min="11558" max="11776" width="11.42578125" style="65"/>
    <col min="11777" max="11779" width="0" style="65" hidden="1" customWidth="1"/>
    <col min="11780" max="11780" width="6" style="65" customWidth="1"/>
    <col min="11781" max="11781" width="1.140625" style="65" customWidth="1"/>
    <col min="11782" max="11782" width="63.28515625" style="65" customWidth="1"/>
    <col min="11783" max="11785" width="5.7109375" style="65" customWidth="1"/>
    <col min="11786" max="11786" width="0.42578125" style="65" customWidth="1"/>
    <col min="11787" max="11789" width="5.7109375" style="65" customWidth="1"/>
    <col min="11790" max="11790" width="0.42578125" style="65" customWidth="1"/>
    <col min="11791" max="11793" width="5.7109375" style="65" customWidth="1"/>
    <col min="11794" max="11795" width="11.42578125" style="65"/>
    <col min="11796" max="11796" width="4.7109375" style="65" customWidth="1"/>
    <col min="11797" max="11797" width="5" style="65" customWidth="1"/>
    <col min="11798" max="11798" width="2.28515625" style="65" customWidth="1"/>
    <col min="11799" max="11799" width="26" style="65" customWidth="1"/>
    <col min="11800" max="11800" width="8" style="65" customWidth="1"/>
    <col min="11801" max="11801" width="1" style="65" customWidth="1"/>
    <col min="11802" max="11802" width="6.7109375" style="65" customWidth="1"/>
    <col min="11803" max="11803" width="1" style="65" customWidth="1"/>
    <col min="11804" max="11804" width="6.7109375" style="65" customWidth="1"/>
    <col min="11805" max="11805" width="1" style="65" customWidth="1"/>
    <col min="11806" max="11806" width="6.7109375" style="65" customWidth="1"/>
    <col min="11807" max="11807" width="1" style="65" customWidth="1"/>
    <col min="11808" max="11808" width="6.7109375" style="65" customWidth="1"/>
    <col min="11809" max="11809" width="1" style="65" customWidth="1"/>
    <col min="11810" max="11810" width="6.7109375" style="65" customWidth="1"/>
    <col min="11811" max="11811" width="1" style="65" customWidth="1"/>
    <col min="11812" max="11813" width="6.7109375" style="65" customWidth="1"/>
    <col min="11814" max="12032" width="11.42578125" style="65"/>
    <col min="12033" max="12035" width="0" style="65" hidden="1" customWidth="1"/>
    <col min="12036" max="12036" width="6" style="65" customWidth="1"/>
    <col min="12037" max="12037" width="1.140625" style="65" customWidth="1"/>
    <col min="12038" max="12038" width="63.28515625" style="65" customWidth="1"/>
    <col min="12039" max="12041" width="5.7109375" style="65" customWidth="1"/>
    <col min="12042" max="12042" width="0.42578125" style="65" customWidth="1"/>
    <col min="12043" max="12045" width="5.7109375" style="65" customWidth="1"/>
    <col min="12046" max="12046" width="0.42578125" style="65" customWidth="1"/>
    <col min="12047" max="12049" width="5.7109375" style="65" customWidth="1"/>
    <col min="12050" max="12051" width="11.42578125" style="65"/>
    <col min="12052" max="12052" width="4.7109375" style="65" customWidth="1"/>
    <col min="12053" max="12053" width="5" style="65" customWidth="1"/>
    <col min="12054" max="12054" width="2.28515625" style="65" customWidth="1"/>
    <col min="12055" max="12055" width="26" style="65" customWidth="1"/>
    <col min="12056" max="12056" width="8" style="65" customWidth="1"/>
    <col min="12057" max="12057" width="1" style="65" customWidth="1"/>
    <col min="12058" max="12058" width="6.7109375" style="65" customWidth="1"/>
    <col min="12059" max="12059" width="1" style="65" customWidth="1"/>
    <col min="12060" max="12060" width="6.7109375" style="65" customWidth="1"/>
    <col min="12061" max="12061" width="1" style="65" customWidth="1"/>
    <col min="12062" max="12062" width="6.7109375" style="65" customWidth="1"/>
    <col min="12063" max="12063" width="1" style="65" customWidth="1"/>
    <col min="12064" max="12064" width="6.7109375" style="65" customWidth="1"/>
    <col min="12065" max="12065" width="1" style="65" customWidth="1"/>
    <col min="12066" max="12066" width="6.7109375" style="65" customWidth="1"/>
    <col min="12067" max="12067" width="1" style="65" customWidth="1"/>
    <col min="12068" max="12069" width="6.7109375" style="65" customWidth="1"/>
    <col min="12070" max="12288" width="11.42578125" style="65"/>
    <col min="12289" max="12291" width="0" style="65" hidden="1" customWidth="1"/>
    <col min="12292" max="12292" width="6" style="65" customWidth="1"/>
    <col min="12293" max="12293" width="1.140625" style="65" customWidth="1"/>
    <col min="12294" max="12294" width="63.28515625" style="65" customWidth="1"/>
    <col min="12295" max="12297" width="5.7109375" style="65" customWidth="1"/>
    <col min="12298" max="12298" width="0.42578125" style="65" customWidth="1"/>
    <col min="12299" max="12301" width="5.7109375" style="65" customWidth="1"/>
    <col min="12302" max="12302" width="0.42578125" style="65" customWidth="1"/>
    <col min="12303" max="12305" width="5.7109375" style="65" customWidth="1"/>
    <col min="12306" max="12307" width="11.42578125" style="65"/>
    <col min="12308" max="12308" width="4.7109375" style="65" customWidth="1"/>
    <col min="12309" max="12309" width="5" style="65" customWidth="1"/>
    <col min="12310" max="12310" width="2.28515625" style="65" customWidth="1"/>
    <col min="12311" max="12311" width="26" style="65" customWidth="1"/>
    <col min="12312" max="12312" width="8" style="65" customWidth="1"/>
    <col min="12313" max="12313" width="1" style="65" customWidth="1"/>
    <col min="12314" max="12314" width="6.7109375" style="65" customWidth="1"/>
    <col min="12315" max="12315" width="1" style="65" customWidth="1"/>
    <col min="12316" max="12316" width="6.7109375" style="65" customWidth="1"/>
    <col min="12317" max="12317" width="1" style="65" customWidth="1"/>
    <col min="12318" max="12318" width="6.7109375" style="65" customWidth="1"/>
    <col min="12319" max="12319" width="1" style="65" customWidth="1"/>
    <col min="12320" max="12320" width="6.7109375" style="65" customWidth="1"/>
    <col min="12321" max="12321" width="1" style="65" customWidth="1"/>
    <col min="12322" max="12322" width="6.7109375" style="65" customWidth="1"/>
    <col min="12323" max="12323" width="1" style="65" customWidth="1"/>
    <col min="12324" max="12325" width="6.7109375" style="65" customWidth="1"/>
    <col min="12326" max="12544" width="11.42578125" style="65"/>
    <col min="12545" max="12547" width="0" style="65" hidden="1" customWidth="1"/>
    <col min="12548" max="12548" width="6" style="65" customWidth="1"/>
    <col min="12549" max="12549" width="1.140625" style="65" customWidth="1"/>
    <col min="12550" max="12550" width="63.28515625" style="65" customWidth="1"/>
    <col min="12551" max="12553" width="5.7109375" style="65" customWidth="1"/>
    <col min="12554" max="12554" width="0.42578125" style="65" customWidth="1"/>
    <col min="12555" max="12557" width="5.7109375" style="65" customWidth="1"/>
    <col min="12558" max="12558" width="0.42578125" style="65" customWidth="1"/>
    <col min="12559" max="12561" width="5.7109375" style="65" customWidth="1"/>
    <col min="12562" max="12563" width="11.42578125" style="65"/>
    <col min="12564" max="12564" width="4.7109375" style="65" customWidth="1"/>
    <col min="12565" max="12565" width="5" style="65" customWidth="1"/>
    <col min="12566" max="12566" width="2.28515625" style="65" customWidth="1"/>
    <col min="12567" max="12567" width="26" style="65" customWidth="1"/>
    <col min="12568" max="12568" width="8" style="65" customWidth="1"/>
    <col min="12569" max="12569" width="1" style="65" customWidth="1"/>
    <col min="12570" max="12570" width="6.7109375" style="65" customWidth="1"/>
    <col min="12571" max="12571" width="1" style="65" customWidth="1"/>
    <col min="12572" max="12572" width="6.7109375" style="65" customWidth="1"/>
    <col min="12573" max="12573" width="1" style="65" customWidth="1"/>
    <col min="12574" max="12574" width="6.7109375" style="65" customWidth="1"/>
    <col min="12575" max="12575" width="1" style="65" customWidth="1"/>
    <col min="12576" max="12576" width="6.7109375" style="65" customWidth="1"/>
    <col min="12577" max="12577" width="1" style="65" customWidth="1"/>
    <col min="12578" max="12578" width="6.7109375" style="65" customWidth="1"/>
    <col min="12579" max="12579" width="1" style="65" customWidth="1"/>
    <col min="12580" max="12581" width="6.7109375" style="65" customWidth="1"/>
    <col min="12582" max="12800" width="11.42578125" style="65"/>
    <col min="12801" max="12803" width="0" style="65" hidden="1" customWidth="1"/>
    <col min="12804" max="12804" width="6" style="65" customWidth="1"/>
    <col min="12805" max="12805" width="1.140625" style="65" customWidth="1"/>
    <col min="12806" max="12806" width="63.28515625" style="65" customWidth="1"/>
    <col min="12807" max="12809" width="5.7109375" style="65" customWidth="1"/>
    <col min="12810" max="12810" width="0.42578125" style="65" customWidth="1"/>
    <col min="12811" max="12813" width="5.7109375" style="65" customWidth="1"/>
    <col min="12814" max="12814" width="0.42578125" style="65" customWidth="1"/>
    <col min="12815" max="12817" width="5.7109375" style="65" customWidth="1"/>
    <col min="12818" max="12819" width="11.42578125" style="65"/>
    <col min="12820" max="12820" width="4.7109375" style="65" customWidth="1"/>
    <col min="12821" max="12821" width="5" style="65" customWidth="1"/>
    <col min="12822" max="12822" width="2.28515625" style="65" customWidth="1"/>
    <col min="12823" max="12823" width="26" style="65" customWidth="1"/>
    <col min="12824" max="12824" width="8" style="65" customWidth="1"/>
    <col min="12825" max="12825" width="1" style="65" customWidth="1"/>
    <col min="12826" max="12826" width="6.7109375" style="65" customWidth="1"/>
    <col min="12827" max="12827" width="1" style="65" customWidth="1"/>
    <col min="12828" max="12828" width="6.7109375" style="65" customWidth="1"/>
    <col min="12829" max="12829" width="1" style="65" customWidth="1"/>
    <col min="12830" max="12830" width="6.7109375" style="65" customWidth="1"/>
    <col min="12831" max="12831" width="1" style="65" customWidth="1"/>
    <col min="12832" max="12832" width="6.7109375" style="65" customWidth="1"/>
    <col min="12833" max="12833" width="1" style="65" customWidth="1"/>
    <col min="12834" max="12834" width="6.7109375" style="65" customWidth="1"/>
    <col min="12835" max="12835" width="1" style="65" customWidth="1"/>
    <col min="12836" max="12837" width="6.7109375" style="65" customWidth="1"/>
    <col min="12838" max="13056" width="11.42578125" style="65"/>
    <col min="13057" max="13059" width="0" style="65" hidden="1" customWidth="1"/>
    <col min="13060" max="13060" width="6" style="65" customWidth="1"/>
    <col min="13061" max="13061" width="1.140625" style="65" customWidth="1"/>
    <col min="13062" max="13062" width="63.28515625" style="65" customWidth="1"/>
    <col min="13063" max="13065" width="5.7109375" style="65" customWidth="1"/>
    <col min="13066" max="13066" width="0.42578125" style="65" customWidth="1"/>
    <col min="13067" max="13069" width="5.7109375" style="65" customWidth="1"/>
    <col min="13070" max="13070" width="0.42578125" style="65" customWidth="1"/>
    <col min="13071" max="13073" width="5.7109375" style="65" customWidth="1"/>
    <col min="13074" max="13075" width="11.42578125" style="65"/>
    <col min="13076" max="13076" width="4.7109375" style="65" customWidth="1"/>
    <col min="13077" max="13077" width="5" style="65" customWidth="1"/>
    <col min="13078" max="13078" width="2.28515625" style="65" customWidth="1"/>
    <col min="13079" max="13079" width="26" style="65" customWidth="1"/>
    <col min="13080" max="13080" width="8" style="65" customWidth="1"/>
    <col min="13081" max="13081" width="1" style="65" customWidth="1"/>
    <col min="13082" max="13082" width="6.7109375" style="65" customWidth="1"/>
    <col min="13083" max="13083" width="1" style="65" customWidth="1"/>
    <col min="13084" max="13084" width="6.7109375" style="65" customWidth="1"/>
    <col min="13085" max="13085" width="1" style="65" customWidth="1"/>
    <col min="13086" max="13086" width="6.7109375" style="65" customWidth="1"/>
    <col min="13087" max="13087" width="1" style="65" customWidth="1"/>
    <col min="13088" max="13088" width="6.7109375" style="65" customWidth="1"/>
    <col min="13089" max="13089" width="1" style="65" customWidth="1"/>
    <col min="13090" max="13090" width="6.7109375" style="65" customWidth="1"/>
    <col min="13091" max="13091" width="1" style="65" customWidth="1"/>
    <col min="13092" max="13093" width="6.7109375" style="65" customWidth="1"/>
    <col min="13094" max="13312" width="11.42578125" style="65"/>
    <col min="13313" max="13315" width="0" style="65" hidden="1" customWidth="1"/>
    <col min="13316" max="13316" width="6" style="65" customWidth="1"/>
    <col min="13317" max="13317" width="1.140625" style="65" customWidth="1"/>
    <col min="13318" max="13318" width="63.28515625" style="65" customWidth="1"/>
    <col min="13319" max="13321" width="5.7109375" style="65" customWidth="1"/>
    <col min="13322" max="13322" width="0.42578125" style="65" customWidth="1"/>
    <col min="13323" max="13325" width="5.7109375" style="65" customWidth="1"/>
    <col min="13326" max="13326" width="0.42578125" style="65" customWidth="1"/>
    <col min="13327" max="13329" width="5.7109375" style="65" customWidth="1"/>
    <col min="13330" max="13331" width="11.42578125" style="65"/>
    <col min="13332" max="13332" width="4.7109375" style="65" customWidth="1"/>
    <col min="13333" max="13333" width="5" style="65" customWidth="1"/>
    <col min="13334" max="13334" width="2.28515625" style="65" customWidth="1"/>
    <col min="13335" max="13335" width="26" style="65" customWidth="1"/>
    <col min="13336" max="13336" width="8" style="65" customWidth="1"/>
    <col min="13337" max="13337" width="1" style="65" customWidth="1"/>
    <col min="13338" max="13338" width="6.7109375" style="65" customWidth="1"/>
    <col min="13339" max="13339" width="1" style="65" customWidth="1"/>
    <col min="13340" max="13340" width="6.7109375" style="65" customWidth="1"/>
    <col min="13341" max="13341" width="1" style="65" customWidth="1"/>
    <col min="13342" max="13342" width="6.7109375" style="65" customWidth="1"/>
    <col min="13343" max="13343" width="1" style="65" customWidth="1"/>
    <col min="13344" max="13344" width="6.7109375" style="65" customWidth="1"/>
    <col min="13345" max="13345" width="1" style="65" customWidth="1"/>
    <col min="13346" max="13346" width="6.7109375" style="65" customWidth="1"/>
    <col min="13347" max="13347" width="1" style="65" customWidth="1"/>
    <col min="13348" max="13349" width="6.7109375" style="65" customWidth="1"/>
    <col min="13350" max="13568" width="11.42578125" style="65"/>
    <col min="13569" max="13571" width="0" style="65" hidden="1" customWidth="1"/>
    <col min="13572" max="13572" width="6" style="65" customWidth="1"/>
    <col min="13573" max="13573" width="1.140625" style="65" customWidth="1"/>
    <col min="13574" max="13574" width="63.28515625" style="65" customWidth="1"/>
    <col min="13575" max="13577" width="5.7109375" style="65" customWidth="1"/>
    <col min="13578" max="13578" width="0.42578125" style="65" customWidth="1"/>
    <col min="13579" max="13581" width="5.7109375" style="65" customWidth="1"/>
    <col min="13582" max="13582" width="0.42578125" style="65" customWidth="1"/>
    <col min="13583" max="13585" width="5.7109375" style="65" customWidth="1"/>
    <col min="13586" max="13587" width="11.42578125" style="65"/>
    <col min="13588" max="13588" width="4.7109375" style="65" customWidth="1"/>
    <col min="13589" max="13589" width="5" style="65" customWidth="1"/>
    <col min="13590" max="13590" width="2.28515625" style="65" customWidth="1"/>
    <col min="13591" max="13591" width="26" style="65" customWidth="1"/>
    <col min="13592" max="13592" width="8" style="65" customWidth="1"/>
    <col min="13593" max="13593" width="1" style="65" customWidth="1"/>
    <col min="13594" max="13594" width="6.7109375" style="65" customWidth="1"/>
    <col min="13595" max="13595" width="1" style="65" customWidth="1"/>
    <col min="13596" max="13596" width="6.7109375" style="65" customWidth="1"/>
    <col min="13597" max="13597" width="1" style="65" customWidth="1"/>
    <col min="13598" max="13598" width="6.7109375" style="65" customWidth="1"/>
    <col min="13599" max="13599" width="1" style="65" customWidth="1"/>
    <col min="13600" max="13600" width="6.7109375" style="65" customWidth="1"/>
    <col min="13601" max="13601" width="1" style="65" customWidth="1"/>
    <col min="13602" max="13602" width="6.7109375" style="65" customWidth="1"/>
    <col min="13603" max="13603" width="1" style="65" customWidth="1"/>
    <col min="13604" max="13605" width="6.7109375" style="65" customWidth="1"/>
    <col min="13606" max="13824" width="11.42578125" style="65"/>
    <col min="13825" max="13827" width="0" style="65" hidden="1" customWidth="1"/>
    <col min="13828" max="13828" width="6" style="65" customWidth="1"/>
    <col min="13829" max="13829" width="1.140625" style="65" customWidth="1"/>
    <col min="13830" max="13830" width="63.28515625" style="65" customWidth="1"/>
    <col min="13831" max="13833" width="5.7109375" style="65" customWidth="1"/>
    <col min="13834" max="13834" width="0.42578125" style="65" customWidth="1"/>
    <col min="13835" max="13837" width="5.7109375" style="65" customWidth="1"/>
    <col min="13838" max="13838" width="0.42578125" style="65" customWidth="1"/>
    <col min="13839" max="13841" width="5.7109375" style="65" customWidth="1"/>
    <col min="13842" max="13843" width="11.42578125" style="65"/>
    <col min="13844" max="13844" width="4.7109375" style="65" customWidth="1"/>
    <col min="13845" max="13845" width="5" style="65" customWidth="1"/>
    <col min="13846" max="13846" width="2.28515625" style="65" customWidth="1"/>
    <col min="13847" max="13847" width="26" style="65" customWidth="1"/>
    <col min="13848" max="13848" width="8" style="65" customWidth="1"/>
    <col min="13849" max="13849" width="1" style="65" customWidth="1"/>
    <col min="13850" max="13850" width="6.7109375" style="65" customWidth="1"/>
    <col min="13851" max="13851" width="1" style="65" customWidth="1"/>
    <col min="13852" max="13852" width="6.7109375" style="65" customWidth="1"/>
    <col min="13853" max="13853" width="1" style="65" customWidth="1"/>
    <col min="13854" max="13854" width="6.7109375" style="65" customWidth="1"/>
    <col min="13855" max="13855" width="1" style="65" customWidth="1"/>
    <col min="13856" max="13856" width="6.7109375" style="65" customWidth="1"/>
    <col min="13857" max="13857" width="1" style="65" customWidth="1"/>
    <col min="13858" max="13858" width="6.7109375" style="65" customWidth="1"/>
    <col min="13859" max="13859" width="1" style="65" customWidth="1"/>
    <col min="13860" max="13861" width="6.7109375" style="65" customWidth="1"/>
    <col min="13862" max="14080" width="11.42578125" style="65"/>
    <col min="14081" max="14083" width="0" style="65" hidden="1" customWidth="1"/>
    <col min="14084" max="14084" width="6" style="65" customWidth="1"/>
    <col min="14085" max="14085" width="1.140625" style="65" customWidth="1"/>
    <col min="14086" max="14086" width="63.28515625" style="65" customWidth="1"/>
    <col min="14087" max="14089" width="5.7109375" style="65" customWidth="1"/>
    <col min="14090" max="14090" width="0.42578125" style="65" customWidth="1"/>
    <col min="14091" max="14093" width="5.7109375" style="65" customWidth="1"/>
    <col min="14094" max="14094" width="0.42578125" style="65" customWidth="1"/>
    <col min="14095" max="14097" width="5.7109375" style="65" customWidth="1"/>
    <col min="14098" max="14099" width="11.42578125" style="65"/>
    <col min="14100" max="14100" width="4.7109375" style="65" customWidth="1"/>
    <col min="14101" max="14101" width="5" style="65" customWidth="1"/>
    <col min="14102" max="14102" width="2.28515625" style="65" customWidth="1"/>
    <col min="14103" max="14103" width="26" style="65" customWidth="1"/>
    <col min="14104" max="14104" width="8" style="65" customWidth="1"/>
    <col min="14105" max="14105" width="1" style="65" customWidth="1"/>
    <col min="14106" max="14106" width="6.7109375" style="65" customWidth="1"/>
    <col min="14107" max="14107" width="1" style="65" customWidth="1"/>
    <col min="14108" max="14108" width="6.7109375" style="65" customWidth="1"/>
    <col min="14109" max="14109" width="1" style="65" customWidth="1"/>
    <col min="14110" max="14110" width="6.7109375" style="65" customWidth="1"/>
    <col min="14111" max="14111" width="1" style="65" customWidth="1"/>
    <col min="14112" max="14112" width="6.7109375" style="65" customWidth="1"/>
    <col min="14113" max="14113" width="1" style="65" customWidth="1"/>
    <col min="14114" max="14114" width="6.7109375" style="65" customWidth="1"/>
    <col min="14115" max="14115" width="1" style="65" customWidth="1"/>
    <col min="14116" max="14117" width="6.7109375" style="65" customWidth="1"/>
    <col min="14118" max="14336" width="11.42578125" style="65"/>
    <col min="14337" max="14339" width="0" style="65" hidden="1" customWidth="1"/>
    <col min="14340" max="14340" width="6" style="65" customWidth="1"/>
    <col min="14341" max="14341" width="1.140625" style="65" customWidth="1"/>
    <col min="14342" max="14342" width="63.28515625" style="65" customWidth="1"/>
    <col min="14343" max="14345" width="5.7109375" style="65" customWidth="1"/>
    <col min="14346" max="14346" width="0.42578125" style="65" customWidth="1"/>
    <col min="14347" max="14349" width="5.7109375" style="65" customWidth="1"/>
    <col min="14350" max="14350" width="0.42578125" style="65" customWidth="1"/>
    <col min="14351" max="14353" width="5.7109375" style="65" customWidth="1"/>
    <col min="14354" max="14355" width="11.42578125" style="65"/>
    <col min="14356" max="14356" width="4.7109375" style="65" customWidth="1"/>
    <col min="14357" max="14357" width="5" style="65" customWidth="1"/>
    <col min="14358" max="14358" width="2.28515625" style="65" customWidth="1"/>
    <col min="14359" max="14359" width="26" style="65" customWidth="1"/>
    <col min="14360" max="14360" width="8" style="65" customWidth="1"/>
    <col min="14361" max="14361" width="1" style="65" customWidth="1"/>
    <col min="14362" max="14362" width="6.7109375" style="65" customWidth="1"/>
    <col min="14363" max="14363" width="1" style="65" customWidth="1"/>
    <col min="14364" max="14364" width="6.7109375" style="65" customWidth="1"/>
    <col min="14365" max="14365" width="1" style="65" customWidth="1"/>
    <col min="14366" max="14366" width="6.7109375" style="65" customWidth="1"/>
    <col min="14367" max="14367" width="1" style="65" customWidth="1"/>
    <col min="14368" max="14368" width="6.7109375" style="65" customWidth="1"/>
    <col min="14369" max="14369" width="1" style="65" customWidth="1"/>
    <col min="14370" max="14370" width="6.7109375" style="65" customWidth="1"/>
    <col min="14371" max="14371" width="1" style="65" customWidth="1"/>
    <col min="14372" max="14373" width="6.7109375" style="65" customWidth="1"/>
    <col min="14374" max="14592" width="11.42578125" style="65"/>
    <col min="14593" max="14595" width="0" style="65" hidden="1" customWidth="1"/>
    <col min="14596" max="14596" width="6" style="65" customWidth="1"/>
    <col min="14597" max="14597" width="1.140625" style="65" customWidth="1"/>
    <col min="14598" max="14598" width="63.28515625" style="65" customWidth="1"/>
    <col min="14599" max="14601" width="5.7109375" style="65" customWidth="1"/>
    <col min="14602" max="14602" width="0.42578125" style="65" customWidth="1"/>
    <col min="14603" max="14605" width="5.7109375" style="65" customWidth="1"/>
    <col min="14606" max="14606" width="0.42578125" style="65" customWidth="1"/>
    <col min="14607" max="14609" width="5.7109375" style="65" customWidth="1"/>
    <col min="14610" max="14611" width="11.42578125" style="65"/>
    <col min="14612" max="14612" width="4.7109375" style="65" customWidth="1"/>
    <col min="14613" max="14613" width="5" style="65" customWidth="1"/>
    <col min="14614" max="14614" width="2.28515625" style="65" customWidth="1"/>
    <col min="14615" max="14615" width="26" style="65" customWidth="1"/>
    <col min="14616" max="14616" width="8" style="65" customWidth="1"/>
    <col min="14617" max="14617" width="1" style="65" customWidth="1"/>
    <col min="14618" max="14618" width="6.7109375" style="65" customWidth="1"/>
    <col min="14619" max="14619" width="1" style="65" customWidth="1"/>
    <col min="14620" max="14620" width="6.7109375" style="65" customWidth="1"/>
    <col min="14621" max="14621" width="1" style="65" customWidth="1"/>
    <col min="14622" max="14622" width="6.7109375" style="65" customWidth="1"/>
    <col min="14623" max="14623" width="1" style="65" customWidth="1"/>
    <col min="14624" max="14624" width="6.7109375" style="65" customWidth="1"/>
    <col min="14625" max="14625" width="1" style="65" customWidth="1"/>
    <col min="14626" max="14626" width="6.7109375" style="65" customWidth="1"/>
    <col min="14627" max="14627" width="1" style="65" customWidth="1"/>
    <col min="14628" max="14629" width="6.7109375" style="65" customWidth="1"/>
    <col min="14630" max="14848" width="11.42578125" style="65"/>
    <col min="14849" max="14851" width="0" style="65" hidden="1" customWidth="1"/>
    <col min="14852" max="14852" width="6" style="65" customWidth="1"/>
    <col min="14853" max="14853" width="1.140625" style="65" customWidth="1"/>
    <col min="14854" max="14854" width="63.28515625" style="65" customWidth="1"/>
    <col min="14855" max="14857" width="5.7109375" style="65" customWidth="1"/>
    <col min="14858" max="14858" width="0.42578125" style="65" customWidth="1"/>
    <col min="14859" max="14861" width="5.7109375" style="65" customWidth="1"/>
    <col min="14862" max="14862" width="0.42578125" style="65" customWidth="1"/>
    <col min="14863" max="14865" width="5.7109375" style="65" customWidth="1"/>
    <col min="14866" max="14867" width="11.42578125" style="65"/>
    <col min="14868" max="14868" width="4.7109375" style="65" customWidth="1"/>
    <col min="14869" max="14869" width="5" style="65" customWidth="1"/>
    <col min="14870" max="14870" width="2.28515625" style="65" customWidth="1"/>
    <col min="14871" max="14871" width="26" style="65" customWidth="1"/>
    <col min="14872" max="14872" width="8" style="65" customWidth="1"/>
    <col min="14873" max="14873" width="1" style="65" customWidth="1"/>
    <col min="14874" max="14874" width="6.7109375" style="65" customWidth="1"/>
    <col min="14875" max="14875" width="1" style="65" customWidth="1"/>
    <col min="14876" max="14876" width="6.7109375" style="65" customWidth="1"/>
    <col min="14877" max="14877" width="1" style="65" customWidth="1"/>
    <col min="14878" max="14878" width="6.7109375" style="65" customWidth="1"/>
    <col min="14879" max="14879" width="1" style="65" customWidth="1"/>
    <col min="14880" max="14880" width="6.7109375" style="65" customWidth="1"/>
    <col min="14881" max="14881" width="1" style="65" customWidth="1"/>
    <col min="14882" max="14882" width="6.7109375" style="65" customWidth="1"/>
    <col min="14883" max="14883" width="1" style="65" customWidth="1"/>
    <col min="14884" max="14885" width="6.7109375" style="65" customWidth="1"/>
    <col min="14886" max="15104" width="11.42578125" style="65"/>
    <col min="15105" max="15107" width="0" style="65" hidden="1" customWidth="1"/>
    <col min="15108" max="15108" width="6" style="65" customWidth="1"/>
    <col min="15109" max="15109" width="1.140625" style="65" customWidth="1"/>
    <col min="15110" max="15110" width="63.28515625" style="65" customWidth="1"/>
    <col min="15111" max="15113" width="5.7109375" style="65" customWidth="1"/>
    <col min="15114" max="15114" width="0.42578125" style="65" customWidth="1"/>
    <col min="15115" max="15117" width="5.7109375" style="65" customWidth="1"/>
    <col min="15118" max="15118" width="0.42578125" style="65" customWidth="1"/>
    <col min="15119" max="15121" width="5.7109375" style="65" customWidth="1"/>
    <col min="15122" max="15123" width="11.42578125" style="65"/>
    <col min="15124" max="15124" width="4.7109375" style="65" customWidth="1"/>
    <col min="15125" max="15125" width="5" style="65" customWidth="1"/>
    <col min="15126" max="15126" width="2.28515625" style="65" customWidth="1"/>
    <col min="15127" max="15127" width="26" style="65" customWidth="1"/>
    <col min="15128" max="15128" width="8" style="65" customWidth="1"/>
    <col min="15129" max="15129" width="1" style="65" customWidth="1"/>
    <col min="15130" max="15130" width="6.7109375" style="65" customWidth="1"/>
    <col min="15131" max="15131" width="1" style="65" customWidth="1"/>
    <col min="15132" max="15132" width="6.7109375" style="65" customWidth="1"/>
    <col min="15133" max="15133" width="1" style="65" customWidth="1"/>
    <col min="15134" max="15134" width="6.7109375" style="65" customWidth="1"/>
    <col min="15135" max="15135" width="1" style="65" customWidth="1"/>
    <col min="15136" max="15136" width="6.7109375" style="65" customWidth="1"/>
    <col min="15137" max="15137" width="1" style="65" customWidth="1"/>
    <col min="15138" max="15138" width="6.7109375" style="65" customWidth="1"/>
    <col min="15139" max="15139" width="1" style="65" customWidth="1"/>
    <col min="15140" max="15141" width="6.7109375" style="65" customWidth="1"/>
    <col min="15142" max="15360" width="11.42578125" style="65"/>
    <col min="15361" max="15363" width="0" style="65" hidden="1" customWidth="1"/>
    <col min="15364" max="15364" width="6" style="65" customWidth="1"/>
    <col min="15365" max="15365" width="1.140625" style="65" customWidth="1"/>
    <col min="15366" max="15366" width="63.28515625" style="65" customWidth="1"/>
    <col min="15367" max="15369" width="5.7109375" style="65" customWidth="1"/>
    <col min="15370" max="15370" width="0.42578125" style="65" customWidth="1"/>
    <col min="15371" max="15373" width="5.7109375" style="65" customWidth="1"/>
    <col min="15374" max="15374" width="0.42578125" style="65" customWidth="1"/>
    <col min="15375" max="15377" width="5.7109375" style="65" customWidth="1"/>
    <col min="15378" max="15379" width="11.42578125" style="65"/>
    <col min="15380" max="15380" width="4.7109375" style="65" customWidth="1"/>
    <col min="15381" max="15381" width="5" style="65" customWidth="1"/>
    <col min="15382" max="15382" width="2.28515625" style="65" customWidth="1"/>
    <col min="15383" max="15383" width="26" style="65" customWidth="1"/>
    <col min="15384" max="15384" width="8" style="65" customWidth="1"/>
    <col min="15385" max="15385" width="1" style="65" customWidth="1"/>
    <col min="15386" max="15386" width="6.7109375" style="65" customWidth="1"/>
    <col min="15387" max="15387" width="1" style="65" customWidth="1"/>
    <col min="15388" max="15388" width="6.7109375" style="65" customWidth="1"/>
    <col min="15389" max="15389" width="1" style="65" customWidth="1"/>
    <col min="15390" max="15390" width="6.7109375" style="65" customWidth="1"/>
    <col min="15391" max="15391" width="1" style="65" customWidth="1"/>
    <col min="15392" max="15392" width="6.7109375" style="65" customWidth="1"/>
    <col min="15393" max="15393" width="1" style="65" customWidth="1"/>
    <col min="15394" max="15394" width="6.7109375" style="65" customWidth="1"/>
    <col min="15395" max="15395" width="1" style="65" customWidth="1"/>
    <col min="15396" max="15397" width="6.7109375" style="65" customWidth="1"/>
    <col min="15398" max="15616" width="11.42578125" style="65"/>
    <col min="15617" max="15619" width="0" style="65" hidden="1" customWidth="1"/>
    <col min="15620" max="15620" width="6" style="65" customWidth="1"/>
    <col min="15621" max="15621" width="1.140625" style="65" customWidth="1"/>
    <col min="15622" max="15622" width="63.28515625" style="65" customWidth="1"/>
    <col min="15623" max="15625" width="5.7109375" style="65" customWidth="1"/>
    <col min="15626" max="15626" width="0.42578125" style="65" customWidth="1"/>
    <col min="15627" max="15629" width="5.7109375" style="65" customWidth="1"/>
    <col min="15630" max="15630" width="0.42578125" style="65" customWidth="1"/>
    <col min="15631" max="15633" width="5.7109375" style="65" customWidth="1"/>
    <col min="15634" max="15635" width="11.42578125" style="65"/>
    <col min="15636" max="15636" width="4.7109375" style="65" customWidth="1"/>
    <col min="15637" max="15637" width="5" style="65" customWidth="1"/>
    <col min="15638" max="15638" width="2.28515625" style="65" customWidth="1"/>
    <col min="15639" max="15639" width="26" style="65" customWidth="1"/>
    <col min="15640" max="15640" width="8" style="65" customWidth="1"/>
    <col min="15641" max="15641" width="1" style="65" customWidth="1"/>
    <col min="15642" max="15642" width="6.7109375" style="65" customWidth="1"/>
    <col min="15643" max="15643" width="1" style="65" customWidth="1"/>
    <col min="15644" max="15644" width="6.7109375" style="65" customWidth="1"/>
    <col min="15645" max="15645" width="1" style="65" customWidth="1"/>
    <col min="15646" max="15646" width="6.7109375" style="65" customWidth="1"/>
    <col min="15647" max="15647" width="1" style="65" customWidth="1"/>
    <col min="15648" max="15648" width="6.7109375" style="65" customWidth="1"/>
    <col min="15649" max="15649" width="1" style="65" customWidth="1"/>
    <col min="15650" max="15650" width="6.7109375" style="65" customWidth="1"/>
    <col min="15651" max="15651" width="1" style="65" customWidth="1"/>
    <col min="15652" max="15653" width="6.7109375" style="65" customWidth="1"/>
    <col min="15654" max="15872" width="11.42578125" style="65"/>
    <col min="15873" max="15875" width="0" style="65" hidden="1" customWidth="1"/>
    <col min="15876" max="15876" width="6" style="65" customWidth="1"/>
    <col min="15877" max="15877" width="1.140625" style="65" customWidth="1"/>
    <col min="15878" max="15878" width="63.28515625" style="65" customWidth="1"/>
    <col min="15879" max="15881" width="5.7109375" style="65" customWidth="1"/>
    <col min="15882" max="15882" width="0.42578125" style="65" customWidth="1"/>
    <col min="15883" max="15885" width="5.7109375" style="65" customWidth="1"/>
    <col min="15886" max="15886" width="0.42578125" style="65" customWidth="1"/>
    <col min="15887" max="15889" width="5.7109375" style="65" customWidth="1"/>
    <col min="15890" max="15891" width="11.42578125" style="65"/>
    <col min="15892" max="15892" width="4.7109375" style="65" customWidth="1"/>
    <col min="15893" max="15893" width="5" style="65" customWidth="1"/>
    <col min="15894" max="15894" width="2.28515625" style="65" customWidth="1"/>
    <col min="15895" max="15895" width="26" style="65" customWidth="1"/>
    <col min="15896" max="15896" width="8" style="65" customWidth="1"/>
    <col min="15897" max="15897" width="1" style="65" customWidth="1"/>
    <col min="15898" max="15898" width="6.7109375" style="65" customWidth="1"/>
    <col min="15899" max="15899" width="1" style="65" customWidth="1"/>
    <col min="15900" max="15900" width="6.7109375" style="65" customWidth="1"/>
    <col min="15901" max="15901" width="1" style="65" customWidth="1"/>
    <col min="15902" max="15902" width="6.7109375" style="65" customWidth="1"/>
    <col min="15903" max="15903" width="1" style="65" customWidth="1"/>
    <col min="15904" max="15904" width="6.7109375" style="65" customWidth="1"/>
    <col min="15905" max="15905" width="1" style="65" customWidth="1"/>
    <col min="15906" max="15906" width="6.7109375" style="65" customWidth="1"/>
    <col min="15907" max="15907" width="1" style="65" customWidth="1"/>
    <col min="15908" max="15909" width="6.7109375" style="65" customWidth="1"/>
    <col min="15910" max="16128" width="11.42578125" style="65"/>
    <col min="16129" max="16131" width="0" style="65" hidden="1" customWidth="1"/>
    <col min="16132" max="16132" width="6" style="65" customWidth="1"/>
    <col min="16133" max="16133" width="1.140625" style="65" customWidth="1"/>
    <col min="16134" max="16134" width="63.28515625" style="65" customWidth="1"/>
    <col min="16135" max="16137" width="5.7109375" style="65" customWidth="1"/>
    <col min="16138" max="16138" width="0.42578125" style="65" customWidth="1"/>
    <col min="16139" max="16141" width="5.7109375" style="65" customWidth="1"/>
    <col min="16142" max="16142" width="0.42578125" style="65" customWidth="1"/>
    <col min="16143" max="16145" width="5.7109375" style="65" customWidth="1"/>
    <col min="16146" max="16147" width="11.42578125" style="65"/>
    <col min="16148" max="16148" width="4.7109375" style="65" customWidth="1"/>
    <col min="16149" max="16149" width="5" style="65" customWidth="1"/>
    <col min="16150" max="16150" width="2.28515625" style="65" customWidth="1"/>
    <col min="16151" max="16151" width="26" style="65" customWidth="1"/>
    <col min="16152" max="16152" width="8" style="65" customWidth="1"/>
    <col min="16153" max="16153" width="1" style="65" customWidth="1"/>
    <col min="16154" max="16154" width="6.7109375" style="65" customWidth="1"/>
    <col min="16155" max="16155" width="1" style="65" customWidth="1"/>
    <col min="16156" max="16156" width="6.7109375" style="65" customWidth="1"/>
    <col min="16157" max="16157" width="1" style="65" customWidth="1"/>
    <col min="16158" max="16158" width="6.7109375" style="65" customWidth="1"/>
    <col min="16159" max="16159" width="1" style="65" customWidth="1"/>
    <col min="16160" max="16160" width="6.7109375" style="65" customWidth="1"/>
    <col min="16161" max="16161" width="1" style="65" customWidth="1"/>
    <col min="16162" max="16162" width="6.7109375" style="65" customWidth="1"/>
    <col min="16163" max="16163" width="1" style="65" customWidth="1"/>
    <col min="16164" max="16165" width="6.7109375" style="65" customWidth="1"/>
    <col min="16166" max="16384" width="11.42578125" style="65"/>
  </cols>
  <sheetData>
    <row r="1" spans="1:38" ht="12.75" customHeight="1">
      <c r="A1" s="508"/>
      <c r="B1" s="508"/>
      <c r="C1" s="508"/>
      <c r="D1" s="1893" t="s">
        <v>224</v>
      </c>
      <c r="E1" s="1893"/>
      <c r="F1" s="1893"/>
      <c r="G1" s="1893"/>
      <c r="H1" s="1893"/>
      <c r="I1" s="1893"/>
      <c r="J1" s="1893"/>
      <c r="K1" s="1893"/>
      <c r="L1" s="1893"/>
      <c r="M1" s="1893"/>
      <c r="N1" s="1893"/>
      <c r="O1" s="1893"/>
      <c r="P1" s="1893"/>
      <c r="Q1" s="1893"/>
      <c r="R1" s="199"/>
      <c r="S1" s="71"/>
      <c r="T1" s="71"/>
      <c r="U1" s="1813"/>
      <c r="V1" s="1813"/>
      <c r="W1" s="1813"/>
      <c r="X1" s="1813"/>
      <c r="Y1" s="1813"/>
      <c r="Z1" s="1813"/>
      <c r="AA1" s="1813"/>
      <c r="AB1" s="1813"/>
      <c r="AC1" s="1813"/>
      <c r="AD1" s="1813"/>
      <c r="AE1" s="1813"/>
      <c r="AF1" s="1813"/>
      <c r="AG1" s="1813"/>
      <c r="AH1" s="1813"/>
      <c r="AI1" s="1813"/>
    </row>
    <row r="2" spans="1:38" s="71" customFormat="1" ht="11.25" customHeight="1">
      <c r="A2" s="509"/>
      <c r="B2" s="509"/>
      <c r="C2" s="509"/>
      <c r="D2" s="1813" t="s">
        <v>68</v>
      </c>
      <c r="E2" s="1813"/>
      <c r="F2" s="1813"/>
      <c r="G2" s="1813"/>
      <c r="H2" s="1813"/>
      <c r="I2" s="1813"/>
      <c r="J2" s="1813"/>
      <c r="K2" s="1813"/>
      <c r="L2" s="1813"/>
      <c r="M2" s="1813"/>
      <c r="N2" s="1813"/>
      <c r="O2" s="1813"/>
      <c r="P2" s="1813"/>
      <c r="Q2" s="1813"/>
      <c r="R2" s="240"/>
      <c r="S2" s="204"/>
      <c r="T2" s="204"/>
      <c r="U2" s="205"/>
      <c r="AK2" s="206"/>
      <c r="AL2" s="206"/>
    </row>
    <row r="3" spans="1:38" s="71" customFormat="1" ht="3" customHeight="1">
      <c r="A3" s="508"/>
      <c r="B3" s="508"/>
      <c r="C3" s="508"/>
      <c r="E3" s="72"/>
      <c r="F3" s="72"/>
      <c r="G3" s="72"/>
      <c r="H3" s="72"/>
      <c r="I3" s="72"/>
      <c r="J3" s="510"/>
      <c r="K3" s="510"/>
      <c r="L3" s="292"/>
      <c r="M3" s="292"/>
      <c r="N3" s="510"/>
      <c r="O3" s="510"/>
      <c r="P3" s="510"/>
      <c r="Q3" s="510"/>
      <c r="R3" s="240"/>
      <c r="U3" s="69"/>
    </row>
    <row r="4" spans="1:38" s="71" customFormat="1" ht="3" customHeight="1">
      <c r="A4" s="508"/>
      <c r="B4" s="508"/>
      <c r="C4" s="508"/>
      <c r="D4" s="1856" t="s">
        <v>3</v>
      </c>
      <c r="E4" s="178"/>
      <c r="F4" s="244"/>
      <c r="G4" s="1857"/>
      <c r="H4" s="1857"/>
      <c r="I4" s="1857"/>
      <c r="J4" s="511"/>
      <c r="K4" s="512"/>
      <c r="L4" s="294"/>
      <c r="M4" s="294"/>
      <c r="N4" s="512"/>
      <c r="O4" s="512"/>
      <c r="P4" s="512"/>
      <c r="Q4" s="513"/>
      <c r="R4" s="240"/>
      <c r="U4" s="69"/>
    </row>
    <row r="5" spans="1:38" ht="12.75" customHeight="1">
      <c r="A5" s="508"/>
      <c r="B5" s="508"/>
      <c r="C5" s="508"/>
      <c r="D5" s="1872"/>
      <c r="E5" s="97" t="s">
        <v>228</v>
      </c>
      <c r="F5" s="98"/>
      <c r="G5" s="1873" t="s">
        <v>225</v>
      </c>
      <c r="H5" s="1873"/>
      <c r="I5" s="1873"/>
      <c r="J5" s="514"/>
      <c r="K5" s="1888" t="s">
        <v>152</v>
      </c>
      <c r="L5" s="1888"/>
      <c r="M5" s="1888"/>
      <c r="N5" s="298"/>
      <c r="O5" s="1888" t="s">
        <v>153</v>
      </c>
      <c r="P5" s="1888"/>
      <c r="Q5" s="1889"/>
      <c r="R5" s="199"/>
      <c r="S5" s="76"/>
    </row>
    <row r="6" spans="1:38">
      <c r="A6" s="508" t="s">
        <v>9</v>
      </c>
      <c r="B6" s="508" t="s">
        <v>10</v>
      </c>
      <c r="C6" s="508" t="s">
        <v>11</v>
      </c>
      <c r="D6" s="1892"/>
      <c r="E6" s="72"/>
      <c r="F6" s="173"/>
      <c r="G6" s="212" t="s">
        <v>19</v>
      </c>
      <c r="H6" s="212" t="s">
        <v>20</v>
      </c>
      <c r="I6" s="212" t="s">
        <v>21</v>
      </c>
      <c r="J6" s="516"/>
      <c r="K6" s="212" t="s">
        <v>19</v>
      </c>
      <c r="L6" s="212" t="s">
        <v>20</v>
      </c>
      <c r="M6" s="212" t="s">
        <v>21</v>
      </c>
      <c r="N6" s="212"/>
      <c r="O6" s="212" t="s">
        <v>19</v>
      </c>
      <c r="P6" s="212" t="s">
        <v>20</v>
      </c>
      <c r="Q6" s="517" t="s">
        <v>21</v>
      </c>
      <c r="R6" s="199"/>
      <c r="S6" s="71"/>
    </row>
    <row r="7" spans="1:38">
      <c r="A7" s="508"/>
      <c r="B7" s="508"/>
      <c r="C7" s="508"/>
      <c r="D7" s="1819">
        <v>1401</v>
      </c>
      <c r="E7" s="102" t="s">
        <v>22</v>
      </c>
      <c r="F7" s="97"/>
      <c r="G7" s="252">
        <f>SUM(G8+G11+G14+G17+G24+G27)</f>
        <v>72</v>
      </c>
      <c r="H7" s="252">
        <f>SUM(H8+H11+H14+H17+H24+H27)</f>
        <v>48</v>
      </c>
      <c r="I7" s="252">
        <f t="shared" ref="I7:I28" si="0">SUM(G7:H7)</f>
        <v>120</v>
      </c>
      <c r="J7" s="252">
        <f>SUM(J8+J11+J14+J17+J24+J27)</f>
        <v>0</v>
      </c>
      <c r="K7" s="518">
        <f>K8+K11+K14+K17+K24+K27</f>
        <v>721</v>
      </c>
      <c r="L7" s="518">
        <f>L8+L11+L14+L17+L24+L27</f>
        <v>247</v>
      </c>
      <c r="M7" s="177">
        <f t="shared" ref="M7:M29" si="1">SUM(K7:L7)</f>
        <v>968</v>
      </c>
      <c r="N7" s="519"/>
      <c r="O7" s="116">
        <f>O8+O11+O14+O17+O24+O27</f>
        <v>542</v>
      </c>
      <c r="P7" s="116">
        <f>P8+P11+P14+P17+P24+P27</f>
        <v>184</v>
      </c>
      <c r="Q7" s="520">
        <f t="shared" ref="Q7:Q23" si="2">SUM(O7:P7)</f>
        <v>726</v>
      </c>
      <c r="R7" s="199"/>
      <c r="S7" s="199"/>
    </row>
    <row r="8" spans="1:38" ht="11.25" customHeight="1">
      <c r="A8" s="508"/>
      <c r="B8" s="508"/>
      <c r="C8" s="508"/>
      <c r="D8" s="1820"/>
      <c r="E8" s="407" t="s">
        <v>23</v>
      </c>
      <c r="F8" s="178"/>
      <c r="G8" s="178">
        <f>SUM(G9:G10)</f>
        <v>72</v>
      </c>
      <c r="H8" s="178">
        <f>SUM(H9:H10)</f>
        <v>48</v>
      </c>
      <c r="I8" s="178">
        <f t="shared" si="0"/>
        <v>120</v>
      </c>
      <c r="J8" s="455">
        <f>SUM(J9:J10)</f>
        <v>0</v>
      </c>
      <c r="K8" s="521">
        <f>K9+K10</f>
        <v>267</v>
      </c>
      <c r="L8" s="521">
        <f>L9+L10</f>
        <v>114</v>
      </c>
      <c r="M8" s="158">
        <f t="shared" si="1"/>
        <v>381</v>
      </c>
      <c r="N8" s="158"/>
      <c r="O8" s="158">
        <f>O9+O10</f>
        <v>100</v>
      </c>
      <c r="P8" s="158">
        <f>P9+P10</f>
        <v>53</v>
      </c>
      <c r="Q8" s="522">
        <f t="shared" si="2"/>
        <v>153</v>
      </c>
      <c r="R8" s="199"/>
      <c r="S8" s="199"/>
    </row>
    <row r="9" spans="1:38" ht="11.25" customHeight="1">
      <c r="A9" s="508">
        <v>1</v>
      </c>
      <c r="B9" s="508">
        <v>1</v>
      </c>
      <c r="C9" s="508">
        <v>11</v>
      </c>
      <c r="D9" s="1890"/>
      <c r="E9" s="411"/>
      <c r="F9" s="7" t="s">
        <v>159</v>
      </c>
      <c r="G9" s="7">
        <v>72</v>
      </c>
      <c r="H9" s="7">
        <v>48</v>
      </c>
      <c r="I9" s="69">
        <f t="shared" si="0"/>
        <v>120</v>
      </c>
      <c r="J9" s="523"/>
      <c r="K9" s="107">
        <v>215</v>
      </c>
      <c r="L9" s="107">
        <v>102</v>
      </c>
      <c r="M9" s="107">
        <f t="shared" si="1"/>
        <v>317</v>
      </c>
      <c r="N9" s="107"/>
      <c r="O9" s="107">
        <v>72</v>
      </c>
      <c r="P9" s="107">
        <v>48</v>
      </c>
      <c r="Q9" s="120">
        <f t="shared" si="2"/>
        <v>120</v>
      </c>
      <c r="R9" s="199"/>
      <c r="S9" s="199"/>
    </row>
    <row r="10" spans="1:38" ht="11.25" customHeight="1">
      <c r="A10" s="508">
        <v>1</v>
      </c>
      <c r="B10" s="508">
        <v>1</v>
      </c>
      <c r="C10" s="508">
        <v>7</v>
      </c>
      <c r="D10" s="1820"/>
      <c r="E10" s="411"/>
      <c r="F10" s="7" t="s">
        <v>160</v>
      </c>
      <c r="G10" s="7">
        <v>0</v>
      </c>
      <c r="H10" s="7">
        <v>0</v>
      </c>
      <c r="I10" s="69">
        <f t="shared" si="0"/>
        <v>0</v>
      </c>
      <c r="J10" s="523"/>
      <c r="K10" s="107">
        <v>52</v>
      </c>
      <c r="L10" s="107">
        <v>12</v>
      </c>
      <c r="M10" s="107">
        <f t="shared" si="1"/>
        <v>64</v>
      </c>
      <c r="N10" s="107"/>
      <c r="O10" s="107">
        <v>28</v>
      </c>
      <c r="P10" s="107">
        <v>5</v>
      </c>
      <c r="Q10" s="120">
        <f t="shared" si="2"/>
        <v>33</v>
      </c>
      <c r="R10" s="199"/>
      <c r="S10" s="199"/>
    </row>
    <row r="11" spans="1:38" ht="11.25" customHeight="1">
      <c r="A11" s="508"/>
      <c r="B11" s="508"/>
      <c r="C11" s="508"/>
      <c r="D11" s="1820"/>
      <c r="E11" s="414" t="s">
        <v>24</v>
      </c>
      <c r="F11" s="373"/>
      <c r="G11" s="373">
        <f>SUM(G12:G13)</f>
        <v>0</v>
      </c>
      <c r="H11" s="373">
        <f>SUM(H12:H13)</f>
        <v>0</v>
      </c>
      <c r="I11" s="373">
        <f t="shared" si="0"/>
        <v>0</v>
      </c>
      <c r="J11" s="524">
        <f>SUM(J12:J13)</f>
        <v>0</v>
      </c>
      <c r="K11" s="158">
        <f>K12+K13</f>
        <v>153</v>
      </c>
      <c r="L11" s="158">
        <f>L12+L13</f>
        <v>28</v>
      </c>
      <c r="M11" s="158">
        <f t="shared" si="1"/>
        <v>181</v>
      </c>
      <c r="N11" s="158"/>
      <c r="O11" s="158">
        <f>O12+O13</f>
        <v>150</v>
      </c>
      <c r="P11" s="158">
        <f>P12+P13</f>
        <v>27</v>
      </c>
      <c r="Q11" s="522">
        <f t="shared" si="2"/>
        <v>177</v>
      </c>
      <c r="R11" s="199"/>
      <c r="S11" s="199"/>
    </row>
    <row r="12" spans="1:38" ht="11.25" customHeight="1">
      <c r="A12" s="508">
        <v>1</v>
      </c>
      <c r="B12" s="508">
        <v>1</v>
      </c>
      <c r="C12" s="508">
        <v>5</v>
      </c>
      <c r="D12" s="1820"/>
      <c r="E12" s="411"/>
      <c r="F12" s="7" t="s">
        <v>161</v>
      </c>
      <c r="G12" s="7">
        <v>0</v>
      </c>
      <c r="H12" s="7">
        <v>0</v>
      </c>
      <c r="I12" s="525">
        <f t="shared" si="0"/>
        <v>0</v>
      </c>
      <c r="J12" s="523"/>
      <c r="K12" s="107">
        <v>122</v>
      </c>
      <c r="L12" s="107">
        <v>25</v>
      </c>
      <c r="M12" s="107">
        <f t="shared" si="1"/>
        <v>147</v>
      </c>
      <c r="N12" s="107"/>
      <c r="O12" s="107">
        <v>121</v>
      </c>
      <c r="P12" s="107">
        <v>25</v>
      </c>
      <c r="Q12" s="120">
        <f t="shared" si="2"/>
        <v>146</v>
      </c>
      <c r="R12" s="199"/>
      <c r="S12" s="199"/>
    </row>
    <row r="13" spans="1:38" ht="11.25" customHeight="1">
      <c r="A13" s="508">
        <v>1</v>
      </c>
      <c r="B13" s="508">
        <v>1</v>
      </c>
      <c r="C13" s="508">
        <v>5</v>
      </c>
      <c r="D13" s="1820"/>
      <c r="E13" s="411"/>
      <c r="F13" s="7" t="s">
        <v>162</v>
      </c>
      <c r="G13" s="7">
        <v>0</v>
      </c>
      <c r="H13" s="7">
        <v>0</v>
      </c>
      <c r="I13" s="525">
        <f t="shared" si="0"/>
        <v>0</v>
      </c>
      <c r="J13" s="523"/>
      <c r="K13" s="107">
        <v>31</v>
      </c>
      <c r="L13" s="107">
        <v>3</v>
      </c>
      <c r="M13" s="107">
        <f t="shared" si="1"/>
        <v>34</v>
      </c>
      <c r="N13" s="107"/>
      <c r="O13" s="107">
        <v>29</v>
      </c>
      <c r="P13" s="107">
        <v>2</v>
      </c>
      <c r="Q13" s="120">
        <f t="shared" si="2"/>
        <v>31</v>
      </c>
      <c r="R13" s="199"/>
      <c r="S13" s="199"/>
    </row>
    <row r="14" spans="1:38" ht="11.25" customHeight="1">
      <c r="A14" s="508"/>
      <c r="B14" s="508"/>
      <c r="C14" s="508"/>
      <c r="D14" s="1820"/>
      <c r="E14" s="414" t="s">
        <v>25</v>
      </c>
      <c r="F14" s="373"/>
      <c r="G14" s="373">
        <f>SUM(G15:G16)</f>
        <v>0</v>
      </c>
      <c r="H14" s="373">
        <f>SUM(H15:H16)</f>
        <v>0</v>
      </c>
      <c r="I14" s="373">
        <f t="shared" si="0"/>
        <v>0</v>
      </c>
      <c r="J14" s="524">
        <f>SUM(J15:J16)</f>
        <v>0</v>
      </c>
      <c r="K14" s="526">
        <f>K15+K16</f>
        <v>115</v>
      </c>
      <c r="L14" s="526">
        <f>L15+L16</f>
        <v>24</v>
      </c>
      <c r="M14" s="158">
        <f t="shared" si="1"/>
        <v>139</v>
      </c>
      <c r="N14" s="158"/>
      <c r="O14" s="158">
        <f>O15+O16</f>
        <v>113</v>
      </c>
      <c r="P14" s="158">
        <f>P15+P16</f>
        <v>24</v>
      </c>
      <c r="Q14" s="522">
        <f t="shared" si="2"/>
        <v>137</v>
      </c>
      <c r="R14" s="199"/>
      <c r="S14" s="199"/>
    </row>
    <row r="15" spans="1:38" ht="11.25" customHeight="1">
      <c r="A15" s="508">
        <v>1</v>
      </c>
      <c r="B15" s="508">
        <v>1</v>
      </c>
      <c r="C15" s="508">
        <v>12</v>
      </c>
      <c r="D15" s="1820"/>
      <c r="E15" s="414"/>
      <c r="F15" s="7" t="s">
        <v>163</v>
      </c>
      <c r="G15" s="7">
        <v>0</v>
      </c>
      <c r="H15" s="7">
        <v>0</v>
      </c>
      <c r="I15" s="525">
        <f t="shared" si="0"/>
        <v>0</v>
      </c>
      <c r="J15" s="523"/>
      <c r="K15" s="527">
        <v>0</v>
      </c>
      <c r="L15" s="527">
        <v>0</v>
      </c>
      <c r="M15" s="107">
        <f t="shared" si="1"/>
        <v>0</v>
      </c>
      <c r="N15" s="107"/>
      <c r="O15" s="107">
        <v>0</v>
      </c>
      <c r="P15" s="107">
        <v>0</v>
      </c>
      <c r="Q15" s="120">
        <f t="shared" si="2"/>
        <v>0</v>
      </c>
      <c r="R15" s="199"/>
      <c r="S15" s="199"/>
    </row>
    <row r="16" spans="1:38" ht="11.25" customHeight="1">
      <c r="A16" s="508">
        <v>1</v>
      </c>
      <c r="B16" s="508">
        <v>1</v>
      </c>
      <c r="C16" s="508">
        <v>12</v>
      </c>
      <c r="D16" s="1820"/>
      <c r="E16" s="416"/>
      <c r="F16" s="7" t="s">
        <v>164</v>
      </c>
      <c r="G16" s="7">
        <v>0</v>
      </c>
      <c r="H16" s="7">
        <v>0</v>
      </c>
      <c r="I16" s="525">
        <f t="shared" si="0"/>
        <v>0</v>
      </c>
      <c r="J16" s="523"/>
      <c r="K16" s="528">
        <v>115</v>
      </c>
      <c r="L16" s="528">
        <v>24</v>
      </c>
      <c r="M16" s="107">
        <f t="shared" si="1"/>
        <v>139</v>
      </c>
      <c r="N16" s="107"/>
      <c r="O16" s="107">
        <v>113</v>
      </c>
      <c r="P16" s="107">
        <v>24</v>
      </c>
      <c r="Q16" s="120">
        <f t="shared" si="2"/>
        <v>137</v>
      </c>
      <c r="R16" s="199"/>
      <c r="S16" s="199"/>
    </row>
    <row r="17" spans="1:19" ht="11.25" customHeight="1">
      <c r="A17" s="508"/>
      <c r="B17" s="508"/>
      <c r="C17" s="508"/>
      <c r="D17" s="1820"/>
      <c r="E17" s="417" t="s">
        <v>26</v>
      </c>
      <c r="F17" s="373"/>
      <c r="G17" s="373">
        <f>SUM(G18:G23)</f>
        <v>0</v>
      </c>
      <c r="H17" s="373">
        <f>SUM(H18:H23)</f>
        <v>0</v>
      </c>
      <c r="I17" s="373">
        <f t="shared" si="0"/>
        <v>0</v>
      </c>
      <c r="J17" s="524">
        <f>SUM(J18:J23)</f>
        <v>0</v>
      </c>
      <c r="K17" s="526">
        <f>K18+K19+K20+K21+K22+K23</f>
        <v>119</v>
      </c>
      <c r="L17" s="526">
        <f>L18+L19+L20+L21+L22+L23</f>
        <v>44</v>
      </c>
      <c r="M17" s="158">
        <f t="shared" si="1"/>
        <v>163</v>
      </c>
      <c r="N17" s="158"/>
      <c r="O17" s="158">
        <f>O18+O19+O20+O21+O22+O23</f>
        <v>112</v>
      </c>
      <c r="P17" s="158">
        <f>P18+P19+P20+P21+P22+P23</f>
        <v>44</v>
      </c>
      <c r="Q17" s="522">
        <f t="shared" si="2"/>
        <v>156</v>
      </c>
      <c r="R17" s="199"/>
      <c r="S17" s="199"/>
    </row>
    <row r="18" spans="1:19" ht="11.25" customHeight="1">
      <c r="A18" s="508">
        <v>1</v>
      </c>
      <c r="B18" s="508">
        <v>1</v>
      </c>
      <c r="C18" s="508">
        <v>2</v>
      </c>
      <c r="D18" s="1820"/>
      <c r="E18" s="416"/>
      <c r="F18" s="7" t="s">
        <v>165</v>
      </c>
      <c r="G18" s="7">
        <v>0</v>
      </c>
      <c r="H18" s="7">
        <v>0</v>
      </c>
      <c r="I18" s="525">
        <f t="shared" si="0"/>
        <v>0</v>
      </c>
      <c r="J18" s="523"/>
      <c r="K18" s="528">
        <v>23</v>
      </c>
      <c r="L18" s="528">
        <v>6</v>
      </c>
      <c r="M18" s="107">
        <f t="shared" si="1"/>
        <v>29</v>
      </c>
      <c r="N18" s="107"/>
      <c r="O18" s="107">
        <v>23</v>
      </c>
      <c r="P18" s="107">
        <v>6</v>
      </c>
      <c r="Q18" s="120">
        <f t="shared" si="2"/>
        <v>29</v>
      </c>
      <c r="R18" s="199"/>
      <c r="S18" s="199"/>
    </row>
    <row r="19" spans="1:19" ht="11.25" customHeight="1">
      <c r="A19" s="508">
        <v>1</v>
      </c>
      <c r="B19" s="508">
        <v>1</v>
      </c>
      <c r="C19" s="508">
        <v>2</v>
      </c>
      <c r="D19" s="1820"/>
      <c r="E19" s="411"/>
      <c r="F19" s="7" t="s">
        <v>166</v>
      </c>
      <c r="G19" s="7">
        <v>0</v>
      </c>
      <c r="H19" s="7">
        <v>0</v>
      </c>
      <c r="I19" s="525">
        <f t="shared" si="0"/>
        <v>0</v>
      </c>
      <c r="J19" s="523"/>
      <c r="K19" s="528">
        <v>5</v>
      </c>
      <c r="L19" s="528">
        <v>4</v>
      </c>
      <c r="M19" s="107">
        <f t="shared" si="1"/>
        <v>9</v>
      </c>
      <c r="N19" s="107"/>
      <c r="O19" s="107">
        <v>5</v>
      </c>
      <c r="P19" s="107">
        <v>4</v>
      </c>
      <c r="Q19" s="120">
        <f t="shared" si="2"/>
        <v>9</v>
      </c>
      <c r="R19" s="199"/>
      <c r="S19" s="199"/>
    </row>
    <row r="20" spans="1:19" ht="11.25" customHeight="1">
      <c r="A20" s="508">
        <v>1</v>
      </c>
      <c r="B20" s="508">
        <v>1</v>
      </c>
      <c r="C20" s="508">
        <v>2</v>
      </c>
      <c r="D20" s="1820"/>
      <c r="E20" s="416"/>
      <c r="F20" s="7" t="s">
        <v>167</v>
      </c>
      <c r="G20" s="7">
        <v>0</v>
      </c>
      <c r="H20" s="7">
        <v>0</v>
      </c>
      <c r="I20" s="525">
        <f t="shared" si="0"/>
        <v>0</v>
      </c>
      <c r="J20" s="523"/>
      <c r="K20" s="528">
        <v>7</v>
      </c>
      <c r="L20" s="528">
        <v>3</v>
      </c>
      <c r="M20" s="107">
        <f t="shared" si="1"/>
        <v>10</v>
      </c>
      <c r="N20" s="107"/>
      <c r="O20" s="107">
        <v>7</v>
      </c>
      <c r="P20" s="107">
        <v>3</v>
      </c>
      <c r="Q20" s="120">
        <f t="shared" si="2"/>
        <v>10</v>
      </c>
      <c r="R20" s="199"/>
      <c r="S20" s="199"/>
    </row>
    <row r="21" spans="1:19" ht="11.25" customHeight="1">
      <c r="A21" s="508">
        <v>1</v>
      </c>
      <c r="B21" s="508">
        <v>1</v>
      </c>
      <c r="C21" s="508">
        <v>2</v>
      </c>
      <c r="D21" s="1820"/>
      <c r="E21" s="411"/>
      <c r="F21" s="7" t="s">
        <v>168</v>
      </c>
      <c r="G21" s="7">
        <v>0</v>
      </c>
      <c r="H21" s="7">
        <v>0</v>
      </c>
      <c r="I21" s="525">
        <f t="shared" si="0"/>
        <v>0</v>
      </c>
      <c r="J21" s="523"/>
      <c r="K21" s="527">
        <v>13</v>
      </c>
      <c r="L21" s="527">
        <v>10</v>
      </c>
      <c r="M21" s="107">
        <f t="shared" si="1"/>
        <v>23</v>
      </c>
      <c r="N21" s="107"/>
      <c r="O21" s="107">
        <v>12</v>
      </c>
      <c r="P21" s="107">
        <v>10</v>
      </c>
      <c r="Q21" s="120">
        <f t="shared" si="2"/>
        <v>22</v>
      </c>
      <c r="R21" s="199"/>
      <c r="S21" s="199"/>
    </row>
    <row r="22" spans="1:19" ht="11.25" customHeight="1">
      <c r="A22" s="508">
        <v>1</v>
      </c>
      <c r="B22" s="508">
        <v>1</v>
      </c>
      <c r="C22" s="508">
        <v>2</v>
      </c>
      <c r="D22" s="1820"/>
      <c r="E22" s="411"/>
      <c r="F22" s="7" t="s">
        <v>169</v>
      </c>
      <c r="G22" s="7">
        <v>0</v>
      </c>
      <c r="H22" s="7">
        <v>0</v>
      </c>
      <c r="I22" s="525">
        <f t="shared" si="0"/>
        <v>0</v>
      </c>
      <c r="J22" s="523"/>
      <c r="K22" s="527">
        <v>60</v>
      </c>
      <c r="L22" s="527">
        <v>15</v>
      </c>
      <c r="M22" s="107">
        <f t="shared" si="1"/>
        <v>75</v>
      </c>
      <c r="N22" s="107"/>
      <c r="O22" s="107">
        <v>54</v>
      </c>
      <c r="P22" s="107">
        <v>15</v>
      </c>
      <c r="Q22" s="120">
        <f t="shared" si="2"/>
        <v>69</v>
      </c>
      <c r="R22" s="199"/>
      <c r="S22" s="199"/>
    </row>
    <row r="23" spans="1:19" ht="11.25" customHeight="1">
      <c r="A23" s="508">
        <v>1</v>
      </c>
      <c r="B23" s="508">
        <v>1</v>
      </c>
      <c r="C23" s="508">
        <v>2</v>
      </c>
      <c r="D23" s="1820"/>
      <c r="E23" s="411"/>
      <c r="F23" s="7" t="s">
        <v>170</v>
      </c>
      <c r="G23" s="7">
        <v>0</v>
      </c>
      <c r="H23" s="7">
        <v>0</v>
      </c>
      <c r="I23" s="525">
        <f t="shared" si="0"/>
        <v>0</v>
      </c>
      <c r="J23" s="523"/>
      <c r="K23" s="528">
        <v>11</v>
      </c>
      <c r="L23" s="528">
        <v>6</v>
      </c>
      <c r="M23" s="107">
        <f t="shared" si="1"/>
        <v>17</v>
      </c>
      <c r="N23" s="107"/>
      <c r="O23" s="107">
        <v>11</v>
      </c>
      <c r="P23" s="107">
        <v>6</v>
      </c>
      <c r="Q23" s="120">
        <f t="shared" si="2"/>
        <v>17</v>
      </c>
      <c r="R23" s="199"/>
      <c r="S23" s="199"/>
    </row>
    <row r="24" spans="1:19" ht="11.25" customHeight="1">
      <c r="A24" s="508"/>
      <c r="B24" s="508"/>
      <c r="C24" s="508"/>
      <c r="D24" s="1820"/>
      <c r="E24" s="417" t="s">
        <v>27</v>
      </c>
      <c r="F24" s="7"/>
      <c r="G24" s="373">
        <f>SUM(G25:G26)</f>
        <v>0</v>
      </c>
      <c r="H24" s="373">
        <f>SUM(H25:H26)</f>
        <v>0</v>
      </c>
      <c r="I24" s="373">
        <f t="shared" si="0"/>
        <v>0</v>
      </c>
      <c r="J24" s="524">
        <f>SUM(J25:J26)</f>
        <v>0</v>
      </c>
      <c r="K24" s="158">
        <f>K25+K26</f>
        <v>40</v>
      </c>
      <c r="L24" s="158">
        <f>L25+L26</f>
        <v>18</v>
      </c>
      <c r="M24" s="158">
        <f t="shared" si="1"/>
        <v>58</v>
      </c>
      <c r="N24" s="158"/>
      <c r="O24" s="158">
        <f>O25++O26</f>
        <v>40</v>
      </c>
      <c r="P24" s="158">
        <f>P25++P26</f>
        <v>18</v>
      </c>
      <c r="Q24" s="522">
        <f>SUM(O24:P24)</f>
        <v>58</v>
      </c>
      <c r="R24" s="199"/>
      <c r="S24" s="199"/>
    </row>
    <row r="25" spans="1:19" ht="11.25" customHeight="1">
      <c r="A25" s="508">
        <v>1</v>
      </c>
      <c r="B25" s="508">
        <v>1</v>
      </c>
      <c r="C25" s="508">
        <v>4</v>
      </c>
      <c r="D25" s="1820"/>
      <c r="E25" s="411"/>
      <c r="F25" s="7" t="s">
        <v>165</v>
      </c>
      <c r="G25" s="7">
        <v>0</v>
      </c>
      <c r="H25" s="7">
        <v>0</v>
      </c>
      <c r="I25" s="525">
        <f t="shared" si="0"/>
        <v>0</v>
      </c>
      <c r="J25" s="523"/>
      <c r="K25" s="528">
        <v>17</v>
      </c>
      <c r="L25" s="528">
        <v>9</v>
      </c>
      <c r="M25" s="107">
        <f t="shared" si="1"/>
        <v>26</v>
      </c>
      <c r="N25" s="107"/>
      <c r="O25" s="107">
        <v>17</v>
      </c>
      <c r="P25" s="107">
        <v>9</v>
      </c>
      <c r="Q25" s="120">
        <f>SUM(O25:P25)</f>
        <v>26</v>
      </c>
      <c r="R25" s="199"/>
      <c r="S25" s="199"/>
    </row>
    <row r="26" spans="1:19" ht="11.25" customHeight="1">
      <c r="A26" s="508">
        <v>1</v>
      </c>
      <c r="B26" s="508">
        <v>1</v>
      </c>
      <c r="C26" s="508">
        <v>4</v>
      </c>
      <c r="D26" s="1820"/>
      <c r="E26" s="411"/>
      <c r="F26" s="7" t="s">
        <v>159</v>
      </c>
      <c r="G26" s="7">
        <v>0</v>
      </c>
      <c r="H26" s="7">
        <v>0</v>
      </c>
      <c r="I26" s="525">
        <f t="shared" si="0"/>
        <v>0</v>
      </c>
      <c r="J26" s="523"/>
      <c r="K26" s="528">
        <v>23</v>
      </c>
      <c r="L26" s="528">
        <v>9</v>
      </c>
      <c r="M26" s="107">
        <f t="shared" si="1"/>
        <v>32</v>
      </c>
      <c r="N26" s="107"/>
      <c r="O26" s="107">
        <v>23</v>
      </c>
      <c r="P26" s="107">
        <v>9</v>
      </c>
      <c r="Q26" s="120">
        <f>SUM(O26:P26)</f>
        <v>32</v>
      </c>
      <c r="R26" s="199"/>
      <c r="S26" s="199"/>
    </row>
    <row r="27" spans="1:19" ht="11.25" customHeight="1">
      <c r="A27" s="508"/>
      <c r="B27" s="508"/>
      <c r="C27" s="508"/>
      <c r="D27" s="1820"/>
      <c r="E27" s="419" t="s">
        <v>69</v>
      </c>
      <c r="F27" s="7"/>
      <c r="G27" s="373">
        <f>SUM(G28)</f>
        <v>0</v>
      </c>
      <c r="H27" s="373">
        <f>SUM(H28)</f>
        <v>0</v>
      </c>
      <c r="I27" s="373">
        <f t="shared" si="0"/>
        <v>0</v>
      </c>
      <c r="J27" s="524">
        <f>SUM(J28)</f>
        <v>0</v>
      </c>
      <c r="K27" s="158">
        <f>K28</f>
        <v>27</v>
      </c>
      <c r="L27" s="158">
        <f>L28</f>
        <v>19</v>
      </c>
      <c r="M27" s="158">
        <f t="shared" si="1"/>
        <v>46</v>
      </c>
      <c r="N27" s="158"/>
      <c r="O27" s="158">
        <f>O28</f>
        <v>27</v>
      </c>
      <c r="P27" s="158">
        <f>P28</f>
        <v>18</v>
      </c>
      <c r="Q27" s="522">
        <f>SUM(O27:P27)</f>
        <v>45</v>
      </c>
      <c r="R27" s="199"/>
      <c r="S27" s="199"/>
    </row>
    <row r="28" spans="1:19" ht="11.25" customHeight="1">
      <c r="A28" s="508">
        <v>1</v>
      </c>
      <c r="B28" s="508">
        <v>1</v>
      </c>
      <c r="C28" s="508">
        <v>1</v>
      </c>
      <c r="D28" s="1820"/>
      <c r="E28" s="416"/>
      <c r="F28" s="7" t="s">
        <v>172</v>
      </c>
      <c r="G28" s="7">
        <v>0</v>
      </c>
      <c r="H28" s="7">
        <v>0</v>
      </c>
      <c r="I28" s="525">
        <f t="shared" si="0"/>
        <v>0</v>
      </c>
      <c r="J28" s="523"/>
      <c r="K28" s="107">
        <v>27</v>
      </c>
      <c r="L28" s="107">
        <v>19</v>
      </c>
      <c r="M28" s="107">
        <f t="shared" si="1"/>
        <v>46</v>
      </c>
      <c r="N28" s="107"/>
      <c r="O28" s="107">
        <v>27</v>
      </c>
      <c r="P28" s="107">
        <v>18</v>
      </c>
      <c r="Q28" s="120">
        <f t="shared" ref="Q28:Q65" si="3">SUM(O28:P28)</f>
        <v>45</v>
      </c>
      <c r="R28" s="199"/>
      <c r="S28" s="199"/>
    </row>
    <row r="29" spans="1:19">
      <c r="A29" s="508"/>
      <c r="B29" s="508"/>
      <c r="C29" s="508"/>
      <c r="D29" s="1819">
        <v>1402</v>
      </c>
      <c r="E29" s="113" t="s">
        <v>29</v>
      </c>
      <c r="F29" s="384"/>
      <c r="G29" s="384">
        <f>SUM(G30+G35+G38+G43+G46+G50+G53+G57)</f>
        <v>366</v>
      </c>
      <c r="H29" s="384">
        <f>SUM(H30+H35+H38+H43+H46+H50+H53+H57)</f>
        <v>319</v>
      </c>
      <c r="I29" s="384">
        <f>SUM(G29:H29)</f>
        <v>685</v>
      </c>
      <c r="J29" s="529">
        <f>SUM(J30+J35+J38+J43+J46+J50+J53+J57)</f>
        <v>0</v>
      </c>
      <c r="K29" s="530">
        <f>K30+K35+K38+K43+K46+K50+K53+K57</f>
        <v>1422</v>
      </c>
      <c r="L29" s="530">
        <f>L30+L35+L38+L43+L46+L50+L53+L57</f>
        <v>1356</v>
      </c>
      <c r="M29" s="115">
        <f t="shared" si="1"/>
        <v>2778</v>
      </c>
      <c r="N29" s="115"/>
      <c r="O29" s="115">
        <f>O30+O35+O38+O43+O46+O50+O53+O57</f>
        <v>992</v>
      </c>
      <c r="P29" s="115">
        <f>P30+P35+P38+P43+P46+P50+P53+P57</f>
        <v>914</v>
      </c>
      <c r="Q29" s="531">
        <f t="shared" si="3"/>
        <v>1906</v>
      </c>
      <c r="R29" s="199"/>
      <c r="S29" s="199"/>
    </row>
    <row r="30" spans="1:19" ht="11.25" customHeight="1">
      <c r="A30" s="508"/>
      <c r="B30" s="508"/>
      <c r="C30" s="508"/>
      <c r="D30" s="1820"/>
      <c r="E30" s="414" t="s">
        <v>30</v>
      </c>
      <c r="F30" s="7"/>
      <c r="G30" s="373">
        <f>SUM(G31:G34)</f>
        <v>174</v>
      </c>
      <c r="H30" s="373">
        <f>SUM(H31:H34)</f>
        <v>134</v>
      </c>
      <c r="I30" s="373">
        <f>SUM(G30:H30)</f>
        <v>308</v>
      </c>
      <c r="J30" s="524">
        <f>SUM(J31:J34)</f>
        <v>0</v>
      </c>
      <c r="K30" s="526">
        <f>K31+K32+K33+K34</f>
        <v>774</v>
      </c>
      <c r="L30" s="526">
        <f>L31+L32+L33+L34</f>
        <v>699</v>
      </c>
      <c r="M30" s="158">
        <f t="shared" ref="M30:M67" si="4">SUM(K30:L30)</f>
        <v>1473</v>
      </c>
      <c r="N30" s="158"/>
      <c r="O30" s="158">
        <f>O31+O32+O33+O34</f>
        <v>375</v>
      </c>
      <c r="P30" s="158">
        <f>P31+P32+P33+P34</f>
        <v>298</v>
      </c>
      <c r="Q30" s="522">
        <f t="shared" si="3"/>
        <v>673</v>
      </c>
      <c r="R30" s="199"/>
      <c r="S30" s="199"/>
    </row>
    <row r="31" spans="1:19" ht="11.25" customHeight="1">
      <c r="A31" s="508">
        <v>2</v>
      </c>
      <c r="B31" s="508">
        <v>4</v>
      </c>
      <c r="C31" s="508">
        <v>11</v>
      </c>
      <c r="D31" s="1820"/>
      <c r="E31" s="411"/>
      <c r="F31" s="7" t="s">
        <v>173</v>
      </c>
      <c r="G31" s="7">
        <v>46</v>
      </c>
      <c r="H31" s="7">
        <v>35</v>
      </c>
      <c r="I31" s="7">
        <f>SUM(G31:H31)</f>
        <v>81</v>
      </c>
      <c r="J31" s="523"/>
      <c r="K31" s="225">
        <v>250</v>
      </c>
      <c r="L31" s="225">
        <v>252</v>
      </c>
      <c r="M31" s="107">
        <f>SUM(K31:L31)</f>
        <v>502</v>
      </c>
      <c r="N31" s="107"/>
      <c r="O31" s="107">
        <v>89</v>
      </c>
      <c r="P31" s="107">
        <v>75</v>
      </c>
      <c r="Q31" s="120">
        <f t="shared" si="3"/>
        <v>164</v>
      </c>
      <c r="R31" s="199"/>
      <c r="S31" s="199"/>
    </row>
    <row r="32" spans="1:19" ht="11.25" customHeight="1">
      <c r="A32" s="508">
        <v>2</v>
      </c>
      <c r="B32" s="508">
        <v>4</v>
      </c>
      <c r="C32" s="508">
        <v>11</v>
      </c>
      <c r="D32" s="1820"/>
      <c r="E32" s="411"/>
      <c r="F32" s="7" t="s">
        <v>174</v>
      </c>
      <c r="G32" s="7">
        <v>45</v>
      </c>
      <c r="H32" s="7">
        <v>36</v>
      </c>
      <c r="I32" s="7">
        <f t="shared" ref="I32:I58" si="5">SUM(G32:H32)</f>
        <v>81</v>
      </c>
      <c r="J32" s="523"/>
      <c r="K32" s="528">
        <v>302</v>
      </c>
      <c r="L32" s="528">
        <v>272</v>
      </c>
      <c r="M32" s="107">
        <f t="shared" si="4"/>
        <v>574</v>
      </c>
      <c r="N32" s="107"/>
      <c r="O32" s="107">
        <v>85</v>
      </c>
      <c r="P32" s="107">
        <v>76</v>
      </c>
      <c r="Q32" s="120">
        <f t="shared" si="3"/>
        <v>161</v>
      </c>
      <c r="R32" s="199"/>
      <c r="S32" s="199"/>
    </row>
    <row r="33" spans="1:19" ht="11.25" customHeight="1">
      <c r="A33" s="508">
        <v>2</v>
      </c>
      <c r="B33" s="508">
        <v>4</v>
      </c>
      <c r="C33" s="508">
        <v>11</v>
      </c>
      <c r="D33" s="1820"/>
      <c r="E33" s="411"/>
      <c r="F33" s="7" t="s">
        <v>175</v>
      </c>
      <c r="G33" s="7">
        <v>30</v>
      </c>
      <c r="H33" s="7">
        <v>50</v>
      </c>
      <c r="I33" s="7">
        <f t="shared" si="5"/>
        <v>80</v>
      </c>
      <c r="J33" s="523"/>
      <c r="K33" s="107">
        <v>81</v>
      </c>
      <c r="L33" s="107">
        <v>138</v>
      </c>
      <c r="M33" s="107">
        <f>SUM(K33:L33)</f>
        <v>219</v>
      </c>
      <c r="N33" s="107"/>
      <c r="O33" s="107">
        <v>60</v>
      </c>
      <c r="P33" s="107">
        <v>111</v>
      </c>
      <c r="Q33" s="120">
        <f>SUM(O33:P33)</f>
        <v>171</v>
      </c>
      <c r="R33" s="199"/>
      <c r="S33" s="199"/>
    </row>
    <row r="34" spans="1:19" ht="11.25" customHeight="1">
      <c r="A34" s="508">
        <v>2</v>
      </c>
      <c r="B34" s="508">
        <v>6</v>
      </c>
      <c r="C34" s="508">
        <v>11</v>
      </c>
      <c r="D34" s="1820"/>
      <c r="E34" s="416"/>
      <c r="F34" s="7" t="s">
        <v>176</v>
      </c>
      <c r="G34" s="7">
        <v>53</v>
      </c>
      <c r="H34" s="7">
        <v>13</v>
      </c>
      <c r="I34" s="7">
        <f t="shared" si="5"/>
        <v>66</v>
      </c>
      <c r="J34" s="523"/>
      <c r="K34" s="528">
        <v>141</v>
      </c>
      <c r="L34" s="528">
        <v>37</v>
      </c>
      <c r="M34" s="107">
        <f t="shared" si="4"/>
        <v>178</v>
      </c>
      <c r="N34" s="107"/>
      <c r="O34" s="107">
        <v>141</v>
      </c>
      <c r="P34" s="107">
        <v>36</v>
      </c>
      <c r="Q34" s="120">
        <f t="shared" si="3"/>
        <v>177</v>
      </c>
      <c r="R34" s="199"/>
      <c r="S34" s="199"/>
    </row>
    <row r="35" spans="1:19" ht="11.25" customHeight="1">
      <c r="A35" s="508"/>
      <c r="B35" s="508"/>
      <c r="C35" s="508"/>
      <c r="D35" s="1820"/>
      <c r="E35" s="414" t="s">
        <v>31</v>
      </c>
      <c r="F35" s="7"/>
      <c r="G35" s="373">
        <f>SUM(G36:G37)</f>
        <v>48</v>
      </c>
      <c r="H35" s="373">
        <f>SUM(H36:H37)</f>
        <v>34</v>
      </c>
      <c r="I35" s="373">
        <f t="shared" si="5"/>
        <v>82</v>
      </c>
      <c r="J35" s="524">
        <f>SUM(J36:J37)</f>
        <v>0</v>
      </c>
      <c r="K35" s="158">
        <f>K36+K37</f>
        <v>168</v>
      </c>
      <c r="L35" s="158">
        <f>L36+L37</f>
        <v>134</v>
      </c>
      <c r="M35" s="158">
        <f t="shared" si="4"/>
        <v>302</v>
      </c>
      <c r="N35" s="158"/>
      <c r="O35" s="158">
        <f>O36+O37</f>
        <v>141</v>
      </c>
      <c r="P35" s="158">
        <f>P36+P37</f>
        <v>105</v>
      </c>
      <c r="Q35" s="522">
        <f t="shared" si="3"/>
        <v>246</v>
      </c>
      <c r="R35" s="199"/>
      <c r="S35" s="199"/>
    </row>
    <row r="36" spans="1:19" ht="11.25" customHeight="1">
      <c r="A36" s="508">
        <v>2</v>
      </c>
      <c r="B36" s="508">
        <v>4</v>
      </c>
      <c r="C36" s="508">
        <v>10</v>
      </c>
      <c r="D36" s="1820"/>
      <c r="E36" s="411"/>
      <c r="F36" s="7" t="s">
        <v>174</v>
      </c>
      <c r="G36" s="7">
        <v>34</v>
      </c>
      <c r="H36" s="7">
        <v>27</v>
      </c>
      <c r="I36" s="7">
        <f t="shared" si="5"/>
        <v>61</v>
      </c>
      <c r="J36" s="523"/>
      <c r="K36" s="528">
        <v>112</v>
      </c>
      <c r="L36" s="528">
        <v>115</v>
      </c>
      <c r="M36" s="107">
        <f>SUM(K36:L36)</f>
        <v>227</v>
      </c>
      <c r="N36" s="107"/>
      <c r="O36" s="107">
        <v>85</v>
      </c>
      <c r="P36" s="107">
        <v>86</v>
      </c>
      <c r="Q36" s="120">
        <f>SUM(O36:P36)</f>
        <v>171</v>
      </c>
      <c r="R36" s="199"/>
      <c r="S36" s="199"/>
    </row>
    <row r="37" spans="1:19" ht="11.25" customHeight="1">
      <c r="A37" s="508">
        <v>2</v>
      </c>
      <c r="B37" s="508">
        <v>6</v>
      </c>
      <c r="C37" s="508">
        <v>10</v>
      </c>
      <c r="D37" s="1820"/>
      <c r="E37" s="411"/>
      <c r="F37" s="7" t="s">
        <v>176</v>
      </c>
      <c r="G37" s="7">
        <v>14</v>
      </c>
      <c r="H37" s="7">
        <v>7</v>
      </c>
      <c r="I37" s="7">
        <f t="shared" si="5"/>
        <v>21</v>
      </c>
      <c r="J37" s="523"/>
      <c r="K37" s="528">
        <v>56</v>
      </c>
      <c r="L37" s="528">
        <v>19</v>
      </c>
      <c r="M37" s="107">
        <f t="shared" si="4"/>
        <v>75</v>
      </c>
      <c r="N37" s="107"/>
      <c r="O37" s="107">
        <v>56</v>
      </c>
      <c r="P37" s="107">
        <v>19</v>
      </c>
      <c r="Q37" s="120">
        <f t="shared" si="3"/>
        <v>75</v>
      </c>
      <c r="R37" s="199"/>
      <c r="S37" s="199"/>
    </row>
    <row r="38" spans="1:19" ht="11.25" customHeight="1">
      <c r="A38" s="508"/>
      <c r="B38" s="508"/>
      <c r="C38" s="508"/>
      <c r="D38" s="1820"/>
      <c r="E38" s="414" t="s">
        <v>32</v>
      </c>
      <c r="F38" s="7"/>
      <c r="G38" s="373">
        <f>SUM(G39:G42)</f>
        <v>65</v>
      </c>
      <c r="H38" s="373">
        <f>SUM(H39:H42)</f>
        <v>100</v>
      </c>
      <c r="I38" s="373">
        <f t="shared" si="5"/>
        <v>165</v>
      </c>
      <c r="J38" s="524">
        <f>SUM(J39:J42)</f>
        <v>0</v>
      </c>
      <c r="K38" s="158">
        <f>K39+K40+K41+K42</f>
        <v>158</v>
      </c>
      <c r="L38" s="158">
        <f>L39+L40+L41+L42</f>
        <v>216</v>
      </c>
      <c r="M38" s="158">
        <f t="shared" si="4"/>
        <v>374</v>
      </c>
      <c r="N38" s="158"/>
      <c r="O38" s="158">
        <f>O39+O40+O41+O42</f>
        <v>157</v>
      </c>
      <c r="P38" s="158">
        <f>P39+P40+P41+P42</f>
        <v>208</v>
      </c>
      <c r="Q38" s="522">
        <f t="shared" si="3"/>
        <v>365</v>
      </c>
      <c r="R38" s="199"/>
      <c r="S38" s="199"/>
    </row>
    <row r="39" spans="1:19" ht="11.25" customHeight="1">
      <c r="A39" s="508">
        <v>2</v>
      </c>
      <c r="B39" s="508">
        <v>4</v>
      </c>
      <c r="C39" s="508">
        <v>10</v>
      </c>
      <c r="D39" s="1820"/>
      <c r="E39" s="411"/>
      <c r="F39" s="525" t="s">
        <v>173</v>
      </c>
      <c r="G39" s="525">
        <v>50</v>
      </c>
      <c r="H39" s="525">
        <v>58</v>
      </c>
      <c r="I39" s="7">
        <f t="shared" si="5"/>
        <v>108</v>
      </c>
      <c r="J39" s="527"/>
      <c r="K39" s="107">
        <v>98</v>
      </c>
      <c r="L39" s="107">
        <v>104</v>
      </c>
      <c r="M39" s="107">
        <f t="shared" si="4"/>
        <v>202</v>
      </c>
      <c r="N39" s="107"/>
      <c r="O39" s="107">
        <v>97</v>
      </c>
      <c r="P39" s="107">
        <v>100</v>
      </c>
      <c r="Q39" s="120">
        <f t="shared" si="3"/>
        <v>197</v>
      </c>
      <c r="R39" s="199"/>
      <c r="S39" s="199"/>
    </row>
    <row r="40" spans="1:19" ht="11.25" customHeight="1">
      <c r="A40" s="508">
        <v>2</v>
      </c>
      <c r="B40" s="508">
        <v>4</v>
      </c>
      <c r="C40" s="508">
        <v>10</v>
      </c>
      <c r="D40" s="1820"/>
      <c r="E40" s="411"/>
      <c r="F40" s="525" t="s">
        <v>177</v>
      </c>
      <c r="G40" s="525"/>
      <c r="H40" s="525"/>
      <c r="I40" s="7">
        <f t="shared" si="5"/>
        <v>0</v>
      </c>
      <c r="J40" s="527"/>
      <c r="K40" s="107">
        <v>7</v>
      </c>
      <c r="L40" s="107">
        <v>10</v>
      </c>
      <c r="M40" s="107">
        <f t="shared" si="4"/>
        <v>17</v>
      </c>
      <c r="N40" s="107"/>
      <c r="O40" s="107">
        <v>7</v>
      </c>
      <c r="P40" s="107">
        <v>9</v>
      </c>
      <c r="Q40" s="120">
        <f t="shared" si="3"/>
        <v>16</v>
      </c>
      <c r="R40" s="199"/>
      <c r="S40" s="199"/>
    </row>
    <row r="41" spans="1:19" ht="11.25" customHeight="1">
      <c r="A41" s="508">
        <v>2</v>
      </c>
      <c r="B41" s="508">
        <v>4</v>
      </c>
      <c r="C41" s="508">
        <v>10</v>
      </c>
      <c r="D41" s="1820"/>
      <c r="E41" s="411"/>
      <c r="F41" s="525" t="s">
        <v>178</v>
      </c>
      <c r="G41" s="525">
        <v>10</v>
      </c>
      <c r="H41" s="525">
        <v>18</v>
      </c>
      <c r="I41" s="7">
        <f t="shared" si="5"/>
        <v>28</v>
      </c>
      <c r="J41" s="527"/>
      <c r="K41" s="528">
        <v>27</v>
      </c>
      <c r="L41" s="528">
        <v>37</v>
      </c>
      <c r="M41" s="107">
        <f>SUM(K41:L41)</f>
        <v>64</v>
      </c>
      <c r="N41" s="107"/>
      <c r="O41" s="107">
        <v>27</v>
      </c>
      <c r="P41" s="107">
        <v>36</v>
      </c>
      <c r="Q41" s="120">
        <f>SUM(O41:P41)</f>
        <v>63</v>
      </c>
      <c r="R41" s="199"/>
      <c r="S41" s="199"/>
    </row>
    <row r="42" spans="1:19" ht="11.25" customHeight="1">
      <c r="A42" s="508">
        <v>2</v>
      </c>
      <c r="B42" s="508">
        <v>4</v>
      </c>
      <c r="C42" s="508">
        <v>10</v>
      </c>
      <c r="D42" s="1820"/>
      <c r="E42" s="411"/>
      <c r="F42" s="525" t="s">
        <v>179</v>
      </c>
      <c r="G42" s="525">
        <v>5</v>
      </c>
      <c r="H42" s="525">
        <v>24</v>
      </c>
      <c r="I42" s="7">
        <f t="shared" si="5"/>
        <v>29</v>
      </c>
      <c r="J42" s="527"/>
      <c r="K42" s="528">
        <v>26</v>
      </c>
      <c r="L42" s="528">
        <v>65</v>
      </c>
      <c r="M42" s="107">
        <f t="shared" si="4"/>
        <v>91</v>
      </c>
      <c r="N42" s="107"/>
      <c r="O42" s="107">
        <v>26</v>
      </c>
      <c r="P42" s="107">
        <v>63</v>
      </c>
      <c r="Q42" s="120">
        <f t="shared" si="3"/>
        <v>89</v>
      </c>
      <c r="R42" s="199"/>
      <c r="S42" s="199"/>
    </row>
    <row r="43" spans="1:19" ht="11.25" customHeight="1">
      <c r="A43" s="508"/>
      <c r="B43" s="508"/>
      <c r="C43" s="508"/>
      <c r="D43" s="1820"/>
      <c r="E43" s="414" t="s">
        <v>33</v>
      </c>
      <c r="F43" s="7"/>
      <c r="G43" s="373">
        <f>SUM(G44:G45)</f>
        <v>79</v>
      </c>
      <c r="H43" s="373">
        <f>SUM(H44:H45)</f>
        <v>51</v>
      </c>
      <c r="I43" s="373">
        <f t="shared" si="5"/>
        <v>130</v>
      </c>
      <c r="J43" s="524">
        <f>SUM(J44:J45)</f>
        <v>0</v>
      </c>
      <c r="K43" s="526">
        <f>K44+K45</f>
        <v>145</v>
      </c>
      <c r="L43" s="526">
        <f>L44+L45</f>
        <v>139</v>
      </c>
      <c r="M43" s="158">
        <f t="shared" si="4"/>
        <v>284</v>
      </c>
      <c r="N43" s="158"/>
      <c r="O43" s="158">
        <f>O44+O45</f>
        <v>143</v>
      </c>
      <c r="P43" s="158">
        <f>P44+P45</f>
        <v>137</v>
      </c>
      <c r="Q43" s="522">
        <f t="shared" si="3"/>
        <v>280</v>
      </c>
      <c r="R43" s="199"/>
      <c r="S43" s="199"/>
    </row>
    <row r="44" spans="1:19" ht="11.25" customHeight="1">
      <c r="A44" s="508">
        <v>2</v>
      </c>
      <c r="B44" s="508">
        <v>4</v>
      </c>
      <c r="C44" s="508">
        <v>3</v>
      </c>
      <c r="D44" s="1820"/>
      <c r="E44" s="416"/>
      <c r="F44" s="525" t="s">
        <v>173</v>
      </c>
      <c r="G44" s="525">
        <v>22</v>
      </c>
      <c r="H44" s="525">
        <v>10</v>
      </c>
      <c r="I44" s="7">
        <f t="shared" si="5"/>
        <v>32</v>
      </c>
      <c r="J44" s="527"/>
      <c r="K44" s="528">
        <v>47</v>
      </c>
      <c r="L44" s="528">
        <v>62</v>
      </c>
      <c r="M44" s="107">
        <f t="shared" si="4"/>
        <v>109</v>
      </c>
      <c r="N44" s="107"/>
      <c r="O44" s="107">
        <v>46</v>
      </c>
      <c r="P44" s="107">
        <v>61</v>
      </c>
      <c r="Q44" s="120">
        <f>SUM(O44:P44)</f>
        <v>107</v>
      </c>
      <c r="R44" s="199"/>
      <c r="S44" s="199"/>
    </row>
    <row r="45" spans="1:19" ht="11.25" customHeight="1">
      <c r="A45" s="508">
        <v>2</v>
      </c>
      <c r="B45" s="508">
        <v>4</v>
      </c>
      <c r="C45" s="508">
        <v>3</v>
      </c>
      <c r="D45" s="1820"/>
      <c r="E45" s="416"/>
      <c r="F45" s="525" t="s">
        <v>174</v>
      </c>
      <c r="G45" s="525">
        <v>57</v>
      </c>
      <c r="H45" s="525">
        <v>41</v>
      </c>
      <c r="I45" s="7">
        <f t="shared" si="5"/>
        <v>98</v>
      </c>
      <c r="J45" s="527"/>
      <c r="K45" s="527">
        <v>98</v>
      </c>
      <c r="L45" s="527">
        <v>77</v>
      </c>
      <c r="M45" s="107">
        <f>SUM(K45:L45)</f>
        <v>175</v>
      </c>
      <c r="N45" s="107"/>
      <c r="O45" s="107">
        <v>97</v>
      </c>
      <c r="P45" s="107">
        <v>76</v>
      </c>
      <c r="Q45" s="120">
        <f t="shared" si="3"/>
        <v>173</v>
      </c>
      <c r="R45" s="199"/>
      <c r="S45" s="199"/>
    </row>
    <row r="46" spans="1:19" ht="11.25" customHeight="1">
      <c r="A46" s="508"/>
      <c r="B46" s="508"/>
      <c r="C46" s="508"/>
      <c r="D46" s="1820"/>
      <c r="E46" s="414" t="s">
        <v>34</v>
      </c>
      <c r="F46" s="373"/>
      <c r="G46" s="373">
        <f>SUM(G47:G49)</f>
        <v>0</v>
      </c>
      <c r="H46" s="373">
        <f>SUM(H47:H49)</f>
        <v>0</v>
      </c>
      <c r="I46" s="373">
        <f t="shared" si="5"/>
        <v>0</v>
      </c>
      <c r="J46" s="524">
        <f>SUM(J47:J49)</f>
        <v>0</v>
      </c>
      <c r="K46" s="158">
        <f>K47+K48+K49</f>
        <v>39</v>
      </c>
      <c r="L46" s="158">
        <f>L47+L48+L49</f>
        <v>41</v>
      </c>
      <c r="M46" s="158">
        <f t="shared" si="4"/>
        <v>80</v>
      </c>
      <c r="N46" s="158"/>
      <c r="O46" s="158">
        <f>O47+O48+O49</f>
        <v>39</v>
      </c>
      <c r="P46" s="158">
        <f>P47+P48+P49</f>
        <v>40</v>
      </c>
      <c r="Q46" s="522">
        <f t="shared" si="3"/>
        <v>79</v>
      </c>
      <c r="R46" s="199"/>
      <c r="S46" s="199"/>
    </row>
    <row r="47" spans="1:19" ht="11.25" customHeight="1">
      <c r="A47" s="508">
        <v>2</v>
      </c>
      <c r="B47" s="508">
        <v>4</v>
      </c>
      <c r="C47" s="508">
        <v>7</v>
      </c>
      <c r="D47" s="1820"/>
      <c r="E47" s="411"/>
      <c r="F47" s="525" t="s">
        <v>173</v>
      </c>
      <c r="G47" s="525">
        <v>0</v>
      </c>
      <c r="H47" s="525">
        <v>0</v>
      </c>
      <c r="I47" s="7">
        <f t="shared" si="5"/>
        <v>0</v>
      </c>
      <c r="J47" s="527"/>
      <c r="K47" s="528">
        <v>8</v>
      </c>
      <c r="L47" s="528">
        <v>23</v>
      </c>
      <c r="M47" s="107">
        <f t="shared" si="4"/>
        <v>31</v>
      </c>
      <c r="N47" s="107"/>
      <c r="O47" s="107">
        <v>8</v>
      </c>
      <c r="P47" s="107">
        <v>23</v>
      </c>
      <c r="Q47" s="120">
        <f t="shared" si="3"/>
        <v>31</v>
      </c>
      <c r="R47" s="199"/>
      <c r="S47" s="199"/>
    </row>
    <row r="48" spans="1:19" ht="11.25" customHeight="1">
      <c r="A48" s="508">
        <v>2</v>
      </c>
      <c r="B48" s="508">
        <v>4</v>
      </c>
      <c r="C48" s="508">
        <v>7</v>
      </c>
      <c r="D48" s="1820"/>
      <c r="E48" s="411"/>
      <c r="F48" s="525" t="s">
        <v>180</v>
      </c>
      <c r="G48" s="525">
        <v>0</v>
      </c>
      <c r="H48" s="525">
        <v>0</v>
      </c>
      <c r="I48" s="7">
        <f t="shared" si="5"/>
        <v>0</v>
      </c>
      <c r="J48" s="527"/>
      <c r="K48" s="527">
        <v>1</v>
      </c>
      <c r="L48" s="527">
        <v>0</v>
      </c>
      <c r="M48" s="107">
        <f>SUM(K48:L48)</f>
        <v>1</v>
      </c>
      <c r="N48" s="107"/>
      <c r="O48" s="107">
        <v>1</v>
      </c>
      <c r="P48" s="107">
        <v>0</v>
      </c>
      <c r="Q48" s="120">
        <f t="shared" si="3"/>
        <v>1</v>
      </c>
      <c r="R48" s="199"/>
      <c r="S48" s="199"/>
    </row>
    <row r="49" spans="1:19" ht="11.25" customHeight="1">
      <c r="A49" s="508">
        <v>2</v>
      </c>
      <c r="B49" s="508">
        <v>4</v>
      </c>
      <c r="C49" s="508">
        <v>7</v>
      </c>
      <c r="D49" s="1820"/>
      <c r="E49" s="411"/>
      <c r="F49" s="525" t="s">
        <v>174</v>
      </c>
      <c r="G49" s="525">
        <v>0</v>
      </c>
      <c r="H49" s="525">
        <v>0</v>
      </c>
      <c r="I49" s="7">
        <f t="shared" si="5"/>
        <v>0</v>
      </c>
      <c r="J49" s="527"/>
      <c r="K49" s="527">
        <v>30</v>
      </c>
      <c r="L49" s="527">
        <v>18</v>
      </c>
      <c r="M49" s="107">
        <f t="shared" si="4"/>
        <v>48</v>
      </c>
      <c r="N49" s="107"/>
      <c r="O49" s="107">
        <v>30</v>
      </c>
      <c r="P49" s="107">
        <v>17</v>
      </c>
      <c r="Q49" s="120">
        <f>SUM(O49:P49)</f>
        <v>47</v>
      </c>
      <c r="R49" s="199"/>
      <c r="S49" s="199"/>
    </row>
    <row r="50" spans="1:19" ht="11.25" customHeight="1">
      <c r="A50" s="508"/>
      <c r="B50" s="508"/>
      <c r="C50" s="508"/>
      <c r="D50" s="1820"/>
      <c r="E50" s="414" t="s">
        <v>70</v>
      </c>
      <c r="F50" s="373"/>
      <c r="G50" s="373">
        <f>SUM(G51:G52)</f>
        <v>0</v>
      </c>
      <c r="H50" s="373">
        <f>SUM(H51:H52)</f>
        <v>0</v>
      </c>
      <c r="I50" s="373">
        <f t="shared" si="5"/>
        <v>0</v>
      </c>
      <c r="J50" s="524">
        <f>SUM(J51:J52)</f>
        <v>0</v>
      </c>
      <c r="K50" s="526">
        <f>K51+K52</f>
        <v>41</v>
      </c>
      <c r="L50" s="526">
        <f>L51+L52</f>
        <v>45</v>
      </c>
      <c r="M50" s="158">
        <f>SUM(K50:L50)</f>
        <v>86</v>
      </c>
      <c r="N50" s="158"/>
      <c r="O50" s="158">
        <f>O51+O52</f>
        <v>41</v>
      </c>
      <c r="P50" s="158">
        <f>P51+P52</f>
        <v>45</v>
      </c>
      <c r="Q50" s="522">
        <f t="shared" si="3"/>
        <v>86</v>
      </c>
      <c r="R50" s="199"/>
      <c r="S50" s="199"/>
    </row>
    <row r="51" spans="1:19" ht="11.25" customHeight="1">
      <c r="A51" s="508">
        <v>2</v>
      </c>
      <c r="B51" s="508">
        <v>4</v>
      </c>
      <c r="C51" s="508">
        <v>1</v>
      </c>
      <c r="D51" s="1820"/>
      <c r="E51" s="416"/>
      <c r="F51" s="7" t="s">
        <v>173</v>
      </c>
      <c r="G51" s="7">
        <v>0</v>
      </c>
      <c r="H51" s="7">
        <v>0</v>
      </c>
      <c r="I51" s="7">
        <f t="shared" si="5"/>
        <v>0</v>
      </c>
      <c r="J51" s="523"/>
      <c r="K51" s="523">
        <v>26</v>
      </c>
      <c r="L51" s="523">
        <v>26</v>
      </c>
      <c r="M51" s="107">
        <f>SUM(K51:L51)</f>
        <v>52</v>
      </c>
      <c r="N51" s="27"/>
      <c r="O51" s="27">
        <v>26</v>
      </c>
      <c r="P51" s="27">
        <v>26</v>
      </c>
      <c r="Q51" s="120">
        <f t="shared" si="3"/>
        <v>52</v>
      </c>
      <c r="R51" s="199"/>
      <c r="S51" s="199"/>
    </row>
    <row r="52" spans="1:19" ht="11.25" customHeight="1">
      <c r="A52" s="508">
        <v>2</v>
      </c>
      <c r="B52" s="508">
        <v>4</v>
      </c>
      <c r="C52" s="508">
        <v>1</v>
      </c>
      <c r="D52" s="1820"/>
      <c r="E52" s="416"/>
      <c r="F52" s="7" t="s">
        <v>174</v>
      </c>
      <c r="G52" s="7">
        <v>0</v>
      </c>
      <c r="H52" s="7">
        <v>0</v>
      </c>
      <c r="I52" s="7">
        <f t="shared" si="5"/>
        <v>0</v>
      </c>
      <c r="J52" s="523"/>
      <c r="K52" s="523">
        <v>15</v>
      </c>
      <c r="L52" s="523">
        <v>19</v>
      </c>
      <c r="M52" s="107">
        <f t="shared" si="4"/>
        <v>34</v>
      </c>
      <c r="N52" s="27"/>
      <c r="O52" s="27">
        <v>15</v>
      </c>
      <c r="P52" s="27">
        <v>19</v>
      </c>
      <c r="Q52" s="120">
        <f>SUM(O52:P52)</f>
        <v>34</v>
      </c>
      <c r="R52" s="199"/>
      <c r="S52" s="199"/>
    </row>
    <row r="53" spans="1:19" ht="11.25" customHeight="1">
      <c r="A53" s="508"/>
      <c r="B53" s="508"/>
      <c r="C53" s="508"/>
      <c r="D53" s="1820"/>
      <c r="E53" s="414" t="s">
        <v>36</v>
      </c>
      <c r="F53" s="373"/>
      <c r="G53" s="373">
        <f>SUM(G54:G56)</f>
        <v>0</v>
      </c>
      <c r="H53" s="373">
        <f>SUM(H54:H56)</f>
        <v>0</v>
      </c>
      <c r="I53" s="373">
        <f t="shared" si="5"/>
        <v>0</v>
      </c>
      <c r="J53" s="524">
        <f>SUM(J54:J56)</f>
        <v>0</v>
      </c>
      <c r="K53" s="526">
        <f>K54+K55+K56</f>
        <v>67</v>
      </c>
      <c r="L53" s="526">
        <f>L54+L55+L56</f>
        <v>54</v>
      </c>
      <c r="M53" s="158">
        <f t="shared" si="4"/>
        <v>121</v>
      </c>
      <c r="N53" s="158"/>
      <c r="O53" s="158">
        <f>O54+O55+O56</f>
        <v>67</v>
      </c>
      <c r="P53" s="158">
        <f>P54+P55+P56</f>
        <v>54</v>
      </c>
      <c r="Q53" s="522">
        <f t="shared" si="3"/>
        <v>121</v>
      </c>
      <c r="R53" s="199"/>
      <c r="S53" s="199"/>
    </row>
    <row r="54" spans="1:19" ht="11.25" customHeight="1">
      <c r="A54" s="508">
        <v>2</v>
      </c>
      <c r="B54" s="508">
        <v>4</v>
      </c>
      <c r="C54" s="508">
        <v>9</v>
      </c>
      <c r="D54" s="1820"/>
      <c r="E54" s="370"/>
      <c r="F54" s="525" t="s">
        <v>173</v>
      </c>
      <c r="G54" s="525">
        <v>0</v>
      </c>
      <c r="H54" s="525">
        <v>0</v>
      </c>
      <c r="I54" s="7">
        <f t="shared" si="5"/>
        <v>0</v>
      </c>
      <c r="J54" s="527"/>
      <c r="K54" s="527">
        <v>29</v>
      </c>
      <c r="L54" s="527">
        <v>21</v>
      </c>
      <c r="M54" s="107">
        <f t="shared" si="4"/>
        <v>50</v>
      </c>
      <c r="N54" s="107"/>
      <c r="O54" s="107">
        <v>29</v>
      </c>
      <c r="P54" s="107">
        <v>21</v>
      </c>
      <c r="Q54" s="120">
        <f t="shared" si="3"/>
        <v>50</v>
      </c>
      <c r="R54" s="199"/>
      <c r="S54" s="199"/>
    </row>
    <row r="55" spans="1:19" ht="11.25" customHeight="1">
      <c r="A55" s="508">
        <v>2</v>
      </c>
      <c r="B55" s="508">
        <v>4</v>
      </c>
      <c r="C55" s="508">
        <v>9</v>
      </c>
      <c r="D55" s="1820"/>
      <c r="E55" s="370"/>
      <c r="F55" s="525" t="s">
        <v>174</v>
      </c>
      <c r="G55" s="525">
        <v>0</v>
      </c>
      <c r="H55" s="525">
        <v>0</v>
      </c>
      <c r="I55" s="7">
        <f t="shared" si="5"/>
        <v>0</v>
      </c>
      <c r="J55" s="527"/>
      <c r="K55" s="527">
        <v>33</v>
      </c>
      <c r="L55" s="528">
        <v>20</v>
      </c>
      <c r="M55" s="107">
        <f t="shared" si="4"/>
        <v>53</v>
      </c>
      <c r="N55" s="107"/>
      <c r="O55" s="107">
        <v>33</v>
      </c>
      <c r="P55" s="107">
        <v>20</v>
      </c>
      <c r="Q55" s="120">
        <f>SUM(O55:P55)</f>
        <v>53</v>
      </c>
      <c r="R55" s="199"/>
      <c r="S55" s="199"/>
    </row>
    <row r="56" spans="1:19" ht="11.25" customHeight="1">
      <c r="A56" s="508">
        <v>2</v>
      </c>
      <c r="B56" s="508">
        <v>4</v>
      </c>
      <c r="C56" s="508">
        <v>9</v>
      </c>
      <c r="D56" s="1820"/>
      <c r="E56" s="370"/>
      <c r="F56" s="525" t="s">
        <v>179</v>
      </c>
      <c r="G56" s="525">
        <v>0</v>
      </c>
      <c r="H56" s="525">
        <v>0</v>
      </c>
      <c r="I56" s="7">
        <f t="shared" si="5"/>
        <v>0</v>
      </c>
      <c r="J56" s="527"/>
      <c r="K56" s="528">
        <v>5</v>
      </c>
      <c r="L56" s="528">
        <v>13</v>
      </c>
      <c r="M56" s="107">
        <f>SUM(K56:L56)</f>
        <v>18</v>
      </c>
      <c r="N56" s="107"/>
      <c r="O56" s="107">
        <v>5</v>
      </c>
      <c r="P56" s="107">
        <v>13</v>
      </c>
      <c r="Q56" s="120">
        <f t="shared" si="3"/>
        <v>18</v>
      </c>
      <c r="R56" s="199"/>
      <c r="S56" s="199"/>
    </row>
    <row r="57" spans="1:19" ht="11.25" customHeight="1">
      <c r="A57" s="508"/>
      <c r="B57" s="508"/>
      <c r="C57" s="508"/>
      <c r="D57" s="1820"/>
      <c r="E57" s="419" t="s">
        <v>37</v>
      </c>
      <c r="F57" s="373"/>
      <c r="G57" s="373">
        <f>SUM(G58)</f>
        <v>0</v>
      </c>
      <c r="H57" s="373">
        <f>SUM(H58)</f>
        <v>0</v>
      </c>
      <c r="I57" s="373">
        <f t="shared" si="5"/>
        <v>0</v>
      </c>
      <c r="J57" s="524">
        <f>SUM(J58)</f>
        <v>0</v>
      </c>
      <c r="K57" s="526">
        <f>K58</f>
        <v>30</v>
      </c>
      <c r="L57" s="526">
        <f>L58</f>
        <v>28</v>
      </c>
      <c r="M57" s="158">
        <f t="shared" si="4"/>
        <v>58</v>
      </c>
      <c r="N57" s="158"/>
      <c r="O57" s="158">
        <f>O58</f>
        <v>29</v>
      </c>
      <c r="P57" s="158">
        <f>P58</f>
        <v>27</v>
      </c>
      <c r="Q57" s="522">
        <f t="shared" si="3"/>
        <v>56</v>
      </c>
      <c r="R57" s="199"/>
      <c r="S57" s="199"/>
    </row>
    <row r="58" spans="1:19" ht="11.25" customHeight="1">
      <c r="A58" s="508">
        <v>2</v>
      </c>
      <c r="B58" s="508">
        <v>4</v>
      </c>
      <c r="C58" s="508">
        <v>11</v>
      </c>
      <c r="D58" s="1855"/>
      <c r="E58" s="416"/>
      <c r="F58" s="7" t="s">
        <v>181</v>
      </c>
      <c r="G58" s="7">
        <v>0</v>
      </c>
      <c r="H58" s="7">
        <v>0</v>
      </c>
      <c r="I58" s="7">
        <f t="shared" si="5"/>
        <v>0</v>
      </c>
      <c r="J58" s="523"/>
      <c r="K58" s="528">
        <v>30</v>
      </c>
      <c r="L58" s="528">
        <v>28</v>
      </c>
      <c r="M58" s="107">
        <f t="shared" si="4"/>
        <v>58</v>
      </c>
      <c r="N58" s="107"/>
      <c r="O58" s="107">
        <v>29</v>
      </c>
      <c r="P58" s="107">
        <v>27</v>
      </c>
      <c r="Q58" s="120">
        <f>SUM(O58:P58)</f>
        <v>56</v>
      </c>
      <c r="R58" s="199"/>
      <c r="S58" s="199"/>
    </row>
    <row r="59" spans="1:19">
      <c r="A59" s="508"/>
      <c r="B59" s="508"/>
      <c r="C59" s="508"/>
      <c r="D59" s="1819">
        <v>1403</v>
      </c>
      <c r="E59" s="113" t="s">
        <v>38</v>
      </c>
      <c r="F59" s="218"/>
      <c r="G59" s="384">
        <f>SUM(G60+G63+G65)</f>
        <v>0</v>
      </c>
      <c r="H59" s="384">
        <f>SUM(H60+H63+H65)</f>
        <v>0</v>
      </c>
      <c r="I59" s="384">
        <f>SUM(G59:H59)</f>
        <v>0</v>
      </c>
      <c r="J59" s="529">
        <f>SUM(J60+J63+J65)</f>
        <v>0</v>
      </c>
      <c r="K59" s="530">
        <f>K60+K63+K65</f>
        <v>123</v>
      </c>
      <c r="L59" s="530">
        <f>L60+L63+L65</f>
        <v>148</v>
      </c>
      <c r="M59" s="22">
        <f t="shared" si="4"/>
        <v>271</v>
      </c>
      <c r="N59" s="532"/>
      <c r="O59" s="115">
        <f>O60+O63+O65</f>
        <v>52</v>
      </c>
      <c r="P59" s="115">
        <f>P60+P63+P65</f>
        <v>73</v>
      </c>
      <c r="Q59" s="24">
        <f t="shared" si="3"/>
        <v>125</v>
      </c>
      <c r="R59" s="199"/>
      <c r="S59" s="199"/>
    </row>
    <row r="60" spans="1:19" ht="11.25" customHeight="1">
      <c r="A60" s="508"/>
      <c r="B60" s="508"/>
      <c r="C60" s="508"/>
      <c r="D60" s="1820"/>
      <c r="E60" s="419" t="s">
        <v>39</v>
      </c>
      <c r="F60" s="7"/>
      <c r="G60" s="373">
        <f>SUM(G61:G62)</f>
        <v>0</v>
      </c>
      <c r="H60" s="373">
        <f>SUM(H61:H62)</f>
        <v>0</v>
      </c>
      <c r="I60" s="373">
        <f>SUM(G60:H60)</f>
        <v>0</v>
      </c>
      <c r="J60" s="524">
        <f>SUM(J61:J62)</f>
        <v>0</v>
      </c>
      <c r="K60" s="158">
        <f>K61+K62</f>
        <v>46</v>
      </c>
      <c r="L60" s="158">
        <f>L61+L62</f>
        <v>57</v>
      </c>
      <c r="M60" s="158">
        <f>SUM(K60:L60)</f>
        <v>103</v>
      </c>
      <c r="N60" s="158"/>
      <c r="O60" s="158">
        <f>O61+O62</f>
        <v>7</v>
      </c>
      <c r="P60" s="158">
        <f>P61+P62</f>
        <v>18</v>
      </c>
      <c r="Q60" s="522">
        <f t="shared" si="3"/>
        <v>25</v>
      </c>
      <c r="R60" s="199"/>
      <c r="S60" s="199"/>
    </row>
    <row r="61" spans="1:19" ht="11.25" customHeight="1">
      <c r="A61" s="508">
        <v>3</v>
      </c>
      <c r="B61" s="508">
        <v>5</v>
      </c>
      <c r="C61" s="508">
        <v>11</v>
      </c>
      <c r="D61" s="1820"/>
      <c r="E61" s="416"/>
      <c r="F61" s="525" t="s">
        <v>182</v>
      </c>
      <c r="G61" s="525">
        <v>0</v>
      </c>
      <c r="H61" s="525">
        <v>0</v>
      </c>
      <c r="I61" s="7">
        <f t="shared" ref="I61:I67" si="6">SUM(G61:H61)</f>
        <v>0</v>
      </c>
      <c r="J61" s="527"/>
      <c r="K61" s="527"/>
      <c r="L61" s="527"/>
      <c r="M61" s="107">
        <f t="shared" si="4"/>
        <v>0</v>
      </c>
      <c r="N61" s="107"/>
      <c r="O61" s="107"/>
      <c r="P61" s="107"/>
      <c r="Q61" s="120">
        <f t="shared" si="3"/>
        <v>0</v>
      </c>
      <c r="R61" s="199"/>
      <c r="S61" s="199"/>
    </row>
    <row r="62" spans="1:19" ht="11.25" customHeight="1">
      <c r="A62" s="508">
        <v>3</v>
      </c>
      <c r="B62" s="508">
        <v>5</v>
      </c>
      <c r="C62" s="508">
        <v>11</v>
      </c>
      <c r="D62" s="1820"/>
      <c r="E62" s="416"/>
      <c r="F62" s="525" t="s">
        <v>183</v>
      </c>
      <c r="G62" s="525">
        <v>0</v>
      </c>
      <c r="H62" s="525">
        <v>0</v>
      </c>
      <c r="I62" s="7">
        <f t="shared" si="6"/>
        <v>0</v>
      </c>
      <c r="J62" s="527"/>
      <c r="K62" s="528">
        <v>46</v>
      </c>
      <c r="L62" s="528">
        <v>57</v>
      </c>
      <c r="M62" s="107">
        <f>SUM(K62:L62)</f>
        <v>103</v>
      </c>
      <c r="N62" s="107"/>
      <c r="O62" s="107">
        <v>7</v>
      </c>
      <c r="P62" s="107">
        <v>18</v>
      </c>
      <c r="Q62" s="120">
        <f>SUM(O62:P62)</f>
        <v>25</v>
      </c>
      <c r="R62" s="199"/>
      <c r="S62" s="199"/>
    </row>
    <row r="63" spans="1:19" ht="11.25" customHeight="1">
      <c r="A63" s="508"/>
      <c r="B63" s="508"/>
      <c r="C63" s="508"/>
      <c r="D63" s="1820"/>
      <c r="E63" s="419" t="s">
        <v>40</v>
      </c>
      <c r="F63" s="373"/>
      <c r="G63" s="373">
        <f>SUM(G64)</f>
        <v>0</v>
      </c>
      <c r="H63" s="373">
        <f>SUM(H64)</f>
        <v>0</v>
      </c>
      <c r="I63" s="373">
        <f t="shared" si="6"/>
        <v>0</v>
      </c>
      <c r="J63" s="524">
        <f>SUM(J64)</f>
        <v>0</v>
      </c>
      <c r="K63" s="526">
        <f>K64</f>
        <v>25</v>
      </c>
      <c r="L63" s="526">
        <f>L64</f>
        <v>28</v>
      </c>
      <c r="M63" s="158">
        <f t="shared" si="4"/>
        <v>53</v>
      </c>
      <c r="N63" s="158"/>
      <c r="O63" s="158">
        <f>O64</f>
        <v>17</v>
      </c>
      <c r="P63" s="158">
        <f>P64</f>
        <v>20</v>
      </c>
      <c r="Q63" s="522">
        <f t="shared" si="3"/>
        <v>37</v>
      </c>
      <c r="R63" s="199"/>
      <c r="S63" s="199"/>
    </row>
    <row r="64" spans="1:19" ht="11.25" customHeight="1">
      <c r="A64" s="508">
        <v>3</v>
      </c>
      <c r="B64" s="508">
        <v>5</v>
      </c>
      <c r="C64" s="508">
        <v>8</v>
      </c>
      <c r="D64" s="1820"/>
      <c r="E64" s="416"/>
      <c r="F64" s="525" t="s">
        <v>183</v>
      </c>
      <c r="G64" s="525">
        <v>0</v>
      </c>
      <c r="H64" s="525">
        <v>0</v>
      </c>
      <c r="I64" s="7">
        <f t="shared" si="6"/>
        <v>0</v>
      </c>
      <c r="J64" s="527"/>
      <c r="K64" s="107">
        <v>25</v>
      </c>
      <c r="L64" s="107">
        <v>28</v>
      </c>
      <c r="M64" s="107">
        <f t="shared" si="4"/>
        <v>53</v>
      </c>
      <c r="N64" s="107"/>
      <c r="O64" s="107">
        <v>17</v>
      </c>
      <c r="P64" s="107">
        <v>20</v>
      </c>
      <c r="Q64" s="120">
        <f>SUM(O64:P64)</f>
        <v>37</v>
      </c>
      <c r="R64" s="199"/>
      <c r="S64" s="199"/>
    </row>
    <row r="65" spans="1:19" ht="11.25" customHeight="1">
      <c r="A65" s="508"/>
      <c r="B65" s="508"/>
      <c r="C65" s="508"/>
      <c r="D65" s="1820"/>
      <c r="E65" s="419" t="s">
        <v>41</v>
      </c>
      <c r="F65" s="7"/>
      <c r="G65" s="373">
        <f>SUM(G66:G67)</f>
        <v>0</v>
      </c>
      <c r="H65" s="373">
        <f>SUM(H66:H67)</f>
        <v>0</v>
      </c>
      <c r="I65" s="373">
        <f t="shared" si="6"/>
        <v>0</v>
      </c>
      <c r="J65" s="524">
        <f>SUM(J66:J67)</f>
        <v>0</v>
      </c>
      <c r="K65" s="158">
        <f>SUM(K66:K67)</f>
        <v>52</v>
      </c>
      <c r="L65" s="158">
        <f>SUM(L66:L67)</f>
        <v>63</v>
      </c>
      <c r="M65" s="158">
        <f t="shared" si="4"/>
        <v>115</v>
      </c>
      <c r="N65" s="158"/>
      <c r="O65" s="158">
        <f>SUM(O66:O67)</f>
        <v>28</v>
      </c>
      <c r="P65" s="158">
        <f>SUM(P66:P67)</f>
        <v>35</v>
      </c>
      <c r="Q65" s="522">
        <f t="shared" si="3"/>
        <v>63</v>
      </c>
      <c r="R65" s="199"/>
      <c r="S65" s="199"/>
    </row>
    <row r="66" spans="1:19" ht="11.25" customHeight="1">
      <c r="A66" s="508">
        <v>3</v>
      </c>
      <c r="B66" s="508">
        <v>5</v>
      </c>
      <c r="C66" s="508">
        <v>10</v>
      </c>
      <c r="D66" s="1890"/>
      <c r="E66" s="416"/>
      <c r="F66" s="7" t="s">
        <v>183</v>
      </c>
      <c r="G66" s="7">
        <v>0</v>
      </c>
      <c r="H66" s="7">
        <v>0</v>
      </c>
      <c r="I66" s="7">
        <f t="shared" si="6"/>
        <v>0</v>
      </c>
      <c r="J66" s="523"/>
      <c r="K66" s="107">
        <v>41</v>
      </c>
      <c r="L66" s="107">
        <v>50</v>
      </c>
      <c r="M66" s="107">
        <f>SUM(K66:L66)</f>
        <v>91</v>
      </c>
      <c r="N66" s="107"/>
      <c r="O66" s="107">
        <v>17</v>
      </c>
      <c r="P66" s="107">
        <v>23</v>
      </c>
      <c r="Q66" s="120">
        <f>SUM(O66:P66)</f>
        <v>40</v>
      </c>
      <c r="R66" s="199"/>
      <c r="S66" s="199"/>
    </row>
    <row r="67" spans="1:19" ht="11.25" customHeight="1">
      <c r="A67" s="508">
        <v>3</v>
      </c>
      <c r="B67" s="508">
        <v>5</v>
      </c>
      <c r="C67" s="508">
        <v>10</v>
      </c>
      <c r="D67" s="1891"/>
      <c r="E67" s="423"/>
      <c r="F67" s="15" t="s">
        <v>184</v>
      </c>
      <c r="G67" s="15">
        <v>0</v>
      </c>
      <c r="H67" s="15">
        <v>0</v>
      </c>
      <c r="I67" s="15">
        <f t="shared" si="6"/>
        <v>0</v>
      </c>
      <c r="J67" s="534"/>
      <c r="K67" s="535">
        <v>11</v>
      </c>
      <c r="L67" s="535">
        <v>13</v>
      </c>
      <c r="M67" s="535">
        <f t="shared" si="4"/>
        <v>24</v>
      </c>
      <c r="N67" s="535"/>
      <c r="O67" s="535">
        <v>11</v>
      </c>
      <c r="P67" s="535">
        <v>12</v>
      </c>
      <c r="Q67" s="536">
        <f>SUM(O67:P67)</f>
        <v>23</v>
      </c>
      <c r="R67" s="199"/>
      <c r="S67" s="199"/>
    </row>
    <row r="68" spans="1:19" ht="12" customHeight="1">
      <c r="A68" s="508"/>
      <c r="B68" s="508"/>
      <c r="C68" s="508"/>
      <c r="D68" s="537"/>
      <c r="E68" s="161"/>
      <c r="F68" s="69"/>
      <c r="G68" s="69"/>
      <c r="H68" s="69"/>
      <c r="I68" s="69"/>
      <c r="J68" s="76"/>
      <c r="K68" s="290"/>
      <c r="L68" s="290"/>
      <c r="M68" s="538"/>
      <c r="N68" s="538"/>
      <c r="O68" s="290"/>
      <c r="P68" s="539"/>
      <c r="Q68" s="540" t="s">
        <v>185</v>
      </c>
      <c r="R68" s="199"/>
      <c r="S68" s="199"/>
    </row>
    <row r="69" spans="1:19" ht="12" customHeight="1">
      <c r="A69" s="508"/>
      <c r="B69" s="508"/>
      <c r="C69" s="508"/>
      <c r="D69" s="537"/>
      <c r="E69" s="69"/>
      <c r="F69" s="69"/>
      <c r="G69" s="69"/>
      <c r="H69" s="69"/>
      <c r="I69" s="69"/>
      <c r="J69" s="76"/>
      <c r="K69" s="290"/>
      <c r="L69" s="541"/>
      <c r="M69" s="290"/>
      <c r="N69" s="290"/>
      <c r="O69" s="291"/>
      <c r="P69" s="542"/>
      <c r="Q69" s="543" t="s">
        <v>226</v>
      </c>
    </row>
    <row r="70" spans="1:19" ht="6.6" customHeight="1">
      <c r="A70" s="508"/>
      <c r="B70" s="508"/>
      <c r="C70" s="508"/>
      <c r="D70" s="1856" t="s">
        <v>3</v>
      </c>
      <c r="E70" s="178"/>
      <c r="F70" s="178"/>
      <c r="G70" s="178"/>
      <c r="H70" s="178"/>
      <c r="I70" s="178"/>
      <c r="J70" s="544"/>
      <c r="K70" s="545"/>
      <c r="L70" s="546"/>
      <c r="M70" s="545"/>
      <c r="N70" s="545"/>
      <c r="O70" s="547"/>
      <c r="P70" s="547"/>
      <c r="Q70" s="548"/>
    </row>
    <row r="71" spans="1:19" ht="9" customHeight="1">
      <c r="A71" s="508"/>
      <c r="B71" s="508"/>
      <c r="C71" s="508"/>
      <c r="D71" s="1872"/>
      <c r="E71" s="97" t="s">
        <v>228</v>
      </c>
      <c r="F71" s="549"/>
      <c r="G71" s="1873" t="s">
        <v>225</v>
      </c>
      <c r="H71" s="1873"/>
      <c r="I71" s="1873"/>
      <c r="J71" s="514"/>
      <c r="K71" s="1888" t="s">
        <v>152</v>
      </c>
      <c r="L71" s="1888"/>
      <c r="M71" s="1888"/>
      <c r="N71" s="298"/>
      <c r="O71" s="1888" t="s">
        <v>153</v>
      </c>
      <c r="P71" s="1888"/>
      <c r="Q71" s="1889"/>
    </row>
    <row r="72" spans="1:19">
      <c r="A72" s="508"/>
      <c r="B72" s="508"/>
      <c r="C72" s="508"/>
      <c r="D72" s="1892"/>
      <c r="E72" s="550"/>
      <c r="F72" s="173"/>
      <c r="G72" s="212" t="s">
        <v>19</v>
      </c>
      <c r="H72" s="212" t="s">
        <v>20</v>
      </c>
      <c r="I72" s="212" t="s">
        <v>21</v>
      </c>
      <c r="J72" s="516"/>
      <c r="K72" s="212" t="s">
        <v>19</v>
      </c>
      <c r="L72" s="212" t="s">
        <v>20</v>
      </c>
      <c r="M72" s="212" t="s">
        <v>21</v>
      </c>
      <c r="N72" s="212"/>
      <c r="O72" s="212" t="s">
        <v>19</v>
      </c>
      <c r="P72" s="212" t="s">
        <v>20</v>
      </c>
      <c r="Q72" s="517" t="s">
        <v>21</v>
      </c>
    </row>
    <row r="73" spans="1:19">
      <c r="A73" s="508"/>
      <c r="B73" s="508"/>
      <c r="C73" s="508"/>
      <c r="D73" s="1821">
        <v>1404</v>
      </c>
      <c r="E73" s="113" t="s">
        <v>42</v>
      </c>
      <c r="F73" s="114"/>
      <c r="G73" s="384">
        <f>SUM(G74+G76)</f>
        <v>380</v>
      </c>
      <c r="H73" s="384">
        <f>SUM(H74+H76)</f>
        <v>133</v>
      </c>
      <c r="I73" s="384">
        <f t="shared" ref="I73:I94" si="7">SUM(G73:H73)</f>
        <v>513</v>
      </c>
      <c r="J73" s="529">
        <f>SUM(J74+J76)</f>
        <v>0</v>
      </c>
      <c r="K73" s="551">
        <f>K74+K76</f>
        <v>1188</v>
      </c>
      <c r="L73" s="551">
        <f>L74+L76</f>
        <v>386</v>
      </c>
      <c r="M73" s="115">
        <f>SUM(K73:L73)</f>
        <v>1574</v>
      </c>
      <c r="N73" s="22"/>
      <c r="O73" s="22">
        <f>O74+O76</f>
        <v>468</v>
      </c>
      <c r="P73" s="22">
        <f>P74+P76</f>
        <v>174</v>
      </c>
      <c r="Q73" s="24">
        <f>O73+P73</f>
        <v>642</v>
      </c>
    </row>
    <row r="74" spans="1:19" ht="12" customHeight="1">
      <c r="A74" s="508"/>
      <c r="B74" s="508"/>
      <c r="C74" s="508"/>
      <c r="D74" s="1822"/>
      <c r="E74" s="414" t="s">
        <v>43</v>
      </c>
      <c r="F74" s="7"/>
      <c r="G74" s="373">
        <f>SUM(G75)</f>
        <v>286</v>
      </c>
      <c r="H74" s="373">
        <f>SUM(H75)</f>
        <v>66</v>
      </c>
      <c r="I74" s="373">
        <f t="shared" si="7"/>
        <v>352</v>
      </c>
      <c r="J74" s="524">
        <f>SUM(J75)</f>
        <v>0</v>
      </c>
      <c r="K74" s="521">
        <f>K75</f>
        <v>833</v>
      </c>
      <c r="L74" s="521">
        <f>L75</f>
        <v>172</v>
      </c>
      <c r="M74" s="158">
        <f>SUM(K74:L74)</f>
        <v>1005</v>
      </c>
      <c r="N74" s="158"/>
      <c r="O74" s="158">
        <f>O75</f>
        <v>352</v>
      </c>
      <c r="P74" s="158">
        <f>P75</f>
        <v>91</v>
      </c>
      <c r="Q74" s="522">
        <f>SUM(O74:P74)</f>
        <v>443</v>
      </c>
    </row>
    <row r="75" spans="1:19" ht="12" customHeight="1">
      <c r="A75" s="508">
        <v>4</v>
      </c>
      <c r="B75" s="508">
        <v>6</v>
      </c>
      <c r="C75" s="508">
        <v>11</v>
      </c>
      <c r="D75" s="1834"/>
      <c r="E75" s="411"/>
      <c r="F75" s="7" t="s">
        <v>187</v>
      </c>
      <c r="G75" s="7">
        <v>286</v>
      </c>
      <c r="H75" s="7">
        <v>66</v>
      </c>
      <c r="I75" s="7">
        <f t="shared" si="7"/>
        <v>352</v>
      </c>
      <c r="J75" s="523"/>
      <c r="K75" s="225">
        <v>833</v>
      </c>
      <c r="L75" s="225">
        <v>172</v>
      </c>
      <c r="M75" s="107">
        <f>SUM(K75:L75)</f>
        <v>1005</v>
      </c>
      <c r="N75" s="107"/>
      <c r="O75" s="107">
        <v>352</v>
      </c>
      <c r="P75" s="107">
        <v>91</v>
      </c>
      <c r="Q75" s="120">
        <f>SUM(O75:P75)</f>
        <v>443</v>
      </c>
    </row>
    <row r="76" spans="1:19" ht="12" customHeight="1">
      <c r="A76" s="508"/>
      <c r="B76" s="508"/>
      <c r="C76" s="508"/>
      <c r="D76" s="1822"/>
      <c r="E76" s="414" t="s">
        <v>44</v>
      </c>
      <c r="F76" s="7"/>
      <c r="G76" s="373">
        <f>SUM(G77)</f>
        <v>94</v>
      </c>
      <c r="H76" s="373">
        <f>SUM(H77)</f>
        <v>67</v>
      </c>
      <c r="I76" s="373">
        <f t="shared" si="7"/>
        <v>161</v>
      </c>
      <c r="J76" s="524">
        <f>SUM(J77)</f>
        <v>0</v>
      </c>
      <c r="K76" s="552">
        <f>K77</f>
        <v>355</v>
      </c>
      <c r="L76" s="552">
        <f>L77</f>
        <v>214</v>
      </c>
      <c r="M76" s="158">
        <f t="shared" ref="M76:M106" si="8">SUM(K76:L76)</f>
        <v>569</v>
      </c>
      <c r="N76" s="158"/>
      <c r="O76" s="158">
        <f>O77</f>
        <v>116</v>
      </c>
      <c r="P76" s="158">
        <f>P77</f>
        <v>83</v>
      </c>
      <c r="Q76" s="522">
        <f t="shared" ref="Q76:Q128" si="9">SUM(O76:P76)</f>
        <v>199</v>
      </c>
    </row>
    <row r="77" spans="1:19" ht="12" customHeight="1">
      <c r="A77" s="508">
        <v>4</v>
      </c>
      <c r="B77" s="508">
        <v>6</v>
      </c>
      <c r="C77" s="508">
        <v>11</v>
      </c>
      <c r="D77" s="1834"/>
      <c r="E77" s="411"/>
      <c r="F77" s="7" t="s">
        <v>188</v>
      </c>
      <c r="G77" s="7">
        <v>94</v>
      </c>
      <c r="H77" s="7">
        <v>67</v>
      </c>
      <c r="I77" s="7">
        <f t="shared" si="7"/>
        <v>161</v>
      </c>
      <c r="J77" s="523"/>
      <c r="K77" s="225">
        <v>355</v>
      </c>
      <c r="L77" s="225">
        <v>214</v>
      </c>
      <c r="M77" s="107">
        <f>SUM(K77:L77)</f>
        <v>569</v>
      </c>
      <c r="N77" s="107"/>
      <c r="O77" s="107">
        <v>116</v>
      </c>
      <c r="P77" s="107">
        <v>83</v>
      </c>
      <c r="Q77" s="120">
        <f>SUM(O77:P77)</f>
        <v>199</v>
      </c>
    </row>
    <row r="78" spans="1:19" ht="12" customHeight="1">
      <c r="A78" s="508"/>
      <c r="B78" s="508"/>
      <c r="C78" s="508"/>
      <c r="D78" s="1819">
        <v>1405</v>
      </c>
      <c r="E78" s="124" t="s">
        <v>45</v>
      </c>
      <c r="F78" s="21"/>
      <c r="G78" s="553">
        <f>SUM(G79+G81+G86+G93)</f>
        <v>292</v>
      </c>
      <c r="H78" s="553">
        <f>SUM(H79+H81+H86+H93)</f>
        <v>381</v>
      </c>
      <c r="I78" s="553">
        <f t="shared" si="7"/>
        <v>673</v>
      </c>
      <c r="J78" s="554">
        <f>SUM(J79+J81+J86+J93)</f>
        <v>0</v>
      </c>
      <c r="K78" s="530">
        <f>SUM(K79+K81+K86+K93)</f>
        <v>751</v>
      </c>
      <c r="L78" s="530">
        <f>SUM(L79+L81+L86+L93)</f>
        <v>854</v>
      </c>
      <c r="M78" s="22">
        <f t="shared" si="8"/>
        <v>1605</v>
      </c>
      <c r="N78" s="532"/>
      <c r="O78" s="115">
        <f>SUM(O79+O81+O86+O93)</f>
        <v>560</v>
      </c>
      <c r="P78" s="115">
        <f>SUM(P79+P81+P86+P93)</f>
        <v>664</v>
      </c>
      <c r="Q78" s="24">
        <f t="shared" si="9"/>
        <v>1224</v>
      </c>
    </row>
    <row r="79" spans="1:19" ht="12" customHeight="1">
      <c r="A79" s="508"/>
      <c r="B79" s="508"/>
      <c r="C79" s="508"/>
      <c r="D79" s="1820"/>
      <c r="E79" s="414" t="s">
        <v>46</v>
      </c>
      <c r="F79" s="7"/>
      <c r="G79" s="373">
        <f>SUM(G80)</f>
        <v>76</v>
      </c>
      <c r="H79" s="373">
        <f>SUM(H80)</f>
        <v>85</v>
      </c>
      <c r="I79" s="373">
        <f t="shared" si="7"/>
        <v>161</v>
      </c>
      <c r="J79" s="524">
        <f>SUM(J80)</f>
        <v>0</v>
      </c>
      <c r="K79" s="158">
        <f>K80</f>
        <v>306</v>
      </c>
      <c r="L79" s="158">
        <f>L80</f>
        <v>335</v>
      </c>
      <c r="M79" s="158">
        <f>SUM(K79:L79)</f>
        <v>641</v>
      </c>
      <c r="N79" s="158"/>
      <c r="O79" s="158">
        <f>O80</f>
        <v>128</v>
      </c>
      <c r="P79" s="158">
        <f>P80</f>
        <v>155</v>
      </c>
      <c r="Q79" s="522">
        <f t="shared" si="9"/>
        <v>283</v>
      </c>
    </row>
    <row r="80" spans="1:19" ht="12" customHeight="1">
      <c r="A80" s="508">
        <v>5</v>
      </c>
      <c r="B80" s="508">
        <v>4</v>
      </c>
      <c r="C80" s="508">
        <v>8</v>
      </c>
      <c r="D80" s="1820"/>
      <c r="E80" s="411"/>
      <c r="F80" s="7" t="s">
        <v>189</v>
      </c>
      <c r="G80" s="7">
        <v>76</v>
      </c>
      <c r="H80" s="7">
        <v>85</v>
      </c>
      <c r="I80" s="7">
        <f t="shared" si="7"/>
        <v>161</v>
      </c>
      <c r="J80" s="523"/>
      <c r="K80" s="528">
        <v>306</v>
      </c>
      <c r="L80" s="528">
        <v>335</v>
      </c>
      <c r="M80" s="107">
        <f>SUM(K80:L80)</f>
        <v>641</v>
      </c>
      <c r="N80" s="107"/>
      <c r="O80" s="107">
        <v>128</v>
      </c>
      <c r="P80" s="107">
        <v>155</v>
      </c>
      <c r="Q80" s="120">
        <f>SUM(O80:P80)</f>
        <v>283</v>
      </c>
    </row>
    <row r="81" spans="1:17" ht="12" customHeight="1">
      <c r="A81" s="508"/>
      <c r="B81" s="508"/>
      <c r="C81" s="508"/>
      <c r="D81" s="1820"/>
      <c r="E81" s="414" t="s">
        <v>47</v>
      </c>
      <c r="F81" s="7"/>
      <c r="G81" s="373">
        <f>SUM(G82:G85)</f>
        <v>0</v>
      </c>
      <c r="H81" s="373">
        <f>SUM(H82:H85)</f>
        <v>0</v>
      </c>
      <c r="I81" s="373">
        <f t="shared" si="7"/>
        <v>0</v>
      </c>
      <c r="J81" s="524">
        <f>SUM(J82:J85)</f>
        <v>0</v>
      </c>
      <c r="K81" s="526">
        <f>K82+K83+K84+K85</f>
        <v>99</v>
      </c>
      <c r="L81" s="526">
        <f>L82+L83+L84+L85</f>
        <v>74</v>
      </c>
      <c r="M81" s="158">
        <f t="shared" si="8"/>
        <v>173</v>
      </c>
      <c r="N81" s="158"/>
      <c r="O81" s="158">
        <f>O82+O83+O84+O85</f>
        <v>93</v>
      </c>
      <c r="P81" s="158">
        <f>P82+P83+P84+P85</f>
        <v>72</v>
      </c>
      <c r="Q81" s="522">
        <f t="shared" si="9"/>
        <v>165</v>
      </c>
    </row>
    <row r="82" spans="1:17" ht="12" customHeight="1">
      <c r="A82" s="508">
        <v>5</v>
      </c>
      <c r="B82" s="508">
        <v>4</v>
      </c>
      <c r="C82" s="508">
        <v>8</v>
      </c>
      <c r="D82" s="1820"/>
      <c r="E82" s="416"/>
      <c r="F82" s="7" t="s">
        <v>190</v>
      </c>
      <c r="G82" s="7">
        <v>0</v>
      </c>
      <c r="H82" s="7">
        <v>0</v>
      </c>
      <c r="I82" s="7">
        <f t="shared" si="7"/>
        <v>0</v>
      </c>
      <c r="J82" s="523"/>
      <c r="K82" s="225">
        <v>15</v>
      </c>
      <c r="L82" s="225">
        <v>14</v>
      </c>
      <c r="M82" s="107">
        <f>SUM(K82:L82)</f>
        <v>29</v>
      </c>
      <c r="N82" s="107"/>
      <c r="O82" s="107">
        <v>14</v>
      </c>
      <c r="P82" s="107">
        <v>14</v>
      </c>
      <c r="Q82" s="120">
        <f t="shared" si="9"/>
        <v>28</v>
      </c>
    </row>
    <row r="83" spans="1:17" s="71" customFormat="1" ht="12" customHeight="1">
      <c r="A83" s="508">
        <v>5</v>
      </c>
      <c r="B83" s="508">
        <v>4</v>
      </c>
      <c r="C83" s="508">
        <v>8</v>
      </c>
      <c r="D83" s="1820"/>
      <c r="E83" s="411"/>
      <c r="F83" s="7" t="s">
        <v>191</v>
      </c>
      <c r="G83" s="7">
        <v>0</v>
      </c>
      <c r="H83" s="7">
        <v>0</v>
      </c>
      <c r="I83" s="7">
        <f t="shared" si="7"/>
        <v>0</v>
      </c>
      <c r="J83" s="523"/>
      <c r="K83" s="225">
        <v>52</v>
      </c>
      <c r="L83" s="225">
        <v>37</v>
      </c>
      <c r="M83" s="107">
        <f t="shared" si="8"/>
        <v>89</v>
      </c>
      <c r="N83" s="107"/>
      <c r="O83" s="107">
        <v>49</v>
      </c>
      <c r="P83" s="107">
        <v>36</v>
      </c>
      <c r="Q83" s="120">
        <f t="shared" si="9"/>
        <v>85</v>
      </c>
    </row>
    <row r="84" spans="1:17" s="71" customFormat="1" ht="12" customHeight="1">
      <c r="A84" s="508">
        <v>5</v>
      </c>
      <c r="B84" s="508">
        <v>4</v>
      </c>
      <c r="C84" s="508">
        <v>8</v>
      </c>
      <c r="D84" s="1820"/>
      <c r="E84" s="411"/>
      <c r="F84" s="7" t="s">
        <v>192</v>
      </c>
      <c r="G84" s="7">
        <v>0</v>
      </c>
      <c r="H84" s="7">
        <v>0</v>
      </c>
      <c r="I84" s="7">
        <f t="shared" si="7"/>
        <v>0</v>
      </c>
      <c r="J84" s="523"/>
      <c r="K84" s="107">
        <v>15</v>
      </c>
      <c r="L84" s="107">
        <v>8</v>
      </c>
      <c r="M84" s="107">
        <f t="shared" si="8"/>
        <v>23</v>
      </c>
      <c r="N84" s="107"/>
      <c r="O84" s="107">
        <v>15</v>
      </c>
      <c r="P84" s="107">
        <v>7</v>
      </c>
      <c r="Q84" s="120">
        <f>SUM(O84:P84)</f>
        <v>22</v>
      </c>
    </row>
    <row r="85" spans="1:17" ht="12" customHeight="1">
      <c r="A85" s="508">
        <v>5</v>
      </c>
      <c r="B85" s="508">
        <v>4</v>
      </c>
      <c r="C85" s="508">
        <v>8</v>
      </c>
      <c r="D85" s="1820"/>
      <c r="E85" s="411"/>
      <c r="F85" s="7" t="s">
        <v>193</v>
      </c>
      <c r="G85" s="7">
        <v>0</v>
      </c>
      <c r="H85" s="7">
        <v>0</v>
      </c>
      <c r="I85" s="7">
        <f t="shared" si="7"/>
        <v>0</v>
      </c>
      <c r="J85" s="523"/>
      <c r="K85" s="528">
        <v>17</v>
      </c>
      <c r="L85" s="528">
        <v>15</v>
      </c>
      <c r="M85" s="107">
        <f t="shared" si="8"/>
        <v>32</v>
      </c>
      <c r="N85" s="107"/>
      <c r="O85" s="107">
        <v>15</v>
      </c>
      <c r="P85" s="107">
        <v>15</v>
      </c>
      <c r="Q85" s="120">
        <f t="shared" si="9"/>
        <v>30</v>
      </c>
    </row>
    <row r="86" spans="1:17" ht="12" customHeight="1">
      <c r="A86" s="508"/>
      <c r="B86" s="508"/>
      <c r="C86" s="508"/>
      <c r="D86" s="1820"/>
      <c r="E86" s="414" t="s">
        <v>48</v>
      </c>
      <c r="F86" s="7"/>
      <c r="G86" s="373">
        <f>SUM(G87:G92)</f>
        <v>216</v>
      </c>
      <c r="H86" s="373">
        <f>SUM(H87:H92)</f>
        <v>296</v>
      </c>
      <c r="I86" s="373">
        <f t="shared" si="7"/>
        <v>512</v>
      </c>
      <c r="J86" s="524">
        <f>SUM(J87:J92)</f>
        <v>0</v>
      </c>
      <c r="K86" s="526">
        <f>SUM(K87:K92)</f>
        <v>342</v>
      </c>
      <c r="L86" s="526">
        <f>SUM(L87:L92)</f>
        <v>438</v>
      </c>
      <c r="M86" s="158">
        <f t="shared" si="8"/>
        <v>780</v>
      </c>
      <c r="N86" s="158"/>
      <c r="O86" s="158">
        <f>SUM(O87:O92)</f>
        <v>336</v>
      </c>
      <c r="P86" s="158">
        <f>SUM(P87:P92)</f>
        <v>430</v>
      </c>
      <c r="Q86" s="522">
        <f t="shared" si="9"/>
        <v>766</v>
      </c>
    </row>
    <row r="87" spans="1:17" ht="12" customHeight="1">
      <c r="A87" s="508">
        <v>5</v>
      </c>
      <c r="B87" s="508">
        <v>5</v>
      </c>
      <c r="C87" s="508">
        <v>11</v>
      </c>
      <c r="D87" s="1820"/>
      <c r="E87" s="416"/>
      <c r="F87" s="7" t="s">
        <v>194</v>
      </c>
      <c r="G87" s="7">
        <v>0</v>
      </c>
      <c r="H87" s="7">
        <v>0</v>
      </c>
      <c r="I87" s="7">
        <f t="shared" si="7"/>
        <v>0</v>
      </c>
      <c r="J87" s="523"/>
      <c r="K87" s="225">
        <v>3</v>
      </c>
      <c r="L87" s="225">
        <v>7</v>
      </c>
      <c r="M87" s="107">
        <f t="shared" si="8"/>
        <v>10</v>
      </c>
      <c r="N87" s="107"/>
      <c r="O87" s="107">
        <v>3</v>
      </c>
      <c r="P87" s="107">
        <v>7</v>
      </c>
      <c r="Q87" s="120">
        <f t="shared" si="9"/>
        <v>10</v>
      </c>
    </row>
    <row r="88" spans="1:17" ht="12" customHeight="1">
      <c r="A88" s="508">
        <v>5</v>
      </c>
      <c r="B88" s="508">
        <v>5</v>
      </c>
      <c r="C88" s="508">
        <v>11</v>
      </c>
      <c r="D88" s="1890"/>
      <c r="E88" s="416"/>
      <c r="F88" s="7" t="s">
        <v>195</v>
      </c>
      <c r="G88" s="7">
        <v>107</v>
      </c>
      <c r="H88" s="7">
        <v>94</v>
      </c>
      <c r="I88" s="7">
        <f t="shared" si="7"/>
        <v>201</v>
      </c>
      <c r="J88" s="523"/>
      <c r="K88" s="528">
        <v>134</v>
      </c>
      <c r="L88" s="528">
        <v>126</v>
      </c>
      <c r="M88" s="107">
        <f>SUM(K88:L88)</f>
        <v>260</v>
      </c>
      <c r="N88" s="107"/>
      <c r="O88" s="107">
        <v>131</v>
      </c>
      <c r="P88" s="107">
        <v>122</v>
      </c>
      <c r="Q88" s="120">
        <f t="shared" si="9"/>
        <v>253</v>
      </c>
    </row>
    <row r="89" spans="1:17" ht="12" customHeight="1">
      <c r="A89" s="508">
        <v>5</v>
      </c>
      <c r="B89" s="508">
        <v>5</v>
      </c>
      <c r="C89" s="508">
        <v>11</v>
      </c>
      <c r="D89" s="1890"/>
      <c r="E89" s="416"/>
      <c r="F89" s="7" t="s">
        <v>196</v>
      </c>
      <c r="G89" s="7">
        <v>0</v>
      </c>
      <c r="H89" s="7">
        <v>0</v>
      </c>
      <c r="I89" s="7">
        <f t="shared" si="7"/>
        <v>0</v>
      </c>
      <c r="J89" s="523"/>
      <c r="K89" s="527">
        <v>20</v>
      </c>
      <c r="L89" s="527">
        <v>6</v>
      </c>
      <c r="M89" s="107">
        <f t="shared" si="8"/>
        <v>26</v>
      </c>
      <c r="N89" s="107"/>
      <c r="O89" s="107">
        <v>20</v>
      </c>
      <c r="P89" s="107">
        <v>6</v>
      </c>
      <c r="Q89" s="120">
        <f t="shared" si="9"/>
        <v>26</v>
      </c>
    </row>
    <row r="90" spans="1:17" ht="12" customHeight="1">
      <c r="A90" s="508">
        <v>5</v>
      </c>
      <c r="B90" s="508">
        <v>5</v>
      </c>
      <c r="C90" s="508">
        <v>11</v>
      </c>
      <c r="D90" s="1890"/>
      <c r="E90" s="416"/>
      <c r="F90" s="7" t="s">
        <v>197</v>
      </c>
      <c r="G90" s="7">
        <v>0</v>
      </c>
      <c r="H90" s="7">
        <v>0</v>
      </c>
      <c r="I90" s="7">
        <f t="shared" si="7"/>
        <v>0</v>
      </c>
      <c r="J90" s="523"/>
      <c r="K90" s="528">
        <v>23</v>
      </c>
      <c r="L90" s="528">
        <v>32</v>
      </c>
      <c r="M90" s="107">
        <f t="shared" si="8"/>
        <v>55</v>
      </c>
      <c r="N90" s="107"/>
      <c r="O90" s="107">
        <v>23</v>
      </c>
      <c r="P90" s="107">
        <v>32</v>
      </c>
      <c r="Q90" s="120">
        <f t="shared" si="9"/>
        <v>55</v>
      </c>
    </row>
    <row r="91" spans="1:17" ht="12" customHeight="1">
      <c r="A91" s="508">
        <v>5</v>
      </c>
      <c r="B91" s="508">
        <v>5</v>
      </c>
      <c r="C91" s="508">
        <v>11</v>
      </c>
      <c r="D91" s="1890"/>
      <c r="E91" s="416"/>
      <c r="F91" s="7" t="s">
        <v>198</v>
      </c>
      <c r="G91" s="7">
        <v>109</v>
      </c>
      <c r="H91" s="7">
        <v>202</v>
      </c>
      <c r="I91" s="7">
        <f t="shared" si="7"/>
        <v>311</v>
      </c>
      <c r="J91" s="523"/>
      <c r="K91" s="528">
        <v>146</v>
      </c>
      <c r="L91" s="528">
        <v>251</v>
      </c>
      <c r="M91" s="107">
        <f t="shared" si="8"/>
        <v>397</v>
      </c>
      <c r="N91" s="107"/>
      <c r="O91" s="107">
        <v>144</v>
      </c>
      <c r="P91" s="107">
        <v>247</v>
      </c>
      <c r="Q91" s="120">
        <f>SUM(O91:P91)</f>
        <v>391</v>
      </c>
    </row>
    <row r="92" spans="1:17" ht="12" customHeight="1">
      <c r="A92" s="508">
        <v>5</v>
      </c>
      <c r="B92" s="508">
        <v>5</v>
      </c>
      <c r="C92" s="508">
        <v>11</v>
      </c>
      <c r="D92" s="1890"/>
      <c r="E92" s="416"/>
      <c r="F92" s="7" t="s">
        <v>199</v>
      </c>
      <c r="G92" s="7">
        <v>0</v>
      </c>
      <c r="H92" s="7">
        <v>0</v>
      </c>
      <c r="I92" s="7">
        <f t="shared" si="7"/>
        <v>0</v>
      </c>
      <c r="J92" s="523"/>
      <c r="K92" s="107">
        <v>16</v>
      </c>
      <c r="L92" s="107">
        <v>16</v>
      </c>
      <c r="M92" s="107">
        <f>SUM(K92:L92)</f>
        <v>32</v>
      </c>
      <c r="N92" s="107"/>
      <c r="O92" s="107">
        <v>15</v>
      </c>
      <c r="P92" s="107">
        <v>16</v>
      </c>
      <c r="Q92" s="120">
        <f t="shared" si="9"/>
        <v>31</v>
      </c>
    </row>
    <row r="93" spans="1:17" ht="12" customHeight="1">
      <c r="A93" s="508"/>
      <c r="B93" s="508"/>
      <c r="C93" s="508"/>
      <c r="D93" s="1890"/>
      <c r="E93" s="444" t="s">
        <v>49</v>
      </c>
      <c r="F93" s="7"/>
      <c r="G93" s="373">
        <f>SUM(G94)</f>
        <v>0</v>
      </c>
      <c r="H93" s="373">
        <f>SUM(H94)</f>
        <v>0</v>
      </c>
      <c r="I93" s="373">
        <f t="shared" si="7"/>
        <v>0</v>
      </c>
      <c r="J93" s="524">
        <f>SUM(J94)</f>
        <v>0</v>
      </c>
      <c r="K93" s="158">
        <f>K94</f>
        <v>4</v>
      </c>
      <c r="L93" s="158">
        <f>L94</f>
        <v>7</v>
      </c>
      <c r="M93" s="158">
        <f t="shared" si="8"/>
        <v>11</v>
      </c>
      <c r="N93" s="158"/>
      <c r="O93" s="158">
        <f>O94</f>
        <v>3</v>
      </c>
      <c r="P93" s="158">
        <f>P94</f>
        <v>7</v>
      </c>
      <c r="Q93" s="522">
        <f t="shared" si="9"/>
        <v>10</v>
      </c>
    </row>
    <row r="94" spans="1:17" ht="12" customHeight="1">
      <c r="A94" s="508">
        <v>5</v>
      </c>
      <c r="B94" s="508">
        <v>4</v>
      </c>
      <c r="C94" s="508">
        <v>8</v>
      </c>
      <c r="D94" s="1890"/>
      <c r="E94" s="416"/>
      <c r="F94" s="7" t="s">
        <v>200</v>
      </c>
      <c r="G94" s="7">
        <v>0</v>
      </c>
      <c r="H94" s="7">
        <v>0</v>
      </c>
      <c r="I94" s="7">
        <f t="shared" si="7"/>
        <v>0</v>
      </c>
      <c r="J94" s="523"/>
      <c r="K94" s="27">
        <v>4</v>
      </c>
      <c r="L94" s="27">
        <v>7</v>
      </c>
      <c r="M94" s="107">
        <f t="shared" si="8"/>
        <v>11</v>
      </c>
      <c r="N94" s="27"/>
      <c r="O94" s="27">
        <v>3</v>
      </c>
      <c r="P94" s="27">
        <v>7</v>
      </c>
      <c r="Q94" s="120">
        <f>SUM(O94:P94)</f>
        <v>10</v>
      </c>
    </row>
    <row r="95" spans="1:17" ht="12" customHeight="1">
      <c r="A95" s="508"/>
      <c r="B95" s="508"/>
      <c r="C95" s="508"/>
      <c r="D95" s="1819">
        <v>1406</v>
      </c>
      <c r="E95" s="113" t="s">
        <v>50</v>
      </c>
      <c r="F95" s="218"/>
      <c r="G95" s="384">
        <f>SUM(G96+G99+G102+G104)</f>
        <v>408</v>
      </c>
      <c r="H95" s="384">
        <f>SUM(H96+H99+H102+H104)</f>
        <v>455</v>
      </c>
      <c r="I95" s="384">
        <f>SUM(G95:H95)</f>
        <v>863</v>
      </c>
      <c r="J95" s="529">
        <f>SUM(J96+J99+J102+J104)</f>
        <v>0</v>
      </c>
      <c r="K95" s="22">
        <f>K96+K99+K102+K104</f>
        <v>1540</v>
      </c>
      <c r="L95" s="22">
        <f>L96+L99+L102+L104</f>
        <v>1944</v>
      </c>
      <c r="M95" s="22">
        <f t="shared" si="8"/>
        <v>3484</v>
      </c>
      <c r="N95" s="532"/>
      <c r="O95" s="115">
        <f>O96+O99+O102+O104</f>
        <v>510</v>
      </c>
      <c r="P95" s="115">
        <f>P96+P99+P102+P104</f>
        <v>589</v>
      </c>
      <c r="Q95" s="531">
        <f>O95+P95</f>
        <v>1099</v>
      </c>
    </row>
    <row r="96" spans="1:17" ht="12" customHeight="1">
      <c r="A96" s="508"/>
      <c r="B96" s="508"/>
      <c r="C96" s="508"/>
      <c r="D96" s="1820"/>
      <c r="E96" s="414" t="s">
        <v>51</v>
      </c>
      <c r="F96" s="373"/>
      <c r="G96" s="373">
        <f>SUM(G97:G98)</f>
        <v>319</v>
      </c>
      <c r="H96" s="373">
        <f>SUM(H97:H98)</f>
        <v>321</v>
      </c>
      <c r="I96" s="373">
        <f>SUM(G96:H96)</f>
        <v>640</v>
      </c>
      <c r="J96" s="524">
        <f>SUM(J97:J98)</f>
        <v>0</v>
      </c>
      <c r="K96" s="526">
        <f>K97+K98</f>
        <v>990</v>
      </c>
      <c r="L96" s="526">
        <f>L97+L98</f>
        <v>1262</v>
      </c>
      <c r="M96" s="158">
        <f t="shared" si="8"/>
        <v>2252</v>
      </c>
      <c r="N96" s="158"/>
      <c r="O96" s="158">
        <f>O97+O98</f>
        <v>332</v>
      </c>
      <c r="P96" s="158">
        <f>P97+P98</f>
        <v>365</v>
      </c>
      <c r="Q96" s="522">
        <f t="shared" si="9"/>
        <v>697</v>
      </c>
    </row>
    <row r="97" spans="1:17" ht="12" customHeight="1">
      <c r="A97" s="508">
        <v>6</v>
      </c>
      <c r="B97" s="508">
        <v>2</v>
      </c>
      <c r="C97" s="508">
        <v>6</v>
      </c>
      <c r="D97" s="1820"/>
      <c r="E97" s="445"/>
      <c r="F97" s="7" t="s">
        <v>229</v>
      </c>
      <c r="G97" s="7">
        <v>0</v>
      </c>
      <c r="H97" s="7">
        <v>0</v>
      </c>
      <c r="I97" s="525">
        <f t="shared" ref="I97:I128" si="10">SUM(G97:H97)</f>
        <v>0</v>
      </c>
      <c r="J97" s="523"/>
      <c r="K97" s="528">
        <v>13</v>
      </c>
      <c r="L97" s="528">
        <v>44</v>
      </c>
      <c r="M97" s="107">
        <f t="shared" si="8"/>
        <v>57</v>
      </c>
      <c r="N97" s="107"/>
      <c r="O97" s="107">
        <v>13</v>
      </c>
      <c r="P97" s="107">
        <v>44</v>
      </c>
      <c r="Q97" s="120">
        <f>SUM(O97:P97)</f>
        <v>57</v>
      </c>
    </row>
    <row r="98" spans="1:17" ht="13.5" customHeight="1">
      <c r="A98" s="508">
        <v>6</v>
      </c>
      <c r="B98" s="508">
        <v>2</v>
      </c>
      <c r="C98" s="508">
        <v>11</v>
      </c>
      <c r="D98" s="1820"/>
      <c r="E98" s="445"/>
      <c r="F98" s="7" t="s">
        <v>202</v>
      </c>
      <c r="G98" s="7">
        <v>319</v>
      </c>
      <c r="H98" s="7">
        <v>321</v>
      </c>
      <c r="I98" s="525">
        <f t="shared" si="10"/>
        <v>640</v>
      </c>
      <c r="J98" s="523"/>
      <c r="K98" s="528">
        <v>977</v>
      </c>
      <c r="L98" s="528">
        <v>1218</v>
      </c>
      <c r="M98" s="107">
        <f>SUM(K98:L98)</f>
        <v>2195</v>
      </c>
      <c r="N98" s="107"/>
      <c r="O98" s="107">
        <v>319</v>
      </c>
      <c r="P98" s="107">
        <v>321</v>
      </c>
      <c r="Q98" s="120">
        <f t="shared" si="9"/>
        <v>640</v>
      </c>
    </row>
    <row r="99" spans="1:17" ht="12" customHeight="1">
      <c r="A99" s="508"/>
      <c r="B99" s="508"/>
      <c r="C99" s="508"/>
      <c r="D99" s="1820"/>
      <c r="E99" s="414" t="s">
        <v>52</v>
      </c>
      <c r="F99" s="373"/>
      <c r="G99" s="373">
        <f>SUM(G100:G101)</f>
        <v>0</v>
      </c>
      <c r="H99" s="373">
        <f>SUM(H100:H101)</f>
        <v>0</v>
      </c>
      <c r="I99" s="373">
        <f t="shared" si="10"/>
        <v>0</v>
      </c>
      <c r="J99" s="524">
        <f>SUM(J100:J101)</f>
        <v>0</v>
      </c>
      <c r="K99" s="158">
        <f>K100+K101</f>
        <v>210</v>
      </c>
      <c r="L99" s="158">
        <f>L100+L101</f>
        <v>219</v>
      </c>
      <c r="M99" s="158">
        <f t="shared" si="8"/>
        <v>429</v>
      </c>
      <c r="N99" s="158"/>
      <c r="O99" s="158">
        <f>O100+O101</f>
        <v>82</v>
      </c>
      <c r="P99" s="158">
        <f>P100+P101</f>
        <v>89</v>
      </c>
      <c r="Q99" s="522">
        <f t="shared" si="9"/>
        <v>171</v>
      </c>
    </row>
    <row r="100" spans="1:17" ht="12" customHeight="1">
      <c r="A100" s="508">
        <v>6</v>
      </c>
      <c r="B100" s="508">
        <v>2</v>
      </c>
      <c r="C100" s="508">
        <v>10</v>
      </c>
      <c r="D100" s="1820"/>
      <c r="E100" s="411"/>
      <c r="F100" s="7" t="s">
        <v>203</v>
      </c>
      <c r="G100" s="7">
        <v>0</v>
      </c>
      <c r="H100" s="7">
        <v>0</v>
      </c>
      <c r="I100" s="525">
        <f t="shared" si="10"/>
        <v>0</v>
      </c>
      <c r="J100" s="523"/>
      <c r="K100" s="528">
        <v>112</v>
      </c>
      <c r="L100" s="528">
        <v>119</v>
      </c>
      <c r="M100" s="107">
        <f>SUM(K100:L100)</f>
        <v>231</v>
      </c>
      <c r="N100" s="107"/>
      <c r="O100" s="107">
        <v>48</v>
      </c>
      <c r="P100" s="107">
        <v>53</v>
      </c>
      <c r="Q100" s="120">
        <f t="shared" si="9"/>
        <v>101</v>
      </c>
    </row>
    <row r="101" spans="1:17" ht="12" customHeight="1">
      <c r="A101" s="508">
        <v>6</v>
      </c>
      <c r="B101" s="508">
        <v>2</v>
      </c>
      <c r="C101" s="508">
        <v>6</v>
      </c>
      <c r="D101" s="1820"/>
      <c r="E101" s="411"/>
      <c r="F101" s="7" t="s">
        <v>204</v>
      </c>
      <c r="G101" s="7">
        <v>0</v>
      </c>
      <c r="H101" s="7">
        <v>0</v>
      </c>
      <c r="I101" s="525">
        <f t="shared" si="10"/>
        <v>0</v>
      </c>
      <c r="J101" s="523"/>
      <c r="K101" s="528">
        <v>98</v>
      </c>
      <c r="L101" s="528">
        <v>100</v>
      </c>
      <c r="M101" s="107">
        <f t="shared" si="8"/>
        <v>198</v>
      </c>
      <c r="N101" s="107"/>
      <c r="O101" s="107">
        <v>34</v>
      </c>
      <c r="P101" s="107">
        <v>36</v>
      </c>
      <c r="Q101" s="120">
        <f>SUM(O101:P101)</f>
        <v>70</v>
      </c>
    </row>
    <row r="102" spans="1:17" ht="12" customHeight="1">
      <c r="A102" s="508"/>
      <c r="B102" s="508"/>
      <c r="C102" s="508"/>
      <c r="D102" s="1820"/>
      <c r="E102" s="414" t="s">
        <v>53</v>
      </c>
      <c r="F102" s="7"/>
      <c r="G102" s="373">
        <f>SUM(G103)</f>
        <v>89</v>
      </c>
      <c r="H102" s="373">
        <f>SUM(H103)</f>
        <v>134</v>
      </c>
      <c r="I102" s="373">
        <f t="shared" si="10"/>
        <v>223</v>
      </c>
      <c r="J102" s="524">
        <f>SUM(J103)</f>
        <v>0</v>
      </c>
      <c r="K102" s="158">
        <f>K103</f>
        <v>332</v>
      </c>
      <c r="L102" s="158">
        <f>L103</f>
        <v>462</v>
      </c>
      <c r="M102" s="158">
        <f t="shared" si="8"/>
        <v>794</v>
      </c>
      <c r="N102" s="158"/>
      <c r="O102" s="158">
        <f>O103</f>
        <v>89</v>
      </c>
      <c r="P102" s="158">
        <f>P103</f>
        <v>134</v>
      </c>
      <c r="Q102" s="522">
        <f t="shared" si="9"/>
        <v>223</v>
      </c>
    </row>
    <row r="103" spans="1:17" ht="12" customHeight="1">
      <c r="A103" s="508">
        <v>6</v>
      </c>
      <c r="B103" s="508">
        <v>2</v>
      </c>
      <c r="C103" s="508">
        <v>10</v>
      </c>
      <c r="D103" s="1820"/>
      <c r="E103" s="445"/>
      <c r="F103" s="7" t="s">
        <v>205</v>
      </c>
      <c r="G103" s="7">
        <v>89</v>
      </c>
      <c r="H103" s="7">
        <v>134</v>
      </c>
      <c r="I103" s="525">
        <f t="shared" si="10"/>
        <v>223</v>
      </c>
      <c r="J103" s="523"/>
      <c r="K103" s="528">
        <v>332</v>
      </c>
      <c r="L103" s="528">
        <v>462</v>
      </c>
      <c r="M103" s="107">
        <f>SUM(K103:L103)</f>
        <v>794</v>
      </c>
      <c r="N103" s="107"/>
      <c r="O103" s="107">
        <v>89</v>
      </c>
      <c r="P103" s="107">
        <v>134</v>
      </c>
      <c r="Q103" s="120">
        <f t="shared" si="9"/>
        <v>223</v>
      </c>
    </row>
    <row r="104" spans="1:17" ht="12" customHeight="1">
      <c r="A104" s="508"/>
      <c r="B104" s="508"/>
      <c r="C104" s="508"/>
      <c r="D104" s="1820"/>
      <c r="E104" s="414" t="s">
        <v>54</v>
      </c>
      <c r="F104" s="7"/>
      <c r="G104" s="373">
        <f>SUM(G105)</f>
        <v>0</v>
      </c>
      <c r="H104" s="373">
        <f>SUM(H105)</f>
        <v>0</v>
      </c>
      <c r="I104" s="373">
        <f t="shared" si="10"/>
        <v>0</v>
      </c>
      <c r="J104" s="524">
        <f>SUM(J105)</f>
        <v>0</v>
      </c>
      <c r="K104" s="526">
        <f>K105</f>
        <v>8</v>
      </c>
      <c r="L104" s="526">
        <f>L105</f>
        <v>1</v>
      </c>
      <c r="M104" s="158">
        <f t="shared" si="8"/>
        <v>9</v>
      </c>
      <c r="N104" s="158"/>
      <c r="O104" s="158">
        <f>O105</f>
        <v>7</v>
      </c>
      <c r="P104" s="158">
        <f>P105</f>
        <v>1</v>
      </c>
      <c r="Q104" s="522">
        <f t="shared" si="9"/>
        <v>8</v>
      </c>
    </row>
    <row r="105" spans="1:17" ht="12" customHeight="1">
      <c r="A105" s="508">
        <v>6</v>
      </c>
      <c r="B105" s="508">
        <v>4</v>
      </c>
      <c r="C105" s="508">
        <v>11</v>
      </c>
      <c r="D105" s="1855"/>
      <c r="E105" s="411"/>
      <c r="F105" s="7" t="s">
        <v>206</v>
      </c>
      <c r="G105" s="7">
        <v>0</v>
      </c>
      <c r="H105" s="7">
        <v>0</v>
      </c>
      <c r="I105" s="525">
        <f t="shared" si="10"/>
        <v>0</v>
      </c>
      <c r="J105" s="523"/>
      <c r="K105" s="555">
        <v>8</v>
      </c>
      <c r="L105" s="555">
        <v>1</v>
      </c>
      <c r="M105" s="107">
        <f t="shared" si="8"/>
        <v>9</v>
      </c>
      <c r="N105" s="27"/>
      <c r="O105" s="27">
        <v>7</v>
      </c>
      <c r="P105" s="27">
        <v>1</v>
      </c>
      <c r="Q105" s="120">
        <f>SUM(O105:P105)</f>
        <v>8</v>
      </c>
    </row>
    <row r="106" spans="1:17" ht="12" customHeight="1">
      <c r="A106" s="508"/>
      <c r="B106" s="508"/>
      <c r="C106" s="508"/>
      <c r="D106" s="1821">
        <v>1407</v>
      </c>
      <c r="E106" s="124" t="s">
        <v>55</v>
      </c>
      <c r="F106" s="218"/>
      <c r="G106" s="384">
        <f>SUM(G107+G110)</f>
        <v>0</v>
      </c>
      <c r="H106" s="384">
        <f>SUM(H107+H110)</f>
        <v>0</v>
      </c>
      <c r="I106" s="384">
        <f t="shared" si="10"/>
        <v>0</v>
      </c>
      <c r="J106" s="529">
        <f>SUM(J107+J110)</f>
        <v>0</v>
      </c>
      <c r="K106" s="529">
        <f>SUM(K107+K110)</f>
        <v>100</v>
      </c>
      <c r="L106" s="529">
        <f>SUM(L107+L110)</f>
        <v>71</v>
      </c>
      <c r="M106" s="22">
        <f t="shared" si="8"/>
        <v>171</v>
      </c>
      <c r="N106" s="532"/>
      <c r="O106" s="115">
        <f>SUM(O107+O110)</f>
        <v>94</v>
      </c>
      <c r="P106" s="115">
        <f>SUM(P107+P110)</f>
        <v>61</v>
      </c>
      <c r="Q106" s="24">
        <f t="shared" si="9"/>
        <v>155</v>
      </c>
    </row>
    <row r="107" spans="1:17" ht="12" customHeight="1">
      <c r="A107" s="508"/>
      <c r="B107" s="508"/>
      <c r="C107" s="508"/>
      <c r="D107" s="1822"/>
      <c r="E107" s="414" t="s">
        <v>56</v>
      </c>
      <c r="F107" s="7"/>
      <c r="G107" s="373">
        <f>SUM(G108:G109)</f>
        <v>0</v>
      </c>
      <c r="H107" s="373">
        <f>SUM(H108:H109)</f>
        <v>0</v>
      </c>
      <c r="I107" s="373">
        <f t="shared" si="10"/>
        <v>0</v>
      </c>
      <c r="J107" s="524">
        <f>SUM(J108:J109)</f>
        <v>0</v>
      </c>
      <c r="K107" s="524">
        <f>K108+K109</f>
        <v>60</v>
      </c>
      <c r="L107" s="524">
        <f>L108+L109</f>
        <v>26</v>
      </c>
      <c r="M107" s="158">
        <f>SUM(K107:L107)</f>
        <v>86</v>
      </c>
      <c r="N107" s="158"/>
      <c r="O107" s="158">
        <f>O108+O109</f>
        <v>59</v>
      </c>
      <c r="P107" s="158">
        <f>P108+P109</f>
        <v>26</v>
      </c>
      <c r="Q107" s="522">
        <f>SUM(O107:P107)</f>
        <v>85</v>
      </c>
    </row>
    <row r="108" spans="1:17" ht="12" customHeight="1">
      <c r="A108" s="508">
        <v>7</v>
      </c>
      <c r="B108" s="508">
        <v>3</v>
      </c>
      <c r="C108" s="508">
        <v>11</v>
      </c>
      <c r="D108" s="1822"/>
      <c r="E108" s="419"/>
      <c r="F108" s="7" t="s">
        <v>207</v>
      </c>
      <c r="G108" s="7">
        <v>0</v>
      </c>
      <c r="H108" s="7">
        <v>0</v>
      </c>
      <c r="I108" s="7">
        <f t="shared" si="10"/>
        <v>0</v>
      </c>
      <c r="J108" s="523"/>
      <c r="K108" s="527">
        <v>29</v>
      </c>
      <c r="L108" s="528">
        <v>3</v>
      </c>
      <c r="M108" s="107">
        <f t="shared" ref="M108:M124" si="11">SUM(K108:L108)</f>
        <v>32</v>
      </c>
      <c r="N108" s="107"/>
      <c r="O108" s="107">
        <v>29</v>
      </c>
      <c r="P108" s="107">
        <v>3</v>
      </c>
      <c r="Q108" s="120">
        <f>SUM(O108:P108)</f>
        <v>32</v>
      </c>
    </row>
    <row r="109" spans="1:17" ht="12" customHeight="1">
      <c r="A109" s="508">
        <v>7</v>
      </c>
      <c r="B109" s="508">
        <v>3</v>
      </c>
      <c r="C109" s="508">
        <v>11</v>
      </c>
      <c r="D109" s="1822"/>
      <c r="E109" s="411"/>
      <c r="F109" s="7" t="s">
        <v>208</v>
      </c>
      <c r="G109" s="7">
        <v>0</v>
      </c>
      <c r="H109" s="7">
        <v>0</v>
      </c>
      <c r="I109" s="7">
        <f t="shared" si="10"/>
        <v>0</v>
      </c>
      <c r="J109" s="523"/>
      <c r="K109" s="527">
        <v>31</v>
      </c>
      <c r="L109" s="527">
        <v>23</v>
      </c>
      <c r="M109" s="107">
        <f t="shared" si="11"/>
        <v>54</v>
      </c>
      <c r="N109" s="107"/>
      <c r="O109" s="107">
        <v>30</v>
      </c>
      <c r="P109" s="107">
        <v>23</v>
      </c>
      <c r="Q109" s="120">
        <f>SUM(O109:P109)</f>
        <v>53</v>
      </c>
    </row>
    <row r="110" spans="1:17" ht="12" customHeight="1">
      <c r="A110" s="508"/>
      <c r="B110" s="508"/>
      <c r="C110" s="508"/>
      <c r="D110" s="1822"/>
      <c r="E110" s="419" t="s">
        <v>71</v>
      </c>
      <c r="F110" s="373"/>
      <c r="G110" s="373">
        <f>SUM(G111:G112)</f>
        <v>0</v>
      </c>
      <c r="H110" s="373">
        <f>SUM(H111:H112)</f>
        <v>0</v>
      </c>
      <c r="I110" s="373">
        <f t="shared" si="10"/>
        <v>0</v>
      </c>
      <c r="J110" s="524">
        <f>SUM(J111:J112)</f>
        <v>0</v>
      </c>
      <c r="K110" s="524">
        <f>K111+K112</f>
        <v>40</v>
      </c>
      <c r="L110" s="524">
        <f>L111+L112</f>
        <v>45</v>
      </c>
      <c r="M110" s="158">
        <f t="shared" si="11"/>
        <v>85</v>
      </c>
      <c r="N110" s="158"/>
      <c r="O110" s="158">
        <f>O111+O112</f>
        <v>35</v>
      </c>
      <c r="P110" s="158">
        <f>P111+P112</f>
        <v>35</v>
      </c>
      <c r="Q110" s="522">
        <f t="shared" si="9"/>
        <v>70</v>
      </c>
    </row>
    <row r="111" spans="1:17" ht="12" customHeight="1">
      <c r="A111" s="508">
        <v>7</v>
      </c>
      <c r="B111" s="508">
        <v>6</v>
      </c>
      <c r="C111" s="508">
        <v>10</v>
      </c>
      <c r="D111" s="1822"/>
      <c r="E111" s="416"/>
      <c r="F111" s="7" t="s">
        <v>209</v>
      </c>
      <c r="G111" s="7">
        <v>0</v>
      </c>
      <c r="H111" s="7">
        <v>0</v>
      </c>
      <c r="I111" s="7">
        <f t="shared" si="10"/>
        <v>0</v>
      </c>
      <c r="J111" s="523"/>
      <c r="K111" s="527">
        <v>31</v>
      </c>
      <c r="L111" s="528">
        <v>34</v>
      </c>
      <c r="M111" s="107">
        <f t="shared" si="11"/>
        <v>65</v>
      </c>
      <c r="N111" s="107"/>
      <c r="O111" s="107">
        <v>27</v>
      </c>
      <c r="P111" s="107">
        <v>24</v>
      </c>
      <c r="Q111" s="120">
        <f t="shared" si="9"/>
        <v>51</v>
      </c>
    </row>
    <row r="112" spans="1:17" ht="12" customHeight="1">
      <c r="A112" s="508">
        <v>7</v>
      </c>
      <c r="B112" s="508">
        <v>6</v>
      </c>
      <c r="C112" s="508">
        <v>10</v>
      </c>
      <c r="D112" s="1822"/>
      <c r="E112" s="411"/>
      <c r="F112" s="7" t="s">
        <v>210</v>
      </c>
      <c r="G112" s="7">
        <v>0</v>
      </c>
      <c r="H112" s="7">
        <v>0</v>
      </c>
      <c r="I112" s="7">
        <f t="shared" si="10"/>
        <v>0</v>
      </c>
      <c r="J112" s="523"/>
      <c r="K112" s="527">
        <v>9</v>
      </c>
      <c r="L112" s="528">
        <v>11</v>
      </c>
      <c r="M112" s="535">
        <f t="shared" si="11"/>
        <v>20</v>
      </c>
      <c r="N112" s="107"/>
      <c r="O112" s="107">
        <v>8</v>
      </c>
      <c r="P112" s="107">
        <v>11</v>
      </c>
      <c r="Q112" s="120">
        <f>SUM(O112:P112)</f>
        <v>19</v>
      </c>
    </row>
    <row r="113" spans="1:17" ht="12" customHeight="1">
      <c r="A113" s="508"/>
      <c r="B113" s="508"/>
      <c r="C113" s="508"/>
      <c r="D113" s="1821">
        <v>1408</v>
      </c>
      <c r="E113" s="124" t="s">
        <v>58</v>
      </c>
      <c r="F113" s="556"/>
      <c r="G113" s="384">
        <f>SUM(G114+G118+G120)</f>
        <v>0</v>
      </c>
      <c r="H113" s="384">
        <f>SUM(H114+H118+H120)</f>
        <v>0</v>
      </c>
      <c r="I113" s="384">
        <f t="shared" si="10"/>
        <v>0</v>
      </c>
      <c r="J113" s="529">
        <f>SUM(J114+J118+J120)</f>
        <v>0</v>
      </c>
      <c r="K113" s="530">
        <f>K114+K118+K120</f>
        <v>69</v>
      </c>
      <c r="L113" s="530">
        <f>L114+L118+L120</f>
        <v>65</v>
      </c>
      <c r="M113" s="115">
        <f t="shared" si="11"/>
        <v>134</v>
      </c>
      <c r="N113" s="532"/>
      <c r="O113" s="115">
        <f>O114+O118+O120</f>
        <v>62</v>
      </c>
      <c r="P113" s="115">
        <f>P114+P118+P120</f>
        <v>63</v>
      </c>
      <c r="Q113" s="24">
        <f t="shared" si="9"/>
        <v>125</v>
      </c>
    </row>
    <row r="114" spans="1:17" ht="12" customHeight="1">
      <c r="A114" s="508"/>
      <c r="B114" s="508"/>
      <c r="C114" s="508"/>
      <c r="D114" s="1822"/>
      <c r="E114" s="419" t="s">
        <v>59</v>
      </c>
      <c r="F114" s="7"/>
      <c r="G114" s="373">
        <f>SUM(G115:G117)</f>
        <v>0</v>
      </c>
      <c r="H114" s="373">
        <f>SUM(H115:H117)</f>
        <v>0</v>
      </c>
      <c r="I114" s="373">
        <f t="shared" si="10"/>
        <v>0</v>
      </c>
      <c r="J114" s="524">
        <f>SUM(J115:J117)</f>
        <v>0</v>
      </c>
      <c r="K114" s="158">
        <f>K115+K116+K117</f>
        <v>39</v>
      </c>
      <c r="L114" s="158">
        <f>L115+L116+L117</f>
        <v>28</v>
      </c>
      <c r="M114" s="158">
        <f t="shared" si="11"/>
        <v>67</v>
      </c>
      <c r="N114" s="158"/>
      <c r="O114" s="158">
        <f>O115+O116+O117</f>
        <v>35</v>
      </c>
      <c r="P114" s="158">
        <f>P115+P116+P117</f>
        <v>28</v>
      </c>
      <c r="Q114" s="522">
        <f t="shared" si="9"/>
        <v>63</v>
      </c>
    </row>
    <row r="115" spans="1:17" ht="12" customHeight="1">
      <c r="A115" s="508">
        <v>8</v>
      </c>
      <c r="B115" s="508">
        <v>4</v>
      </c>
      <c r="C115" s="508">
        <v>11</v>
      </c>
      <c r="D115" s="1822"/>
      <c r="E115" s="419"/>
      <c r="F115" s="7" t="s">
        <v>211</v>
      </c>
      <c r="G115" s="7">
        <v>0</v>
      </c>
      <c r="H115" s="7">
        <v>0</v>
      </c>
      <c r="I115" s="7">
        <f t="shared" si="10"/>
        <v>0</v>
      </c>
      <c r="J115" s="523"/>
      <c r="K115" s="107">
        <v>11</v>
      </c>
      <c r="L115" s="107">
        <v>10</v>
      </c>
      <c r="M115" s="107">
        <f t="shared" si="11"/>
        <v>21</v>
      </c>
      <c r="N115" s="107"/>
      <c r="O115" s="107">
        <v>11</v>
      </c>
      <c r="P115" s="107">
        <v>10</v>
      </c>
      <c r="Q115" s="120">
        <f t="shared" si="9"/>
        <v>21</v>
      </c>
    </row>
    <row r="116" spans="1:17" ht="12" customHeight="1">
      <c r="A116" s="557">
        <v>8</v>
      </c>
      <c r="B116" s="557">
        <v>3</v>
      </c>
      <c r="C116" s="557">
        <v>11</v>
      </c>
      <c r="D116" s="1822"/>
      <c r="E116" s="419"/>
      <c r="F116" s="7" t="s">
        <v>212</v>
      </c>
      <c r="G116" s="7">
        <v>0</v>
      </c>
      <c r="H116" s="7">
        <v>0</v>
      </c>
      <c r="I116" s="7">
        <f t="shared" si="10"/>
        <v>0</v>
      </c>
      <c r="J116" s="523"/>
      <c r="K116" s="527">
        <v>20</v>
      </c>
      <c r="L116" s="527">
        <v>3</v>
      </c>
      <c r="M116" s="107">
        <f t="shared" si="11"/>
        <v>23</v>
      </c>
      <c r="N116" s="107"/>
      <c r="O116" s="107">
        <v>18</v>
      </c>
      <c r="P116" s="107">
        <v>3</v>
      </c>
      <c r="Q116" s="120">
        <f>SUM(O116:P116)</f>
        <v>21</v>
      </c>
    </row>
    <row r="117" spans="1:17" ht="12" customHeight="1">
      <c r="A117" s="557">
        <v>8</v>
      </c>
      <c r="B117" s="557">
        <v>4</v>
      </c>
      <c r="C117" s="557">
        <v>11</v>
      </c>
      <c r="D117" s="1822"/>
      <c r="E117" s="419"/>
      <c r="F117" s="7" t="s">
        <v>213</v>
      </c>
      <c r="G117" s="7">
        <v>0</v>
      </c>
      <c r="H117" s="7">
        <v>0</v>
      </c>
      <c r="I117" s="7">
        <f t="shared" si="10"/>
        <v>0</v>
      </c>
      <c r="J117" s="523"/>
      <c r="K117" s="527">
        <v>8</v>
      </c>
      <c r="L117" s="527">
        <v>15</v>
      </c>
      <c r="M117" s="107">
        <f t="shared" si="11"/>
        <v>23</v>
      </c>
      <c r="N117" s="107"/>
      <c r="O117" s="107">
        <v>6</v>
      </c>
      <c r="P117" s="107">
        <v>15</v>
      </c>
      <c r="Q117" s="120">
        <f>SUM(O117:P117)</f>
        <v>21</v>
      </c>
    </row>
    <row r="118" spans="1:17" ht="10.5" customHeight="1">
      <c r="D118" s="1822"/>
      <c r="E118" s="419" t="s">
        <v>60</v>
      </c>
      <c r="F118" s="373"/>
      <c r="G118" s="373">
        <f>SUM(G119)</f>
        <v>0</v>
      </c>
      <c r="H118" s="373">
        <f>SUM(H119)</f>
        <v>0</v>
      </c>
      <c r="I118" s="373">
        <f t="shared" si="10"/>
        <v>0</v>
      </c>
      <c r="J118" s="524">
        <f>SUM(J119)</f>
        <v>0</v>
      </c>
      <c r="K118" s="524">
        <f>K119</f>
        <v>30</v>
      </c>
      <c r="L118" s="524">
        <f>L119</f>
        <v>37</v>
      </c>
      <c r="M118" s="158">
        <f t="shared" si="11"/>
        <v>67</v>
      </c>
      <c r="N118" s="158"/>
      <c r="O118" s="158">
        <f>O119</f>
        <v>27</v>
      </c>
      <c r="P118" s="158">
        <f>P119</f>
        <v>35</v>
      </c>
      <c r="Q118" s="522">
        <f t="shared" si="9"/>
        <v>62</v>
      </c>
    </row>
    <row r="119" spans="1:17" ht="12" customHeight="1">
      <c r="A119" s="557">
        <v>8</v>
      </c>
      <c r="B119" s="557">
        <v>4</v>
      </c>
      <c r="C119" s="557">
        <v>11</v>
      </c>
      <c r="D119" s="1822"/>
      <c r="E119" s="416"/>
      <c r="F119" s="7" t="s">
        <v>214</v>
      </c>
      <c r="G119" s="7">
        <v>0</v>
      </c>
      <c r="H119" s="7">
        <v>0</v>
      </c>
      <c r="I119" s="7">
        <f t="shared" si="10"/>
        <v>0</v>
      </c>
      <c r="J119" s="523"/>
      <c r="K119" s="527">
        <v>30</v>
      </c>
      <c r="L119" s="527">
        <v>37</v>
      </c>
      <c r="M119" s="107">
        <f t="shared" si="11"/>
        <v>67</v>
      </c>
      <c r="N119" s="107"/>
      <c r="O119" s="107">
        <v>27</v>
      </c>
      <c r="P119" s="107">
        <v>35</v>
      </c>
      <c r="Q119" s="120">
        <f>O119+P119</f>
        <v>62</v>
      </c>
    </row>
    <row r="120" spans="1:17" ht="12" customHeight="1">
      <c r="D120" s="1822"/>
      <c r="E120" s="414" t="s">
        <v>61</v>
      </c>
      <c r="F120" s="7"/>
      <c r="G120" s="373">
        <f>SUM(G121)</f>
        <v>0</v>
      </c>
      <c r="H120" s="373">
        <f>SUM(H121)</f>
        <v>0</v>
      </c>
      <c r="I120" s="373">
        <f t="shared" si="10"/>
        <v>0</v>
      </c>
      <c r="J120" s="524">
        <f>SUM(J121)</f>
        <v>0</v>
      </c>
      <c r="K120" s="524">
        <f>K121</f>
        <v>0</v>
      </c>
      <c r="L120" s="524">
        <f>L121</f>
        <v>0</v>
      </c>
      <c r="M120" s="158">
        <f t="shared" si="11"/>
        <v>0</v>
      </c>
      <c r="N120" s="158"/>
      <c r="O120" s="158">
        <f>O121</f>
        <v>0</v>
      </c>
      <c r="P120" s="158">
        <f>P121</f>
        <v>0</v>
      </c>
      <c r="Q120" s="522">
        <f t="shared" si="9"/>
        <v>0</v>
      </c>
    </row>
    <row r="121" spans="1:17" ht="12" customHeight="1">
      <c r="A121" s="557">
        <v>8</v>
      </c>
      <c r="B121" s="557">
        <v>5</v>
      </c>
      <c r="C121" s="557">
        <v>11</v>
      </c>
      <c r="D121" s="1823"/>
      <c r="E121" s="558"/>
      <c r="F121" s="15" t="s">
        <v>215</v>
      </c>
      <c r="G121" s="15">
        <v>0</v>
      </c>
      <c r="H121" s="15">
        <v>0</v>
      </c>
      <c r="I121" s="7">
        <f t="shared" si="10"/>
        <v>0</v>
      </c>
      <c r="J121" s="534"/>
      <c r="K121" s="559">
        <v>0</v>
      </c>
      <c r="L121" s="559">
        <v>0</v>
      </c>
      <c r="M121" s="535">
        <f t="shared" si="11"/>
        <v>0</v>
      </c>
      <c r="N121" s="535"/>
      <c r="O121" s="535">
        <v>0</v>
      </c>
      <c r="P121" s="535">
        <v>0</v>
      </c>
      <c r="Q121" s="536">
        <f t="shared" si="9"/>
        <v>0</v>
      </c>
    </row>
    <row r="122" spans="1:17" ht="12" customHeight="1">
      <c r="D122" s="1821"/>
      <c r="E122" s="556" t="s">
        <v>63</v>
      </c>
      <c r="F122" s="218"/>
      <c r="G122" s="384">
        <f>SUM(G123+G125+G127)</f>
        <v>41</v>
      </c>
      <c r="H122" s="384">
        <f>SUM(H123+H125+H127)</f>
        <v>76</v>
      </c>
      <c r="I122" s="384">
        <f t="shared" si="10"/>
        <v>117</v>
      </c>
      <c r="J122" s="529">
        <f>SUM(J123)</f>
        <v>0</v>
      </c>
      <c r="K122" s="115">
        <f>SUM(K123+K125+K127)</f>
        <v>99</v>
      </c>
      <c r="L122" s="115">
        <f>SUM(L123+L125+L127)</f>
        <v>192</v>
      </c>
      <c r="M122" s="115">
        <f t="shared" si="11"/>
        <v>291</v>
      </c>
      <c r="N122" s="115"/>
      <c r="O122" s="115">
        <f>SUM(O123+O125+O127)</f>
        <v>69</v>
      </c>
      <c r="P122" s="115">
        <f>SUM(P123+P125+P127)</f>
        <v>115</v>
      </c>
      <c r="Q122" s="531">
        <f t="shared" si="9"/>
        <v>184</v>
      </c>
    </row>
    <row r="123" spans="1:17" ht="12" customHeight="1">
      <c r="D123" s="1822"/>
      <c r="E123" s="262" t="s">
        <v>64</v>
      </c>
      <c r="F123" s="55"/>
      <c r="G123" s="373">
        <f>SUM(G124)</f>
        <v>31</v>
      </c>
      <c r="H123" s="373">
        <f>SUM(H124)</f>
        <v>61</v>
      </c>
      <c r="I123" s="373">
        <f t="shared" si="10"/>
        <v>92</v>
      </c>
      <c r="J123" s="524">
        <f>SUM(J124)</f>
        <v>0</v>
      </c>
      <c r="K123" s="524">
        <f>K124</f>
        <v>74</v>
      </c>
      <c r="L123" s="524">
        <f>L124</f>
        <v>161</v>
      </c>
      <c r="M123" s="158">
        <f t="shared" si="11"/>
        <v>235</v>
      </c>
      <c r="N123" s="158"/>
      <c r="O123" s="158">
        <f>O124</f>
        <v>44</v>
      </c>
      <c r="P123" s="158">
        <f>P124</f>
        <v>86</v>
      </c>
      <c r="Q123" s="522">
        <f t="shared" si="9"/>
        <v>130</v>
      </c>
    </row>
    <row r="124" spans="1:17" ht="12" customHeight="1">
      <c r="A124" s="557">
        <v>9</v>
      </c>
      <c r="B124" s="557">
        <v>5</v>
      </c>
      <c r="C124" s="557">
        <v>10</v>
      </c>
      <c r="D124" s="1822"/>
      <c r="E124" s="161"/>
      <c r="F124" s="7" t="s">
        <v>216</v>
      </c>
      <c r="G124" s="7">
        <v>31</v>
      </c>
      <c r="H124" s="7">
        <v>61</v>
      </c>
      <c r="I124" s="7">
        <f t="shared" si="10"/>
        <v>92</v>
      </c>
      <c r="J124" s="523"/>
      <c r="K124" s="560">
        <v>74</v>
      </c>
      <c r="L124" s="560">
        <v>161</v>
      </c>
      <c r="M124" s="107">
        <f t="shared" si="11"/>
        <v>235</v>
      </c>
      <c r="N124" s="107"/>
      <c r="O124" s="107">
        <v>44</v>
      </c>
      <c r="P124" s="107">
        <v>86</v>
      </c>
      <c r="Q124" s="120">
        <f t="shared" si="9"/>
        <v>130</v>
      </c>
    </row>
    <row r="125" spans="1:17" ht="12" customHeight="1">
      <c r="D125" s="1822"/>
      <c r="E125" s="419" t="s">
        <v>73</v>
      </c>
      <c r="F125" s="373"/>
      <c r="G125" s="373">
        <f>SUM(G126)</f>
        <v>10</v>
      </c>
      <c r="H125" s="373">
        <f>SUM(H126)</f>
        <v>15</v>
      </c>
      <c r="I125" s="373">
        <f t="shared" si="10"/>
        <v>25</v>
      </c>
      <c r="J125" s="524"/>
      <c r="K125" s="158">
        <f>SUM(K126)</f>
        <v>25</v>
      </c>
      <c r="L125" s="158">
        <f>SUM(L126)</f>
        <v>31</v>
      </c>
      <c r="M125" s="158">
        <f>SUM(K125:L125)</f>
        <v>56</v>
      </c>
      <c r="N125" s="158"/>
      <c r="O125" s="158">
        <f>SUM(O126)</f>
        <v>25</v>
      </c>
      <c r="P125" s="158">
        <f>SUM(P126)</f>
        <v>29</v>
      </c>
      <c r="Q125" s="522">
        <f t="shared" si="9"/>
        <v>54</v>
      </c>
    </row>
    <row r="126" spans="1:17" ht="12" customHeight="1">
      <c r="A126" s="557">
        <v>9</v>
      </c>
      <c r="B126" s="557">
        <v>5</v>
      </c>
      <c r="C126" s="557">
        <v>13</v>
      </c>
      <c r="D126" s="1822"/>
      <c r="E126" s="416"/>
      <c r="F126" s="7" t="s">
        <v>198</v>
      </c>
      <c r="G126" s="7">
        <v>10</v>
      </c>
      <c r="H126" s="7">
        <v>15</v>
      </c>
      <c r="I126" s="525">
        <f t="shared" si="10"/>
        <v>25</v>
      </c>
      <c r="J126" s="523"/>
      <c r="K126" s="27">
        <v>25</v>
      </c>
      <c r="L126" s="27">
        <v>31</v>
      </c>
      <c r="M126" s="107">
        <f>SUM(K126:L126)</f>
        <v>56</v>
      </c>
      <c r="N126" s="27"/>
      <c r="O126" s="27">
        <v>25</v>
      </c>
      <c r="P126" s="27">
        <v>29</v>
      </c>
      <c r="Q126" s="120">
        <f t="shared" si="9"/>
        <v>54</v>
      </c>
    </row>
    <row r="127" spans="1:17" ht="12" customHeight="1">
      <c r="D127" s="1822"/>
      <c r="E127" s="419" t="s">
        <v>133</v>
      </c>
      <c r="F127" s="373"/>
      <c r="G127" s="373">
        <f>SUM(G128)</f>
        <v>0</v>
      </c>
      <c r="H127" s="373">
        <f>SUM(H128)</f>
        <v>0</v>
      </c>
      <c r="I127" s="373">
        <f t="shared" si="10"/>
        <v>0</v>
      </c>
      <c r="J127" s="524"/>
      <c r="K127" s="524">
        <f>SUM(K128)</f>
        <v>0</v>
      </c>
      <c r="L127" s="524">
        <f>SUM(L128)</f>
        <v>0</v>
      </c>
      <c r="M127" s="158">
        <f>SUM(K127:L127)</f>
        <v>0</v>
      </c>
      <c r="N127" s="158"/>
      <c r="O127" s="158">
        <f>SUM(O128)</f>
        <v>0</v>
      </c>
      <c r="P127" s="158">
        <f>SUM(P128)</f>
        <v>0</v>
      </c>
      <c r="Q127" s="522">
        <f t="shared" si="9"/>
        <v>0</v>
      </c>
    </row>
    <row r="128" spans="1:17" ht="12" customHeight="1">
      <c r="A128" s="557">
        <v>9</v>
      </c>
      <c r="B128" s="557">
        <v>4</v>
      </c>
      <c r="C128" s="557">
        <v>6</v>
      </c>
      <c r="D128" s="1823"/>
      <c r="E128" s="423"/>
      <c r="F128" s="15" t="s">
        <v>230</v>
      </c>
      <c r="G128" s="15">
        <v>0</v>
      </c>
      <c r="H128" s="15">
        <v>0</v>
      </c>
      <c r="I128" s="533">
        <f t="shared" si="10"/>
        <v>0</v>
      </c>
      <c r="J128" s="534"/>
      <c r="K128" s="559">
        <v>0</v>
      </c>
      <c r="L128" s="559">
        <v>0</v>
      </c>
      <c r="M128" s="535">
        <f>SUM(K128:L128)</f>
        <v>0</v>
      </c>
      <c r="N128" s="535"/>
      <c r="O128" s="535">
        <v>0</v>
      </c>
      <c r="P128" s="535">
        <v>0</v>
      </c>
      <c r="Q128" s="536">
        <f t="shared" si="9"/>
        <v>0</v>
      </c>
    </row>
    <row r="129" spans="5:17" ht="12" customHeight="1">
      <c r="E129" s="1844" t="s">
        <v>21</v>
      </c>
      <c r="F129" s="1845"/>
      <c r="G129" s="115">
        <f>SUM(G7+G29+G59+G73+G78+G95+G106+G113+G122)</f>
        <v>1559</v>
      </c>
      <c r="H129" s="115">
        <f>SUM(H7+H29+H59+H73+H78+H95+H106+H113+H122)</f>
        <v>1412</v>
      </c>
      <c r="I129" s="115">
        <f t="shared" ref="I129:Q129" si="12">SUM(I7+I29+I59+I73+I78+I95+I106+I113+I122)</f>
        <v>2971</v>
      </c>
      <c r="J129" s="115">
        <f t="shared" si="12"/>
        <v>0</v>
      </c>
      <c r="K129" s="115">
        <f t="shared" si="12"/>
        <v>6013</v>
      </c>
      <c r="L129" s="115">
        <f t="shared" si="12"/>
        <v>5263</v>
      </c>
      <c r="M129" s="115">
        <f t="shared" si="12"/>
        <v>11276</v>
      </c>
      <c r="N129" s="115">
        <f t="shared" si="12"/>
        <v>0</v>
      </c>
      <c r="O129" s="115">
        <f t="shared" si="12"/>
        <v>3349</v>
      </c>
      <c r="P129" s="115">
        <f t="shared" si="12"/>
        <v>2837</v>
      </c>
      <c r="Q129" s="531">
        <f t="shared" si="12"/>
        <v>6186</v>
      </c>
    </row>
    <row r="130" spans="5:17" ht="9" customHeight="1">
      <c r="E130" s="405" t="s">
        <v>217</v>
      </c>
    </row>
    <row r="131" spans="5:17" ht="9" customHeight="1">
      <c r="E131" s="405" t="s">
        <v>231</v>
      </c>
    </row>
    <row r="132" spans="5:17" ht="9" customHeight="1"/>
    <row r="133" spans="5:17" ht="9" customHeight="1"/>
    <row r="134" spans="5:17" ht="9" customHeight="1"/>
    <row r="135" spans="5:17" ht="9" customHeight="1"/>
    <row r="136" spans="5:17" ht="9" customHeight="1"/>
    <row r="137" spans="5:17" ht="9" customHeight="1"/>
    <row r="138" spans="5:17" ht="9" customHeight="1"/>
    <row r="139" spans="5:17" ht="9" customHeight="1"/>
    <row r="140" spans="5:17" ht="9" customHeight="1"/>
    <row r="141" spans="5:17" ht="9" customHeight="1"/>
    <row r="142" spans="5:17" ht="9" customHeight="1"/>
    <row r="143" spans="5:17" ht="9" customHeight="1"/>
    <row r="144" spans="5:17" ht="9" customHeight="1"/>
    <row r="145" ht="9" customHeight="1"/>
    <row r="146" ht="9" customHeight="1"/>
    <row r="147" ht="9" customHeight="1"/>
    <row r="148" ht="9" customHeight="1"/>
    <row r="149" ht="9" customHeight="1"/>
    <row r="150" ht="9" customHeight="1"/>
    <row r="151" ht="9" customHeight="1"/>
    <row r="152" ht="9" customHeight="1"/>
    <row r="153" ht="9" customHeight="1"/>
    <row r="154" ht="9" customHeight="1"/>
    <row r="155" ht="9" customHeight="1"/>
    <row r="156" ht="9" customHeight="1"/>
    <row r="157" ht="9" customHeight="1"/>
    <row r="158" ht="9" customHeight="1"/>
    <row r="159" ht="9" customHeight="1"/>
    <row r="16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spans="5:17" ht="9" customHeight="1"/>
    <row r="210" spans="5:17" ht="9" customHeight="1"/>
    <row r="211" spans="5:17" ht="9" customHeight="1">
      <c r="E211" s="69"/>
      <c r="F211" s="69"/>
      <c r="G211" s="69"/>
      <c r="H211" s="69"/>
      <c r="I211" s="69"/>
      <c r="J211" s="76"/>
      <c r="K211" s="562"/>
      <c r="L211" s="562"/>
      <c r="M211" s="345"/>
      <c r="N211" s="562"/>
      <c r="O211" s="562"/>
      <c r="P211" s="562"/>
      <c r="Q211" s="345"/>
    </row>
    <row r="212" spans="5:17" ht="9" customHeight="1"/>
    <row r="213" spans="5:17" ht="9" customHeight="1"/>
    <row r="214" spans="5:17" ht="9" customHeight="1"/>
    <row r="215" spans="5:17" ht="9" customHeight="1"/>
    <row r="216" spans="5:17" ht="9" customHeight="1"/>
    <row r="217" spans="5:17" ht="9" customHeight="1"/>
    <row r="218" spans="5:17" ht="9" customHeight="1"/>
    <row r="219" spans="5:17" ht="9" customHeight="1"/>
    <row r="220" spans="5:17" ht="9" customHeight="1"/>
    <row r="221" spans="5:17" ht="9" customHeight="1"/>
    <row r="222" spans="5:17" ht="9" customHeight="1"/>
    <row r="223" spans="5:17" ht="9" customHeight="1"/>
    <row r="224" spans="5:17"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sheetData>
  <mergeCells count="22">
    <mergeCell ref="D1:Q1"/>
    <mergeCell ref="U1:AI1"/>
    <mergeCell ref="D2:Q2"/>
    <mergeCell ref="D4:D6"/>
    <mergeCell ref="G4:I4"/>
    <mergeCell ref="G5:I5"/>
    <mergeCell ref="K5:M5"/>
    <mergeCell ref="O5:Q5"/>
    <mergeCell ref="D7:D28"/>
    <mergeCell ref="D29:D58"/>
    <mergeCell ref="D59:D67"/>
    <mergeCell ref="D70:D72"/>
    <mergeCell ref="G71:I71"/>
    <mergeCell ref="D122:D128"/>
    <mergeCell ref="E129:F129"/>
    <mergeCell ref="O71:Q71"/>
    <mergeCell ref="D73:D77"/>
    <mergeCell ref="D78:D94"/>
    <mergeCell ref="D95:D105"/>
    <mergeCell ref="D106:D112"/>
    <mergeCell ref="D113:D121"/>
    <mergeCell ref="K71:M71"/>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M484"/>
  <sheetViews>
    <sheetView topLeftCell="D1" workbookViewId="0">
      <selection activeCell="Y7" sqref="Y7:Z13"/>
    </sheetView>
  </sheetViews>
  <sheetFormatPr baseColWidth="10" defaultRowHeight="12.75"/>
  <cols>
    <col min="1" max="1" width="2.28515625" style="396" hidden="1" customWidth="1"/>
    <col min="2" max="2" width="2.42578125" style="396" hidden="1" customWidth="1"/>
    <col min="3" max="3" width="2.7109375" style="396" hidden="1" customWidth="1"/>
    <col min="4" max="4" width="7.140625" style="342" customWidth="1"/>
    <col min="5" max="5" width="2.5703125" style="65" customWidth="1"/>
    <col min="6" max="6" width="46.28515625" style="65" customWidth="1"/>
    <col min="7" max="7" width="5.42578125" style="65" bestFit="1" customWidth="1"/>
    <col min="8" max="8" width="5" style="65" customWidth="1"/>
    <col min="9" max="9" width="3.7109375" style="280" customWidth="1"/>
    <col min="10" max="10" width="4.5703125" style="280" customWidth="1"/>
    <col min="11" max="11" width="3.140625" style="65" customWidth="1"/>
    <col min="12" max="12" width="3.42578125" style="65" customWidth="1"/>
    <col min="13" max="13" width="3.5703125" style="65" customWidth="1"/>
    <col min="14" max="14" width="4.85546875" style="65" customWidth="1"/>
    <col min="15" max="15" width="0.5703125" style="65" customWidth="1"/>
    <col min="16" max="16" width="3.7109375" style="65" customWidth="1"/>
    <col min="17" max="17" width="4.85546875" style="280" customWidth="1"/>
    <col min="18" max="21" width="3.7109375" style="280" customWidth="1"/>
    <col min="22" max="22" width="3.7109375" style="65" customWidth="1"/>
    <col min="23" max="23" width="5" style="65" customWidth="1"/>
    <col min="24" max="24" width="1.7109375" style="65" customWidth="1"/>
    <col min="25" max="25" width="11.42578125" style="65"/>
    <col min="26" max="26" width="13.42578125" style="65" customWidth="1"/>
    <col min="27" max="27" width="3.7109375" style="65" customWidth="1"/>
    <col min="28" max="28" width="1.7109375" style="65" customWidth="1"/>
    <col min="29" max="29" width="27.7109375" style="65" customWidth="1"/>
    <col min="30" max="30" width="3.85546875" style="65" customWidth="1"/>
    <col min="31" max="37" width="3.7109375" style="65" customWidth="1"/>
    <col min="38" max="38" width="1.7109375" style="65" customWidth="1"/>
    <col min="39" max="47" width="3.7109375" style="65" customWidth="1"/>
    <col min="48" max="256" width="11.42578125" style="65"/>
    <col min="257" max="259" width="0" style="65" hidden="1" customWidth="1"/>
    <col min="260" max="260" width="7.140625" style="65" customWidth="1"/>
    <col min="261" max="261" width="2.5703125" style="65" customWidth="1"/>
    <col min="262" max="262" width="46.28515625" style="65" customWidth="1"/>
    <col min="263" max="263" width="5.42578125" style="65" bestFit="1" customWidth="1"/>
    <col min="264" max="264" width="5" style="65" customWidth="1"/>
    <col min="265" max="265" width="3.7109375" style="65" customWidth="1"/>
    <col min="266" max="266" width="4.5703125" style="65" customWidth="1"/>
    <col min="267" max="267" width="3.140625" style="65" customWidth="1"/>
    <col min="268" max="268" width="3.42578125" style="65" customWidth="1"/>
    <col min="269" max="269" width="3.5703125" style="65" customWidth="1"/>
    <col min="270" max="270" width="4.85546875" style="65" customWidth="1"/>
    <col min="271" max="271" width="0.5703125" style="65" customWidth="1"/>
    <col min="272" max="272" width="3.7109375" style="65" customWidth="1"/>
    <col min="273" max="273" width="4.85546875" style="65" customWidth="1"/>
    <col min="274" max="278" width="3.7109375" style="65" customWidth="1"/>
    <col min="279" max="279" width="5" style="65" customWidth="1"/>
    <col min="280" max="280" width="1.7109375" style="65" customWidth="1"/>
    <col min="281" max="281" width="11.42578125" style="65"/>
    <col min="282" max="282" width="13.42578125" style="65" customWidth="1"/>
    <col min="283" max="283" width="3.7109375" style="65" customWidth="1"/>
    <col min="284" max="284" width="1.7109375" style="65" customWidth="1"/>
    <col min="285" max="285" width="27.7109375" style="65" customWidth="1"/>
    <col min="286" max="286" width="3.85546875" style="65" customWidth="1"/>
    <col min="287" max="293" width="3.7109375" style="65" customWidth="1"/>
    <col min="294" max="294" width="1.7109375" style="65" customWidth="1"/>
    <col min="295" max="303" width="3.7109375" style="65" customWidth="1"/>
    <col min="304" max="512" width="11.42578125" style="65"/>
    <col min="513" max="515" width="0" style="65" hidden="1" customWidth="1"/>
    <col min="516" max="516" width="7.140625" style="65" customWidth="1"/>
    <col min="517" max="517" width="2.5703125" style="65" customWidth="1"/>
    <col min="518" max="518" width="46.28515625" style="65" customWidth="1"/>
    <col min="519" max="519" width="5.42578125" style="65" bestFit="1" customWidth="1"/>
    <col min="520" max="520" width="5" style="65" customWidth="1"/>
    <col min="521" max="521" width="3.7109375" style="65" customWidth="1"/>
    <col min="522" max="522" width="4.5703125" style="65" customWidth="1"/>
    <col min="523" max="523" width="3.140625" style="65" customWidth="1"/>
    <col min="524" max="524" width="3.42578125" style="65" customWidth="1"/>
    <col min="525" max="525" width="3.5703125" style="65" customWidth="1"/>
    <col min="526" max="526" width="4.85546875" style="65" customWidth="1"/>
    <col min="527" max="527" width="0.5703125" style="65" customWidth="1"/>
    <col min="528" max="528" width="3.7109375" style="65" customWidth="1"/>
    <col min="529" max="529" width="4.85546875" style="65" customWidth="1"/>
    <col min="530" max="534" width="3.7109375" style="65" customWidth="1"/>
    <col min="535" max="535" width="5" style="65" customWidth="1"/>
    <col min="536" max="536" width="1.7109375" style="65" customWidth="1"/>
    <col min="537" max="537" width="11.42578125" style="65"/>
    <col min="538" max="538" width="13.42578125" style="65" customWidth="1"/>
    <col min="539" max="539" width="3.7109375" style="65" customWidth="1"/>
    <col min="540" max="540" width="1.7109375" style="65" customWidth="1"/>
    <col min="541" max="541" width="27.7109375" style="65" customWidth="1"/>
    <col min="542" max="542" width="3.85546875" style="65" customWidth="1"/>
    <col min="543" max="549" width="3.7109375" style="65" customWidth="1"/>
    <col min="550" max="550" width="1.7109375" style="65" customWidth="1"/>
    <col min="551" max="559" width="3.7109375" style="65" customWidth="1"/>
    <col min="560" max="768" width="11.42578125" style="65"/>
    <col min="769" max="771" width="0" style="65" hidden="1" customWidth="1"/>
    <col min="772" max="772" width="7.140625" style="65" customWidth="1"/>
    <col min="773" max="773" width="2.5703125" style="65" customWidth="1"/>
    <col min="774" max="774" width="46.28515625" style="65" customWidth="1"/>
    <col min="775" max="775" width="5.42578125" style="65" bestFit="1" customWidth="1"/>
    <col min="776" max="776" width="5" style="65" customWidth="1"/>
    <col min="777" max="777" width="3.7109375" style="65" customWidth="1"/>
    <col min="778" max="778" width="4.5703125" style="65" customWidth="1"/>
    <col min="779" max="779" width="3.140625" style="65" customWidth="1"/>
    <col min="780" max="780" width="3.42578125" style="65" customWidth="1"/>
    <col min="781" max="781" width="3.5703125" style="65" customWidth="1"/>
    <col min="782" max="782" width="4.85546875" style="65" customWidth="1"/>
    <col min="783" max="783" width="0.5703125" style="65" customWidth="1"/>
    <col min="784" max="784" width="3.7109375" style="65" customWidth="1"/>
    <col min="785" max="785" width="4.85546875" style="65" customWidth="1"/>
    <col min="786" max="790" width="3.7109375" style="65" customWidth="1"/>
    <col min="791" max="791" width="5" style="65" customWidth="1"/>
    <col min="792" max="792" width="1.7109375" style="65" customWidth="1"/>
    <col min="793" max="793" width="11.42578125" style="65"/>
    <col min="794" max="794" width="13.42578125" style="65" customWidth="1"/>
    <col min="795" max="795" width="3.7109375" style="65" customWidth="1"/>
    <col min="796" max="796" width="1.7109375" style="65" customWidth="1"/>
    <col min="797" max="797" width="27.7109375" style="65" customWidth="1"/>
    <col min="798" max="798" width="3.85546875" style="65" customWidth="1"/>
    <col min="799" max="805" width="3.7109375" style="65" customWidth="1"/>
    <col min="806" max="806" width="1.7109375" style="65" customWidth="1"/>
    <col min="807" max="815" width="3.7109375" style="65" customWidth="1"/>
    <col min="816" max="1024" width="11.42578125" style="65"/>
    <col min="1025" max="1027" width="0" style="65" hidden="1" customWidth="1"/>
    <col min="1028" max="1028" width="7.140625" style="65" customWidth="1"/>
    <col min="1029" max="1029" width="2.5703125" style="65" customWidth="1"/>
    <col min="1030" max="1030" width="46.28515625" style="65" customWidth="1"/>
    <col min="1031" max="1031" width="5.42578125" style="65" bestFit="1" customWidth="1"/>
    <col min="1032" max="1032" width="5" style="65" customWidth="1"/>
    <col min="1033" max="1033" width="3.7109375" style="65" customWidth="1"/>
    <col min="1034" max="1034" width="4.5703125" style="65" customWidth="1"/>
    <col min="1035" max="1035" width="3.140625" style="65" customWidth="1"/>
    <col min="1036" max="1036" width="3.42578125" style="65" customWidth="1"/>
    <col min="1037" max="1037" width="3.5703125" style="65" customWidth="1"/>
    <col min="1038" max="1038" width="4.85546875" style="65" customWidth="1"/>
    <col min="1039" max="1039" width="0.5703125" style="65" customWidth="1"/>
    <col min="1040" max="1040" width="3.7109375" style="65" customWidth="1"/>
    <col min="1041" max="1041" width="4.85546875" style="65" customWidth="1"/>
    <col min="1042" max="1046" width="3.7109375" style="65" customWidth="1"/>
    <col min="1047" max="1047" width="5" style="65" customWidth="1"/>
    <col min="1048" max="1048" width="1.7109375" style="65" customWidth="1"/>
    <col min="1049" max="1049" width="11.42578125" style="65"/>
    <col min="1050" max="1050" width="13.42578125" style="65" customWidth="1"/>
    <col min="1051" max="1051" width="3.7109375" style="65" customWidth="1"/>
    <col min="1052" max="1052" width="1.7109375" style="65" customWidth="1"/>
    <col min="1053" max="1053" width="27.7109375" style="65" customWidth="1"/>
    <col min="1054" max="1054" width="3.85546875" style="65" customWidth="1"/>
    <col min="1055" max="1061" width="3.7109375" style="65" customWidth="1"/>
    <col min="1062" max="1062" width="1.7109375" style="65" customWidth="1"/>
    <col min="1063" max="1071" width="3.7109375" style="65" customWidth="1"/>
    <col min="1072" max="1280" width="11.42578125" style="65"/>
    <col min="1281" max="1283" width="0" style="65" hidden="1" customWidth="1"/>
    <col min="1284" max="1284" width="7.140625" style="65" customWidth="1"/>
    <col min="1285" max="1285" width="2.5703125" style="65" customWidth="1"/>
    <col min="1286" max="1286" width="46.28515625" style="65" customWidth="1"/>
    <col min="1287" max="1287" width="5.42578125" style="65" bestFit="1" customWidth="1"/>
    <col min="1288" max="1288" width="5" style="65" customWidth="1"/>
    <col min="1289" max="1289" width="3.7109375" style="65" customWidth="1"/>
    <col min="1290" max="1290" width="4.5703125" style="65" customWidth="1"/>
    <col min="1291" max="1291" width="3.140625" style="65" customWidth="1"/>
    <col min="1292" max="1292" width="3.42578125" style="65" customWidth="1"/>
    <col min="1293" max="1293" width="3.5703125" style="65" customWidth="1"/>
    <col min="1294" max="1294" width="4.85546875" style="65" customWidth="1"/>
    <col min="1295" max="1295" width="0.5703125" style="65" customWidth="1"/>
    <col min="1296" max="1296" width="3.7109375" style="65" customWidth="1"/>
    <col min="1297" max="1297" width="4.85546875" style="65" customWidth="1"/>
    <col min="1298" max="1302" width="3.7109375" style="65" customWidth="1"/>
    <col min="1303" max="1303" width="5" style="65" customWidth="1"/>
    <col min="1304" max="1304" width="1.7109375" style="65" customWidth="1"/>
    <col min="1305" max="1305" width="11.42578125" style="65"/>
    <col min="1306" max="1306" width="13.42578125" style="65" customWidth="1"/>
    <col min="1307" max="1307" width="3.7109375" style="65" customWidth="1"/>
    <col min="1308" max="1308" width="1.7109375" style="65" customWidth="1"/>
    <col min="1309" max="1309" width="27.7109375" style="65" customWidth="1"/>
    <col min="1310" max="1310" width="3.85546875" style="65" customWidth="1"/>
    <col min="1311" max="1317" width="3.7109375" style="65" customWidth="1"/>
    <col min="1318" max="1318" width="1.7109375" style="65" customWidth="1"/>
    <col min="1319" max="1327" width="3.7109375" style="65" customWidth="1"/>
    <col min="1328" max="1536" width="11.42578125" style="65"/>
    <col min="1537" max="1539" width="0" style="65" hidden="1" customWidth="1"/>
    <col min="1540" max="1540" width="7.140625" style="65" customWidth="1"/>
    <col min="1541" max="1541" width="2.5703125" style="65" customWidth="1"/>
    <col min="1542" max="1542" width="46.28515625" style="65" customWidth="1"/>
    <col min="1543" max="1543" width="5.42578125" style="65" bestFit="1" customWidth="1"/>
    <col min="1544" max="1544" width="5" style="65" customWidth="1"/>
    <col min="1545" max="1545" width="3.7109375" style="65" customWidth="1"/>
    <col min="1546" max="1546" width="4.5703125" style="65" customWidth="1"/>
    <col min="1547" max="1547" width="3.140625" style="65" customWidth="1"/>
    <col min="1548" max="1548" width="3.42578125" style="65" customWidth="1"/>
    <col min="1549" max="1549" width="3.5703125" style="65" customWidth="1"/>
    <col min="1550" max="1550" width="4.85546875" style="65" customWidth="1"/>
    <col min="1551" max="1551" width="0.5703125" style="65" customWidth="1"/>
    <col min="1552" max="1552" width="3.7109375" style="65" customWidth="1"/>
    <col min="1553" max="1553" width="4.85546875" style="65" customWidth="1"/>
    <col min="1554" max="1558" width="3.7109375" style="65" customWidth="1"/>
    <col min="1559" max="1559" width="5" style="65" customWidth="1"/>
    <col min="1560" max="1560" width="1.7109375" style="65" customWidth="1"/>
    <col min="1561" max="1561" width="11.42578125" style="65"/>
    <col min="1562" max="1562" width="13.42578125" style="65" customWidth="1"/>
    <col min="1563" max="1563" width="3.7109375" style="65" customWidth="1"/>
    <col min="1564" max="1564" width="1.7109375" style="65" customWidth="1"/>
    <col min="1565" max="1565" width="27.7109375" style="65" customWidth="1"/>
    <col min="1566" max="1566" width="3.85546875" style="65" customWidth="1"/>
    <col min="1567" max="1573" width="3.7109375" style="65" customWidth="1"/>
    <col min="1574" max="1574" width="1.7109375" style="65" customWidth="1"/>
    <col min="1575" max="1583" width="3.7109375" style="65" customWidth="1"/>
    <col min="1584" max="1792" width="11.42578125" style="65"/>
    <col min="1793" max="1795" width="0" style="65" hidden="1" customWidth="1"/>
    <col min="1796" max="1796" width="7.140625" style="65" customWidth="1"/>
    <col min="1797" max="1797" width="2.5703125" style="65" customWidth="1"/>
    <col min="1798" max="1798" width="46.28515625" style="65" customWidth="1"/>
    <col min="1799" max="1799" width="5.42578125" style="65" bestFit="1" customWidth="1"/>
    <col min="1800" max="1800" width="5" style="65" customWidth="1"/>
    <col min="1801" max="1801" width="3.7109375" style="65" customWidth="1"/>
    <col min="1802" max="1802" width="4.5703125" style="65" customWidth="1"/>
    <col min="1803" max="1803" width="3.140625" style="65" customWidth="1"/>
    <col min="1804" max="1804" width="3.42578125" style="65" customWidth="1"/>
    <col min="1805" max="1805" width="3.5703125" style="65" customWidth="1"/>
    <col min="1806" max="1806" width="4.85546875" style="65" customWidth="1"/>
    <col min="1807" max="1807" width="0.5703125" style="65" customWidth="1"/>
    <col min="1808" max="1808" width="3.7109375" style="65" customWidth="1"/>
    <col min="1809" max="1809" width="4.85546875" style="65" customWidth="1"/>
    <col min="1810" max="1814" width="3.7109375" style="65" customWidth="1"/>
    <col min="1815" max="1815" width="5" style="65" customWidth="1"/>
    <col min="1816" max="1816" width="1.7109375" style="65" customWidth="1"/>
    <col min="1817" max="1817" width="11.42578125" style="65"/>
    <col min="1818" max="1818" width="13.42578125" style="65" customWidth="1"/>
    <col min="1819" max="1819" width="3.7109375" style="65" customWidth="1"/>
    <col min="1820" max="1820" width="1.7109375" style="65" customWidth="1"/>
    <col min="1821" max="1821" width="27.7109375" style="65" customWidth="1"/>
    <col min="1822" max="1822" width="3.85546875" style="65" customWidth="1"/>
    <col min="1823" max="1829" width="3.7109375" style="65" customWidth="1"/>
    <col min="1830" max="1830" width="1.7109375" style="65" customWidth="1"/>
    <col min="1831" max="1839" width="3.7109375" style="65" customWidth="1"/>
    <col min="1840" max="2048" width="11.42578125" style="65"/>
    <col min="2049" max="2051" width="0" style="65" hidden="1" customWidth="1"/>
    <col min="2052" max="2052" width="7.140625" style="65" customWidth="1"/>
    <col min="2053" max="2053" width="2.5703125" style="65" customWidth="1"/>
    <col min="2054" max="2054" width="46.28515625" style="65" customWidth="1"/>
    <col min="2055" max="2055" width="5.42578125" style="65" bestFit="1" customWidth="1"/>
    <col min="2056" max="2056" width="5" style="65" customWidth="1"/>
    <col min="2057" max="2057" width="3.7109375" style="65" customWidth="1"/>
    <col min="2058" max="2058" width="4.5703125" style="65" customWidth="1"/>
    <col min="2059" max="2059" width="3.140625" style="65" customWidth="1"/>
    <col min="2060" max="2060" width="3.42578125" style="65" customWidth="1"/>
    <col min="2061" max="2061" width="3.5703125" style="65" customWidth="1"/>
    <col min="2062" max="2062" width="4.85546875" style="65" customWidth="1"/>
    <col min="2063" max="2063" width="0.5703125" style="65" customWidth="1"/>
    <col min="2064" max="2064" width="3.7109375" style="65" customWidth="1"/>
    <col min="2065" max="2065" width="4.85546875" style="65" customWidth="1"/>
    <col min="2066" max="2070" width="3.7109375" style="65" customWidth="1"/>
    <col min="2071" max="2071" width="5" style="65" customWidth="1"/>
    <col min="2072" max="2072" width="1.7109375" style="65" customWidth="1"/>
    <col min="2073" max="2073" width="11.42578125" style="65"/>
    <col min="2074" max="2074" width="13.42578125" style="65" customWidth="1"/>
    <col min="2075" max="2075" width="3.7109375" style="65" customWidth="1"/>
    <col min="2076" max="2076" width="1.7109375" style="65" customWidth="1"/>
    <col min="2077" max="2077" width="27.7109375" style="65" customWidth="1"/>
    <col min="2078" max="2078" width="3.85546875" style="65" customWidth="1"/>
    <col min="2079" max="2085" width="3.7109375" style="65" customWidth="1"/>
    <col min="2086" max="2086" width="1.7109375" style="65" customWidth="1"/>
    <col min="2087" max="2095" width="3.7109375" style="65" customWidth="1"/>
    <col min="2096" max="2304" width="11.42578125" style="65"/>
    <col min="2305" max="2307" width="0" style="65" hidden="1" customWidth="1"/>
    <col min="2308" max="2308" width="7.140625" style="65" customWidth="1"/>
    <col min="2309" max="2309" width="2.5703125" style="65" customWidth="1"/>
    <col min="2310" max="2310" width="46.28515625" style="65" customWidth="1"/>
    <col min="2311" max="2311" width="5.42578125" style="65" bestFit="1" customWidth="1"/>
    <col min="2312" max="2312" width="5" style="65" customWidth="1"/>
    <col min="2313" max="2313" width="3.7109375" style="65" customWidth="1"/>
    <col min="2314" max="2314" width="4.5703125" style="65" customWidth="1"/>
    <col min="2315" max="2315" width="3.140625" style="65" customWidth="1"/>
    <col min="2316" max="2316" width="3.42578125" style="65" customWidth="1"/>
    <col min="2317" max="2317" width="3.5703125" style="65" customWidth="1"/>
    <col min="2318" max="2318" width="4.85546875" style="65" customWidth="1"/>
    <col min="2319" max="2319" width="0.5703125" style="65" customWidth="1"/>
    <col min="2320" max="2320" width="3.7109375" style="65" customWidth="1"/>
    <col min="2321" max="2321" width="4.85546875" style="65" customWidth="1"/>
    <col min="2322" max="2326" width="3.7109375" style="65" customWidth="1"/>
    <col min="2327" max="2327" width="5" style="65" customWidth="1"/>
    <col min="2328" max="2328" width="1.7109375" style="65" customWidth="1"/>
    <col min="2329" max="2329" width="11.42578125" style="65"/>
    <col min="2330" max="2330" width="13.42578125" style="65" customWidth="1"/>
    <col min="2331" max="2331" width="3.7109375" style="65" customWidth="1"/>
    <col min="2332" max="2332" width="1.7109375" style="65" customWidth="1"/>
    <col min="2333" max="2333" width="27.7109375" style="65" customWidth="1"/>
    <col min="2334" max="2334" width="3.85546875" style="65" customWidth="1"/>
    <col min="2335" max="2341" width="3.7109375" style="65" customWidth="1"/>
    <col min="2342" max="2342" width="1.7109375" style="65" customWidth="1"/>
    <col min="2343" max="2351" width="3.7109375" style="65" customWidth="1"/>
    <col min="2352" max="2560" width="11.42578125" style="65"/>
    <col min="2561" max="2563" width="0" style="65" hidden="1" customWidth="1"/>
    <col min="2564" max="2564" width="7.140625" style="65" customWidth="1"/>
    <col min="2565" max="2565" width="2.5703125" style="65" customWidth="1"/>
    <col min="2566" max="2566" width="46.28515625" style="65" customWidth="1"/>
    <col min="2567" max="2567" width="5.42578125" style="65" bestFit="1" customWidth="1"/>
    <col min="2568" max="2568" width="5" style="65" customWidth="1"/>
    <col min="2569" max="2569" width="3.7109375" style="65" customWidth="1"/>
    <col min="2570" max="2570" width="4.5703125" style="65" customWidth="1"/>
    <col min="2571" max="2571" width="3.140625" style="65" customWidth="1"/>
    <col min="2572" max="2572" width="3.42578125" style="65" customWidth="1"/>
    <col min="2573" max="2573" width="3.5703125" style="65" customWidth="1"/>
    <col min="2574" max="2574" width="4.85546875" style="65" customWidth="1"/>
    <col min="2575" max="2575" width="0.5703125" style="65" customWidth="1"/>
    <col min="2576" max="2576" width="3.7109375" style="65" customWidth="1"/>
    <col min="2577" max="2577" width="4.85546875" style="65" customWidth="1"/>
    <col min="2578" max="2582" width="3.7109375" style="65" customWidth="1"/>
    <col min="2583" max="2583" width="5" style="65" customWidth="1"/>
    <col min="2584" max="2584" width="1.7109375" style="65" customWidth="1"/>
    <col min="2585" max="2585" width="11.42578125" style="65"/>
    <col min="2586" max="2586" width="13.42578125" style="65" customWidth="1"/>
    <col min="2587" max="2587" width="3.7109375" style="65" customWidth="1"/>
    <col min="2588" max="2588" width="1.7109375" style="65" customWidth="1"/>
    <col min="2589" max="2589" width="27.7109375" style="65" customWidth="1"/>
    <col min="2590" max="2590" width="3.85546875" style="65" customWidth="1"/>
    <col min="2591" max="2597" width="3.7109375" style="65" customWidth="1"/>
    <col min="2598" max="2598" width="1.7109375" style="65" customWidth="1"/>
    <col min="2599" max="2607" width="3.7109375" style="65" customWidth="1"/>
    <col min="2608" max="2816" width="11.42578125" style="65"/>
    <col min="2817" max="2819" width="0" style="65" hidden="1" customWidth="1"/>
    <col min="2820" max="2820" width="7.140625" style="65" customWidth="1"/>
    <col min="2821" max="2821" width="2.5703125" style="65" customWidth="1"/>
    <col min="2822" max="2822" width="46.28515625" style="65" customWidth="1"/>
    <col min="2823" max="2823" width="5.42578125" style="65" bestFit="1" customWidth="1"/>
    <col min="2824" max="2824" width="5" style="65" customWidth="1"/>
    <col min="2825" max="2825" width="3.7109375" style="65" customWidth="1"/>
    <col min="2826" max="2826" width="4.5703125" style="65" customWidth="1"/>
    <col min="2827" max="2827" width="3.140625" style="65" customWidth="1"/>
    <col min="2828" max="2828" width="3.42578125" style="65" customWidth="1"/>
    <col min="2829" max="2829" width="3.5703125" style="65" customWidth="1"/>
    <col min="2830" max="2830" width="4.85546875" style="65" customWidth="1"/>
    <col min="2831" max="2831" width="0.5703125" style="65" customWidth="1"/>
    <col min="2832" max="2832" width="3.7109375" style="65" customWidth="1"/>
    <col min="2833" max="2833" width="4.85546875" style="65" customWidth="1"/>
    <col min="2834" max="2838" width="3.7109375" style="65" customWidth="1"/>
    <col min="2839" max="2839" width="5" style="65" customWidth="1"/>
    <col min="2840" max="2840" width="1.7109375" style="65" customWidth="1"/>
    <col min="2841" max="2841" width="11.42578125" style="65"/>
    <col min="2842" max="2842" width="13.42578125" style="65" customWidth="1"/>
    <col min="2843" max="2843" width="3.7109375" style="65" customWidth="1"/>
    <col min="2844" max="2844" width="1.7109375" style="65" customWidth="1"/>
    <col min="2845" max="2845" width="27.7109375" style="65" customWidth="1"/>
    <col min="2846" max="2846" width="3.85546875" style="65" customWidth="1"/>
    <col min="2847" max="2853" width="3.7109375" style="65" customWidth="1"/>
    <col min="2854" max="2854" width="1.7109375" style="65" customWidth="1"/>
    <col min="2855" max="2863" width="3.7109375" style="65" customWidth="1"/>
    <col min="2864" max="3072" width="11.42578125" style="65"/>
    <col min="3073" max="3075" width="0" style="65" hidden="1" customWidth="1"/>
    <col min="3076" max="3076" width="7.140625" style="65" customWidth="1"/>
    <col min="3077" max="3077" width="2.5703125" style="65" customWidth="1"/>
    <col min="3078" max="3078" width="46.28515625" style="65" customWidth="1"/>
    <col min="3079" max="3079" width="5.42578125" style="65" bestFit="1" customWidth="1"/>
    <col min="3080" max="3080" width="5" style="65" customWidth="1"/>
    <col min="3081" max="3081" width="3.7109375" style="65" customWidth="1"/>
    <col min="3082" max="3082" width="4.5703125" style="65" customWidth="1"/>
    <col min="3083" max="3083" width="3.140625" style="65" customWidth="1"/>
    <col min="3084" max="3084" width="3.42578125" style="65" customWidth="1"/>
    <col min="3085" max="3085" width="3.5703125" style="65" customWidth="1"/>
    <col min="3086" max="3086" width="4.85546875" style="65" customWidth="1"/>
    <col min="3087" max="3087" width="0.5703125" style="65" customWidth="1"/>
    <col min="3088" max="3088" width="3.7109375" style="65" customWidth="1"/>
    <col min="3089" max="3089" width="4.85546875" style="65" customWidth="1"/>
    <col min="3090" max="3094" width="3.7109375" style="65" customWidth="1"/>
    <col min="3095" max="3095" width="5" style="65" customWidth="1"/>
    <col min="3096" max="3096" width="1.7109375" style="65" customWidth="1"/>
    <col min="3097" max="3097" width="11.42578125" style="65"/>
    <col min="3098" max="3098" width="13.42578125" style="65" customWidth="1"/>
    <col min="3099" max="3099" width="3.7109375" style="65" customWidth="1"/>
    <col min="3100" max="3100" width="1.7109375" style="65" customWidth="1"/>
    <col min="3101" max="3101" width="27.7109375" style="65" customWidth="1"/>
    <col min="3102" max="3102" width="3.85546875" style="65" customWidth="1"/>
    <col min="3103" max="3109" width="3.7109375" style="65" customWidth="1"/>
    <col min="3110" max="3110" width="1.7109375" style="65" customWidth="1"/>
    <col min="3111" max="3119" width="3.7109375" style="65" customWidth="1"/>
    <col min="3120" max="3328" width="11.42578125" style="65"/>
    <col min="3329" max="3331" width="0" style="65" hidden="1" customWidth="1"/>
    <col min="3332" max="3332" width="7.140625" style="65" customWidth="1"/>
    <col min="3333" max="3333" width="2.5703125" style="65" customWidth="1"/>
    <col min="3334" max="3334" width="46.28515625" style="65" customWidth="1"/>
    <col min="3335" max="3335" width="5.42578125" style="65" bestFit="1" customWidth="1"/>
    <col min="3336" max="3336" width="5" style="65" customWidth="1"/>
    <col min="3337" max="3337" width="3.7109375" style="65" customWidth="1"/>
    <col min="3338" max="3338" width="4.5703125" style="65" customWidth="1"/>
    <col min="3339" max="3339" width="3.140625" style="65" customWidth="1"/>
    <col min="3340" max="3340" width="3.42578125" style="65" customWidth="1"/>
    <col min="3341" max="3341" width="3.5703125" style="65" customWidth="1"/>
    <col min="3342" max="3342" width="4.85546875" style="65" customWidth="1"/>
    <col min="3343" max="3343" width="0.5703125" style="65" customWidth="1"/>
    <col min="3344" max="3344" width="3.7109375" style="65" customWidth="1"/>
    <col min="3345" max="3345" width="4.85546875" style="65" customWidth="1"/>
    <col min="3346" max="3350" width="3.7109375" style="65" customWidth="1"/>
    <col min="3351" max="3351" width="5" style="65" customWidth="1"/>
    <col min="3352" max="3352" width="1.7109375" style="65" customWidth="1"/>
    <col min="3353" max="3353" width="11.42578125" style="65"/>
    <col min="3354" max="3354" width="13.42578125" style="65" customWidth="1"/>
    <col min="3355" max="3355" width="3.7109375" style="65" customWidth="1"/>
    <col min="3356" max="3356" width="1.7109375" style="65" customWidth="1"/>
    <col min="3357" max="3357" width="27.7109375" style="65" customWidth="1"/>
    <col min="3358" max="3358" width="3.85546875" style="65" customWidth="1"/>
    <col min="3359" max="3365" width="3.7109375" style="65" customWidth="1"/>
    <col min="3366" max="3366" width="1.7109375" style="65" customWidth="1"/>
    <col min="3367" max="3375" width="3.7109375" style="65" customWidth="1"/>
    <col min="3376" max="3584" width="11.42578125" style="65"/>
    <col min="3585" max="3587" width="0" style="65" hidden="1" customWidth="1"/>
    <col min="3588" max="3588" width="7.140625" style="65" customWidth="1"/>
    <col min="3589" max="3589" width="2.5703125" style="65" customWidth="1"/>
    <col min="3590" max="3590" width="46.28515625" style="65" customWidth="1"/>
    <col min="3591" max="3591" width="5.42578125" style="65" bestFit="1" customWidth="1"/>
    <col min="3592" max="3592" width="5" style="65" customWidth="1"/>
    <col min="3593" max="3593" width="3.7109375" style="65" customWidth="1"/>
    <col min="3594" max="3594" width="4.5703125" style="65" customWidth="1"/>
    <col min="3595" max="3595" width="3.140625" style="65" customWidth="1"/>
    <col min="3596" max="3596" width="3.42578125" style="65" customWidth="1"/>
    <col min="3597" max="3597" width="3.5703125" style="65" customWidth="1"/>
    <col min="3598" max="3598" width="4.85546875" style="65" customWidth="1"/>
    <col min="3599" max="3599" width="0.5703125" style="65" customWidth="1"/>
    <col min="3600" max="3600" width="3.7109375" style="65" customWidth="1"/>
    <col min="3601" max="3601" width="4.85546875" style="65" customWidth="1"/>
    <col min="3602" max="3606" width="3.7109375" style="65" customWidth="1"/>
    <col min="3607" max="3607" width="5" style="65" customWidth="1"/>
    <col min="3608" max="3608" width="1.7109375" style="65" customWidth="1"/>
    <col min="3609" max="3609" width="11.42578125" style="65"/>
    <col min="3610" max="3610" width="13.42578125" style="65" customWidth="1"/>
    <col min="3611" max="3611" width="3.7109375" style="65" customWidth="1"/>
    <col min="3612" max="3612" width="1.7109375" style="65" customWidth="1"/>
    <col min="3613" max="3613" width="27.7109375" style="65" customWidth="1"/>
    <col min="3614" max="3614" width="3.85546875" style="65" customWidth="1"/>
    <col min="3615" max="3621" width="3.7109375" style="65" customWidth="1"/>
    <col min="3622" max="3622" width="1.7109375" style="65" customWidth="1"/>
    <col min="3623" max="3631" width="3.7109375" style="65" customWidth="1"/>
    <col min="3632" max="3840" width="11.42578125" style="65"/>
    <col min="3841" max="3843" width="0" style="65" hidden="1" customWidth="1"/>
    <col min="3844" max="3844" width="7.140625" style="65" customWidth="1"/>
    <col min="3845" max="3845" width="2.5703125" style="65" customWidth="1"/>
    <col min="3846" max="3846" width="46.28515625" style="65" customWidth="1"/>
    <col min="3847" max="3847" width="5.42578125" style="65" bestFit="1" customWidth="1"/>
    <col min="3848" max="3848" width="5" style="65" customWidth="1"/>
    <col min="3849" max="3849" width="3.7109375" style="65" customWidth="1"/>
    <col min="3850" max="3850" width="4.5703125" style="65" customWidth="1"/>
    <col min="3851" max="3851" width="3.140625" style="65" customWidth="1"/>
    <col min="3852" max="3852" width="3.42578125" style="65" customWidth="1"/>
    <col min="3853" max="3853" width="3.5703125" style="65" customWidth="1"/>
    <col min="3854" max="3854" width="4.85546875" style="65" customWidth="1"/>
    <col min="3855" max="3855" width="0.5703125" style="65" customWidth="1"/>
    <col min="3856" max="3856" width="3.7109375" style="65" customWidth="1"/>
    <col min="3857" max="3857" width="4.85546875" style="65" customWidth="1"/>
    <col min="3858" max="3862" width="3.7109375" style="65" customWidth="1"/>
    <col min="3863" max="3863" width="5" style="65" customWidth="1"/>
    <col min="3864" max="3864" width="1.7109375" style="65" customWidth="1"/>
    <col min="3865" max="3865" width="11.42578125" style="65"/>
    <col min="3866" max="3866" width="13.42578125" style="65" customWidth="1"/>
    <col min="3867" max="3867" width="3.7109375" style="65" customWidth="1"/>
    <col min="3868" max="3868" width="1.7109375" style="65" customWidth="1"/>
    <col min="3869" max="3869" width="27.7109375" style="65" customWidth="1"/>
    <col min="3870" max="3870" width="3.85546875" style="65" customWidth="1"/>
    <col min="3871" max="3877" width="3.7109375" style="65" customWidth="1"/>
    <col min="3878" max="3878" width="1.7109375" style="65" customWidth="1"/>
    <col min="3879" max="3887" width="3.7109375" style="65" customWidth="1"/>
    <col min="3888" max="4096" width="11.42578125" style="65"/>
    <col min="4097" max="4099" width="0" style="65" hidden="1" customWidth="1"/>
    <col min="4100" max="4100" width="7.140625" style="65" customWidth="1"/>
    <col min="4101" max="4101" width="2.5703125" style="65" customWidth="1"/>
    <col min="4102" max="4102" width="46.28515625" style="65" customWidth="1"/>
    <col min="4103" max="4103" width="5.42578125" style="65" bestFit="1" customWidth="1"/>
    <col min="4104" max="4104" width="5" style="65" customWidth="1"/>
    <col min="4105" max="4105" width="3.7109375" style="65" customWidth="1"/>
    <col min="4106" max="4106" width="4.5703125" style="65" customWidth="1"/>
    <col min="4107" max="4107" width="3.140625" style="65" customWidth="1"/>
    <col min="4108" max="4108" width="3.42578125" style="65" customWidth="1"/>
    <col min="4109" max="4109" width="3.5703125" style="65" customWidth="1"/>
    <col min="4110" max="4110" width="4.85546875" style="65" customWidth="1"/>
    <col min="4111" max="4111" width="0.5703125" style="65" customWidth="1"/>
    <col min="4112" max="4112" width="3.7109375" style="65" customWidth="1"/>
    <col min="4113" max="4113" width="4.85546875" style="65" customWidth="1"/>
    <col min="4114" max="4118" width="3.7109375" style="65" customWidth="1"/>
    <col min="4119" max="4119" width="5" style="65" customWidth="1"/>
    <col min="4120" max="4120" width="1.7109375" style="65" customWidth="1"/>
    <col min="4121" max="4121" width="11.42578125" style="65"/>
    <col min="4122" max="4122" width="13.42578125" style="65" customWidth="1"/>
    <col min="4123" max="4123" width="3.7109375" style="65" customWidth="1"/>
    <col min="4124" max="4124" width="1.7109375" style="65" customWidth="1"/>
    <col min="4125" max="4125" width="27.7109375" style="65" customWidth="1"/>
    <col min="4126" max="4126" width="3.85546875" style="65" customWidth="1"/>
    <col min="4127" max="4133" width="3.7109375" style="65" customWidth="1"/>
    <col min="4134" max="4134" width="1.7109375" style="65" customWidth="1"/>
    <col min="4135" max="4143" width="3.7109375" style="65" customWidth="1"/>
    <col min="4144" max="4352" width="11.42578125" style="65"/>
    <col min="4353" max="4355" width="0" style="65" hidden="1" customWidth="1"/>
    <col min="4356" max="4356" width="7.140625" style="65" customWidth="1"/>
    <col min="4357" max="4357" width="2.5703125" style="65" customWidth="1"/>
    <col min="4358" max="4358" width="46.28515625" style="65" customWidth="1"/>
    <col min="4359" max="4359" width="5.42578125" style="65" bestFit="1" customWidth="1"/>
    <col min="4360" max="4360" width="5" style="65" customWidth="1"/>
    <col min="4361" max="4361" width="3.7109375" style="65" customWidth="1"/>
    <col min="4362" max="4362" width="4.5703125" style="65" customWidth="1"/>
    <col min="4363" max="4363" width="3.140625" style="65" customWidth="1"/>
    <col min="4364" max="4364" width="3.42578125" style="65" customWidth="1"/>
    <col min="4365" max="4365" width="3.5703125" style="65" customWidth="1"/>
    <col min="4366" max="4366" width="4.85546875" style="65" customWidth="1"/>
    <col min="4367" max="4367" width="0.5703125" style="65" customWidth="1"/>
    <col min="4368" max="4368" width="3.7109375" style="65" customWidth="1"/>
    <col min="4369" max="4369" width="4.85546875" style="65" customWidth="1"/>
    <col min="4370" max="4374" width="3.7109375" style="65" customWidth="1"/>
    <col min="4375" max="4375" width="5" style="65" customWidth="1"/>
    <col min="4376" max="4376" width="1.7109375" style="65" customWidth="1"/>
    <col min="4377" max="4377" width="11.42578125" style="65"/>
    <col min="4378" max="4378" width="13.42578125" style="65" customWidth="1"/>
    <col min="4379" max="4379" width="3.7109375" style="65" customWidth="1"/>
    <col min="4380" max="4380" width="1.7109375" style="65" customWidth="1"/>
    <col min="4381" max="4381" width="27.7109375" style="65" customWidth="1"/>
    <col min="4382" max="4382" width="3.85546875" style="65" customWidth="1"/>
    <col min="4383" max="4389" width="3.7109375" style="65" customWidth="1"/>
    <col min="4390" max="4390" width="1.7109375" style="65" customWidth="1"/>
    <col min="4391" max="4399" width="3.7109375" style="65" customWidth="1"/>
    <col min="4400" max="4608" width="11.42578125" style="65"/>
    <col min="4609" max="4611" width="0" style="65" hidden="1" customWidth="1"/>
    <col min="4612" max="4612" width="7.140625" style="65" customWidth="1"/>
    <col min="4613" max="4613" width="2.5703125" style="65" customWidth="1"/>
    <col min="4614" max="4614" width="46.28515625" style="65" customWidth="1"/>
    <col min="4615" max="4615" width="5.42578125" style="65" bestFit="1" customWidth="1"/>
    <col min="4616" max="4616" width="5" style="65" customWidth="1"/>
    <col min="4617" max="4617" width="3.7109375" style="65" customWidth="1"/>
    <col min="4618" max="4618" width="4.5703125" style="65" customWidth="1"/>
    <col min="4619" max="4619" width="3.140625" style="65" customWidth="1"/>
    <col min="4620" max="4620" width="3.42578125" style="65" customWidth="1"/>
    <col min="4621" max="4621" width="3.5703125" style="65" customWidth="1"/>
    <col min="4622" max="4622" width="4.85546875" style="65" customWidth="1"/>
    <col min="4623" max="4623" width="0.5703125" style="65" customWidth="1"/>
    <col min="4624" max="4624" width="3.7109375" style="65" customWidth="1"/>
    <col min="4625" max="4625" width="4.85546875" style="65" customWidth="1"/>
    <col min="4626" max="4630" width="3.7109375" style="65" customWidth="1"/>
    <col min="4631" max="4631" width="5" style="65" customWidth="1"/>
    <col min="4632" max="4632" width="1.7109375" style="65" customWidth="1"/>
    <col min="4633" max="4633" width="11.42578125" style="65"/>
    <col min="4634" max="4634" width="13.42578125" style="65" customWidth="1"/>
    <col min="4635" max="4635" width="3.7109375" style="65" customWidth="1"/>
    <col min="4636" max="4636" width="1.7109375" style="65" customWidth="1"/>
    <col min="4637" max="4637" width="27.7109375" style="65" customWidth="1"/>
    <col min="4638" max="4638" width="3.85546875" style="65" customWidth="1"/>
    <col min="4639" max="4645" width="3.7109375" style="65" customWidth="1"/>
    <col min="4646" max="4646" width="1.7109375" style="65" customWidth="1"/>
    <col min="4647" max="4655" width="3.7109375" style="65" customWidth="1"/>
    <col min="4656" max="4864" width="11.42578125" style="65"/>
    <col min="4865" max="4867" width="0" style="65" hidden="1" customWidth="1"/>
    <col min="4868" max="4868" width="7.140625" style="65" customWidth="1"/>
    <col min="4869" max="4869" width="2.5703125" style="65" customWidth="1"/>
    <col min="4870" max="4870" width="46.28515625" style="65" customWidth="1"/>
    <col min="4871" max="4871" width="5.42578125" style="65" bestFit="1" customWidth="1"/>
    <col min="4872" max="4872" width="5" style="65" customWidth="1"/>
    <col min="4873" max="4873" width="3.7109375" style="65" customWidth="1"/>
    <col min="4874" max="4874" width="4.5703125" style="65" customWidth="1"/>
    <col min="4875" max="4875" width="3.140625" style="65" customWidth="1"/>
    <col min="4876" max="4876" width="3.42578125" style="65" customWidth="1"/>
    <col min="4877" max="4877" width="3.5703125" style="65" customWidth="1"/>
    <col min="4878" max="4878" width="4.85546875" style="65" customWidth="1"/>
    <col min="4879" max="4879" width="0.5703125" style="65" customWidth="1"/>
    <col min="4880" max="4880" width="3.7109375" style="65" customWidth="1"/>
    <col min="4881" max="4881" width="4.85546875" style="65" customWidth="1"/>
    <col min="4882" max="4886" width="3.7109375" style="65" customWidth="1"/>
    <col min="4887" max="4887" width="5" style="65" customWidth="1"/>
    <col min="4888" max="4888" width="1.7109375" style="65" customWidth="1"/>
    <col min="4889" max="4889" width="11.42578125" style="65"/>
    <col min="4890" max="4890" width="13.42578125" style="65" customWidth="1"/>
    <col min="4891" max="4891" width="3.7109375" style="65" customWidth="1"/>
    <col min="4892" max="4892" width="1.7109375" style="65" customWidth="1"/>
    <col min="4893" max="4893" width="27.7109375" style="65" customWidth="1"/>
    <col min="4894" max="4894" width="3.85546875" style="65" customWidth="1"/>
    <col min="4895" max="4901" width="3.7109375" style="65" customWidth="1"/>
    <col min="4902" max="4902" width="1.7109375" style="65" customWidth="1"/>
    <col min="4903" max="4911" width="3.7109375" style="65" customWidth="1"/>
    <col min="4912" max="5120" width="11.42578125" style="65"/>
    <col min="5121" max="5123" width="0" style="65" hidden="1" customWidth="1"/>
    <col min="5124" max="5124" width="7.140625" style="65" customWidth="1"/>
    <col min="5125" max="5125" width="2.5703125" style="65" customWidth="1"/>
    <col min="5126" max="5126" width="46.28515625" style="65" customWidth="1"/>
    <col min="5127" max="5127" width="5.42578125" style="65" bestFit="1" customWidth="1"/>
    <col min="5128" max="5128" width="5" style="65" customWidth="1"/>
    <col min="5129" max="5129" width="3.7109375" style="65" customWidth="1"/>
    <col min="5130" max="5130" width="4.5703125" style="65" customWidth="1"/>
    <col min="5131" max="5131" width="3.140625" style="65" customWidth="1"/>
    <col min="5132" max="5132" width="3.42578125" style="65" customWidth="1"/>
    <col min="5133" max="5133" width="3.5703125" style="65" customWidth="1"/>
    <col min="5134" max="5134" width="4.85546875" style="65" customWidth="1"/>
    <col min="5135" max="5135" width="0.5703125" style="65" customWidth="1"/>
    <col min="5136" max="5136" width="3.7109375" style="65" customWidth="1"/>
    <col min="5137" max="5137" width="4.85546875" style="65" customWidth="1"/>
    <col min="5138" max="5142" width="3.7109375" style="65" customWidth="1"/>
    <col min="5143" max="5143" width="5" style="65" customWidth="1"/>
    <col min="5144" max="5144" width="1.7109375" style="65" customWidth="1"/>
    <col min="5145" max="5145" width="11.42578125" style="65"/>
    <col min="5146" max="5146" width="13.42578125" style="65" customWidth="1"/>
    <col min="5147" max="5147" width="3.7109375" style="65" customWidth="1"/>
    <col min="5148" max="5148" width="1.7109375" style="65" customWidth="1"/>
    <col min="5149" max="5149" width="27.7109375" style="65" customWidth="1"/>
    <col min="5150" max="5150" width="3.85546875" style="65" customWidth="1"/>
    <col min="5151" max="5157" width="3.7109375" style="65" customWidth="1"/>
    <col min="5158" max="5158" width="1.7109375" style="65" customWidth="1"/>
    <col min="5159" max="5167" width="3.7109375" style="65" customWidth="1"/>
    <col min="5168" max="5376" width="11.42578125" style="65"/>
    <col min="5377" max="5379" width="0" style="65" hidden="1" customWidth="1"/>
    <col min="5380" max="5380" width="7.140625" style="65" customWidth="1"/>
    <col min="5381" max="5381" width="2.5703125" style="65" customWidth="1"/>
    <col min="5382" max="5382" width="46.28515625" style="65" customWidth="1"/>
    <col min="5383" max="5383" width="5.42578125" style="65" bestFit="1" customWidth="1"/>
    <col min="5384" max="5384" width="5" style="65" customWidth="1"/>
    <col min="5385" max="5385" width="3.7109375" style="65" customWidth="1"/>
    <col min="5386" max="5386" width="4.5703125" style="65" customWidth="1"/>
    <col min="5387" max="5387" width="3.140625" style="65" customWidth="1"/>
    <col min="5388" max="5388" width="3.42578125" style="65" customWidth="1"/>
    <col min="5389" max="5389" width="3.5703125" style="65" customWidth="1"/>
    <col min="5390" max="5390" width="4.85546875" style="65" customWidth="1"/>
    <col min="5391" max="5391" width="0.5703125" style="65" customWidth="1"/>
    <col min="5392" max="5392" width="3.7109375" style="65" customWidth="1"/>
    <col min="5393" max="5393" width="4.85546875" style="65" customWidth="1"/>
    <col min="5394" max="5398" width="3.7109375" style="65" customWidth="1"/>
    <col min="5399" max="5399" width="5" style="65" customWidth="1"/>
    <col min="5400" max="5400" width="1.7109375" style="65" customWidth="1"/>
    <col min="5401" max="5401" width="11.42578125" style="65"/>
    <col min="5402" max="5402" width="13.42578125" style="65" customWidth="1"/>
    <col min="5403" max="5403" width="3.7109375" style="65" customWidth="1"/>
    <col min="5404" max="5404" width="1.7109375" style="65" customWidth="1"/>
    <col min="5405" max="5405" width="27.7109375" style="65" customWidth="1"/>
    <col min="5406" max="5406" width="3.85546875" style="65" customWidth="1"/>
    <col min="5407" max="5413" width="3.7109375" style="65" customWidth="1"/>
    <col min="5414" max="5414" width="1.7109375" style="65" customWidth="1"/>
    <col min="5415" max="5423" width="3.7109375" style="65" customWidth="1"/>
    <col min="5424" max="5632" width="11.42578125" style="65"/>
    <col min="5633" max="5635" width="0" style="65" hidden="1" customWidth="1"/>
    <col min="5636" max="5636" width="7.140625" style="65" customWidth="1"/>
    <col min="5637" max="5637" width="2.5703125" style="65" customWidth="1"/>
    <col min="5638" max="5638" width="46.28515625" style="65" customWidth="1"/>
    <col min="5639" max="5639" width="5.42578125" style="65" bestFit="1" customWidth="1"/>
    <col min="5640" max="5640" width="5" style="65" customWidth="1"/>
    <col min="5641" max="5641" width="3.7109375" style="65" customWidth="1"/>
    <col min="5642" max="5642" width="4.5703125" style="65" customWidth="1"/>
    <col min="5643" max="5643" width="3.140625" style="65" customWidth="1"/>
    <col min="5644" max="5644" width="3.42578125" style="65" customWidth="1"/>
    <col min="5645" max="5645" width="3.5703125" style="65" customWidth="1"/>
    <col min="5646" max="5646" width="4.85546875" style="65" customWidth="1"/>
    <col min="5647" max="5647" width="0.5703125" style="65" customWidth="1"/>
    <col min="5648" max="5648" width="3.7109375" style="65" customWidth="1"/>
    <col min="5649" max="5649" width="4.85546875" style="65" customWidth="1"/>
    <col min="5650" max="5654" width="3.7109375" style="65" customWidth="1"/>
    <col min="5655" max="5655" width="5" style="65" customWidth="1"/>
    <col min="5656" max="5656" width="1.7109375" style="65" customWidth="1"/>
    <col min="5657" max="5657" width="11.42578125" style="65"/>
    <col min="5658" max="5658" width="13.42578125" style="65" customWidth="1"/>
    <col min="5659" max="5659" width="3.7109375" style="65" customWidth="1"/>
    <col min="5660" max="5660" width="1.7109375" style="65" customWidth="1"/>
    <col min="5661" max="5661" width="27.7109375" style="65" customWidth="1"/>
    <col min="5662" max="5662" width="3.85546875" style="65" customWidth="1"/>
    <col min="5663" max="5669" width="3.7109375" style="65" customWidth="1"/>
    <col min="5670" max="5670" width="1.7109375" style="65" customWidth="1"/>
    <col min="5671" max="5679" width="3.7109375" style="65" customWidth="1"/>
    <col min="5680" max="5888" width="11.42578125" style="65"/>
    <col min="5889" max="5891" width="0" style="65" hidden="1" customWidth="1"/>
    <col min="5892" max="5892" width="7.140625" style="65" customWidth="1"/>
    <col min="5893" max="5893" width="2.5703125" style="65" customWidth="1"/>
    <col min="5894" max="5894" width="46.28515625" style="65" customWidth="1"/>
    <col min="5895" max="5895" width="5.42578125" style="65" bestFit="1" customWidth="1"/>
    <col min="5896" max="5896" width="5" style="65" customWidth="1"/>
    <col min="5897" max="5897" width="3.7109375" style="65" customWidth="1"/>
    <col min="5898" max="5898" width="4.5703125" style="65" customWidth="1"/>
    <col min="5899" max="5899" width="3.140625" style="65" customWidth="1"/>
    <col min="5900" max="5900" width="3.42578125" style="65" customWidth="1"/>
    <col min="5901" max="5901" width="3.5703125" style="65" customWidth="1"/>
    <col min="5902" max="5902" width="4.85546875" style="65" customWidth="1"/>
    <col min="5903" max="5903" width="0.5703125" style="65" customWidth="1"/>
    <col min="5904" max="5904" width="3.7109375" style="65" customWidth="1"/>
    <col min="5905" max="5905" width="4.85546875" style="65" customWidth="1"/>
    <col min="5906" max="5910" width="3.7109375" style="65" customWidth="1"/>
    <col min="5911" max="5911" width="5" style="65" customWidth="1"/>
    <col min="5912" max="5912" width="1.7109375" style="65" customWidth="1"/>
    <col min="5913" max="5913" width="11.42578125" style="65"/>
    <col min="5914" max="5914" width="13.42578125" style="65" customWidth="1"/>
    <col min="5915" max="5915" width="3.7109375" style="65" customWidth="1"/>
    <col min="5916" max="5916" width="1.7109375" style="65" customWidth="1"/>
    <col min="5917" max="5917" width="27.7109375" style="65" customWidth="1"/>
    <col min="5918" max="5918" width="3.85546875" style="65" customWidth="1"/>
    <col min="5919" max="5925" width="3.7109375" style="65" customWidth="1"/>
    <col min="5926" max="5926" width="1.7109375" style="65" customWidth="1"/>
    <col min="5927" max="5935" width="3.7109375" style="65" customWidth="1"/>
    <col min="5936" max="6144" width="11.42578125" style="65"/>
    <col min="6145" max="6147" width="0" style="65" hidden="1" customWidth="1"/>
    <col min="6148" max="6148" width="7.140625" style="65" customWidth="1"/>
    <col min="6149" max="6149" width="2.5703125" style="65" customWidth="1"/>
    <col min="6150" max="6150" width="46.28515625" style="65" customWidth="1"/>
    <col min="6151" max="6151" width="5.42578125" style="65" bestFit="1" customWidth="1"/>
    <col min="6152" max="6152" width="5" style="65" customWidth="1"/>
    <col min="6153" max="6153" width="3.7109375" style="65" customWidth="1"/>
    <col min="6154" max="6154" width="4.5703125" style="65" customWidth="1"/>
    <col min="6155" max="6155" width="3.140625" style="65" customWidth="1"/>
    <col min="6156" max="6156" width="3.42578125" style="65" customWidth="1"/>
    <col min="6157" max="6157" width="3.5703125" style="65" customWidth="1"/>
    <col min="6158" max="6158" width="4.85546875" style="65" customWidth="1"/>
    <col min="6159" max="6159" width="0.5703125" style="65" customWidth="1"/>
    <col min="6160" max="6160" width="3.7109375" style="65" customWidth="1"/>
    <col min="6161" max="6161" width="4.85546875" style="65" customWidth="1"/>
    <col min="6162" max="6166" width="3.7109375" style="65" customWidth="1"/>
    <col min="6167" max="6167" width="5" style="65" customWidth="1"/>
    <col min="6168" max="6168" width="1.7109375" style="65" customWidth="1"/>
    <col min="6169" max="6169" width="11.42578125" style="65"/>
    <col min="6170" max="6170" width="13.42578125" style="65" customWidth="1"/>
    <col min="6171" max="6171" width="3.7109375" style="65" customWidth="1"/>
    <col min="6172" max="6172" width="1.7109375" style="65" customWidth="1"/>
    <col min="6173" max="6173" width="27.7109375" style="65" customWidth="1"/>
    <col min="6174" max="6174" width="3.85546875" style="65" customWidth="1"/>
    <col min="6175" max="6181" width="3.7109375" style="65" customWidth="1"/>
    <col min="6182" max="6182" width="1.7109375" style="65" customWidth="1"/>
    <col min="6183" max="6191" width="3.7109375" style="65" customWidth="1"/>
    <col min="6192" max="6400" width="11.42578125" style="65"/>
    <col min="6401" max="6403" width="0" style="65" hidden="1" customWidth="1"/>
    <col min="6404" max="6404" width="7.140625" style="65" customWidth="1"/>
    <col min="6405" max="6405" width="2.5703125" style="65" customWidth="1"/>
    <col min="6406" max="6406" width="46.28515625" style="65" customWidth="1"/>
    <col min="6407" max="6407" width="5.42578125" style="65" bestFit="1" customWidth="1"/>
    <col min="6408" max="6408" width="5" style="65" customWidth="1"/>
    <col min="6409" max="6409" width="3.7109375" style="65" customWidth="1"/>
    <col min="6410" max="6410" width="4.5703125" style="65" customWidth="1"/>
    <col min="6411" max="6411" width="3.140625" style="65" customWidth="1"/>
    <col min="6412" max="6412" width="3.42578125" style="65" customWidth="1"/>
    <col min="6413" max="6413" width="3.5703125" style="65" customWidth="1"/>
    <col min="6414" max="6414" width="4.85546875" style="65" customWidth="1"/>
    <col min="6415" max="6415" width="0.5703125" style="65" customWidth="1"/>
    <col min="6416" max="6416" width="3.7109375" style="65" customWidth="1"/>
    <col min="6417" max="6417" width="4.85546875" style="65" customWidth="1"/>
    <col min="6418" max="6422" width="3.7109375" style="65" customWidth="1"/>
    <col min="6423" max="6423" width="5" style="65" customWidth="1"/>
    <col min="6424" max="6424" width="1.7109375" style="65" customWidth="1"/>
    <col min="6425" max="6425" width="11.42578125" style="65"/>
    <col min="6426" max="6426" width="13.42578125" style="65" customWidth="1"/>
    <col min="6427" max="6427" width="3.7109375" style="65" customWidth="1"/>
    <col min="6428" max="6428" width="1.7109375" style="65" customWidth="1"/>
    <col min="6429" max="6429" width="27.7109375" style="65" customWidth="1"/>
    <col min="6430" max="6430" width="3.85546875" style="65" customWidth="1"/>
    <col min="6431" max="6437" width="3.7109375" style="65" customWidth="1"/>
    <col min="6438" max="6438" width="1.7109375" style="65" customWidth="1"/>
    <col min="6439" max="6447" width="3.7109375" style="65" customWidth="1"/>
    <col min="6448" max="6656" width="11.42578125" style="65"/>
    <col min="6657" max="6659" width="0" style="65" hidden="1" customWidth="1"/>
    <col min="6660" max="6660" width="7.140625" style="65" customWidth="1"/>
    <col min="6661" max="6661" width="2.5703125" style="65" customWidth="1"/>
    <col min="6662" max="6662" width="46.28515625" style="65" customWidth="1"/>
    <col min="6663" max="6663" width="5.42578125" style="65" bestFit="1" customWidth="1"/>
    <col min="6664" max="6664" width="5" style="65" customWidth="1"/>
    <col min="6665" max="6665" width="3.7109375" style="65" customWidth="1"/>
    <col min="6666" max="6666" width="4.5703125" style="65" customWidth="1"/>
    <col min="6667" max="6667" width="3.140625" style="65" customWidth="1"/>
    <col min="6668" max="6668" width="3.42578125" style="65" customWidth="1"/>
    <col min="6669" max="6669" width="3.5703125" style="65" customWidth="1"/>
    <col min="6670" max="6670" width="4.85546875" style="65" customWidth="1"/>
    <col min="6671" max="6671" width="0.5703125" style="65" customWidth="1"/>
    <col min="6672" max="6672" width="3.7109375" style="65" customWidth="1"/>
    <col min="6673" max="6673" width="4.85546875" style="65" customWidth="1"/>
    <col min="6674" max="6678" width="3.7109375" style="65" customWidth="1"/>
    <col min="6679" max="6679" width="5" style="65" customWidth="1"/>
    <col min="6680" max="6680" width="1.7109375" style="65" customWidth="1"/>
    <col min="6681" max="6681" width="11.42578125" style="65"/>
    <col min="6682" max="6682" width="13.42578125" style="65" customWidth="1"/>
    <col min="6683" max="6683" width="3.7109375" style="65" customWidth="1"/>
    <col min="6684" max="6684" width="1.7109375" style="65" customWidth="1"/>
    <col min="6685" max="6685" width="27.7109375" style="65" customWidth="1"/>
    <col min="6686" max="6686" width="3.85546875" style="65" customWidth="1"/>
    <col min="6687" max="6693" width="3.7109375" style="65" customWidth="1"/>
    <col min="6694" max="6694" width="1.7109375" style="65" customWidth="1"/>
    <col min="6695" max="6703" width="3.7109375" style="65" customWidth="1"/>
    <col min="6704" max="6912" width="11.42578125" style="65"/>
    <col min="6913" max="6915" width="0" style="65" hidden="1" customWidth="1"/>
    <col min="6916" max="6916" width="7.140625" style="65" customWidth="1"/>
    <col min="6917" max="6917" width="2.5703125" style="65" customWidth="1"/>
    <col min="6918" max="6918" width="46.28515625" style="65" customWidth="1"/>
    <col min="6919" max="6919" width="5.42578125" style="65" bestFit="1" customWidth="1"/>
    <col min="6920" max="6920" width="5" style="65" customWidth="1"/>
    <col min="6921" max="6921" width="3.7109375" style="65" customWidth="1"/>
    <col min="6922" max="6922" width="4.5703125" style="65" customWidth="1"/>
    <col min="6923" max="6923" width="3.140625" style="65" customWidth="1"/>
    <col min="6924" max="6924" width="3.42578125" style="65" customWidth="1"/>
    <col min="6925" max="6925" width="3.5703125" style="65" customWidth="1"/>
    <col min="6926" max="6926" width="4.85546875" style="65" customWidth="1"/>
    <col min="6927" max="6927" width="0.5703125" style="65" customWidth="1"/>
    <col min="6928" max="6928" width="3.7109375" style="65" customWidth="1"/>
    <col min="6929" max="6929" width="4.85546875" style="65" customWidth="1"/>
    <col min="6930" max="6934" width="3.7109375" style="65" customWidth="1"/>
    <col min="6935" max="6935" width="5" style="65" customWidth="1"/>
    <col min="6936" max="6936" width="1.7109375" style="65" customWidth="1"/>
    <col min="6937" max="6937" width="11.42578125" style="65"/>
    <col min="6938" max="6938" width="13.42578125" style="65" customWidth="1"/>
    <col min="6939" max="6939" width="3.7109375" style="65" customWidth="1"/>
    <col min="6940" max="6940" width="1.7109375" style="65" customWidth="1"/>
    <col min="6941" max="6941" width="27.7109375" style="65" customWidth="1"/>
    <col min="6942" max="6942" width="3.85546875" style="65" customWidth="1"/>
    <col min="6943" max="6949" width="3.7109375" style="65" customWidth="1"/>
    <col min="6950" max="6950" width="1.7109375" style="65" customWidth="1"/>
    <col min="6951" max="6959" width="3.7109375" style="65" customWidth="1"/>
    <col min="6960" max="7168" width="11.42578125" style="65"/>
    <col min="7169" max="7171" width="0" style="65" hidden="1" customWidth="1"/>
    <col min="7172" max="7172" width="7.140625" style="65" customWidth="1"/>
    <col min="7173" max="7173" width="2.5703125" style="65" customWidth="1"/>
    <col min="7174" max="7174" width="46.28515625" style="65" customWidth="1"/>
    <col min="7175" max="7175" width="5.42578125" style="65" bestFit="1" customWidth="1"/>
    <col min="7176" max="7176" width="5" style="65" customWidth="1"/>
    <col min="7177" max="7177" width="3.7109375" style="65" customWidth="1"/>
    <col min="7178" max="7178" width="4.5703125" style="65" customWidth="1"/>
    <col min="7179" max="7179" width="3.140625" style="65" customWidth="1"/>
    <col min="7180" max="7180" width="3.42578125" style="65" customWidth="1"/>
    <col min="7181" max="7181" width="3.5703125" style="65" customWidth="1"/>
    <col min="7182" max="7182" width="4.85546875" style="65" customWidth="1"/>
    <col min="7183" max="7183" width="0.5703125" style="65" customWidth="1"/>
    <col min="7184" max="7184" width="3.7109375" style="65" customWidth="1"/>
    <col min="7185" max="7185" width="4.85546875" style="65" customWidth="1"/>
    <col min="7186" max="7190" width="3.7109375" style="65" customWidth="1"/>
    <col min="7191" max="7191" width="5" style="65" customWidth="1"/>
    <col min="7192" max="7192" width="1.7109375" style="65" customWidth="1"/>
    <col min="7193" max="7193" width="11.42578125" style="65"/>
    <col min="7194" max="7194" width="13.42578125" style="65" customWidth="1"/>
    <col min="7195" max="7195" width="3.7109375" style="65" customWidth="1"/>
    <col min="7196" max="7196" width="1.7109375" style="65" customWidth="1"/>
    <col min="7197" max="7197" width="27.7109375" style="65" customWidth="1"/>
    <col min="7198" max="7198" width="3.85546875" style="65" customWidth="1"/>
    <col min="7199" max="7205" width="3.7109375" style="65" customWidth="1"/>
    <col min="7206" max="7206" width="1.7109375" style="65" customWidth="1"/>
    <col min="7207" max="7215" width="3.7109375" style="65" customWidth="1"/>
    <col min="7216" max="7424" width="11.42578125" style="65"/>
    <col min="7425" max="7427" width="0" style="65" hidden="1" customWidth="1"/>
    <col min="7428" max="7428" width="7.140625" style="65" customWidth="1"/>
    <col min="7429" max="7429" width="2.5703125" style="65" customWidth="1"/>
    <col min="7430" max="7430" width="46.28515625" style="65" customWidth="1"/>
    <col min="7431" max="7431" width="5.42578125" style="65" bestFit="1" customWidth="1"/>
    <col min="7432" max="7432" width="5" style="65" customWidth="1"/>
    <col min="7433" max="7433" width="3.7109375" style="65" customWidth="1"/>
    <col min="7434" max="7434" width="4.5703125" style="65" customWidth="1"/>
    <col min="7435" max="7435" width="3.140625" style="65" customWidth="1"/>
    <col min="7436" max="7436" width="3.42578125" style="65" customWidth="1"/>
    <col min="7437" max="7437" width="3.5703125" style="65" customWidth="1"/>
    <col min="7438" max="7438" width="4.85546875" style="65" customWidth="1"/>
    <col min="7439" max="7439" width="0.5703125" style="65" customWidth="1"/>
    <col min="7440" max="7440" width="3.7109375" style="65" customWidth="1"/>
    <col min="7441" max="7441" width="4.85546875" style="65" customWidth="1"/>
    <col min="7442" max="7446" width="3.7109375" style="65" customWidth="1"/>
    <col min="7447" max="7447" width="5" style="65" customWidth="1"/>
    <col min="7448" max="7448" width="1.7109375" style="65" customWidth="1"/>
    <col min="7449" max="7449" width="11.42578125" style="65"/>
    <col min="7450" max="7450" width="13.42578125" style="65" customWidth="1"/>
    <col min="7451" max="7451" width="3.7109375" style="65" customWidth="1"/>
    <col min="7452" max="7452" width="1.7109375" style="65" customWidth="1"/>
    <col min="7453" max="7453" width="27.7109375" style="65" customWidth="1"/>
    <col min="7454" max="7454" width="3.85546875" style="65" customWidth="1"/>
    <col min="7455" max="7461" width="3.7109375" style="65" customWidth="1"/>
    <col min="7462" max="7462" width="1.7109375" style="65" customWidth="1"/>
    <col min="7463" max="7471" width="3.7109375" style="65" customWidth="1"/>
    <col min="7472" max="7680" width="11.42578125" style="65"/>
    <col min="7681" max="7683" width="0" style="65" hidden="1" customWidth="1"/>
    <col min="7684" max="7684" width="7.140625" style="65" customWidth="1"/>
    <col min="7685" max="7685" width="2.5703125" style="65" customWidth="1"/>
    <col min="7686" max="7686" width="46.28515625" style="65" customWidth="1"/>
    <col min="7687" max="7687" width="5.42578125" style="65" bestFit="1" customWidth="1"/>
    <col min="7688" max="7688" width="5" style="65" customWidth="1"/>
    <col min="7689" max="7689" width="3.7109375" style="65" customWidth="1"/>
    <col min="7690" max="7690" width="4.5703125" style="65" customWidth="1"/>
    <col min="7691" max="7691" width="3.140625" style="65" customWidth="1"/>
    <col min="7692" max="7692" width="3.42578125" style="65" customWidth="1"/>
    <col min="7693" max="7693" width="3.5703125" style="65" customWidth="1"/>
    <col min="7694" max="7694" width="4.85546875" style="65" customWidth="1"/>
    <col min="7695" max="7695" width="0.5703125" style="65" customWidth="1"/>
    <col min="7696" max="7696" width="3.7109375" style="65" customWidth="1"/>
    <col min="7697" max="7697" width="4.85546875" style="65" customWidth="1"/>
    <col min="7698" max="7702" width="3.7109375" style="65" customWidth="1"/>
    <col min="7703" max="7703" width="5" style="65" customWidth="1"/>
    <col min="7704" max="7704" width="1.7109375" style="65" customWidth="1"/>
    <col min="7705" max="7705" width="11.42578125" style="65"/>
    <col min="7706" max="7706" width="13.42578125" style="65" customWidth="1"/>
    <col min="7707" max="7707" width="3.7109375" style="65" customWidth="1"/>
    <col min="7708" max="7708" width="1.7109375" style="65" customWidth="1"/>
    <col min="7709" max="7709" width="27.7109375" style="65" customWidth="1"/>
    <col min="7710" max="7710" width="3.85546875" style="65" customWidth="1"/>
    <col min="7711" max="7717" width="3.7109375" style="65" customWidth="1"/>
    <col min="7718" max="7718" width="1.7109375" style="65" customWidth="1"/>
    <col min="7719" max="7727" width="3.7109375" style="65" customWidth="1"/>
    <col min="7728" max="7936" width="11.42578125" style="65"/>
    <col min="7937" max="7939" width="0" style="65" hidden="1" customWidth="1"/>
    <col min="7940" max="7940" width="7.140625" style="65" customWidth="1"/>
    <col min="7941" max="7941" width="2.5703125" style="65" customWidth="1"/>
    <col min="7942" max="7942" width="46.28515625" style="65" customWidth="1"/>
    <col min="7943" max="7943" width="5.42578125" style="65" bestFit="1" customWidth="1"/>
    <col min="7944" max="7944" width="5" style="65" customWidth="1"/>
    <col min="7945" max="7945" width="3.7109375" style="65" customWidth="1"/>
    <col min="7946" max="7946" width="4.5703125" style="65" customWidth="1"/>
    <col min="7947" max="7947" width="3.140625" style="65" customWidth="1"/>
    <col min="7948" max="7948" width="3.42578125" style="65" customWidth="1"/>
    <col min="7949" max="7949" width="3.5703125" style="65" customWidth="1"/>
    <col min="7950" max="7950" width="4.85546875" style="65" customWidth="1"/>
    <col min="7951" max="7951" width="0.5703125" style="65" customWidth="1"/>
    <col min="7952" max="7952" width="3.7109375" style="65" customWidth="1"/>
    <col min="7953" max="7953" width="4.85546875" style="65" customWidth="1"/>
    <col min="7954" max="7958" width="3.7109375" style="65" customWidth="1"/>
    <col min="7959" max="7959" width="5" style="65" customWidth="1"/>
    <col min="7960" max="7960" width="1.7109375" style="65" customWidth="1"/>
    <col min="7961" max="7961" width="11.42578125" style="65"/>
    <col min="7962" max="7962" width="13.42578125" style="65" customWidth="1"/>
    <col min="7963" max="7963" width="3.7109375" style="65" customWidth="1"/>
    <col min="7964" max="7964" width="1.7109375" style="65" customWidth="1"/>
    <col min="7965" max="7965" width="27.7109375" style="65" customWidth="1"/>
    <col min="7966" max="7966" width="3.85546875" style="65" customWidth="1"/>
    <col min="7967" max="7973" width="3.7109375" style="65" customWidth="1"/>
    <col min="7974" max="7974" width="1.7109375" style="65" customWidth="1"/>
    <col min="7975" max="7983" width="3.7109375" style="65" customWidth="1"/>
    <col min="7984" max="8192" width="11.42578125" style="65"/>
    <col min="8193" max="8195" width="0" style="65" hidden="1" customWidth="1"/>
    <col min="8196" max="8196" width="7.140625" style="65" customWidth="1"/>
    <col min="8197" max="8197" width="2.5703125" style="65" customWidth="1"/>
    <col min="8198" max="8198" width="46.28515625" style="65" customWidth="1"/>
    <col min="8199" max="8199" width="5.42578125" style="65" bestFit="1" customWidth="1"/>
    <col min="8200" max="8200" width="5" style="65" customWidth="1"/>
    <col min="8201" max="8201" width="3.7109375" style="65" customWidth="1"/>
    <col min="8202" max="8202" width="4.5703125" style="65" customWidth="1"/>
    <col min="8203" max="8203" width="3.140625" style="65" customWidth="1"/>
    <col min="8204" max="8204" width="3.42578125" style="65" customWidth="1"/>
    <col min="8205" max="8205" width="3.5703125" style="65" customWidth="1"/>
    <col min="8206" max="8206" width="4.85546875" style="65" customWidth="1"/>
    <col min="8207" max="8207" width="0.5703125" style="65" customWidth="1"/>
    <col min="8208" max="8208" width="3.7109375" style="65" customWidth="1"/>
    <col min="8209" max="8209" width="4.85546875" style="65" customWidth="1"/>
    <col min="8210" max="8214" width="3.7109375" style="65" customWidth="1"/>
    <col min="8215" max="8215" width="5" style="65" customWidth="1"/>
    <col min="8216" max="8216" width="1.7109375" style="65" customWidth="1"/>
    <col min="8217" max="8217" width="11.42578125" style="65"/>
    <col min="8218" max="8218" width="13.42578125" style="65" customWidth="1"/>
    <col min="8219" max="8219" width="3.7109375" style="65" customWidth="1"/>
    <col min="8220" max="8220" width="1.7109375" style="65" customWidth="1"/>
    <col min="8221" max="8221" width="27.7109375" style="65" customWidth="1"/>
    <col min="8222" max="8222" width="3.85546875" style="65" customWidth="1"/>
    <col min="8223" max="8229" width="3.7109375" style="65" customWidth="1"/>
    <col min="8230" max="8230" width="1.7109375" style="65" customWidth="1"/>
    <col min="8231" max="8239" width="3.7109375" style="65" customWidth="1"/>
    <col min="8240" max="8448" width="11.42578125" style="65"/>
    <col min="8449" max="8451" width="0" style="65" hidden="1" customWidth="1"/>
    <col min="8452" max="8452" width="7.140625" style="65" customWidth="1"/>
    <col min="8453" max="8453" width="2.5703125" style="65" customWidth="1"/>
    <col min="8454" max="8454" width="46.28515625" style="65" customWidth="1"/>
    <col min="8455" max="8455" width="5.42578125" style="65" bestFit="1" customWidth="1"/>
    <col min="8456" max="8456" width="5" style="65" customWidth="1"/>
    <col min="8457" max="8457" width="3.7109375" style="65" customWidth="1"/>
    <col min="8458" max="8458" width="4.5703125" style="65" customWidth="1"/>
    <col min="8459" max="8459" width="3.140625" style="65" customWidth="1"/>
    <col min="8460" max="8460" width="3.42578125" style="65" customWidth="1"/>
    <col min="8461" max="8461" width="3.5703125" style="65" customWidth="1"/>
    <col min="8462" max="8462" width="4.85546875" style="65" customWidth="1"/>
    <col min="8463" max="8463" width="0.5703125" style="65" customWidth="1"/>
    <col min="8464" max="8464" width="3.7109375" style="65" customWidth="1"/>
    <col min="8465" max="8465" width="4.85546875" style="65" customWidth="1"/>
    <col min="8466" max="8470" width="3.7109375" style="65" customWidth="1"/>
    <col min="8471" max="8471" width="5" style="65" customWidth="1"/>
    <col min="8472" max="8472" width="1.7109375" style="65" customWidth="1"/>
    <col min="8473" max="8473" width="11.42578125" style="65"/>
    <col min="8474" max="8474" width="13.42578125" style="65" customWidth="1"/>
    <col min="8475" max="8475" width="3.7109375" style="65" customWidth="1"/>
    <col min="8476" max="8476" width="1.7109375" style="65" customWidth="1"/>
    <col min="8477" max="8477" width="27.7109375" style="65" customWidth="1"/>
    <col min="8478" max="8478" width="3.85546875" style="65" customWidth="1"/>
    <col min="8479" max="8485" width="3.7109375" style="65" customWidth="1"/>
    <col min="8486" max="8486" width="1.7109375" style="65" customWidth="1"/>
    <col min="8487" max="8495" width="3.7109375" style="65" customWidth="1"/>
    <col min="8496" max="8704" width="11.42578125" style="65"/>
    <col min="8705" max="8707" width="0" style="65" hidden="1" customWidth="1"/>
    <col min="8708" max="8708" width="7.140625" style="65" customWidth="1"/>
    <col min="8709" max="8709" width="2.5703125" style="65" customWidth="1"/>
    <col min="8710" max="8710" width="46.28515625" style="65" customWidth="1"/>
    <col min="8711" max="8711" width="5.42578125" style="65" bestFit="1" customWidth="1"/>
    <col min="8712" max="8712" width="5" style="65" customWidth="1"/>
    <col min="8713" max="8713" width="3.7109375" style="65" customWidth="1"/>
    <col min="8714" max="8714" width="4.5703125" style="65" customWidth="1"/>
    <col min="8715" max="8715" width="3.140625" style="65" customWidth="1"/>
    <col min="8716" max="8716" width="3.42578125" style="65" customWidth="1"/>
    <col min="8717" max="8717" width="3.5703125" style="65" customWidth="1"/>
    <col min="8718" max="8718" width="4.85546875" style="65" customWidth="1"/>
    <col min="8719" max="8719" width="0.5703125" style="65" customWidth="1"/>
    <col min="8720" max="8720" width="3.7109375" style="65" customWidth="1"/>
    <col min="8721" max="8721" width="4.85546875" style="65" customWidth="1"/>
    <col min="8722" max="8726" width="3.7109375" style="65" customWidth="1"/>
    <col min="8727" max="8727" width="5" style="65" customWidth="1"/>
    <col min="8728" max="8728" width="1.7109375" style="65" customWidth="1"/>
    <col min="8729" max="8729" width="11.42578125" style="65"/>
    <col min="8730" max="8730" width="13.42578125" style="65" customWidth="1"/>
    <col min="8731" max="8731" width="3.7109375" style="65" customWidth="1"/>
    <col min="8732" max="8732" width="1.7109375" style="65" customWidth="1"/>
    <col min="8733" max="8733" width="27.7109375" style="65" customWidth="1"/>
    <col min="8734" max="8734" width="3.85546875" style="65" customWidth="1"/>
    <col min="8735" max="8741" width="3.7109375" style="65" customWidth="1"/>
    <col min="8742" max="8742" width="1.7109375" style="65" customWidth="1"/>
    <col min="8743" max="8751" width="3.7109375" style="65" customWidth="1"/>
    <col min="8752" max="8960" width="11.42578125" style="65"/>
    <col min="8961" max="8963" width="0" style="65" hidden="1" customWidth="1"/>
    <col min="8964" max="8964" width="7.140625" style="65" customWidth="1"/>
    <col min="8965" max="8965" width="2.5703125" style="65" customWidth="1"/>
    <col min="8966" max="8966" width="46.28515625" style="65" customWidth="1"/>
    <col min="8967" max="8967" width="5.42578125" style="65" bestFit="1" customWidth="1"/>
    <col min="8968" max="8968" width="5" style="65" customWidth="1"/>
    <col min="8969" max="8969" width="3.7109375" style="65" customWidth="1"/>
    <col min="8970" max="8970" width="4.5703125" style="65" customWidth="1"/>
    <col min="8971" max="8971" width="3.140625" style="65" customWidth="1"/>
    <col min="8972" max="8972" width="3.42578125" style="65" customWidth="1"/>
    <col min="8973" max="8973" width="3.5703125" style="65" customWidth="1"/>
    <col min="8974" max="8974" width="4.85546875" style="65" customWidth="1"/>
    <col min="8975" max="8975" width="0.5703125" style="65" customWidth="1"/>
    <col min="8976" max="8976" width="3.7109375" style="65" customWidth="1"/>
    <col min="8977" max="8977" width="4.85546875" style="65" customWidth="1"/>
    <col min="8978" max="8982" width="3.7109375" style="65" customWidth="1"/>
    <col min="8983" max="8983" width="5" style="65" customWidth="1"/>
    <col min="8984" max="8984" width="1.7109375" style="65" customWidth="1"/>
    <col min="8985" max="8985" width="11.42578125" style="65"/>
    <col min="8986" max="8986" width="13.42578125" style="65" customWidth="1"/>
    <col min="8987" max="8987" width="3.7109375" style="65" customWidth="1"/>
    <col min="8988" max="8988" width="1.7109375" style="65" customWidth="1"/>
    <col min="8989" max="8989" width="27.7109375" style="65" customWidth="1"/>
    <col min="8990" max="8990" width="3.85546875" style="65" customWidth="1"/>
    <col min="8991" max="8997" width="3.7109375" style="65" customWidth="1"/>
    <col min="8998" max="8998" width="1.7109375" style="65" customWidth="1"/>
    <col min="8999" max="9007" width="3.7109375" style="65" customWidth="1"/>
    <col min="9008" max="9216" width="11.42578125" style="65"/>
    <col min="9217" max="9219" width="0" style="65" hidden="1" customWidth="1"/>
    <col min="9220" max="9220" width="7.140625" style="65" customWidth="1"/>
    <col min="9221" max="9221" width="2.5703125" style="65" customWidth="1"/>
    <col min="9222" max="9222" width="46.28515625" style="65" customWidth="1"/>
    <col min="9223" max="9223" width="5.42578125" style="65" bestFit="1" customWidth="1"/>
    <col min="9224" max="9224" width="5" style="65" customWidth="1"/>
    <col min="9225" max="9225" width="3.7109375" style="65" customWidth="1"/>
    <col min="9226" max="9226" width="4.5703125" style="65" customWidth="1"/>
    <col min="9227" max="9227" width="3.140625" style="65" customWidth="1"/>
    <col min="9228" max="9228" width="3.42578125" style="65" customWidth="1"/>
    <col min="9229" max="9229" width="3.5703125" style="65" customWidth="1"/>
    <col min="9230" max="9230" width="4.85546875" style="65" customWidth="1"/>
    <col min="9231" max="9231" width="0.5703125" style="65" customWidth="1"/>
    <col min="9232" max="9232" width="3.7109375" style="65" customWidth="1"/>
    <col min="9233" max="9233" width="4.85546875" style="65" customWidth="1"/>
    <col min="9234" max="9238" width="3.7109375" style="65" customWidth="1"/>
    <col min="9239" max="9239" width="5" style="65" customWidth="1"/>
    <col min="9240" max="9240" width="1.7109375" style="65" customWidth="1"/>
    <col min="9241" max="9241" width="11.42578125" style="65"/>
    <col min="9242" max="9242" width="13.42578125" style="65" customWidth="1"/>
    <col min="9243" max="9243" width="3.7109375" style="65" customWidth="1"/>
    <col min="9244" max="9244" width="1.7109375" style="65" customWidth="1"/>
    <col min="9245" max="9245" width="27.7109375" style="65" customWidth="1"/>
    <col min="9246" max="9246" width="3.85546875" style="65" customWidth="1"/>
    <col min="9247" max="9253" width="3.7109375" style="65" customWidth="1"/>
    <col min="9254" max="9254" width="1.7109375" style="65" customWidth="1"/>
    <col min="9255" max="9263" width="3.7109375" style="65" customWidth="1"/>
    <col min="9264" max="9472" width="11.42578125" style="65"/>
    <col min="9473" max="9475" width="0" style="65" hidden="1" customWidth="1"/>
    <col min="9476" max="9476" width="7.140625" style="65" customWidth="1"/>
    <col min="9477" max="9477" width="2.5703125" style="65" customWidth="1"/>
    <col min="9478" max="9478" width="46.28515625" style="65" customWidth="1"/>
    <col min="9479" max="9479" width="5.42578125" style="65" bestFit="1" customWidth="1"/>
    <col min="9480" max="9480" width="5" style="65" customWidth="1"/>
    <col min="9481" max="9481" width="3.7109375" style="65" customWidth="1"/>
    <col min="9482" max="9482" width="4.5703125" style="65" customWidth="1"/>
    <col min="9483" max="9483" width="3.140625" style="65" customWidth="1"/>
    <col min="9484" max="9484" width="3.42578125" style="65" customWidth="1"/>
    <col min="9485" max="9485" width="3.5703125" style="65" customWidth="1"/>
    <col min="9486" max="9486" width="4.85546875" style="65" customWidth="1"/>
    <col min="9487" max="9487" width="0.5703125" style="65" customWidth="1"/>
    <col min="9488" max="9488" width="3.7109375" style="65" customWidth="1"/>
    <col min="9489" max="9489" width="4.85546875" style="65" customWidth="1"/>
    <col min="9490" max="9494" width="3.7109375" style="65" customWidth="1"/>
    <col min="9495" max="9495" width="5" style="65" customWidth="1"/>
    <col min="9496" max="9496" width="1.7109375" style="65" customWidth="1"/>
    <col min="9497" max="9497" width="11.42578125" style="65"/>
    <col min="9498" max="9498" width="13.42578125" style="65" customWidth="1"/>
    <col min="9499" max="9499" width="3.7109375" style="65" customWidth="1"/>
    <col min="9500" max="9500" width="1.7109375" style="65" customWidth="1"/>
    <col min="9501" max="9501" width="27.7109375" style="65" customWidth="1"/>
    <col min="9502" max="9502" width="3.85546875" style="65" customWidth="1"/>
    <col min="9503" max="9509" width="3.7109375" style="65" customWidth="1"/>
    <col min="9510" max="9510" width="1.7109375" style="65" customWidth="1"/>
    <col min="9511" max="9519" width="3.7109375" style="65" customWidth="1"/>
    <col min="9520" max="9728" width="11.42578125" style="65"/>
    <col min="9729" max="9731" width="0" style="65" hidden="1" customWidth="1"/>
    <col min="9732" max="9732" width="7.140625" style="65" customWidth="1"/>
    <col min="9733" max="9733" width="2.5703125" style="65" customWidth="1"/>
    <col min="9734" max="9734" width="46.28515625" style="65" customWidth="1"/>
    <col min="9735" max="9735" width="5.42578125" style="65" bestFit="1" customWidth="1"/>
    <col min="9736" max="9736" width="5" style="65" customWidth="1"/>
    <col min="9737" max="9737" width="3.7109375" style="65" customWidth="1"/>
    <col min="9738" max="9738" width="4.5703125" style="65" customWidth="1"/>
    <col min="9739" max="9739" width="3.140625" style="65" customWidth="1"/>
    <col min="9740" max="9740" width="3.42578125" style="65" customWidth="1"/>
    <col min="9741" max="9741" width="3.5703125" style="65" customWidth="1"/>
    <col min="9742" max="9742" width="4.85546875" style="65" customWidth="1"/>
    <col min="9743" max="9743" width="0.5703125" style="65" customWidth="1"/>
    <col min="9744" max="9744" width="3.7109375" style="65" customWidth="1"/>
    <col min="9745" max="9745" width="4.85546875" style="65" customWidth="1"/>
    <col min="9746" max="9750" width="3.7109375" style="65" customWidth="1"/>
    <col min="9751" max="9751" width="5" style="65" customWidth="1"/>
    <col min="9752" max="9752" width="1.7109375" style="65" customWidth="1"/>
    <col min="9753" max="9753" width="11.42578125" style="65"/>
    <col min="9754" max="9754" width="13.42578125" style="65" customWidth="1"/>
    <col min="9755" max="9755" width="3.7109375" style="65" customWidth="1"/>
    <col min="9756" max="9756" width="1.7109375" style="65" customWidth="1"/>
    <col min="9757" max="9757" width="27.7109375" style="65" customWidth="1"/>
    <col min="9758" max="9758" width="3.85546875" style="65" customWidth="1"/>
    <col min="9759" max="9765" width="3.7109375" style="65" customWidth="1"/>
    <col min="9766" max="9766" width="1.7109375" style="65" customWidth="1"/>
    <col min="9767" max="9775" width="3.7109375" style="65" customWidth="1"/>
    <col min="9776" max="9984" width="11.42578125" style="65"/>
    <col min="9985" max="9987" width="0" style="65" hidden="1" customWidth="1"/>
    <col min="9988" max="9988" width="7.140625" style="65" customWidth="1"/>
    <col min="9989" max="9989" width="2.5703125" style="65" customWidth="1"/>
    <col min="9990" max="9990" width="46.28515625" style="65" customWidth="1"/>
    <col min="9991" max="9991" width="5.42578125" style="65" bestFit="1" customWidth="1"/>
    <col min="9992" max="9992" width="5" style="65" customWidth="1"/>
    <col min="9993" max="9993" width="3.7109375" style="65" customWidth="1"/>
    <col min="9994" max="9994" width="4.5703125" style="65" customWidth="1"/>
    <col min="9995" max="9995" width="3.140625" style="65" customWidth="1"/>
    <col min="9996" max="9996" width="3.42578125" style="65" customWidth="1"/>
    <col min="9997" max="9997" width="3.5703125" style="65" customWidth="1"/>
    <col min="9998" max="9998" width="4.85546875" style="65" customWidth="1"/>
    <col min="9999" max="9999" width="0.5703125" style="65" customWidth="1"/>
    <col min="10000" max="10000" width="3.7109375" style="65" customWidth="1"/>
    <col min="10001" max="10001" width="4.85546875" style="65" customWidth="1"/>
    <col min="10002" max="10006" width="3.7109375" style="65" customWidth="1"/>
    <col min="10007" max="10007" width="5" style="65" customWidth="1"/>
    <col min="10008" max="10008" width="1.7109375" style="65" customWidth="1"/>
    <col min="10009" max="10009" width="11.42578125" style="65"/>
    <col min="10010" max="10010" width="13.42578125" style="65" customWidth="1"/>
    <col min="10011" max="10011" width="3.7109375" style="65" customWidth="1"/>
    <col min="10012" max="10012" width="1.7109375" style="65" customWidth="1"/>
    <col min="10013" max="10013" width="27.7109375" style="65" customWidth="1"/>
    <col min="10014" max="10014" width="3.85546875" style="65" customWidth="1"/>
    <col min="10015" max="10021" width="3.7109375" style="65" customWidth="1"/>
    <col min="10022" max="10022" width="1.7109375" style="65" customWidth="1"/>
    <col min="10023" max="10031" width="3.7109375" style="65" customWidth="1"/>
    <col min="10032" max="10240" width="11.42578125" style="65"/>
    <col min="10241" max="10243" width="0" style="65" hidden="1" customWidth="1"/>
    <col min="10244" max="10244" width="7.140625" style="65" customWidth="1"/>
    <col min="10245" max="10245" width="2.5703125" style="65" customWidth="1"/>
    <col min="10246" max="10246" width="46.28515625" style="65" customWidth="1"/>
    <col min="10247" max="10247" width="5.42578125" style="65" bestFit="1" customWidth="1"/>
    <col min="10248" max="10248" width="5" style="65" customWidth="1"/>
    <col min="10249" max="10249" width="3.7109375" style="65" customWidth="1"/>
    <col min="10250" max="10250" width="4.5703125" style="65" customWidth="1"/>
    <col min="10251" max="10251" width="3.140625" style="65" customWidth="1"/>
    <col min="10252" max="10252" width="3.42578125" style="65" customWidth="1"/>
    <col min="10253" max="10253" width="3.5703125" style="65" customWidth="1"/>
    <col min="10254" max="10254" width="4.85546875" style="65" customWidth="1"/>
    <col min="10255" max="10255" width="0.5703125" style="65" customWidth="1"/>
    <col min="10256" max="10256" width="3.7109375" style="65" customWidth="1"/>
    <col min="10257" max="10257" width="4.85546875" style="65" customWidth="1"/>
    <col min="10258" max="10262" width="3.7109375" style="65" customWidth="1"/>
    <col min="10263" max="10263" width="5" style="65" customWidth="1"/>
    <col min="10264" max="10264" width="1.7109375" style="65" customWidth="1"/>
    <col min="10265" max="10265" width="11.42578125" style="65"/>
    <col min="10266" max="10266" width="13.42578125" style="65" customWidth="1"/>
    <col min="10267" max="10267" width="3.7109375" style="65" customWidth="1"/>
    <col min="10268" max="10268" width="1.7109375" style="65" customWidth="1"/>
    <col min="10269" max="10269" width="27.7109375" style="65" customWidth="1"/>
    <col min="10270" max="10270" width="3.85546875" style="65" customWidth="1"/>
    <col min="10271" max="10277" width="3.7109375" style="65" customWidth="1"/>
    <col min="10278" max="10278" width="1.7109375" style="65" customWidth="1"/>
    <col min="10279" max="10287" width="3.7109375" style="65" customWidth="1"/>
    <col min="10288" max="10496" width="11.42578125" style="65"/>
    <col min="10497" max="10499" width="0" style="65" hidden="1" customWidth="1"/>
    <col min="10500" max="10500" width="7.140625" style="65" customWidth="1"/>
    <col min="10501" max="10501" width="2.5703125" style="65" customWidth="1"/>
    <col min="10502" max="10502" width="46.28515625" style="65" customWidth="1"/>
    <col min="10503" max="10503" width="5.42578125" style="65" bestFit="1" customWidth="1"/>
    <col min="10504" max="10504" width="5" style="65" customWidth="1"/>
    <col min="10505" max="10505" width="3.7109375" style="65" customWidth="1"/>
    <col min="10506" max="10506" width="4.5703125" style="65" customWidth="1"/>
    <col min="10507" max="10507" width="3.140625" style="65" customWidth="1"/>
    <col min="10508" max="10508" width="3.42578125" style="65" customWidth="1"/>
    <col min="10509" max="10509" width="3.5703125" style="65" customWidth="1"/>
    <col min="10510" max="10510" width="4.85546875" style="65" customWidth="1"/>
    <col min="10511" max="10511" width="0.5703125" style="65" customWidth="1"/>
    <col min="10512" max="10512" width="3.7109375" style="65" customWidth="1"/>
    <col min="10513" max="10513" width="4.85546875" style="65" customWidth="1"/>
    <col min="10514" max="10518" width="3.7109375" style="65" customWidth="1"/>
    <col min="10519" max="10519" width="5" style="65" customWidth="1"/>
    <col min="10520" max="10520" width="1.7109375" style="65" customWidth="1"/>
    <col min="10521" max="10521" width="11.42578125" style="65"/>
    <col min="10522" max="10522" width="13.42578125" style="65" customWidth="1"/>
    <col min="10523" max="10523" width="3.7109375" style="65" customWidth="1"/>
    <col min="10524" max="10524" width="1.7109375" style="65" customWidth="1"/>
    <col min="10525" max="10525" width="27.7109375" style="65" customWidth="1"/>
    <col min="10526" max="10526" width="3.85546875" style="65" customWidth="1"/>
    <col min="10527" max="10533" width="3.7109375" style="65" customWidth="1"/>
    <col min="10534" max="10534" width="1.7109375" style="65" customWidth="1"/>
    <col min="10535" max="10543" width="3.7109375" style="65" customWidth="1"/>
    <col min="10544" max="10752" width="11.42578125" style="65"/>
    <col min="10753" max="10755" width="0" style="65" hidden="1" customWidth="1"/>
    <col min="10756" max="10756" width="7.140625" style="65" customWidth="1"/>
    <col min="10757" max="10757" width="2.5703125" style="65" customWidth="1"/>
    <col min="10758" max="10758" width="46.28515625" style="65" customWidth="1"/>
    <col min="10759" max="10759" width="5.42578125" style="65" bestFit="1" customWidth="1"/>
    <col min="10760" max="10760" width="5" style="65" customWidth="1"/>
    <col min="10761" max="10761" width="3.7109375" style="65" customWidth="1"/>
    <col min="10762" max="10762" width="4.5703125" style="65" customWidth="1"/>
    <col min="10763" max="10763" width="3.140625" style="65" customWidth="1"/>
    <col min="10764" max="10764" width="3.42578125" style="65" customWidth="1"/>
    <col min="10765" max="10765" width="3.5703125" style="65" customWidth="1"/>
    <col min="10766" max="10766" width="4.85546875" style="65" customWidth="1"/>
    <col min="10767" max="10767" width="0.5703125" style="65" customWidth="1"/>
    <col min="10768" max="10768" width="3.7109375" style="65" customWidth="1"/>
    <col min="10769" max="10769" width="4.85546875" style="65" customWidth="1"/>
    <col min="10770" max="10774" width="3.7109375" style="65" customWidth="1"/>
    <col min="10775" max="10775" width="5" style="65" customWidth="1"/>
    <col min="10776" max="10776" width="1.7109375" style="65" customWidth="1"/>
    <col min="10777" max="10777" width="11.42578125" style="65"/>
    <col min="10778" max="10778" width="13.42578125" style="65" customWidth="1"/>
    <col min="10779" max="10779" width="3.7109375" style="65" customWidth="1"/>
    <col min="10780" max="10780" width="1.7109375" style="65" customWidth="1"/>
    <col min="10781" max="10781" width="27.7109375" style="65" customWidth="1"/>
    <col min="10782" max="10782" width="3.85546875" style="65" customWidth="1"/>
    <col min="10783" max="10789" width="3.7109375" style="65" customWidth="1"/>
    <col min="10790" max="10790" width="1.7109375" style="65" customWidth="1"/>
    <col min="10791" max="10799" width="3.7109375" style="65" customWidth="1"/>
    <col min="10800" max="11008" width="11.42578125" style="65"/>
    <col min="11009" max="11011" width="0" style="65" hidden="1" customWidth="1"/>
    <col min="11012" max="11012" width="7.140625" style="65" customWidth="1"/>
    <col min="11013" max="11013" width="2.5703125" style="65" customWidth="1"/>
    <col min="11014" max="11014" width="46.28515625" style="65" customWidth="1"/>
    <col min="11015" max="11015" width="5.42578125" style="65" bestFit="1" customWidth="1"/>
    <col min="11016" max="11016" width="5" style="65" customWidth="1"/>
    <col min="11017" max="11017" width="3.7109375" style="65" customWidth="1"/>
    <col min="11018" max="11018" width="4.5703125" style="65" customWidth="1"/>
    <col min="11019" max="11019" width="3.140625" style="65" customWidth="1"/>
    <col min="11020" max="11020" width="3.42578125" style="65" customWidth="1"/>
    <col min="11021" max="11021" width="3.5703125" style="65" customWidth="1"/>
    <col min="11022" max="11022" width="4.85546875" style="65" customWidth="1"/>
    <col min="11023" max="11023" width="0.5703125" style="65" customWidth="1"/>
    <col min="11024" max="11024" width="3.7109375" style="65" customWidth="1"/>
    <col min="11025" max="11025" width="4.85546875" style="65" customWidth="1"/>
    <col min="11026" max="11030" width="3.7109375" style="65" customWidth="1"/>
    <col min="11031" max="11031" width="5" style="65" customWidth="1"/>
    <col min="11032" max="11032" width="1.7109375" style="65" customWidth="1"/>
    <col min="11033" max="11033" width="11.42578125" style="65"/>
    <col min="11034" max="11034" width="13.42578125" style="65" customWidth="1"/>
    <col min="11035" max="11035" width="3.7109375" style="65" customWidth="1"/>
    <col min="11036" max="11036" width="1.7109375" style="65" customWidth="1"/>
    <col min="11037" max="11037" width="27.7109375" style="65" customWidth="1"/>
    <col min="11038" max="11038" width="3.85546875" style="65" customWidth="1"/>
    <col min="11039" max="11045" width="3.7109375" style="65" customWidth="1"/>
    <col min="11046" max="11046" width="1.7109375" style="65" customWidth="1"/>
    <col min="11047" max="11055" width="3.7109375" style="65" customWidth="1"/>
    <col min="11056" max="11264" width="11.42578125" style="65"/>
    <col min="11265" max="11267" width="0" style="65" hidden="1" customWidth="1"/>
    <col min="11268" max="11268" width="7.140625" style="65" customWidth="1"/>
    <col min="11269" max="11269" width="2.5703125" style="65" customWidth="1"/>
    <col min="11270" max="11270" width="46.28515625" style="65" customWidth="1"/>
    <col min="11271" max="11271" width="5.42578125" style="65" bestFit="1" customWidth="1"/>
    <col min="11272" max="11272" width="5" style="65" customWidth="1"/>
    <col min="11273" max="11273" width="3.7109375" style="65" customWidth="1"/>
    <col min="11274" max="11274" width="4.5703125" style="65" customWidth="1"/>
    <col min="11275" max="11275" width="3.140625" style="65" customWidth="1"/>
    <col min="11276" max="11276" width="3.42578125" style="65" customWidth="1"/>
    <col min="11277" max="11277" width="3.5703125" style="65" customWidth="1"/>
    <col min="11278" max="11278" width="4.85546875" style="65" customWidth="1"/>
    <col min="11279" max="11279" width="0.5703125" style="65" customWidth="1"/>
    <col min="11280" max="11280" width="3.7109375" style="65" customWidth="1"/>
    <col min="11281" max="11281" width="4.85546875" style="65" customWidth="1"/>
    <col min="11282" max="11286" width="3.7109375" style="65" customWidth="1"/>
    <col min="11287" max="11287" width="5" style="65" customWidth="1"/>
    <col min="11288" max="11288" width="1.7109375" style="65" customWidth="1"/>
    <col min="11289" max="11289" width="11.42578125" style="65"/>
    <col min="11290" max="11290" width="13.42578125" style="65" customWidth="1"/>
    <col min="11291" max="11291" width="3.7109375" style="65" customWidth="1"/>
    <col min="11292" max="11292" width="1.7109375" style="65" customWidth="1"/>
    <col min="11293" max="11293" width="27.7109375" style="65" customWidth="1"/>
    <col min="11294" max="11294" width="3.85546875" style="65" customWidth="1"/>
    <col min="11295" max="11301" width="3.7109375" style="65" customWidth="1"/>
    <col min="11302" max="11302" width="1.7109375" style="65" customWidth="1"/>
    <col min="11303" max="11311" width="3.7109375" style="65" customWidth="1"/>
    <col min="11312" max="11520" width="11.42578125" style="65"/>
    <col min="11521" max="11523" width="0" style="65" hidden="1" customWidth="1"/>
    <col min="11524" max="11524" width="7.140625" style="65" customWidth="1"/>
    <col min="11525" max="11525" width="2.5703125" style="65" customWidth="1"/>
    <col min="11526" max="11526" width="46.28515625" style="65" customWidth="1"/>
    <col min="11527" max="11527" width="5.42578125" style="65" bestFit="1" customWidth="1"/>
    <col min="11528" max="11528" width="5" style="65" customWidth="1"/>
    <col min="11529" max="11529" width="3.7109375" style="65" customWidth="1"/>
    <col min="11530" max="11530" width="4.5703125" style="65" customWidth="1"/>
    <col min="11531" max="11531" width="3.140625" style="65" customWidth="1"/>
    <col min="11532" max="11532" width="3.42578125" style="65" customWidth="1"/>
    <col min="11533" max="11533" width="3.5703125" style="65" customWidth="1"/>
    <col min="11534" max="11534" width="4.85546875" style="65" customWidth="1"/>
    <col min="11535" max="11535" width="0.5703125" style="65" customWidth="1"/>
    <col min="11536" max="11536" width="3.7109375" style="65" customWidth="1"/>
    <col min="11537" max="11537" width="4.85546875" style="65" customWidth="1"/>
    <col min="11538" max="11542" width="3.7109375" style="65" customWidth="1"/>
    <col min="11543" max="11543" width="5" style="65" customWidth="1"/>
    <col min="11544" max="11544" width="1.7109375" style="65" customWidth="1"/>
    <col min="11545" max="11545" width="11.42578125" style="65"/>
    <col min="11546" max="11546" width="13.42578125" style="65" customWidth="1"/>
    <col min="11547" max="11547" width="3.7109375" style="65" customWidth="1"/>
    <col min="11548" max="11548" width="1.7109375" style="65" customWidth="1"/>
    <col min="11549" max="11549" width="27.7109375" style="65" customWidth="1"/>
    <col min="11550" max="11550" width="3.85546875" style="65" customWidth="1"/>
    <col min="11551" max="11557" width="3.7109375" style="65" customWidth="1"/>
    <col min="11558" max="11558" width="1.7109375" style="65" customWidth="1"/>
    <col min="11559" max="11567" width="3.7109375" style="65" customWidth="1"/>
    <col min="11568" max="11776" width="11.42578125" style="65"/>
    <col min="11777" max="11779" width="0" style="65" hidden="1" customWidth="1"/>
    <col min="11780" max="11780" width="7.140625" style="65" customWidth="1"/>
    <col min="11781" max="11781" width="2.5703125" style="65" customWidth="1"/>
    <col min="11782" max="11782" width="46.28515625" style="65" customWidth="1"/>
    <col min="11783" max="11783" width="5.42578125" style="65" bestFit="1" customWidth="1"/>
    <col min="11784" max="11784" width="5" style="65" customWidth="1"/>
    <col min="11785" max="11785" width="3.7109375" style="65" customWidth="1"/>
    <col min="11786" max="11786" width="4.5703125" style="65" customWidth="1"/>
    <col min="11787" max="11787" width="3.140625" style="65" customWidth="1"/>
    <col min="11788" max="11788" width="3.42578125" style="65" customWidth="1"/>
    <col min="11789" max="11789" width="3.5703125" style="65" customWidth="1"/>
    <col min="11790" max="11790" width="4.85546875" style="65" customWidth="1"/>
    <col min="11791" max="11791" width="0.5703125" style="65" customWidth="1"/>
    <col min="11792" max="11792" width="3.7109375" style="65" customWidth="1"/>
    <col min="11793" max="11793" width="4.85546875" style="65" customWidth="1"/>
    <col min="11794" max="11798" width="3.7109375" style="65" customWidth="1"/>
    <col min="11799" max="11799" width="5" style="65" customWidth="1"/>
    <col min="11800" max="11800" width="1.7109375" style="65" customWidth="1"/>
    <col min="11801" max="11801" width="11.42578125" style="65"/>
    <col min="11802" max="11802" width="13.42578125" style="65" customWidth="1"/>
    <col min="11803" max="11803" width="3.7109375" style="65" customWidth="1"/>
    <col min="11804" max="11804" width="1.7109375" style="65" customWidth="1"/>
    <col min="11805" max="11805" width="27.7109375" style="65" customWidth="1"/>
    <col min="11806" max="11806" width="3.85546875" style="65" customWidth="1"/>
    <col min="11807" max="11813" width="3.7109375" style="65" customWidth="1"/>
    <col min="11814" max="11814" width="1.7109375" style="65" customWidth="1"/>
    <col min="11815" max="11823" width="3.7109375" style="65" customWidth="1"/>
    <col min="11824" max="12032" width="11.42578125" style="65"/>
    <col min="12033" max="12035" width="0" style="65" hidden="1" customWidth="1"/>
    <col min="12036" max="12036" width="7.140625" style="65" customWidth="1"/>
    <col min="12037" max="12037" width="2.5703125" style="65" customWidth="1"/>
    <col min="12038" max="12038" width="46.28515625" style="65" customWidth="1"/>
    <col min="12039" max="12039" width="5.42578125" style="65" bestFit="1" customWidth="1"/>
    <col min="12040" max="12040" width="5" style="65" customWidth="1"/>
    <col min="12041" max="12041" width="3.7109375" style="65" customWidth="1"/>
    <col min="12042" max="12042" width="4.5703125" style="65" customWidth="1"/>
    <col min="12043" max="12043" width="3.140625" style="65" customWidth="1"/>
    <col min="12044" max="12044" width="3.42578125" style="65" customWidth="1"/>
    <col min="12045" max="12045" width="3.5703125" style="65" customWidth="1"/>
    <col min="12046" max="12046" width="4.85546875" style="65" customWidth="1"/>
    <col min="12047" max="12047" width="0.5703125" style="65" customWidth="1"/>
    <col min="12048" max="12048" width="3.7109375" style="65" customWidth="1"/>
    <col min="12049" max="12049" width="4.85546875" style="65" customWidth="1"/>
    <col min="12050" max="12054" width="3.7109375" style="65" customWidth="1"/>
    <col min="12055" max="12055" width="5" style="65" customWidth="1"/>
    <col min="12056" max="12056" width="1.7109375" style="65" customWidth="1"/>
    <col min="12057" max="12057" width="11.42578125" style="65"/>
    <col min="12058" max="12058" width="13.42578125" style="65" customWidth="1"/>
    <col min="12059" max="12059" width="3.7109375" style="65" customWidth="1"/>
    <col min="12060" max="12060" width="1.7109375" style="65" customWidth="1"/>
    <col min="12061" max="12061" width="27.7109375" style="65" customWidth="1"/>
    <col min="12062" max="12062" width="3.85546875" style="65" customWidth="1"/>
    <col min="12063" max="12069" width="3.7109375" style="65" customWidth="1"/>
    <col min="12070" max="12070" width="1.7109375" style="65" customWidth="1"/>
    <col min="12071" max="12079" width="3.7109375" style="65" customWidth="1"/>
    <col min="12080" max="12288" width="11.42578125" style="65"/>
    <col min="12289" max="12291" width="0" style="65" hidden="1" customWidth="1"/>
    <col min="12292" max="12292" width="7.140625" style="65" customWidth="1"/>
    <col min="12293" max="12293" width="2.5703125" style="65" customWidth="1"/>
    <col min="12294" max="12294" width="46.28515625" style="65" customWidth="1"/>
    <col min="12295" max="12295" width="5.42578125" style="65" bestFit="1" customWidth="1"/>
    <col min="12296" max="12296" width="5" style="65" customWidth="1"/>
    <col min="12297" max="12297" width="3.7109375" style="65" customWidth="1"/>
    <col min="12298" max="12298" width="4.5703125" style="65" customWidth="1"/>
    <col min="12299" max="12299" width="3.140625" style="65" customWidth="1"/>
    <col min="12300" max="12300" width="3.42578125" style="65" customWidth="1"/>
    <col min="12301" max="12301" width="3.5703125" style="65" customWidth="1"/>
    <col min="12302" max="12302" width="4.85546875" style="65" customWidth="1"/>
    <col min="12303" max="12303" width="0.5703125" style="65" customWidth="1"/>
    <col min="12304" max="12304" width="3.7109375" style="65" customWidth="1"/>
    <col min="12305" max="12305" width="4.85546875" style="65" customWidth="1"/>
    <col min="12306" max="12310" width="3.7109375" style="65" customWidth="1"/>
    <col min="12311" max="12311" width="5" style="65" customWidth="1"/>
    <col min="12312" max="12312" width="1.7109375" style="65" customWidth="1"/>
    <col min="12313" max="12313" width="11.42578125" style="65"/>
    <col min="12314" max="12314" width="13.42578125" style="65" customWidth="1"/>
    <col min="12315" max="12315" width="3.7109375" style="65" customWidth="1"/>
    <col min="12316" max="12316" width="1.7109375" style="65" customWidth="1"/>
    <col min="12317" max="12317" width="27.7109375" style="65" customWidth="1"/>
    <col min="12318" max="12318" width="3.85546875" style="65" customWidth="1"/>
    <col min="12319" max="12325" width="3.7109375" style="65" customWidth="1"/>
    <col min="12326" max="12326" width="1.7109375" style="65" customWidth="1"/>
    <col min="12327" max="12335" width="3.7109375" style="65" customWidth="1"/>
    <col min="12336" max="12544" width="11.42578125" style="65"/>
    <col min="12545" max="12547" width="0" style="65" hidden="1" customWidth="1"/>
    <col min="12548" max="12548" width="7.140625" style="65" customWidth="1"/>
    <col min="12549" max="12549" width="2.5703125" style="65" customWidth="1"/>
    <col min="12550" max="12550" width="46.28515625" style="65" customWidth="1"/>
    <col min="12551" max="12551" width="5.42578125" style="65" bestFit="1" customWidth="1"/>
    <col min="12552" max="12552" width="5" style="65" customWidth="1"/>
    <col min="12553" max="12553" width="3.7109375" style="65" customWidth="1"/>
    <col min="12554" max="12554" width="4.5703125" style="65" customWidth="1"/>
    <col min="12555" max="12555" width="3.140625" style="65" customWidth="1"/>
    <col min="12556" max="12556" width="3.42578125" style="65" customWidth="1"/>
    <col min="12557" max="12557" width="3.5703125" style="65" customWidth="1"/>
    <col min="12558" max="12558" width="4.85546875" style="65" customWidth="1"/>
    <col min="12559" max="12559" width="0.5703125" style="65" customWidth="1"/>
    <col min="12560" max="12560" width="3.7109375" style="65" customWidth="1"/>
    <col min="12561" max="12561" width="4.85546875" style="65" customWidth="1"/>
    <col min="12562" max="12566" width="3.7109375" style="65" customWidth="1"/>
    <col min="12567" max="12567" width="5" style="65" customWidth="1"/>
    <col min="12568" max="12568" width="1.7109375" style="65" customWidth="1"/>
    <col min="12569" max="12569" width="11.42578125" style="65"/>
    <col min="12570" max="12570" width="13.42578125" style="65" customWidth="1"/>
    <col min="12571" max="12571" width="3.7109375" style="65" customWidth="1"/>
    <col min="12572" max="12572" width="1.7109375" style="65" customWidth="1"/>
    <col min="12573" max="12573" width="27.7109375" style="65" customWidth="1"/>
    <col min="12574" max="12574" width="3.85546875" style="65" customWidth="1"/>
    <col min="12575" max="12581" width="3.7109375" style="65" customWidth="1"/>
    <col min="12582" max="12582" width="1.7109375" style="65" customWidth="1"/>
    <col min="12583" max="12591" width="3.7109375" style="65" customWidth="1"/>
    <col min="12592" max="12800" width="11.42578125" style="65"/>
    <col min="12801" max="12803" width="0" style="65" hidden="1" customWidth="1"/>
    <col min="12804" max="12804" width="7.140625" style="65" customWidth="1"/>
    <col min="12805" max="12805" width="2.5703125" style="65" customWidth="1"/>
    <col min="12806" max="12806" width="46.28515625" style="65" customWidth="1"/>
    <col min="12807" max="12807" width="5.42578125" style="65" bestFit="1" customWidth="1"/>
    <col min="12808" max="12808" width="5" style="65" customWidth="1"/>
    <col min="12809" max="12809" width="3.7109375" style="65" customWidth="1"/>
    <col min="12810" max="12810" width="4.5703125" style="65" customWidth="1"/>
    <col min="12811" max="12811" width="3.140625" style="65" customWidth="1"/>
    <col min="12812" max="12812" width="3.42578125" style="65" customWidth="1"/>
    <col min="12813" max="12813" width="3.5703125" style="65" customWidth="1"/>
    <col min="12814" max="12814" width="4.85546875" style="65" customWidth="1"/>
    <col min="12815" max="12815" width="0.5703125" style="65" customWidth="1"/>
    <col min="12816" max="12816" width="3.7109375" style="65" customWidth="1"/>
    <col min="12817" max="12817" width="4.85546875" style="65" customWidth="1"/>
    <col min="12818" max="12822" width="3.7109375" style="65" customWidth="1"/>
    <col min="12823" max="12823" width="5" style="65" customWidth="1"/>
    <col min="12824" max="12824" width="1.7109375" style="65" customWidth="1"/>
    <col min="12825" max="12825" width="11.42578125" style="65"/>
    <col min="12826" max="12826" width="13.42578125" style="65" customWidth="1"/>
    <col min="12827" max="12827" width="3.7109375" style="65" customWidth="1"/>
    <col min="12828" max="12828" width="1.7109375" style="65" customWidth="1"/>
    <col min="12829" max="12829" width="27.7109375" style="65" customWidth="1"/>
    <col min="12830" max="12830" width="3.85546875" style="65" customWidth="1"/>
    <col min="12831" max="12837" width="3.7109375" style="65" customWidth="1"/>
    <col min="12838" max="12838" width="1.7109375" style="65" customWidth="1"/>
    <col min="12839" max="12847" width="3.7109375" style="65" customWidth="1"/>
    <col min="12848" max="13056" width="11.42578125" style="65"/>
    <col min="13057" max="13059" width="0" style="65" hidden="1" customWidth="1"/>
    <col min="13060" max="13060" width="7.140625" style="65" customWidth="1"/>
    <col min="13061" max="13061" width="2.5703125" style="65" customWidth="1"/>
    <col min="13062" max="13062" width="46.28515625" style="65" customWidth="1"/>
    <col min="13063" max="13063" width="5.42578125" style="65" bestFit="1" customWidth="1"/>
    <col min="13064" max="13064" width="5" style="65" customWidth="1"/>
    <col min="13065" max="13065" width="3.7109375" style="65" customWidth="1"/>
    <col min="13066" max="13066" width="4.5703125" style="65" customWidth="1"/>
    <col min="13067" max="13067" width="3.140625" style="65" customWidth="1"/>
    <col min="13068" max="13068" width="3.42578125" style="65" customWidth="1"/>
    <col min="13069" max="13069" width="3.5703125" style="65" customWidth="1"/>
    <col min="13070" max="13070" width="4.85546875" style="65" customWidth="1"/>
    <col min="13071" max="13071" width="0.5703125" style="65" customWidth="1"/>
    <col min="13072" max="13072" width="3.7109375" style="65" customWidth="1"/>
    <col min="13073" max="13073" width="4.85546875" style="65" customWidth="1"/>
    <col min="13074" max="13078" width="3.7109375" style="65" customWidth="1"/>
    <col min="13079" max="13079" width="5" style="65" customWidth="1"/>
    <col min="13080" max="13080" width="1.7109375" style="65" customWidth="1"/>
    <col min="13081" max="13081" width="11.42578125" style="65"/>
    <col min="13082" max="13082" width="13.42578125" style="65" customWidth="1"/>
    <col min="13083" max="13083" width="3.7109375" style="65" customWidth="1"/>
    <col min="13084" max="13084" width="1.7109375" style="65" customWidth="1"/>
    <col min="13085" max="13085" width="27.7109375" style="65" customWidth="1"/>
    <col min="13086" max="13086" width="3.85546875" style="65" customWidth="1"/>
    <col min="13087" max="13093" width="3.7109375" style="65" customWidth="1"/>
    <col min="13094" max="13094" width="1.7109375" style="65" customWidth="1"/>
    <col min="13095" max="13103" width="3.7109375" style="65" customWidth="1"/>
    <col min="13104" max="13312" width="11.42578125" style="65"/>
    <col min="13313" max="13315" width="0" style="65" hidden="1" customWidth="1"/>
    <col min="13316" max="13316" width="7.140625" style="65" customWidth="1"/>
    <col min="13317" max="13317" width="2.5703125" style="65" customWidth="1"/>
    <col min="13318" max="13318" width="46.28515625" style="65" customWidth="1"/>
    <col min="13319" max="13319" width="5.42578125" style="65" bestFit="1" customWidth="1"/>
    <col min="13320" max="13320" width="5" style="65" customWidth="1"/>
    <col min="13321" max="13321" width="3.7109375" style="65" customWidth="1"/>
    <col min="13322" max="13322" width="4.5703125" style="65" customWidth="1"/>
    <col min="13323" max="13323" width="3.140625" style="65" customWidth="1"/>
    <col min="13324" max="13324" width="3.42578125" style="65" customWidth="1"/>
    <col min="13325" max="13325" width="3.5703125" style="65" customWidth="1"/>
    <col min="13326" max="13326" width="4.85546875" style="65" customWidth="1"/>
    <col min="13327" max="13327" width="0.5703125" style="65" customWidth="1"/>
    <col min="13328" max="13328" width="3.7109375" style="65" customWidth="1"/>
    <col min="13329" max="13329" width="4.85546875" style="65" customWidth="1"/>
    <col min="13330" max="13334" width="3.7109375" style="65" customWidth="1"/>
    <col min="13335" max="13335" width="5" style="65" customWidth="1"/>
    <col min="13336" max="13336" width="1.7109375" style="65" customWidth="1"/>
    <col min="13337" max="13337" width="11.42578125" style="65"/>
    <col min="13338" max="13338" width="13.42578125" style="65" customWidth="1"/>
    <col min="13339" max="13339" width="3.7109375" style="65" customWidth="1"/>
    <col min="13340" max="13340" width="1.7109375" style="65" customWidth="1"/>
    <col min="13341" max="13341" width="27.7109375" style="65" customWidth="1"/>
    <col min="13342" max="13342" width="3.85546875" style="65" customWidth="1"/>
    <col min="13343" max="13349" width="3.7109375" style="65" customWidth="1"/>
    <col min="13350" max="13350" width="1.7109375" style="65" customWidth="1"/>
    <col min="13351" max="13359" width="3.7109375" style="65" customWidth="1"/>
    <col min="13360" max="13568" width="11.42578125" style="65"/>
    <col min="13569" max="13571" width="0" style="65" hidden="1" customWidth="1"/>
    <col min="13572" max="13572" width="7.140625" style="65" customWidth="1"/>
    <col min="13573" max="13573" width="2.5703125" style="65" customWidth="1"/>
    <col min="13574" max="13574" width="46.28515625" style="65" customWidth="1"/>
    <col min="13575" max="13575" width="5.42578125" style="65" bestFit="1" customWidth="1"/>
    <col min="13576" max="13576" width="5" style="65" customWidth="1"/>
    <col min="13577" max="13577" width="3.7109375" style="65" customWidth="1"/>
    <col min="13578" max="13578" width="4.5703125" style="65" customWidth="1"/>
    <col min="13579" max="13579" width="3.140625" style="65" customWidth="1"/>
    <col min="13580" max="13580" width="3.42578125" style="65" customWidth="1"/>
    <col min="13581" max="13581" width="3.5703125" style="65" customWidth="1"/>
    <col min="13582" max="13582" width="4.85546875" style="65" customWidth="1"/>
    <col min="13583" max="13583" width="0.5703125" style="65" customWidth="1"/>
    <col min="13584" max="13584" width="3.7109375" style="65" customWidth="1"/>
    <col min="13585" max="13585" width="4.85546875" style="65" customWidth="1"/>
    <col min="13586" max="13590" width="3.7109375" style="65" customWidth="1"/>
    <col min="13591" max="13591" width="5" style="65" customWidth="1"/>
    <col min="13592" max="13592" width="1.7109375" style="65" customWidth="1"/>
    <col min="13593" max="13593" width="11.42578125" style="65"/>
    <col min="13594" max="13594" width="13.42578125" style="65" customWidth="1"/>
    <col min="13595" max="13595" width="3.7109375" style="65" customWidth="1"/>
    <col min="13596" max="13596" width="1.7109375" style="65" customWidth="1"/>
    <col min="13597" max="13597" width="27.7109375" style="65" customWidth="1"/>
    <col min="13598" max="13598" width="3.85546875" style="65" customWidth="1"/>
    <col min="13599" max="13605" width="3.7109375" style="65" customWidth="1"/>
    <col min="13606" max="13606" width="1.7109375" style="65" customWidth="1"/>
    <col min="13607" max="13615" width="3.7109375" style="65" customWidth="1"/>
    <col min="13616" max="13824" width="11.42578125" style="65"/>
    <col min="13825" max="13827" width="0" style="65" hidden="1" customWidth="1"/>
    <col min="13828" max="13828" width="7.140625" style="65" customWidth="1"/>
    <col min="13829" max="13829" width="2.5703125" style="65" customWidth="1"/>
    <col min="13830" max="13830" width="46.28515625" style="65" customWidth="1"/>
    <col min="13831" max="13831" width="5.42578125" style="65" bestFit="1" customWidth="1"/>
    <col min="13832" max="13832" width="5" style="65" customWidth="1"/>
    <col min="13833" max="13833" width="3.7109375" style="65" customWidth="1"/>
    <col min="13834" max="13834" width="4.5703125" style="65" customWidth="1"/>
    <col min="13835" max="13835" width="3.140625" style="65" customWidth="1"/>
    <col min="13836" max="13836" width="3.42578125" style="65" customWidth="1"/>
    <col min="13837" max="13837" width="3.5703125" style="65" customWidth="1"/>
    <col min="13838" max="13838" width="4.85546875" style="65" customWidth="1"/>
    <col min="13839" max="13839" width="0.5703125" style="65" customWidth="1"/>
    <col min="13840" max="13840" width="3.7109375" style="65" customWidth="1"/>
    <col min="13841" max="13841" width="4.85546875" style="65" customWidth="1"/>
    <col min="13842" max="13846" width="3.7109375" style="65" customWidth="1"/>
    <col min="13847" max="13847" width="5" style="65" customWidth="1"/>
    <col min="13848" max="13848" width="1.7109375" style="65" customWidth="1"/>
    <col min="13849" max="13849" width="11.42578125" style="65"/>
    <col min="13850" max="13850" width="13.42578125" style="65" customWidth="1"/>
    <col min="13851" max="13851" width="3.7109375" style="65" customWidth="1"/>
    <col min="13852" max="13852" width="1.7109375" style="65" customWidth="1"/>
    <col min="13853" max="13853" width="27.7109375" style="65" customWidth="1"/>
    <col min="13854" max="13854" width="3.85546875" style="65" customWidth="1"/>
    <col min="13855" max="13861" width="3.7109375" style="65" customWidth="1"/>
    <col min="13862" max="13862" width="1.7109375" style="65" customWidth="1"/>
    <col min="13863" max="13871" width="3.7109375" style="65" customWidth="1"/>
    <col min="13872" max="14080" width="11.42578125" style="65"/>
    <col min="14081" max="14083" width="0" style="65" hidden="1" customWidth="1"/>
    <col min="14084" max="14084" width="7.140625" style="65" customWidth="1"/>
    <col min="14085" max="14085" width="2.5703125" style="65" customWidth="1"/>
    <col min="14086" max="14086" width="46.28515625" style="65" customWidth="1"/>
    <col min="14087" max="14087" width="5.42578125" style="65" bestFit="1" customWidth="1"/>
    <col min="14088" max="14088" width="5" style="65" customWidth="1"/>
    <col min="14089" max="14089" width="3.7109375" style="65" customWidth="1"/>
    <col min="14090" max="14090" width="4.5703125" style="65" customWidth="1"/>
    <col min="14091" max="14091" width="3.140625" style="65" customWidth="1"/>
    <col min="14092" max="14092" width="3.42578125" style="65" customWidth="1"/>
    <col min="14093" max="14093" width="3.5703125" style="65" customWidth="1"/>
    <col min="14094" max="14094" width="4.85546875" style="65" customWidth="1"/>
    <col min="14095" max="14095" width="0.5703125" style="65" customWidth="1"/>
    <col min="14096" max="14096" width="3.7109375" style="65" customWidth="1"/>
    <col min="14097" max="14097" width="4.85546875" style="65" customWidth="1"/>
    <col min="14098" max="14102" width="3.7109375" style="65" customWidth="1"/>
    <col min="14103" max="14103" width="5" style="65" customWidth="1"/>
    <col min="14104" max="14104" width="1.7109375" style="65" customWidth="1"/>
    <col min="14105" max="14105" width="11.42578125" style="65"/>
    <col min="14106" max="14106" width="13.42578125" style="65" customWidth="1"/>
    <col min="14107" max="14107" width="3.7109375" style="65" customWidth="1"/>
    <col min="14108" max="14108" width="1.7109375" style="65" customWidth="1"/>
    <col min="14109" max="14109" width="27.7109375" style="65" customWidth="1"/>
    <col min="14110" max="14110" width="3.85546875" style="65" customWidth="1"/>
    <col min="14111" max="14117" width="3.7109375" style="65" customWidth="1"/>
    <col min="14118" max="14118" width="1.7109375" style="65" customWidth="1"/>
    <col min="14119" max="14127" width="3.7109375" style="65" customWidth="1"/>
    <col min="14128" max="14336" width="11.42578125" style="65"/>
    <col min="14337" max="14339" width="0" style="65" hidden="1" customWidth="1"/>
    <col min="14340" max="14340" width="7.140625" style="65" customWidth="1"/>
    <col min="14341" max="14341" width="2.5703125" style="65" customWidth="1"/>
    <col min="14342" max="14342" width="46.28515625" style="65" customWidth="1"/>
    <col min="14343" max="14343" width="5.42578125" style="65" bestFit="1" customWidth="1"/>
    <col min="14344" max="14344" width="5" style="65" customWidth="1"/>
    <col min="14345" max="14345" width="3.7109375" style="65" customWidth="1"/>
    <col min="14346" max="14346" width="4.5703125" style="65" customWidth="1"/>
    <col min="14347" max="14347" width="3.140625" style="65" customWidth="1"/>
    <col min="14348" max="14348" width="3.42578125" style="65" customWidth="1"/>
    <col min="14349" max="14349" width="3.5703125" style="65" customWidth="1"/>
    <col min="14350" max="14350" width="4.85546875" style="65" customWidth="1"/>
    <col min="14351" max="14351" width="0.5703125" style="65" customWidth="1"/>
    <col min="14352" max="14352" width="3.7109375" style="65" customWidth="1"/>
    <col min="14353" max="14353" width="4.85546875" style="65" customWidth="1"/>
    <col min="14354" max="14358" width="3.7109375" style="65" customWidth="1"/>
    <col min="14359" max="14359" width="5" style="65" customWidth="1"/>
    <col min="14360" max="14360" width="1.7109375" style="65" customWidth="1"/>
    <col min="14361" max="14361" width="11.42578125" style="65"/>
    <col min="14362" max="14362" width="13.42578125" style="65" customWidth="1"/>
    <col min="14363" max="14363" width="3.7109375" style="65" customWidth="1"/>
    <col min="14364" max="14364" width="1.7109375" style="65" customWidth="1"/>
    <col min="14365" max="14365" width="27.7109375" style="65" customWidth="1"/>
    <col min="14366" max="14366" width="3.85546875" style="65" customWidth="1"/>
    <col min="14367" max="14373" width="3.7109375" style="65" customWidth="1"/>
    <col min="14374" max="14374" width="1.7109375" style="65" customWidth="1"/>
    <col min="14375" max="14383" width="3.7109375" style="65" customWidth="1"/>
    <col min="14384" max="14592" width="11.42578125" style="65"/>
    <col min="14593" max="14595" width="0" style="65" hidden="1" customWidth="1"/>
    <col min="14596" max="14596" width="7.140625" style="65" customWidth="1"/>
    <col min="14597" max="14597" width="2.5703125" style="65" customWidth="1"/>
    <col min="14598" max="14598" width="46.28515625" style="65" customWidth="1"/>
    <col min="14599" max="14599" width="5.42578125" style="65" bestFit="1" customWidth="1"/>
    <col min="14600" max="14600" width="5" style="65" customWidth="1"/>
    <col min="14601" max="14601" width="3.7109375" style="65" customWidth="1"/>
    <col min="14602" max="14602" width="4.5703125" style="65" customWidth="1"/>
    <col min="14603" max="14603" width="3.140625" style="65" customWidth="1"/>
    <col min="14604" max="14604" width="3.42578125" style="65" customWidth="1"/>
    <col min="14605" max="14605" width="3.5703125" style="65" customWidth="1"/>
    <col min="14606" max="14606" width="4.85546875" style="65" customWidth="1"/>
    <col min="14607" max="14607" width="0.5703125" style="65" customWidth="1"/>
    <col min="14608" max="14608" width="3.7109375" style="65" customWidth="1"/>
    <col min="14609" max="14609" width="4.85546875" style="65" customWidth="1"/>
    <col min="14610" max="14614" width="3.7109375" style="65" customWidth="1"/>
    <col min="14615" max="14615" width="5" style="65" customWidth="1"/>
    <col min="14616" max="14616" width="1.7109375" style="65" customWidth="1"/>
    <col min="14617" max="14617" width="11.42578125" style="65"/>
    <col min="14618" max="14618" width="13.42578125" style="65" customWidth="1"/>
    <col min="14619" max="14619" width="3.7109375" style="65" customWidth="1"/>
    <col min="14620" max="14620" width="1.7109375" style="65" customWidth="1"/>
    <col min="14621" max="14621" width="27.7109375" style="65" customWidth="1"/>
    <col min="14622" max="14622" width="3.85546875" style="65" customWidth="1"/>
    <col min="14623" max="14629" width="3.7109375" style="65" customWidth="1"/>
    <col min="14630" max="14630" width="1.7109375" style="65" customWidth="1"/>
    <col min="14631" max="14639" width="3.7109375" style="65" customWidth="1"/>
    <col min="14640" max="14848" width="11.42578125" style="65"/>
    <col min="14849" max="14851" width="0" style="65" hidden="1" customWidth="1"/>
    <col min="14852" max="14852" width="7.140625" style="65" customWidth="1"/>
    <col min="14853" max="14853" width="2.5703125" style="65" customWidth="1"/>
    <col min="14854" max="14854" width="46.28515625" style="65" customWidth="1"/>
    <col min="14855" max="14855" width="5.42578125" style="65" bestFit="1" customWidth="1"/>
    <col min="14856" max="14856" width="5" style="65" customWidth="1"/>
    <col min="14857" max="14857" width="3.7109375" style="65" customWidth="1"/>
    <col min="14858" max="14858" width="4.5703125" style="65" customWidth="1"/>
    <col min="14859" max="14859" width="3.140625" style="65" customWidth="1"/>
    <col min="14860" max="14860" width="3.42578125" style="65" customWidth="1"/>
    <col min="14861" max="14861" width="3.5703125" style="65" customWidth="1"/>
    <col min="14862" max="14862" width="4.85546875" style="65" customWidth="1"/>
    <col min="14863" max="14863" width="0.5703125" style="65" customWidth="1"/>
    <col min="14864" max="14864" width="3.7109375" style="65" customWidth="1"/>
    <col min="14865" max="14865" width="4.85546875" style="65" customWidth="1"/>
    <col min="14866" max="14870" width="3.7109375" style="65" customWidth="1"/>
    <col min="14871" max="14871" width="5" style="65" customWidth="1"/>
    <col min="14872" max="14872" width="1.7109375" style="65" customWidth="1"/>
    <col min="14873" max="14873" width="11.42578125" style="65"/>
    <col min="14874" max="14874" width="13.42578125" style="65" customWidth="1"/>
    <col min="14875" max="14875" width="3.7109375" style="65" customWidth="1"/>
    <col min="14876" max="14876" width="1.7109375" style="65" customWidth="1"/>
    <col min="14877" max="14877" width="27.7109375" style="65" customWidth="1"/>
    <col min="14878" max="14878" width="3.85546875" style="65" customWidth="1"/>
    <col min="14879" max="14885" width="3.7109375" style="65" customWidth="1"/>
    <col min="14886" max="14886" width="1.7109375" style="65" customWidth="1"/>
    <col min="14887" max="14895" width="3.7109375" style="65" customWidth="1"/>
    <col min="14896" max="15104" width="11.42578125" style="65"/>
    <col min="15105" max="15107" width="0" style="65" hidden="1" customWidth="1"/>
    <col min="15108" max="15108" width="7.140625" style="65" customWidth="1"/>
    <col min="15109" max="15109" width="2.5703125" style="65" customWidth="1"/>
    <col min="15110" max="15110" width="46.28515625" style="65" customWidth="1"/>
    <col min="15111" max="15111" width="5.42578125" style="65" bestFit="1" customWidth="1"/>
    <col min="15112" max="15112" width="5" style="65" customWidth="1"/>
    <col min="15113" max="15113" width="3.7109375" style="65" customWidth="1"/>
    <col min="15114" max="15114" width="4.5703125" style="65" customWidth="1"/>
    <col min="15115" max="15115" width="3.140625" style="65" customWidth="1"/>
    <col min="15116" max="15116" width="3.42578125" style="65" customWidth="1"/>
    <col min="15117" max="15117" width="3.5703125" style="65" customWidth="1"/>
    <col min="15118" max="15118" width="4.85546875" style="65" customWidth="1"/>
    <col min="15119" max="15119" width="0.5703125" style="65" customWidth="1"/>
    <col min="15120" max="15120" width="3.7109375" style="65" customWidth="1"/>
    <col min="15121" max="15121" width="4.85546875" style="65" customWidth="1"/>
    <col min="15122" max="15126" width="3.7109375" style="65" customWidth="1"/>
    <col min="15127" max="15127" width="5" style="65" customWidth="1"/>
    <col min="15128" max="15128" width="1.7109375" style="65" customWidth="1"/>
    <col min="15129" max="15129" width="11.42578125" style="65"/>
    <col min="15130" max="15130" width="13.42578125" style="65" customWidth="1"/>
    <col min="15131" max="15131" width="3.7109375" style="65" customWidth="1"/>
    <col min="15132" max="15132" width="1.7109375" style="65" customWidth="1"/>
    <col min="15133" max="15133" width="27.7109375" style="65" customWidth="1"/>
    <col min="15134" max="15134" width="3.85546875" style="65" customWidth="1"/>
    <col min="15135" max="15141" width="3.7109375" style="65" customWidth="1"/>
    <col min="15142" max="15142" width="1.7109375" style="65" customWidth="1"/>
    <col min="15143" max="15151" width="3.7109375" style="65" customWidth="1"/>
    <col min="15152" max="15360" width="11.42578125" style="65"/>
    <col min="15361" max="15363" width="0" style="65" hidden="1" customWidth="1"/>
    <col min="15364" max="15364" width="7.140625" style="65" customWidth="1"/>
    <col min="15365" max="15365" width="2.5703125" style="65" customWidth="1"/>
    <col min="15366" max="15366" width="46.28515625" style="65" customWidth="1"/>
    <col min="15367" max="15367" width="5.42578125" style="65" bestFit="1" customWidth="1"/>
    <col min="15368" max="15368" width="5" style="65" customWidth="1"/>
    <col min="15369" max="15369" width="3.7109375" style="65" customWidth="1"/>
    <col min="15370" max="15370" width="4.5703125" style="65" customWidth="1"/>
    <col min="15371" max="15371" width="3.140625" style="65" customWidth="1"/>
    <col min="15372" max="15372" width="3.42578125" style="65" customWidth="1"/>
    <col min="15373" max="15373" width="3.5703125" style="65" customWidth="1"/>
    <col min="15374" max="15374" width="4.85546875" style="65" customWidth="1"/>
    <col min="15375" max="15375" width="0.5703125" style="65" customWidth="1"/>
    <col min="15376" max="15376" width="3.7109375" style="65" customWidth="1"/>
    <col min="15377" max="15377" width="4.85546875" style="65" customWidth="1"/>
    <col min="15378" max="15382" width="3.7109375" style="65" customWidth="1"/>
    <col min="15383" max="15383" width="5" style="65" customWidth="1"/>
    <col min="15384" max="15384" width="1.7109375" style="65" customWidth="1"/>
    <col min="15385" max="15385" width="11.42578125" style="65"/>
    <col min="15386" max="15386" width="13.42578125" style="65" customWidth="1"/>
    <col min="15387" max="15387" width="3.7109375" style="65" customWidth="1"/>
    <col min="15388" max="15388" width="1.7109375" style="65" customWidth="1"/>
    <col min="15389" max="15389" width="27.7109375" style="65" customWidth="1"/>
    <col min="15390" max="15390" width="3.85546875" style="65" customWidth="1"/>
    <col min="15391" max="15397" width="3.7109375" style="65" customWidth="1"/>
    <col min="15398" max="15398" width="1.7109375" style="65" customWidth="1"/>
    <col min="15399" max="15407" width="3.7109375" style="65" customWidth="1"/>
    <col min="15408" max="15616" width="11.42578125" style="65"/>
    <col min="15617" max="15619" width="0" style="65" hidden="1" customWidth="1"/>
    <col min="15620" max="15620" width="7.140625" style="65" customWidth="1"/>
    <col min="15621" max="15621" width="2.5703125" style="65" customWidth="1"/>
    <col min="15622" max="15622" width="46.28515625" style="65" customWidth="1"/>
    <col min="15623" max="15623" width="5.42578125" style="65" bestFit="1" customWidth="1"/>
    <col min="15624" max="15624" width="5" style="65" customWidth="1"/>
    <col min="15625" max="15625" width="3.7109375" style="65" customWidth="1"/>
    <col min="15626" max="15626" width="4.5703125" style="65" customWidth="1"/>
    <col min="15627" max="15627" width="3.140625" style="65" customWidth="1"/>
    <col min="15628" max="15628" width="3.42578125" style="65" customWidth="1"/>
    <col min="15629" max="15629" width="3.5703125" style="65" customWidth="1"/>
    <col min="15630" max="15630" width="4.85546875" style="65" customWidth="1"/>
    <col min="15631" max="15631" width="0.5703125" style="65" customWidth="1"/>
    <col min="15632" max="15632" width="3.7109375" style="65" customWidth="1"/>
    <col min="15633" max="15633" width="4.85546875" style="65" customWidth="1"/>
    <col min="15634" max="15638" width="3.7109375" style="65" customWidth="1"/>
    <col min="15639" max="15639" width="5" style="65" customWidth="1"/>
    <col min="15640" max="15640" width="1.7109375" style="65" customWidth="1"/>
    <col min="15641" max="15641" width="11.42578125" style="65"/>
    <col min="15642" max="15642" width="13.42578125" style="65" customWidth="1"/>
    <col min="15643" max="15643" width="3.7109375" style="65" customWidth="1"/>
    <col min="15644" max="15644" width="1.7109375" style="65" customWidth="1"/>
    <col min="15645" max="15645" width="27.7109375" style="65" customWidth="1"/>
    <col min="15646" max="15646" width="3.85546875" style="65" customWidth="1"/>
    <col min="15647" max="15653" width="3.7109375" style="65" customWidth="1"/>
    <col min="15654" max="15654" width="1.7109375" style="65" customWidth="1"/>
    <col min="15655" max="15663" width="3.7109375" style="65" customWidth="1"/>
    <col min="15664" max="15872" width="11.42578125" style="65"/>
    <col min="15873" max="15875" width="0" style="65" hidden="1" customWidth="1"/>
    <col min="15876" max="15876" width="7.140625" style="65" customWidth="1"/>
    <col min="15877" max="15877" width="2.5703125" style="65" customWidth="1"/>
    <col min="15878" max="15878" width="46.28515625" style="65" customWidth="1"/>
    <col min="15879" max="15879" width="5.42578125" style="65" bestFit="1" customWidth="1"/>
    <col min="15880" max="15880" width="5" style="65" customWidth="1"/>
    <col min="15881" max="15881" width="3.7109375" style="65" customWidth="1"/>
    <col min="15882" max="15882" width="4.5703125" style="65" customWidth="1"/>
    <col min="15883" max="15883" width="3.140625" style="65" customWidth="1"/>
    <col min="15884" max="15884" width="3.42578125" style="65" customWidth="1"/>
    <col min="15885" max="15885" width="3.5703125" style="65" customWidth="1"/>
    <col min="15886" max="15886" width="4.85546875" style="65" customWidth="1"/>
    <col min="15887" max="15887" width="0.5703125" style="65" customWidth="1"/>
    <col min="15888" max="15888" width="3.7109375" style="65" customWidth="1"/>
    <col min="15889" max="15889" width="4.85546875" style="65" customWidth="1"/>
    <col min="15890" max="15894" width="3.7109375" style="65" customWidth="1"/>
    <col min="15895" max="15895" width="5" style="65" customWidth="1"/>
    <col min="15896" max="15896" width="1.7109375" style="65" customWidth="1"/>
    <col min="15897" max="15897" width="11.42578125" style="65"/>
    <col min="15898" max="15898" width="13.42578125" style="65" customWidth="1"/>
    <col min="15899" max="15899" width="3.7109375" style="65" customWidth="1"/>
    <col min="15900" max="15900" width="1.7109375" style="65" customWidth="1"/>
    <col min="15901" max="15901" width="27.7109375" style="65" customWidth="1"/>
    <col min="15902" max="15902" width="3.85546875" style="65" customWidth="1"/>
    <col min="15903" max="15909" width="3.7109375" style="65" customWidth="1"/>
    <col min="15910" max="15910" width="1.7109375" style="65" customWidth="1"/>
    <col min="15911" max="15919" width="3.7109375" style="65" customWidth="1"/>
    <col min="15920" max="16128" width="11.42578125" style="65"/>
    <col min="16129" max="16131" width="0" style="65" hidden="1" customWidth="1"/>
    <col min="16132" max="16132" width="7.140625" style="65" customWidth="1"/>
    <col min="16133" max="16133" width="2.5703125" style="65" customWidth="1"/>
    <col min="16134" max="16134" width="46.28515625" style="65" customWidth="1"/>
    <col min="16135" max="16135" width="5.42578125" style="65" bestFit="1" customWidth="1"/>
    <col min="16136" max="16136" width="5" style="65" customWidth="1"/>
    <col min="16137" max="16137" width="3.7109375" style="65" customWidth="1"/>
    <col min="16138" max="16138" width="4.5703125" style="65" customWidth="1"/>
    <col min="16139" max="16139" width="3.140625" style="65" customWidth="1"/>
    <col min="16140" max="16140" width="3.42578125" style="65" customWidth="1"/>
    <col min="16141" max="16141" width="3.5703125" style="65" customWidth="1"/>
    <col min="16142" max="16142" width="4.85546875" style="65" customWidth="1"/>
    <col min="16143" max="16143" width="0.5703125" style="65" customWidth="1"/>
    <col min="16144" max="16144" width="3.7109375" style="65" customWidth="1"/>
    <col min="16145" max="16145" width="4.85546875" style="65" customWidth="1"/>
    <col min="16146" max="16150" width="3.7109375" style="65" customWidth="1"/>
    <col min="16151" max="16151" width="5" style="65" customWidth="1"/>
    <col min="16152" max="16152" width="1.7109375" style="65" customWidth="1"/>
    <col min="16153" max="16153" width="11.42578125" style="65"/>
    <col min="16154" max="16154" width="13.42578125" style="65" customWidth="1"/>
    <col min="16155" max="16155" width="3.7109375" style="65" customWidth="1"/>
    <col min="16156" max="16156" width="1.7109375" style="65" customWidth="1"/>
    <col min="16157" max="16157" width="27.7109375" style="65" customWidth="1"/>
    <col min="16158" max="16158" width="3.85546875" style="65" customWidth="1"/>
    <col min="16159" max="16165" width="3.7109375" style="65" customWidth="1"/>
    <col min="16166" max="16166" width="1.7109375" style="65" customWidth="1"/>
    <col min="16167" max="16175" width="3.7109375" style="65" customWidth="1"/>
    <col min="16176" max="16384" width="11.42578125" style="65"/>
  </cols>
  <sheetData>
    <row r="1" spans="1:91" ht="3.75" customHeight="1">
      <c r="A1" s="309"/>
      <c r="B1" s="309"/>
      <c r="C1" s="309"/>
      <c r="D1" s="343"/>
      <c r="E1" s="83"/>
      <c r="F1" s="83"/>
      <c r="G1" s="71"/>
      <c r="H1" s="71"/>
      <c r="I1" s="132"/>
      <c r="J1" s="132"/>
      <c r="K1" s="71"/>
      <c r="L1" s="71"/>
      <c r="M1" s="71"/>
      <c r="N1" s="71"/>
      <c r="O1" s="71"/>
      <c r="P1" s="71"/>
      <c r="Q1" s="132"/>
      <c r="R1" s="132"/>
      <c r="S1" s="132"/>
      <c r="T1" s="132"/>
      <c r="U1" s="132"/>
      <c r="V1" s="71"/>
      <c r="W1" s="71"/>
      <c r="X1" s="71"/>
    </row>
    <row r="2" spans="1:91" ht="12" customHeight="1">
      <c r="B2" s="309"/>
      <c r="C2" s="309"/>
      <c r="D2" s="1813" t="s">
        <v>150</v>
      </c>
      <c r="E2" s="1813"/>
      <c r="F2" s="1813"/>
      <c r="G2" s="1813"/>
      <c r="H2" s="1813"/>
      <c r="I2" s="1813"/>
      <c r="J2" s="1813"/>
      <c r="K2" s="1813"/>
      <c r="L2" s="1813"/>
      <c r="M2" s="1813"/>
      <c r="N2" s="1813"/>
      <c r="O2" s="1813"/>
      <c r="P2" s="1813"/>
      <c r="Q2" s="1813"/>
      <c r="R2" s="1813"/>
      <c r="S2" s="1813"/>
      <c r="T2" s="1813"/>
      <c r="U2" s="1813"/>
      <c r="V2" s="1813"/>
      <c r="W2" s="1813"/>
      <c r="X2" s="67"/>
      <c r="Z2" s="287"/>
      <c r="AA2" s="287"/>
      <c r="AB2" s="205"/>
      <c r="AC2" s="67"/>
      <c r="AD2" s="89"/>
      <c r="AE2" s="89"/>
      <c r="AF2" s="89"/>
      <c r="AG2" s="89"/>
      <c r="AH2" s="67"/>
      <c r="AI2" s="67"/>
      <c r="AJ2" s="67"/>
      <c r="AK2" s="67"/>
      <c r="AL2" s="67"/>
      <c r="AM2" s="67"/>
      <c r="AN2" s="67"/>
      <c r="AO2" s="67"/>
      <c r="AP2" s="67"/>
      <c r="AQ2" s="67"/>
      <c r="AR2" s="67"/>
      <c r="AS2" s="67"/>
      <c r="AT2" s="67"/>
      <c r="AU2" s="287"/>
      <c r="AV2" s="287"/>
      <c r="AW2" s="205"/>
      <c r="AX2" s="67"/>
      <c r="AY2" s="89"/>
      <c r="AZ2" s="89"/>
      <c r="BA2" s="89"/>
      <c r="BB2" s="89"/>
      <c r="BC2" s="67"/>
      <c r="BD2" s="67"/>
      <c r="BE2" s="67"/>
      <c r="BF2" s="67"/>
      <c r="BG2" s="67"/>
      <c r="BH2" s="67"/>
      <c r="BI2" s="67"/>
      <c r="BJ2" s="67"/>
      <c r="BK2" s="67"/>
      <c r="BL2" s="67"/>
      <c r="BM2" s="67"/>
      <c r="BN2" s="67"/>
      <c r="BO2" s="67"/>
      <c r="BP2" s="287"/>
      <c r="BQ2" s="287"/>
      <c r="BR2" s="205"/>
      <c r="BS2" s="67"/>
      <c r="BT2" s="89"/>
      <c r="BU2" s="89"/>
      <c r="BV2" s="89"/>
      <c r="BW2" s="89"/>
      <c r="BX2" s="67"/>
      <c r="BY2" s="67"/>
      <c r="BZ2" s="67"/>
      <c r="CA2" s="67"/>
      <c r="CB2" s="67"/>
      <c r="CC2" s="67"/>
      <c r="CD2" s="67"/>
      <c r="CE2" s="67"/>
      <c r="CF2" s="67"/>
      <c r="CG2" s="67"/>
      <c r="CH2" s="67"/>
      <c r="CI2" s="67"/>
      <c r="CJ2" s="67"/>
      <c r="CK2" s="287"/>
      <c r="CL2" s="287"/>
      <c r="CM2" s="205"/>
    </row>
    <row r="3" spans="1:91" ht="12" customHeight="1">
      <c r="B3" s="309"/>
      <c r="C3" s="309"/>
      <c r="D3" s="1813" t="s">
        <v>2</v>
      </c>
      <c r="E3" s="1813"/>
      <c r="F3" s="1813"/>
      <c r="G3" s="1813"/>
      <c r="H3" s="1813"/>
      <c r="I3" s="1813"/>
      <c r="J3" s="1813"/>
      <c r="K3" s="1813"/>
      <c r="L3" s="1813"/>
      <c r="M3" s="1813"/>
      <c r="N3" s="1813"/>
      <c r="O3" s="1813"/>
      <c r="P3" s="1813"/>
      <c r="Q3" s="1813"/>
      <c r="R3" s="1813"/>
      <c r="S3" s="1813"/>
      <c r="T3" s="1813"/>
      <c r="U3" s="1813"/>
      <c r="V3" s="1813"/>
      <c r="W3" s="1813"/>
      <c r="X3" s="67"/>
      <c r="Z3" s="287"/>
      <c r="AA3" s="287"/>
    </row>
    <row r="4" spans="1:91" ht="3.75" customHeight="1" thickBot="1">
      <c r="A4" s="309"/>
      <c r="B4" s="309"/>
      <c r="C4" s="309"/>
      <c r="D4" s="68"/>
      <c r="E4" s="68"/>
      <c r="F4" s="68"/>
      <c r="G4" s="68"/>
      <c r="H4" s="68"/>
      <c r="I4" s="397"/>
      <c r="J4" s="397"/>
      <c r="K4" s="68"/>
      <c r="L4" s="68"/>
      <c r="M4" s="68"/>
      <c r="N4" s="68"/>
      <c r="O4" s="68"/>
      <c r="P4" s="68"/>
      <c r="Q4" s="397"/>
      <c r="R4" s="397"/>
      <c r="S4" s="397"/>
      <c r="T4" s="397"/>
      <c r="U4" s="397"/>
      <c r="V4" s="68"/>
      <c r="W4" s="68"/>
      <c r="X4" s="71"/>
      <c r="Z4" s="89"/>
      <c r="AA4" s="89"/>
    </row>
    <row r="5" spans="1:91" s="82" customFormat="1" ht="11.25" customHeight="1">
      <c r="A5" s="309"/>
      <c r="B5" s="309"/>
      <c r="C5" s="309"/>
      <c r="D5" s="1856" t="s">
        <v>3</v>
      </c>
      <c r="E5" s="1882" t="s">
        <v>151</v>
      </c>
      <c r="F5" s="1882"/>
      <c r="G5" s="1896" t="s">
        <v>152</v>
      </c>
      <c r="H5" s="1896"/>
      <c r="I5" s="1896"/>
      <c r="J5" s="1896"/>
      <c r="K5" s="1896"/>
      <c r="L5" s="1896"/>
      <c r="M5" s="1896"/>
      <c r="N5" s="1896"/>
      <c r="O5" s="97"/>
      <c r="P5" s="398" t="s">
        <v>153</v>
      </c>
      <c r="Q5" s="399"/>
      <c r="R5" s="399"/>
      <c r="S5" s="399"/>
      <c r="T5" s="399"/>
      <c r="U5" s="399"/>
      <c r="V5" s="398"/>
      <c r="W5" s="400"/>
      <c r="X5" s="69"/>
    </row>
    <row r="6" spans="1:91" s="405" customFormat="1" ht="30.75" customHeight="1">
      <c r="A6" s="309" t="s">
        <v>9</v>
      </c>
      <c r="B6" s="309" t="s">
        <v>10</v>
      </c>
      <c r="C6" s="309" t="s">
        <v>11</v>
      </c>
      <c r="D6" s="1831"/>
      <c r="E6" s="1883"/>
      <c r="F6" s="1883"/>
      <c r="G6" s="401" t="s">
        <v>154</v>
      </c>
      <c r="H6" s="401">
        <v>18</v>
      </c>
      <c r="I6" s="402">
        <v>19</v>
      </c>
      <c r="J6" s="402" t="s">
        <v>155</v>
      </c>
      <c r="K6" s="402" t="s">
        <v>156</v>
      </c>
      <c r="L6" s="402" t="s">
        <v>157</v>
      </c>
      <c r="M6" s="401" t="s">
        <v>158</v>
      </c>
      <c r="N6" s="401" t="s">
        <v>21</v>
      </c>
      <c r="O6" s="249"/>
      <c r="P6" s="401" t="s">
        <v>154</v>
      </c>
      <c r="Q6" s="402">
        <v>18</v>
      </c>
      <c r="R6" s="402">
        <v>19</v>
      </c>
      <c r="S6" s="402" t="s">
        <v>155</v>
      </c>
      <c r="T6" s="402" t="s">
        <v>156</v>
      </c>
      <c r="U6" s="402" t="s">
        <v>157</v>
      </c>
      <c r="V6" s="401" t="s">
        <v>158</v>
      </c>
      <c r="W6" s="403" t="s">
        <v>21</v>
      </c>
      <c r="X6" s="206"/>
      <c r="Y6" s="404"/>
    </row>
    <row r="7" spans="1:91" s="82" customFormat="1" ht="12" customHeight="1">
      <c r="A7" s="309"/>
      <c r="B7" s="309"/>
      <c r="C7" s="309"/>
      <c r="D7" s="1819">
        <v>1401</v>
      </c>
      <c r="E7" s="102" t="s">
        <v>22</v>
      </c>
      <c r="F7" s="97"/>
      <c r="G7" s="116">
        <f>SUM(G8,G11,G14,G17,G24,G27)</f>
        <v>10</v>
      </c>
      <c r="H7" s="116">
        <f t="shared" ref="H7:V7" si="0">SUM(H8,H11,H14,H17,H24,H27)</f>
        <v>97</v>
      </c>
      <c r="I7" s="116">
        <f t="shared" si="0"/>
        <v>50</v>
      </c>
      <c r="J7" s="116">
        <f t="shared" si="0"/>
        <v>44</v>
      </c>
      <c r="K7" s="116">
        <f t="shared" si="0"/>
        <v>5</v>
      </c>
      <c r="L7" s="116">
        <f t="shared" si="0"/>
        <v>0</v>
      </c>
      <c r="M7" s="116">
        <f t="shared" si="0"/>
        <v>0</v>
      </c>
      <c r="N7" s="116">
        <f>SUM(G7:M7)</f>
        <v>206</v>
      </c>
      <c r="O7" s="116"/>
      <c r="P7" s="116">
        <f t="shared" si="0"/>
        <v>10</v>
      </c>
      <c r="Q7" s="116">
        <f t="shared" si="0"/>
        <v>87</v>
      </c>
      <c r="R7" s="116">
        <f t="shared" si="0"/>
        <v>48</v>
      </c>
      <c r="S7" s="116">
        <f t="shared" si="0"/>
        <v>38</v>
      </c>
      <c r="T7" s="116">
        <f t="shared" si="0"/>
        <v>4</v>
      </c>
      <c r="U7" s="116">
        <f t="shared" si="0"/>
        <v>0</v>
      </c>
      <c r="V7" s="116">
        <f t="shared" si="0"/>
        <v>0</v>
      </c>
      <c r="W7" s="406">
        <f t="shared" ref="W7:W17" si="1">SUM(O7:V7)</f>
        <v>187</v>
      </c>
      <c r="X7" s="167"/>
    </row>
    <row r="8" spans="1:91" s="82" customFormat="1" ht="12" customHeight="1">
      <c r="A8" s="309"/>
      <c r="B8" s="309"/>
      <c r="C8" s="309"/>
      <c r="D8" s="1820"/>
      <c r="E8" s="407" t="s">
        <v>23</v>
      </c>
      <c r="F8" s="178"/>
      <c r="G8" s="408">
        <f t="shared" ref="G8:M8" si="2">SUM(G9:G10)</f>
        <v>5</v>
      </c>
      <c r="H8" s="408">
        <f t="shared" si="2"/>
        <v>53</v>
      </c>
      <c r="I8" s="408">
        <f t="shared" si="2"/>
        <v>22</v>
      </c>
      <c r="J8" s="408">
        <f t="shared" si="2"/>
        <v>21</v>
      </c>
      <c r="K8" s="408">
        <f t="shared" si="2"/>
        <v>3</v>
      </c>
      <c r="L8" s="408">
        <f t="shared" si="2"/>
        <v>0</v>
      </c>
      <c r="M8" s="408">
        <f t="shared" si="2"/>
        <v>0</v>
      </c>
      <c r="N8" s="408">
        <f>SUM(G8:M8)</f>
        <v>104</v>
      </c>
      <c r="O8" s="408"/>
      <c r="P8" s="408">
        <f t="shared" ref="P8:V8" si="3">SUM(P9:P10)</f>
        <v>5</v>
      </c>
      <c r="Q8" s="408">
        <f t="shared" si="3"/>
        <v>50</v>
      </c>
      <c r="R8" s="408">
        <f t="shared" si="3"/>
        <v>22</v>
      </c>
      <c r="S8" s="408">
        <f t="shared" si="3"/>
        <v>19</v>
      </c>
      <c r="T8" s="408">
        <f t="shared" si="3"/>
        <v>3</v>
      </c>
      <c r="U8" s="408">
        <f t="shared" si="3"/>
        <v>0</v>
      </c>
      <c r="V8" s="408">
        <f t="shared" si="3"/>
        <v>0</v>
      </c>
      <c r="W8" s="409">
        <f t="shared" si="1"/>
        <v>99</v>
      </c>
      <c r="X8" s="410"/>
    </row>
    <row r="9" spans="1:91" s="82" customFormat="1" ht="10.5" customHeight="1">
      <c r="A9" s="309">
        <v>1</v>
      </c>
      <c r="B9" s="309">
        <v>1</v>
      </c>
      <c r="C9" s="309">
        <v>11</v>
      </c>
      <c r="D9" s="1890"/>
      <c r="E9" s="411"/>
      <c r="F9" s="126" t="s">
        <v>159</v>
      </c>
      <c r="G9" s="412">
        <v>5</v>
      </c>
      <c r="H9" s="412">
        <v>52</v>
      </c>
      <c r="I9" s="412">
        <v>20</v>
      </c>
      <c r="J9" s="412">
        <v>19</v>
      </c>
      <c r="K9" s="412">
        <v>3</v>
      </c>
      <c r="L9" s="412">
        <v>0</v>
      </c>
      <c r="M9" s="412">
        <v>0</v>
      </c>
      <c r="N9" s="108">
        <f>SUM(G9:M9)</f>
        <v>99</v>
      </c>
      <c r="O9" s="108"/>
      <c r="P9" s="412">
        <v>5</v>
      </c>
      <c r="Q9" s="412">
        <v>49</v>
      </c>
      <c r="R9" s="412">
        <v>20</v>
      </c>
      <c r="S9" s="412">
        <v>17</v>
      </c>
      <c r="T9" s="412">
        <v>3</v>
      </c>
      <c r="U9" s="412">
        <v>0</v>
      </c>
      <c r="V9" s="412">
        <v>0</v>
      </c>
      <c r="W9" s="413">
        <f t="shared" si="1"/>
        <v>94</v>
      </c>
      <c r="X9" s="410"/>
    </row>
    <row r="10" spans="1:91" s="82" customFormat="1" ht="10.5" customHeight="1">
      <c r="A10" s="309">
        <v>1</v>
      </c>
      <c r="B10" s="309">
        <v>1</v>
      </c>
      <c r="C10" s="309">
        <v>7</v>
      </c>
      <c r="D10" s="1820"/>
      <c r="E10" s="411"/>
      <c r="F10" s="126" t="s">
        <v>160</v>
      </c>
      <c r="G10" s="412">
        <v>0</v>
      </c>
      <c r="H10" s="412">
        <v>1</v>
      </c>
      <c r="I10" s="412">
        <v>2</v>
      </c>
      <c r="J10" s="412">
        <v>2</v>
      </c>
      <c r="K10" s="412">
        <v>0</v>
      </c>
      <c r="L10" s="412">
        <v>0</v>
      </c>
      <c r="M10" s="412">
        <v>0</v>
      </c>
      <c r="N10" s="108">
        <f>SUM(G10:M10)</f>
        <v>5</v>
      </c>
      <c r="O10" s="108"/>
      <c r="P10" s="108">
        <v>0</v>
      </c>
      <c r="Q10" s="108">
        <v>1</v>
      </c>
      <c r="R10" s="108">
        <v>2</v>
      </c>
      <c r="S10" s="108">
        <v>2</v>
      </c>
      <c r="T10" s="108">
        <v>0</v>
      </c>
      <c r="U10" s="108">
        <v>0</v>
      </c>
      <c r="V10" s="108">
        <v>0</v>
      </c>
      <c r="W10" s="413">
        <f t="shared" si="1"/>
        <v>5</v>
      </c>
      <c r="X10" s="410"/>
    </row>
    <row r="11" spans="1:91" s="82" customFormat="1" ht="12" customHeight="1">
      <c r="A11" s="309"/>
      <c r="B11" s="309"/>
      <c r="C11" s="309"/>
      <c r="D11" s="1820"/>
      <c r="E11" s="414" t="s">
        <v>24</v>
      </c>
      <c r="F11" s="69"/>
      <c r="G11" s="159">
        <f t="shared" ref="G11:M11" si="4">SUM(G12:G13)</f>
        <v>3</v>
      </c>
      <c r="H11" s="159">
        <f t="shared" si="4"/>
        <v>21</v>
      </c>
      <c r="I11" s="159">
        <f t="shared" si="4"/>
        <v>13</v>
      </c>
      <c r="J11" s="159">
        <f t="shared" si="4"/>
        <v>8</v>
      </c>
      <c r="K11" s="159">
        <f t="shared" si="4"/>
        <v>1</v>
      </c>
      <c r="L11" s="159">
        <f t="shared" si="4"/>
        <v>0</v>
      </c>
      <c r="M11" s="159">
        <f t="shared" si="4"/>
        <v>0</v>
      </c>
      <c r="N11" s="159">
        <f t="shared" ref="N11:N67" si="5">SUM(G11:M11)</f>
        <v>46</v>
      </c>
      <c r="O11" s="159"/>
      <c r="P11" s="159">
        <f t="shared" ref="P11:V11" si="6">SUM(P12:P13)</f>
        <v>3</v>
      </c>
      <c r="Q11" s="159">
        <f t="shared" si="6"/>
        <v>16</v>
      </c>
      <c r="R11" s="159">
        <f t="shared" si="6"/>
        <v>11</v>
      </c>
      <c r="S11" s="159">
        <f t="shared" si="6"/>
        <v>5</v>
      </c>
      <c r="T11" s="159">
        <f t="shared" si="6"/>
        <v>1</v>
      </c>
      <c r="U11" s="159">
        <f t="shared" si="6"/>
        <v>0</v>
      </c>
      <c r="V11" s="159">
        <f t="shared" si="6"/>
        <v>0</v>
      </c>
      <c r="W11" s="409">
        <f t="shared" si="1"/>
        <v>36</v>
      </c>
      <c r="X11" s="415"/>
      <c r="Y11" s="405"/>
    </row>
    <row r="12" spans="1:91" s="82" customFormat="1" ht="11.1" customHeight="1">
      <c r="A12" s="309">
        <v>1</v>
      </c>
      <c r="B12" s="309">
        <v>1</v>
      </c>
      <c r="C12" s="309">
        <v>5</v>
      </c>
      <c r="D12" s="1820"/>
      <c r="E12" s="411"/>
      <c r="F12" s="69" t="s">
        <v>161</v>
      </c>
      <c r="G12" s="412">
        <v>2</v>
      </c>
      <c r="H12" s="412">
        <v>18</v>
      </c>
      <c r="I12" s="412">
        <v>11</v>
      </c>
      <c r="J12" s="412">
        <v>8</v>
      </c>
      <c r="K12" s="412">
        <v>1</v>
      </c>
      <c r="L12" s="412">
        <v>0</v>
      </c>
      <c r="M12" s="412">
        <v>0</v>
      </c>
      <c r="N12" s="108">
        <f t="shared" si="5"/>
        <v>40</v>
      </c>
      <c r="O12" s="108"/>
      <c r="P12" s="412">
        <v>2</v>
      </c>
      <c r="Q12" s="412">
        <v>13</v>
      </c>
      <c r="R12" s="412">
        <v>9</v>
      </c>
      <c r="S12" s="412">
        <v>5</v>
      </c>
      <c r="T12" s="412">
        <v>1</v>
      </c>
      <c r="U12" s="412">
        <v>0</v>
      </c>
      <c r="V12" s="412">
        <v>0</v>
      </c>
      <c r="W12" s="413">
        <f t="shared" si="1"/>
        <v>30</v>
      </c>
      <c r="X12" s="167"/>
      <c r="Y12" s="405"/>
    </row>
    <row r="13" spans="1:91" s="82" customFormat="1" ht="11.1" customHeight="1">
      <c r="A13" s="309">
        <v>1</v>
      </c>
      <c r="B13" s="309">
        <v>1</v>
      </c>
      <c r="C13" s="309">
        <v>5</v>
      </c>
      <c r="D13" s="1820"/>
      <c r="E13" s="411"/>
      <c r="F13" s="69" t="s">
        <v>162</v>
      </c>
      <c r="G13" s="412">
        <v>1</v>
      </c>
      <c r="H13" s="412">
        <v>3</v>
      </c>
      <c r="I13" s="412">
        <v>2</v>
      </c>
      <c r="J13" s="412">
        <v>0</v>
      </c>
      <c r="K13" s="412">
        <v>0</v>
      </c>
      <c r="L13" s="412">
        <v>0</v>
      </c>
      <c r="M13" s="412">
        <v>0</v>
      </c>
      <c r="N13" s="108">
        <f t="shared" si="5"/>
        <v>6</v>
      </c>
      <c r="O13" s="108"/>
      <c r="P13" s="412">
        <v>1</v>
      </c>
      <c r="Q13" s="412">
        <v>3</v>
      </c>
      <c r="R13" s="412">
        <v>2</v>
      </c>
      <c r="S13" s="412">
        <v>0</v>
      </c>
      <c r="T13" s="412">
        <v>0</v>
      </c>
      <c r="U13" s="412">
        <v>0</v>
      </c>
      <c r="V13" s="412">
        <v>0</v>
      </c>
      <c r="W13" s="413">
        <f t="shared" si="1"/>
        <v>6</v>
      </c>
      <c r="X13" s="167"/>
      <c r="Y13" s="405"/>
    </row>
    <row r="14" spans="1:91" s="82" customFormat="1" ht="12" customHeight="1">
      <c r="A14" s="309"/>
      <c r="B14" s="309"/>
      <c r="C14" s="309"/>
      <c r="D14" s="1820"/>
      <c r="E14" s="414" t="s">
        <v>25</v>
      </c>
      <c r="F14" s="69"/>
      <c r="G14" s="159">
        <f t="shared" ref="G14:M14" si="7">SUM(G15:G16)</f>
        <v>2</v>
      </c>
      <c r="H14" s="159">
        <f t="shared" si="7"/>
        <v>15</v>
      </c>
      <c r="I14" s="159">
        <f t="shared" si="7"/>
        <v>14</v>
      </c>
      <c r="J14" s="159">
        <f t="shared" si="7"/>
        <v>11</v>
      </c>
      <c r="K14" s="159">
        <f t="shared" si="7"/>
        <v>0</v>
      </c>
      <c r="L14" s="159">
        <f t="shared" si="7"/>
        <v>0</v>
      </c>
      <c r="M14" s="159">
        <f t="shared" si="7"/>
        <v>0</v>
      </c>
      <c r="N14" s="159">
        <f t="shared" si="5"/>
        <v>42</v>
      </c>
      <c r="O14" s="159"/>
      <c r="P14" s="159">
        <f t="shared" ref="P14:V14" si="8">SUM(P15:P16)</f>
        <v>2</v>
      </c>
      <c r="Q14" s="159">
        <f t="shared" si="8"/>
        <v>13</v>
      </c>
      <c r="R14" s="159">
        <f t="shared" si="8"/>
        <v>14</v>
      </c>
      <c r="S14" s="159">
        <f t="shared" si="8"/>
        <v>11</v>
      </c>
      <c r="T14" s="159">
        <f t="shared" si="8"/>
        <v>0</v>
      </c>
      <c r="U14" s="159">
        <f t="shared" si="8"/>
        <v>0</v>
      </c>
      <c r="V14" s="159">
        <f t="shared" si="8"/>
        <v>0</v>
      </c>
      <c r="W14" s="409">
        <f t="shared" si="1"/>
        <v>40</v>
      </c>
      <c r="X14" s="167"/>
      <c r="Y14" s="405"/>
    </row>
    <row r="15" spans="1:91" s="82" customFormat="1" ht="11.1" customHeight="1">
      <c r="A15" s="309">
        <v>1</v>
      </c>
      <c r="B15" s="309">
        <v>1</v>
      </c>
      <c r="C15" s="309">
        <v>12</v>
      </c>
      <c r="D15" s="1820"/>
      <c r="E15" s="414"/>
      <c r="F15" s="69" t="s">
        <v>163</v>
      </c>
      <c r="G15" s="412">
        <v>0</v>
      </c>
      <c r="H15" s="412">
        <v>0</v>
      </c>
      <c r="I15" s="412">
        <v>0</v>
      </c>
      <c r="J15" s="412">
        <v>0</v>
      </c>
      <c r="K15" s="412">
        <v>0</v>
      </c>
      <c r="L15" s="412">
        <v>0</v>
      </c>
      <c r="M15" s="412">
        <v>0</v>
      </c>
      <c r="N15" s="108">
        <f t="shared" si="5"/>
        <v>0</v>
      </c>
      <c r="O15" s="108"/>
      <c r="P15" s="412">
        <v>0</v>
      </c>
      <c r="Q15" s="412">
        <v>0</v>
      </c>
      <c r="R15" s="412">
        <v>0</v>
      </c>
      <c r="S15" s="412">
        <v>0</v>
      </c>
      <c r="T15" s="412">
        <v>0</v>
      </c>
      <c r="U15" s="412">
        <v>0</v>
      </c>
      <c r="V15" s="412">
        <v>0</v>
      </c>
      <c r="W15" s="413">
        <f t="shared" si="1"/>
        <v>0</v>
      </c>
      <c r="X15" s="167"/>
      <c r="Y15" s="405"/>
    </row>
    <row r="16" spans="1:91" s="82" customFormat="1" ht="11.1" customHeight="1">
      <c r="A16" s="309">
        <v>1</v>
      </c>
      <c r="B16" s="309">
        <v>1</v>
      </c>
      <c r="C16" s="309">
        <v>12</v>
      </c>
      <c r="D16" s="1820"/>
      <c r="E16" s="416"/>
      <c r="F16" s="69" t="s">
        <v>164</v>
      </c>
      <c r="G16" s="412">
        <v>2</v>
      </c>
      <c r="H16" s="412">
        <v>15</v>
      </c>
      <c r="I16" s="412">
        <v>14</v>
      </c>
      <c r="J16" s="412">
        <v>11</v>
      </c>
      <c r="K16" s="412">
        <v>0</v>
      </c>
      <c r="L16" s="412">
        <v>0</v>
      </c>
      <c r="M16" s="412">
        <v>0</v>
      </c>
      <c r="N16" s="108">
        <f t="shared" si="5"/>
        <v>42</v>
      </c>
      <c r="O16" s="108"/>
      <c r="P16" s="412">
        <v>2</v>
      </c>
      <c r="Q16" s="412">
        <v>13</v>
      </c>
      <c r="R16" s="412">
        <v>14</v>
      </c>
      <c r="S16" s="412">
        <v>11</v>
      </c>
      <c r="T16" s="412">
        <v>0</v>
      </c>
      <c r="U16" s="412">
        <v>0</v>
      </c>
      <c r="V16" s="412">
        <v>0</v>
      </c>
      <c r="W16" s="413">
        <f t="shared" si="1"/>
        <v>40</v>
      </c>
      <c r="X16" s="167"/>
      <c r="Y16" s="405"/>
    </row>
    <row r="17" spans="1:25" s="82" customFormat="1" ht="12" customHeight="1">
      <c r="A17" s="309"/>
      <c r="B17" s="309"/>
      <c r="C17" s="309"/>
      <c r="D17" s="1820"/>
      <c r="E17" s="417" t="s">
        <v>26</v>
      </c>
      <c r="F17" s="112"/>
      <c r="G17" s="159">
        <f t="shared" ref="G17:M17" si="9">SUM(G18:G23)</f>
        <v>0</v>
      </c>
      <c r="H17" s="159">
        <f t="shared" si="9"/>
        <v>0</v>
      </c>
      <c r="I17" s="159">
        <f t="shared" si="9"/>
        <v>0</v>
      </c>
      <c r="J17" s="159">
        <f t="shared" si="9"/>
        <v>1</v>
      </c>
      <c r="K17" s="159">
        <f t="shared" si="9"/>
        <v>1</v>
      </c>
      <c r="L17" s="159">
        <f t="shared" si="9"/>
        <v>0</v>
      </c>
      <c r="M17" s="159">
        <f t="shared" si="9"/>
        <v>0</v>
      </c>
      <c r="N17" s="159">
        <f t="shared" si="5"/>
        <v>2</v>
      </c>
      <c r="O17" s="159"/>
      <c r="P17" s="159">
        <f t="shared" ref="P17:V17" si="10">SUM(P18:P23)</f>
        <v>0</v>
      </c>
      <c r="Q17" s="159">
        <f t="shared" si="10"/>
        <v>0</v>
      </c>
      <c r="R17" s="159">
        <f t="shared" si="10"/>
        <v>0</v>
      </c>
      <c r="S17" s="159">
        <f t="shared" si="10"/>
        <v>0</v>
      </c>
      <c r="T17" s="159">
        <f t="shared" si="10"/>
        <v>0</v>
      </c>
      <c r="U17" s="159">
        <f t="shared" si="10"/>
        <v>0</v>
      </c>
      <c r="V17" s="159">
        <f t="shared" si="10"/>
        <v>0</v>
      </c>
      <c r="W17" s="409">
        <f t="shared" si="1"/>
        <v>0</v>
      </c>
      <c r="X17" s="167"/>
      <c r="Y17" s="405"/>
    </row>
    <row r="18" spans="1:25" s="82" customFormat="1" ht="11.1" customHeight="1">
      <c r="A18" s="309">
        <v>1</v>
      </c>
      <c r="B18" s="309">
        <v>1</v>
      </c>
      <c r="C18" s="309">
        <v>2</v>
      </c>
      <c r="D18" s="1820"/>
      <c r="E18" s="416"/>
      <c r="F18" s="69" t="s">
        <v>165</v>
      </c>
      <c r="G18" s="412">
        <v>0</v>
      </c>
      <c r="H18" s="412">
        <v>0</v>
      </c>
      <c r="I18" s="412">
        <v>0</v>
      </c>
      <c r="J18" s="412">
        <v>0</v>
      </c>
      <c r="K18" s="412">
        <v>0</v>
      </c>
      <c r="L18" s="412">
        <v>0</v>
      </c>
      <c r="M18" s="412">
        <v>0</v>
      </c>
      <c r="N18" s="108">
        <f t="shared" si="5"/>
        <v>0</v>
      </c>
      <c r="O18" s="108"/>
      <c r="P18" s="412">
        <v>0</v>
      </c>
      <c r="Q18" s="412">
        <v>0</v>
      </c>
      <c r="R18" s="412">
        <v>0</v>
      </c>
      <c r="S18" s="412">
        <v>0</v>
      </c>
      <c r="T18" s="412">
        <v>0</v>
      </c>
      <c r="U18" s="412">
        <v>0</v>
      </c>
      <c r="V18" s="412">
        <v>0</v>
      </c>
      <c r="W18" s="413">
        <f ca="1">SUM(P18:W18)</f>
        <v>0</v>
      </c>
      <c r="X18" s="167"/>
      <c r="Y18" s="405"/>
    </row>
    <row r="19" spans="1:25" s="82" customFormat="1" ht="11.1" customHeight="1">
      <c r="A19" s="309">
        <v>1</v>
      </c>
      <c r="B19" s="309">
        <v>1</v>
      </c>
      <c r="C19" s="309">
        <v>2</v>
      </c>
      <c r="D19" s="1820"/>
      <c r="E19" s="411"/>
      <c r="F19" s="69" t="s">
        <v>166</v>
      </c>
      <c r="G19" s="108">
        <v>0</v>
      </c>
      <c r="H19" s="108">
        <v>0</v>
      </c>
      <c r="I19" s="108">
        <v>0</v>
      </c>
      <c r="J19" s="108">
        <v>0</v>
      </c>
      <c r="K19" s="108">
        <v>0</v>
      </c>
      <c r="L19" s="108">
        <v>0</v>
      </c>
      <c r="M19" s="108">
        <v>0</v>
      </c>
      <c r="N19" s="108">
        <f t="shared" si="5"/>
        <v>0</v>
      </c>
      <c r="O19" s="108"/>
      <c r="P19" s="412">
        <v>0</v>
      </c>
      <c r="Q19" s="412">
        <v>0</v>
      </c>
      <c r="R19" s="412">
        <v>0</v>
      </c>
      <c r="S19" s="412">
        <v>0</v>
      </c>
      <c r="T19" s="412">
        <v>0</v>
      </c>
      <c r="U19" s="412">
        <v>0</v>
      </c>
      <c r="V19" s="412">
        <v>0</v>
      </c>
      <c r="W19" s="413">
        <f ca="1">SUM(P19:W19)</f>
        <v>0</v>
      </c>
      <c r="X19" s="167"/>
      <c r="Y19" s="405"/>
    </row>
    <row r="20" spans="1:25" s="82" customFormat="1" ht="11.1" customHeight="1">
      <c r="A20" s="309">
        <v>1</v>
      </c>
      <c r="B20" s="309">
        <v>1</v>
      </c>
      <c r="C20" s="309">
        <v>2</v>
      </c>
      <c r="D20" s="1820"/>
      <c r="E20" s="416"/>
      <c r="F20" s="69" t="s">
        <v>167</v>
      </c>
      <c r="G20" s="412">
        <v>0</v>
      </c>
      <c r="H20" s="412">
        <v>0</v>
      </c>
      <c r="I20" s="412">
        <v>0</v>
      </c>
      <c r="J20" s="412">
        <v>0</v>
      </c>
      <c r="K20" s="412">
        <v>0</v>
      </c>
      <c r="L20" s="412">
        <v>0</v>
      </c>
      <c r="M20" s="412">
        <v>0</v>
      </c>
      <c r="N20" s="108">
        <f t="shared" si="5"/>
        <v>0</v>
      </c>
      <c r="O20" s="108"/>
      <c r="P20" s="412">
        <v>0</v>
      </c>
      <c r="Q20" s="412">
        <v>0</v>
      </c>
      <c r="R20" s="412">
        <v>0</v>
      </c>
      <c r="S20" s="412">
        <v>0</v>
      </c>
      <c r="T20" s="412">
        <v>0</v>
      </c>
      <c r="U20" s="412">
        <v>0</v>
      </c>
      <c r="V20" s="412">
        <v>0</v>
      </c>
      <c r="W20" s="413">
        <f ca="1">SUM(P20:W20)</f>
        <v>0</v>
      </c>
      <c r="X20" s="167"/>
      <c r="Y20" s="405"/>
    </row>
    <row r="21" spans="1:25" s="82" customFormat="1" ht="11.1" customHeight="1">
      <c r="A21" s="309">
        <v>1</v>
      </c>
      <c r="B21" s="309">
        <v>1</v>
      </c>
      <c r="C21" s="309">
        <v>2</v>
      </c>
      <c r="D21" s="1820"/>
      <c r="E21" s="411"/>
      <c r="F21" s="69" t="s">
        <v>168</v>
      </c>
      <c r="G21" s="412">
        <v>0</v>
      </c>
      <c r="H21" s="412">
        <v>0</v>
      </c>
      <c r="I21" s="412">
        <v>0</v>
      </c>
      <c r="J21" s="412">
        <v>0</v>
      </c>
      <c r="K21" s="412">
        <v>0</v>
      </c>
      <c r="L21" s="412">
        <v>0</v>
      </c>
      <c r="M21" s="412">
        <v>0</v>
      </c>
      <c r="N21" s="108">
        <f t="shared" si="5"/>
        <v>0</v>
      </c>
      <c r="O21" s="108"/>
      <c r="P21" s="412">
        <v>0</v>
      </c>
      <c r="Q21" s="412">
        <v>0</v>
      </c>
      <c r="R21" s="412">
        <v>0</v>
      </c>
      <c r="S21" s="412">
        <v>0</v>
      </c>
      <c r="T21" s="412">
        <v>0</v>
      </c>
      <c r="U21" s="412">
        <v>0</v>
      </c>
      <c r="V21" s="412">
        <v>0</v>
      </c>
      <c r="W21" s="413">
        <f ca="1">SUM(P21:W21)</f>
        <v>0</v>
      </c>
      <c r="X21" s="167"/>
      <c r="Y21" s="405"/>
    </row>
    <row r="22" spans="1:25" s="82" customFormat="1" ht="11.1" customHeight="1">
      <c r="A22" s="309">
        <v>1</v>
      </c>
      <c r="B22" s="309">
        <v>1</v>
      </c>
      <c r="C22" s="309">
        <v>2</v>
      </c>
      <c r="D22" s="1820"/>
      <c r="E22" s="411"/>
      <c r="F22" s="69" t="s">
        <v>169</v>
      </c>
      <c r="G22" s="412">
        <v>0</v>
      </c>
      <c r="H22" s="412">
        <v>0</v>
      </c>
      <c r="I22" s="412">
        <v>0</v>
      </c>
      <c r="J22" s="412">
        <v>0</v>
      </c>
      <c r="K22" s="412">
        <v>0</v>
      </c>
      <c r="L22" s="412">
        <v>0</v>
      </c>
      <c r="M22" s="412">
        <v>0</v>
      </c>
      <c r="N22" s="108">
        <f t="shared" si="5"/>
        <v>0</v>
      </c>
      <c r="O22" s="108"/>
      <c r="P22" s="412">
        <v>0</v>
      </c>
      <c r="Q22" s="412">
        <v>0</v>
      </c>
      <c r="R22" s="412">
        <v>0</v>
      </c>
      <c r="S22" s="412">
        <v>0</v>
      </c>
      <c r="T22" s="412">
        <v>0</v>
      </c>
      <c r="U22" s="412">
        <v>0</v>
      </c>
      <c r="V22" s="412">
        <v>0</v>
      </c>
      <c r="W22" s="413">
        <f ca="1">SUM(P22:W22)</f>
        <v>0</v>
      </c>
      <c r="X22" s="418"/>
      <c r="Y22" s="405"/>
    </row>
    <row r="23" spans="1:25" s="82" customFormat="1" ht="11.1" customHeight="1">
      <c r="A23" s="309">
        <v>1</v>
      </c>
      <c r="B23" s="309">
        <v>1</v>
      </c>
      <c r="C23" s="309">
        <v>2</v>
      </c>
      <c r="D23" s="1820"/>
      <c r="E23" s="411"/>
      <c r="F23" s="126" t="s">
        <v>170</v>
      </c>
      <c r="G23" s="412">
        <v>0</v>
      </c>
      <c r="H23" s="412">
        <v>0</v>
      </c>
      <c r="I23" s="412">
        <v>0</v>
      </c>
      <c r="J23" s="412">
        <v>1</v>
      </c>
      <c r="K23" s="412">
        <v>1</v>
      </c>
      <c r="L23" s="412">
        <v>0</v>
      </c>
      <c r="M23" s="412">
        <v>0</v>
      </c>
      <c r="N23" s="108">
        <f t="shared" si="5"/>
        <v>2</v>
      </c>
      <c r="O23" s="108"/>
      <c r="P23" s="412">
        <v>0</v>
      </c>
      <c r="Q23" s="412">
        <v>0</v>
      </c>
      <c r="R23" s="412">
        <v>0</v>
      </c>
      <c r="S23" s="412">
        <v>0</v>
      </c>
      <c r="T23" s="412">
        <v>0</v>
      </c>
      <c r="U23" s="412">
        <v>0</v>
      </c>
      <c r="V23" s="412">
        <v>0</v>
      </c>
      <c r="W23" s="413">
        <f>SUM(O23:V23)</f>
        <v>0</v>
      </c>
      <c r="X23" s="418"/>
      <c r="Y23" s="405"/>
    </row>
    <row r="24" spans="1:25" s="82" customFormat="1" ht="12" customHeight="1">
      <c r="A24" s="309" t="s">
        <v>171</v>
      </c>
      <c r="B24" s="309"/>
      <c r="C24" s="309"/>
      <c r="D24" s="1820"/>
      <c r="E24" s="417" t="s">
        <v>27</v>
      </c>
      <c r="F24" s="69"/>
      <c r="G24" s="159">
        <f t="shared" ref="G24:M24" si="11">SUM(G25:G26)</f>
        <v>0</v>
      </c>
      <c r="H24" s="159">
        <f t="shared" si="11"/>
        <v>0</v>
      </c>
      <c r="I24" s="159">
        <f t="shared" si="11"/>
        <v>0</v>
      </c>
      <c r="J24" s="159">
        <f t="shared" si="11"/>
        <v>0</v>
      </c>
      <c r="K24" s="159">
        <f t="shared" si="11"/>
        <v>0</v>
      </c>
      <c r="L24" s="159">
        <f t="shared" si="11"/>
        <v>0</v>
      </c>
      <c r="M24" s="159">
        <f t="shared" si="11"/>
        <v>0</v>
      </c>
      <c r="N24" s="159">
        <f t="shared" si="5"/>
        <v>0</v>
      </c>
      <c r="O24" s="159"/>
      <c r="P24" s="159">
        <v>0</v>
      </c>
      <c r="Q24" s="159">
        <f t="shared" ref="Q24:V24" si="12">SUM(Q25:Q26)</f>
        <v>0</v>
      </c>
      <c r="R24" s="159">
        <f t="shared" si="12"/>
        <v>0</v>
      </c>
      <c r="S24" s="159">
        <f t="shared" si="12"/>
        <v>0</v>
      </c>
      <c r="T24" s="159">
        <f t="shared" si="12"/>
        <v>0</v>
      </c>
      <c r="U24" s="159">
        <f t="shared" si="12"/>
        <v>0</v>
      </c>
      <c r="V24" s="159">
        <f t="shared" si="12"/>
        <v>0</v>
      </c>
      <c r="W24" s="409">
        <f ca="1">SUM(P24:W24)</f>
        <v>0</v>
      </c>
      <c r="X24" s="167"/>
      <c r="Y24" s="405"/>
    </row>
    <row r="25" spans="1:25" s="82" customFormat="1" ht="11.1" customHeight="1">
      <c r="A25" s="309">
        <v>1</v>
      </c>
      <c r="B25" s="309">
        <v>1</v>
      </c>
      <c r="C25" s="309">
        <v>4</v>
      </c>
      <c r="D25" s="1820"/>
      <c r="E25" s="411"/>
      <c r="F25" s="69" t="s">
        <v>165</v>
      </c>
      <c r="G25" s="412">
        <v>0</v>
      </c>
      <c r="H25" s="412">
        <v>0</v>
      </c>
      <c r="I25" s="412">
        <v>0</v>
      </c>
      <c r="J25" s="412">
        <v>0</v>
      </c>
      <c r="K25" s="412">
        <v>0</v>
      </c>
      <c r="L25" s="412">
        <v>0</v>
      </c>
      <c r="M25" s="412">
        <v>0</v>
      </c>
      <c r="N25" s="108">
        <f t="shared" si="5"/>
        <v>0</v>
      </c>
      <c r="O25" s="108"/>
      <c r="P25" s="412">
        <v>0</v>
      </c>
      <c r="Q25" s="412">
        <v>0</v>
      </c>
      <c r="R25" s="412">
        <v>0</v>
      </c>
      <c r="S25" s="412">
        <v>0</v>
      </c>
      <c r="T25" s="412">
        <v>0</v>
      </c>
      <c r="U25" s="412">
        <v>0</v>
      </c>
      <c r="V25" s="412">
        <v>0</v>
      </c>
      <c r="W25" s="413">
        <f ca="1">SUM(P25:W25)</f>
        <v>0</v>
      </c>
      <c r="X25" s="167"/>
      <c r="Y25" s="405"/>
    </row>
    <row r="26" spans="1:25" s="82" customFormat="1" ht="11.1" customHeight="1">
      <c r="A26" s="309">
        <v>1</v>
      </c>
      <c r="B26" s="309">
        <v>1</v>
      </c>
      <c r="C26" s="309">
        <v>4</v>
      </c>
      <c r="D26" s="1820"/>
      <c r="E26" s="411"/>
      <c r="F26" s="126" t="s">
        <v>159</v>
      </c>
      <c r="G26" s="412">
        <v>0</v>
      </c>
      <c r="H26" s="412">
        <v>0</v>
      </c>
      <c r="I26" s="412">
        <v>0</v>
      </c>
      <c r="J26" s="412">
        <v>0</v>
      </c>
      <c r="K26" s="412">
        <v>0</v>
      </c>
      <c r="L26" s="412">
        <v>0</v>
      </c>
      <c r="M26" s="412">
        <v>0</v>
      </c>
      <c r="N26" s="108">
        <f t="shared" si="5"/>
        <v>0</v>
      </c>
      <c r="O26" s="108"/>
      <c r="P26" s="412">
        <v>0</v>
      </c>
      <c r="Q26" s="412">
        <v>0</v>
      </c>
      <c r="R26" s="412">
        <v>0</v>
      </c>
      <c r="S26" s="412">
        <v>0</v>
      </c>
      <c r="T26" s="412">
        <v>0</v>
      </c>
      <c r="U26" s="412">
        <v>0</v>
      </c>
      <c r="V26" s="412">
        <v>0</v>
      </c>
      <c r="W26" s="413">
        <f ca="1">SUM(P26:W26)</f>
        <v>0</v>
      </c>
      <c r="X26" s="167"/>
      <c r="Y26" s="405"/>
    </row>
    <row r="27" spans="1:25" s="82" customFormat="1" ht="12" customHeight="1">
      <c r="A27" s="309"/>
      <c r="B27" s="309"/>
      <c r="C27" s="309"/>
      <c r="D27" s="1820"/>
      <c r="E27" s="419" t="s">
        <v>28</v>
      </c>
      <c r="F27" s="69"/>
      <c r="G27" s="159">
        <f t="shared" ref="G27:M27" si="13">SUM(G28)</f>
        <v>0</v>
      </c>
      <c r="H27" s="159">
        <f t="shared" si="13"/>
        <v>8</v>
      </c>
      <c r="I27" s="159">
        <f t="shared" si="13"/>
        <v>1</v>
      </c>
      <c r="J27" s="159">
        <f t="shared" si="13"/>
        <v>3</v>
      </c>
      <c r="K27" s="159">
        <f t="shared" si="13"/>
        <v>0</v>
      </c>
      <c r="L27" s="159">
        <f t="shared" si="13"/>
        <v>0</v>
      </c>
      <c r="M27" s="159">
        <f t="shared" si="13"/>
        <v>0</v>
      </c>
      <c r="N27" s="159">
        <f t="shared" si="5"/>
        <v>12</v>
      </c>
      <c r="O27" s="159"/>
      <c r="P27" s="159">
        <f t="shared" ref="P27:V27" si="14">SUM(P28)</f>
        <v>0</v>
      </c>
      <c r="Q27" s="159">
        <f t="shared" si="14"/>
        <v>8</v>
      </c>
      <c r="R27" s="159">
        <f t="shared" si="14"/>
        <v>1</v>
      </c>
      <c r="S27" s="159">
        <f t="shared" si="14"/>
        <v>3</v>
      </c>
      <c r="T27" s="159">
        <f t="shared" si="14"/>
        <v>0</v>
      </c>
      <c r="U27" s="159">
        <f t="shared" si="14"/>
        <v>0</v>
      </c>
      <c r="V27" s="159">
        <f t="shared" si="14"/>
        <v>0</v>
      </c>
      <c r="W27" s="409">
        <f>SUM(O27:V27)</f>
        <v>12</v>
      </c>
      <c r="X27" s="418"/>
      <c r="Y27" s="405"/>
    </row>
    <row r="28" spans="1:25" s="82" customFormat="1" ht="11.1" customHeight="1">
      <c r="A28" s="309">
        <v>1</v>
      </c>
      <c r="B28" s="309">
        <v>1</v>
      </c>
      <c r="C28" s="309">
        <v>1</v>
      </c>
      <c r="D28" s="1820"/>
      <c r="E28" s="416"/>
      <c r="F28" s="69" t="s">
        <v>172</v>
      </c>
      <c r="G28" s="412">
        <v>0</v>
      </c>
      <c r="H28" s="412">
        <v>8</v>
      </c>
      <c r="I28" s="412">
        <v>1</v>
      </c>
      <c r="J28" s="412">
        <v>3</v>
      </c>
      <c r="K28" s="412">
        <v>0</v>
      </c>
      <c r="L28" s="412">
        <v>0</v>
      </c>
      <c r="M28" s="412">
        <v>0</v>
      </c>
      <c r="N28" s="108">
        <f t="shared" si="5"/>
        <v>12</v>
      </c>
      <c r="O28" s="108"/>
      <c r="P28" s="412">
        <v>0</v>
      </c>
      <c r="Q28" s="412">
        <v>8</v>
      </c>
      <c r="R28" s="412">
        <v>1</v>
      </c>
      <c r="S28" s="412">
        <v>3</v>
      </c>
      <c r="T28" s="412">
        <v>0</v>
      </c>
      <c r="U28" s="412">
        <v>0</v>
      </c>
      <c r="V28" s="412">
        <v>0</v>
      </c>
      <c r="W28" s="420">
        <f>SUM(O28:V28)</f>
        <v>12</v>
      </c>
      <c r="X28" s="167"/>
      <c r="Y28" s="405"/>
    </row>
    <row r="29" spans="1:25" s="82" customFormat="1" ht="12" customHeight="1">
      <c r="A29" s="309"/>
      <c r="B29" s="309"/>
      <c r="C29" s="309"/>
      <c r="D29" s="1819">
        <v>1402</v>
      </c>
      <c r="E29" s="113" t="s">
        <v>29</v>
      </c>
      <c r="F29" s="114"/>
      <c r="G29" s="116">
        <f>SUM(G30,G35,G38,G43,G46,G50,G53,G57)</f>
        <v>54</v>
      </c>
      <c r="H29" s="116">
        <f t="shared" ref="H29:V29" si="15">SUM(H30,H35,H38,H43,H46,H50,H53,H57)</f>
        <v>382</v>
      </c>
      <c r="I29" s="116">
        <f t="shared" si="15"/>
        <v>164</v>
      </c>
      <c r="J29" s="116">
        <f t="shared" si="15"/>
        <v>170</v>
      </c>
      <c r="K29" s="116">
        <f t="shared" si="15"/>
        <v>14</v>
      </c>
      <c r="L29" s="116">
        <f t="shared" si="15"/>
        <v>4</v>
      </c>
      <c r="M29" s="116">
        <f t="shared" si="15"/>
        <v>11</v>
      </c>
      <c r="N29" s="116">
        <f>SUM(G29:M29)</f>
        <v>799</v>
      </c>
      <c r="O29" s="116"/>
      <c r="P29" s="116">
        <f t="shared" si="15"/>
        <v>52</v>
      </c>
      <c r="Q29" s="116">
        <f t="shared" si="15"/>
        <v>379</v>
      </c>
      <c r="R29" s="116">
        <f t="shared" si="15"/>
        <v>163</v>
      </c>
      <c r="S29" s="116">
        <f t="shared" si="15"/>
        <v>163</v>
      </c>
      <c r="T29" s="116">
        <f t="shared" si="15"/>
        <v>13</v>
      </c>
      <c r="U29" s="116">
        <f t="shared" si="15"/>
        <v>4</v>
      </c>
      <c r="V29" s="116">
        <f t="shared" si="15"/>
        <v>11</v>
      </c>
      <c r="W29" s="406">
        <f t="shared" ref="W29:W58" si="16">SUM(P29:V29)</f>
        <v>785</v>
      </c>
      <c r="X29" s="167"/>
      <c r="Y29" s="405"/>
    </row>
    <row r="30" spans="1:25" s="82" customFormat="1" ht="11.1" customHeight="1">
      <c r="A30" s="309"/>
      <c r="B30" s="309"/>
      <c r="C30" s="309"/>
      <c r="D30" s="1820"/>
      <c r="E30" s="414" t="s">
        <v>30</v>
      </c>
      <c r="F30" s="69"/>
      <c r="G30" s="159">
        <f t="shared" ref="G30:M30" si="17">SUM(G31:G34)</f>
        <v>36</v>
      </c>
      <c r="H30" s="159">
        <f t="shared" si="17"/>
        <v>273</v>
      </c>
      <c r="I30" s="159">
        <f t="shared" si="17"/>
        <v>114</v>
      </c>
      <c r="J30" s="159">
        <f t="shared" si="17"/>
        <v>104</v>
      </c>
      <c r="K30" s="159">
        <f t="shared" si="17"/>
        <v>6</v>
      </c>
      <c r="L30" s="159">
        <f t="shared" si="17"/>
        <v>0</v>
      </c>
      <c r="M30" s="159">
        <f t="shared" si="17"/>
        <v>0</v>
      </c>
      <c r="N30" s="159">
        <f t="shared" si="5"/>
        <v>533</v>
      </c>
      <c r="O30" s="159"/>
      <c r="P30" s="159">
        <f t="shared" ref="P30:V30" si="18">SUM(P31:P34)</f>
        <v>34</v>
      </c>
      <c r="Q30" s="159">
        <f t="shared" si="18"/>
        <v>271</v>
      </c>
      <c r="R30" s="159">
        <f t="shared" si="18"/>
        <v>113</v>
      </c>
      <c r="S30" s="159">
        <f t="shared" si="18"/>
        <v>99</v>
      </c>
      <c r="T30" s="159">
        <f t="shared" si="18"/>
        <v>6</v>
      </c>
      <c r="U30" s="159">
        <f t="shared" si="18"/>
        <v>0</v>
      </c>
      <c r="V30" s="159">
        <f t="shared" si="18"/>
        <v>0</v>
      </c>
      <c r="W30" s="421">
        <f t="shared" si="16"/>
        <v>523</v>
      </c>
      <c r="X30" s="167"/>
      <c r="Y30" s="405"/>
    </row>
    <row r="31" spans="1:25" s="82" customFormat="1" ht="11.1" customHeight="1">
      <c r="A31" s="309">
        <v>2</v>
      </c>
      <c r="B31" s="309">
        <v>4</v>
      </c>
      <c r="C31" s="309">
        <v>11</v>
      </c>
      <c r="D31" s="1820"/>
      <c r="E31" s="411"/>
      <c r="F31" s="69" t="s">
        <v>173</v>
      </c>
      <c r="G31" s="412">
        <v>13</v>
      </c>
      <c r="H31" s="412">
        <v>108</v>
      </c>
      <c r="I31" s="412">
        <v>42</v>
      </c>
      <c r="J31" s="412">
        <v>44</v>
      </c>
      <c r="K31" s="412">
        <v>3</v>
      </c>
      <c r="L31" s="412">
        <v>0</v>
      </c>
      <c r="M31" s="412">
        <v>0</v>
      </c>
      <c r="N31" s="108">
        <f t="shared" si="5"/>
        <v>210</v>
      </c>
      <c r="O31" s="108"/>
      <c r="P31" s="412">
        <v>13</v>
      </c>
      <c r="Q31" s="412">
        <v>108</v>
      </c>
      <c r="R31" s="412">
        <v>42</v>
      </c>
      <c r="S31" s="412">
        <v>42</v>
      </c>
      <c r="T31" s="412">
        <v>3</v>
      </c>
      <c r="U31" s="412">
        <v>0</v>
      </c>
      <c r="V31" s="412">
        <v>0</v>
      </c>
      <c r="W31" s="413">
        <f t="shared" si="16"/>
        <v>208</v>
      </c>
      <c r="X31" s="167"/>
      <c r="Y31" s="405"/>
    </row>
    <row r="32" spans="1:25" s="82" customFormat="1" ht="11.1" customHeight="1">
      <c r="A32" s="309">
        <v>2</v>
      </c>
      <c r="B32" s="309">
        <v>4</v>
      </c>
      <c r="C32" s="309">
        <v>11</v>
      </c>
      <c r="D32" s="1820"/>
      <c r="E32" s="411"/>
      <c r="F32" s="69" t="s">
        <v>174</v>
      </c>
      <c r="G32" s="412">
        <v>9</v>
      </c>
      <c r="H32" s="412">
        <v>92</v>
      </c>
      <c r="I32" s="412">
        <v>34</v>
      </c>
      <c r="J32" s="412">
        <v>29</v>
      </c>
      <c r="K32" s="412">
        <v>1</v>
      </c>
      <c r="L32" s="412">
        <v>0</v>
      </c>
      <c r="M32" s="412">
        <v>0</v>
      </c>
      <c r="N32" s="108">
        <f t="shared" si="5"/>
        <v>165</v>
      </c>
      <c r="O32" s="108"/>
      <c r="P32" s="412">
        <v>7</v>
      </c>
      <c r="Q32" s="412">
        <v>90</v>
      </c>
      <c r="R32" s="412">
        <v>34</v>
      </c>
      <c r="S32" s="412">
        <v>27</v>
      </c>
      <c r="T32" s="412">
        <v>1</v>
      </c>
      <c r="U32" s="412">
        <v>0</v>
      </c>
      <c r="V32" s="412">
        <v>0</v>
      </c>
      <c r="W32" s="413">
        <f t="shared" si="16"/>
        <v>159</v>
      </c>
      <c r="X32" s="167"/>
      <c r="Y32" s="405"/>
    </row>
    <row r="33" spans="1:41" s="82" customFormat="1" ht="11.1" customHeight="1">
      <c r="A33" s="309">
        <v>2</v>
      </c>
      <c r="B33" s="309">
        <v>4</v>
      </c>
      <c r="C33" s="309">
        <v>11</v>
      </c>
      <c r="D33" s="1820"/>
      <c r="E33" s="411"/>
      <c r="F33" s="69" t="s">
        <v>175</v>
      </c>
      <c r="G33" s="412">
        <v>10</v>
      </c>
      <c r="H33" s="412">
        <v>45</v>
      </c>
      <c r="I33" s="412">
        <v>21</v>
      </c>
      <c r="J33" s="412">
        <v>18</v>
      </c>
      <c r="K33" s="412">
        <v>2</v>
      </c>
      <c r="L33" s="412">
        <v>0</v>
      </c>
      <c r="M33" s="412">
        <v>0</v>
      </c>
      <c r="N33" s="108">
        <f t="shared" si="5"/>
        <v>96</v>
      </c>
      <c r="O33" s="108"/>
      <c r="P33" s="108">
        <v>10</v>
      </c>
      <c r="Q33" s="108">
        <v>45</v>
      </c>
      <c r="R33" s="108">
        <v>21</v>
      </c>
      <c r="S33" s="108">
        <v>18</v>
      </c>
      <c r="T33" s="108">
        <v>2</v>
      </c>
      <c r="U33" s="108">
        <v>0</v>
      </c>
      <c r="V33" s="108">
        <v>0</v>
      </c>
      <c r="W33" s="413">
        <f t="shared" si="16"/>
        <v>96</v>
      </c>
      <c r="X33" s="415"/>
      <c r="Y33" s="405"/>
    </row>
    <row r="34" spans="1:41" s="82" customFormat="1" ht="11.1" customHeight="1">
      <c r="A34" s="309">
        <v>2</v>
      </c>
      <c r="B34" s="309">
        <v>6</v>
      </c>
      <c r="C34" s="309">
        <v>11</v>
      </c>
      <c r="D34" s="1820"/>
      <c r="E34" s="416"/>
      <c r="F34" s="69" t="s">
        <v>176</v>
      </c>
      <c r="G34" s="412">
        <v>4</v>
      </c>
      <c r="H34" s="412">
        <v>28</v>
      </c>
      <c r="I34" s="412">
        <v>17</v>
      </c>
      <c r="J34" s="412">
        <v>13</v>
      </c>
      <c r="K34" s="412">
        <v>0</v>
      </c>
      <c r="L34" s="412">
        <v>0</v>
      </c>
      <c r="M34" s="412">
        <v>0</v>
      </c>
      <c r="N34" s="108">
        <f t="shared" si="5"/>
        <v>62</v>
      </c>
      <c r="O34" s="108"/>
      <c r="P34" s="412">
        <v>4</v>
      </c>
      <c r="Q34" s="412">
        <v>28</v>
      </c>
      <c r="R34" s="412">
        <v>16</v>
      </c>
      <c r="S34" s="412">
        <v>12</v>
      </c>
      <c r="T34" s="412">
        <v>0</v>
      </c>
      <c r="U34" s="412">
        <v>0</v>
      </c>
      <c r="V34" s="412">
        <v>0</v>
      </c>
      <c r="W34" s="413">
        <f t="shared" si="16"/>
        <v>60</v>
      </c>
      <c r="X34" s="415"/>
      <c r="Y34" s="405"/>
    </row>
    <row r="35" spans="1:41" s="82" customFormat="1" ht="12" customHeight="1">
      <c r="A35" s="309"/>
      <c r="B35" s="309"/>
      <c r="C35" s="309"/>
      <c r="D35" s="1820"/>
      <c r="E35" s="414" t="s">
        <v>31</v>
      </c>
      <c r="F35" s="69"/>
      <c r="G35" s="159">
        <f t="shared" ref="G35:M35" si="19">SUM(G36:G37)</f>
        <v>4</v>
      </c>
      <c r="H35" s="159">
        <f t="shared" si="19"/>
        <v>32</v>
      </c>
      <c r="I35" s="159">
        <f t="shared" si="19"/>
        <v>13</v>
      </c>
      <c r="J35" s="159">
        <f t="shared" si="19"/>
        <v>21</v>
      </c>
      <c r="K35" s="159">
        <f t="shared" si="19"/>
        <v>1</v>
      </c>
      <c r="L35" s="159">
        <f t="shared" si="19"/>
        <v>0</v>
      </c>
      <c r="M35" s="159">
        <f t="shared" si="19"/>
        <v>0</v>
      </c>
      <c r="N35" s="159">
        <f t="shared" si="5"/>
        <v>71</v>
      </c>
      <c r="O35" s="159"/>
      <c r="P35" s="159">
        <f t="shared" ref="P35:V35" si="20">SUM(P36:P37)</f>
        <v>4</v>
      </c>
      <c r="Q35" s="159">
        <f t="shared" si="20"/>
        <v>32</v>
      </c>
      <c r="R35" s="159">
        <f t="shared" si="20"/>
        <v>13</v>
      </c>
      <c r="S35" s="159">
        <f t="shared" si="20"/>
        <v>20</v>
      </c>
      <c r="T35" s="159">
        <f t="shared" si="20"/>
        <v>1</v>
      </c>
      <c r="U35" s="159">
        <f t="shared" si="20"/>
        <v>0</v>
      </c>
      <c r="V35" s="159">
        <f t="shared" si="20"/>
        <v>0</v>
      </c>
      <c r="W35" s="409">
        <f t="shared" si="16"/>
        <v>70</v>
      </c>
      <c r="X35" s="415"/>
      <c r="Y35" s="405"/>
    </row>
    <row r="36" spans="1:41" s="82" customFormat="1" ht="11.1" customHeight="1">
      <c r="A36" s="309">
        <v>2</v>
      </c>
      <c r="B36" s="309">
        <v>4</v>
      </c>
      <c r="C36" s="309">
        <v>10</v>
      </c>
      <c r="D36" s="1820"/>
      <c r="E36" s="411"/>
      <c r="F36" s="69" t="s">
        <v>174</v>
      </c>
      <c r="G36" s="412">
        <v>4</v>
      </c>
      <c r="H36" s="412">
        <v>22</v>
      </c>
      <c r="I36" s="412">
        <v>9</v>
      </c>
      <c r="J36" s="412">
        <v>13</v>
      </c>
      <c r="K36" s="412">
        <v>1</v>
      </c>
      <c r="L36" s="412">
        <v>0</v>
      </c>
      <c r="M36" s="412">
        <v>0</v>
      </c>
      <c r="N36" s="108">
        <f t="shared" si="5"/>
        <v>49</v>
      </c>
      <c r="O36" s="108"/>
      <c r="P36" s="412">
        <v>4</v>
      </c>
      <c r="Q36" s="412">
        <v>22</v>
      </c>
      <c r="R36" s="412">
        <v>9</v>
      </c>
      <c r="S36" s="412">
        <v>13</v>
      </c>
      <c r="T36" s="412">
        <v>1</v>
      </c>
      <c r="U36" s="412">
        <v>0</v>
      </c>
      <c r="V36" s="412">
        <v>0</v>
      </c>
      <c r="W36" s="413">
        <f t="shared" si="16"/>
        <v>49</v>
      </c>
      <c r="X36" s="415"/>
      <c r="Y36" s="405"/>
    </row>
    <row r="37" spans="1:41" s="82" customFormat="1" ht="11.1" customHeight="1">
      <c r="A37" s="309">
        <v>2</v>
      </c>
      <c r="B37" s="309">
        <v>6</v>
      </c>
      <c r="C37" s="309">
        <v>10</v>
      </c>
      <c r="D37" s="1820"/>
      <c r="E37" s="411"/>
      <c r="F37" s="69" t="s">
        <v>176</v>
      </c>
      <c r="G37" s="412">
        <v>0</v>
      </c>
      <c r="H37" s="412">
        <v>10</v>
      </c>
      <c r="I37" s="412">
        <v>4</v>
      </c>
      <c r="J37" s="412">
        <v>8</v>
      </c>
      <c r="K37" s="412">
        <v>0</v>
      </c>
      <c r="L37" s="412">
        <v>0</v>
      </c>
      <c r="M37" s="412">
        <v>0</v>
      </c>
      <c r="N37" s="108">
        <f t="shared" si="5"/>
        <v>22</v>
      </c>
      <c r="O37" s="108"/>
      <c r="P37" s="412">
        <v>0</v>
      </c>
      <c r="Q37" s="412">
        <v>10</v>
      </c>
      <c r="R37" s="412">
        <v>4</v>
      </c>
      <c r="S37" s="412">
        <v>7</v>
      </c>
      <c r="T37" s="412">
        <v>0</v>
      </c>
      <c r="U37" s="412">
        <v>0</v>
      </c>
      <c r="V37" s="412">
        <v>0</v>
      </c>
      <c r="W37" s="413">
        <f t="shared" si="16"/>
        <v>21</v>
      </c>
      <c r="X37" s="167"/>
      <c r="Y37" s="405"/>
    </row>
    <row r="38" spans="1:41" s="82" customFormat="1" ht="12" customHeight="1">
      <c r="A38" s="309"/>
      <c r="B38" s="309"/>
      <c r="C38" s="309"/>
      <c r="D38" s="1820"/>
      <c r="E38" s="414" t="s">
        <v>32</v>
      </c>
      <c r="F38" s="69"/>
      <c r="G38" s="159">
        <f t="shared" ref="G38:M38" si="21">SUM(G39:G42)</f>
        <v>11</v>
      </c>
      <c r="H38" s="159">
        <f t="shared" si="21"/>
        <v>55</v>
      </c>
      <c r="I38" s="159">
        <f t="shared" si="21"/>
        <v>28</v>
      </c>
      <c r="J38" s="159">
        <f t="shared" si="21"/>
        <v>24</v>
      </c>
      <c r="K38" s="159">
        <f t="shared" si="21"/>
        <v>3</v>
      </c>
      <c r="L38" s="159">
        <f t="shared" si="21"/>
        <v>0</v>
      </c>
      <c r="M38" s="159">
        <f t="shared" si="21"/>
        <v>1</v>
      </c>
      <c r="N38" s="159">
        <f t="shared" si="5"/>
        <v>122</v>
      </c>
      <c r="O38" s="159"/>
      <c r="P38" s="159">
        <f t="shared" ref="P38:V38" si="22">SUM(P39:P42)</f>
        <v>11</v>
      </c>
      <c r="Q38" s="159">
        <f t="shared" si="22"/>
        <v>54</v>
      </c>
      <c r="R38" s="159">
        <f t="shared" si="22"/>
        <v>28</v>
      </c>
      <c r="S38" s="159">
        <f t="shared" si="22"/>
        <v>23</v>
      </c>
      <c r="T38" s="159">
        <f t="shared" si="22"/>
        <v>2</v>
      </c>
      <c r="U38" s="159">
        <f t="shared" si="22"/>
        <v>0</v>
      </c>
      <c r="V38" s="159">
        <f t="shared" si="22"/>
        <v>1</v>
      </c>
      <c r="W38" s="409">
        <f t="shared" si="16"/>
        <v>119</v>
      </c>
      <c r="X38" s="415"/>
      <c r="Y38" s="405"/>
    </row>
    <row r="39" spans="1:41" s="82" customFormat="1" ht="11.1" customHeight="1">
      <c r="A39" s="309">
        <v>2</v>
      </c>
      <c r="B39" s="309">
        <v>4</v>
      </c>
      <c r="C39" s="309">
        <v>10</v>
      </c>
      <c r="D39" s="1820"/>
      <c r="E39" s="411"/>
      <c r="F39" s="69" t="s">
        <v>173</v>
      </c>
      <c r="G39" s="412">
        <v>5</v>
      </c>
      <c r="H39" s="412">
        <v>29</v>
      </c>
      <c r="I39" s="412">
        <v>19</v>
      </c>
      <c r="J39" s="412">
        <v>16</v>
      </c>
      <c r="K39" s="412">
        <v>1</v>
      </c>
      <c r="L39" s="412">
        <v>0</v>
      </c>
      <c r="M39" s="412">
        <v>1</v>
      </c>
      <c r="N39" s="108">
        <f t="shared" si="5"/>
        <v>71</v>
      </c>
      <c r="O39" s="108"/>
      <c r="P39" s="412">
        <v>5</v>
      </c>
      <c r="Q39" s="412">
        <v>29</v>
      </c>
      <c r="R39" s="412">
        <v>19</v>
      </c>
      <c r="S39" s="412">
        <v>15</v>
      </c>
      <c r="T39" s="412">
        <v>1</v>
      </c>
      <c r="U39" s="412">
        <v>0</v>
      </c>
      <c r="V39" s="412">
        <v>1</v>
      </c>
      <c r="W39" s="413">
        <f t="shared" si="16"/>
        <v>70</v>
      </c>
      <c r="X39" s="415"/>
      <c r="Y39" s="405"/>
    </row>
    <row r="40" spans="1:41" s="82" customFormat="1" ht="11.1" customHeight="1">
      <c r="A40" s="309">
        <v>2</v>
      </c>
      <c r="B40" s="309">
        <v>4</v>
      </c>
      <c r="C40" s="309">
        <v>10</v>
      </c>
      <c r="D40" s="1820"/>
      <c r="E40" s="411"/>
      <c r="F40" s="69" t="s">
        <v>177</v>
      </c>
      <c r="G40" s="412">
        <v>2</v>
      </c>
      <c r="H40" s="412">
        <v>0</v>
      </c>
      <c r="I40" s="412">
        <v>0</v>
      </c>
      <c r="J40" s="412">
        <v>1</v>
      </c>
      <c r="K40" s="412">
        <v>0</v>
      </c>
      <c r="L40" s="412">
        <v>0</v>
      </c>
      <c r="M40" s="412">
        <v>0</v>
      </c>
      <c r="N40" s="108">
        <f t="shared" si="5"/>
        <v>3</v>
      </c>
      <c r="O40" s="108"/>
      <c r="P40" s="412">
        <v>2</v>
      </c>
      <c r="Q40" s="412">
        <v>0</v>
      </c>
      <c r="R40" s="412">
        <v>0</v>
      </c>
      <c r="S40" s="412">
        <v>1</v>
      </c>
      <c r="T40" s="412">
        <v>0</v>
      </c>
      <c r="U40" s="412">
        <v>0</v>
      </c>
      <c r="V40" s="412">
        <v>0</v>
      </c>
      <c r="W40" s="413">
        <f t="shared" si="16"/>
        <v>3</v>
      </c>
      <c r="X40" s="422"/>
      <c r="Y40" s="405"/>
    </row>
    <row r="41" spans="1:41" s="82" customFormat="1" ht="11.1" customHeight="1">
      <c r="A41" s="309">
        <v>2</v>
      </c>
      <c r="B41" s="309">
        <v>4</v>
      </c>
      <c r="C41" s="309">
        <v>10</v>
      </c>
      <c r="D41" s="1820"/>
      <c r="E41" s="411"/>
      <c r="F41" s="69" t="s">
        <v>178</v>
      </c>
      <c r="G41" s="412">
        <v>3</v>
      </c>
      <c r="H41" s="412">
        <v>11</v>
      </c>
      <c r="I41" s="412">
        <v>1</v>
      </c>
      <c r="J41" s="412">
        <v>2</v>
      </c>
      <c r="K41" s="412">
        <v>0</v>
      </c>
      <c r="L41" s="412">
        <v>0</v>
      </c>
      <c r="M41" s="412">
        <v>0</v>
      </c>
      <c r="N41" s="108">
        <f t="shared" si="5"/>
        <v>17</v>
      </c>
      <c r="O41" s="108"/>
      <c r="P41" s="412">
        <v>3</v>
      </c>
      <c r="Q41" s="412">
        <v>10</v>
      </c>
      <c r="R41" s="412">
        <v>1</v>
      </c>
      <c r="S41" s="412">
        <v>2</v>
      </c>
      <c r="T41" s="412">
        <v>0</v>
      </c>
      <c r="U41" s="412">
        <v>0</v>
      </c>
      <c r="V41" s="412">
        <v>0</v>
      </c>
      <c r="W41" s="413">
        <f t="shared" si="16"/>
        <v>16</v>
      </c>
      <c r="X41" s="167"/>
      <c r="Y41" s="405"/>
    </row>
    <row r="42" spans="1:41" s="82" customFormat="1" ht="11.1" customHeight="1">
      <c r="A42" s="309">
        <v>2</v>
      </c>
      <c r="B42" s="309">
        <v>4</v>
      </c>
      <c r="C42" s="309">
        <v>10</v>
      </c>
      <c r="D42" s="1820"/>
      <c r="E42" s="411"/>
      <c r="F42" s="69" t="s">
        <v>179</v>
      </c>
      <c r="G42" s="412">
        <v>1</v>
      </c>
      <c r="H42" s="412">
        <v>15</v>
      </c>
      <c r="I42" s="412">
        <v>8</v>
      </c>
      <c r="J42" s="412">
        <v>5</v>
      </c>
      <c r="K42" s="412">
        <v>2</v>
      </c>
      <c r="L42" s="412">
        <v>0</v>
      </c>
      <c r="M42" s="412">
        <v>0</v>
      </c>
      <c r="N42" s="108">
        <f t="shared" si="5"/>
        <v>31</v>
      </c>
      <c r="O42" s="108"/>
      <c r="P42" s="412">
        <v>1</v>
      </c>
      <c r="Q42" s="412">
        <v>15</v>
      </c>
      <c r="R42" s="412">
        <v>8</v>
      </c>
      <c r="S42" s="412">
        <v>5</v>
      </c>
      <c r="T42" s="412">
        <v>1</v>
      </c>
      <c r="U42" s="412">
        <v>0</v>
      </c>
      <c r="V42" s="412">
        <v>0</v>
      </c>
      <c r="W42" s="413">
        <f t="shared" si="16"/>
        <v>30</v>
      </c>
      <c r="X42" s="167"/>
      <c r="Y42" s="405"/>
    </row>
    <row r="43" spans="1:41" s="82" customFormat="1" ht="12" customHeight="1">
      <c r="A43" s="309"/>
      <c r="B43" s="309"/>
      <c r="C43" s="309"/>
      <c r="D43" s="1820"/>
      <c r="E43" s="414" t="s">
        <v>33</v>
      </c>
      <c r="F43" s="69"/>
      <c r="G43" s="159">
        <f t="shared" ref="G43:M43" si="23">SUM(G44:G45)</f>
        <v>2</v>
      </c>
      <c r="H43" s="159">
        <f t="shared" si="23"/>
        <v>14</v>
      </c>
      <c r="I43" s="159">
        <f t="shared" si="23"/>
        <v>8</v>
      </c>
      <c r="J43" s="159">
        <f t="shared" si="23"/>
        <v>8</v>
      </c>
      <c r="K43" s="159">
        <f t="shared" si="23"/>
        <v>0</v>
      </c>
      <c r="L43" s="159">
        <f t="shared" si="23"/>
        <v>0</v>
      </c>
      <c r="M43" s="159">
        <f t="shared" si="23"/>
        <v>0</v>
      </c>
      <c r="N43" s="159">
        <f t="shared" si="5"/>
        <v>32</v>
      </c>
      <c r="O43" s="159"/>
      <c r="P43" s="159">
        <f t="shared" ref="P43:V43" si="24">SUM(P44:P45)</f>
        <v>2</v>
      </c>
      <c r="Q43" s="159">
        <f t="shared" si="24"/>
        <v>14</v>
      </c>
      <c r="R43" s="159">
        <f t="shared" si="24"/>
        <v>8</v>
      </c>
      <c r="S43" s="159">
        <f t="shared" si="24"/>
        <v>8</v>
      </c>
      <c r="T43" s="159">
        <f t="shared" si="24"/>
        <v>0</v>
      </c>
      <c r="U43" s="159">
        <f t="shared" si="24"/>
        <v>0</v>
      </c>
      <c r="V43" s="159">
        <f t="shared" si="24"/>
        <v>0</v>
      </c>
      <c r="W43" s="409">
        <f t="shared" si="16"/>
        <v>32</v>
      </c>
      <c r="X43" s="167"/>
      <c r="Y43" s="405"/>
    </row>
    <row r="44" spans="1:41" s="82" customFormat="1" ht="11.1" customHeight="1">
      <c r="A44" s="309">
        <v>2</v>
      </c>
      <c r="B44" s="309">
        <v>4</v>
      </c>
      <c r="C44" s="309">
        <v>3</v>
      </c>
      <c r="D44" s="1820"/>
      <c r="E44" s="416"/>
      <c r="F44" s="69" t="s">
        <v>173</v>
      </c>
      <c r="G44" s="412">
        <v>0</v>
      </c>
      <c r="H44" s="412">
        <v>6</v>
      </c>
      <c r="I44" s="412">
        <v>4</v>
      </c>
      <c r="J44" s="412">
        <v>5</v>
      </c>
      <c r="K44" s="412">
        <v>0</v>
      </c>
      <c r="L44" s="412">
        <v>0</v>
      </c>
      <c r="M44" s="412">
        <v>0</v>
      </c>
      <c r="N44" s="108">
        <f t="shared" si="5"/>
        <v>15</v>
      </c>
      <c r="O44" s="108"/>
      <c r="P44" s="412">
        <v>0</v>
      </c>
      <c r="Q44" s="412">
        <v>6</v>
      </c>
      <c r="R44" s="412">
        <v>4</v>
      </c>
      <c r="S44" s="412">
        <v>5</v>
      </c>
      <c r="T44" s="412">
        <v>0</v>
      </c>
      <c r="U44" s="412">
        <v>0</v>
      </c>
      <c r="V44" s="412">
        <v>0</v>
      </c>
      <c r="W44" s="413">
        <f t="shared" si="16"/>
        <v>15</v>
      </c>
      <c r="X44" s="167"/>
      <c r="Y44" s="405"/>
    </row>
    <row r="45" spans="1:41" s="82" customFormat="1" ht="11.1" customHeight="1">
      <c r="A45" s="309">
        <v>2</v>
      </c>
      <c r="B45" s="309">
        <v>4</v>
      </c>
      <c r="C45" s="309">
        <v>3</v>
      </c>
      <c r="D45" s="1820"/>
      <c r="E45" s="416"/>
      <c r="F45" s="69" t="s">
        <v>174</v>
      </c>
      <c r="G45" s="412">
        <v>2</v>
      </c>
      <c r="H45" s="412">
        <v>8</v>
      </c>
      <c r="I45" s="412">
        <v>4</v>
      </c>
      <c r="J45" s="412">
        <v>3</v>
      </c>
      <c r="K45" s="412">
        <v>0</v>
      </c>
      <c r="L45" s="412">
        <v>0</v>
      </c>
      <c r="M45" s="412">
        <v>0</v>
      </c>
      <c r="N45" s="108">
        <f t="shared" si="5"/>
        <v>17</v>
      </c>
      <c r="O45" s="108"/>
      <c r="P45" s="412">
        <v>2</v>
      </c>
      <c r="Q45" s="412">
        <v>8</v>
      </c>
      <c r="R45" s="412">
        <v>4</v>
      </c>
      <c r="S45" s="412">
        <v>3</v>
      </c>
      <c r="T45" s="412">
        <v>0</v>
      </c>
      <c r="U45" s="412">
        <v>0</v>
      </c>
      <c r="V45" s="412">
        <v>0</v>
      </c>
      <c r="W45" s="413">
        <f t="shared" si="16"/>
        <v>17</v>
      </c>
      <c r="Y45" s="405"/>
      <c r="Z45" s="405"/>
      <c r="AA45" s="405"/>
      <c r="AB45" s="405"/>
      <c r="AC45" s="405"/>
      <c r="AD45" s="405"/>
      <c r="AE45" s="405"/>
      <c r="AF45" s="405"/>
      <c r="AG45" s="405"/>
      <c r="AH45" s="405"/>
      <c r="AI45" s="405"/>
      <c r="AJ45" s="405"/>
      <c r="AK45" s="405"/>
      <c r="AL45" s="405"/>
      <c r="AM45" s="405"/>
      <c r="AN45" s="405"/>
      <c r="AO45" s="405"/>
    </row>
    <row r="46" spans="1:41" s="82" customFormat="1" ht="12" customHeight="1">
      <c r="A46" s="309"/>
      <c r="B46" s="309"/>
      <c r="C46" s="309"/>
      <c r="D46" s="1820"/>
      <c r="E46" s="414" t="s">
        <v>34</v>
      </c>
      <c r="F46" s="69"/>
      <c r="G46" s="159">
        <f t="shared" ref="G46:M46" si="25">SUM(G47:G49)</f>
        <v>1</v>
      </c>
      <c r="H46" s="159">
        <f t="shared" si="25"/>
        <v>8</v>
      </c>
      <c r="I46" s="159">
        <f t="shared" si="25"/>
        <v>1</v>
      </c>
      <c r="J46" s="159">
        <f t="shared" si="25"/>
        <v>6</v>
      </c>
      <c r="K46" s="159">
        <f t="shared" si="25"/>
        <v>0</v>
      </c>
      <c r="L46" s="159">
        <f t="shared" si="25"/>
        <v>0</v>
      </c>
      <c r="M46" s="159">
        <f t="shared" si="25"/>
        <v>1</v>
      </c>
      <c r="N46" s="159">
        <f t="shared" si="5"/>
        <v>17</v>
      </c>
      <c r="O46" s="159"/>
      <c r="P46" s="159">
        <f t="shared" ref="P46:V46" si="26">SUM(P47:P49)</f>
        <v>1</v>
      </c>
      <c r="Q46" s="159">
        <f t="shared" si="26"/>
        <v>8</v>
      </c>
      <c r="R46" s="159">
        <f t="shared" si="26"/>
        <v>1</v>
      </c>
      <c r="S46" s="159">
        <f t="shared" si="26"/>
        <v>6</v>
      </c>
      <c r="T46" s="159">
        <f t="shared" si="26"/>
        <v>0</v>
      </c>
      <c r="U46" s="159">
        <f t="shared" si="26"/>
        <v>0</v>
      </c>
      <c r="V46" s="159">
        <f t="shared" si="26"/>
        <v>1</v>
      </c>
      <c r="W46" s="409">
        <f t="shared" si="16"/>
        <v>17</v>
      </c>
      <c r="Y46" s="405"/>
      <c r="Z46" s="405"/>
      <c r="AA46" s="405"/>
      <c r="AB46" s="405"/>
      <c r="AC46" s="405"/>
      <c r="AD46" s="405"/>
      <c r="AE46" s="405"/>
      <c r="AF46" s="405"/>
      <c r="AG46" s="405"/>
      <c r="AH46" s="405"/>
      <c r="AI46" s="405"/>
      <c r="AJ46" s="405"/>
      <c r="AK46" s="405"/>
      <c r="AL46" s="405"/>
      <c r="AM46" s="405"/>
      <c r="AN46" s="405"/>
      <c r="AO46" s="405"/>
    </row>
    <row r="47" spans="1:41" s="82" customFormat="1" ht="11.1" customHeight="1">
      <c r="A47" s="309">
        <v>2</v>
      </c>
      <c r="B47" s="309">
        <v>4</v>
      </c>
      <c r="C47" s="309">
        <v>7</v>
      </c>
      <c r="D47" s="1820"/>
      <c r="E47" s="411"/>
      <c r="F47" s="69" t="s">
        <v>173</v>
      </c>
      <c r="G47" s="412">
        <v>1</v>
      </c>
      <c r="H47" s="412">
        <v>2</v>
      </c>
      <c r="I47" s="412">
        <v>1</v>
      </c>
      <c r="J47" s="412">
        <v>3</v>
      </c>
      <c r="K47" s="412">
        <v>0</v>
      </c>
      <c r="L47" s="412">
        <v>0</v>
      </c>
      <c r="M47" s="412">
        <v>1</v>
      </c>
      <c r="N47" s="108">
        <f t="shared" si="5"/>
        <v>8</v>
      </c>
      <c r="O47" s="108"/>
      <c r="P47" s="412">
        <v>1</v>
      </c>
      <c r="Q47" s="412">
        <v>2</v>
      </c>
      <c r="R47" s="412">
        <v>1</v>
      </c>
      <c r="S47" s="412">
        <v>3</v>
      </c>
      <c r="T47" s="412">
        <v>0</v>
      </c>
      <c r="U47" s="412">
        <v>0</v>
      </c>
      <c r="V47" s="412">
        <v>1</v>
      </c>
      <c r="W47" s="413">
        <f t="shared" si="16"/>
        <v>8</v>
      </c>
      <c r="Y47" s="405"/>
      <c r="Z47" s="405"/>
      <c r="AA47" s="405"/>
      <c r="AB47" s="405"/>
      <c r="AC47" s="405"/>
      <c r="AD47" s="405"/>
      <c r="AE47" s="405"/>
      <c r="AF47" s="405"/>
      <c r="AG47" s="405"/>
      <c r="AH47" s="405"/>
      <c r="AI47" s="405"/>
      <c r="AJ47" s="405"/>
      <c r="AK47" s="405"/>
      <c r="AL47" s="405"/>
      <c r="AM47" s="405"/>
      <c r="AN47" s="405"/>
      <c r="AO47" s="405"/>
    </row>
    <row r="48" spans="1:41" s="82" customFormat="1" ht="11.1" customHeight="1">
      <c r="A48" s="309">
        <v>2</v>
      </c>
      <c r="B48" s="309">
        <v>4</v>
      </c>
      <c r="C48" s="309">
        <v>7</v>
      </c>
      <c r="D48" s="1820"/>
      <c r="E48" s="411"/>
      <c r="F48" s="69" t="s">
        <v>180</v>
      </c>
      <c r="G48" s="412">
        <v>0</v>
      </c>
      <c r="H48" s="412">
        <v>0</v>
      </c>
      <c r="I48" s="412">
        <v>0</v>
      </c>
      <c r="J48" s="412">
        <v>0</v>
      </c>
      <c r="K48" s="412">
        <v>0</v>
      </c>
      <c r="L48" s="412">
        <v>0</v>
      </c>
      <c r="M48" s="412">
        <v>0</v>
      </c>
      <c r="N48" s="108">
        <f t="shared" si="5"/>
        <v>0</v>
      </c>
      <c r="O48" s="108"/>
      <c r="P48" s="412">
        <v>0</v>
      </c>
      <c r="Q48" s="412">
        <v>0</v>
      </c>
      <c r="R48" s="412">
        <v>0</v>
      </c>
      <c r="S48" s="412">
        <v>0</v>
      </c>
      <c r="T48" s="412">
        <v>0</v>
      </c>
      <c r="U48" s="412">
        <v>0</v>
      </c>
      <c r="V48" s="412">
        <v>0</v>
      </c>
      <c r="W48" s="413">
        <f t="shared" si="16"/>
        <v>0</v>
      </c>
      <c r="Y48" s="405"/>
      <c r="Z48" s="405"/>
      <c r="AA48" s="405"/>
      <c r="AB48" s="405"/>
      <c r="AC48" s="405"/>
      <c r="AD48" s="405"/>
      <c r="AE48" s="405"/>
      <c r="AF48" s="405"/>
      <c r="AG48" s="405"/>
      <c r="AH48" s="405"/>
      <c r="AI48" s="405"/>
      <c r="AJ48" s="405"/>
      <c r="AK48" s="405"/>
      <c r="AL48" s="405"/>
      <c r="AM48" s="405"/>
      <c r="AN48" s="405"/>
      <c r="AO48" s="405"/>
    </row>
    <row r="49" spans="1:41" s="82" customFormat="1" ht="11.1" customHeight="1">
      <c r="A49" s="309">
        <v>2</v>
      </c>
      <c r="B49" s="309">
        <v>4</v>
      </c>
      <c r="C49" s="309">
        <v>7</v>
      </c>
      <c r="D49" s="1820"/>
      <c r="E49" s="411"/>
      <c r="F49" s="69" t="s">
        <v>174</v>
      </c>
      <c r="G49" s="412">
        <v>0</v>
      </c>
      <c r="H49" s="412">
        <v>6</v>
      </c>
      <c r="I49" s="412">
        <v>0</v>
      </c>
      <c r="J49" s="412">
        <v>3</v>
      </c>
      <c r="K49" s="412">
        <v>0</v>
      </c>
      <c r="L49" s="412">
        <v>0</v>
      </c>
      <c r="M49" s="412">
        <v>0</v>
      </c>
      <c r="N49" s="108">
        <f t="shared" si="5"/>
        <v>9</v>
      </c>
      <c r="O49" s="108"/>
      <c r="P49" s="412">
        <v>0</v>
      </c>
      <c r="Q49" s="412">
        <v>6</v>
      </c>
      <c r="R49" s="412">
        <v>0</v>
      </c>
      <c r="S49" s="412">
        <v>3</v>
      </c>
      <c r="T49" s="412">
        <v>0</v>
      </c>
      <c r="U49" s="412">
        <v>0</v>
      </c>
      <c r="V49" s="412">
        <v>0</v>
      </c>
      <c r="W49" s="413">
        <f t="shared" si="16"/>
        <v>9</v>
      </c>
      <c r="Y49" s="405"/>
      <c r="Z49" s="405"/>
      <c r="AA49" s="405"/>
      <c r="AB49" s="405"/>
      <c r="AC49" s="405"/>
      <c r="AD49" s="405"/>
      <c r="AE49" s="405"/>
      <c r="AF49" s="405"/>
      <c r="AG49" s="405"/>
      <c r="AH49" s="405"/>
      <c r="AI49" s="405"/>
      <c r="AJ49" s="405"/>
      <c r="AK49" s="405"/>
      <c r="AL49" s="405"/>
      <c r="AM49" s="405"/>
      <c r="AN49" s="405"/>
      <c r="AO49" s="405"/>
    </row>
    <row r="50" spans="1:41" s="82" customFormat="1" ht="12" customHeight="1">
      <c r="A50" s="309"/>
      <c r="B50" s="309"/>
      <c r="C50" s="309"/>
      <c r="D50" s="1820"/>
      <c r="E50" s="414" t="s">
        <v>35</v>
      </c>
      <c r="F50" s="69"/>
      <c r="G50" s="159">
        <f t="shared" ref="G50:M50" si="27">SUM(G51:G52)</f>
        <v>0</v>
      </c>
      <c r="H50" s="159">
        <f t="shared" si="27"/>
        <v>0</v>
      </c>
      <c r="I50" s="159">
        <f t="shared" si="27"/>
        <v>0</v>
      </c>
      <c r="J50" s="159">
        <f t="shared" si="27"/>
        <v>0</v>
      </c>
      <c r="K50" s="159">
        <f t="shared" si="27"/>
        <v>0</v>
      </c>
      <c r="L50" s="159">
        <f t="shared" si="27"/>
        <v>0</v>
      </c>
      <c r="M50" s="159">
        <f t="shared" si="27"/>
        <v>0</v>
      </c>
      <c r="N50" s="159">
        <f t="shared" si="5"/>
        <v>0</v>
      </c>
      <c r="O50" s="159"/>
      <c r="P50" s="159">
        <f t="shared" ref="P50:V50" si="28">SUM(P51:P52)</f>
        <v>0</v>
      </c>
      <c r="Q50" s="159">
        <f t="shared" si="28"/>
        <v>0</v>
      </c>
      <c r="R50" s="159">
        <f t="shared" si="28"/>
        <v>0</v>
      </c>
      <c r="S50" s="159">
        <f t="shared" si="28"/>
        <v>0</v>
      </c>
      <c r="T50" s="159">
        <f t="shared" si="28"/>
        <v>0</v>
      </c>
      <c r="U50" s="159">
        <f t="shared" si="28"/>
        <v>0</v>
      </c>
      <c r="V50" s="159">
        <f t="shared" si="28"/>
        <v>0</v>
      </c>
      <c r="W50" s="409">
        <f t="shared" si="16"/>
        <v>0</v>
      </c>
      <c r="Y50" s="405"/>
      <c r="Z50" s="405"/>
      <c r="AA50" s="405"/>
      <c r="AB50" s="405"/>
      <c r="AC50" s="405"/>
      <c r="AD50" s="405"/>
      <c r="AE50" s="405"/>
      <c r="AF50" s="405"/>
      <c r="AG50" s="405"/>
      <c r="AH50" s="405"/>
      <c r="AI50" s="405"/>
      <c r="AJ50" s="405"/>
      <c r="AK50" s="405"/>
      <c r="AL50" s="405"/>
      <c r="AM50" s="405"/>
      <c r="AN50" s="405"/>
      <c r="AO50" s="405"/>
    </row>
    <row r="51" spans="1:41" s="82" customFormat="1" ht="11.1" customHeight="1">
      <c r="A51" s="309">
        <v>2</v>
      </c>
      <c r="B51" s="309">
        <v>4</v>
      </c>
      <c r="C51" s="309">
        <v>1</v>
      </c>
      <c r="D51" s="1820"/>
      <c r="E51" s="416"/>
      <c r="F51" s="69" t="s">
        <v>173</v>
      </c>
      <c r="G51" s="412">
        <v>0</v>
      </c>
      <c r="H51" s="412">
        <v>0</v>
      </c>
      <c r="I51" s="412">
        <v>0</v>
      </c>
      <c r="J51" s="412">
        <v>0</v>
      </c>
      <c r="K51" s="412">
        <v>0</v>
      </c>
      <c r="L51" s="412">
        <v>0</v>
      </c>
      <c r="M51" s="412">
        <v>0</v>
      </c>
      <c r="N51" s="108">
        <f t="shared" si="5"/>
        <v>0</v>
      </c>
      <c r="O51" s="108"/>
      <c r="P51" s="412">
        <v>0</v>
      </c>
      <c r="Q51" s="412">
        <v>0</v>
      </c>
      <c r="R51" s="412">
        <v>0</v>
      </c>
      <c r="S51" s="412">
        <v>0</v>
      </c>
      <c r="T51" s="412">
        <v>0</v>
      </c>
      <c r="U51" s="412">
        <v>0</v>
      </c>
      <c r="V51" s="412">
        <v>0</v>
      </c>
      <c r="W51" s="413">
        <f t="shared" si="16"/>
        <v>0</v>
      </c>
      <c r="Y51" s="405"/>
      <c r="Z51" s="405"/>
      <c r="AA51" s="405"/>
      <c r="AB51" s="405"/>
      <c r="AC51" s="405"/>
      <c r="AD51" s="405"/>
      <c r="AE51" s="405"/>
      <c r="AF51" s="405"/>
      <c r="AG51" s="405"/>
      <c r="AH51" s="405"/>
      <c r="AI51" s="405"/>
      <c r="AJ51" s="405"/>
      <c r="AK51" s="405"/>
      <c r="AL51" s="405"/>
      <c r="AM51" s="405"/>
      <c r="AN51" s="405"/>
      <c r="AO51" s="405"/>
    </row>
    <row r="52" spans="1:41" s="82" customFormat="1" ht="11.1" customHeight="1">
      <c r="A52" s="309">
        <v>2</v>
      </c>
      <c r="B52" s="309">
        <v>4</v>
      </c>
      <c r="C52" s="309">
        <v>1</v>
      </c>
      <c r="D52" s="1820"/>
      <c r="E52" s="416"/>
      <c r="F52" s="69" t="s">
        <v>174</v>
      </c>
      <c r="G52" s="412">
        <v>0</v>
      </c>
      <c r="H52" s="412">
        <v>0</v>
      </c>
      <c r="I52" s="412">
        <v>0</v>
      </c>
      <c r="J52" s="412">
        <v>0</v>
      </c>
      <c r="K52" s="412">
        <v>0</v>
      </c>
      <c r="L52" s="412">
        <v>0</v>
      </c>
      <c r="M52" s="412">
        <v>0</v>
      </c>
      <c r="N52" s="108">
        <f t="shared" si="5"/>
        <v>0</v>
      </c>
      <c r="O52" s="108"/>
      <c r="P52" s="412">
        <v>0</v>
      </c>
      <c r="Q52" s="412">
        <v>0</v>
      </c>
      <c r="R52" s="412">
        <v>0</v>
      </c>
      <c r="S52" s="412">
        <v>0</v>
      </c>
      <c r="T52" s="412">
        <v>0</v>
      </c>
      <c r="U52" s="412">
        <v>0</v>
      </c>
      <c r="V52" s="412">
        <v>0</v>
      </c>
      <c r="W52" s="413">
        <f t="shared" si="16"/>
        <v>0</v>
      </c>
      <c r="Y52" s="405"/>
      <c r="Z52" s="405"/>
      <c r="AA52" s="405"/>
      <c r="AB52" s="405"/>
      <c r="AC52" s="405"/>
      <c r="AD52" s="405"/>
      <c r="AE52" s="405"/>
      <c r="AF52" s="405"/>
      <c r="AG52" s="405"/>
      <c r="AH52" s="405"/>
      <c r="AI52" s="405"/>
      <c r="AJ52" s="405"/>
      <c r="AK52" s="405"/>
      <c r="AL52" s="405"/>
      <c r="AM52" s="405"/>
      <c r="AN52" s="405"/>
      <c r="AO52" s="405"/>
    </row>
    <row r="53" spans="1:41" s="82" customFormat="1" ht="12" customHeight="1">
      <c r="A53" s="309"/>
      <c r="B53" s="309"/>
      <c r="C53" s="309"/>
      <c r="D53" s="1820"/>
      <c r="E53" s="414" t="s">
        <v>36</v>
      </c>
      <c r="F53" s="69"/>
      <c r="G53" s="159">
        <f t="shared" ref="G53:M53" si="29">SUM(G54:G56)</f>
        <v>0</v>
      </c>
      <c r="H53" s="159">
        <f t="shared" si="29"/>
        <v>0</v>
      </c>
      <c r="I53" s="159">
        <f t="shared" si="29"/>
        <v>0</v>
      </c>
      <c r="J53" s="159">
        <f t="shared" si="29"/>
        <v>0</v>
      </c>
      <c r="K53" s="159">
        <f t="shared" si="29"/>
        <v>0</v>
      </c>
      <c r="L53" s="159">
        <f t="shared" si="29"/>
        <v>0</v>
      </c>
      <c r="M53" s="159">
        <f t="shared" si="29"/>
        <v>0</v>
      </c>
      <c r="N53" s="159">
        <f t="shared" si="5"/>
        <v>0</v>
      </c>
      <c r="O53" s="159"/>
      <c r="P53" s="159">
        <f t="shared" ref="P53:V53" si="30">SUM(P54:P56)</f>
        <v>0</v>
      </c>
      <c r="Q53" s="159">
        <f t="shared" si="30"/>
        <v>0</v>
      </c>
      <c r="R53" s="159">
        <f t="shared" si="30"/>
        <v>0</v>
      </c>
      <c r="S53" s="159">
        <f t="shared" si="30"/>
        <v>0</v>
      </c>
      <c r="T53" s="159">
        <f t="shared" si="30"/>
        <v>0</v>
      </c>
      <c r="U53" s="159">
        <f t="shared" si="30"/>
        <v>0</v>
      </c>
      <c r="V53" s="159">
        <f t="shared" si="30"/>
        <v>0</v>
      </c>
      <c r="W53" s="409">
        <f t="shared" si="16"/>
        <v>0</v>
      </c>
      <c r="Y53" s="405"/>
      <c r="Z53" s="405"/>
      <c r="AA53" s="405"/>
      <c r="AB53" s="405"/>
      <c r="AC53" s="405"/>
      <c r="AD53" s="405"/>
      <c r="AE53" s="405"/>
      <c r="AF53" s="405"/>
      <c r="AG53" s="405"/>
      <c r="AH53" s="405"/>
      <c r="AI53" s="405"/>
      <c r="AJ53" s="405"/>
      <c r="AK53" s="405"/>
      <c r="AL53" s="405"/>
      <c r="AM53" s="405"/>
      <c r="AN53" s="405"/>
      <c r="AO53" s="405"/>
    </row>
    <row r="54" spans="1:41" s="405" customFormat="1" ht="11.1" customHeight="1">
      <c r="A54" s="309">
        <v>2</v>
      </c>
      <c r="B54" s="309">
        <v>4</v>
      </c>
      <c r="C54" s="309">
        <v>9</v>
      </c>
      <c r="D54" s="1820"/>
      <c r="E54" s="370"/>
      <c r="F54" s="69" t="s">
        <v>173</v>
      </c>
      <c r="G54" s="412">
        <v>0</v>
      </c>
      <c r="H54" s="412">
        <v>0</v>
      </c>
      <c r="I54" s="412">
        <v>0</v>
      </c>
      <c r="J54" s="412">
        <v>0</v>
      </c>
      <c r="K54" s="412">
        <v>0</v>
      </c>
      <c r="L54" s="412">
        <v>0</v>
      </c>
      <c r="M54" s="412">
        <v>0</v>
      </c>
      <c r="N54" s="108">
        <f t="shared" si="5"/>
        <v>0</v>
      </c>
      <c r="O54" s="108"/>
      <c r="P54" s="412">
        <v>0</v>
      </c>
      <c r="Q54" s="412">
        <v>0</v>
      </c>
      <c r="R54" s="412">
        <v>0</v>
      </c>
      <c r="S54" s="412">
        <v>0</v>
      </c>
      <c r="T54" s="412">
        <v>0</v>
      </c>
      <c r="U54" s="412">
        <v>0</v>
      </c>
      <c r="V54" s="412">
        <v>0</v>
      </c>
      <c r="W54" s="413">
        <f t="shared" si="16"/>
        <v>0</v>
      </c>
      <c r="X54" s="82"/>
      <c r="Y54" s="404"/>
      <c r="Z54" s="404"/>
      <c r="AA54" s="404"/>
    </row>
    <row r="55" spans="1:41" s="82" customFormat="1" ht="11.1" customHeight="1">
      <c r="A55" s="309">
        <v>2</v>
      </c>
      <c r="B55" s="309">
        <v>4</v>
      </c>
      <c r="C55" s="309">
        <v>9</v>
      </c>
      <c r="D55" s="1820"/>
      <c r="E55" s="370"/>
      <c r="F55" s="69" t="s">
        <v>174</v>
      </c>
      <c r="G55" s="412">
        <v>0</v>
      </c>
      <c r="H55" s="412">
        <v>0</v>
      </c>
      <c r="I55" s="412">
        <v>0</v>
      </c>
      <c r="J55" s="412">
        <v>0</v>
      </c>
      <c r="K55" s="412">
        <v>0</v>
      </c>
      <c r="L55" s="412">
        <v>0</v>
      </c>
      <c r="M55" s="412">
        <v>0</v>
      </c>
      <c r="N55" s="108">
        <f t="shared" si="5"/>
        <v>0</v>
      </c>
      <c r="O55" s="108"/>
      <c r="P55" s="412">
        <v>0</v>
      </c>
      <c r="Q55" s="412">
        <v>0</v>
      </c>
      <c r="R55" s="412">
        <v>0</v>
      </c>
      <c r="S55" s="412">
        <v>0</v>
      </c>
      <c r="T55" s="412">
        <v>0</v>
      </c>
      <c r="U55" s="412">
        <v>0</v>
      </c>
      <c r="V55" s="412">
        <v>0</v>
      </c>
      <c r="W55" s="413">
        <f t="shared" si="16"/>
        <v>0</v>
      </c>
      <c r="Y55" s="405"/>
      <c r="Z55" s="405"/>
      <c r="AA55" s="405"/>
      <c r="AB55" s="405"/>
      <c r="AC55" s="405"/>
      <c r="AD55" s="405"/>
      <c r="AE55" s="405"/>
      <c r="AF55" s="405"/>
      <c r="AG55" s="405"/>
      <c r="AH55" s="405"/>
      <c r="AI55" s="405"/>
      <c r="AJ55" s="405"/>
      <c r="AK55" s="405"/>
      <c r="AL55" s="405"/>
      <c r="AM55" s="405"/>
      <c r="AN55" s="405"/>
      <c r="AO55" s="405"/>
    </row>
    <row r="56" spans="1:41" s="82" customFormat="1" ht="11.1" customHeight="1">
      <c r="A56" s="309">
        <v>2</v>
      </c>
      <c r="B56" s="309">
        <v>4</v>
      </c>
      <c r="C56" s="309">
        <v>9</v>
      </c>
      <c r="D56" s="1820"/>
      <c r="E56" s="370"/>
      <c r="F56" s="69" t="s">
        <v>179</v>
      </c>
      <c r="G56" s="412">
        <v>0</v>
      </c>
      <c r="H56" s="412">
        <v>0</v>
      </c>
      <c r="I56" s="412">
        <v>0</v>
      </c>
      <c r="J56" s="412">
        <v>0</v>
      </c>
      <c r="K56" s="412">
        <v>0</v>
      </c>
      <c r="L56" s="412">
        <v>0</v>
      </c>
      <c r="M56" s="412">
        <v>0</v>
      </c>
      <c r="N56" s="108">
        <f t="shared" si="5"/>
        <v>0</v>
      </c>
      <c r="O56" s="108"/>
      <c r="P56" s="412">
        <v>0</v>
      </c>
      <c r="Q56" s="412">
        <v>0</v>
      </c>
      <c r="R56" s="412">
        <v>0</v>
      </c>
      <c r="S56" s="412">
        <v>0</v>
      </c>
      <c r="T56" s="412">
        <v>0</v>
      </c>
      <c r="U56" s="412">
        <v>0</v>
      </c>
      <c r="V56" s="412">
        <v>0</v>
      </c>
      <c r="W56" s="413">
        <f t="shared" si="16"/>
        <v>0</v>
      </c>
      <c r="Y56" s="405"/>
      <c r="Z56" s="405"/>
      <c r="AA56" s="405"/>
      <c r="AB56" s="405"/>
      <c r="AC56" s="405"/>
      <c r="AD56" s="405"/>
      <c r="AE56" s="405"/>
      <c r="AF56" s="405"/>
      <c r="AG56" s="405"/>
      <c r="AH56" s="405"/>
      <c r="AI56" s="405"/>
      <c r="AJ56" s="405"/>
      <c r="AK56" s="405"/>
      <c r="AL56" s="405"/>
      <c r="AM56" s="405"/>
      <c r="AN56" s="405"/>
      <c r="AO56" s="405"/>
    </row>
    <row r="57" spans="1:41" s="82" customFormat="1" ht="12" customHeight="1">
      <c r="A57" s="309"/>
      <c r="B57" s="309"/>
      <c r="C57" s="309"/>
      <c r="D57" s="1820"/>
      <c r="E57" s="419" t="s">
        <v>37</v>
      </c>
      <c r="F57" s="118"/>
      <c r="G57" s="159">
        <f>SUM(G58)</f>
        <v>0</v>
      </c>
      <c r="H57" s="159">
        <f t="shared" ref="H57:M57" si="31">SUM(H58)</f>
        <v>0</v>
      </c>
      <c r="I57" s="159">
        <f t="shared" si="31"/>
        <v>0</v>
      </c>
      <c r="J57" s="159">
        <f t="shared" si="31"/>
        <v>7</v>
      </c>
      <c r="K57" s="159">
        <f t="shared" si="31"/>
        <v>4</v>
      </c>
      <c r="L57" s="159">
        <f t="shared" si="31"/>
        <v>4</v>
      </c>
      <c r="M57" s="159">
        <f t="shared" si="31"/>
        <v>9</v>
      </c>
      <c r="N57" s="159">
        <f t="shared" si="5"/>
        <v>24</v>
      </c>
      <c r="O57" s="159"/>
      <c r="P57" s="159">
        <f t="shared" ref="P57:V57" si="32">SUM(P58)</f>
        <v>0</v>
      </c>
      <c r="Q57" s="159">
        <f t="shared" si="32"/>
        <v>0</v>
      </c>
      <c r="R57" s="159">
        <f t="shared" si="32"/>
        <v>0</v>
      </c>
      <c r="S57" s="159">
        <f t="shared" si="32"/>
        <v>7</v>
      </c>
      <c r="T57" s="159">
        <f t="shared" si="32"/>
        <v>4</v>
      </c>
      <c r="U57" s="159">
        <f t="shared" si="32"/>
        <v>4</v>
      </c>
      <c r="V57" s="159">
        <f t="shared" si="32"/>
        <v>9</v>
      </c>
      <c r="W57" s="409">
        <f t="shared" si="16"/>
        <v>24</v>
      </c>
      <c r="Y57" s="405"/>
      <c r="Z57" s="405"/>
      <c r="AA57" s="405"/>
      <c r="AB57" s="405"/>
      <c r="AC57" s="405"/>
      <c r="AD57" s="405"/>
      <c r="AE57" s="405"/>
      <c r="AF57" s="405"/>
      <c r="AG57" s="405"/>
      <c r="AH57" s="405"/>
      <c r="AI57" s="405"/>
      <c r="AJ57" s="405"/>
      <c r="AK57" s="405"/>
      <c r="AL57" s="405"/>
      <c r="AM57" s="405"/>
      <c r="AN57" s="405"/>
      <c r="AO57" s="405"/>
    </row>
    <row r="58" spans="1:41" s="82" customFormat="1" ht="11.1" customHeight="1">
      <c r="A58" s="309">
        <v>2</v>
      </c>
      <c r="B58" s="309">
        <v>4</v>
      </c>
      <c r="C58" s="309">
        <v>11</v>
      </c>
      <c r="D58" s="1855"/>
      <c r="E58" s="416"/>
      <c r="F58" s="69" t="s">
        <v>181</v>
      </c>
      <c r="G58" s="412">
        <v>0</v>
      </c>
      <c r="H58" s="412">
        <v>0</v>
      </c>
      <c r="I58" s="412">
        <v>0</v>
      </c>
      <c r="J58" s="412">
        <v>7</v>
      </c>
      <c r="K58" s="412">
        <v>4</v>
      </c>
      <c r="L58" s="412">
        <v>4</v>
      </c>
      <c r="M58" s="412">
        <v>9</v>
      </c>
      <c r="N58" s="108">
        <f t="shared" si="5"/>
        <v>24</v>
      </c>
      <c r="O58" s="108"/>
      <c r="P58" s="412">
        <v>0</v>
      </c>
      <c r="Q58" s="412">
        <v>0</v>
      </c>
      <c r="R58" s="412">
        <v>0</v>
      </c>
      <c r="S58" s="412">
        <v>7</v>
      </c>
      <c r="T58" s="412">
        <v>4</v>
      </c>
      <c r="U58" s="412">
        <v>4</v>
      </c>
      <c r="V58" s="412">
        <v>9</v>
      </c>
      <c r="W58" s="420">
        <f t="shared" si="16"/>
        <v>24</v>
      </c>
      <c r="Y58" s="405"/>
      <c r="Z58" s="405"/>
      <c r="AA58" s="405"/>
      <c r="AB58" s="405"/>
      <c r="AC58" s="405"/>
      <c r="AD58" s="405"/>
      <c r="AE58" s="405"/>
      <c r="AF58" s="405"/>
      <c r="AG58" s="405"/>
      <c r="AH58" s="405"/>
      <c r="AI58" s="405"/>
      <c r="AJ58" s="405"/>
      <c r="AK58" s="405"/>
      <c r="AL58" s="405"/>
      <c r="AM58" s="405"/>
      <c r="AN58" s="405"/>
      <c r="AO58" s="405"/>
    </row>
    <row r="59" spans="1:41" s="82" customFormat="1" ht="12" customHeight="1">
      <c r="A59" s="309"/>
      <c r="B59" s="309"/>
      <c r="C59" s="309"/>
      <c r="D59" s="1819">
        <v>1403</v>
      </c>
      <c r="E59" s="113" t="s">
        <v>38</v>
      </c>
      <c r="F59" s="114"/>
      <c r="G59" s="116">
        <f>SUM(G60,G63,G65)</f>
        <v>8</v>
      </c>
      <c r="H59" s="116">
        <f t="shared" ref="H59:M59" si="33">SUM(H60,H63,H65)</f>
        <v>51</v>
      </c>
      <c r="I59" s="116">
        <f t="shared" si="33"/>
        <v>19</v>
      </c>
      <c r="J59" s="116">
        <f t="shared" si="33"/>
        <v>30</v>
      </c>
      <c r="K59" s="116">
        <f t="shared" si="33"/>
        <v>11</v>
      </c>
      <c r="L59" s="116">
        <f t="shared" si="33"/>
        <v>1</v>
      </c>
      <c r="M59" s="116">
        <f t="shared" si="33"/>
        <v>6</v>
      </c>
      <c r="N59" s="116">
        <f>SUM(G59:M59)</f>
        <v>126</v>
      </c>
      <c r="O59" s="116"/>
      <c r="P59" s="116">
        <f>SUM(P60,P63,P65)</f>
        <v>5</v>
      </c>
      <c r="Q59" s="116">
        <f t="shared" ref="Q59:V59" si="34">SUM(Q60,Q63,Q65)</f>
        <v>33</v>
      </c>
      <c r="R59" s="116">
        <f t="shared" si="34"/>
        <v>14</v>
      </c>
      <c r="S59" s="116">
        <f t="shared" si="34"/>
        <v>25</v>
      </c>
      <c r="T59" s="116">
        <f t="shared" si="34"/>
        <v>9</v>
      </c>
      <c r="U59" s="116">
        <f t="shared" si="34"/>
        <v>1</v>
      </c>
      <c r="V59" s="116">
        <f t="shared" si="34"/>
        <v>6</v>
      </c>
      <c r="W59" s="406">
        <f>SUM(P59:V59)</f>
        <v>93</v>
      </c>
      <c r="Y59" s="405"/>
      <c r="Z59" s="405"/>
      <c r="AA59" s="405"/>
      <c r="AB59" s="405"/>
      <c r="AC59" s="405"/>
      <c r="AD59" s="405"/>
      <c r="AE59" s="405"/>
      <c r="AF59" s="405"/>
      <c r="AG59" s="405"/>
      <c r="AH59" s="405"/>
      <c r="AI59" s="405"/>
      <c r="AJ59" s="405"/>
      <c r="AK59" s="405"/>
      <c r="AL59" s="405"/>
      <c r="AM59" s="405"/>
      <c r="AN59" s="405"/>
      <c r="AO59" s="405"/>
    </row>
    <row r="60" spans="1:41" s="82" customFormat="1" ht="12" customHeight="1">
      <c r="A60" s="309"/>
      <c r="B60" s="309"/>
      <c r="C60" s="309"/>
      <c r="D60" s="1820"/>
      <c r="E60" s="419" t="s">
        <v>39</v>
      </c>
      <c r="F60" s="69"/>
      <c r="G60" s="159">
        <f t="shared" ref="G60:M60" si="35">SUM(G61:G62)</f>
        <v>3</v>
      </c>
      <c r="H60" s="159">
        <f t="shared" si="35"/>
        <v>25</v>
      </c>
      <c r="I60" s="159">
        <f t="shared" si="35"/>
        <v>8</v>
      </c>
      <c r="J60" s="159">
        <f t="shared" si="35"/>
        <v>7</v>
      </c>
      <c r="K60" s="159">
        <f t="shared" si="35"/>
        <v>2</v>
      </c>
      <c r="L60" s="159">
        <f t="shared" si="35"/>
        <v>0</v>
      </c>
      <c r="M60" s="159">
        <f t="shared" si="35"/>
        <v>0</v>
      </c>
      <c r="N60" s="159">
        <f t="shared" si="5"/>
        <v>45</v>
      </c>
      <c r="O60" s="159"/>
      <c r="P60" s="159">
        <f t="shared" ref="P60:V60" si="36">SUM(P61:P62)</f>
        <v>1</v>
      </c>
      <c r="Q60" s="159">
        <f t="shared" si="36"/>
        <v>8</v>
      </c>
      <c r="R60" s="159">
        <f t="shared" si="36"/>
        <v>4</v>
      </c>
      <c r="S60" s="159">
        <f t="shared" si="36"/>
        <v>3</v>
      </c>
      <c r="T60" s="159">
        <f t="shared" si="36"/>
        <v>0</v>
      </c>
      <c r="U60" s="159">
        <f t="shared" si="36"/>
        <v>0</v>
      </c>
      <c r="V60" s="159">
        <f t="shared" si="36"/>
        <v>0</v>
      </c>
      <c r="W60" s="421">
        <f>SUM(P60:V60)</f>
        <v>16</v>
      </c>
      <c r="Y60" s="405"/>
      <c r="Z60" s="405"/>
      <c r="AA60" s="405"/>
      <c r="AB60" s="405"/>
      <c r="AC60" s="405"/>
      <c r="AD60" s="405"/>
      <c r="AE60" s="405"/>
      <c r="AF60" s="405"/>
      <c r="AG60" s="405"/>
      <c r="AH60" s="405"/>
      <c r="AI60" s="405"/>
      <c r="AJ60" s="405"/>
      <c r="AK60" s="405"/>
      <c r="AL60" s="405"/>
      <c r="AM60" s="405"/>
      <c r="AN60" s="405"/>
      <c r="AO60" s="405"/>
    </row>
    <row r="61" spans="1:41" s="82" customFormat="1" ht="11.1" customHeight="1">
      <c r="A61" s="309">
        <v>3</v>
      </c>
      <c r="B61" s="309">
        <v>5</v>
      </c>
      <c r="C61" s="309">
        <v>11</v>
      </c>
      <c r="D61" s="1820"/>
      <c r="E61" s="416"/>
      <c r="F61" s="69" t="s">
        <v>182</v>
      </c>
      <c r="G61" s="412">
        <v>0</v>
      </c>
      <c r="H61" s="412">
        <v>0</v>
      </c>
      <c r="I61" s="412">
        <v>0</v>
      </c>
      <c r="J61" s="412">
        <v>0</v>
      </c>
      <c r="K61" s="412">
        <v>0</v>
      </c>
      <c r="L61" s="412">
        <v>0</v>
      </c>
      <c r="M61" s="412">
        <v>0</v>
      </c>
      <c r="N61" s="108">
        <f t="shared" si="5"/>
        <v>0</v>
      </c>
      <c r="O61" s="108"/>
      <c r="P61" s="412">
        <v>0</v>
      </c>
      <c r="Q61" s="412">
        <v>0</v>
      </c>
      <c r="R61" s="412">
        <v>0</v>
      </c>
      <c r="S61" s="412">
        <v>0</v>
      </c>
      <c r="T61" s="412">
        <v>0</v>
      </c>
      <c r="U61" s="412">
        <v>0</v>
      </c>
      <c r="V61" s="412">
        <v>0</v>
      </c>
      <c r="W61" s="413">
        <f t="shared" ref="W61:W66" si="37">SUM(P61:V61)</f>
        <v>0</v>
      </c>
      <c r="Y61" s="405"/>
      <c r="Z61" s="405"/>
      <c r="AA61" s="405"/>
      <c r="AB61" s="405"/>
      <c r="AC61" s="405"/>
      <c r="AD61" s="405"/>
      <c r="AE61" s="405"/>
      <c r="AF61" s="405"/>
      <c r="AG61" s="405"/>
      <c r="AH61" s="405"/>
      <c r="AI61" s="405"/>
      <c r="AJ61" s="405"/>
      <c r="AK61" s="405"/>
      <c r="AL61" s="405"/>
      <c r="AM61" s="405"/>
      <c r="AN61" s="405"/>
      <c r="AO61" s="405"/>
    </row>
    <row r="62" spans="1:41" s="82" customFormat="1" ht="11.1" customHeight="1">
      <c r="A62" s="309">
        <v>3</v>
      </c>
      <c r="B62" s="309">
        <v>5</v>
      </c>
      <c r="C62" s="309">
        <v>11</v>
      </c>
      <c r="D62" s="1820"/>
      <c r="E62" s="416"/>
      <c r="F62" s="69" t="s">
        <v>183</v>
      </c>
      <c r="G62" s="412">
        <v>3</v>
      </c>
      <c r="H62" s="412">
        <v>25</v>
      </c>
      <c r="I62" s="412">
        <v>8</v>
      </c>
      <c r="J62" s="412">
        <v>7</v>
      </c>
      <c r="K62" s="412">
        <v>2</v>
      </c>
      <c r="L62" s="412">
        <v>0</v>
      </c>
      <c r="M62" s="412">
        <v>0</v>
      </c>
      <c r="N62" s="108">
        <f t="shared" si="5"/>
        <v>45</v>
      </c>
      <c r="O62" s="108"/>
      <c r="P62" s="412">
        <v>1</v>
      </c>
      <c r="Q62" s="412">
        <v>8</v>
      </c>
      <c r="R62" s="412">
        <v>4</v>
      </c>
      <c r="S62" s="412">
        <v>3</v>
      </c>
      <c r="T62" s="412">
        <v>0</v>
      </c>
      <c r="U62" s="412">
        <v>0</v>
      </c>
      <c r="V62" s="412">
        <v>0</v>
      </c>
      <c r="W62" s="413">
        <f t="shared" si="37"/>
        <v>16</v>
      </c>
      <c r="Y62" s="405"/>
      <c r="Z62" s="405"/>
      <c r="AA62" s="405"/>
      <c r="AB62" s="405"/>
      <c r="AC62" s="405"/>
      <c r="AD62" s="405"/>
      <c r="AE62" s="405"/>
      <c r="AF62" s="405"/>
      <c r="AG62" s="405"/>
      <c r="AH62" s="405"/>
      <c r="AI62" s="405"/>
      <c r="AJ62" s="405"/>
      <c r="AK62" s="405"/>
      <c r="AL62" s="405"/>
      <c r="AM62" s="405"/>
      <c r="AN62" s="405"/>
      <c r="AO62" s="405"/>
    </row>
    <row r="63" spans="1:41" s="82" customFormat="1" ht="12" customHeight="1">
      <c r="A63" s="309"/>
      <c r="B63" s="309"/>
      <c r="C63" s="309"/>
      <c r="D63" s="1820"/>
      <c r="E63" s="419" t="s">
        <v>40</v>
      </c>
      <c r="F63" s="69"/>
      <c r="G63" s="159">
        <f>SUM(G64)</f>
        <v>0</v>
      </c>
      <c r="H63" s="159">
        <f t="shared" ref="H63:M63" si="38">SUM(H64)</f>
        <v>6</v>
      </c>
      <c r="I63" s="159">
        <f t="shared" si="38"/>
        <v>3</v>
      </c>
      <c r="J63" s="159">
        <f t="shared" si="38"/>
        <v>10</v>
      </c>
      <c r="K63" s="159">
        <f t="shared" si="38"/>
        <v>2</v>
      </c>
      <c r="L63" s="159">
        <f t="shared" si="38"/>
        <v>0</v>
      </c>
      <c r="M63" s="159">
        <f t="shared" si="38"/>
        <v>0</v>
      </c>
      <c r="N63" s="159">
        <f t="shared" si="5"/>
        <v>21</v>
      </c>
      <c r="O63" s="159"/>
      <c r="P63" s="159">
        <f t="shared" ref="P63:V63" si="39">SUM(P64)</f>
        <v>0</v>
      </c>
      <c r="Q63" s="159">
        <f t="shared" si="39"/>
        <v>6</v>
      </c>
      <c r="R63" s="159">
        <f t="shared" si="39"/>
        <v>3</v>
      </c>
      <c r="S63" s="159">
        <f t="shared" si="39"/>
        <v>9</v>
      </c>
      <c r="T63" s="159">
        <f t="shared" si="39"/>
        <v>2</v>
      </c>
      <c r="U63" s="159">
        <f t="shared" si="39"/>
        <v>0</v>
      </c>
      <c r="V63" s="159">
        <f t="shared" si="39"/>
        <v>0</v>
      </c>
      <c r="W63" s="409">
        <f t="shared" si="37"/>
        <v>20</v>
      </c>
      <c r="Y63" s="405"/>
      <c r="Z63" s="405"/>
      <c r="AA63" s="405"/>
      <c r="AB63" s="405"/>
      <c r="AC63" s="405"/>
      <c r="AD63" s="405"/>
      <c r="AE63" s="405"/>
      <c r="AF63" s="405"/>
      <c r="AG63" s="405"/>
      <c r="AH63" s="405"/>
      <c r="AI63" s="405"/>
      <c r="AJ63" s="405"/>
      <c r="AK63" s="405"/>
      <c r="AL63" s="405"/>
      <c r="AM63" s="405"/>
      <c r="AN63" s="405"/>
      <c r="AO63" s="405"/>
    </row>
    <row r="64" spans="1:41" s="82" customFormat="1" ht="11.1" customHeight="1">
      <c r="A64" s="309">
        <v>3</v>
      </c>
      <c r="B64" s="309">
        <v>5</v>
      </c>
      <c r="C64" s="309">
        <v>8</v>
      </c>
      <c r="D64" s="1820"/>
      <c r="E64" s="416"/>
      <c r="F64" s="69" t="s">
        <v>183</v>
      </c>
      <c r="G64" s="412">
        <v>0</v>
      </c>
      <c r="H64" s="412">
        <v>6</v>
      </c>
      <c r="I64" s="412">
        <v>3</v>
      </c>
      <c r="J64" s="412">
        <v>10</v>
      </c>
      <c r="K64" s="412">
        <v>2</v>
      </c>
      <c r="L64" s="412">
        <v>0</v>
      </c>
      <c r="M64" s="412">
        <v>0</v>
      </c>
      <c r="N64" s="108">
        <f t="shared" si="5"/>
        <v>21</v>
      </c>
      <c r="O64" s="108"/>
      <c r="P64" s="412">
        <v>0</v>
      </c>
      <c r="Q64" s="412">
        <v>6</v>
      </c>
      <c r="R64" s="412">
        <v>3</v>
      </c>
      <c r="S64" s="412">
        <v>9</v>
      </c>
      <c r="T64" s="412">
        <v>2</v>
      </c>
      <c r="U64" s="412">
        <v>0</v>
      </c>
      <c r="V64" s="412">
        <v>0</v>
      </c>
      <c r="W64" s="413">
        <f t="shared" si="37"/>
        <v>20</v>
      </c>
      <c r="Y64" s="405"/>
      <c r="Z64" s="405"/>
      <c r="AA64" s="405"/>
      <c r="AB64" s="405"/>
      <c r="AC64" s="405"/>
      <c r="AD64" s="405"/>
      <c r="AE64" s="405"/>
      <c r="AF64" s="405"/>
      <c r="AG64" s="405"/>
      <c r="AH64" s="405"/>
      <c r="AI64" s="405"/>
      <c r="AJ64" s="405"/>
      <c r="AK64" s="405"/>
      <c r="AL64" s="405"/>
      <c r="AM64" s="405"/>
      <c r="AN64" s="405"/>
      <c r="AO64" s="405"/>
    </row>
    <row r="65" spans="1:41" s="82" customFormat="1" ht="12" customHeight="1">
      <c r="A65" s="309"/>
      <c r="B65" s="309"/>
      <c r="C65" s="309"/>
      <c r="D65" s="1820"/>
      <c r="E65" s="419" t="s">
        <v>41</v>
      </c>
      <c r="F65" s="69"/>
      <c r="G65" s="159">
        <f>SUM(G66:G67)</f>
        <v>5</v>
      </c>
      <c r="H65" s="159">
        <f t="shared" ref="H65:M65" si="40">SUM(H66:H67)</f>
        <v>20</v>
      </c>
      <c r="I65" s="159">
        <f t="shared" si="40"/>
        <v>8</v>
      </c>
      <c r="J65" s="159">
        <f t="shared" si="40"/>
        <v>13</v>
      </c>
      <c r="K65" s="159">
        <f t="shared" si="40"/>
        <v>7</v>
      </c>
      <c r="L65" s="159">
        <f t="shared" si="40"/>
        <v>1</v>
      </c>
      <c r="M65" s="159">
        <f t="shared" si="40"/>
        <v>6</v>
      </c>
      <c r="N65" s="159">
        <f t="shared" si="5"/>
        <v>60</v>
      </c>
      <c r="O65" s="159"/>
      <c r="P65" s="159">
        <f t="shared" ref="P65:V65" si="41">SUM(P66:P67)</f>
        <v>4</v>
      </c>
      <c r="Q65" s="159">
        <f t="shared" si="41"/>
        <v>19</v>
      </c>
      <c r="R65" s="159">
        <f t="shared" si="41"/>
        <v>7</v>
      </c>
      <c r="S65" s="159">
        <f t="shared" si="41"/>
        <v>13</v>
      </c>
      <c r="T65" s="159">
        <f t="shared" si="41"/>
        <v>7</v>
      </c>
      <c r="U65" s="159">
        <f t="shared" si="41"/>
        <v>1</v>
      </c>
      <c r="V65" s="159">
        <f t="shared" si="41"/>
        <v>6</v>
      </c>
      <c r="W65" s="409">
        <f t="shared" si="37"/>
        <v>57</v>
      </c>
      <c r="Y65" s="405"/>
      <c r="Z65" s="405"/>
      <c r="AA65" s="405"/>
      <c r="AB65" s="405"/>
      <c r="AC65" s="405"/>
      <c r="AD65" s="405"/>
      <c r="AE65" s="405"/>
      <c r="AF65" s="405"/>
      <c r="AG65" s="405"/>
      <c r="AH65" s="405"/>
      <c r="AI65" s="405"/>
      <c r="AJ65" s="405"/>
      <c r="AK65" s="405"/>
      <c r="AL65" s="405"/>
      <c r="AM65" s="405"/>
      <c r="AN65" s="405"/>
      <c r="AO65" s="405"/>
    </row>
    <row r="66" spans="1:41" s="82" customFormat="1" ht="11.1" customHeight="1">
      <c r="A66" s="309">
        <v>3</v>
      </c>
      <c r="B66" s="309">
        <v>5</v>
      </c>
      <c r="C66" s="309">
        <v>10</v>
      </c>
      <c r="D66" s="1890"/>
      <c r="E66" s="416"/>
      <c r="F66" s="69" t="s">
        <v>183</v>
      </c>
      <c r="G66" s="412">
        <v>2</v>
      </c>
      <c r="H66" s="412">
        <v>20</v>
      </c>
      <c r="I66" s="412">
        <v>8</v>
      </c>
      <c r="J66" s="412">
        <v>10</v>
      </c>
      <c r="K66" s="412">
        <v>2</v>
      </c>
      <c r="L66" s="412">
        <v>0</v>
      </c>
      <c r="M66" s="412">
        <v>0</v>
      </c>
      <c r="N66" s="108">
        <f t="shared" si="5"/>
        <v>42</v>
      </c>
      <c r="O66" s="108"/>
      <c r="P66" s="412">
        <v>2</v>
      </c>
      <c r="Q66" s="412">
        <v>19</v>
      </c>
      <c r="R66" s="412">
        <v>7</v>
      </c>
      <c r="S66" s="412">
        <v>10</v>
      </c>
      <c r="T66" s="412">
        <v>2</v>
      </c>
      <c r="U66" s="412">
        <v>0</v>
      </c>
      <c r="V66" s="412">
        <v>0</v>
      </c>
      <c r="W66" s="413">
        <f t="shared" si="37"/>
        <v>40</v>
      </c>
      <c r="Y66" s="405"/>
      <c r="Z66" s="405"/>
      <c r="AA66" s="405"/>
      <c r="AB66" s="405"/>
      <c r="AC66" s="405"/>
      <c r="AD66" s="405"/>
      <c r="AE66" s="405"/>
      <c r="AF66" s="405"/>
      <c r="AG66" s="405"/>
      <c r="AH66" s="405"/>
      <c r="AI66" s="405"/>
      <c r="AJ66" s="405"/>
      <c r="AK66" s="405"/>
      <c r="AL66" s="405"/>
      <c r="AM66" s="405"/>
      <c r="AN66" s="405"/>
      <c r="AO66" s="405"/>
    </row>
    <row r="67" spans="1:41" s="82" customFormat="1" ht="11.1" customHeight="1">
      <c r="A67" s="309">
        <v>3</v>
      </c>
      <c r="B67" s="309">
        <v>5</v>
      </c>
      <c r="C67" s="309">
        <v>10</v>
      </c>
      <c r="D67" s="1891"/>
      <c r="E67" s="423"/>
      <c r="F67" s="72" t="s">
        <v>184</v>
      </c>
      <c r="G67" s="424">
        <v>3</v>
      </c>
      <c r="H67" s="424">
        <v>0</v>
      </c>
      <c r="I67" s="424">
        <v>0</v>
      </c>
      <c r="J67" s="424">
        <v>3</v>
      </c>
      <c r="K67" s="424">
        <v>5</v>
      </c>
      <c r="L67" s="424">
        <v>1</v>
      </c>
      <c r="M67" s="424">
        <v>6</v>
      </c>
      <c r="N67" s="425">
        <f t="shared" si="5"/>
        <v>18</v>
      </c>
      <c r="O67" s="425"/>
      <c r="P67" s="424">
        <v>2</v>
      </c>
      <c r="Q67" s="424">
        <v>0</v>
      </c>
      <c r="R67" s="424">
        <v>0</v>
      </c>
      <c r="S67" s="424">
        <v>3</v>
      </c>
      <c r="T67" s="424">
        <v>5</v>
      </c>
      <c r="U67" s="424">
        <v>1</v>
      </c>
      <c r="V67" s="424">
        <v>6</v>
      </c>
      <c r="W67" s="420">
        <f>SUM(P67:V67)</f>
        <v>17</v>
      </c>
      <c r="Y67" s="405"/>
      <c r="Z67" s="405"/>
      <c r="AA67" s="405"/>
      <c r="AB67" s="405"/>
      <c r="AC67" s="405"/>
      <c r="AD67" s="405"/>
      <c r="AE67" s="405"/>
      <c r="AF67" s="405"/>
      <c r="AG67" s="405"/>
      <c r="AH67" s="405"/>
      <c r="AI67" s="405"/>
      <c r="AJ67" s="405"/>
      <c r="AK67" s="405"/>
      <c r="AL67" s="405"/>
      <c r="AM67" s="405"/>
      <c r="AN67" s="405"/>
      <c r="AO67" s="405"/>
    </row>
    <row r="68" spans="1:41" s="82" customFormat="1" ht="12" customHeight="1">
      <c r="A68" s="309"/>
      <c r="B68" s="309"/>
      <c r="C68" s="309"/>
      <c r="G68" s="426"/>
      <c r="H68" s="426"/>
      <c r="I68" s="427"/>
      <c r="J68" s="427"/>
      <c r="K68" s="426"/>
      <c r="L68" s="426"/>
      <c r="M68" s="426"/>
      <c r="N68" s="426"/>
      <c r="O68" s="426"/>
      <c r="P68" s="426"/>
      <c r="Q68" s="427"/>
      <c r="R68" s="427"/>
      <c r="S68" s="427"/>
      <c r="T68" s="427"/>
      <c r="U68" s="427"/>
      <c r="V68" s="1894" t="s">
        <v>185</v>
      </c>
      <c r="W68" s="1895"/>
      <c r="Y68" s="405"/>
      <c r="Z68" s="405"/>
      <c r="AA68" s="405"/>
      <c r="AB68" s="405"/>
      <c r="AC68" s="405"/>
      <c r="AD68" s="405"/>
      <c r="AE68" s="405"/>
      <c r="AF68" s="405"/>
      <c r="AG68" s="405"/>
      <c r="AH68" s="405"/>
      <c r="AI68" s="405"/>
      <c r="AJ68" s="405"/>
      <c r="AK68" s="405"/>
      <c r="AL68" s="405"/>
      <c r="AM68" s="405"/>
      <c r="AN68" s="405"/>
      <c r="AO68" s="405"/>
    </row>
    <row r="69" spans="1:41" s="82" customFormat="1" ht="12" customHeight="1" thickBot="1">
      <c r="A69" s="309"/>
      <c r="B69" s="309"/>
      <c r="C69" s="309"/>
      <c r="D69" s="428"/>
      <c r="E69" s="428"/>
      <c r="F69" s="428"/>
      <c r="G69" s="428"/>
      <c r="H69" s="428"/>
      <c r="I69" s="429"/>
      <c r="J69" s="429"/>
      <c r="K69" s="428"/>
      <c r="L69" s="428"/>
      <c r="M69" s="428"/>
      <c r="N69" s="428"/>
      <c r="O69" s="428"/>
      <c r="P69" s="428"/>
      <c r="Q69" s="429"/>
      <c r="R69" s="429"/>
      <c r="S69" s="429"/>
      <c r="T69" s="429"/>
      <c r="U69" s="429"/>
      <c r="V69" s="428"/>
      <c r="W69" s="430" t="s">
        <v>186</v>
      </c>
      <c r="Y69" s="405"/>
      <c r="Z69" s="405"/>
      <c r="AA69" s="405"/>
      <c r="AB69" s="405"/>
      <c r="AC69" s="405"/>
      <c r="AD69" s="405"/>
      <c r="AE69" s="405"/>
      <c r="AF69" s="405"/>
      <c r="AG69" s="405"/>
      <c r="AH69" s="405"/>
      <c r="AI69" s="405"/>
      <c r="AJ69" s="405"/>
      <c r="AK69" s="405"/>
      <c r="AL69" s="405"/>
      <c r="AM69" s="405"/>
      <c r="AN69" s="405"/>
      <c r="AO69" s="405"/>
    </row>
    <row r="70" spans="1:41" s="82" customFormat="1" ht="11.25" customHeight="1">
      <c r="A70" s="309"/>
      <c r="B70" s="309"/>
      <c r="C70" s="309"/>
      <c r="D70" s="1856" t="s">
        <v>3</v>
      </c>
      <c r="E70" s="1882" t="s">
        <v>151</v>
      </c>
      <c r="F70" s="1882"/>
      <c r="H70" s="302"/>
      <c r="I70" s="431"/>
      <c r="J70" s="431" t="s">
        <v>152</v>
      </c>
      <c r="K70" s="302"/>
      <c r="L70" s="302"/>
      <c r="M70" s="302"/>
      <c r="N70" s="302"/>
      <c r="O70" s="432"/>
      <c r="P70" s="433"/>
      <c r="Q70" s="431"/>
      <c r="R70" s="431"/>
      <c r="S70" s="431"/>
      <c r="T70" s="431" t="s">
        <v>153</v>
      </c>
      <c r="U70" s="431"/>
      <c r="V70" s="434"/>
      <c r="W70" s="435"/>
      <c r="Y70" s="405"/>
      <c r="Z70" s="405"/>
      <c r="AA70" s="405"/>
      <c r="AB70" s="405"/>
      <c r="AC70" s="405"/>
      <c r="AD70" s="405"/>
      <c r="AE70" s="405"/>
      <c r="AF70" s="405"/>
      <c r="AG70" s="405"/>
      <c r="AH70" s="405"/>
      <c r="AI70" s="405"/>
      <c r="AJ70" s="405"/>
      <c r="AK70" s="405"/>
      <c r="AL70" s="405"/>
      <c r="AM70" s="405"/>
      <c r="AN70" s="405"/>
      <c r="AO70" s="405"/>
    </row>
    <row r="71" spans="1:41" s="82" customFormat="1" ht="29.25">
      <c r="A71" s="309"/>
      <c r="B71" s="309"/>
      <c r="C71" s="309"/>
      <c r="D71" s="1831"/>
      <c r="E71" s="1883"/>
      <c r="F71" s="1883"/>
      <c r="G71" s="401" t="s">
        <v>154</v>
      </c>
      <c r="H71" s="401">
        <v>18</v>
      </c>
      <c r="I71" s="402">
        <v>19</v>
      </c>
      <c r="J71" s="402" t="s">
        <v>155</v>
      </c>
      <c r="K71" s="402" t="s">
        <v>156</v>
      </c>
      <c r="L71" s="402" t="s">
        <v>157</v>
      </c>
      <c r="M71" s="401" t="s">
        <v>158</v>
      </c>
      <c r="N71" s="401" t="s">
        <v>21</v>
      </c>
      <c r="O71" s="249"/>
      <c r="P71" s="401" t="s">
        <v>154</v>
      </c>
      <c r="Q71" s="402">
        <v>18</v>
      </c>
      <c r="R71" s="402">
        <v>19</v>
      </c>
      <c r="S71" s="402" t="s">
        <v>155</v>
      </c>
      <c r="T71" s="402" t="s">
        <v>156</v>
      </c>
      <c r="U71" s="402" t="s">
        <v>157</v>
      </c>
      <c r="V71" s="401" t="s">
        <v>158</v>
      </c>
      <c r="W71" s="436" t="s">
        <v>21</v>
      </c>
      <c r="Y71" s="405"/>
      <c r="Z71" s="405"/>
      <c r="AA71" s="405"/>
      <c r="AB71" s="405"/>
      <c r="AC71" s="405"/>
      <c r="AD71" s="405"/>
      <c r="AE71" s="405"/>
      <c r="AF71" s="405"/>
      <c r="AG71" s="405"/>
      <c r="AH71" s="405"/>
      <c r="AI71" s="405"/>
      <c r="AJ71" s="405"/>
      <c r="AK71" s="405"/>
      <c r="AL71" s="405"/>
      <c r="AM71" s="405"/>
      <c r="AN71" s="405"/>
      <c r="AO71" s="405"/>
    </row>
    <row r="72" spans="1:41" s="82" customFormat="1" ht="12" customHeight="1">
      <c r="A72" s="309"/>
      <c r="B72" s="309"/>
      <c r="C72" s="309"/>
      <c r="D72" s="1821">
        <v>1404</v>
      </c>
      <c r="E72" s="113" t="s">
        <v>42</v>
      </c>
      <c r="F72" s="114"/>
      <c r="G72" s="383">
        <f>SUM(G73,G75)</f>
        <v>32</v>
      </c>
      <c r="H72" s="383">
        <f t="shared" ref="H72:V72" si="42">SUM(H73,H75)</f>
        <v>304</v>
      </c>
      <c r="I72" s="383">
        <f t="shared" si="42"/>
        <v>105</v>
      </c>
      <c r="J72" s="383">
        <f t="shared" si="42"/>
        <v>77</v>
      </c>
      <c r="K72" s="383">
        <f t="shared" si="42"/>
        <v>3</v>
      </c>
      <c r="L72" s="383">
        <f t="shared" si="42"/>
        <v>0</v>
      </c>
      <c r="M72" s="383">
        <f t="shared" si="42"/>
        <v>0</v>
      </c>
      <c r="N72" s="383">
        <f t="shared" ref="N72:N93" si="43">SUM(G72:M72)</f>
        <v>521</v>
      </c>
      <c r="O72" s="383"/>
      <c r="P72" s="383">
        <f t="shared" si="42"/>
        <v>31</v>
      </c>
      <c r="Q72" s="383">
        <f t="shared" si="42"/>
        <v>292</v>
      </c>
      <c r="R72" s="383">
        <f t="shared" si="42"/>
        <v>104</v>
      </c>
      <c r="S72" s="383">
        <f t="shared" si="42"/>
        <v>76</v>
      </c>
      <c r="T72" s="383">
        <f t="shared" si="42"/>
        <v>3</v>
      </c>
      <c r="U72" s="383">
        <f t="shared" si="42"/>
        <v>0</v>
      </c>
      <c r="V72" s="383">
        <f t="shared" si="42"/>
        <v>0</v>
      </c>
      <c r="W72" s="437">
        <f>SUM(O72:V72)</f>
        <v>506</v>
      </c>
      <c r="Y72" s="405"/>
      <c r="Z72" s="405"/>
      <c r="AA72" s="405"/>
      <c r="AB72" s="405"/>
      <c r="AC72" s="405"/>
      <c r="AD72" s="405"/>
      <c r="AE72" s="405"/>
      <c r="AF72" s="405"/>
      <c r="AG72" s="405"/>
      <c r="AH72" s="405"/>
      <c r="AI72" s="405"/>
      <c r="AJ72" s="405"/>
      <c r="AK72" s="405"/>
      <c r="AL72" s="405"/>
      <c r="AM72" s="405"/>
      <c r="AN72" s="405"/>
      <c r="AO72" s="405"/>
    </row>
    <row r="73" spans="1:41" s="82" customFormat="1" ht="12" customHeight="1">
      <c r="A73" s="309"/>
      <c r="B73" s="309"/>
      <c r="C73" s="309"/>
      <c r="D73" s="1822"/>
      <c r="E73" s="414" t="s">
        <v>43</v>
      </c>
      <c r="F73" s="69"/>
      <c r="G73" s="159">
        <f>SUM(G74)</f>
        <v>21</v>
      </c>
      <c r="H73" s="159">
        <f t="shared" ref="H73:V73" si="44">SUM(H74)</f>
        <v>201</v>
      </c>
      <c r="I73" s="159">
        <f t="shared" si="44"/>
        <v>66</v>
      </c>
      <c r="J73" s="159">
        <f t="shared" si="44"/>
        <v>47</v>
      </c>
      <c r="K73" s="159">
        <f t="shared" si="44"/>
        <v>1</v>
      </c>
      <c r="L73" s="159">
        <f t="shared" si="44"/>
        <v>0</v>
      </c>
      <c r="M73" s="159">
        <f t="shared" si="44"/>
        <v>0</v>
      </c>
      <c r="N73" s="159">
        <f t="shared" si="43"/>
        <v>336</v>
      </c>
      <c r="O73" s="159"/>
      <c r="P73" s="159">
        <f t="shared" si="44"/>
        <v>20</v>
      </c>
      <c r="Q73" s="159">
        <f t="shared" si="44"/>
        <v>199</v>
      </c>
      <c r="R73" s="159">
        <f t="shared" si="44"/>
        <v>65</v>
      </c>
      <c r="S73" s="159">
        <f t="shared" si="44"/>
        <v>46</v>
      </c>
      <c r="T73" s="159">
        <f t="shared" si="44"/>
        <v>1</v>
      </c>
      <c r="U73" s="159">
        <f t="shared" si="44"/>
        <v>0</v>
      </c>
      <c r="V73" s="159">
        <f t="shared" si="44"/>
        <v>0</v>
      </c>
      <c r="W73" s="409">
        <f>SUM(O73:V73)</f>
        <v>331</v>
      </c>
      <c r="Y73" s="405"/>
      <c r="Z73" s="405"/>
      <c r="AA73" s="405"/>
      <c r="AB73" s="405"/>
      <c r="AC73" s="405"/>
      <c r="AD73" s="405"/>
      <c r="AE73" s="405"/>
      <c r="AF73" s="405"/>
      <c r="AG73" s="405"/>
      <c r="AH73" s="405"/>
      <c r="AI73" s="405"/>
      <c r="AJ73" s="405"/>
      <c r="AK73" s="405"/>
      <c r="AL73" s="405"/>
      <c r="AM73" s="405"/>
      <c r="AN73" s="405"/>
      <c r="AO73" s="405"/>
    </row>
    <row r="74" spans="1:41" s="82" customFormat="1" ht="11.1" customHeight="1">
      <c r="A74" s="309">
        <v>4</v>
      </c>
      <c r="B74" s="309">
        <v>6</v>
      </c>
      <c r="C74" s="309">
        <v>11</v>
      </c>
      <c r="D74" s="1834"/>
      <c r="E74" s="411"/>
      <c r="F74" s="69" t="s">
        <v>187</v>
      </c>
      <c r="G74" s="412">
        <v>21</v>
      </c>
      <c r="H74" s="412">
        <v>201</v>
      </c>
      <c r="I74" s="412">
        <v>66</v>
      </c>
      <c r="J74" s="412">
        <v>47</v>
      </c>
      <c r="K74" s="412">
        <v>1</v>
      </c>
      <c r="L74" s="412">
        <v>0</v>
      </c>
      <c r="M74" s="412">
        <v>0</v>
      </c>
      <c r="N74" s="108">
        <f t="shared" si="43"/>
        <v>336</v>
      </c>
      <c r="O74" s="108"/>
      <c r="P74" s="412">
        <v>20</v>
      </c>
      <c r="Q74" s="412">
        <v>199</v>
      </c>
      <c r="R74" s="412">
        <v>65</v>
      </c>
      <c r="S74" s="412">
        <v>46</v>
      </c>
      <c r="T74" s="412">
        <v>1</v>
      </c>
      <c r="U74" s="412">
        <v>0</v>
      </c>
      <c r="V74" s="412">
        <v>0</v>
      </c>
      <c r="W74" s="413">
        <f>SUM(O74:V74)</f>
        <v>331</v>
      </c>
      <c r="Y74" s="405"/>
      <c r="Z74" s="405"/>
      <c r="AA74" s="405"/>
      <c r="AB74" s="405"/>
      <c r="AC74" s="405"/>
      <c r="AD74" s="405"/>
      <c r="AE74" s="405"/>
      <c r="AF74" s="405"/>
      <c r="AG74" s="405"/>
      <c r="AH74" s="405"/>
      <c r="AI74" s="405"/>
      <c r="AJ74" s="405"/>
      <c r="AK74" s="405"/>
      <c r="AL74" s="405"/>
      <c r="AM74" s="405"/>
      <c r="AN74" s="405"/>
      <c r="AO74" s="405"/>
    </row>
    <row r="75" spans="1:41" s="82" customFormat="1" ht="11.1" customHeight="1">
      <c r="A75" s="309"/>
      <c r="B75" s="309"/>
      <c r="C75" s="309"/>
      <c r="D75" s="1822"/>
      <c r="E75" s="414" t="s">
        <v>44</v>
      </c>
      <c r="F75" s="69"/>
      <c r="G75" s="159">
        <f>SUM(G76)</f>
        <v>11</v>
      </c>
      <c r="H75" s="159">
        <f t="shared" ref="H75:V75" si="45">SUM(H76)</f>
        <v>103</v>
      </c>
      <c r="I75" s="159">
        <f t="shared" si="45"/>
        <v>39</v>
      </c>
      <c r="J75" s="159">
        <f t="shared" si="45"/>
        <v>30</v>
      </c>
      <c r="K75" s="159">
        <f t="shared" si="45"/>
        <v>2</v>
      </c>
      <c r="L75" s="159">
        <f t="shared" si="45"/>
        <v>0</v>
      </c>
      <c r="M75" s="159">
        <f t="shared" si="45"/>
        <v>0</v>
      </c>
      <c r="N75" s="159">
        <f t="shared" si="43"/>
        <v>185</v>
      </c>
      <c r="O75" s="159"/>
      <c r="P75" s="159">
        <f t="shared" si="45"/>
        <v>11</v>
      </c>
      <c r="Q75" s="159">
        <f t="shared" si="45"/>
        <v>93</v>
      </c>
      <c r="R75" s="159">
        <f t="shared" si="45"/>
        <v>39</v>
      </c>
      <c r="S75" s="159">
        <f t="shared" si="45"/>
        <v>30</v>
      </c>
      <c r="T75" s="159">
        <f t="shared" si="45"/>
        <v>2</v>
      </c>
      <c r="U75" s="159">
        <f t="shared" si="45"/>
        <v>0</v>
      </c>
      <c r="V75" s="159">
        <f t="shared" si="45"/>
        <v>0</v>
      </c>
      <c r="W75" s="409">
        <f>SUM(O75:V75)</f>
        <v>175</v>
      </c>
      <c r="AA75" s="405"/>
      <c r="AB75" s="405"/>
      <c r="AC75" s="405"/>
      <c r="AD75" s="405"/>
      <c r="AE75" s="405"/>
      <c r="AF75" s="405"/>
      <c r="AG75" s="405"/>
      <c r="AH75" s="405"/>
      <c r="AI75" s="405"/>
      <c r="AJ75" s="405"/>
      <c r="AK75" s="405"/>
      <c r="AL75" s="405"/>
      <c r="AM75" s="405"/>
      <c r="AN75" s="405"/>
      <c r="AO75" s="405"/>
    </row>
    <row r="76" spans="1:41" s="82" customFormat="1" ht="11.1" customHeight="1">
      <c r="A76" s="309">
        <v>4</v>
      </c>
      <c r="B76" s="309">
        <v>6</v>
      </c>
      <c r="C76" s="309">
        <v>11</v>
      </c>
      <c r="D76" s="1834"/>
      <c r="E76" s="411"/>
      <c r="F76" s="69" t="s">
        <v>188</v>
      </c>
      <c r="G76" s="412">
        <v>11</v>
      </c>
      <c r="H76" s="412">
        <v>103</v>
      </c>
      <c r="I76" s="412">
        <v>39</v>
      </c>
      <c r="J76" s="412">
        <v>30</v>
      </c>
      <c r="K76" s="412">
        <v>2</v>
      </c>
      <c r="L76" s="412">
        <v>0</v>
      </c>
      <c r="M76" s="412">
        <v>0</v>
      </c>
      <c r="N76" s="108">
        <f t="shared" si="43"/>
        <v>185</v>
      </c>
      <c r="O76" s="108"/>
      <c r="P76" s="412">
        <v>11</v>
      </c>
      <c r="Q76" s="412">
        <v>93</v>
      </c>
      <c r="R76" s="412">
        <v>39</v>
      </c>
      <c r="S76" s="412">
        <v>30</v>
      </c>
      <c r="T76" s="412">
        <v>2</v>
      </c>
      <c r="U76" s="412">
        <v>0</v>
      </c>
      <c r="V76" s="412">
        <v>0</v>
      </c>
      <c r="W76" s="413">
        <f>SUM(O76:V76)</f>
        <v>175</v>
      </c>
      <c r="AA76" s="405"/>
      <c r="AB76" s="405"/>
      <c r="AC76" s="405"/>
      <c r="AD76" s="405"/>
      <c r="AE76" s="405"/>
      <c r="AF76" s="405"/>
      <c r="AG76" s="405"/>
      <c r="AH76" s="405"/>
      <c r="AI76" s="405"/>
      <c r="AJ76" s="405"/>
      <c r="AK76" s="405"/>
      <c r="AL76" s="405"/>
      <c r="AM76" s="405"/>
      <c r="AN76" s="405"/>
      <c r="AO76" s="405"/>
    </row>
    <row r="77" spans="1:41" s="82" customFormat="1" ht="12" customHeight="1">
      <c r="A77" s="309"/>
      <c r="B77" s="396"/>
      <c r="C77" s="309"/>
      <c r="D77" s="1819">
        <v>1405</v>
      </c>
      <c r="E77" s="124" t="s">
        <v>45</v>
      </c>
      <c r="F77" s="103"/>
      <c r="G77" s="383">
        <f>SUM(G78,G80,G85,G92)</f>
        <v>21</v>
      </c>
      <c r="H77" s="383">
        <f t="shared" ref="H77:M77" si="46">SUM(H78,H80,H85,H92)</f>
        <v>119</v>
      </c>
      <c r="I77" s="383">
        <f t="shared" si="46"/>
        <v>79</v>
      </c>
      <c r="J77" s="383">
        <f t="shared" si="46"/>
        <v>65</v>
      </c>
      <c r="K77" s="383">
        <f t="shared" si="46"/>
        <v>20</v>
      </c>
      <c r="L77" s="383">
        <f t="shared" si="46"/>
        <v>4</v>
      </c>
      <c r="M77" s="383">
        <f t="shared" si="46"/>
        <v>4</v>
      </c>
      <c r="N77" s="383">
        <f t="shared" si="43"/>
        <v>312</v>
      </c>
      <c r="O77" s="383"/>
      <c r="P77" s="383">
        <f>SUM(P78,P80,P85,P92)</f>
        <v>18</v>
      </c>
      <c r="Q77" s="383">
        <f t="shared" ref="Q77:V77" si="47">SUM(Q78,Q80,Q85,Q92)</f>
        <v>117</v>
      </c>
      <c r="R77" s="383">
        <f t="shared" si="47"/>
        <v>77</v>
      </c>
      <c r="S77" s="383">
        <f t="shared" si="47"/>
        <v>61</v>
      </c>
      <c r="T77" s="383">
        <f t="shared" si="47"/>
        <v>19</v>
      </c>
      <c r="U77" s="383">
        <f t="shared" si="47"/>
        <v>4</v>
      </c>
      <c r="V77" s="383">
        <f t="shared" si="47"/>
        <v>4</v>
      </c>
      <c r="W77" s="437">
        <f>SUM(P77:V77)</f>
        <v>300</v>
      </c>
      <c r="AA77" s="405"/>
      <c r="AB77" s="405"/>
      <c r="AC77" s="405"/>
      <c r="AD77" s="405"/>
      <c r="AE77" s="405"/>
      <c r="AF77" s="405"/>
      <c r="AG77" s="405"/>
      <c r="AH77" s="405"/>
      <c r="AI77" s="405"/>
      <c r="AJ77" s="405"/>
      <c r="AK77" s="405"/>
      <c r="AL77" s="405"/>
      <c r="AM77" s="405"/>
      <c r="AN77" s="405"/>
      <c r="AO77" s="405"/>
    </row>
    <row r="78" spans="1:41" s="82" customFormat="1" ht="11.1" customHeight="1">
      <c r="A78" s="309"/>
      <c r="B78" s="396"/>
      <c r="C78" s="309"/>
      <c r="D78" s="1820"/>
      <c r="E78" s="414" t="s">
        <v>46</v>
      </c>
      <c r="F78" s="69"/>
      <c r="G78" s="387">
        <f>SUM(G79)</f>
        <v>0</v>
      </c>
      <c r="H78" s="387">
        <f t="shared" ref="H78:V78" si="48">SUM(H79)</f>
        <v>0</v>
      </c>
      <c r="I78" s="387">
        <f t="shared" si="48"/>
        <v>0</v>
      </c>
      <c r="J78" s="387">
        <f t="shared" si="48"/>
        <v>0</v>
      </c>
      <c r="K78" s="387">
        <f t="shared" si="48"/>
        <v>0</v>
      </c>
      <c r="L78" s="387">
        <f t="shared" si="48"/>
        <v>0</v>
      </c>
      <c r="M78" s="387">
        <f t="shared" si="48"/>
        <v>0</v>
      </c>
      <c r="N78" s="387">
        <f t="shared" si="43"/>
        <v>0</v>
      </c>
      <c r="O78" s="387"/>
      <c r="P78" s="387">
        <f t="shared" si="48"/>
        <v>0</v>
      </c>
      <c r="Q78" s="387">
        <f t="shared" si="48"/>
        <v>0</v>
      </c>
      <c r="R78" s="387">
        <f t="shared" si="48"/>
        <v>0</v>
      </c>
      <c r="S78" s="387">
        <f t="shared" si="48"/>
        <v>0</v>
      </c>
      <c r="T78" s="387">
        <f t="shared" si="48"/>
        <v>0</v>
      </c>
      <c r="U78" s="387">
        <f t="shared" si="48"/>
        <v>0</v>
      </c>
      <c r="V78" s="387">
        <f t="shared" si="48"/>
        <v>0</v>
      </c>
      <c r="W78" s="438">
        <f>SUM(O78:V78)</f>
        <v>0</v>
      </c>
      <c r="AA78" s="405"/>
      <c r="AB78" s="405"/>
      <c r="AC78" s="405"/>
      <c r="AD78" s="405"/>
      <c r="AE78" s="405"/>
      <c r="AF78" s="405"/>
      <c r="AG78" s="405"/>
      <c r="AH78" s="405"/>
      <c r="AI78" s="405"/>
      <c r="AJ78" s="405"/>
      <c r="AK78" s="405"/>
      <c r="AL78" s="405"/>
      <c r="AM78" s="405"/>
      <c r="AN78" s="405"/>
      <c r="AO78" s="405"/>
    </row>
    <row r="79" spans="1:41" s="82" customFormat="1" ht="10.5" customHeight="1">
      <c r="A79" s="309">
        <v>5</v>
      </c>
      <c r="B79" s="396">
        <v>4</v>
      </c>
      <c r="C79" s="309">
        <v>8</v>
      </c>
      <c r="D79" s="1820"/>
      <c r="E79" s="411"/>
      <c r="F79" s="69" t="s">
        <v>189</v>
      </c>
      <c r="G79" s="439">
        <v>0</v>
      </c>
      <c r="H79" s="439">
        <v>0</v>
      </c>
      <c r="I79" s="439">
        <v>0</v>
      </c>
      <c r="J79" s="439">
        <v>0</v>
      </c>
      <c r="K79" s="439">
        <v>0</v>
      </c>
      <c r="L79" s="439">
        <v>0</v>
      </c>
      <c r="M79" s="439">
        <v>0</v>
      </c>
      <c r="N79" s="381">
        <f t="shared" si="43"/>
        <v>0</v>
      </c>
      <c r="O79" s="381"/>
      <c r="P79" s="439">
        <v>0</v>
      </c>
      <c r="Q79" s="439">
        <v>0</v>
      </c>
      <c r="R79" s="439">
        <v>0</v>
      </c>
      <c r="S79" s="439">
        <v>0</v>
      </c>
      <c r="T79" s="439">
        <v>0</v>
      </c>
      <c r="U79" s="439">
        <v>0</v>
      </c>
      <c r="V79" s="439">
        <v>0</v>
      </c>
      <c r="W79" s="440">
        <f t="shared" ref="W79:W93" si="49">SUM(O79:V79)</f>
        <v>0</v>
      </c>
      <c r="AA79" s="405"/>
      <c r="AB79" s="405"/>
      <c r="AC79" s="405"/>
      <c r="AD79" s="405"/>
      <c r="AE79" s="405"/>
      <c r="AF79" s="405"/>
      <c r="AG79" s="405"/>
      <c r="AH79" s="405"/>
      <c r="AI79" s="405"/>
      <c r="AJ79" s="405"/>
      <c r="AK79" s="405"/>
      <c r="AL79" s="405"/>
      <c r="AM79" s="405"/>
      <c r="AN79" s="405"/>
      <c r="AO79" s="405"/>
    </row>
    <row r="80" spans="1:41" s="82" customFormat="1" ht="10.5" customHeight="1">
      <c r="A80" s="309"/>
      <c r="B80" s="309"/>
      <c r="C80" s="309"/>
      <c r="D80" s="1820"/>
      <c r="E80" s="414" t="s">
        <v>47</v>
      </c>
      <c r="F80" s="69"/>
      <c r="G80" s="387">
        <f>SUM(G81:G84)</f>
        <v>6</v>
      </c>
      <c r="H80" s="387">
        <f t="shared" ref="H80:V80" si="50">SUM(H81:H84)</f>
        <v>11</v>
      </c>
      <c r="I80" s="387">
        <f t="shared" si="50"/>
        <v>21</v>
      </c>
      <c r="J80" s="387">
        <f t="shared" si="50"/>
        <v>12</v>
      </c>
      <c r="K80" s="387">
        <f t="shared" si="50"/>
        <v>8</v>
      </c>
      <c r="L80" s="387">
        <f t="shared" si="50"/>
        <v>0</v>
      </c>
      <c r="M80" s="387">
        <f t="shared" si="50"/>
        <v>0</v>
      </c>
      <c r="N80" s="387">
        <f t="shared" si="43"/>
        <v>58</v>
      </c>
      <c r="O80" s="387"/>
      <c r="P80" s="387">
        <f t="shared" si="50"/>
        <v>4</v>
      </c>
      <c r="Q80" s="387">
        <f t="shared" si="50"/>
        <v>10</v>
      </c>
      <c r="R80" s="387">
        <f t="shared" si="50"/>
        <v>19</v>
      </c>
      <c r="S80" s="387">
        <f t="shared" si="50"/>
        <v>11</v>
      </c>
      <c r="T80" s="387">
        <f t="shared" si="50"/>
        <v>7</v>
      </c>
      <c r="U80" s="387">
        <f t="shared" si="50"/>
        <v>0</v>
      </c>
      <c r="V80" s="387">
        <f t="shared" si="50"/>
        <v>0</v>
      </c>
      <c r="W80" s="438">
        <f t="shared" si="49"/>
        <v>51</v>
      </c>
      <c r="AA80" s="405"/>
      <c r="AB80" s="405"/>
      <c r="AC80" s="405"/>
      <c r="AD80" s="405"/>
      <c r="AE80" s="405"/>
      <c r="AF80" s="405"/>
      <c r="AG80" s="405"/>
      <c r="AH80" s="405"/>
      <c r="AI80" s="405"/>
      <c r="AJ80" s="405"/>
      <c r="AK80" s="405"/>
      <c r="AL80" s="405"/>
      <c r="AM80" s="405"/>
      <c r="AN80" s="405"/>
      <c r="AO80" s="405"/>
    </row>
    <row r="81" spans="1:41" s="441" customFormat="1" ht="10.5" customHeight="1">
      <c r="A81" s="309">
        <v>5</v>
      </c>
      <c r="B81" s="309">
        <v>4</v>
      </c>
      <c r="C81" s="309">
        <v>8</v>
      </c>
      <c r="D81" s="1820"/>
      <c r="E81" s="416"/>
      <c r="F81" s="69" t="s">
        <v>190</v>
      </c>
      <c r="G81" s="439">
        <v>0</v>
      </c>
      <c r="H81" s="439">
        <v>2</v>
      </c>
      <c r="I81" s="439">
        <v>2</v>
      </c>
      <c r="J81" s="439">
        <v>0</v>
      </c>
      <c r="K81" s="439">
        <v>4</v>
      </c>
      <c r="L81" s="439">
        <v>0</v>
      </c>
      <c r="M81" s="439">
        <v>0</v>
      </c>
      <c r="N81" s="381">
        <f t="shared" si="43"/>
        <v>8</v>
      </c>
      <c r="O81" s="381"/>
      <c r="P81" s="439">
        <v>0</v>
      </c>
      <c r="Q81" s="439">
        <v>2</v>
      </c>
      <c r="R81" s="439">
        <v>1</v>
      </c>
      <c r="S81" s="439">
        <v>0</v>
      </c>
      <c r="T81" s="439">
        <v>3</v>
      </c>
      <c r="U81" s="439">
        <v>0</v>
      </c>
      <c r="V81" s="439">
        <v>0</v>
      </c>
      <c r="W81" s="440">
        <f t="shared" si="49"/>
        <v>6</v>
      </c>
      <c r="AA81" s="442"/>
      <c r="AB81" s="442"/>
      <c r="AC81" s="442"/>
      <c r="AD81" s="442"/>
      <c r="AE81" s="442"/>
      <c r="AF81" s="442"/>
      <c r="AG81" s="442"/>
      <c r="AH81" s="442"/>
      <c r="AI81" s="442"/>
      <c r="AJ81" s="442"/>
      <c r="AK81" s="442"/>
      <c r="AL81" s="442"/>
      <c r="AM81" s="442"/>
      <c r="AN81" s="442"/>
      <c r="AO81" s="442"/>
    </row>
    <row r="82" spans="1:41" s="82" customFormat="1" ht="10.5" customHeight="1">
      <c r="A82" s="309">
        <v>5</v>
      </c>
      <c r="B82" s="309">
        <v>4</v>
      </c>
      <c r="C82" s="309">
        <v>8</v>
      </c>
      <c r="D82" s="1820"/>
      <c r="E82" s="411"/>
      <c r="F82" s="69" t="s">
        <v>191</v>
      </c>
      <c r="G82" s="439">
        <v>3</v>
      </c>
      <c r="H82" s="439">
        <v>3</v>
      </c>
      <c r="I82" s="439">
        <v>12</v>
      </c>
      <c r="J82" s="439">
        <v>8</v>
      </c>
      <c r="K82" s="439">
        <v>0</v>
      </c>
      <c r="L82" s="439">
        <v>0</v>
      </c>
      <c r="M82" s="439">
        <v>0</v>
      </c>
      <c r="N82" s="381">
        <f t="shared" si="43"/>
        <v>26</v>
      </c>
      <c r="O82" s="381"/>
      <c r="P82" s="439">
        <v>3</v>
      </c>
      <c r="Q82" s="439">
        <v>3</v>
      </c>
      <c r="R82" s="439">
        <v>11</v>
      </c>
      <c r="S82" s="439">
        <v>8</v>
      </c>
      <c r="T82" s="439">
        <v>0</v>
      </c>
      <c r="U82" s="439">
        <v>0</v>
      </c>
      <c r="V82" s="439">
        <v>0</v>
      </c>
      <c r="W82" s="440">
        <f t="shared" si="49"/>
        <v>25</v>
      </c>
      <c r="AA82" s="405"/>
      <c r="AB82" s="405"/>
      <c r="AC82" s="405"/>
      <c r="AD82" s="405"/>
      <c r="AE82" s="405"/>
      <c r="AF82" s="405"/>
      <c r="AG82" s="405"/>
      <c r="AH82" s="405"/>
      <c r="AI82" s="405"/>
      <c r="AJ82" s="405"/>
      <c r="AK82" s="405"/>
      <c r="AL82" s="405"/>
      <c r="AM82" s="405"/>
      <c r="AN82" s="405"/>
      <c r="AO82" s="405"/>
    </row>
    <row r="83" spans="1:41" s="82" customFormat="1" ht="10.5" customHeight="1">
      <c r="A83" s="309">
        <v>5</v>
      </c>
      <c r="B83" s="309">
        <v>4</v>
      </c>
      <c r="C83" s="309">
        <v>8</v>
      </c>
      <c r="D83" s="1820"/>
      <c r="E83" s="411"/>
      <c r="F83" s="69" t="s">
        <v>192</v>
      </c>
      <c r="G83" s="439">
        <v>2</v>
      </c>
      <c r="H83" s="439">
        <v>4</v>
      </c>
      <c r="I83" s="439">
        <v>4</v>
      </c>
      <c r="J83" s="439">
        <v>1</v>
      </c>
      <c r="K83" s="439">
        <v>1</v>
      </c>
      <c r="L83" s="439">
        <v>0</v>
      </c>
      <c r="M83" s="439">
        <v>0</v>
      </c>
      <c r="N83" s="381">
        <f t="shared" si="43"/>
        <v>12</v>
      </c>
      <c r="O83" s="381"/>
      <c r="P83" s="439">
        <v>1</v>
      </c>
      <c r="Q83" s="439">
        <v>4</v>
      </c>
      <c r="R83" s="439">
        <v>4</v>
      </c>
      <c r="S83" s="439">
        <v>1</v>
      </c>
      <c r="T83" s="439">
        <v>1</v>
      </c>
      <c r="U83" s="439">
        <v>0</v>
      </c>
      <c r="V83" s="439">
        <v>0</v>
      </c>
      <c r="W83" s="440">
        <f t="shared" si="49"/>
        <v>11</v>
      </c>
      <c r="AA83" s="405"/>
      <c r="AB83" s="405"/>
      <c r="AC83" s="405"/>
      <c r="AD83" s="405"/>
      <c r="AE83" s="405"/>
      <c r="AF83" s="405"/>
      <c r="AG83" s="405"/>
      <c r="AH83" s="405"/>
      <c r="AI83" s="405"/>
      <c r="AJ83" s="405"/>
      <c r="AK83" s="405"/>
      <c r="AL83" s="405"/>
      <c r="AM83" s="405"/>
      <c r="AN83" s="405"/>
      <c r="AO83" s="405"/>
    </row>
    <row r="84" spans="1:41" s="441" customFormat="1" ht="11.1" customHeight="1">
      <c r="A84" s="309">
        <v>5</v>
      </c>
      <c r="B84" s="309">
        <v>4</v>
      </c>
      <c r="C84" s="309">
        <v>8</v>
      </c>
      <c r="D84" s="1820"/>
      <c r="E84" s="411"/>
      <c r="F84" s="69" t="s">
        <v>193</v>
      </c>
      <c r="G84" s="439">
        <v>1</v>
      </c>
      <c r="H84" s="439">
        <v>2</v>
      </c>
      <c r="I84" s="439">
        <v>3</v>
      </c>
      <c r="J84" s="439">
        <v>3</v>
      </c>
      <c r="K84" s="439">
        <v>3</v>
      </c>
      <c r="L84" s="439">
        <v>0</v>
      </c>
      <c r="M84" s="439">
        <v>0</v>
      </c>
      <c r="N84" s="381">
        <f t="shared" si="43"/>
        <v>12</v>
      </c>
      <c r="O84" s="381"/>
      <c r="P84" s="439">
        <v>0</v>
      </c>
      <c r="Q84" s="439">
        <v>1</v>
      </c>
      <c r="R84" s="439">
        <v>3</v>
      </c>
      <c r="S84" s="439">
        <v>2</v>
      </c>
      <c r="T84" s="439">
        <v>3</v>
      </c>
      <c r="U84" s="439">
        <v>0</v>
      </c>
      <c r="V84" s="439">
        <v>0</v>
      </c>
      <c r="W84" s="440">
        <f t="shared" si="49"/>
        <v>9</v>
      </c>
      <c r="AA84" s="442"/>
      <c r="AB84" s="442"/>
      <c r="AC84" s="442"/>
      <c r="AD84" s="442"/>
      <c r="AE84" s="442"/>
      <c r="AF84" s="442"/>
      <c r="AG84" s="442"/>
      <c r="AH84" s="442"/>
      <c r="AI84" s="442"/>
      <c r="AJ84" s="442"/>
      <c r="AK84" s="442"/>
      <c r="AL84" s="442"/>
      <c r="AM84" s="442"/>
      <c r="AN84" s="442"/>
      <c r="AO84" s="442"/>
    </row>
    <row r="85" spans="1:41" s="82" customFormat="1" ht="12" customHeight="1">
      <c r="A85" s="309"/>
      <c r="B85" s="309"/>
      <c r="C85" s="309"/>
      <c r="D85" s="1820"/>
      <c r="E85" s="414" t="s">
        <v>48</v>
      </c>
      <c r="F85" s="69"/>
      <c r="G85" s="387">
        <f t="shared" ref="G85:M85" si="51">SUM(G86:G91)</f>
        <v>15</v>
      </c>
      <c r="H85" s="387">
        <f t="shared" si="51"/>
        <v>108</v>
      </c>
      <c r="I85" s="387">
        <f t="shared" si="51"/>
        <v>58</v>
      </c>
      <c r="J85" s="387">
        <f t="shared" si="51"/>
        <v>53</v>
      </c>
      <c r="K85" s="387">
        <f t="shared" si="51"/>
        <v>12</v>
      </c>
      <c r="L85" s="387">
        <f t="shared" si="51"/>
        <v>4</v>
      </c>
      <c r="M85" s="387">
        <f t="shared" si="51"/>
        <v>4</v>
      </c>
      <c r="N85" s="387">
        <f>SUM(G85:M85)</f>
        <v>254</v>
      </c>
      <c r="O85" s="387"/>
      <c r="P85" s="387">
        <f t="shared" ref="P85:V85" si="52">SUM(P86:P91)</f>
        <v>14</v>
      </c>
      <c r="Q85" s="387">
        <f t="shared" si="52"/>
        <v>107</v>
      </c>
      <c r="R85" s="387">
        <f t="shared" si="52"/>
        <v>58</v>
      </c>
      <c r="S85" s="387">
        <f t="shared" si="52"/>
        <v>50</v>
      </c>
      <c r="T85" s="387">
        <f t="shared" si="52"/>
        <v>12</v>
      </c>
      <c r="U85" s="387">
        <f t="shared" si="52"/>
        <v>4</v>
      </c>
      <c r="V85" s="387">
        <f t="shared" si="52"/>
        <v>4</v>
      </c>
      <c r="W85" s="438">
        <f t="shared" si="49"/>
        <v>249</v>
      </c>
      <c r="AA85" s="405"/>
      <c r="AB85" s="405"/>
      <c r="AC85" s="405"/>
      <c r="AD85" s="405"/>
      <c r="AE85" s="405"/>
      <c r="AF85" s="405"/>
      <c r="AG85" s="405"/>
      <c r="AH85" s="405"/>
      <c r="AI85" s="405"/>
      <c r="AJ85" s="405"/>
      <c r="AK85" s="405"/>
      <c r="AL85" s="405"/>
      <c r="AM85" s="405"/>
      <c r="AN85" s="405"/>
      <c r="AO85" s="405"/>
    </row>
    <row r="86" spans="1:41" s="82" customFormat="1" ht="11.1" customHeight="1">
      <c r="A86" s="309">
        <v>5</v>
      </c>
      <c r="B86" s="309">
        <v>5</v>
      </c>
      <c r="C86" s="309">
        <v>11</v>
      </c>
      <c r="D86" s="1820"/>
      <c r="E86" s="416"/>
      <c r="F86" s="69" t="s">
        <v>194</v>
      </c>
      <c r="G86" s="439">
        <v>0</v>
      </c>
      <c r="H86" s="439">
        <v>2</v>
      </c>
      <c r="I86" s="439">
        <v>0</v>
      </c>
      <c r="J86" s="439">
        <v>0</v>
      </c>
      <c r="K86" s="439">
        <v>1</v>
      </c>
      <c r="L86" s="439">
        <v>0</v>
      </c>
      <c r="M86" s="439">
        <v>0</v>
      </c>
      <c r="N86" s="381">
        <f t="shared" si="43"/>
        <v>3</v>
      </c>
      <c r="O86" s="381"/>
      <c r="P86" s="439">
        <v>0</v>
      </c>
      <c r="Q86" s="439">
        <v>2</v>
      </c>
      <c r="R86" s="439">
        <v>0</v>
      </c>
      <c r="S86" s="439">
        <v>0</v>
      </c>
      <c r="T86" s="439">
        <v>1</v>
      </c>
      <c r="U86" s="439">
        <v>0</v>
      </c>
      <c r="V86" s="439">
        <v>0</v>
      </c>
      <c r="W86" s="440">
        <f t="shared" si="49"/>
        <v>3</v>
      </c>
      <c r="AA86" s="405"/>
      <c r="AB86" s="405"/>
      <c r="AC86" s="405"/>
      <c r="AD86" s="405"/>
      <c r="AE86" s="405"/>
      <c r="AF86" s="405"/>
      <c r="AG86" s="405"/>
      <c r="AH86" s="405"/>
      <c r="AI86" s="405"/>
      <c r="AJ86" s="405"/>
      <c r="AK86" s="405"/>
      <c r="AL86" s="405"/>
      <c r="AM86" s="405"/>
      <c r="AN86" s="405"/>
      <c r="AO86" s="405"/>
    </row>
    <row r="87" spans="1:41" s="82" customFormat="1" ht="11.1" customHeight="1">
      <c r="A87" s="309">
        <v>5</v>
      </c>
      <c r="B87" s="309">
        <v>5</v>
      </c>
      <c r="C87" s="309">
        <v>11</v>
      </c>
      <c r="D87" s="1820"/>
      <c r="E87" s="416"/>
      <c r="F87" s="69" t="s">
        <v>195</v>
      </c>
      <c r="G87" s="439">
        <v>4</v>
      </c>
      <c r="H87" s="439">
        <v>30</v>
      </c>
      <c r="I87" s="439">
        <v>17</v>
      </c>
      <c r="J87" s="439">
        <v>14</v>
      </c>
      <c r="K87" s="439">
        <v>1</v>
      </c>
      <c r="L87" s="439">
        <v>0</v>
      </c>
      <c r="M87" s="439">
        <v>0</v>
      </c>
      <c r="N87" s="381">
        <f t="shared" si="43"/>
        <v>66</v>
      </c>
      <c r="O87" s="381"/>
      <c r="P87" s="439">
        <v>4</v>
      </c>
      <c r="Q87" s="439">
        <v>30</v>
      </c>
      <c r="R87" s="439">
        <v>17</v>
      </c>
      <c r="S87" s="439">
        <v>14</v>
      </c>
      <c r="T87" s="439">
        <v>1</v>
      </c>
      <c r="U87" s="439">
        <v>0</v>
      </c>
      <c r="V87" s="439">
        <v>0</v>
      </c>
      <c r="W87" s="440">
        <f t="shared" si="49"/>
        <v>66</v>
      </c>
      <c r="AA87" s="405"/>
      <c r="AB87" s="405"/>
      <c r="AC87" s="405"/>
      <c r="AD87" s="405"/>
      <c r="AE87" s="405"/>
      <c r="AF87" s="405"/>
      <c r="AG87" s="405"/>
      <c r="AH87" s="405"/>
      <c r="AI87" s="405"/>
      <c r="AJ87" s="405"/>
      <c r="AK87" s="405"/>
      <c r="AL87" s="405"/>
      <c r="AM87" s="405"/>
      <c r="AN87" s="405"/>
      <c r="AO87" s="405"/>
    </row>
    <row r="88" spans="1:41" s="82" customFormat="1" ht="11.1" customHeight="1">
      <c r="A88" s="309">
        <v>5</v>
      </c>
      <c r="B88" s="309">
        <v>5</v>
      </c>
      <c r="C88" s="309">
        <v>11</v>
      </c>
      <c r="D88" s="1820"/>
      <c r="E88" s="416"/>
      <c r="F88" s="69" t="s">
        <v>196</v>
      </c>
      <c r="G88" s="439">
        <v>0</v>
      </c>
      <c r="H88" s="439">
        <v>0</v>
      </c>
      <c r="I88" s="439">
        <v>0</v>
      </c>
      <c r="J88" s="439">
        <v>0</v>
      </c>
      <c r="K88" s="439">
        <v>0</v>
      </c>
      <c r="L88" s="439">
        <v>0</v>
      </c>
      <c r="M88" s="439">
        <v>0</v>
      </c>
      <c r="N88" s="381">
        <f t="shared" si="43"/>
        <v>0</v>
      </c>
      <c r="O88" s="381"/>
      <c r="P88" s="439">
        <v>0</v>
      </c>
      <c r="Q88" s="439">
        <v>0</v>
      </c>
      <c r="R88" s="439">
        <v>0</v>
      </c>
      <c r="S88" s="439">
        <v>0</v>
      </c>
      <c r="T88" s="439">
        <v>0</v>
      </c>
      <c r="U88" s="439">
        <v>0</v>
      </c>
      <c r="V88" s="439">
        <v>0</v>
      </c>
      <c r="W88" s="440">
        <f t="shared" si="49"/>
        <v>0</v>
      </c>
      <c r="AA88" s="405"/>
      <c r="AB88" s="405"/>
      <c r="AC88" s="405"/>
      <c r="AD88" s="405"/>
      <c r="AE88" s="405"/>
      <c r="AF88" s="405"/>
      <c r="AG88" s="405"/>
      <c r="AH88" s="405"/>
      <c r="AI88" s="405"/>
      <c r="AJ88" s="405"/>
      <c r="AK88" s="405"/>
      <c r="AL88" s="405"/>
      <c r="AM88" s="405"/>
      <c r="AN88" s="405"/>
      <c r="AO88" s="405"/>
    </row>
    <row r="89" spans="1:41" s="82" customFormat="1" ht="11.1" customHeight="1">
      <c r="A89" s="309">
        <v>5</v>
      </c>
      <c r="B89" s="309">
        <v>5</v>
      </c>
      <c r="C89" s="309">
        <v>11</v>
      </c>
      <c r="D89" s="1820"/>
      <c r="E89" s="416"/>
      <c r="F89" s="69" t="s">
        <v>197</v>
      </c>
      <c r="G89" s="443">
        <v>1</v>
      </c>
      <c r="H89" s="443">
        <v>6</v>
      </c>
      <c r="I89" s="443">
        <v>1</v>
      </c>
      <c r="J89" s="443">
        <v>3</v>
      </c>
      <c r="K89" s="443">
        <v>1</v>
      </c>
      <c r="L89" s="443">
        <v>1</v>
      </c>
      <c r="M89" s="443">
        <v>0</v>
      </c>
      <c r="N89" s="387">
        <f t="shared" si="43"/>
        <v>13</v>
      </c>
      <c r="O89" s="387"/>
      <c r="P89" s="443">
        <v>1</v>
      </c>
      <c r="Q89" s="443">
        <v>6</v>
      </c>
      <c r="R89" s="443">
        <v>1</v>
      </c>
      <c r="S89" s="443">
        <v>3</v>
      </c>
      <c r="T89" s="443">
        <v>1</v>
      </c>
      <c r="U89" s="443">
        <v>1</v>
      </c>
      <c r="V89" s="443">
        <v>0</v>
      </c>
      <c r="W89" s="438">
        <f t="shared" si="49"/>
        <v>13</v>
      </c>
      <c r="AA89" s="405"/>
      <c r="AB89" s="405"/>
      <c r="AC89" s="405"/>
      <c r="AD89" s="405"/>
      <c r="AE89" s="405"/>
      <c r="AF89" s="405"/>
      <c r="AG89" s="405"/>
      <c r="AH89" s="405"/>
      <c r="AI89" s="405"/>
      <c r="AJ89" s="405"/>
      <c r="AK89" s="405"/>
      <c r="AL89" s="405"/>
      <c r="AM89" s="405"/>
      <c r="AN89" s="405"/>
      <c r="AO89" s="405"/>
    </row>
    <row r="90" spans="1:41" s="82" customFormat="1" ht="11.1" customHeight="1">
      <c r="A90" s="309">
        <v>5</v>
      </c>
      <c r="B90" s="309">
        <v>5</v>
      </c>
      <c r="C90" s="309">
        <v>11</v>
      </c>
      <c r="D90" s="1820"/>
      <c r="E90" s="416"/>
      <c r="F90" s="69" t="s">
        <v>198</v>
      </c>
      <c r="G90" s="439">
        <v>9</v>
      </c>
      <c r="H90" s="439">
        <v>66</v>
      </c>
      <c r="I90" s="439">
        <v>39</v>
      </c>
      <c r="J90" s="439">
        <v>31</v>
      </c>
      <c r="K90" s="439">
        <v>3</v>
      </c>
      <c r="L90" s="439">
        <v>2</v>
      </c>
      <c r="M90" s="439">
        <v>0</v>
      </c>
      <c r="N90" s="381">
        <f t="shared" si="43"/>
        <v>150</v>
      </c>
      <c r="O90" s="381"/>
      <c r="P90" s="439">
        <v>9</v>
      </c>
      <c r="Q90" s="439">
        <v>66</v>
      </c>
      <c r="R90" s="439">
        <v>39</v>
      </c>
      <c r="S90" s="439">
        <v>29</v>
      </c>
      <c r="T90" s="439">
        <v>3</v>
      </c>
      <c r="U90" s="439">
        <v>2</v>
      </c>
      <c r="V90" s="439">
        <v>0</v>
      </c>
      <c r="W90" s="440">
        <f t="shared" si="49"/>
        <v>148</v>
      </c>
      <c r="AA90" s="405"/>
      <c r="AB90" s="405"/>
      <c r="AC90" s="405"/>
      <c r="AD90" s="405"/>
      <c r="AE90" s="405"/>
      <c r="AF90" s="405"/>
      <c r="AG90" s="405"/>
      <c r="AH90" s="405"/>
      <c r="AI90" s="405"/>
      <c r="AJ90" s="405"/>
      <c r="AK90" s="405"/>
      <c r="AL90" s="405"/>
      <c r="AM90" s="405"/>
      <c r="AN90" s="405"/>
      <c r="AO90" s="405"/>
    </row>
    <row r="91" spans="1:41" s="82" customFormat="1" ht="10.5" customHeight="1">
      <c r="A91" s="309">
        <v>5</v>
      </c>
      <c r="B91" s="309">
        <v>5</v>
      </c>
      <c r="C91" s="309">
        <v>11</v>
      </c>
      <c r="D91" s="1820"/>
      <c r="E91" s="416"/>
      <c r="F91" s="385" t="s">
        <v>199</v>
      </c>
      <c r="G91" s="439">
        <v>1</v>
      </c>
      <c r="H91" s="439">
        <v>4</v>
      </c>
      <c r="I91" s="439">
        <v>1</v>
      </c>
      <c r="J91" s="439">
        <v>5</v>
      </c>
      <c r="K91" s="439">
        <v>6</v>
      </c>
      <c r="L91" s="439">
        <v>1</v>
      </c>
      <c r="M91" s="439">
        <v>4</v>
      </c>
      <c r="N91" s="381">
        <f t="shared" si="43"/>
        <v>22</v>
      </c>
      <c r="O91" s="381"/>
      <c r="P91" s="439">
        <v>0</v>
      </c>
      <c r="Q91" s="439">
        <v>3</v>
      </c>
      <c r="R91" s="439">
        <v>1</v>
      </c>
      <c r="S91" s="439">
        <v>4</v>
      </c>
      <c r="T91" s="439">
        <v>6</v>
      </c>
      <c r="U91" s="439">
        <v>1</v>
      </c>
      <c r="V91" s="439">
        <v>4</v>
      </c>
      <c r="W91" s="440">
        <f t="shared" si="49"/>
        <v>19</v>
      </c>
      <c r="AA91" s="405"/>
      <c r="AB91" s="405"/>
      <c r="AC91" s="405"/>
      <c r="AD91" s="405"/>
      <c r="AE91" s="405"/>
      <c r="AF91" s="405"/>
      <c r="AG91" s="405"/>
      <c r="AH91" s="405"/>
      <c r="AI91" s="405"/>
      <c r="AJ91" s="405"/>
      <c r="AK91" s="405"/>
      <c r="AL91" s="405"/>
      <c r="AM91" s="405"/>
      <c r="AN91" s="405"/>
      <c r="AO91" s="405"/>
    </row>
    <row r="92" spans="1:41" s="82" customFormat="1" ht="12" customHeight="1">
      <c r="A92" s="309"/>
      <c r="B92" s="396"/>
      <c r="C92" s="396"/>
      <c r="D92" s="1820"/>
      <c r="E92" s="444" t="s">
        <v>49</v>
      </c>
      <c r="F92" s="126"/>
      <c r="G92" s="387">
        <f>SUM(G93)</f>
        <v>0</v>
      </c>
      <c r="H92" s="387">
        <f t="shared" ref="H92:V92" si="53">SUM(H93)</f>
        <v>0</v>
      </c>
      <c r="I92" s="387">
        <f t="shared" si="53"/>
        <v>0</v>
      </c>
      <c r="J92" s="387">
        <f t="shared" si="53"/>
        <v>0</v>
      </c>
      <c r="K92" s="387">
        <f t="shared" si="53"/>
        <v>0</v>
      </c>
      <c r="L92" s="387">
        <f t="shared" si="53"/>
        <v>0</v>
      </c>
      <c r="M92" s="387">
        <f t="shared" si="53"/>
        <v>0</v>
      </c>
      <c r="N92" s="387">
        <f t="shared" si="43"/>
        <v>0</v>
      </c>
      <c r="O92" s="387"/>
      <c r="P92" s="387">
        <f t="shared" si="53"/>
        <v>0</v>
      </c>
      <c r="Q92" s="387">
        <f t="shared" si="53"/>
        <v>0</v>
      </c>
      <c r="R92" s="387">
        <f t="shared" si="53"/>
        <v>0</v>
      </c>
      <c r="S92" s="387">
        <f t="shared" si="53"/>
        <v>0</v>
      </c>
      <c r="T92" s="387">
        <f t="shared" si="53"/>
        <v>0</v>
      </c>
      <c r="U92" s="387">
        <f t="shared" si="53"/>
        <v>0</v>
      </c>
      <c r="V92" s="387">
        <f t="shared" si="53"/>
        <v>0</v>
      </c>
      <c r="W92" s="438">
        <f t="shared" si="49"/>
        <v>0</v>
      </c>
      <c r="AA92" s="405"/>
      <c r="AB92" s="405"/>
      <c r="AC92" s="405"/>
      <c r="AD92" s="405"/>
      <c r="AE92" s="405"/>
      <c r="AF92" s="405"/>
      <c r="AG92" s="405"/>
      <c r="AH92" s="405"/>
      <c r="AI92" s="405"/>
      <c r="AJ92" s="405"/>
      <c r="AK92" s="405"/>
      <c r="AL92" s="405"/>
      <c r="AM92" s="405"/>
      <c r="AN92" s="405"/>
      <c r="AO92" s="405"/>
    </row>
    <row r="93" spans="1:41" s="82" customFormat="1" ht="11.1" customHeight="1">
      <c r="A93" s="309">
        <v>5</v>
      </c>
      <c r="B93" s="396">
        <v>4</v>
      </c>
      <c r="C93" s="396">
        <v>8</v>
      </c>
      <c r="D93" s="1820"/>
      <c r="E93" s="416"/>
      <c r="F93" s="69" t="s">
        <v>200</v>
      </c>
      <c r="G93" s="439">
        <v>0</v>
      </c>
      <c r="H93" s="439">
        <v>0</v>
      </c>
      <c r="I93" s="439">
        <v>0</v>
      </c>
      <c r="J93" s="439">
        <v>0</v>
      </c>
      <c r="K93" s="439">
        <v>0</v>
      </c>
      <c r="L93" s="439">
        <v>0</v>
      </c>
      <c r="M93" s="439">
        <v>0</v>
      </c>
      <c r="N93" s="381">
        <f t="shared" si="43"/>
        <v>0</v>
      </c>
      <c r="O93" s="381"/>
      <c r="P93" s="439">
        <v>0</v>
      </c>
      <c r="Q93" s="439">
        <v>0</v>
      </c>
      <c r="R93" s="439">
        <v>0</v>
      </c>
      <c r="S93" s="439">
        <v>0</v>
      </c>
      <c r="T93" s="439">
        <v>0</v>
      </c>
      <c r="U93" s="439">
        <v>0</v>
      </c>
      <c r="V93" s="439">
        <v>0</v>
      </c>
      <c r="W93" s="440">
        <f t="shared" si="49"/>
        <v>0</v>
      </c>
      <c r="AA93" s="405"/>
      <c r="AB93" s="405"/>
      <c r="AC93" s="405"/>
      <c r="AD93" s="405"/>
      <c r="AE93" s="405"/>
      <c r="AF93" s="405"/>
      <c r="AG93" s="405"/>
      <c r="AH93" s="405"/>
      <c r="AI93" s="405"/>
      <c r="AJ93" s="405"/>
      <c r="AK93" s="405"/>
      <c r="AL93" s="405"/>
      <c r="AM93" s="405"/>
      <c r="AN93" s="405"/>
      <c r="AO93" s="405"/>
    </row>
    <row r="94" spans="1:41" s="82" customFormat="1" ht="12" customHeight="1">
      <c r="A94" s="309"/>
      <c r="B94" s="396"/>
      <c r="C94" s="396"/>
      <c r="D94" s="1819">
        <v>1406</v>
      </c>
      <c r="E94" s="113" t="s">
        <v>50</v>
      </c>
      <c r="F94" s="114"/>
      <c r="G94" s="383">
        <f>SUM(G95,G98,G101,G103)</f>
        <v>120</v>
      </c>
      <c r="H94" s="383">
        <f t="shared" ref="H94:W94" si="54">SUM(H95,H98,H101,H103)</f>
        <v>841</v>
      </c>
      <c r="I94" s="383">
        <f t="shared" si="54"/>
        <v>317</v>
      </c>
      <c r="J94" s="383">
        <f t="shared" si="54"/>
        <v>167</v>
      </c>
      <c r="K94" s="383">
        <f t="shared" si="54"/>
        <v>14</v>
      </c>
      <c r="L94" s="383">
        <f t="shared" si="54"/>
        <v>4</v>
      </c>
      <c r="M94" s="383">
        <f t="shared" si="54"/>
        <v>9</v>
      </c>
      <c r="N94" s="383">
        <f>SUM(G94:M94)</f>
        <v>1472</v>
      </c>
      <c r="O94" s="383"/>
      <c r="P94" s="383">
        <f t="shared" si="54"/>
        <v>86</v>
      </c>
      <c r="Q94" s="383">
        <f t="shared" si="54"/>
        <v>582</v>
      </c>
      <c r="R94" s="383">
        <f t="shared" si="54"/>
        <v>214</v>
      </c>
      <c r="S94" s="383">
        <f t="shared" si="54"/>
        <v>112</v>
      </c>
      <c r="T94" s="383">
        <f t="shared" si="54"/>
        <v>10</v>
      </c>
      <c r="U94" s="383">
        <f t="shared" si="54"/>
        <v>1</v>
      </c>
      <c r="V94" s="383">
        <f t="shared" si="54"/>
        <v>8</v>
      </c>
      <c r="W94" s="437">
        <f t="shared" si="54"/>
        <v>1013</v>
      </c>
      <c r="AA94" s="405"/>
      <c r="AB94" s="405"/>
      <c r="AC94" s="405"/>
      <c r="AD94" s="405"/>
      <c r="AE94" s="405"/>
      <c r="AF94" s="405"/>
      <c r="AG94" s="405"/>
      <c r="AH94" s="405"/>
      <c r="AI94" s="405"/>
      <c r="AJ94" s="405"/>
      <c r="AK94" s="405"/>
      <c r="AL94" s="405"/>
      <c r="AM94" s="405"/>
      <c r="AN94" s="405"/>
      <c r="AO94" s="405"/>
    </row>
    <row r="95" spans="1:41" s="82" customFormat="1" ht="12" customHeight="1">
      <c r="A95" s="309"/>
      <c r="B95" s="396"/>
      <c r="C95" s="396"/>
      <c r="D95" s="1820"/>
      <c r="E95" s="414" t="s">
        <v>51</v>
      </c>
      <c r="F95" s="69"/>
      <c r="G95" s="387">
        <f>SUM(G96:G97)</f>
        <v>69</v>
      </c>
      <c r="H95" s="387">
        <f t="shared" ref="H95:V95" si="55">SUM(H96:H97)</f>
        <v>567</v>
      </c>
      <c r="I95" s="387">
        <f t="shared" si="55"/>
        <v>209</v>
      </c>
      <c r="J95" s="387">
        <f t="shared" si="55"/>
        <v>115</v>
      </c>
      <c r="K95" s="387">
        <f t="shared" si="55"/>
        <v>9</v>
      </c>
      <c r="L95" s="387">
        <f t="shared" si="55"/>
        <v>3</v>
      </c>
      <c r="M95" s="387">
        <f t="shared" si="55"/>
        <v>3</v>
      </c>
      <c r="N95" s="387">
        <f>SUM(G95:M95)</f>
        <v>975</v>
      </c>
      <c r="O95" s="387"/>
      <c r="P95" s="387">
        <f t="shared" si="55"/>
        <v>51</v>
      </c>
      <c r="Q95" s="387">
        <f t="shared" si="55"/>
        <v>382</v>
      </c>
      <c r="R95" s="387">
        <f t="shared" si="55"/>
        <v>140</v>
      </c>
      <c r="S95" s="387">
        <f t="shared" si="55"/>
        <v>77</v>
      </c>
      <c r="T95" s="387">
        <f t="shared" si="55"/>
        <v>6</v>
      </c>
      <c r="U95" s="387">
        <f t="shared" si="55"/>
        <v>0</v>
      </c>
      <c r="V95" s="387">
        <f t="shared" si="55"/>
        <v>2</v>
      </c>
      <c r="W95" s="438">
        <f>SUM(O95:V95)</f>
        <v>658</v>
      </c>
      <c r="AA95" s="405"/>
      <c r="AB95" s="405"/>
      <c r="AC95" s="405"/>
      <c r="AD95" s="405"/>
      <c r="AE95" s="405"/>
      <c r="AF95" s="405"/>
      <c r="AG95" s="405"/>
      <c r="AH95" s="405"/>
      <c r="AI95" s="405"/>
      <c r="AJ95" s="405"/>
      <c r="AK95" s="405"/>
      <c r="AL95" s="405"/>
      <c r="AM95" s="405"/>
      <c r="AN95" s="405"/>
      <c r="AO95" s="405"/>
    </row>
    <row r="96" spans="1:41" s="82" customFormat="1" ht="11.1" customHeight="1">
      <c r="A96" s="309">
        <v>6</v>
      </c>
      <c r="B96" s="396">
        <v>2</v>
      </c>
      <c r="C96" s="396">
        <v>6</v>
      </c>
      <c r="D96" s="1820"/>
      <c r="E96" s="445"/>
      <c r="F96" s="69" t="s">
        <v>201</v>
      </c>
      <c r="G96" s="381">
        <v>3</v>
      </c>
      <c r="H96" s="381">
        <v>28</v>
      </c>
      <c r="I96" s="381">
        <v>14</v>
      </c>
      <c r="J96" s="381">
        <v>10</v>
      </c>
      <c r="K96" s="381">
        <v>2</v>
      </c>
      <c r="L96" s="381">
        <v>0</v>
      </c>
      <c r="M96" s="381">
        <v>1</v>
      </c>
      <c r="N96" s="381">
        <f>SUM(G96:M96)</f>
        <v>58</v>
      </c>
      <c r="O96" s="381"/>
      <c r="P96" s="439">
        <v>3</v>
      </c>
      <c r="Q96" s="439">
        <v>28</v>
      </c>
      <c r="R96" s="439">
        <v>14</v>
      </c>
      <c r="S96" s="439">
        <v>10</v>
      </c>
      <c r="T96" s="439">
        <v>2</v>
      </c>
      <c r="U96" s="439">
        <v>0</v>
      </c>
      <c r="V96" s="439">
        <v>1</v>
      </c>
      <c r="W96" s="440">
        <f>SUM(O96:V96)</f>
        <v>58</v>
      </c>
      <c r="AA96" s="405"/>
      <c r="AB96" s="405"/>
      <c r="AC96" s="405"/>
      <c r="AD96" s="405"/>
      <c r="AE96" s="405"/>
      <c r="AF96" s="405"/>
      <c r="AG96" s="405"/>
      <c r="AH96" s="405"/>
      <c r="AI96" s="405"/>
      <c r="AJ96" s="405"/>
      <c r="AK96" s="405"/>
      <c r="AL96" s="405"/>
      <c r="AM96" s="405"/>
      <c r="AN96" s="405"/>
      <c r="AO96" s="405"/>
    </row>
    <row r="97" spans="1:41" s="82" customFormat="1" ht="11.1" customHeight="1">
      <c r="A97" s="309">
        <v>6</v>
      </c>
      <c r="B97" s="396">
        <v>2</v>
      </c>
      <c r="C97" s="396">
        <v>11</v>
      </c>
      <c r="D97" s="1820"/>
      <c r="E97" s="445"/>
      <c r="F97" s="69" t="s">
        <v>202</v>
      </c>
      <c r="G97" s="439">
        <v>66</v>
      </c>
      <c r="H97" s="439">
        <v>539</v>
      </c>
      <c r="I97" s="439">
        <v>195</v>
      </c>
      <c r="J97" s="439">
        <v>105</v>
      </c>
      <c r="K97" s="439">
        <v>7</v>
      </c>
      <c r="L97" s="439">
        <v>3</v>
      </c>
      <c r="M97" s="439">
        <v>2</v>
      </c>
      <c r="N97" s="381">
        <f t="shared" ref="N97:N121" si="56">SUM(G97:M97)</f>
        <v>917</v>
      </c>
      <c r="O97" s="381"/>
      <c r="P97" s="439">
        <v>48</v>
      </c>
      <c r="Q97" s="439">
        <v>354</v>
      </c>
      <c r="R97" s="439">
        <v>126</v>
      </c>
      <c r="S97" s="439">
        <v>67</v>
      </c>
      <c r="T97" s="439">
        <v>4</v>
      </c>
      <c r="U97" s="439">
        <v>0</v>
      </c>
      <c r="V97" s="439">
        <v>1</v>
      </c>
      <c r="W97" s="440">
        <f>SUM(P97:V97)</f>
        <v>600</v>
      </c>
      <c r="AA97" s="405"/>
      <c r="AB97" s="405"/>
      <c r="AC97" s="405"/>
      <c r="AD97" s="405"/>
      <c r="AE97" s="405"/>
      <c r="AF97" s="405"/>
      <c r="AG97" s="405"/>
      <c r="AH97" s="405"/>
      <c r="AI97" s="405"/>
      <c r="AJ97" s="405"/>
      <c r="AK97" s="405"/>
      <c r="AL97" s="405"/>
      <c r="AM97" s="405"/>
      <c r="AN97" s="405"/>
      <c r="AO97" s="405"/>
    </row>
    <row r="98" spans="1:41" s="82" customFormat="1" ht="12" customHeight="1">
      <c r="A98" s="309"/>
      <c r="B98" s="396"/>
      <c r="C98" s="396"/>
      <c r="D98" s="1820"/>
      <c r="E98" s="414" t="s">
        <v>52</v>
      </c>
      <c r="F98" s="69"/>
      <c r="G98" s="387">
        <f>SUM(G99:G100)</f>
        <v>12</v>
      </c>
      <c r="H98" s="387">
        <f t="shared" ref="H98:V98" si="57">SUM(H99:H100)</f>
        <v>82</v>
      </c>
      <c r="I98" s="387">
        <f t="shared" si="57"/>
        <v>30</v>
      </c>
      <c r="J98" s="387">
        <f t="shared" si="57"/>
        <v>23</v>
      </c>
      <c r="K98" s="387">
        <f t="shared" si="57"/>
        <v>1</v>
      </c>
      <c r="L98" s="387">
        <f t="shared" si="57"/>
        <v>0</v>
      </c>
      <c r="M98" s="387">
        <f t="shared" si="57"/>
        <v>0</v>
      </c>
      <c r="N98" s="387">
        <f t="shared" si="56"/>
        <v>148</v>
      </c>
      <c r="O98" s="387"/>
      <c r="P98" s="387">
        <f t="shared" si="57"/>
        <v>12</v>
      </c>
      <c r="Q98" s="387">
        <f t="shared" si="57"/>
        <v>80</v>
      </c>
      <c r="R98" s="387">
        <f t="shared" si="57"/>
        <v>29</v>
      </c>
      <c r="S98" s="387">
        <f t="shared" si="57"/>
        <v>22</v>
      </c>
      <c r="T98" s="387">
        <f t="shared" si="57"/>
        <v>1</v>
      </c>
      <c r="U98" s="387">
        <f t="shared" si="57"/>
        <v>0</v>
      </c>
      <c r="V98" s="387">
        <f t="shared" si="57"/>
        <v>0</v>
      </c>
      <c r="W98" s="438">
        <f t="shared" ref="W98:W104" si="58">SUM(P98:V98)</f>
        <v>144</v>
      </c>
      <c r="AA98" s="405"/>
      <c r="AB98" s="405"/>
      <c r="AC98" s="405"/>
      <c r="AD98" s="405"/>
      <c r="AE98" s="405"/>
      <c r="AF98" s="405"/>
      <c r="AG98" s="405"/>
      <c r="AH98" s="405"/>
      <c r="AI98" s="405"/>
      <c r="AJ98" s="405"/>
      <c r="AK98" s="405"/>
      <c r="AL98" s="405"/>
      <c r="AM98" s="405"/>
      <c r="AN98" s="405"/>
      <c r="AO98" s="405"/>
    </row>
    <row r="99" spans="1:41" s="82" customFormat="1" ht="11.1" customHeight="1">
      <c r="A99" s="309">
        <v>6</v>
      </c>
      <c r="B99" s="396">
        <v>2</v>
      </c>
      <c r="C99" s="396">
        <v>10</v>
      </c>
      <c r="D99" s="1820"/>
      <c r="E99" s="411"/>
      <c r="F99" s="69" t="s">
        <v>203</v>
      </c>
      <c r="G99" s="439">
        <v>8</v>
      </c>
      <c r="H99" s="439">
        <v>41</v>
      </c>
      <c r="I99" s="439">
        <v>20</v>
      </c>
      <c r="J99" s="439">
        <v>12</v>
      </c>
      <c r="K99" s="439">
        <v>0</v>
      </c>
      <c r="L99" s="439">
        <v>0</v>
      </c>
      <c r="M99" s="439">
        <v>0</v>
      </c>
      <c r="N99" s="381">
        <f t="shared" si="56"/>
        <v>81</v>
      </c>
      <c r="O99" s="381"/>
      <c r="P99" s="439">
        <v>8</v>
      </c>
      <c r="Q99" s="439">
        <v>41</v>
      </c>
      <c r="R99" s="439">
        <v>20</v>
      </c>
      <c r="S99" s="439">
        <v>12</v>
      </c>
      <c r="T99" s="439">
        <v>0</v>
      </c>
      <c r="U99" s="439">
        <v>0</v>
      </c>
      <c r="V99" s="439">
        <v>0</v>
      </c>
      <c r="W99" s="440">
        <f t="shared" si="58"/>
        <v>81</v>
      </c>
      <c r="AA99" s="405"/>
      <c r="AB99" s="405"/>
      <c r="AC99" s="405"/>
      <c r="AD99" s="405"/>
      <c r="AE99" s="405"/>
      <c r="AF99" s="405"/>
      <c r="AG99" s="405"/>
      <c r="AH99" s="405"/>
      <c r="AI99" s="405"/>
      <c r="AJ99" s="405"/>
      <c r="AK99" s="405"/>
      <c r="AL99" s="405"/>
      <c r="AM99" s="405"/>
      <c r="AN99" s="405"/>
      <c r="AO99" s="405"/>
    </row>
    <row r="100" spans="1:41" s="82" customFormat="1" ht="11.1" customHeight="1">
      <c r="A100" s="309">
        <v>6</v>
      </c>
      <c r="B100" s="396">
        <v>2</v>
      </c>
      <c r="C100" s="396">
        <v>6</v>
      </c>
      <c r="D100" s="1820"/>
      <c r="E100" s="411"/>
      <c r="F100" s="69" t="s">
        <v>204</v>
      </c>
      <c r="G100" s="412">
        <v>4</v>
      </c>
      <c r="H100" s="412">
        <v>41</v>
      </c>
      <c r="I100" s="412">
        <v>10</v>
      </c>
      <c r="J100" s="412">
        <v>11</v>
      </c>
      <c r="K100" s="412">
        <v>1</v>
      </c>
      <c r="L100" s="412">
        <v>0</v>
      </c>
      <c r="M100" s="412">
        <v>0</v>
      </c>
      <c r="N100" s="381">
        <f t="shared" si="56"/>
        <v>67</v>
      </c>
      <c r="O100" s="446"/>
      <c r="P100" s="412">
        <v>4</v>
      </c>
      <c r="Q100" s="412">
        <v>39</v>
      </c>
      <c r="R100" s="412">
        <v>9</v>
      </c>
      <c r="S100" s="412">
        <v>10</v>
      </c>
      <c r="T100" s="412">
        <v>1</v>
      </c>
      <c r="U100" s="412">
        <v>0</v>
      </c>
      <c r="V100" s="412">
        <v>0</v>
      </c>
      <c r="W100" s="440">
        <f t="shared" si="58"/>
        <v>63</v>
      </c>
      <c r="AA100" s="405"/>
      <c r="AB100" s="405"/>
      <c r="AC100" s="405"/>
      <c r="AD100" s="405"/>
      <c r="AE100" s="405"/>
      <c r="AF100" s="405"/>
      <c r="AG100" s="405"/>
      <c r="AH100" s="405"/>
      <c r="AI100" s="405"/>
      <c r="AJ100" s="405"/>
      <c r="AK100" s="405"/>
      <c r="AL100" s="405"/>
      <c r="AM100" s="405"/>
      <c r="AN100" s="405"/>
      <c r="AO100" s="405"/>
    </row>
    <row r="101" spans="1:41" s="82" customFormat="1" ht="12" customHeight="1">
      <c r="A101" s="309"/>
      <c r="B101" s="396"/>
      <c r="C101" s="396"/>
      <c r="D101" s="1820"/>
      <c r="E101" s="414" t="s">
        <v>53</v>
      </c>
      <c r="F101" s="69"/>
      <c r="G101" s="447">
        <f>SUM(G102)</f>
        <v>39</v>
      </c>
      <c r="H101" s="447">
        <f t="shared" ref="H101:V101" si="59">SUM(H102)</f>
        <v>192</v>
      </c>
      <c r="I101" s="447">
        <f t="shared" si="59"/>
        <v>76</v>
      </c>
      <c r="J101" s="447">
        <f t="shared" si="59"/>
        <v>28</v>
      </c>
      <c r="K101" s="447">
        <f t="shared" si="59"/>
        <v>3</v>
      </c>
      <c r="L101" s="447">
        <f t="shared" si="59"/>
        <v>0</v>
      </c>
      <c r="M101" s="447">
        <f t="shared" si="59"/>
        <v>0</v>
      </c>
      <c r="N101" s="387">
        <f t="shared" si="56"/>
        <v>338</v>
      </c>
      <c r="O101" s="447"/>
      <c r="P101" s="447">
        <f t="shared" si="59"/>
        <v>23</v>
      </c>
      <c r="Q101" s="447">
        <f t="shared" si="59"/>
        <v>120</v>
      </c>
      <c r="R101" s="447">
        <f t="shared" si="59"/>
        <v>43</v>
      </c>
      <c r="S101" s="447">
        <f t="shared" si="59"/>
        <v>12</v>
      </c>
      <c r="T101" s="447">
        <f t="shared" si="59"/>
        <v>2</v>
      </c>
      <c r="U101" s="447">
        <f t="shared" si="59"/>
        <v>0</v>
      </c>
      <c r="V101" s="447">
        <f t="shared" si="59"/>
        <v>0</v>
      </c>
      <c r="W101" s="438">
        <f t="shared" si="58"/>
        <v>200</v>
      </c>
      <c r="AA101" s="405"/>
      <c r="AB101" s="405"/>
      <c r="AC101" s="405"/>
      <c r="AD101" s="405"/>
      <c r="AE101" s="405"/>
      <c r="AF101" s="405"/>
      <c r="AG101" s="405"/>
      <c r="AH101" s="405"/>
      <c r="AI101" s="405"/>
      <c r="AJ101" s="405"/>
      <c r="AK101" s="405"/>
      <c r="AL101" s="405"/>
      <c r="AM101" s="405"/>
      <c r="AN101" s="405"/>
      <c r="AO101" s="405"/>
    </row>
    <row r="102" spans="1:41" s="82" customFormat="1" ht="11.1" customHeight="1">
      <c r="A102" s="309">
        <v>6</v>
      </c>
      <c r="B102" s="309">
        <v>2</v>
      </c>
      <c r="C102" s="309">
        <v>10</v>
      </c>
      <c r="D102" s="1820"/>
      <c r="E102" s="445"/>
      <c r="F102" s="69" t="s">
        <v>205</v>
      </c>
      <c r="G102" s="439">
        <v>39</v>
      </c>
      <c r="H102" s="439">
        <v>192</v>
      </c>
      <c r="I102" s="439">
        <v>76</v>
      </c>
      <c r="J102" s="439">
        <v>28</v>
      </c>
      <c r="K102" s="439">
        <v>3</v>
      </c>
      <c r="L102" s="439">
        <v>0</v>
      </c>
      <c r="M102" s="439">
        <v>0</v>
      </c>
      <c r="N102" s="381">
        <f>SUM(G102:M102)</f>
        <v>338</v>
      </c>
      <c r="O102" s="381"/>
      <c r="P102" s="439">
        <v>23</v>
      </c>
      <c r="Q102" s="439">
        <v>120</v>
      </c>
      <c r="R102" s="439">
        <v>43</v>
      </c>
      <c r="S102" s="439">
        <v>12</v>
      </c>
      <c r="T102" s="439">
        <v>2</v>
      </c>
      <c r="U102" s="439">
        <v>0</v>
      </c>
      <c r="V102" s="439">
        <v>0</v>
      </c>
      <c r="W102" s="440">
        <f>SUM(P102:V102)</f>
        <v>200</v>
      </c>
      <c r="AA102" s="405"/>
      <c r="AB102" s="405"/>
      <c r="AC102" s="405"/>
      <c r="AD102" s="405"/>
      <c r="AE102" s="405"/>
      <c r="AF102" s="405"/>
      <c r="AG102" s="405"/>
      <c r="AH102" s="405"/>
      <c r="AI102" s="405"/>
      <c r="AJ102" s="405"/>
      <c r="AK102" s="405"/>
      <c r="AL102" s="405"/>
      <c r="AM102" s="405"/>
      <c r="AN102" s="405"/>
      <c r="AO102" s="405"/>
    </row>
    <row r="103" spans="1:41" s="82" customFormat="1" ht="12" customHeight="1">
      <c r="A103" s="309"/>
      <c r="B103" s="309"/>
      <c r="C103" s="309"/>
      <c r="D103" s="1820"/>
      <c r="E103" s="414" t="s">
        <v>54</v>
      </c>
      <c r="F103" s="69"/>
      <c r="G103" s="447">
        <f>SUM(G104)</f>
        <v>0</v>
      </c>
      <c r="H103" s="447">
        <f t="shared" ref="H103:V103" si="60">SUM(H104)</f>
        <v>0</v>
      </c>
      <c r="I103" s="447">
        <f t="shared" si="60"/>
        <v>2</v>
      </c>
      <c r="J103" s="447">
        <f t="shared" si="60"/>
        <v>1</v>
      </c>
      <c r="K103" s="447">
        <f t="shared" si="60"/>
        <v>1</v>
      </c>
      <c r="L103" s="447">
        <f t="shared" si="60"/>
        <v>1</v>
      </c>
      <c r="M103" s="447">
        <f t="shared" si="60"/>
        <v>6</v>
      </c>
      <c r="N103" s="387">
        <f t="shared" si="56"/>
        <v>11</v>
      </c>
      <c r="O103" s="447"/>
      <c r="P103" s="447">
        <f t="shared" si="60"/>
        <v>0</v>
      </c>
      <c r="Q103" s="447">
        <f t="shared" si="60"/>
        <v>0</v>
      </c>
      <c r="R103" s="447">
        <f t="shared" si="60"/>
        <v>2</v>
      </c>
      <c r="S103" s="447">
        <f t="shared" si="60"/>
        <v>1</v>
      </c>
      <c r="T103" s="447">
        <f t="shared" si="60"/>
        <v>1</v>
      </c>
      <c r="U103" s="447">
        <f t="shared" si="60"/>
        <v>1</v>
      </c>
      <c r="V103" s="447">
        <f t="shared" si="60"/>
        <v>6</v>
      </c>
      <c r="W103" s="438">
        <f t="shared" si="58"/>
        <v>11</v>
      </c>
      <c r="AA103" s="405"/>
      <c r="AB103" s="405"/>
      <c r="AC103" s="405"/>
      <c r="AD103" s="405"/>
      <c r="AE103" s="405"/>
      <c r="AF103" s="405"/>
      <c r="AG103" s="405"/>
      <c r="AH103" s="405"/>
      <c r="AI103" s="405"/>
      <c r="AJ103" s="405"/>
      <c r="AK103" s="405"/>
      <c r="AL103" s="405"/>
      <c r="AM103" s="405"/>
      <c r="AN103" s="405"/>
      <c r="AO103" s="405"/>
    </row>
    <row r="104" spans="1:41" ht="11.1" customHeight="1">
      <c r="A104" s="309">
        <v>6</v>
      </c>
      <c r="B104" s="309">
        <v>4</v>
      </c>
      <c r="C104" s="309">
        <v>11</v>
      </c>
      <c r="D104" s="1855"/>
      <c r="E104" s="411"/>
      <c r="F104" s="69" t="s">
        <v>206</v>
      </c>
      <c r="G104" s="412">
        <v>0</v>
      </c>
      <c r="H104" s="412">
        <v>0</v>
      </c>
      <c r="I104" s="412">
        <v>2</v>
      </c>
      <c r="J104" s="412">
        <v>1</v>
      </c>
      <c r="K104" s="412">
        <v>1</v>
      </c>
      <c r="L104" s="412">
        <v>1</v>
      </c>
      <c r="M104" s="412">
        <v>6</v>
      </c>
      <c r="N104" s="381">
        <f t="shared" si="56"/>
        <v>11</v>
      </c>
      <c r="O104" s="446"/>
      <c r="P104" s="412">
        <v>0</v>
      </c>
      <c r="Q104" s="412">
        <v>0</v>
      </c>
      <c r="R104" s="412">
        <v>2</v>
      </c>
      <c r="S104" s="412">
        <v>1</v>
      </c>
      <c r="T104" s="412">
        <v>1</v>
      </c>
      <c r="U104" s="412">
        <v>1</v>
      </c>
      <c r="V104" s="412">
        <v>6</v>
      </c>
      <c r="W104" s="440">
        <f t="shared" si="58"/>
        <v>11</v>
      </c>
      <c r="AA104" s="405"/>
      <c r="AB104" s="405"/>
      <c r="AC104" s="405"/>
      <c r="AD104" s="405"/>
      <c r="AE104" s="405"/>
      <c r="AF104" s="405"/>
      <c r="AG104" s="405"/>
      <c r="AH104" s="405"/>
      <c r="AI104" s="405"/>
      <c r="AJ104" s="405"/>
      <c r="AK104" s="405"/>
      <c r="AL104" s="405"/>
      <c r="AM104" s="405"/>
      <c r="AN104" s="405"/>
      <c r="AO104" s="405"/>
    </row>
    <row r="105" spans="1:41" ht="12" customHeight="1">
      <c r="A105" s="309"/>
      <c r="B105" s="309"/>
      <c r="C105" s="309"/>
      <c r="D105" s="1821">
        <v>1407</v>
      </c>
      <c r="E105" s="124" t="s">
        <v>55</v>
      </c>
      <c r="F105" s="114"/>
      <c r="G105" s="448">
        <f>SUM(G106,G109)</f>
        <v>2</v>
      </c>
      <c r="H105" s="448">
        <f t="shared" ref="H105:V105" si="61">SUM(H106,H109)</f>
        <v>9</v>
      </c>
      <c r="I105" s="448">
        <f t="shared" si="61"/>
        <v>3</v>
      </c>
      <c r="J105" s="448">
        <f t="shared" si="61"/>
        <v>0</v>
      </c>
      <c r="K105" s="448">
        <f t="shared" si="61"/>
        <v>0</v>
      </c>
      <c r="L105" s="448">
        <f t="shared" si="61"/>
        <v>0</v>
      </c>
      <c r="M105" s="448">
        <f t="shared" si="61"/>
        <v>0</v>
      </c>
      <c r="N105" s="448">
        <f t="shared" si="56"/>
        <v>14</v>
      </c>
      <c r="O105" s="448"/>
      <c r="P105" s="448">
        <f t="shared" si="61"/>
        <v>1</v>
      </c>
      <c r="Q105" s="448">
        <f t="shared" si="61"/>
        <v>9</v>
      </c>
      <c r="R105" s="448">
        <f t="shared" si="61"/>
        <v>3</v>
      </c>
      <c r="S105" s="448">
        <f t="shared" si="61"/>
        <v>0</v>
      </c>
      <c r="T105" s="448">
        <f t="shared" si="61"/>
        <v>0</v>
      </c>
      <c r="U105" s="448">
        <f t="shared" si="61"/>
        <v>0</v>
      </c>
      <c r="V105" s="448">
        <f t="shared" si="61"/>
        <v>0</v>
      </c>
      <c r="W105" s="449">
        <f>SUM(P105:V105)</f>
        <v>13</v>
      </c>
      <c r="AA105" s="405"/>
      <c r="AB105" s="405"/>
      <c r="AC105" s="405"/>
      <c r="AD105" s="405"/>
      <c r="AE105" s="405"/>
      <c r="AF105" s="405"/>
      <c r="AG105" s="405"/>
      <c r="AH105" s="405"/>
      <c r="AI105" s="405"/>
      <c r="AJ105" s="405"/>
      <c r="AK105" s="405"/>
      <c r="AL105" s="405"/>
      <c r="AM105" s="405"/>
      <c r="AN105" s="405"/>
      <c r="AO105" s="405"/>
    </row>
    <row r="106" spans="1:41" ht="12" customHeight="1">
      <c r="A106" s="309"/>
      <c r="B106" s="309"/>
      <c r="C106" s="309"/>
      <c r="D106" s="1822"/>
      <c r="E106" s="414" t="s">
        <v>56</v>
      </c>
      <c r="F106" s="118"/>
      <c r="G106" s="447">
        <f>SUM(G107:G108)</f>
        <v>0</v>
      </c>
      <c r="H106" s="447">
        <f t="shared" ref="H106:V106" si="62">SUM(H107:H108)</f>
        <v>0</v>
      </c>
      <c r="I106" s="447">
        <f t="shared" si="62"/>
        <v>0</v>
      </c>
      <c r="J106" s="447">
        <f t="shared" si="62"/>
        <v>0</v>
      </c>
      <c r="K106" s="447">
        <f t="shared" si="62"/>
        <v>0</v>
      </c>
      <c r="L106" s="447">
        <f t="shared" si="62"/>
        <v>0</v>
      </c>
      <c r="M106" s="447">
        <f t="shared" si="62"/>
        <v>0</v>
      </c>
      <c r="N106" s="447">
        <f t="shared" si="56"/>
        <v>0</v>
      </c>
      <c r="O106" s="447"/>
      <c r="P106" s="447">
        <f t="shared" si="62"/>
        <v>0</v>
      </c>
      <c r="Q106" s="447">
        <f t="shared" si="62"/>
        <v>0</v>
      </c>
      <c r="R106" s="447">
        <f t="shared" si="62"/>
        <v>0</v>
      </c>
      <c r="S106" s="447">
        <f t="shared" si="62"/>
        <v>0</v>
      </c>
      <c r="T106" s="447">
        <f t="shared" si="62"/>
        <v>0</v>
      </c>
      <c r="U106" s="447">
        <f t="shared" si="62"/>
        <v>0</v>
      </c>
      <c r="V106" s="447">
        <f t="shared" si="62"/>
        <v>0</v>
      </c>
      <c r="W106" s="450">
        <f t="shared" ref="W106:W111" si="63">SUM(O106:V106)</f>
        <v>0</v>
      </c>
      <c r="AA106" s="405"/>
      <c r="AB106" s="405"/>
      <c r="AC106" s="405"/>
      <c r="AD106" s="405"/>
      <c r="AE106" s="405"/>
      <c r="AF106" s="405"/>
      <c r="AG106" s="405"/>
      <c r="AH106" s="405"/>
      <c r="AI106" s="405"/>
      <c r="AJ106" s="405"/>
      <c r="AK106" s="405"/>
      <c r="AL106" s="405"/>
      <c r="AM106" s="405"/>
      <c r="AN106" s="405"/>
      <c r="AO106" s="405"/>
    </row>
    <row r="107" spans="1:41" ht="11.1" customHeight="1">
      <c r="A107" s="309">
        <v>7</v>
      </c>
      <c r="B107" s="309">
        <v>3</v>
      </c>
      <c r="C107" s="309">
        <v>11</v>
      </c>
      <c r="D107" s="1822"/>
      <c r="E107" s="416"/>
      <c r="F107" s="69" t="s">
        <v>207</v>
      </c>
      <c r="G107" s="412">
        <v>0</v>
      </c>
      <c r="H107" s="412">
        <v>0</v>
      </c>
      <c r="I107" s="412">
        <v>0</v>
      </c>
      <c r="J107" s="412">
        <v>0</v>
      </c>
      <c r="K107" s="412">
        <v>0</v>
      </c>
      <c r="L107" s="412">
        <v>0</v>
      </c>
      <c r="M107" s="412">
        <v>0</v>
      </c>
      <c r="N107" s="446">
        <f t="shared" si="56"/>
        <v>0</v>
      </c>
      <c r="O107" s="446"/>
      <c r="P107" s="412">
        <v>0</v>
      </c>
      <c r="Q107" s="412">
        <v>0</v>
      </c>
      <c r="R107" s="412">
        <v>0</v>
      </c>
      <c r="S107" s="412">
        <v>0</v>
      </c>
      <c r="T107" s="412">
        <v>0</v>
      </c>
      <c r="U107" s="412">
        <v>0</v>
      </c>
      <c r="V107" s="412">
        <v>0</v>
      </c>
      <c r="W107" s="451">
        <f t="shared" si="63"/>
        <v>0</v>
      </c>
      <c r="AA107" s="405"/>
      <c r="AB107" s="405"/>
      <c r="AC107" s="405"/>
      <c r="AD107" s="405"/>
      <c r="AE107" s="405"/>
      <c r="AF107" s="405"/>
      <c r="AG107" s="405"/>
      <c r="AH107" s="405"/>
      <c r="AI107" s="405"/>
      <c r="AJ107" s="405"/>
      <c r="AK107" s="405"/>
      <c r="AL107" s="405"/>
      <c r="AM107" s="405"/>
      <c r="AN107" s="405"/>
      <c r="AO107" s="405"/>
    </row>
    <row r="108" spans="1:41" ht="11.1" customHeight="1">
      <c r="A108" s="309">
        <v>7</v>
      </c>
      <c r="B108" s="309">
        <v>3</v>
      </c>
      <c r="C108" s="309">
        <v>11</v>
      </c>
      <c r="D108" s="1822"/>
      <c r="E108" s="411"/>
      <c r="F108" s="69" t="s">
        <v>208</v>
      </c>
      <c r="G108" s="412">
        <v>0</v>
      </c>
      <c r="H108" s="412">
        <v>0</v>
      </c>
      <c r="I108" s="412">
        <v>0</v>
      </c>
      <c r="J108" s="412">
        <v>0</v>
      </c>
      <c r="K108" s="412">
        <v>0</v>
      </c>
      <c r="L108" s="412">
        <v>0</v>
      </c>
      <c r="M108" s="412">
        <v>0</v>
      </c>
      <c r="N108" s="446">
        <f t="shared" si="56"/>
        <v>0</v>
      </c>
      <c r="O108" s="446"/>
      <c r="P108" s="412">
        <v>0</v>
      </c>
      <c r="Q108" s="412">
        <v>0</v>
      </c>
      <c r="R108" s="412">
        <v>0</v>
      </c>
      <c r="S108" s="412">
        <v>0</v>
      </c>
      <c r="T108" s="412">
        <v>0</v>
      </c>
      <c r="U108" s="412">
        <v>0</v>
      </c>
      <c r="V108" s="412">
        <v>0</v>
      </c>
      <c r="W108" s="451">
        <f t="shared" si="63"/>
        <v>0</v>
      </c>
      <c r="AA108" s="405"/>
      <c r="AB108" s="405"/>
      <c r="AC108" s="405"/>
      <c r="AD108" s="405"/>
      <c r="AE108" s="405"/>
      <c r="AF108" s="405"/>
      <c r="AG108" s="405"/>
      <c r="AH108" s="405"/>
      <c r="AI108" s="405"/>
      <c r="AJ108" s="405"/>
      <c r="AK108" s="405"/>
      <c r="AL108" s="405"/>
      <c r="AM108" s="405"/>
      <c r="AN108" s="405"/>
      <c r="AO108" s="405"/>
    </row>
    <row r="109" spans="1:41" ht="12" customHeight="1">
      <c r="D109" s="1822"/>
      <c r="E109" s="414" t="s">
        <v>57</v>
      </c>
      <c r="F109" s="69"/>
      <c r="G109" s="447">
        <f>SUM(G110:G111)</f>
        <v>2</v>
      </c>
      <c r="H109" s="447">
        <f t="shared" ref="H109:V109" si="64">SUM(H110:H111)</f>
        <v>9</v>
      </c>
      <c r="I109" s="447">
        <f t="shared" si="64"/>
        <v>3</v>
      </c>
      <c r="J109" s="447">
        <f t="shared" si="64"/>
        <v>0</v>
      </c>
      <c r="K109" s="447">
        <f t="shared" si="64"/>
        <v>0</v>
      </c>
      <c r="L109" s="447">
        <f t="shared" si="64"/>
        <v>0</v>
      </c>
      <c r="M109" s="447">
        <f t="shared" si="64"/>
        <v>0</v>
      </c>
      <c r="N109" s="447">
        <f t="shared" si="56"/>
        <v>14</v>
      </c>
      <c r="O109" s="447"/>
      <c r="P109" s="447">
        <f t="shared" si="64"/>
        <v>1</v>
      </c>
      <c r="Q109" s="447">
        <f t="shared" si="64"/>
        <v>9</v>
      </c>
      <c r="R109" s="447">
        <f t="shared" si="64"/>
        <v>3</v>
      </c>
      <c r="S109" s="447">
        <f t="shared" si="64"/>
        <v>0</v>
      </c>
      <c r="T109" s="447">
        <f t="shared" si="64"/>
        <v>0</v>
      </c>
      <c r="U109" s="447">
        <f t="shared" si="64"/>
        <v>0</v>
      </c>
      <c r="V109" s="447">
        <f t="shared" si="64"/>
        <v>0</v>
      </c>
      <c r="W109" s="450">
        <f t="shared" si="63"/>
        <v>13</v>
      </c>
      <c r="AA109" s="405"/>
      <c r="AB109" s="405"/>
      <c r="AC109" s="405"/>
      <c r="AD109" s="405"/>
      <c r="AE109" s="405"/>
      <c r="AF109" s="405"/>
      <c r="AG109" s="405"/>
      <c r="AH109" s="405"/>
      <c r="AI109" s="405"/>
      <c r="AJ109" s="405"/>
      <c r="AK109" s="405"/>
      <c r="AL109" s="405"/>
      <c r="AM109" s="405"/>
      <c r="AN109" s="405"/>
      <c r="AO109" s="405"/>
    </row>
    <row r="110" spans="1:41" ht="11.1" customHeight="1">
      <c r="A110" s="396">
        <v>7</v>
      </c>
      <c r="B110" s="396">
        <v>6</v>
      </c>
      <c r="C110" s="396">
        <v>10</v>
      </c>
      <c r="D110" s="1822"/>
      <c r="E110" s="419"/>
      <c r="F110" s="69" t="s">
        <v>209</v>
      </c>
      <c r="G110" s="412">
        <v>2</v>
      </c>
      <c r="H110" s="412">
        <v>9</v>
      </c>
      <c r="I110" s="412">
        <v>3</v>
      </c>
      <c r="J110" s="412">
        <v>0</v>
      </c>
      <c r="K110" s="412">
        <v>0</v>
      </c>
      <c r="L110" s="412">
        <v>0</v>
      </c>
      <c r="M110" s="412">
        <v>0</v>
      </c>
      <c r="N110" s="446">
        <f t="shared" si="56"/>
        <v>14</v>
      </c>
      <c r="O110" s="446"/>
      <c r="P110" s="412">
        <v>1</v>
      </c>
      <c r="Q110" s="412">
        <v>9</v>
      </c>
      <c r="R110" s="412">
        <v>3</v>
      </c>
      <c r="S110" s="412">
        <v>0</v>
      </c>
      <c r="T110" s="412">
        <v>0</v>
      </c>
      <c r="U110" s="412">
        <v>0</v>
      </c>
      <c r="V110" s="412">
        <v>0</v>
      </c>
      <c r="W110" s="451">
        <f t="shared" si="63"/>
        <v>13</v>
      </c>
      <c r="AA110" s="405"/>
      <c r="AB110" s="405"/>
      <c r="AC110" s="405"/>
      <c r="AD110" s="405"/>
      <c r="AE110" s="405"/>
      <c r="AF110" s="405"/>
      <c r="AG110" s="405"/>
      <c r="AH110" s="405"/>
      <c r="AI110" s="405"/>
      <c r="AJ110" s="405"/>
      <c r="AK110" s="405"/>
      <c r="AL110" s="405"/>
      <c r="AM110" s="405"/>
      <c r="AN110" s="405"/>
      <c r="AO110" s="405"/>
    </row>
    <row r="111" spans="1:41" ht="11.1" customHeight="1">
      <c r="A111" s="396">
        <v>7</v>
      </c>
      <c r="B111" s="396">
        <v>6</v>
      </c>
      <c r="C111" s="396">
        <v>10</v>
      </c>
      <c r="D111" s="1823"/>
      <c r="E111" s="411"/>
      <c r="F111" s="69" t="s">
        <v>210</v>
      </c>
      <c r="G111" s="412">
        <v>0</v>
      </c>
      <c r="H111" s="412">
        <v>0</v>
      </c>
      <c r="I111" s="412">
        <v>0</v>
      </c>
      <c r="J111" s="412">
        <v>0</v>
      </c>
      <c r="K111" s="412">
        <v>0</v>
      </c>
      <c r="L111" s="412">
        <v>0</v>
      </c>
      <c r="M111" s="412">
        <v>0</v>
      </c>
      <c r="N111" s="446">
        <f t="shared" si="56"/>
        <v>0</v>
      </c>
      <c r="O111" s="446"/>
      <c r="P111" s="412">
        <v>0</v>
      </c>
      <c r="Q111" s="412">
        <v>0</v>
      </c>
      <c r="R111" s="412">
        <v>0</v>
      </c>
      <c r="S111" s="412">
        <v>0</v>
      </c>
      <c r="T111" s="412">
        <v>0</v>
      </c>
      <c r="U111" s="412">
        <v>0</v>
      </c>
      <c r="V111" s="412">
        <v>0</v>
      </c>
      <c r="W111" s="451">
        <f t="shared" si="63"/>
        <v>0</v>
      </c>
      <c r="AA111" s="405"/>
      <c r="AB111" s="405"/>
      <c r="AC111" s="405"/>
      <c r="AD111" s="405"/>
      <c r="AE111" s="405"/>
      <c r="AF111" s="405"/>
      <c r="AG111" s="405"/>
      <c r="AH111" s="405"/>
      <c r="AI111" s="405"/>
      <c r="AJ111" s="405"/>
      <c r="AK111" s="405"/>
      <c r="AL111" s="405"/>
      <c r="AM111" s="405"/>
      <c r="AN111" s="405"/>
      <c r="AO111" s="405"/>
    </row>
    <row r="112" spans="1:41" ht="12" customHeight="1">
      <c r="D112" s="1821">
        <v>1408</v>
      </c>
      <c r="E112" s="124" t="s">
        <v>58</v>
      </c>
      <c r="F112" s="127"/>
      <c r="G112" s="448">
        <f>SUM(G113,G117,G119)</f>
        <v>1</v>
      </c>
      <c r="H112" s="448">
        <f t="shared" ref="H112:N112" si="65">SUM(H113,H117,H119,H122)</f>
        <v>43</v>
      </c>
      <c r="I112" s="448">
        <f t="shared" si="65"/>
        <v>26</v>
      </c>
      <c r="J112" s="448">
        <f t="shared" si="65"/>
        <v>39</v>
      </c>
      <c r="K112" s="448">
        <f t="shared" si="65"/>
        <v>28</v>
      </c>
      <c r="L112" s="448">
        <f t="shared" si="65"/>
        <v>10</v>
      </c>
      <c r="M112" s="448">
        <f t="shared" si="65"/>
        <v>24</v>
      </c>
      <c r="N112" s="448">
        <f t="shared" si="65"/>
        <v>178</v>
      </c>
      <c r="O112" s="448">
        <f>SUM(O113,O117,O119)</f>
        <v>0</v>
      </c>
      <c r="P112" s="448">
        <f>SUM(P113,P117,P119)</f>
        <v>1</v>
      </c>
      <c r="Q112" s="448">
        <f t="shared" ref="Q112:W112" si="66">SUM(Q113,Q117,Q119)</f>
        <v>8</v>
      </c>
      <c r="R112" s="448">
        <f t="shared" si="66"/>
        <v>8</v>
      </c>
      <c r="S112" s="448">
        <f t="shared" si="66"/>
        <v>23</v>
      </c>
      <c r="T112" s="448">
        <f t="shared" si="66"/>
        <v>28</v>
      </c>
      <c r="U112" s="448">
        <f t="shared" si="66"/>
        <v>10</v>
      </c>
      <c r="V112" s="448">
        <f t="shared" si="66"/>
        <v>23</v>
      </c>
      <c r="W112" s="448">
        <f t="shared" si="66"/>
        <v>101</v>
      </c>
      <c r="AA112" s="405"/>
      <c r="AB112" s="405"/>
      <c r="AC112" s="405"/>
      <c r="AD112" s="405"/>
      <c r="AE112" s="405"/>
      <c r="AF112" s="405"/>
      <c r="AG112" s="405"/>
      <c r="AH112" s="405"/>
      <c r="AI112" s="405"/>
      <c r="AJ112" s="405"/>
      <c r="AK112" s="405"/>
      <c r="AL112" s="405"/>
      <c r="AM112" s="405"/>
      <c r="AN112" s="405"/>
      <c r="AO112" s="405"/>
    </row>
    <row r="113" spans="1:41" ht="12" customHeight="1">
      <c r="D113" s="1822"/>
      <c r="E113" s="419" t="s">
        <v>59</v>
      </c>
      <c r="F113" s="69"/>
      <c r="G113" s="447">
        <f>SUM(G114:G116)</f>
        <v>0</v>
      </c>
      <c r="H113" s="447">
        <f t="shared" ref="H113:M113" si="67">SUM(H114:H116)</f>
        <v>1</v>
      </c>
      <c r="I113" s="447">
        <f t="shared" si="67"/>
        <v>3</v>
      </c>
      <c r="J113" s="447">
        <f t="shared" si="67"/>
        <v>10</v>
      </c>
      <c r="K113" s="447">
        <f t="shared" si="67"/>
        <v>13</v>
      </c>
      <c r="L113" s="447">
        <f t="shared" si="67"/>
        <v>4</v>
      </c>
      <c r="M113" s="447">
        <f t="shared" si="67"/>
        <v>9</v>
      </c>
      <c r="N113" s="447">
        <f t="shared" si="56"/>
        <v>40</v>
      </c>
      <c r="O113" s="447"/>
      <c r="P113" s="447">
        <f t="shared" ref="P113:V113" si="68">SUM(P114:P116)</f>
        <v>0</v>
      </c>
      <c r="Q113" s="447">
        <f t="shared" si="68"/>
        <v>1</v>
      </c>
      <c r="R113" s="447">
        <f t="shared" si="68"/>
        <v>2</v>
      </c>
      <c r="S113" s="447">
        <f t="shared" si="68"/>
        <v>10</v>
      </c>
      <c r="T113" s="447">
        <f t="shared" si="68"/>
        <v>13</v>
      </c>
      <c r="U113" s="447">
        <f t="shared" si="68"/>
        <v>4</v>
      </c>
      <c r="V113" s="447">
        <f t="shared" si="68"/>
        <v>8</v>
      </c>
      <c r="W113" s="450">
        <f>SUM(P113:V113)</f>
        <v>38</v>
      </c>
      <c r="AA113" s="405"/>
      <c r="AB113" s="405"/>
      <c r="AC113" s="405"/>
      <c r="AD113" s="405"/>
      <c r="AE113" s="405"/>
      <c r="AF113" s="405"/>
      <c r="AG113" s="405"/>
      <c r="AH113" s="405"/>
      <c r="AI113" s="405"/>
      <c r="AJ113" s="405"/>
      <c r="AK113" s="405"/>
      <c r="AL113" s="405"/>
      <c r="AM113" s="405"/>
      <c r="AN113" s="405"/>
      <c r="AO113" s="405"/>
    </row>
    <row r="114" spans="1:41" ht="11.1" customHeight="1">
      <c r="A114" s="396">
        <v>8</v>
      </c>
      <c r="B114" s="396">
        <v>4</v>
      </c>
      <c r="C114" s="396">
        <v>11</v>
      </c>
      <c r="D114" s="1822"/>
      <c r="E114" s="419"/>
      <c r="F114" s="69" t="s">
        <v>211</v>
      </c>
      <c r="G114" s="412">
        <v>0</v>
      </c>
      <c r="H114" s="412">
        <v>0</v>
      </c>
      <c r="I114" s="412">
        <v>1</v>
      </c>
      <c r="J114" s="412">
        <v>4</v>
      </c>
      <c r="K114" s="412">
        <v>4</v>
      </c>
      <c r="L114" s="412">
        <v>1</v>
      </c>
      <c r="M114" s="412">
        <v>5</v>
      </c>
      <c r="N114" s="446">
        <f t="shared" si="56"/>
        <v>15</v>
      </c>
      <c r="O114" s="446"/>
      <c r="P114" s="412">
        <v>0</v>
      </c>
      <c r="Q114" s="412">
        <v>0</v>
      </c>
      <c r="R114" s="412">
        <v>1</v>
      </c>
      <c r="S114" s="412">
        <v>4</v>
      </c>
      <c r="T114" s="412">
        <v>4</v>
      </c>
      <c r="U114" s="412">
        <v>1</v>
      </c>
      <c r="V114" s="412">
        <v>4</v>
      </c>
      <c r="W114" s="451">
        <f>SUM(P114:V114)</f>
        <v>14</v>
      </c>
      <c r="AA114" s="405"/>
      <c r="AB114" s="405"/>
      <c r="AC114" s="405"/>
      <c r="AD114" s="405"/>
      <c r="AE114" s="405"/>
      <c r="AF114" s="405"/>
      <c r="AG114" s="405"/>
      <c r="AH114" s="405"/>
      <c r="AI114" s="405"/>
      <c r="AJ114" s="405"/>
      <c r="AK114" s="405"/>
      <c r="AL114" s="405"/>
      <c r="AM114" s="405"/>
      <c r="AN114" s="405"/>
      <c r="AO114" s="405"/>
    </row>
    <row r="115" spans="1:41" ht="11.1" customHeight="1">
      <c r="A115" s="396">
        <v>8</v>
      </c>
      <c r="B115" s="396">
        <v>3</v>
      </c>
      <c r="C115" s="396">
        <v>11</v>
      </c>
      <c r="D115" s="1822"/>
      <c r="E115" s="419"/>
      <c r="F115" s="69" t="s">
        <v>212</v>
      </c>
      <c r="G115" s="412">
        <v>0</v>
      </c>
      <c r="H115" s="412">
        <v>1</v>
      </c>
      <c r="I115" s="412">
        <v>1</v>
      </c>
      <c r="J115" s="412">
        <v>1</v>
      </c>
      <c r="K115" s="412">
        <v>4</v>
      </c>
      <c r="L115" s="412">
        <v>2</v>
      </c>
      <c r="M115" s="412">
        <v>3</v>
      </c>
      <c r="N115" s="446">
        <f t="shared" si="56"/>
        <v>12</v>
      </c>
      <c r="O115" s="446"/>
      <c r="P115" s="412">
        <v>0</v>
      </c>
      <c r="Q115" s="412">
        <v>1</v>
      </c>
      <c r="R115" s="412">
        <v>0</v>
      </c>
      <c r="S115" s="412">
        <v>1</v>
      </c>
      <c r="T115" s="412">
        <v>4</v>
      </c>
      <c r="U115" s="412">
        <v>2</v>
      </c>
      <c r="V115" s="412">
        <v>3</v>
      </c>
      <c r="W115" s="451">
        <f t="shared" ref="W115:W121" si="69">SUM(P115:V115)</f>
        <v>11</v>
      </c>
      <c r="AA115" s="405"/>
      <c r="AB115" s="405"/>
      <c r="AC115" s="405"/>
      <c r="AD115" s="405"/>
      <c r="AE115" s="405"/>
      <c r="AF115" s="405"/>
      <c r="AG115" s="405"/>
      <c r="AH115" s="405"/>
      <c r="AI115" s="405"/>
      <c r="AJ115" s="405"/>
      <c r="AK115" s="405"/>
      <c r="AL115" s="405"/>
      <c r="AM115" s="405"/>
      <c r="AN115" s="405"/>
      <c r="AO115" s="405"/>
    </row>
    <row r="116" spans="1:41" ht="11.1" customHeight="1">
      <c r="A116" s="396">
        <v>8</v>
      </c>
      <c r="B116" s="396">
        <v>4</v>
      </c>
      <c r="C116" s="396">
        <v>11</v>
      </c>
      <c r="D116" s="1822"/>
      <c r="E116" s="419"/>
      <c r="F116" s="69" t="s">
        <v>213</v>
      </c>
      <c r="G116" s="412">
        <v>0</v>
      </c>
      <c r="H116" s="412">
        <v>0</v>
      </c>
      <c r="I116" s="412">
        <v>1</v>
      </c>
      <c r="J116" s="412">
        <v>5</v>
      </c>
      <c r="K116" s="412">
        <v>5</v>
      </c>
      <c r="L116" s="412">
        <v>1</v>
      </c>
      <c r="M116" s="412">
        <v>1</v>
      </c>
      <c r="N116" s="446">
        <f t="shared" si="56"/>
        <v>13</v>
      </c>
      <c r="O116" s="446"/>
      <c r="P116" s="412">
        <v>0</v>
      </c>
      <c r="Q116" s="412">
        <v>0</v>
      </c>
      <c r="R116" s="412">
        <v>1</v>
      </c>
      <c r="S116" s="412">
        <v>5</v>
      </c>
      <c r="T116" s="412">
        <v>5</v>
      </c>
      <c r="U116" s="412">
        <v>1</v>
      </c>
      <c r="V116" s="412">
        <v>1</v>
      </c>
      <c r="W116" s="451">
        <f>SUM(P116:V116)</f>
        <v>13</v>
      </c>
      <c r="AA116" s="405"/>
      <c r="AB116" s="405"/>
      <c r="AC116" s="405"/>
      <c r="AD116" s="405"/>
      <c r="AE116" s="405"/>
      <c r="AF116" s="405"/>
      <c r="AG116" s="405"/>
      <c r="AH116" s="405"/>
      <c r="AI116" s="405"/>
      <c r="AJ116" s="405"/>
      <c r="AK116" s="405"/>
      <c r="AL116" s="405"/>
      <c r="AM116" s="405"/>
      <c r="AN116" s="405"/>
      <c r="AO116" s="405"/>
    </row>
    <row r="117" spans="1:41" ht="12" customHeight="1">
      <c r="D117" s="1822"/>
      <c r="E117" s="419" t="s">
        <v>60</v>
      </c>
      <c r="F117" s="118"/>
      <c r="G117" s="447">
        <f>SUM(G118)</f>
        <v>1</v>
      </c>
      <c r="H117" s="447">
        <f t="shared" ref="H117:M117" si="70">SUM(H118)</f>
        <v>4</v>
      </c>
      <c r="I117" s="447">
        <f t="shared" si="70"/>
        <v>1</v>
      </c>
      <c r="J117" s="447">
        <f t="shared" si="70"/>
        <v>11</v>
      </c>
      <c r="K117" s="447">
        <f t="shared" si="70"/>
        <v>14</v>
      </c>
      <c r="L117" s="447">
        <f t="shared" si="70"/>
        <v>6</v>
      </c>
      <c r="M117" s="447">
        <f t="shared" si="70"/>
        <v>15</v>
      </c>
      <c r="N117" s="447">
        <f t="shared" si="56"/>
        <v>52</v>
      </c>
      <c r="O117" s="447"/>
      <c r="P117" s="447">
        <f t="shared" ref="P117:V117" si="71">SUM(P118)</f>
        <v>1</v>
      </c>
      <c r="Q117" s="447">
        <f t="shared" si="71"/>
        <v>3</v>
      </c>
      <c r="R117" s="447">
        <f t="shared" si="71"/>
        <v>1</v>
      </c>
      <c r="S117" s="447">
        <f t="shared" si="71"/>
        <v>10</v>
      </c>
      <c r="T117" s="447">
        <f t="shared" si="71"/>
        <v>14</v>
      </c>
      <c r="U117" s="447">
        <f t="shared" si="71"/>
        <v>6</v>
      </c>
      <c r="V117" s="447">
        <f t="shared" si="71"/>
        <v>15</v>
      </c>
      <c r="W117" s="450">
        <f t="shared" si="69"/>
        <v>50</v>
      </c>
      <c r="AA117" s="405"/>
      <c r="AB117" s="405"/>
      <c r="AC117" s="405"/>
      <c r="AD117" s="405"/>
      <c r="AE117" s="405"/>
      <c r="AF117" s="405"/>
      <c r="AG117" s="405"/>
      <c r="AH117" s="405"/>
      <c r="AI117" s="405"/>
      <c r="AJ117" s="405"/>
      <c r="AK117" s="405"/>
      <c r="AL117" s="405"/>
      <c r="AM117" s="405"/>
      <c r="AN117" s="405"/>
      <c r="AO117" s="405"/>
    </row>
    <row r="118" spans="1:41" ht="11.1" customHeight="1">
      <c r="A118" s="396">
        <v>8</v>
      </c>
      <c r="B118" s="396">
        <v>4</v>
      </c>
      <c r="C118" s="396">
        <v>11</v>
      </c>
      <c r="D118" s="1822"/>
      <c r="E118" s="416"/>
      <c r="F118" s="69" t="s">
        <v>214</v>
      </c>
      <c r="G118" s="412">
        <v>1</v>
      </c>
      <c r="H118" s="412">
        <v>4</v>
      </c>
      <c r="I118" s="412">
        <v>1</v>
      </c>
      <c r="J118" s="412">
        <v>11</v>
      </c>
      <c r="K118" s="412">
        <v>14</v>
      </c>
      <c r="L118" s="412">
        <v>6</v>
      </c>
      <c r="M118" s="412">
        <v>15</v>
      </c>
      <c r="N118" s="446">
        <f t="shared" si="56"/>
        <v>52</v>
      </c>
      <c r="O118" s="446"/>
      <c r="P118" s="412">
        <v>1</v>
      </c>
      <c r="Q118" s="412">
        <v>3</v>
      </c>
      <c r="R118" s="412">
        <v>1</v>
      </c>
      <c r="S118" s="412">
        <v>10</v>
      </c>
      <c r="T118" s="412">
        <v>14</v>
      </c>
      <c r="U118" s="412">
        <v>6</v>
      </c>
      <c r="V118" s="412">
        <v>15</v>
      </c>
      <c r="W118" s="451">
        <f t="shared" si="69"/>
        <v>50</v>
      </c>
      <c r="AA118" s="405"/>
      <c r="AB118" s="405"/>
      <c r="AC118" s="405"/>
      <c r="AD118" s="405"/>
      <c r="AE118" s="405"/>
      <c r="AF118" s="405"/>
      <c r="AG118" s="405"/>
      <c r="AH118" s="405"/>
      <c r="AI118" s="405"/>
      <c r="AJ118" s="405"/>
      <c r="AK118" s="405"/>
      <c r="AL118" s="405"/>
      <c r="AM118" s="405"/>
      <c r="AN118" s="405"/>
      <c r="AO118" s="405"/>
    </row>
    <row r="119" spans="1:41" ht="12" customHeight="1">
      <c r="D119" s="1822"/>
      <c r="E119" s="414" t="s">
        <v>61</v>
      </c>
      <c r="F119" s="69"/>
      <c r="G119" s="452">
        <f>SUM(G120)</f>
        <v>0</v>
      </c>
      <c r="H119" s="452">
        <f t="shared" ref="H119:M119" si="72">SUM(H120)</f>
        <v>4</v>
      </c>
      <c r="I119" s="452">
        <f t="shared" si="72"/>
        <v>5</v>
      </c>
      <c r="J119" s="452">
        <f t="shared" si="72"/>
        <v>3</v>
      </c>
      <c r="K119" s="452">
        <f t="shared" si="72"/>
        <v>1</v>
      </c>
      <c r="L119" s="452">
        <f t="shared" si="72"/>
        <v>0</v>
      </c>
      <c r="M119" s="452">
        <f t="shared" si="72"/>
        <v>0</v>
      </c>
      <c r="N119" s="447">
        <f t="shared" si="56"/>
        <v>13</v>
      </c>
      <c r="O119" s="452"/>
      <c r="P119" s="452">
        <f t="shared" ref="P119:V119" si="73">SUM(P120)</f>
        <v>0</v>
      </c>
      <c r="Q119" s="452">
        <f t="shared" si="73"/>
        <v>4</v>
      </c>
      <c r="R119" s="452">
        <f t="shared" si="73"/>
        <v>5</v>
      </c>
      <c r="S119" s="452">
        <f t="shared" si="73"/>
        <v>3</v>
      </c>
      <c r="T119" s="452">
        <f t="shared" si="73"/>
        <v>1</v>
      </c>
      <c r="U119" s="452">
        <f t="shared" si="73"/>
        <v>0</v>
      </c>
      <c r="V119" s="447">
        <f t="shared" si="73"/>
        <v>0</v>
      </c>
      <c r="W119" s="450">
        <f t="shared" si="69"/>
        <v>13</v>
      </c>
      <c r="AA119" s="405"/>
      <c r="AB119" s="405"/>
      <c r="AC119" s="405"/>
      <c r="AD119" s="405"/>
      <c r="AE119" s="405"/>
      <c r="AF119" s="405"/>
      <c r="AG119" s="405"/>
      <c r="AH119" s="405"/>
      <c r="AI119" s="405"/>
      <c r="AJ119" s="405"/>
      <c r="AK119" s="405"/>
      <c r="AL119" s="405"/>
      <c r="AM119" s="405"/>
      <c r="AN119" s="405"/>
      <c r="AO119" s="405"/>
    </row>
    <row r="120" spans="1:41" ht="11.1" customHeight="1">
      <c r="A120" s="396">
        <v>8</v>
      </c>
      <c r="B120" s="396">
        <v>5</v>
      </c>
      <c r="C120" s="396">
        <v>11</v>
      </c>
      <c r="D120" s="1823"/>
      <c r="E120" s="411"/>
      <c r="F120" s="69" t="s">
        <v>215</v>
      </c>
      <c r="G120" s="453">
        <v>0</v>
      </c>
      <c r="H120" s="453">
        <v>4</v>
      </c>
      <c r="I120" s="453">
        <v>5</v>
      </c>
      <c r="J120" s="453">
        <v>3</v>
      </c>
      <c r="K120" s="453">
        <v>1</v>
      </c>
      <c r="L120" s="453">
        <v>0</v>
      </c>
      <c r="M120" s="453">
        <v>0</v>
      </c>
      <c r="N120" s="446">
        <f t="shared" si="56"/>
        <v>13</v>
      </c>
      <c r="O120" s="454"/>
      <c r="P120" s="453">
        <v>0</v>
      </c>
      <c r="Q120" s="453">
        <v>4</v>
      </c>
      <c r="R120" s="453">
        <v>5</v>
      </c>
      <c r="S120" s="453">
        <v>3</v>
      </c>
      <c r="T120" s="453">
        <v>1</v>
      </c>
      <c r="U120" s="453">
        <v>0</v>
      </c>
      <c r="V120" s="412">
        <v>0</v>
      </c>
      <c r="W120" s="451">
        <f t="shared" si="69"/>
        <v>13</v>
      </c>
      <c r="AA120" s="405"/>
      <c r="AB120" s="405"/>
      <c r="AC120" s="405"/>
      <c r="AD120" s="405"/>
      <c r="AE120" s="405"/>
      <c r="AF120" s="405"/>
      <c r="AG120" s="405"/>
      <c r="AH120" s="405"/>
      <c r="AI120" s="405"/>
      <c r="AJ120" s="405"/>
      <c r="AK120" s="405"/>
      <c r="AL120" s="405"/>
      <c r="AM120" s="405"/>
      <c r="AN120" s="405"/>
      <c r="AO120" s="405"/>
    </row>
    <row r="121" spans="1:41" ht="12" customHeight="1">
      <c r="D121" s="1822"/>
      <c r="E121" s="124" t="s">
        <v>63</v>
      </c>
      <c r="F121" s="114"/>
      <c r="G121" s="448">
        <f>SUM(G122)</f>
        <v>7</v>
      </c>
      <c r="H121" s="448">
        <f t="shared" ref="H121:V122" si="74">SUM(H122)</f>
        <v>34</v>
      </c>
      <c r="I121" s="448">
        <f t="shared" si="74"/>
        <v>17</v>
      </c>
      <c r="J121" s="448">
        <f t="shared" si="74"/>
        <v>15</v>
      </c>
      <c r="K121" s="448">
        <f t="shared" si="74"/>
        <v>0</v>
      </c>
      <c r="L121" s="448">
        <f t="shared" si="74"/>
        <v>0</v>
      </c>
      <c r="M121" s="448">
        <f t="shared" si="74"/>
        <v>0</v>
      </c>
      <c r="N121" s="448">
        <f t="shared" si="56"/>
        <v>73</v>
      </c>
      <c r="O121" s="448"/>
      <c r="P121" s="448">
        <f>SUM(P122)</f>
        <v>7</v>
      </c>
      <c r="Q121" s="448">
        <f t="shared" ref="Q121:V121" si="75">SUM(Q122)</f>
        <v>33</v>
      </c>
      <c r="R121" s="448">
        <f t="shared" si="75"/>
        <v>17</v>
      </c>
      <c r="S121" s="448">
        <f t="shared" si="75"/>
        <v>15</v>
      </c>
      <c r="T121" s="448">
        <f t="shared" si="75"/>
        <v>0</v>
      </c>
      <c r="U121" s="448">
        <f t="shared" si="75"/>
        <v>0</v>
      </c>
      <c r="V121" s="448">
        <f t="shared" si="75"/>
        <v>0</v>
      </c>
      <c r="W121" s="449">
        <f t="shared" si="69"/>
        <v>72</v>
      </c>
      <c r="AA121" s="405"/>
      <c r="AB121" s="405"/>
      <c r="AC121" s="405"/>
      <c r="AD121" s="405"/>
      <c r="AE121" s="405"/>
      <c r="AF121" s="405"/>
      <c r="AG121" s="405"/>
      <c r="AH121" s="405"/>
      <c r="AI121" s="405"/>
      <c r="AJ121" s="405"/>
      <c r="AK121" s="405"/>
      <c r="AL121" s="405"/>
      <c r="AM121" s="405"/>
      <c r="AN121" s="405"/>
      <c r="AO121" s="405"/>
    </row>
    <row r="122" spans="1:41" ht="12" customHeight="1">
      <c r="D122" s="1822"/>
      <c r="E122" s="262" t="s">
        <v>64</v>
      </c>
      <c r="F122" s="185"/>
      <c r="G122" s="455">
        <f>SUM(G123)</f>
        <v>7</v>
      </c>
      <c r="H122" s="455">
        <f t="shared" si="74"/>
        <v>34</v>
      </c>
      <c r="I122" s="455">
        <f t="shared" si="74"/>
        <v>17</v>
      </c>
      <c r="J122" s="455">
        <f t="shared" si="74"/>
        <v>15</v>
      </c>
      <c r="K122" s="455">
        <f t="shared" si="74"/>
        <v>0</v>
      </c>
      <c r="L122" s="455">
        <f t="shared" si="74"/>
        <v>0</v>
      </c>
      <c r="M122" s="455">
        <f t="shared" si="74"/>
        <v>0</v>
      </c>
      <c r="N122" s="455">
        <f>SUM(G122:M122)</f>
        <v>73</v>
      </c>
      <c r="O122" s="455">
        <f t="shared" si="74"/>
        <v>0</v>
      </c>
      <c r="P122" s="455">
        <f t="shared" si="74"/>
        <v>7</v>
      </c>
      <c r="Q122" s="455">
        <f t="shared" si="74"/>
        <v>33</v>
      </c>
      <c r="R122" s="455">
        <f t="shared" si="74"/>
        <v>17</v>
      </c>
      <c r="S122" s="455">
        <f t="shared" si="74"/>
        <v>15</v>
      </c>
      <c r="T122" s="455">
        <f t="shared" si="74"/>
        <v>0</v>
      </c>
      <c r="U122" s="455">
        <f t="shared" si="74"/>
        <v>0</v>
      </c>
      <c r="V122" s="455">
        <f t="shared" si="74"/>
        <v>0</v>
      </c>
      <c r="W122" s="456">
        <f>SUM(P122:V122)</f>
        <v>72</v>
      </c>
      <c r="AA122" s="405"/>
      <c r="AB122" s="405"/>
      <c r="AC122" s="405"/>
      <c r="AD122" s="405"/>
      <c r="AE122" s="405"/>
      <c r="AF122" s="405"/>
      <c r="AG122" s="405"/>
      <c r="AH122" s="405"/>
      <c r="AI122" s="405"/>
      <c r="AJ122" s="405"/>
      <c r="AK122" s="405"/>
      <c r="AL122" s="405"/>
      <c r="AM122" s="405"/>
      <c r="AN122" s="405"/>
      <c r="AO122" s="405"/>
    </row>
    <row r="123" spans="1:41" ht="11.1" customHeight="1">
      <c r="A123" s="396">
        <v>9</v>
      </c>
      <c r="B123" s="396">
        <v>5</v>
      </c>
      <c r="C123" s="396">
        <v>10</v>
      </c>
      <c r="D123" s="1823"/>
      <c r="E123" s="161"/>
      <c r="F123" s="69" t="s">
        <v>216</v>
      </c>
      <c r="G123" s="453">
        <v>7</v>
      </c>
      <c r="H123" s="453">
        <v>34</v>
      </c>
      <c r="I123" s="453">
        <v>17</v>
      </c>
      <c r="J123" s="453">
        <v>15</v>
      </c>
      <c r="K123" s="453">
        <v>0</v>
      </c>
      <c r="L123" s="453">
        <v>0</v>
      </c>
      <c r="M123" s="453">
        <v>0</v>
      </c>
      <c r="N123" s="454">
        <f>SUM(G123:M123)</f>
        <v>73</v>
      </c>
      <c r="O123" s="454">
        <v>0</v>
      </c>
      <c r="P123" s="453">
        <v>7</v>
      </c>
      <c r="Q123" s="453">
        <v>33</v>
      </c>
      <c r="R123" s="453">
        <v>17</v>
      </c>
      <c r="S123" s="453">
        <v>15</v>
      </c>
      <c r="T123" s="453">
        <v>0</v>
      </c>
      <c r="U123" s="453">
        <v>0</v>
      </c>
      <c r="V123" s="412">
        <v>0</v>
      </c>
      <c r="W123" s="451">
        <f>SUM(P123:V123)</f>
        <v>72</v>
      </c>
      <c r="AA123" s="405"/>
      <c r="AB123" s="405"/>
      <c r="AC123" s="405"/>
      <c r="AD123" s="405"/>
      <c r="AE123" s="405"/>
      <c r="AF123" s="405"/>
      <c r="AG123" s="405"/>
      <c r="AH123" s="405"/>
      <c r="AI123" s="405"/>
      <c r="AJ123" s="405"/>
      <c r="AK123" s="405"/>
      <c r="AL123" s="405"/>
      <c r="AM123" s="405"/>
      <c r="AN123" s="405"/>
      <c r="AO123" s="405"/>
    </row>
    <row r="124" spans="1:41" ht="12" customHeight="1">
      <c r="E124" s="1844" t="s">
        <v>21</v>
      </c>
      <c r="F124" s="1845"/>
      <c r="G124" s="116">
        <f t="shared" ref="G124:N124" si="76">SUM(G7+G29+G59+G72+G77+G94+G105+G112)</f>
        <v>248</v>
      </c>
      <c r="H124" s="116">
        <f t="shared" si="76"/>
        <v>1846</v>
      </c>
      <c r="I124" s="116">
        <f t="shared" si="76"/>
        <v>763</v>
      </c>
      <c r="J124" s="116">
        <f t="shared" si="76"/>
        <v>592</v>
      </c>
      <c r="K124" s="116">
        <f t="shared" si="76"/>
        <v>95</v>
      </c>
      <c r="L124" s="116">
        <f t="shared" si="76"/>
        <v>23</v>
      </c>
      <c r="M124" s="116">
        <f t="shared" si="76"/>
        <v>54</v>
      </c>
      <c r="N124" s="116">
        <f t="shared" si="76"/>
        <v>3628</v>
      </c>
      <c r="O124" s="448"/>
      <c r="P124" s="116">
        <f t="shared" ref="P124:V124" si="77">SUM(P7+P29+P59+P72+P77+P94+P105+P112)</f>
        <v>204</v>
      </c>
      <c r="Q124" s="116">
        <f t="shared" si="77"/>
        <v>1507</v>
      </c>
      <c r="R124" s="116">
        <f t="shared" si="77"/>
        <v>631</v>
      </c>
      <c r="S124" s="116">
        <f t="shared" si="77"/>
        <v>498</v>
      </c>
      <c r="T124" s="116">
        <f t="shared" si="77"/>
        <v>86</v>
      </c>
      <c r="U124" s="116">
        <f t="shared" si="77"/>
        <v>20</v>
      </c>
      <c r="V124" s="116">
        <f t="shared" si="77"/>
        <v>52</v>
      </c>
      <c r="W124" s="406">
        <f>SUM(W7+W29+W59+W72+W77+W94+W105+W112+W121)</f>
        <v>3070</v>
      </c>
      <c r="AA124" s="405"/>
      <c r="AB124" s="405"/>
      <c r="AC124" s="405"/>
      <c r="AD124" s="405"/>
      <c r="AE124" s="405"/>
      <c r="AF124" s="405"/>
      <c r="AG124" s="405"/>
      <c r="AH124" s="405"/>
      <c r="AI124" s="405"/>
      <c r="AJ124" s="405"/>
      <c r="AK124" s="405"/>
      <c r="AL124" s="405"/>
      <c r="AM124" s="405"/>
      <c r="AN124" s="405"/>
      <c r="AO124" s="405"/>
    </row>
    <row r="125" spans="1:41" s="459" customFormat="1" ht="11.25">
      <c r="A125" s="457"/>
      <c r="B125" s="457"/>
      <c r="C125" s="457"/>
      <c r="D125" s="457"/>
      <c r="E125" s="458" t="s">
        <v>217</v>
      </c>
      <c r="I125" s="460"/>
      <c r="J125" s="460"/>
      <c r="Q125" s="460"/>
      <c r="R125" s="460"/>
      <c r="S125" s="460"/>
      <c r="T125" s="460"/>
      <c r="U125" s="460"/>
    </row>
    <row r="126" spans="1:41">
      <c r="G126" s="405"/>
      <c r="H126" s="405"/>
      <c r="I126" s="461"/>
      <c r="J126" s="461"/>
      <c r="K126" s="405"/>
      <c r="L126" s="405"/>
      <c r="M126" s="405"/>
      <c r="N126" s="405"/>
      <c r="O126" s="405"/>
      <c r="P126" s="405"/>
      <c r="Q126" s="461"/>
      <c r="R126" s="461"/>
      <c r="S126" s="461"/>
      <c r="T126" s="461"/>
      <c r="U126" s="461"/>
      <c r="V126" s="405"/>
      <c r="W126" s="405"/>
      <c r="AA126" s="405"/>
      <c r="AB126" s="405"/>
      <c r="AC126" s="405"/>
      <c r="AD126" s="405"/>
      <c r="AE126" s="405"/>
      <c r="AF126" s="405"/>
      <c r="AG126" s="405"/>
      <c r="AH126" s="405"/>
      <c r="AI126" s="405"/>
      <c r="AJ126" s="405"/>
      <c r="AK126" s="405"/>
      <c r="AL126" s="405"/>
      <c r="AM126" s="405"/>
      <c r="AN126" s="405"/>
      <c r="AO126" s="405"/>
    </row>
    <row r="127" spans="1:41">
      <c r="G127" s="405"/>
      <c r="H127" s="405"/>
      <c r="I127" s="461"/>
      <c r="J127" s="461"/>
      <c r="K127" s="405"/>
      <c r="L127" s="405"/>
      <c r="M127" s="405"/>
      <c r="N127" s="405"/>
      <c r="O127" s="405"/>
      <c r="P127" s="405"/>
      <c r="Q127" s="461"/>
      <c r="R127" s="461"/>
      <c r="S127" s="461"/>
      <c r="T127" s="461"/>
      <c r="U127" s="461"/>
      <c r="V127" s="405"/>
      <c r="W127" s="405"/>
      <c r="X127" s="405"/>
      <c r="Y127" s="405"/>
      <c r="Z127" s="405"/>
      <c r="AA127" s="405"/>
      <c r="AB127" s="405"/>
      <c r="AC127" s="405"/>
      <c r="AD127" s="405"/>
      <c r="AE127" s="405"/>
      <c r="AF127" s="405"/>
      <c r="AG127" s="405"/>
      <c r="AH127" s="405"/>
      <c r="AI127" s="405"/>
      <c r="AJ127" s="405"/>
      <c r="AK127" s="405"/>
      <c r="AL127" s="405"/>
      <c r="AM127" s="405"/>
      <c r="AN127" s="405"/>
      <c r="AO127" s="405"/>
    </row>
    <row r="128" spans="1:41">
      <c r="G128" s="405"/>
      <c r="H128" s="405"/>
      <c r="I128" s="461"/>
      <c r="J128" s="461"/>
      <c r="K128" s="405"/>
      <c r="L128" s="405"/>
      <c r="M128" s="405"/>
      <c r="N128" s="405"/>
      <c r="O128" s="405"/>
      <c r="P128" s="405"/>
      <c r="Q128" s="462"/>
      <c r="R128" s="461"/>
      <c r="S128" s="461"/>
      <c r="T128" s="461"/>
      <c r="U128" s="461"/>
      <c r="V128" s="405"/>
      <c r="W128" s="405"/>
      <c r="X128" s="405"/>
      <c r="Y128" s="405"/>
      <c r="Z128" s="405"/>
      <c r="AA128" s="405"/>
      <c r="AB128" s="405"/>
      <c r="AC128" s="405"/>
      <c r="AD128" s="405"/>
      <c r="AE128" s="405"/>
      <c r="AF128" s="405"/>
      <c r="AG128" s="405"/>
      <c r="AH128" s="405"/>
      <c r="AI128" s="405"/>
      <c r="AJ128" s="405"/>
      <c r="AK128" s="405"/>
      <c r="AL128" s="405"/>
      <c r="AM128" s="405"/>
      <c r="AN128" s="405"/>
      <c r="AO128" s="405"/>
    </row>
    <row r="129" spans="7:41">
      <c r="G129" s="405"/>
      <c r="H129" s="405"/>
      <c r="I129" s="461"/>
      <c r="J129" s="461"/>
      <c r="K129" s="405"/>
      <c r="L129" s="405"/>
      <c r="M129" s="405"/>
      <c r="N129" s="405"/>
      <c r="O129" s="405"/>
      <c r="P129" s="405"/>
      <c r="Q129" s="461"/>
      <c r="R129" s="461"/>
      <c r="S129" s="461"/>
      <c r="T129" s="461"/>
      <c r="U129" s="461"/>
      <c r="V129" s="405"/>
      <c r="W129" s="405"/>
      <c r="X129" s="405"/>
      <c r="Y129" s="405"/>
      <c r="Z129" s="405"/>
      <c r="AA129" s="405"/>
      <c r="AB129" s="405"/>
      <c r="AC129" s="405"/>
      <c r="AD129" s="405"/>
      <c r="AE129" s="405"/>
      <c r="AF129" s="405"/>
      <c r="AG129" s="405"/>
      <c r="AH129" s="405"/>
      <c r="AI129" s="405"/>
      <c r="AJ129" s="405"/>
      <c r="AK129" s="405"/>
      <c r="AL129" s="405"/>
      <c r="AM129" s="405"/>
      <c r="AN129" s="405"/>
      <c r="AO129" s="405"/>
    </row>
    <row r="130" spans="7:41">
      <c r="G130" s="405"/>
      <c r="H130" s="405"/>
      <c r="I130" s="461"/>
      <c r="J130" s="461"/>
      <c r="K130" s="405"/>
      <c r="L130" s="405"/>
      <c r="M130" s="405"/>
      <c r="N130" s="405"/>
      <c r="O130" s="405"/>
      <c r="P130" s="405"/>
      <c r="Q130" s="461"/>
      <c r="R130" s="461"/>
      <c r="S130" s="461"/>
      <c r="T130" s="461"/>
      <c r="U130" s="461"/>
      <c r="V130" s="405"/>
      <c r="W130" s="405"/>
      <c r="X130" s="405"/>
      <c r="Y130" s="405"/>
      <c r="Z130" s="405"/>
      <c r="AA130" s="405"/>
      <c r="AB130" s="405"/>
      <c r="AC130" s="405"/>
      <c r="AD130" s="405"/>
      <c r="AE130" s="405"/>
      <c r="AF130" s="405"/>
      <c r="AG130" s="405"/>
      <c r="AH130" s="405"/>
      <c r="AI130" s="405"/>
      <c r="AJ130" s="405"/>
      <c r="AK130" s="405"/>
      <c r="AL130" s="405"/>
      <c r="AM130" s="405"/>
      <c r="AN130" s="405"/>
      <c r="AO130" s="405"/>
    </row>
    <row r="131" spans="7:41">
      <c r="G131" s="405"/>
      <c r="H131" s="405"/>
      <c r="I131" s="461"/>
      <c r="J131" s="461"/>
      <c r="K131" s="405"/>
      <c r="L131" s="405"/>
      <c r="M131" s="405"/>
      <c r="N131" s="405"/>
      <c r="O131" s="405"/>
      <c r="P131" s="405"/>
      <c r="Q131" s="461"/>
      <c r="R131" s="461"/>
      <c r="S131" s="461"/>
      <c r="T131" s="461"/>
      <c r="U131" s="461"/>
      <c r="V131" s="405"/>
      <c r="W131" s="405"/>
      <c r="X131" s="405"/>
      <c r="Y131" s="405"/>
      <c r="Z131" s="405"/>
      <c r="AA131" s="405"/>
      <c r="AB131" s="405"/>
      <c r="AC131" s="405"/>
      <c r="AD131" s="405"/>
      <c r="AE131" s="405"/>
      <c r="AF131" s="405"/>
      <c r="AG131" s="405"/>
      <c r="AH131" s="405"/>
      <c r="AI131" s="405"/>
      <c r="AJ131" s="405"/>
      <c r="AK131" s="405"/>
      <c r="AL131" s="405"/>
      <c r="AM131" s="405"/>
      <c r="AN131" s="405"/>
      <c r="AO131" s="405"/>
    </row>
    <row r="132" spans="7:41">
      <c r="G132" s="405"/>
      <c r="H132" s="405"/>
      <c r="I132" s="461"/>
      <c r="J132" s="461"/>
      <c r="K132" s="405"/>
      <c r="L132" s="405"/>
      <c r="M132" s="405"/>
      <c r="N132" s="405"/>
      <c r="O132" s="405"/>
      <c r="P132" s="405"/>
      <c r="Q132" s="461"/>
      <c r="R132" s="461"/>
      <c r="S132" s="461"/>
      <c r="T132" s="461"/>
      <c r="U132" s="461"/>
      <c r="V132" s="405"/>
      <c r="W132" s="405"/>
      <c r="X132" s="405"/>
      <c r="Y132" s="405"/>
      <c r="Z132" s="405"/>
      <c r="AA132" s="405"/>
      <c r="AB132" s="405"/>
      <c r="AC132" s="405"/>
      <c r="AD132" s="405"/>
      <c r="AE132" s="405"/>
      <c r="AF132" s="405"/>
      <c r="AG132" s="405"/>
      <c r="AH132" s="405"/>
      <c r="AI132" s="405"/>
      <c r="AJ132" s="405"/>
      <c r="AK132" s="405"/>
      <c r="AL132" s="405"/>
      <c r="AM132" s="405"/>
      <c r="AN132" s="405"/>
      <c r="AO132" s="405"/>
    </row>
    <row r="133" spans="7:41">
      <c r="G133" s="405"/>
      <c r="H133" s="405"/>
      <c r="I133" s="461"/>
      <c r="J133" s="461"/>
      <c r="K133" s="405"/>
      <c r="L133" s="405"/>
      <c r="M133" s="405"/>
      <c r="N133" s="405"/>
      <c r="O133" s="405"/>
      <c r="P133" s="405"/>
      <c r="Q133" s="461"/>
      <c r="R133" s="461"/>
      <c r="S133" s="461"/>
      <c r="T133" s="461"/>
      <c r="U133" s="461"/>
      <c r="V133" s="405"/>
      <c r="W133" s="405"/>
      <c r="X133" s="405"/>
      <c r="Y133" s="405"/>
      <c r="Z133" s="405"/>
      <c r="AA133" s="405"/>
      <c r="AB133" s="405"/>
      <c r="AC133" s="405"/>
      <c r="AD133" s="405"/>
      <c r="AE133" s="405"/>
      <c r="AF133" s="405"/>
      <c r="AG133" s="405"/>
      <c r="AH133" s="405"/>
      <c r="AI133" s="405"/>
      <c r="AJ133" s="405"/>
      <c r="AK133" s="405"/>
      <c r="AL133" s="405"/>
      <c r="AM133" s="405"/>
      <c r="AN133" s="405"/>
      <c r="AO133" s="405"/>
    </row>
    <row r="134" spans="7:41">
      <c r="G134" s="405"/>
      <c r="H134" s="405"/>
      <c r="I134" s="461"/>
      <c r="J134" s="461"/>
      <c r="K134" s="405"/>
      <c r="L134" s="405"/>
      <c r="M134" s="405"/>
      <c r="N134" s="405"/>
      <c r="O134" s="405"/>
      <c r="P134" s="405"/>
      <c r="Q134" s="461"/>
      <c r="R134" s="461"/>
      <c r="S134" s="461"/>
      <c r="T134" s="461"/>
      <c r="U134" s="461"/>
      <c r="V134" s="405"/>
      <c r="W134" s="405"/>
      <c r="X134" s="405"/>
      <c r="Y134" s="405"/>
      <c r="Z134" s="405"/>
      <c r="AA134" s="405"/>
      <c r="AB134" s="405"/>
      <c r="AC134" s="405"/>
      <c r="AD134" s="405"/>
      <c r="AE134" s="405"/>
      <c r="AF134" s="405"/>
      <c r="AG134" s="405"/>
      <c r="AH134" s="405"/>
      <c r="AI134" s="405"/>
      <c r="AJ134" s="405"/>
      <c r="AK134" s="405"/>
      <c r="AL134" s="405"/>
      <c r="AM134" s="405"/>
      <c r="AN134" s="405"/>
      <c r="AO134" s="405"/>
    </row>
    <row r="135" spans="7:41">
      <c r="G135" s="405"/>
      <c r="H135" s="405"/>
      <c r="I135" s="461"/>
      <c r="J135" s="461"/>
      <c r="K135" s="405"/>
      <c r="L135" s="405"/>
      <c r="M135" s="405"/>
      <c r="N135" s="405"/>
      <c r="O135" s="405"/>
      <c r="P135" s="405"/>
      <c r="Q135" s="461"/>
      <c r="R135" s="461"/>
      <c r="S135" s="461"/>
      <c r="T135" s="461"/>
      <c r="U135" s="461"/>
      <c r="V135" s="405"/>
      <c r="W135" s="405"/>
      <c r="X135" s="405"/>
      <c r="Y135" s="405"/>
      <c r="Z135" s="405"/>
      <c r="AA135" s="405"/>
      <c r="AB135" s="405"/>
      <c r="AC135" s="405"/>
      <c r="AD135" s="405"/>
      <c r="AE135" s="405"/>
      <c r="AF135" s="405"/>
      <c r="AG135" s="405"/>
      <c r="AH135" s="405"/>
      <c r="AI135" s="405"/>
      <c r="AJ135" s="405"/>
      <c r="AK135" s="405"/>
      <c r="AL135" s="405"/>
      <c r="AM135" s="405"/>
      <c r="AN135" s="405"/>
      <c r="AO135" s="405"/>
    </row>
    <row r="136" spans="7:41">
      <c r="G136" s="405"/>
      <c r="H136" s="405"/>
      <c r="I136" s="461"/>
      <c r="J136" s="461"/>
      <c r="K136" s="405"/>
      <c r="L136" s="405"/>
      <c r="M136" s="405"/>
      <c r="N136" s="405"/>
      <c r="O136" s="405"/>
      <c r="P136" s="405"/>
      <c r="Q136" s="461"/>
      <c r="R136" s="461"/>
      <c r="S136" s="461"/>
      <c r="T136" s="461"/>
      <c r="U136" s="461"/>
      <c r="V136" s="405"/>
      <c r="W136" s="405"/>
      <c r="X136" s="405"/>
      <c r="Y136" s="405"/>
      <c r="Z136" s="405"/>
      <c r="AA136" s="405"/>
      <c r="AB136" s="405"/>
      <c r="AC136" s="405"/>
      <c r="AD136" s="405"/>
      <c r="AE136" s="405"/>
      <c r="AF136" s="405"/>
      <c r="AG136" s="405"/>
      <c r="AH136" s="405"/>
      <c r="AI136" s="405"/>
      <c r="AJ136" s="405"/>
      <c r="AK136" s="405"/>
      <c r="AL136" s="405"/>
      <c r="AM136" s="405"/>
      <c r="AN136" s="405"/>
      <c r="AO136" s="405"/>
    </row>
    <row r="137" spans="7:41">
      <c r="G137" s="405"/>
      <c r="H137" s="405"/>
      <c r="I137" s="461"/>
      <c r="J137" s="461"/>
      <c r="K137" s="405"/>
      <c r="L137" s="405"/>
      <c r="M137" s="405"/>
      <c r="N137" s="405"/>
      <c r="O137" s="405"/>
      <c r="P137" s="405"/>
      <c r="Q137" s="461"/>
      <c r="R137" s="461"/>
      <c r="S137" s="461"/>
      <c r="T137" s="461"/>
      <c r="U137" s="461"/>
      <c r="V137" s="405"/>
      <c r="W137" s="405"/>
      <c r="X137" s="405"/>
      <c r="Y137" s="405"/>
      <c r="Z137" s="405"/>
      <c r="AA137" s="405"/>
      <c r="AB137" s="405"/>
      <c r="AC137" s="405"/>
      <c r="AD137" s="405"/>
      <c r="AE137" s="405"/>
      <c r="AF137" s="405"/>
      <c r="AG137" s="405"/>
      <c r="AH137" s="405"/>
      <c r="AI137" s="405"/>
      <c r="AJ137" s="405"/>
      <c r="AK137" s="405"/>
      <c r="AL137" s="405"/>
      <c r="AM137" s="405"/>
      <c r="AN137" s="405"/>
      <c r="AO137" s="405"/>
    </row>
    <row r="138" spans="7:41">
      <c r="G138" s="405"/>
      <c r="H138" s="405"/>
      <c r="I138" s="461"/>
      <c r="J138" s="461"/>
      <c r="K138" s="405"/>
      <c r="L138" s="405"/>
      <c r="M138" s="405"/>
      <c r="N138" s="405"/>
      <c r="O138" s="405"/>
      <c r="P138" s="405"/>
      <c r="Q138" s="461"/>
      <c r="R138" s="461"/>
      <c r="S138" s="461"/>
      <c r="T138" s="461"/>
      <c r="U138" s="461"/>
      <c r="V138" s="405"/>
      <c r="W138" s="405"/>
      <c r="X138" s="405"/>
      <c r="Y138" s="405"/>
      <c r="Z138" s="405"/>
      <c r="AA138" s="405"/>
      <c r="AB138" s="405"/>
      <c r="AC138" s="405"/>
      <c r="AD138" s="405"/>
      <c r="AE138" s="405"/>
      <c r="AF138" s="405"/>
      <c r="AG138" s="405"/>
      <c r="AH138" s="405"/>
      <c r="AI138" s="405"/>
      <c r="AJ138" s="405"/>
      <c r="AK138" s="405"/>
      <c r="AL138" s="405"/>
      <c r="AM138" s="405"/>
      <c r="AN138" s="405"/>
      <c r="AO138" s="405"/>
    </row>
    <row r="139" spans="7:41">
      <c r="G139" s="405"/>
      <c r="H139" s="405"/>
      <c r="I139" s="461"/>
      <c r="J139" s="461"/>
      <c r="K139" s="405"/>
      <c r="L139" s="405"/>
      <c r="M139" s="405"/>
      <c r="N139" s="405"/>
      <c r="O139" s="405"/>
      <c r="P139" s="405"/>
      <c r="Q139" s="461"/>
      <c r="R139" s="461"/>
      <c r="S139" s="461"/>
      <c r="T139" s="461"/>
      <c r="U139" s="461"/>
      <c r="V139" s="405"/>
      <c r="W139" s="405"/>
      <c r="X139" s="405"/>
      <c r="Y139" s="405"/>
      <c r="Z139" s="405"/>
      <c r="AA139" s="405"/>
      <c r="AB139" s="405"/>
      <c r="AC139" s="405"/>
      <c r="AD139" s="405"/>
      <c r="AE139" s="405"/>
      <c r="AF139" s="405"/>
      <c r="AG139" s="405"/>
      <c r="AH139" s="405"/>
      <c r="AI139" s="405"/>
      <c r="AJ139" s="405"/>
      <c r="AK139" s="405"/>
      <c r="AL139" s="405"/>
      <c r="AM139" s="405"/>
      <c r="AN139" s="405"/>
      <c r="AO139" s="405"/>
    </row>
    <row r="140" spans="7:41">
      <c r="G140" s="405"/>
      <c r="H140" s="405"/>
      <c r="I140" s="461"/>
      <c r="J140" s="461"/>
      <c r="K140" s="405"/>
      <c r="L140" s="405"/>
      <c r="M140" s="405"/>
      <c r="N140" s="405"/>
      <c r="O140" s="405"/>
      <c r="P140" s="405"/>
      <c r="Q140" s="461"/>
      <c r="R140" s="461"/>
      <c r="S140" s="461"/>
      <c r="T140" s="461"/>
      <c r="U140" s="461"/>
      <c r="V140" s="405"/>
      <c r="W140" s="405"/>
      <c r="X140" s="405"/>
      <c r="Y140" s="405"/>
      <c r="Z140" s="405"/>
      <c r="AA140" s="405"/>
      <c r="AB140" s="405"/>
      <c r="AC140" s="405"/>
      <c r="AD140" s="405"/>
      <c r="AE140" s="405"/>
      <c r="AF140" s="405"/>
      <c r="AG140" s="405"/>
      <c r="AH140" s="405"/>
      <c r="AI140" s="405"/>
      <c r="AJ140" s="405"/>
      <c r="AK140" s="405"/>
      <c r="AL140" s="405"/>
      <c r="AM140" s="405"/>
      <c r="AN140" s="405"/>
      <c r="AO140" s="405"/>
    </row>
    <row r="141" spans="7:41">
      <c r="G141" s="405"/>
      <c r="H141" s="405"/>
      <c r="I141" s="461"/>
      <c r="J141" s="461"/>
      <c r="K141" s="405"/>
      <c r="L141" s="405"/>
      <c r="M141" s="405"/>
      <c r="N141" s="405"/>
      <c r="O141" s="405"/>
      <c r="P141" s="405"/>
      <c r="Q141" s="461"/>
      <c r="R141" s="461"/>
      <c r="S141" s="461"/>
      <c r="T141" s="461"/>
      <c r="U141" s="461"/>
      <c r="V141" s="405"/>
      <c r="W141" s="405"/>
      <c r="X141" s="405"/>
      <c r="Y141" s="405"/>
      <c r="Z141" s="405"/>
      <c r="AA141" s="405"/>
      <c r="AB141" s="405"/>
      <c r="AC141" s="405"/>
      <c r="AD141" s="405"/>
      <c r="AE141" s="405"/>
      <c r="AF141" s="405"/>
      <c r="AG141" s="405"/>
      <c r="AH141" s="405"/>
      <c r="AI141" s="405"/>
      <c r="AJ141" s="405"/>
      <c r="AK141" s="405"/>
      <c r="AL141" s="405"/>
      <c r="AM141" s="405"/>
      <c r="AN141" s="405"/>
      <c r="AO141" s="405"/>
    </row>
    <row r="142" spans="7:41">
      <c r="G142" s="405"/>
      <c r="H142" s="405"/>
      <c r="I142" s="461"/>
      <c r="J142" s="461"/>
      <c r="K142" s="405"/>
      <c r="L142" s="405"/>
      <c r="M142" s="405"/>
      <c r="N142" s="405"/>
      <c r="O142" s="405"/>
      <c r="P142" s="405"/>
      <c r="Q142" s="461"/>
      <c r="R142" s="461"/>
      <c r="S142" s="461"/>
      <c r="T142" s="461"/>
      <c r="U142" s="461"/>
      <c r="V142" s="405"/>
      <c r="W142" s="405"/>
      <c r="X142" s="405"/>
      <c r="Y142" s="405"/>
      <c r="Z142" s="405"/>
      <c r="AA142" s="405"/>
      <c r="AB142" s="405"/>
      <c r="AC142" s="405"/>
      <c r="AD142" s="405"/>
      <c r="AE142" s="405"/>
      <c r="AF142" s="405"/>
      <c r="AG142" s="405"/>
      <c r="AH142" s="405"/>
      <c r="AI142" s="405"/>
      <c r="AJ142" s="405"/>
      <c r="AK142" s="405"/>
      <c r="AL142" s="405"/>
      <c r="AM142" s="405"/>
      <c r="AN142" s="405"/>
      <c r="AO142" s="405"/>
    </row>
    <row r="143" spans="7:41">
      <c r="G143" s="405"/>
      <c r="H143" s="405"/>
      <c r="I143" s="461"/>
      <c r="J143" s="461"/>
      <c r="K143" s="405"/>
      <c r="L143" s="405"/>
      <c r="M143" s="405"/>
      <c r="N143" s="405"/>
      <c r="O143" s="405"/>
      <c r="P143" s="405"/>
      <c r="Q143" s="461"/>
      <c r="R143" s="461"/>
      <c r="S143" s="461"/>
      <c r="T143" s="461"/>
      <c r="U143" s="461"/>
      <c r="V143" s="405"/>
      <c r="W143" s="405"/>
      <c r="X143" s="405"/>
      <c r="Y143" s="405"/>
      <c r="Z143" s="405"/>
      <c r="AA143" s="405"/>
      <c r="AB143" s="405"/>
      <c r="AC143" s="405"/>
      <c r="AD143" s="405"/>
      <c r="AE143" s="405"/>
      <c r="AF143" s="405"/>
      <c r="AG143" s="405"/>
      <c r="AH143" s="405"/>
      <c r="AI143" s="405"/>
      <c r="AJ143" s="405"/>
      <c r="AK143" s="405"/>
      <c r="AL143" s="405"/>
      <c r="AM143" s="405"/>
      <c r="AN143" s="405"/>
      <c r="AO143" s="405"/>
    </row>
    <row r="144" spans="7:41">
      <c r="G144" s="405"/>
      <c r="H144" s="405"/>
      <c r="I144" s="461"/>
      <c r="J144" s="461"/>
      <c r="K144" s="405"/>
      <c r="L144" s="405"/>
      <c r="M144" s="405"/>
      <c r="N144" s="405"/>
      <c r="O144" s="405"/>
      <c r="P144" s="405"/>
      <c r="Q144" s="461"/>
      <c r="R144" s="461"/>
      <c r="S144" s="461"/>
      <c r="T144" s="461"/>
      <c r="U144" s="461"/>
      <c r="V144" s="405"/>
      <c r="W144" s="405"/>
      <c r="X144" s="405"/>
      <c r="Y144" s="405"/>
      <c r="Z144" s="405"/>
      <c r="AA144" s="405"/>
      <c r="AB144" s="405"/>
      <c r="AC144" s="405"/>
      <c r="AD144" s="405"/>
      <c r="AE144" s="405"/>
      <c r="AF144" s="405"/>
      <c r="AG144" s="405"/>
      <c r="AH144" s="405"/>
      <c r="AI144" s="405"/>
      <c r="AJ144" s="405"/>
      <c r="AK144" s="405"/>
      <c r="AL144" s="405"/>
      <c r="AM144" s="405"/>
      <c r="AN144" s="405"/>
      <c r="AO144" s="405"/>
    </row>
    <row r="145" spans="7:41">
      <c r="G145" s="405"/>
      <c r="H145" s="405"/>
      <c r="I145" s="461"/>
      <c r="J145" s="461"/>
      <c r="K145" s="405"/>
      <c r="L145" s="405"/>
      <c r="M145" s="405"/>
      <c r="N145" s="405"/>
      <c r="O145" s="405"/>
      <c r="P145" s="405"/>
      <c r="Q145" s="461"/>
      <c r="R145" s="461"/>
      <c r="S145" s="461"/>
      <c r="T145" s="461"/>
      <c r="U145" s="461"/>
      <c r="V145" s="405"/>
      <c r="W145" s="405"/>
      <c r="X145" s="405"/>
      <c r="Y145" s="405"/>
      <c r="Z145" s="405"/>
      <c r="AA145" s="405"/>
      <c r="AB145" s="405"/>
      <c r="AC145" s="405"/>
      <c r="AD145" s="405"/>
      <c r="AE145" s="405"/>
      <c r="AF145" s="405"/>
      <c r="AG145" s="405"/>
      <c r="AH145" s="405"/>
      <c r="AI145" s="405"/>
      <c r="AJ145" s="405"/>
      <c r="AK145" s="405"/>
      <c r="AL145" s="405"/>
      <c r="AM145" s="405"/>
      <c r="AN145" s="405"/>
      <c r="AO145" s="405"/>
    </row>
    <row r="146" spans="7:41">
      <c r="G146" s="405"/>
      <c r="H146" s="405"/>
      <c r="I146" s="461"/>
      <c r="J146" s="461"/>
      <c r="K146" s="405"/>
      <c r="L146" s="405"/>
      <c r="M146" s="405"/>
      <c r="N146" s="405"/>
      <c r="O146" s="405"/>
      <c r="P146" s="405"/>
      <c r="Q146" s="461"/>
      <c r="R146" s="461"/>
      <c r="S146" s="461"/>
      <c r="T146" s="461"/>
      <c r="U146" s="461"/>
      <c r="V146" s="405"/>
      <c r="W146" s="405"/>
      <c r="X146" s="405"/>
      <c r="Y146" s="405"/>
      <c r="Z146" s="405"/>
      <c r="AA146" s="405"/>
      <c r="AB146" s="405"/>
      <c r="AC146" s="405"/>
      <c r="AD146" s="405"/>
      <c r="AE146" s="405"/>
      <c r="AF146" s="405"/>
      <c r="AG146" s="405"/>
      <c r="AH146" s="405"/>
      <c r="AI146" s="405"/>
      <c r="AJ146" s="405"/>
      <c r="AK146" s="405"/>
      <c r="AL146" s="405"/>
      <c r="AM146" s="405"/>
      <c r="AN146" s="405"/>
      <c r="AO146" s="405"/>
    </row>
    <row r="147" spans="7:41">
      <c r="G147" s="405"/>
      <c r="H147" s="405"/>
      <c r="I147" s="461"/>
      <c r="J147" s="461"/>
      <c r="K147" s="405"/>
      <c r="L147" s="405"/>
      <c r="M147" s="405"/>
      <c r="N147" s="405"/>
      <c r="O147" s="405"/>
      <c r="P147" s="405"/>
      <c r="Q147" s="461"/>
      <c r="R147" s="461"/>
      <c r="S147" s="461"/>
      <c r="T147" s="461"/>
      <c r="U147" s="461"/>
      <c r="V147" s="405"/>
      <c r="W147" s="405"/>
      <c r="X147" s="405"/>
      <c r="Y147" s="405"/>
      <c r="Z147" s="405"/>
      <c r="AA147" s="405"/>
      <c r="AB147" s="405"/>
      <c r="AC147" s="405"/>
      <c r="AD147" s="405"/>
      <c r="AE147" s="405"/>
      <c r="AF147" s="405"/>
      <c r="AG147" s="405"/>
      <c r="AH147" s="405"/>
      <c r="AI147" s="405"/>
      <c r="AJ147" s="405"/>
      <c r="AK147" s="405"/>
      <c r="AL147" s="405"/>
      <c r="AM147" s="405"/>
      <c r="AN147" s="405"/>
      <c r="AO147" s="405"/>
    </row>
    <row r="148" spans="7:41">
      <c r="G148" s="405"/>
      <c r="H148" s="405"/>
      <c r="I148" s="461"/>
      <c r="J148" s="461"/>
      <c r="K148" s="405"/>
      <c r="L148" s="405"/>
      <c r="M148" s="405"/>
      <c r="N148" s="405"/>
      <c r="O148" s="405"/>
      <c r="P148" s="405"/>
      <c r="Q148" s="461"/>
      <c r="R148" s="461"/>
      <c r="S148" s="461"/>
      <c r="T148" s="461"/>
      <c r="U148" s="461"/>
      <c r="V148" s="405"/>
      <c r="W148" s="405"/>
      <c r="X148" s="405"/>
      <c r="Y148" s="405"/>
      <c r="Z148" s="405"/>
      <c r="AA148" s="405"/>
      <c r="AB148" s="405"/>
      <c r="AC148" s="405"/>
      <c r="AD148" s="405"/>
      <c r="AE148" s="405"/>
      <c r="AF148" s="405"/>
      <c r="AG148" s="405"/>
      <c r="AH148" s="405"/>
      <c r="AI148" s="405"/>
      <c r="AJ148" s="405"/>
      <c r="AK148" s="405"/>
      <c r="AL148" s="405"/>
      <c r="AM148" s="405"/>
      <c r="AN148" s="405"/>
      <c r="AO148" s="405"/>
    </row>
    <row r="149" spans="7:41">
      <c r="G149" s="405"/>
      <c r="H149" s="405"/>
      <c r="I149" s="461"/>
      <c r="J149" s="461"/>
      <c r="K149" s="405"/>
      <c r="L149" s="405"/>
      <c r="M149" s="405"/>
      <c r="N149" s="405"/>
      <c r="O149" s="405"/>
      <c r="P149" s="405"/>
      <c r="Q149" s="461"/>
      <c r="R149" s="461"/>
      <c r="S149" s="461"/>
      <c r="T149" s="461"/>
      <c r="U149" s="461"/>
      <c r="V149" s="405"/>
      <c r="W149" s="405"/>
      <c r="X149" s="405"/>
      <c r="Y149" s="405"/>
      <c r="Z149" s="405"/>
      <c r="AA149" s="405"/>
      <c r="AB149" s="405"/>
      <c r="AC149" s="405"/>
      <c r="AD149" s="405"/>
      <c r="AE149" s="405"/>
      <c r="AF149" s="405"/>
      <c r="AG149" s="405"/>
      <c r="AH149" s="405"/>
      <c r="AI149" s="405"/>
      <c r="AJ149" s="405"/>
      <c r="AK149" s="405"/>
      <c r="AL149" s="405"/>
      <c r="AM149" s="405"/>
      <c r="AN149" s="405"/>
      <c r="AO149" s="405"/>
    </row>
    <row r="150" spans="7:41">
      <c r="G150" s="405"/>
      <c r="H150" s="405"/>
      <c r="I150" s="461"/>
      <c r="J150" s="461"/>
      <c r="K150" s="405"/>
      <c r="L150" s="405"/>
      <c r="M150" s="405"/>
      <c r="N150" s="405"/>
      <c r="O150" s="405"/>
      <c r="P150" s="405"/>
      <c r="Q150" s="461"/>
      <c r="R150" s="461"/>
      <c r="S150" s="461"/>
      <c r="T150" s="461"/>
      <c r="U150" s="461"/>
      <c r="V150" s="405"/>
      <c r="W150" s="405"/>
      <c r="X150" s="405"/>
      <c r="Y150" s="405"/>
      <c r="Z150" s="405"/>
      <c r="AA150" s="405"/>
      <c r="AB150" s="405"/>
      <c r="AC150" s="405"/>
      <c r="AD150" s="405"/>
      <c r="AE150" s="405"/>
      <c r="AF150" s="405"/>
      <c r="AG150" s="405"/>
      <c r="AH150" s="405"/>
      <c r="AI150" s="405"/>
      <c r="AJ150" s="405"/>
      <c r="AK150" s="405"/>
      <c r="AL150" s="405"/>
      <c r="AM150" s="405"/>
      <c r="AN150" s="405"/>
      <c r="AO150" s="405"/>
    </row>
    <row r="151" spans="7:41">
      <c r="G151" s="405"/>
      <c r="H151" s="405"/>
      <c r="I151" s="461"/>
      <c r="J151" s="461"/>
      <c r="K151" s="405"/>
      <c r="L151" s="405"/>
      <c r="M151" s="405"/>
      <c r="N151" s="405"/>
      <c r="O151" s="405"/>
      <c r="P151" s="405"/>
      <c r="Q151" s="461"/>
      <c r="R151" s="461"/>
      <c r="S151" s="461"/>
      <c r="T151" s="461"/>
      <c r="U151" s="461"/>
      <c r="V151" s="405"/>
      <c r="W151" s="405"/>
      <c r="X151" s="405"/>
      <c r="Y151" s="405"/>
      <c r="Z151" s="405"/>
      <c r="AA151" s="405"/>
      <c r="AB151" s="405"/>
      <c r="AC151" s="405"/>
      <c r="AD151" s="405"/>
      <c r="AE151" s="405"/>
      <c r="AF151" s="405"/>
      <c r="AG151" s="405"/>
      <c r="AH151" s="405"/>
      <c r="AI151" s="405"/>
      <c r="AJ151" s="405"/>
      <c r="AK151" s="405"/>
      <c r="AL151" s="405"/>
      <c r="AM151" s="405"/>
      <c r="AN151" s="405"/>
      <c r="AO151" s="405"/>
    </row>
    <row r="152" spans="7:41">
      <c r="G152" s="405"/>
      <c r="H152" s="405"/>
      <c r="I152" s="461"/>
      <c r="J152" s="461"/>
      <c r="K152" s="405"/>
      <c r="L152" s="405"/>
      <c r="M152" s="405"/>
      <c r="N152" s="405"/>
      <c r="O152" s="405"/>
      <c r="P152" s="405"/>
      <c r="Q152" s="461"/>
      <c r="R152" s="461"/>
      <c r="S152" s="461"/>
      <c r="T152" s="461"/>
      <c r="U152" s="461"/>
      <c r="V152" s="405"/>
      <c r="W152" s="405"/>
      <c r="X152" s="405"/>
      <c r="Y152" s="405"/>
      <c r="Z152" s="405"/>
      <c r="AA152" s="405"/>
      <c r="AB152" s="405"/>
      <c r="AC152" s="405"/>
      <c r="AD152" s="405"/>
      <c r="AE152" s="405"/>
      <c r="AF152" s="405"/>
      <c r="AG152" s="405"/>
      <c r="AH152" s="405"/>
      <c r="AI152" s="405"/>
      <c r="AJ152" s="405"/>
      <c r="AK152" s="405"/>
      <c r="AL152" s="405"/>
      <c r="AM152" s="405"/>
      <c r="AN152" s="405"/>
      <c r="AO152" s="405"/>
    </row>
    <row r="153" spans="7:41">
      <c r="G153" s="405"/>
      <c r="H153" s="405"/>
      <c r="I153" s="461"/>
      <c r="J153" s="461"/>
      <c r="K153" s="405"/>
      <c r="L153" s="405"/>
      <c r="M153" s="405"/>
      <c r="N153" s="405"/>
      <c r="O153" s="405"/>
      <c r="P153" s="405"/>
      <c r="Q153" s="461"/>
      <c r="R153" s="461"/>
      <c r="S153" s="461"/>
      <c r="T153" s="461"/>
      <c r="U153" s="461"/>
      <c r="V153" s="405"/>
      <c r="W153" s="405"/>
      <c r="X153" s="405"/>
      <c r="Y153" s="405"/>
      <c r="Z153" s="405"/>
      <c r="AA153" s="405"/>
      <c r="AB153" s="405"/>
      <c r="AC153" s="405"/>
      <c r="AD153" s="405"/>
      <c r="AE153" s="405"/>
      <c r="AF153" s="405"/>
      <c r="AG153" s="405"/>
      <c r="AH153" s="405"/>
      <c r="AI153" s="405"/>
      <c r="AJ153" s="405"/>
      <c r="AK153" s="405"/>
      <c r="AL153" s="405"/>
      <c r="AM153" s="405"/>
      <c r="AN153" s="405"/>
      <c r="AO153" s="405"/>
    </row>
    <row r="154" spans="7:41">
      <c r="G154" s="405"/>
      <c r="H154" s="405"/>
      <c r="I154" s="461"/>
      <c r="J154" s="461"/>
      <c r="K154" s="405"/>
      <c r="L154" s="405"/>
      <c r="M154" s="405"/>
      <c r="N154" s="405"/>
      <c r="O154" s="405"/>
      <c r="P154" s="405"/>
      <c r="Q154" s="461"/>
      <c r="R154" s="461"/>
      <c r="S154" s="461"/>
      <c r="T154" s="461"/>
      <c r="U154" s="461"/>
      <c r="V154" s="405"/>
      <c r="W154" s="405"/>
      <c r="X154" s="405"/>
      <c r="Y154" s="405"/>
      <c r="Z154" s="405"/>
      <c r="AA154" s="405"/>
      <c r="AB154" s="405"/>
      <c r="AC154" s="405"/>
      <c r="AD154" s="405"/>
      <c r="AE154" s="405"/>
      <c r="AF154" s="405"/>
      <c r="AG154" s="405"/>
      <c r="AH154" s="405"/>
      <c r="AI154" s="405"/>
      <c r="AJ154" s="405"/>
      <c r="AK154" s="405"/>
      <c r="AL154" s="405"/>
      <c r="AM154" s="405"/>
      <c r="AN154" s="405"/>
      <c r="AO154" s="405"/>
    </row>
    <row r="155" spans="7:41">
      <c r="G155" s="405"/>
      <c r="H155" s="405"/>
      <c r="I155" s="461"/>
      <c r="J155" s="461"/>
      <c r="K155" s="405"/>
      <c r="L155" s="405"/>
      <c r="M155" s="405"/>
      <c r="N155" s="405"/>
      <c r="O155" s="405"/>
      <c r="P155" s="405"/>
      <c r="Q155" s="461"/>
      <c r="R155" s="461"/>
      <c r="S155" s="461"/>
      <c r="T155" s="461"/>
      <c r="U155" s="461"/>
      <c r="V155" s="405"/>
      <c r="W155" s="405"/>
      <c r="X155" s="405"/>
      <c r="Y155" s="405"/>
      <c r="Z155" s="405"/>
      <c r="AA155" s="405"/>
      <c r="AB155" s="405"/>
      <c r="AC155" s="405"/>
      <c r="AD155" s="405"/>
      <c r="AE155" s="405"/>
      <c r="AF155" s="405"/>
      <c r="AG155" s="405"/>
      <c r="AH155" s="405"/>
      <c r="AI155" s="405"/>
      <c r="AJ155" s="405"/>
      <c r="AK155" s="405"/>
      <c r="AL155" s="405"/>
      <c r="AM155" s="405"/>
      <c r="AN155" s="405"/>
      <c r="AO155" s="405"/>
    </row>
    <row r="156" spans="7:41">
      <c r="G156" s="405"/>
      <c r="H156" s="405"/>
      <c r="I156" s="461"/>
      <c r="J156" s="461"/>
      <c r="K156" s="405"/>
      <c r="L156" s="405"/>
      <c r="M156" s="405"/>
      <c r="N156" s="405"/>
      <c r="O156" s="405"/>
      <c r="P156" s="405"/>
      <c r="Q156" s="461"/>
      <c r="R156" s="461"/>
      <c r="S156" s="461"/>
      <c r="T156" s="461"/>
      <c r="U156" s="461"/>
      <c r="V156" s="405"/>
      <c r="W156" s="405"/>
      <c r="X156" s="405"/>
      <c r="Y156" s="405"/>
      <c r="Z156" s="405"/>
      <c r="AA156" s="405"/>
      <c r="AB156" s="405"/>
      <c r="AC156" s="405"/>
      <c r="AD156" s="405"/>
      <c r="AE156" s="405"/>
      <c r="AF156" s="405"/>
      <c r="AG156" s="405"/>
      <c r="AH156" s="405"/>
      <c r="AI156" s="405"/>
      <c r="AJ156" s="405"/>
      <c r="AK156" s="405"/>
      <c r="AL156" s="405"/>
      <c r="AM156" s="405"/>
      <c r="AN156" s="405"/>
      <c r="AO156" s="405"/>
    </row>
    <row r="157" spans="7:41">
      <c r="G157" s="405"/>
      <c r="H157" s="405"/>
      <c r="I157" s="461"/>
      <c r="J157" s="461"/>
      <c r="K157" s="405"/>
      <c r="L157" s="405"/>
      <c r="M157" s="405"/>
      <c r="N157" s="405"/>
      <c r="O157" s="405"/>
      <c r="P157" s="405"/>
      <c r="Q157" s="461"/>
      <c r="R157" s="461"/>
      <c r="S157" s="461"/>
      <c r="T157" s="461"/>
      <c r="U157" s="461"/>
      <c r="V157" s="405"/>
      <c r="W157" s="405"/>
      <c r="X157" s="405"/>
      <c r="Y157" s="405"/>
      <c r="Z157" s="405"/>
      <c r="AA157" s="405"/>
      <c r="AB157" s="405"/>
      <c r="AC157" s="405"/>
      <c r="AD157" s="405"/>
      <c r="AE157" s="405"/>
      <c r="AF157" s="405"/>
      <c r="AG157" s="405"/>
      <c r="AH157" s="405"/>
      <c r="AI157" s="405"/>
      <c r="AJ157" s="405"/>
      <c r="AK157" s="405"/>
      <c r="AL157" s="405"/>
      <c r="AM157" s="405"/>
      <c r="AN157" s="405"/>
      <c r="AO157" s="405"/>
    </row>
    <row r="158" spans="7:41">
      <c r="G158" s="405"/>
      <c r="H158" s="405"/>
      <c r="I158" s="461"/>
      <c r="J158" s="461"/>
      <c r="K158" s="405"/>
      <c r="L158" s="405"/>
      <c r="M158" s="405"/>
      <c r="N158" s="405"/>
      <c r="O158" s="405"/>
      <c r="P158" s="405"/>
      <c r="Q158" s="461"/>
      <c r="R158" s="461"/>
      <c r="S158" s="461"/>
      <c r="T158" s="461"/>
      <c r="U158" s="461"/>
      <c r="V158" s="405"/>
      <c r="W158" s="405"/>
      <c r="X158" s="405"/>
      <c r="Y158" s="405"/>
      <c r="Z158" s="405"/>
      <c r="AA158" s="405"/>
      <c r="AB158" s="405"/>
      <c r="AC158" s="405"/>
      <c r="AD158" s="405"/>
      <c r="AE158" s="405"/>
      <c r="AF158" s="405"/>
      <c r="AG158" s="405"/>
      <c r="AH158" s="405"/>
      <c r="AI158" s="405"/>
      <c r="AJ158" s="405"/>
      <c r="AK158" s="405"/>
      <c r="AL158" s="405"/>
      <c r="AM158" s="405"/>
      <c r="AN158" s="405"/>
      <c r="AO158" s="405"/>
    </row>
    <row r="159" spans="7:41">
      <c r="G159" s="405"/>
      <c r="H159" s="405"/>
      <c r="I159" s="461"/>
      <c r="J159" s="461"/>
      <c r="K159" s="405"/>
      <c r="L159" s="405"/>
      <c r="M159" s="405"/>
      <c r="N159" s="405"/>
      <c r="O159" s="405"/>
      <c r="P159" s="405"/>
      <c r="Q159" s="461"/>
      <c r="R159" s="461"/>
      <c r="S159" s="461"/>
      <c r="T159" s="461"/>
      <c r="U159" s="461"/>
      <c r="V159" s="405"/>
      <c r="W159" s="405"/>
      <c r="X159" s="405"/>
      <c r="Y159" s="405"/>
      <c r="Z159" s="405"/>
      <c r="AA159" s="405"/>
      <c r="AB159" s="405"/>
      <c r="AC159" s="405"/>
      <c r="AD159" s="405"/>
      <c r="AE159" s="405"/>
      <c r="AF159" s="405"/>
      <c r="AG159" s="405"/>
      <c r="AH159" s="405"/>
      <c r="AI159" s="405"/>
      <c r="AJ159" s="405"/>
      <c r="AK159" s="405"/>
      <c r="AL159" s="405"/>
      <c r="AM159" s="405"/>
      <c r="AN159" s="405"/>
      <c r="AO159" s="405"/>
    </row>
    <row r="160" spans="7:41">
      <c r="G160" s="405"/>
      <c r="H160" s="405"/>
      <c r="I160" s="461"/>
      <c r="J160" s="461"/>
      <c r="K160" s="405"/>
      <c r="L160" s="405"/>
      <c r="M160" s="405"/>
      <c r="N160" s="405"/>
      <c r="O160" s="405"/>
      <c r="P160" s="405"/>
      <c r="Q160" s="461"/>
      <c r="R160" s="461"/>
      <c r="S160" s="461"/>
      <c r="T160" s="461"/>
      <c r="U160" s="461"/>
      <c r="V160" s="405"/>
      <c r="W160" s="405"/>
      <c r="X160" s="405"/>
      <c r="Y160" s="405"/>
      <c r="Z160" s="405"/>
      <c r="AA160" s="405"/>
      <c r="AB160" s="405"/>
      <c r="AC160" s="405"/>
      <c r="AD160" s="405"/>
      <c r="AE160" s="405"/>
      <c r="AF160" s="405"/>
      <c r="AG160" s="405"/>
      <c r="AH160" s="405"/>
      <c r="AI160" s="405"/>
      <c r="AJ160" s="405"/>
      <c r="AK160" s="405"/>
      <c r="AL160" s="405"/>
      <c r="AM160" s="405"/>
      <c r="AN160" s="405"/>
      <c r="AO160" s="405"/>
    </row>
    <row r="161" spans="7:41">
      <c r="G161" s="405"/>
      <c r="H161" s="405"/>
      <c r="I161" s="461"/>
      <c r="J161" s="461"/>
      <c r="K161" s="405"/>
      <c r="L161" s="405"/>
      <c r="M161" s="405"/>
      <c r="N161" s="405"/>
      <c r="O161" s="405"/>
      <c r="P161" s="405"/>
      <c r="Q161" s="461"/>
      <c r="R161" s="461"/>
      <c r="S161" s="461"/>
      <c r="T161" s="461"/>
      <c r="U161" s="461"/>
      <c r="V161" s="405"/>
      <c r="W161" s="405"/>
      <c r="X161" s="405"/>
      <c r="Y161" s="405"/>
      <c r="Z161" s="405"/>
      <c r="AA161" s="405"/>
      <c r="AB161" s="405"/>
      <c r="AC161" s="405"/>
      <c r="AD161" s="405"/>
      <c r="AE161" s="405"/>
      <c r="AF161" s="405"/>
      <c r="AG161" s="405"/>
      <c r="AH161" s="405"/>
      <c r="AI161" s="405"/>
      <c r="AJ161" s="405"/>
      <c r="AK161" s="405"/>
      <c r="AL161" s="405"/>
      <c r="AM161" s="405"/>
      <c r="AN161" s="405"/>
      <c r="AO161" s="405"/>
    </row>
    <row r="162" spans="7:41">
      <c r="G162" s="405"/>
      <c r="H162" s="405"/>
      <c r="I162" s="461"/>
      <c r="J162" s="461"/>
      <c r="K162" s="405"/>
      <c r="L162" s="405"/>
      <c r="M162" s="405"/>
      <c r="N162" s="405"/>
      <c r="O162" s="405"/>
      <c r="P162" s="405"/>
      <c r="Q162" s="461"/>
      <c r="R162" s="461"/>
      <c r="S162" s="461"/>
      <c r="T162" s="461"/>
      <c r="U162" s="461"/>
      <c r="V162" s="405"/>
      <c r="W162" s="405"/>
      <c r="X162" s="405"/>
      <c r="Y162" s="405"/>
      <c r="Z162" s="405"/>
      <c r="AA162" s="405"/>
      <c r="AB162" s="405"/>
      <c r="AC162" s="405"/>
      <c r="AD162" s="405"/>
      <c r="AE162" s="405"/>
      <c r="AF162" s="405"/>
      <c r="AG162" s="405"/>
      <c r="AH162" s="405"/>
      <c r="AI162" s="405"/>
      <c r="AJ162" s="405"/>
      <c r="AK162" s="405"/>
      <c r="AL162" s="405"/>
      <c r="AM162" s="405"/>
      <c r="AN162" s="405"/>
      <c r="AO162" s="405"/>
    </row>
    <row r="163" spans="7:41">
      <c r="G163" s="405"/>
      <c r="H163" s="405"/>
      <c r="I163" s="461"/>
      <c r="J163" s="461"/>
      <c r="K163" s="405"/>
      <c r="L163" s="405"/>
      <c r="M163" s="405"/>
      <c r="N163" s="405"/>
      <c r="O163" s="405"/>
      <c r="P163" s="405"/>
      <c r="Q163" s="461"/>
      <c r="R163" s="461"/>
      <c r="S163" s="461"/>
      <c r="T163" s="461"/>
      <c r="U163" s="461"/>
      <c r="V163" s="405"/>
      <c r="W163" s="405"/>
      <c r="X163" s="405"/>
      <c r="Y163" s="405"/>
      <c r="Z163" s="405"/>
      <c r="AA163" s="405"/>
      <c r="AB163" s="405"/>
      <c r="AC163" s="405"/>
      <c r="AD163" s="405"/>
      <c r="AE163" s="405"/>
      <c r="AF163" s="405"/>
      <c r="AG163" s="405"/>
      <c r="AH163" s="405"/>
      <c r="AI163" s="405"/>
      <c r="AJ163" s="405"/>
      <c r="AK163" s="405"/>
      <c r="AL163" s="405"/>
      <c r="AM163" s="405"/>
      <c r="AN163" s="405"/>
      <c r="AO163" s="405"/>
    </row>
    <row r="164" spans="7:41">
      <c r="G164" s="405"/>
      <c r="H164" s="405"/>
      <c r="I164" s="461"/>
      <c r="J164" s="461"/>
      <c r="K164" s="405"/>
      <c r="L164" s="405"/>
      <c r="M164" s="405"/>
      <c r="N164" s="405"/>
      <c r="O164" s="405"/>
      <c r="P164" s="405"/>
      <c r="Q164" s="461"/>
      <c r="R164" s="461"/>
      <c r="S164" s="461"/>
      <c r="T164" s="461"/>
      <c r="U164" s="461"/>
      <c r="V164" s="405"/>
      <c r="W164" s="405"/>
      <c r="X164" s="405"/>
      <c r="Y164" s="405"/>
      <c r="Z164" s="405"/>
      <c r="AA164" s="405"/>
      <c r="AB164" s="405"/>
      <c r="AC164" s="405"/>
      <c r="AD164" s="405"/>
      <c r="AE164" s="405"/>
      <c r="AF164" s="405"/>
      <c r="AG164" s="405"/>
      <c r="AH164" s="405"/>
      <c r="AI164" s="405"/>
      <c r="AJ164" s="405"/>
      <c r="AK164" s="405"/>
      <c r="AL164" s="405"/>
      <c r="AM164" s="405"/>
      <c r="AN164" s="405"/>
      <c r="AO164" s="405"/>
    </row>
    <row r="165" spans="7:41">
      <c r="G165" s="405"/>
      <c r="H165" s="405"/>
      <c r="I165" s="461"/>
      <c r="J165" s="461"/>
      <c r="K165" s="405"/>
      <c r="L165" s="405"/>
      <c r="M165" s="405"/>
      <c r="N165" s="405"/>
      <c r="O165" s="405"/>
      <c r="P165" s="405"/>
      <c r="Q165" s="461"/>
      <c r="R165" s="461"/>
      <c r="S165" s="461"/>
      <c r="T165" s="461"/>
      <c r="U165" s="461"/>
      <c r="V165" s="405"/>
      <c r="W165" s="405"/>
      <c r="X165" s="405"/>
      <c r="Y165" s="405"/>
      <c r="Z165" s="405"/>
      <c r="AA165" s="405"/>
      <c r="AB165" s="405"/>
      <c r="AC165" s="405"/>
      <c r="AD165" s="405"/>
      <c r="AE165" s="405"/>
      <c r="AF165" s="405"/>
      <c r="AG165" s="405"/>
      <c r="AH165" s="405"/>
      <c r="AI165" s="405"/>
      <c r="AJ165" s="405"/>
      <c r="AK165" s="405"/>
      <c r="AL165" s="405"/>
      <c r="AM165" s="405"/>
      <c r="AN165" s="405"/>
      <c r="AO165" s="405"/>
    </row>
    <row r="166" spans="7:41">
      <c r="G166" s="405"/>
      <c r="H166" s="405"/>
      <c r="I166" s="461"/>
      <c r="J166" s="461"/>
      <c r="K166" s="405"/>
      <c r="L166" s="405"/>
      <c r="M166" s="405"/>
      <c r="N166" s="405"/>
      <c r="O166" s="405"/>
      <c r="P166" s="405"/>
      <c r="Q166" s="461"/>
      <c r="R166" s="461"/>
      <c r="S166" s="461"/>
      <c r="T166" s="461"/>
      <c r="U166" s="461"/>
      <c r="V166" s="405"/>
      <c r="W166" s="405"/>
      <c r="X166" s="405"/>
      <c r="Y166" s="405"/>
      <c r="Z166" s="405"/>
      <c r="AA166" s="405"/>
      <c r="AB166" s="405"/>
      <c r="AC166" s="405"/>
      <c r="AD166" s="405"/>
      <c r="AE166" s="405"/>
      <c r="AF166" s="405"/>
      <c r="AG166" s="405"/>
      <c r="AH166" s="405"/>
      <c r="AI166" s="405"/>
      <c r="AJ166" s="405"/>
      <c r="AK166" s="405"/>
      <c r="AL166" s="405"/>
      <c r="AM166" s="405"/>
      <c r="AN166" s="405"/>
      <c r="AO166" s="405"/>
    </row>
    <row r="167" spans="7:41">
      <c r="G167" s="405"/>
      <c r="H167" s="405"/>
      <c r="I167" s="461"/>
      <c r="J167" s="461"/>
      <c r="K167" s="405"/>
      <c r="L167" s="405"/>
      <c r="M167" s="405"/>
      <c r="N167" s="405"/>
      <c r="O167" s="405"/>
      <c r="P167" s="405"/>
      <c r="Q167" s="461"/>
      <c r="R167" s="461"/>
      <c r="S167" s="461"/>
      <c r="T167" s="461"/>
      <c r="U167" s="461"/>
      <c r="V167" s="405"/>
      <c r="W167" s="405"/>
      <c r="X167" s="405"/>
      <c r="Y167" s="405"/>
      <c r="Z167" s="405"/>
      <c r="AA167" s="405"/>
      <c r="AB167" s="405"/>
      <c r="AC167" s="405"/>
      <c r="AD167" s="405"/>
      <c r="AE167" s="405"/>
      <c r="AF167" s="405"/>
      <c r="AG167" s="405"/>
      <c r="AH167" s="405"/>
      <c r="AI167" s="405"/>
      <c r="AJ167" s="405"/>
      <c r="AK167" s="405"/>
      <c r="AL167" s="405"/>
      <c r="AM167" s="405"/>
      <c r="AN167" s="405"/>
      <c r="AO167" s="405"/>
    </row>
    <row r="168" spans="7:41">
      <c r="G168" s="405"/>
      <c r="H168" s="405"/>
      <c r="I168" s="461"/>
      <c r="J168" s="461"/>
      <c r="K168" s="405"/>
      <c r="L168" s="405"/>
      <c r="M168" s="405"/>
      <c r="N168" s="405"/>
      <c r="O168" s="405"/>
      <c r="P168" s="405"/>
      <c r="Q168" s="461"/>
      <c r="R168" s="461"/>
      <c r="S168" s="461"/>
      <c r="T168" s="461"/>
      <c r="U168" s="461"/>
      <c r="V168" s="405"/>
      <c r="W168" s="405"/>
      <c r="X168" s="405"/>
      <c r="Y168" s="405"/>
      <c r="Z168" s="405"/>
      <c r="AA168" s="405"/>
      <c r="AB168" s="405"/>
      <c r="AC168" s="405"/>
      <c r="AD168" s="405"/>
      <c r="AE168" s="405"/>
      <c r="AF168" s="405"/>
      <c r="AG168" s="405"/>
      <c r="AH168" s="405"/>
      <c r="AI168" s="405"/>
      <c r="AJ168" s="405"/>
      <c r="AK168" s="405"/>
      <c r="AL168" s="405"/>
      <c r="AM168" s="405"/>
      <c r="AN168" s="405"/>
      <c r="AO168" s="405"/>
    </row>
    <row r="169" spans="7:41">
      <c r="G169" s="405"/>
      <c r="H169" s="405"/>
      <c r="I169" s="461"/>
      <c r="J169" s="461"/>
      <c r="K169" s="405"/>
      <c r="L169" s="405"/>
      <c r="M169" s="405"/>
      <c r="N169" s="405"/>
      <c r="O169" s="405"/>
      <c r="P169" s="405"/>
      <c r="Q169" s="461"/>
      <c r="R169" s="461"/>
      <c r="S169" s="461"/>
      <c r="T169" s="461"/>
      <c r="U169" s="461"/>
      <c r="V169" s="405"/>
      <c r="W169" s="405"/>
      <c r="X169" s="405"/>
      <c r="Y169" s="405"/>
      <c r="Z169" s="405"/>
      <c r="AA169" s="405"/>
      <c r="AB169" s="405"/>
      <c r="AC169" s="405"/>
      <c r="AD169" s="405"/>
      <c r="AE169" s="405"/>
      <c r="AF169" s="405"/>
      <c r="AG169" s="405"/>
      <c r="AH169" s="405"/>
      <c r="AI169" s="405"/>
      <c r="AJ169" s="405"/>
      <c r="AK169" s="405"/>
      <c r="AL169" s="405"/>
      <c r="AM169" s="405"/>
      <c r="AN169" s="405"/>
      <c r="AO169" s="405"/>
    </row>
    <row r="170" spans="7:41">
      <c r="G170" s="405"/>
      <c r="H170" s="405"/>
      <c r="I170" s="461"/>
      <c r="J170" s="461"/>
      <c r="K170" s="405"/>
      <c r="L170" s="405"/>
      <c r="M170" s="405"/>
      <c r="N170" s="405"/>
      <c r="O170" s="405"/>
      <c r="P170" s="405"/>
      <c r="Q170" s="461"/>
      <c r="R170" s="461"/>
      <c r="S170" s="461"/>
      <c r="T170" s="461"/>
      <c r="U170" s="461"/>
      <c r="V170" s="405"/>
      <c r="W170" s="405"/>
      <c r="X170" s="405"/>
      <c r="Y170" s="405"/>
      <c r="Z170" s="405"/>
      <c r="AA170" s="405"/>
      <c r="AB170" s="405"/>
      <c r="AC170" s="405"/>
      <c r="AD170" s="405"/>
      <c r="AE170" s="405"/>
      <c r="AF170" s="405"/>
      <c r="AG170" s="405"/>
      <c r="AH170" s="405"/>
      <c r="AI170" s="405"/>
      <c r="AJ170" s="405"/>
      <c r="AK170" s="405"/>
      <c r="AL170" s="405"/>
      <c r="AM170" s="405"/>
      <c r="AN170" s="405"/>
      <c r="AO170" s="405"/>
    </row>
    <row r="171" spans="7:41">
      <c r="G171" s="405"/>
      <c r="H171" s="405"/>
      <c r="I171" s="461"/>
      <c r="J171" s="461"/>
      <c r="K171" s="405"/>
      <c r="L171" s="405"/>
      <c r="M171" s="405"/>
      <c r="N171" s="405"/>
      <c r="O171" s="405"/>
      <c r="P171" s="405"/>
      <c r="Q171" s="461"/>
      <c r="R171" s="461"/>
      <c r="S171" s="461"/>
      <c r="T171" s="461"/>
      <c r="U171" s="461"/>
      <c r="V171" s="405"/>
      <c r="W171" s="405"/>
      <c r="X171" s="405"/>
      <c r="Y171" s="405"/>
      <c r="Z171" s="405"/>
      <c r="AA171" s="405"/>
      <c r="AB171" s="405"/>
      <c r="AC171" s="405"/>
      <c r="AD171" s="405"/>
      <c r="AE171" s="405"/>
      <c r="AF171" s="405"/>
      <c r="AG171" s="405"/>
      <c r="AH171" s="405"/>
      <c r="AI171" s="405"/>
      <c r="AJ171" s="405"/>
      <c r="AK171" s="405"/>
      <c r="AL171" s="405"/>
      <c r="AM171" s="405"/>
      <c r="AN171" s="405"/>
      <c r="AO171" s="405"/>
    </row>
    <row r="172" spans="7:41">
      <c r="G172" s="405"/>
      <c r="H172" s="405"/>
      <c r="I172" s="461"/>
      <c r="J172" s="461"/>
      <c r="K172" s="405"/>
      <c r="L172" s="405"/>
      <c r="M172" s="405"/>
      <c r="N172" s="405"/>
      <c r="O172" s="405"/>
      <c r="P172" s="405"/>
      <c r="Q172" s="461"/>
      <c r="R172" s="461"/>
      <c r="S172" s="461"/>
      <c r="T172" s="461"/>
      <c r="U172" s="461"/>
      <c r="V172" s="405"/>
      <c r="W172" s="405"/>
      <c r="X172" s="405"/>
      <c r="Y172" s="405"/>
      <c r="Z172" s="405"/>
      <c r="AA172" s="405"/>
      <c r="AB172" s="405"/>
      <c r="AC172" s="405"/>
      <c r="AD172" s="405"/>
      <c r="AE172" s="405"/>
      <c r="AF172" s="405"/>
      <c r="AG172" s="405"/>
      <c r="AH172" s="405"/>
      <c r="AI172" s="405"/>
      <c r="AJ172" s="405"/>
      <c r="AK172" s="405"/>
      <c r="AL172" s="405"/>
      <c r="AM172" s="405"/>
      <c r="AN172" s="405"/>
      <c r="AO172" s="405"/>
    </row>
    <row r="173" spans="7:41">
      <c r="G173" s="405"/>
      <c r="H173" s="405"/>
      <c r="I173" s="461"/>
      <c r="J173" s="461"/>
      <c r="K173" s="405"/>
      <c r="L173" s="405"/>
      <c r="M173" s="405"/>
      <c r="N173" s="405"/>
      <c r="O173" s="405"/>
      <c r="P173" s="405"/>
      <c r="Q173" s="461"/>
      <c r="R173" s="461"/>
      <c r="S173" s="461"/>
      <c r="T173" s="461"/>
      <c r="U173" s="461"/>
      <c r="V173" s="405"/>
      <c r="W173" s="405"/>
      <c r="X173" s="405"/>
      <c r="Y173" s="405"/>
      <c r="Z173" s="405"/>
      <c r="AA173" s="405"/>
      <c r="AB173" s="405"/>
      <c r="AC173" s="405"/>
      <c r="AD173" s="405"/>
      <c r="AE173" s="405"/>
      <c r="AF173" s="405"/>
      <c r="AG173" s="405"/>
      <c r="AH173" s="405"/>
      <c r="AI173" s="405"/>
      <c r="AJ173" s="405"/>
      <c r="AK173" s="405"/>
      <c r="AL173" s="405"/>
      <c r="AM173" s="405"/>
      <c r="AN173" s="405"/>
      <c r="AO173" s="405"/>
    </row>
    <row r="174" spans="7:41">
      <c r="G174" s="405"/>
      <c r="H174" s="405"/>
      <c r="I174" s="461"/>
      <c r="J174" s="461"/>
      <c r="K174" s="405"/>
      <c r="L174" s="405"/>
      <c r="M174" s="405"/>
      <c r="N174" s="405"/>
      <c r="O174" s="405"/>
      <c r="P174" s="405"/>
      <c r="Q174" s="461"/>
      <c r="R174" s="461"/>
      <c r="S174" s="461"/>
      <c r="T174" s="461"/>
      <c r="U174" s="461"/>
      <c r="V174" s="405"/>
      <c r="W174" s="405"/>
      <c r="X174" s="405"/>
      <c r="Y174" s="405"/>
      <c r="Z174" s="405"/>
      <c r="AA174" s="405"/>
      <c r="AB174" s="405"/>
      <c r="AC174" s="405"/>
      <c r="AD174" s="405"/>
      <c r="AE174" s="405"/>
      <c r="AF174" s="405"/>
      <c r="AG174" s="405"/>
      <c r="AH174" s="405"/>
      <c r="AI174" s="405"/>
      <c r="AJ174" s="405"/>
      <c r="AK174" s="405"/>
      <c r="AL174" s="405"/>
      <c r="AM174" s="405"/>
      <c r="AN174" s="405"/>
      <c r="AO174" s="405"/>
    </row>
    <row r="175" spans="7:41">
      <c r="G175" s="405"/>
      <c r="H175" s="405"/>
      <c r="I175" s="461"/>
      <c r="J175" s="461"/>
      <c r="K175" s="405"/>
      <c r="L175" s="405"/>
      <c r="M175" s="405"/>
      <c r="N175" s="405"/>
      <c r="O175" s="405"/>
      <c r="P175" s="405"/>
      <c r="Q175" s="461"/>
      <c r="R175" s="461"/>
      <c r="S175" s="461"/>
      <c r="T175" s="461"/>
      <c r="U175" s="461"/>
      <c r="V175" s="405"/>
      <c r="W175" s="405"/>
      <c r="X175" s="405"/>
      <c r="Y175" s="405"/>
      <c r="Z175" s="405"/>
      <c r="AA175" s="405"/>
      <c r="AB175" s="405"/>
      <c r="AC175" s="405"/>
      <c r="AD175" s="405"/>
      <c r="AE175" s="405"/>
      <c r="AF175" s="405"/>
      <c r="AG175" s="405"/>
      <c r="AH175" s="405"/>
      <c r="AI175" s="405"/>
      <c r="AJ175" s="405"/>
      <c r="AK175" s="405"/>
      <c r="AL175" s="405"/>
      <c r="AM175" s="405"/>
      <c r="AN175" s="405"/>
      <c r="AO175" s="405"/>
    </row>
    <row r="176" spans="7:41">
      <c r="G176" s="405"/>
      <c r="H176" s="405"/>
      <c r="I176" s="461"/>
      <c r="J176" s="461"/>
      <c r="K176" s="405"/>
      <c r="L176" s="405"/>
      <c r="M176" s="405"/>
      <c r="N176" s="405"/>
      <c r="O176" s="405"/>
      <c r="P176" s="405"/>
      <c r="Q176" s="461"/>
      <c r="R176" s="461"/>
      <c r="S176" s="461"/>
      <c r="T176" s="461"/>
      <c r="U176" s="461"/>
      <c r="V176" s="405"/>
      <c r="W176" s="405"/>
      <c r="X176" s="405"/>
      <c r="Y176" s="405"/>
      <c r="Z176" s="405"/>
      <c r="AA176" s="405"/>
      <c r="AB176" s="405"/>
      <c r="AC176" s="405"/>
      <c r="AD176" s="405"/>
      <c r="AE176" s="405"/>
      <c r="AF176" s="405"/>
      <c r="AG176" s="405"/>
      <c r="AH176" s="405"/>
      <c r="AI176" s="405"/>
      <c r="AJ176" s="405"/>
      <c r="AK176" s="405"/>
      <c r="AL176" s="405"/>
      <c r="AM176" s="405"/>
      <c r="AN176" s="405"/>
      <c r="AO176" s="405"/>
    </row>
    <row r="177" spans="7:41">
      <c r="G177" s="405"/>
      <c r="H177" s="405"/>
      <c r="I177" s="461"/>
      <c r="J177" s="461"/>
      <c r="K177" s="405"/>
      <c r="L177" s="405"/>
      <c r="M177" s="405"/>
      <c r="N177" s="405"/>
      <c r="O177" s="405"/>
      <c r="P177" s="405"/>
      <c r="Q177" s="461"/>
      <c r="R177" s="461"/>
      <c r="S177" s="461"/>
      <c r="T177" s="461"/>
      <c r="U177" s="461"/>
      <c r="V177" s="405"/>
      <c r="W177" s="405"/>
      <c r="X177" s="405"/>
      <c r="Y177" s="405"/>
      <c r="Z177" s="405"/>
      <c r="AA177" s="405"/>
      <c r="AB177" s="405"/>
      <c r="AC177" s="405"/>
      <c r="AD177" s="405"/>
      <c r="AE177" s="405"/>
      <c r="AF177" s="405"/>
      <c r="AG177" s="405"/>
      <c r="AH177" s="405"/>
      <c r="AI177" s="405"/>
      <c r="AJ177" s="405"/>
      <c r="AK177" s="405"/>
      <c r="AL177" s="405"/>
      <c r="AM177" s="405"/>
      <c r="AN177" s="405"/>
      <c r="AO177" s="405"/>
    </row>
    <row r="178" spans="7:41">
      <c r="G178" s="405"/>
      <c r="H178" s="405"/>
      <c r="I178" s="461"/>
      <c r="J178" s="461"/>
      <c r="K178" s="405"/>
      <c r="L178" s="405"/>
      <c r="M178" s="405"/>
      <c r="N178" s="405"/>
      <c r="O178" s="405"/>
      <c r="P178" s="405"/>
      <c r="Q178" s="461"/>
      <c r="R178" s="461"/>
      <c r="S178" s="461"/>
      <c r="T178" s="461"/>
      <c r="U178" s="461"/>
      <c r="V178" s="405"/>
      <c r="W178" s="405"/>
      <c r="X178" s="405"/>
      <c r="Y178" s="405"/>
      <c r="Z178" s="405"/>
      <c r="AA178" s="405"/>
      <c r="AB178" s="405"/>
      <c r="AC178" s="405"/>
      <c r="AD178" s="405"/>
      <c r="AE178" s="405"/>
      <c r="AF178" s="405"/>
      <c r="AG178" s="405"/>
      <c r="AH178" s="405"/>
      <c r="AI178" s="405"/>
      <c r="AJ178" s="405"/>
      <c r="AK178" s="405"/>
      <c r="AL178" s="405"/>
      <c r="AM178" s="405"/>
      <c r="AN178" s="405"/>
      <c r="AO178" s="405"/>
    </row>
    <row r="179" spans="7:41">
      <c r="G179" s="405"/>
      <c r="H179" s="405"/>
      <c r="I179" s="461"/>
      <c r="J179" s="461"/>
      <c r="K179" s="405"/>
      <c r="L179" s="405"/>
      <c r="M179" s="405"/>
      <c r="N179" s="405"/>
      <c r="O179" s="405"/>
      <c r="P179" s="405"/>
      <c r="Q179" s="461"/>
      <c r="R179" s="461"/>
      <c r="S179" s="461"/>
      <c r="T179" s="461"/>
      <c r="U179" s="461"/>
      <c r="V179" s="405"/>
      <c r="W179" s="405"/>
      <c r="X179" s="405"/>
      <c r="Y179" s="405"/>
      <c r="Z179" s="405"/>
      <c r="AA179" s="405"/>
      <c r="AB179" s="405"/>
      <c r="AC179" s="405"/>
      <c r="AD179" s="405"/>
      <c r="AE179" s="405"/>
      <c r="AF179" s="405"/>
      <c r="AG179" s="405"/>
      <c r="AH179" s="405"/>
      <c r="AI179" s="405"/>
      <c r="AJ179" s="405"/>
      <c r="AK179" s="405"/>
      <c r="AL179" s="405"/>
      <c r="AM179" s="405"/>
      <c r="AN179" s="405"/>
      <c r="AO179" s="405"/>
    </row>
    <row r="180" spans="7:41">
      <c r="G180" s="405"/>
      <c r="H180" s="405"/>
      <c r="I180" s="461"/>
      <c r="J180" s="461"/>
      <c r="K180" s="405"/>
      <c r="L180" s="405"/>
      <c r="M180" s="405"/>
      <c r="N180" s="405"/>
      <c r="O180" s="405"/>
      <c r="P180" s="405"/>
      <c r="Q180" s="461"/>
      <c r="R180" s="461"/>
      <c r="S180" s="461"/>
      <c r="T180" s="461"/>
      <c r="U180" s="461"/>
      <c r="V180" s="405"/>
      <c r="W180" s="405"/>
      <c r="X180" s="405"/>
      <c r="Y180" s="405"/>
      <c r="Z180" s="405"/>
      <c r="AA180" s="405"/>
      <c r="AB180" s="405"/>
      <c r="AC180" s="405"/>
      <c r="AD180" s="405"/>
      <c r="AE180" s="405"/>
      <c r="AF180" s="405"/>
      <c r="AG180" s="405"/>
      <c r="AH180" s="405"/>
      <c r="AI180" s="405"/>
      <c r="AJ180" s="405"/>
      <c r="AK180" s="405"/>
      <c r="AL180" s="405"/>
      <c r="AM180" s="405"/>
      <c r="AN180" s="405"/>
      <c r="AO180" s="405"/>
    </row>
    <row r="181" spans="7:41">
      <c r="G181" s="405"/>
      <c r="H181" s="405"/>
      <c r="I181" s="461"/>
      <c r="J181" s="461"/>
      <c r="K181" s="405"/>
      <c r="L181" s="405"/>
      <c r="M181" s="405"/>
      <c r="N181" s="405"/>
      <c r="O181" s="405"/>
      <c r="P181" s="405"/>
      <c r="Q181" s="461"/>
      <c r="R181" s="461"/>
      <c r="S181" s="461"/>
      <c r="T181" s="461"/>
      <c r="U181" s="461"/>
      <c r="V181" s="405"/>
      <c r="W181" s="405"/>
      <c r="X181" s="405"/>
      <c r="Y181" s="405"/>
      <c r="Z181" s="405"/>
      <c r="AA181" s="405"/>
      <c r="AB181" s="405"/>
      <c r="AC181" s="405"/>
      <c r="AD181" s="405"/>
      <c r="AE181" s="405"/>
      <c r="AF181" s="405"/>
      <c r="AG181" s="405"/>
      <c r="AH181" s="405"/>
      <c r="AI181" s="405"/>
      <c r="AJ181" s="405"/>
      <c r="AK181" s="405"/>
      <c r="AL181" s="405"/>
      <c r="AM181" s="405"/>
      <c r="AN181" s="405"/>
      <c r="AO181" s="405"/>
    </row>
    <row r="182" spans="7:41">
      <c r="G182" s="405"/>
      <c r="H182" s="405"/>
      <c r="I182" s="461"/>
      <c r="J182" s="461"/>
      <c r="K182" s="405"/>
      <c r="L182" s="405"/>
      <c r="M182" s="405"/>
      <c r="N182" s="405"/>
      <c r="O182" s="405"/>
      <c r="P182" s="405"/>
      <c r="Q182" s="461"/>
      <c r="R182" s="461"/>
      <c r="S182" s="461"/>
      <c r="T182" s="461"/>
      <c r="U182" s="461"/>
      <c r="V182" s="405"/>
      <c r="W182" s="405"/>
      <c r="X182" s="405"/>
      <c r="Y182" s="405"/>
      <c r="Z182" s="405"/>
      <c r="AA182" s="405"/>
      <c r="AB182" s="405"/>
      <c r="AC182" s="405"/>
      <c r="AD182" s="405"/>
      <c r="AE182" s="405"/>
      <c r="AF182" s="405"/>
      <c r="AG182" s="405"/>
      <c r="AH182" s="405"/>
      <c r="AI182" s="405"/>
      <c r="AJ182" s="405"/>
      <c r="AK182" s="405"/>
      <c r="AL182" s="405"/>
      <c r="AM182" s="405"/>
      <c r="AN182" s="405"/>
      <c r="AO182" s="405"/>
    </row>
    <row r="183" spans="7:41">
      <c r="G183" s="405"/>
      <c r="H183" s="405"/>
      <c r="I183" s="461"/>
      <c r="J183" s="461"/>
      <c r="K183" s="405"/>
      <c r="L183" s="405"/>
      <c r="M183" s="405"/>
      <c r="N183" s="405"/>
      <c r="O183" s="405"/>
      <c r="P183" s="405"/>
      <c r="Q183" s="461"/>
      <c r="R183" s="461"/>
      <c r="S183" s="461"/>
      <c r="T183" s="461"/>
      <c r="U183" s="461"/>
      <c r="V183" s="405"/>
      <c r="W183" s="405"/>
      <c r="X183" s="405"/>
      <c r="Y183" s="405"/>
      <c r="Z183" s="405"/>
      <c r="AA183" s="405"/>
      <c r="AB183" s="405"/>
      <c r="AC183" s="405"/>
      <c r="AD183" s="405"/>
      <c r="AE183" s="405"/>
      <c r="AF183" s="405"/>
      <c r="AG183" s="405"/>
      <c r="AH183" s="405"/>
      <c r="AI183" s="405"/>
      <c r="AJ183" s="405"/>
      <c r="AK183" s="405"/>
      <c r="AL183" s="405"/>
      <c r="AM183" s="405"/>
      <c r="AN183" s="405"/>
      <c r="AO183" s="405"/>
    </row>
    <row r="184" spans="7:41">
      <c r="G184" s="405"/>
      <c r="H184" s="405"/>
      <c r="I184" s="461"/>
      <c r="J184" s="461"/>
      <c r="K184" s="405"/>
      <c r="L184" s="405"/>
      <c r="M184" s="405"/>
      <c r="N184" s="405"/>
      <c r="O184" s="405"/>
      <c r="P184" s="405"/>
      <c r="Q184" s="461"/>
      <c r="R184" s="461"/>
      <c r="S184" s="461"/>
      <c r="T184" s="461"/>
      <c r="U184" s="461"/>
      <c r="V184" s="405"/>
      <c r="W184" s="405"/>
      <c r="X184" s="405"/>
      <c r="Y184" s="405"/>
      <c r="Z184" s="405"/>
      <c r="AA184" s="405"/>
      <c r="AB184" s="405"/>
      <c r="AC184" s="405"/>
      <c r="AD184" s="405"/>
      <c r="AE184" s="405"/>
      <c r="AF184" s="405"/>
      <c r="AG184" s="405"/>
      <c r="AH184" s="405"/>
      <c r="AI184" s="405"/>
      <c r="AJ184" s="405"/>
      <c r="AK184" s="405"/>
      <c r="AL184" s="405"/>
      <c r="AM184" s="405"/>
      <c r="AN184" s="405"/>
      <c r="AO184" s="405"/>
    </row>
    <row r="185" spans="7:41">
      <c r="G185" s="405"/>
      <c r="H185" s="405"/>
      <c r="I185" s="461"/>
      <c r="J185" s="461"/>
      <c r="K185" s="405"/>
      <c r="L185" s="405"/>
      <c r="M185" s="405"/>
      <c r="N185" s="405"/>
      <c r="O185" s="405"/>
      <c r="P185" s="405"/>
      <c r="Q185" s="461"/>
      <c r="R185" s="461"/>
      <c r="S185" s="461"/>
      <c r="T185" s="461"/>
      <c r="U185" s="461"/>
      <c r="V185" s="405"/>
      <c r="W185" s="405"/>
      <c r="X185" s="405"/>
      <c r="Y185" s="405"/>
      <c r="Z185" s="405"/>
      <c r="AA185" s="405"/>
      <c r="AB185" s="405"/>
      <c r="AC185" s="405"/>
      <c r="AD185" s="405"/>
      <c r="AE185" s="405"/>
      <c r="AF185" s="405"/>
      <c r="AG185" s="405"/>
      <c r="AH185" s="405"/>
      <c r="AI185" s="405"/>
      <c r="AJ185" s="405"/>
      <c r="AK185" s="405"/>
      <c r="AL185" s="405"/>
      <c r="AM185" s="405"/>
      <c r="AN185" s="405"/>
      <c r="AO185" s="405"/>
    </row>
    <row r="186" spans="7:41">
      <c r="G186" s="405"/>
      <c r="H186" s="405"/>
      <c r="I186" s="461"/>
      <c r="J186" s="461"/>
      <c r="K186" s="405"/>
      <c r="L186" s="405"/>
      <c r="M186" s="405"/>
      <c r="N186" s="405"/>
      <c r="O186" s="405"/>
      <c r="P186" s="405"/>
      <c r="Q186" s="461"/>
      <c r="R186" s="461"/>
      <c r="S186" s="461"/>
      <c r="T186" s="461"/>
      <c r="U186" s="461"/>
      <c r="V186" s="405"/>
      <c r="W186" s="405"/>
      <c r="X186" s="405"/>
      <c r="Y186" s="405"/>
      <c r="Z186" s="405"/>
      <c r="AA186" s="405"/>
      <c r="AB186" s="405"/>
      <c r="AC186" s="405"/>
      <c r="AD186" s="405"/>
      <c r="AE186" s="405"/>
      <c r="AF186" s="405"/>
      <c r="AG186" s="405"/>
      <c r="AH186" s="405"/>
      <c r="AI186" s="405"/>
      <c r="AJ186" s="405"/>
      <c r="AK186" s="405"/>
      <c r="AL186" s="405"/>
      <c r="AM186" s="405"/>
      <c r="AN186" s="405"/>
      <c r="AO186" s="405"/>
    </row>
    <row r="187" spans="7:41">
      <c r="G187" s="405"/>
      <c r="H187" s="405"/>
      <c r="I187" s="461"/>
      <c r="J187" s="461"/>
      <c r="K187" s="405"/>
      <c r="L187" s="405"/>
      <c r="M187" s="405"/>
      <c r="N187" s="405"/>
      <c r="O187" s="405"/>
      <c r="P187" s="405"/>
      <c r="Q187" s="461"/>
      <c r="R187" s="461"/>
      <c r="S187" s="461"/>
      <c r="T187" s="461"/>
      <c r="U187" s="461"/>
      <c r="V187" s="405"/>
      <c r="W187" s="405"/>
      <c r="X187" s="405"/>
      <c r="Y187" s="405"/>
      <c r="Z187" s="405"/>
      <c r="AA187" s="405"/>
      <c r="AB187" s="405"/>
      <c r="AC187" s="405"/>
      <c r="AD187" s="405"/>
      <c r="AE187" s="405"/>
      <c r="AF187" s="405"/>
      <c r="AG187" s="405"/>
      <c r="AH187" s="405"/>
      <c r="AI187" s="405"/>
      <c r="AJ187" s="405"/>
      <c r="AK187" s="405"/>
      <c r="AL187" s="405"/>
      <c r="AM187" s="405"/>
      <c r="AN187" s="405"/>
      <c r="AO187" s="405"/>
    </row>
    <row r="188" spans="7:41">
      <c r="G188" s="405"/>
      <c r="H188" s="405"/>
      <c r="I188" s="461"/>
      <c r="J188" s="461"/>
      <c r="K188" s="405"/>
      <c r="L188" s="405"/>
      <c r="M188" s="405"/>
      <c r="N188" s="405"/>
      <c r="O188" s="405"/>
      <c r="P188" s="405"/>
      <c r="Q188" s="461"/>
      <c r="R188" s="461"/>
      <c r="S188" s="461"/>
      <c r="T188" s="461"/>
      <c r="U188" s="461"/>
      <c r="V188" s="405"/>
      <c r="W188" s="405"/>
      <c r="X188" s="405"/>
      <c r="Y188" s="405"/>
      <c r="Z188" s="405"/>
      <c r="AA188" s="405"/>
      <c r="AB188" s="405"/>
      <c r="AC188" s="405"/>
      <c r="AD188" s="405"/>
      <c r="AE188" s="405"/>
      <c r="AF188" s="405"/>
      <c r="AG188" s="405"/>
      <c r="AH188" s="405"/>
      <c r="AI188" s="405"/>
      <c r="AJ188" s="405"/>
      <c r="AK188" s="405"/>
      <c r="AL188" s="405"/>
      <c r="AM188" s="405"/>
      <c r="AN188" s="405"/>
      <c r="AO188" s="405"/>
    </row>
    <row r="189" spans="7:41">
      <c r="G189" s="405"/>
      <c r="H189" s="405"/>
      <c r="I189" s="461"/>
      <c r="J189" s="461"/>
      <c r="K189" s="405"/>
      <c r="L189" s="405"/>
      <c r="M189" s="405"/>
      <c r="N189" s="405"/>
      <c r="O189" s="405"/>
      <c r="P189" s="405"/>
      <c r="Q189" s="461"/>
      <c r="R189" s="461"/>
      <c r="S189" s="461"/>
      <c r="T189" s="461"/>
      <c r="U189" s="461"/>
      <c r="V189" s="405"/>
      <c r="W189" s="405"/>
      <c r="X189" s="405"/>
      <c r="Y189" s="405"/>
      <c r="Z189" s="405"/>
      <c r="AA189" s="405"/>
      <c r="AB189" s="405"/>
      <c r="AC189" s="405"/>
      <c r="AD189" s="405"/>
      <c r="AE189" s="405"/>
      <c r="AF189" s="405"/>
      <c r="AG189" s="405"/>
      <c r="AH189" s="405"/>
      <c r="AI189" s="405"/>
      <c r="AJ189" s="405"/>
      <c r="AK189" s="405"/>
      <c r="AL189" s="405"/>
      <c r="AM189" s="405"/>
      <c r="AN189" s="405"/>
      <c r="AO189" s="405"/>
    </row>
    <row r="190" spans="7:41">
      <c r="G190" s="405"/>
      <c r="H190" s="405"/>
      <c r="I190" s="461"/>
      <c r="J190" s="461"/>
      <c r="K190" s="405"/>
      <c r="L190" s="405"/>
      <c r="M190" s="405"/>
      <c r="N190" s="405"/>
      <c r="O190" s="405"/>
      <c r="P190" s="405"/>
      <c r="Q190" s="461"/>
      <c r="R190" s="461"/>
      <c r="S190" s="461"/>
      <c r="T190" s="461"/>
      <c r="U190" s="461"/>
      <c r="V190" s="405"/>
      <c r="W190" s="405"/>
      <c r="X190" s="405"/>
      <c r="Y190" s="405"/>
      <c r="Z190" s="405"/>
      <c r="AA190" s="405"/>
      <c r="AB190" s="405"/>
      <c r="AC190" s="405"/>
      <c r="AD190" s="405"/>
      <c r="AE190" s="405"/>
      <c r="AF190" s="405"/>
      <c r="AG190" s="405"/>
      <c r="AH190" s="405"/>
      <c r="AI190" s="405"/>
      <c r="AJ190" s="405"/>
      <c r="AK190" s="405"/>
      <c r="AL190" s="405"/>
      <c r="AM190" s="405"/>
      <c r="AN190" s="405"/>
      <c r="AO190" s="405"/>
    </row>
    <row r="191" spans="7:41">
      <c r="G191" s="405"/>
      <c r="H191" s="405"/>
      <c r="I191" s="461"/>
      <c r="J191" s="461"/>
      <c r="K191" s="405"/>
      <c r="L191" s="405"/>
      <c r="M191" s="405"/>
      <c r="N191" s="405"/>
      <c r="O191" s="405"/>
      <c r="P191" s="405"/>
      <c r="Q191" s="461"/>
      <c r="R191" s="461"/>
      <c r="S191" s="461"/>
      <c r="T191" s="461"/>
      <c r="U191" s="461"/>
      <c r="V191" s="405"/>
      <c r="W191" s="405"/>
      <c r="X191" s="405"/>
      <c r="Y191" s="405"/>
      <c r="Z191" s="405"/>
      <c r="AA191" s="405"/>
      <c r="AB191" s="405"/>
      <c r="AC191" s="405"/>
      <c r="AD191" s="405"/>
      <c r="AE191" s="405"/>
      <c r="AF191" s="405"/>
      <c r="AG191" s="405"/>
      <c r="AH191" s="405"/>
      <c r="AI191" s="405"/>
      <c r="AJ191" s="405"/>
      <c r="AK191" s="405"/>
      <c r="AL191" s="405"/>
      <c r="AM191" s="405"/>
      <c r="AN191" s="405"/>
      <c r="AO191" s="405"/>
    </row>
    <row r="192" spans="7:41">
      <c r="G192" s="405"/>
      <c r="H192" s="405"/>
      <c r="I192" s="461"/>
      <c r="J192" s="461"/>
      <c r="K192" s="405"/>
      <c r="L192" s="405"/>
      <c r="M192" s="405"/>
      <c r="N192" s="405"/>
      <c r="O192" s="405"/>
      <c r="P192" s="405"/>
      <c r="Q192" s="461"/>
      <c r="R192" s="461"/>
      <c r="S192" s="461"/>
      <c r="T192" s="461"/>
      <c r="U192" s="461"/>
      <c r="V192" s="405"/>
      <c r="W192" s="405"/>
      <c r="X192" s="405"/>
      <c r="Y192" s="405"/>
      <c r="Z192" s="405"/>
      <c r="AA192" s="405"/>
      <c r="AB192" s="405"/>
      <c r="AC192" s="405"/>
      <c r="AD192" s="405"/>
      <c r="AE192" s="405"/>
      <c r="AF192" s="405"/>
      <c r="AG192" s="405"/>
      <c r="AH192" s="405"/>
      <c r="AI192" s="405"/>
      <c r="AJ192" s="405"/>
      <c r="AK192" s="405"/>
      <c r="AL192" s="405"/>
      <c r="AM192" s="405"/>
      <c r="AN192" s="405"/>
      <c r="AO192" s="405"/>
    </row>
    <row r="193" spans="7:41">
      <c r="G193" s="405"/>
      <c r="H193" s="405"/>
      <c r="I193" s="461"/>
      <c r="J193" s="461"/>
      <c r="K193" s="405"/>
      <c r="L193" s="405"/>
      <c r="M193" s="405"/>
      <c r="N193" s="405"/>
      <c r="O193" s="405"/>
      <c r="P193" s="405"/>
      <c r="Q193" s="461"/>
      <c r="R193" s="461"/>
      <c r="S193" s="461"/>
      <c r="T193" s="461"/>
      <c r="U193" s="461"/>
      <c r="V193" s="405"/>
      <c r="W193" s="405"/>
      <c r="X193" s="405"/>
      <c r="Y193" s="405"/>
      <c r="Z193" s="405"/>
      <c r="AA193" s="405"/>
      <c r="AB193" s="405"/>
      <c r="AC193" s="405"/>
      <c r="AD193" s="405"/>
      <c r="AE193" s="405"/>
      <c r="AF193" s="405"/>
      <c r="AG193" s="405"/>
      <c r="AH193" s="405"/>
      <c r="AI193" s="405"/>
      <c r="AJ193" s="405"/>
      <c r="AK193" s="405"/>
      <c r="AL193" s="405"/>
      <c r="AM193" s="405"/>
      <c r="AN193" s="405"/>
      <c r="AO193" s="405"/>
    </row>
    <row r="194" spans="7:41">
      <c r="G194" s="405"/>
      <c r="H194" s="405"/>
      <c r="I194" s="461"/>
      <c r="J194" s="461"/>
      <c r="K194" s="405"/>
      <c r="L194" s="405"/>
      <c r="M194" s="405"/>
      <c r="N194" s="405"/>
      <c r="O194" s="405"/>
      <c r="P194" s="405"/>
      <c r="Q194" s="461"/>
      <c r="R194" s="461"/>
      <c r="S194" s="461"/>
      <c r="T194" s="461"/>
      <c r="U194" s="461"/>
      <c r="V194" s="405"/>
      <c r="W194" s="405"/>
      <c r="X194" s="405"/>
      <c r="Y194" s="405"/>
      <c r="Z194" s="405"/>
      <c r="AA194" s="405"/>
      <c r="AB194" s="405"/>
      <c r="AC194" s="405"/>
      <c r="AD194" s="405"/>
      <c r="AE194" s="405"/>
      <c r="AF194" s="405"/>
      <c r="AG194" s="405"/>
      <c r="AH194" s="405"/>
      <c r="AI194" s="405"/>
      <c r="AJ194" s="405"/>
      <c r="AK194" s="405"/>
      <c r="AL194" s="405"/>
      <c r="AM194" s="405"/>
      <c r="AN194" s="405"/>
      <c r="AO194" s="405"/>
    </row>
    <row r="195" spans="7:41">
      <c r="G195" s="405"/>
      <c r="H195" s="405"/>
      <c r="I195" s="461"/>
      <c r="J195" s="461"/>
      <c r="K195" s="405"/>
      <c r="L195" s="405"/>
      <c r="M195" s="405"/>
      <c r="N195" s="405"/>
      <c r="O195" s="405"/>
      <c r="P195" s="405"/>
      <c r="Q195" s="461"/>
      <c r="R195" s="461"/>
      <c r="S195" s="461"/>
      <c r="T195" s="461"/>
      <c r="U195" s="461"/>
      <c r="V195" s="405"/>
      <c r="W195" s="405"/>
      <c r="X195" s="405"/>
      <c r="Y195" s="405"/>
      <c r="Z195" s="405"/>
      <c r="AA195" s="405"/>
      <c r="AB195" s="405"/>
      <c r="AC195" s="405"/>
      <c r="AD195" s="405"/>
      <c r="AE195" s="405"/>
      <c r="AF195" s="405"/>
      <c r="AG195" s="405"/>
      <c r="AH195" s="405"/>
      <c r="AI195" s="405"/>
      <c r="AJ195" s="405"/>
      <c r="AK195" s="405"/>
      <c r="AL195" s="405"/>
      <c r="AM195" s="405"/>
      <c r="AN195" s="405"/>
      <c r="AO195" s="405"/>
    </row>
    <row r="196" spans="7:41">
      <c r="G196" s="405"/>
      <c r="H196" s="405"/>
      <c r="I196" s="461"/>
      <c r="J196" s="461"/>
      <c r="K196" s="405"/>
      <c r="L196" s="405"/>
      <c r="M196" s="405"/>
      <c r="N196" s="405"/>
      <c r="O196" s="405"/>
      <c r="P196" s="405"/>
      <c r="Q196" s="461"/>
      <c r="R196" s="461"/>
      <c r="S196" s="461"/>
      <c r="T196" s="461"/>
      <c r="U196" s="461"/>
      <c r="V196" s="405"/>
      <c r="W196" s="405"/>
      <c r="X196" s="405"/>
      <c r="Y196" s="405"/>
      <c r="Z196" s="405"/>
      <c r="AA196" s="405"/>
      <c r="AB196" s="405"/>
      <c r="AC196" s="405"/>
      <c r="AD196" s="405"/>
      <c r="AE196" s="405"/>
      <c r="AF196" s="405"/>
      <c r="AG196" s="405"/>
      <c r="AH196" s="405"/>
      <c r="AI196" s="405"/>
      <c r="AJ196" s="405"/>
      <c r="AK196" s="405"/>
      <c r="AL196" s="405"/>
      <c r="AM196" s="405"/>
      <c r="AN196" s="405"/>
      <c r="AO196" s="405"/>
    </row>
    <row r="197" spans="7:41">
      <c r="G197" s="405"/>
      <c r="H197" s="405"/>
      <c r="I197" s="461"/>
      <c r="J197" s="461"/>
      <c r="K197" s="405"/>
      <c r="L197" s="405"/>
      <c r="M197" s="405"/>
      <c r="N197" s="405"/>
      <c r="O197" s="405"/>
      <c r="P197" s="405"/>
      <c r="Q197" s="461"/>
      <c r="R197" s="461"/>
      <c r="S197" s="461"/>
      <c r="T197" s="461"/>
      <c r="U197" s="461"/>
      <c r="V197" s="405"/>
      <c r="W197" s="405"/>
      <c r="X197" s="405"/>
      <c r="Y197" s="405"/>
      <c r="Z197" s="405"/>
      <c r="AA197" s="405"/>
      <c r="AB197" s="405"/>
      <c r="AC197" s="405"/>
      <c r="AD197" s="405"/>
      <c r="AE197" s="405"/>
      <c r="AF197" s="405"/>
      <c r="AG197" s="405"/>
      <c r="AH197" s="405"/>
      <c r="AI197" s="405"/>
      <c r="AJ197" s="405"/>
      <c r="AK197" s="405"/>
      <c r="AL197" s="405"/>
      <c r="AM197" s="405"/>
      <c r="AN197" s="405"/>
      <c r="AO197" s="405"/>
    </row>
    <row r="198" spans="7:41">
      <c r="G198" s="405"/>
      <c r="H198" s="405"/>
      <c r="I198" s="461"/>
      <c r="J198" s="461"/>
      <c r="K198" s="405"/>
      <c r="L198" s="405"/>
      <c r="M198" s="405"/>
      <c r="N198" s="405"/>
      <c r="O198" s="405"/>
      <c r="P198" s="405"/>
      <c r="Q198" s="461"/>
      <c r="R198" s="461"/>
      <c r="S198" s="461"/>
      <c r="T198" s="461"/>
      <c r="U198" s="461"/>
      <c r="V198" s="405"/>
      <c r="W198" s="405"/>
      <c r="X198" s="405"/>
      <c r="Y198" s="405"/>
      <c r="Z198" s="405"/>
      <c r="AA198" s="405"/>
      <c r="AB198" s="405"/>
      <c r="AC198" s="405"/>
      <c r="AD198" s="405"/>
      <c r="AE198" s="405"/>
      <c r="AF198" s="405"/>
      <c r="AG198" s="405"/>
      <c r="AH198" s="405"/>
      <c r="AI198" s="405"/>
      <c r="AJ198" s="405"/>
      <c r="AK198" s="405"/>
      <c r="AL198" s="405"/>
      <c r="AM198" s="405"/>
      <c r="AN198" s="405"/>
      <c r="AO198" s="405"/>
    </row>
    <row r="199" spans="7:41">
      <c r="G199" s="405"/>
      <c r="H199" s="405"/>
      <c r="I199" s="461"/>
      <c r="J199" s="461"/>
      <c r="K199" s="405"/>
      <c r="L199" s="405"/>
      <c r="M199" s="405"/>
      <c r="N199" s="405"/>
      <c r="O199" s="405"/>
      <c r="P199" s="405"/>
      <c r="Q199" s="461"/>
      <c r="R199" s="461"/>
      <c r="S199" s="461"/>
      <c r="T199" s="461"/>
      <c r="U199" s="461"/>
      <c r="V199" s="405"/>
      <c r="W199" s="405"/>
      <c r="X199" s="405"/>
      <c r="Y199" s="405"/>
      <c r="Z199" s="405"/>
      <c r="AA199" s="405"/>
      <c r="AB199" s="405"/>
      <c r="AC199" s="405"/>
      <c r="AD199" s="405"/>
      <c r="AE199" s="405"/>
      <c r="AF199" s="405"/>
      <c r="AG199" s="405"/>
      <c r="AH199" s="405"/>
      <c r="AI199" s="405"/>
      <c r="AJ199" s="405"/>
      <c r="AK199" s="405"/>
      <c r="AL199" s="405"/>
      <c r="AM199" s="405"/>
      <c r="AN199" s="405"/>
      <c r="AO199" s="405"/>
    </row>
    <row r="200" spans="7:41">
      <c r="G200" s="405"/>
      <c r="H200" s="405"/>
      <c r="I200" s="461"/>
      <c r="J200" s="461"/>
      <c r="K200" s="405"/>
      <c r="L200" s="405"/>
      <c r="M200" s="405"/>
      <c r="N200" s="405"/>
      <c r="O200" s="405"/>
      <c r="P200" s="405"/>
      <c r="Q200" s="461"/>
      <c r="R200" s="461"/>
      <c r="S200" s="461"/>
      <c r="T200" s="461"/>
      <c r="U200" s="461"/>
      <c r="V200" s="405"/>
      <c r="W200" s="405"/>
      <c r="X200" s="405"/>
      <c r="Y200" s="405"/>
      <c r="Z200" s="405"/>
      <c r="AA200" s="405"/>
      <c r="AB200" s="405"/>
      <c r="AC200" s="405"/>
      <c r="AD200" s="405"/>
      <c r="AE200" s="405"/>
      <c r="AF200" s="405"/>
      <c r="AG200" s="405"/>
      <c r="AH200" s="405"/>
      <c r="AI200" s="405"/>
      <c r="AJ200" s="405"/>
      <c r="AK200" s="405"/>
      <c r="AL200" s="405"/>
      <c r="AM200" s="405"/>
      <c r="AN200" s="405"/>
      <c r="AO200" s="405"/>
    </row>
    <row r="201" spans="7:41">
      <c r="G201" s="405"/>
      <c r="H201" s="405"/>
      <c r="I201" s="461"/>
      <c r="J201" s="461"/>
      <c r="K201" s="405"/>
      <c r="L201" s="405"/>
      <c r="M201" s="405"/>
      <c r="N201" s="405"/>
      <c r="O201" s="405"/>
      <c r="P201" s="405"/>
      <c r="Q201" s="461"/>
      <c r="R201" s="461"/>
      <c r="S201" s="461"/>
      <c r="T201" s="461"/>
      <c r="U201" s="461"/>
      <c r="V201" s="405"/>
      <c r="W201" s="405"/>
      <c r="X201" s="405"/>
      <c r="Y201" s="405"/>
      <c r="Z201" s="405"/>
      <c r="AA201" s="405"/>
      <c r="AB201" s="405"/>
      <c r="AC201" s="405"/>
      <c r="AD201" s="405"/>
      <c r="AE201" s="405"/>
      <c r="AF201" s="405"/>
      <c r="AG201" s="405"/>
      <c r="AH201" s="405"/>
      <c r="AI201" s="405"/>
      <c r="AJ201" s="405"/>
      <c r="AK201" s="405"/>
      <c r="AL201" s="405"/>
      <c r="AM201" s="405"/>
      <c r="AN201" s="405"/>
      <c r="AO201" s="405"/>
    </row>
    <row r="202" spans="7:41">
      <c r="G202" s="405"/>
      <c r="H202" s="405"/>
      <c r="I202" s="461"/>
      <c r="J202" s="461"/>
      <c r="K202" s="405"/>
      <c r="L202" s="405"/>
      <c r="M202" s="405"/>
      <c r="N202" s="405"/>
      <c r="O202" s="405"/>
      <c r="P202" s="405"/>
      <c r="Q202" s="461"/>
      <c r="R202" s="461"/>
      <c r="S202" s="461"/>
      <c r="T202" s="461"/>
      <c r="U202" s="461"/>
      <c r="V202" s="405"/>
      <c r="W202" s="405"/>
      <c r="X202" s="405"/>
      <c r="Y202" s="405"/>
      <c r="Z202" s="405"/>
      <c r="AA202" s="405"/>
      <c r="AB202" s="405"/>
      <c r="AC202" s="405"/>
      <c r="AD202" s="405"/>
      <c r="AE202" s="405"/>
      <c r="AF202" s="405"/>
      <c r="AG202" s="405"/>
      <c r="AH202" s="405"/>
      <c r="AI202" s="405"/>
      <c r="AJ202" s="405"/>
      <c r="AK202" s="405"/>
      <c r="AL202" s="405"/>
      <c r="AM202" s="405"/>
      <c r="AN202" s="405"/>
      <c r="AO202" s="405"/>
    </row>
    <row r="203" spans="7:41">
      <c r="G203" s="405"/>
      <c r="H203" s="405"/>
      <c r="I203" s="461"/>
      <c r="J203" s="461"/>
      <c r="K203" s="405"/>
      <c r="L203" s="405"/>
      <c r="M203" s="405"/>
      <c r="N203" s="405"/>
      <c r="O203" s="405"/>
      <c r="P203" s="405"/>
      <c r="Q203" s="461"/>
      <c r="R203" s="461"/>
      <c r="S203" s="461"/>
      <c r="T203" s="461"/>
      <c r="U203" s="461"/>
      <c r="V203" s="405"/>
      <c r="W203" s="405"/>
      <c r="X203" s="405"/>
      <c r="Y203" s="405"/>
      <c r="Z203" s="405"/>
      <c r="AA203" s="405"/>
      <c r="AB203" s="405"/>
      <c r="AC203" s="405"/>
      <c r="AD203" s="405"/>
      <c r="AE203" s="405"/>
      <c r="AF203" s="405"/>
      <c r="AG203" s="405"/>
      <c r="AH203" s="405"/>
      <c r="AI203" s="405"/>
      <c r="AJ203" s="405"/>
      <c r="AK203" s="405"/>
      <c r="AL203" s="405"/>
      <c r="AM203" s="405"/>
      <c r="AN203" s="405"/>
      <c r="AO203" s="405"/>
    </row>
    <row r="204" spans="7:41">
      <c r="G204" s="405"/>
      <c r="H204" s="405"/>
      <c r="I204" s="461"/>
      <c r="J204" s="461"/>
      <c r="K204" s="405"/>
      <c r="L204" s="405"/>
      <c r="M204" s="405"/>
      <c r="N204" s="405"/>
      <c r="O204" s="405"/>
      <c r="P204" s="405"/>
      <c r="Q204" s="461"/>
      <c r="R204" s="461"/>
      <c r="S204" s="461"/>
      <c r="T204" s="461"/>
      <c r="U204" s="461"/>
      <c r="V204" s="405"/>
      <c r="W204" s="405"/>
      <c r="X204" s="405"/>
      <c r="Y204" s="405"/>
      <c r="Z204" s="405"/>
      <c r="AA204" s="405"/>
      <c r="AB204" s="405"/>
      <c r="AC204" s="405"/>
      <c r="AD204" s="405"/>
      <c r="AE204" s="405"/>
      <c r="AF204" s="405"/>
      <c r="AG204" s="405"/>
      <c r="AH204" s="405"/>
      <c r="AI204" s="405"/>
      <c r="AJ204" s="405"/>
      <c r="AK204" s="405"/>
      <c r="AL204" s="405"/>
      <c r="AM204" s="405"/>
      <c r="AN204" s="405"/>
      <c r="AO204" s="405"/>
    </row>
    <row r="205" spans="7:41">
      <c r="G205" s="405"/>
      <c r="H205" s="405"/>
      <c r="I205" s="461"/>
      <c r="J205" s="461"/>
      <c r="K205" s="405"/>
      <c r="L205" s="405"/>
      <c r="M205" s="405"/>
      <c r="N205" s="405"/>
      <c r="O205" s="405"/>
      <c r="P205" s="405"/>
      <c r="Q205" s="461"/>
      <c r="R205" s="461"/>
      <c r="S205" s="461"/>
      <c r="T205" s="461"/>
      <c r="U205" s="461"/>
      <c r="V205" s="405"/>
      <c r="W205" s="405"/>
      <c r="X205" s="405"/>
      <c r="Y205" s="405"/>
      <c r="Z205" s="405"/>
      <c r="AA205" s="405"/>
      <c r="AB205" s="405"/>
      <c r="AC205" s="405"/>
      <c r="AD205" s="405"/>
      <c r="AE205" s="405"/>
      <c r="AF205" s="405"/>
      <c r="AG205" s="405"/>
      <c r="AH205" s="405"/>
      <c r="AI205" s="405"/>
      <c r="AJ205" s="405"/>
      <c r="AK205" s="405"/>
      <c r="AL205" s="405"/>
      <c r="AM205" s="405"/>
      <c r="AN205" s="405"/>
      <c r="AO205" s="405"/>
    </row>
    <row r="206" spans="7:41">
      <c r="G206" s="405"/>
      <c r="H206" s="405"/>
      <c r="I206" s="461"/>
      <c r="J206" s="461"/>
      <c r="K206" s="405"/>
      <c r="L206" s="405"/>
      <c r="M206" s="405"/>
      <c r="N206" s="405"/>
      <c r="O206" s="405"/>
      <c r="P206" s="405"/>
      <c r="Q206" s="461"/>
      <c r="R206" s="461"/>
      <c r="S206" s="461"/>
      <c r="T206" s="461"/>
      <c r="U206" s="461"/>
      <c r="V206" s="405"/>
      <c r="W206" s="405"/>
      <c r="X206" s="405"/>
      <c r="Y206" s="405"/>
      <c r="Z206" s="405"/>
      <c r="AA206" s="405"/>
      <c r="AB206" s="405"/>
      <c r="AC206" s="405"/>
      <c r="AD206" s="405"/>
      <c r="AE206" s="405"/>
      <c r="AF206" s="405"/>
      <c r="AG206" s="405"/>
      <c r="AH206" s="405"/>
      <c r="AI206" s="405"/>
      <c r="AJ206" s="405"/>
      <c r="AK206" s="405"/>
      <c r="AL206" s="405"/>
      <c r="AM206" s="405"/>
      <c r="AN206" s="405"/>
      <c r="AO206" s="405"/>
    </row>
    <row r="207" spans="7:41">
      <c r="G207" s="405"/>
      <c r="H207" s="405"/>
      <c r="I207" s="461"/>
      <c r="J207" s="461"/>
      <c r="K207" s="405"/>
      <c r="L207" s="405"/>
      <c r="M207" s="405"/>
      <c r="N207" s="405"/>
      <c r="O207" s="405"/>
      <c r="P207" s="405"/>
      <c r="Q207" s="461"/>
      <c r="R207" s="461"/>
      <c r="S207" s="461"/>
      <c r="T207" s="461"/>
      <c r="U207" s="461"/>
      <c r="V207" s="405"/>
      <c r="W207" s="405"/>
      <c r="X207" s="405"/>
      <c r="Y207" s="405"/>
      <c r="Z207" s="405"/>
      <c r="AA207" s="405"/>
      <c r="AB207" s="405"/>
      <c r="AC207" s="405"/>
      <c r="AD207" s="405"/>
      <c r="AE207" s="405"/>
      <c r="AF207" s="405"/>
      <c r="AG207" s="405"/>
      <c r="AH207" s="405"/>
      <c r="AI207" s="405"/>
      <c r="AJ207" s="405"/>
      <c r="AK207" s="405"/>
      <c r="AL207" s="405"/>
      <c r="AM207" s="405"/>
      <c r="AN207" s="405"/>
      <c r="AO207" s="405"/>
    </row>
    <row r="208" spans="7:41">
      <c r="G208" s="405"/>
      <c r="H208" s="405"/>
      <c r="I208" s="461"/>
      <c r="J208" s="461"/>
      <c r="K208" s="405"/>
      <c r="L208" s="405"/>
      <c r="M208" s="405"/>
      <c r="N208" s="405"/>
      <c r="O208" s="405"/>
      <c r="P208" s="405"/>
      <c r="Q208" s="461"/>
      <c r="R208" s="461"/>
      <c r="S208" s="461"/>
      <c r="T208" s="461"/>
      <c r="U208" s="461"/>
      <c r="V208" s="405"/>
      <c r="W208" s="405"/>
      <c r="X208" s="405"/>
      <c r="Y208" s="405"/>
      <c r="Z208" s="405"/>
      <c r="AA208" s="405"/>
      <c r="AB208" s="405"/>
      <c r="AC208" s="405"/>
      <c r="AD208" s="405"/>
      <c r="AE208" s="405"/>
      <c r="AF208" s="405"/>
      <c r="AG208" s="405"/>
      <c r="AH208" s="405"/>
      <c r="AI208" s="405"/>
      <c r="AJ208" s="405"/>
      <c r="AK208" s="405"/>
      <c r="AL208" s="405"/>
      <c r="AM208" s="405"/>
      <c r="AN208" s="405"/>
      <c r="AO208" s="405"/>
    </row>
    <row r="209" spans="7:41">
      <c r="G209" s="405"/>
      <c r="H209" s="405"/>
      <c r="I209" s="461"/>
      <c r="J209" s="461"/>
      <c r="K209" s="405"/>
      <c r="L209" s="405"/>
      <c r="M209" s="405"/>
      <c r="N209" s="405"/>
      <c r="O209" s="405"/>
      <c r="P209" s="405"/>
      <c r="Q209" s="461"/>
      <c r="R209" s="461"/>
      <c r="S209" s="461"/>
      <c r="T209" s="461"/>
      <c r="U209" s="461"/>
      <c r="V209" s="405"/>
      <c r="W209" s="405"/>
      <c r="X209" s="405"/>
      <c r="Y209" s="405"/>
      <c r="Z209" s="405"/>
      <c r="AA209" s="405"/>
      <c r="AB209" s="405"/>
      <c r="AC209" s="405"/>
      <c r="AD209" s="405"/>
      <c r="AE209" s="405"/>
      <c r="AF209" s="405"/>
      <c r="AG209" s="405"/>
      <c r="AH209" s="405"/>
      <c r="AI209" s="405"/>
      <c r="AJ209" s="405"/>
      <c r="AK209" s="405"/>
      <c r="AL209" s="405"/>
      <c r="AM209" s="405"/>
      <c r="AN209" s="405"/>
      <c r="AO209" s="405"/>
    </row>
    <row r="210" spans="7:41">
      <c r="G210" s="405"/>
      <c r="H210" s="405"/>
      <c r="I210" s="461"/>
      <c r="J210" s="461"/>
      <c r="K210" s="405"/>
      <c r="L210" s="405"/>
      <c r="M210" s="405"/>
      <c r="N210" s="405"/>
      <c r="O210" s="405"/>
      <c r="P210" s="405"/>
      <c r="Q210" s="461"/>
      <c r="R210" s="461"/>
      <c r="S210" s="461"/>
      <c r="T210" s="461"/>
      <c r="U210" s="461"/>
      <c r="V210" s="405"/>
      <c r="W210" s="405"/>
      <c r="X210" s="405"/>
      <c r="Y210" s="405"/>
      <c r="Z210" s="405"/>
      <c r="AA210" s="405"/>
      <c r="AB210" s="405"/>
      <c r="AC210" s="405"/>
      <c r="AD210" s="405"/>
      <c r="AE210" s="405"/>
      <c r="AF210" s="405"/>
      <c r="AG210" s="405"/>
      <c r="AH210" s="405"/>
      <c r="AI210" s="405"/>
      <c r="AJ210" s="405"/>
      <c r="AK210" s="405"/>
      <c r="AL210" s="405"/>
      <c r="AM210" s="405"/>
      <c r="AN210" s="405"/>
      <c r="AO210" s="405"/>
    </row>
    <row r="211" spans="7:41">
      <c r="G211" s="405"/>
      <c r="H211" s="405"/>
      <c r="I211" s="461"/>
      <c r="J211" s="461"/>
      <c r="K211" s="405"/>
      <c r="L211" s="405"/>
      <c r="M211" s="405"/>
      <c r="N211" s="405"/>
      <c r="O211" s="405"/>
      <c r="P211" s="405"/>
      <c r="Q211" s="461"/>
      <c r="R211" s="461"/>
      <c r="S211" s="461"/>
      <c r="T211" s="461"/>
      <c r="U211" s="461"/>
      <c r="V211" s="405"/>
      <c r="W211" s="405"/>
      <c r="X211" s="405"/>
      <c r="Y211" s="405"/>
      <c r="Z211" s="405"/>
      <c r="AA211" s="405"/>
      <c r="AB211" s="405"/>
      <c r="AC211" s="405"/>
      <c r="AD211" s="405"/>
      <c r="AE211" s="405"/>
      <c r="AF211" s="405"/>
      <c r="AG211" s="405"/>
      <c r="AH211" s="405"/>
      <c r="AI211" s="405"/>
      <c r="AJ211" s="405"/>
      <c r="AK211" s="405"/>
      <c r="AL211" s="405"/>
      <c r="AM211" s="405"/>
      <c r="AN211" s="405"/>
      <c r="AO211" s="405"/>
    </row>
    <row r="212" spans="7:41">
      <c r="G212" s="405"/>
      <c r="H212" s="405"/>
      <c r="I212" s="461"/>
      <c r="J212" s="461"/>
      <c r="K212" s="405"/>
      <c r="L212" s="405"/>
      <c r="M212" s="405"/>
      <c r="N212" s="405"/>
      <c r="O212" s="405"/>
      <c r="P212" s="405"/>
      <c r="Q212" s="461"/>
      <c r="R212" s="461"/>
      <c r="S212" s="461"/>
      <c r="T212" s="461"/>
      <c r="U212" s="461"/>
      <c r="V212" s="405"/>
      <c r="W212" s="405"/>
      <c r="X212" s="405"/>
      <c r="Y212" s="405"/>
      <c r="Z212" s="405"/>
      <c r="AA212" s="405"/>
      <c r="AB212" s="405"/>
      <c r="AC212" s="405"/>
      <c r="AD212" s="405"/>
      <c r="AE212" s="405"/>
      <c r="AF212" s="405"/>
      <c r="AG212" s="405"/>
      <c r="AH212" s="405"/>
      <c r="AI212" s="405"/>
      <c r="AJ212" s="405"/>
      <c r="AK212" s="405"/>
      <c r="AL212" s="405"/>
      <c r="AM212" s="405"/>
      <c r="AN212" s="405"/>
      <c r="AO212" s="405"/>
    </row>
    <row r="213" spans="7:41">
      <c r="G213" s="405"/>
      <c r="H213" s="405"/>
      <c r="I213" s="461"/>
      <c r="J213" s="461"/>
      <c r="K213" s="405"/>
      <c r="L213" s="405"/>
      <c r="M213" s="405"/>
      <c r="N213" s="405"/>
      <c r="O213" s="405"/>
      <c r="P213" s="405"/>
      <c r="Q213" s="461"/>
      <c r="R213" s="461"/>
      <c r="S213" s="461"/>
      <c r="T213" s="461"/>
      <c r="U213" s="461"/>
      <c r="V213" s="405"/>
      <c r="W213" s="405"/>
      <c r="X213" s="405"/>
      <c r="Y213" s="405"/>
      <c r="Z213" s="405"/>
      <c r="AA213" s="405"/>
      <c r="AB213" s="405"/>
      <c r="AC213" s="405"/>
      <c r="AD213" s="405"/>
      <c r="AE213" s="405"/>
      <c r="AF213" s="405"/>
      <c r="AG213" s="405"/>
      <c r="AH213" s="405"/>
      <c r="AI213" s="405"/>
      <c r="AJ213" s="405"/>
      <c r="AK213" s="405"/>
      <c r="AL213" s="405"/>
      <c r="AM213" s="405"/>
      <c r="AN213" s="405"/>
      <c r="AO213" s="405"/>
    </row>
    <row r="214" spans="7:41">
      <c r="G214" s="405"/>
      <c r="H214" s="405"/>
      <c r="I214" s="461"/>
      <c r="J214" s="461"/>
      <c r="K214" s="405"/>
      <c r="L214" s="405"/>
      <c r="M214" s="405"/>
      <c r="N214" s="405"/>
      <c r="O214" s="405"/>
      <c r="P214" s="405"/>
      <c r="Q214" s="461"/>
      <c r="R214" s="461"/>
      <c r="S214" s="461"/>
      <c r="T214" s="461"/>
      <c r="U214" s="461"/>
      <c r="V214" s="405"/>
      <c r="W214" s="405"/>
      <c r="X214" s="405"/>
      <c r="Y214" s="405"/>
      <c r="Z214" s="405"/>
      <c r="AA214" s="405"/>
      <c r="AB214" s="405"/>
      <c r="AC214" s="405"/>
      <c r="AD214" s="405"/>
      <c r="AE214" s="405"/>
      <c r="AF214" s="405"/>
      <c r="AG214" s="405"/>
      <c r="AH214" s="405"/>
      <c r="AI214" s="405"/>
      <c r="AJ214" s="405"/>
      <c r="AK214" s="405"/>
      <c r="AL214" s="405"/>
      <c r="AM214" s="405"/>
      <c r="AN214" s="405"/>
      <c r="AO214" s="405"/>
    </row>
    <row r="215" spans="7:41">
      <c r="G215" s="405"/>
      <c r="H215" s="405"/>
      <c r="I215" s="461"/>
      <c r="J215" s="461"/>
      <c r="K215" s="405"/>
      <c r="L215" s="405"/>
      <c r="M215" s="405"/>
      <c r="N215" s="405"/>
      <c r="O215" s="405"/>
      <c r="P215" s="405"/>
      <c r="Q215" s="461"/>
      <c r="R215" s="461"/>
      <c r="S215" s="461"/>
      <c r="T215" s="461"/>
      <c r="U215" s="461"/>
      <c r="V215" s="405"/>
      <c r="W215" s="405"/>
      <c r="X215" s="405"/>
      <c r="Y215" s="405"/>
      <c r="Z215" s="405"/>
      <c r="AA215" s="405"/>
      <c r="AB215" s="405"/>
      <c r="AC215" s="405"/>
      <c r="AD215" s="405"/>
      <c r="AE215" s="405"/>
      <c r="AF215" s="405"/>
      <c r="AG215" s="405"/>
      <c r="AH215" s="405"/>
      <c r="AI215" s="405"/>
      <c r="AJ215" s="405"/>
      <c r="AK215" s="405"/>
      <c r="AL215" s="405"/>
      <c r="AM215" s="405"/>
      <c r="AN215" s="405"/>
      <c r="AO215" s="405"/>
    </row>
    <row r="216" spans="7:41">
      <c r="G216" s="405"/>
      <c r="H216" s="405"/>
      <c r="I216" s="461"/>
      <c r="J216" s="461"/>
      <c r="K216" s="405"/>
      <c r="L216" s="405"/>
      <c r="M216" s="405"/>
      <c r="N216" s="405"/>
      <c r="O216" s="405"/>
      <c r="P216" s="405"/>
      <c r="Q216" s="461"/>
      <c r="R216" s="461"/>
      <c r="S216" s="461"/>
      <c r="T216" s="461"/>
      <c r="U216" s="461"/>
      <c r="V216" s="405"/>
      <c r="W216" s="405"/>
      <c r="X216" s="405"/>
      <c r="Y216" s="405"/>
      <c r="Z216" s="405"/>
      <c r="AA216" s="405"/>
      <c r="AB216" s="405"/>
      <c r="AC216" s="405"/>
      <c r="AD216" s="405"/>
      <c r="AE216" s="405"/>
      <c r="AF216" s="405"/>
      <c r="AG216" s="405"/>
      <c r="AH216" s="405"/>
      <c r="AI216" s="405"/>
      <c r="AJ216" s="405"/>
      <c r="AK216" s="405"/>
      <c r="AL216" s="405"/>
      <c r="AM216" s="405"/>
      <c r="AN216" s="405"/>
      <c r="AO216" s="405"/>
    </row>
    <row r="217" spans="7:41">
      <c r="G217" s="405"/>
      <c r="H217" s="405"/>
      <c r="I217" s="461"/>
      <c r="J217" s="461"/>
      <c r="K217" s="405"/>
      <c r="L217" s="405"/>
      <c r="M217" s="405"/>
      <c r="N217" s="405"/>
      <c r="O217" s="405"/>
      <c r="P217" s="405"/>
      <c r="Q217" s="461"/>
      <c r="R217" s="461"/>
      <c r="S217" s="461"/>
      <c r="T217" s="461"/>
      <c r="U217" s="461"/>
      <c r="V217" s="405"/>
      <c r="W217" s="405"/>
      <c r="X217" s="405"/>
      <c r="Y217" s="405"/>
      <c r="Z217" s="405"/>
      <c r="AA217" s="405"/>
      <c r="AB217" s="405"/>
      <c r="AC217" s="405"/>
      <c r="AD217" s="405"/>
      <c r="AE217" s="405"/>
      <c r="AF217" s="405"/>
      <c r="AG217" s="405"/>
      <c r="AH217" s="405"/>
      <c r="AI217" s="405"/>
      <c r="AJ217" s="405"/>
      <c r="AK217" s="405"/>
      <c r="AL217" s="405"/>
      <c r="AM217" s="405"/>
      <c r="AN217" s="405"/>
      <c r="AO217" s="405"/>
    </row>
    <row r="218" spans="7:41">
      <c r="G218" s="405"/>
      <c r="H218" s="405"/>
      <c r="I218" s="461"/>
      <c r="J218" s="461"/>
      <c r="K218" s="405"/>
      <c r="L218" s="405"/>
      <c r="M218" s="405"/>
      <c r="N218" s="405"/>
      <c r="O218" s="405"/>
      <c r="P218" s="405"/>
      <c r="Q218" s="461"/>
      <c r="R218" s="461"/>
      <c r="S218" s="461"/>
      <c r="T218" s="461"/>
      <c r="U218" s="461"/>
      <c r="V218" s="405"/>
      <c r="W218" s="405"/>
      <c r="X218" s="405"/>
      <c r="Y218" s="405"/>
      <c r="Z218" s="405"/>
      <c r="AA218" s="405"/>
      <c r="AB218" s="405"/>
      <c r="AC218" s="405"/>
      <c r="AD218" s="405"/>
      <c r="AE218" s="405"/>
      <c r="AF218" s="405"/>
      <c r="AG218" s="405"/>
      <c r="AH218" s="405"/>
      <c r="AI218" s="405"/>
      <c r="AJ218" s="405"/>
      <c r="AK218" s="405"/>
      <c r="AL218" s="405"/>
      <c r="AM218" s="405"/>
      <c r="AN218" s="405"/>
      <c r="AO218" s="405"/>
    </row>
    <row r="219" spans="7:41">
      <c r="G219" s="405"/>
      <c r="H219" s="405"/>
      <c r="I219" s="461"/>
      <c r="J219" s="461"/>
      <c r="K219" s="405"/>
      <c r="L219" s="405"/>
      <c r="M219" s="405"/>
      <c r="N219" s="405"/>
      <c r="O219" s="405"/>
      <c r="P219" s="405"/>
      <c r="Q219" s="461"/>
      <c r="R219" s="461"/>
      <c r="S219" s="461"/>
      <c r="T219" s="461"/>
      <c r="U219" s="461"/>
      <c r="V219" s="405"/>
      <c r="W219" s="405"/>
      <c r="X219" s="405"/>
      <c r="Y219" s="405"/>
      <c r="Z219" s="405"/>
      <c r="AA219" s="405"/>
      <c r="AB219" s="405"/>
      <c r="AC219" s="405"/>
      <c r="AD219" s="405"/>
      <c r="AE219" s="405"/>
      <c r="AF219" s="405"/>
      <c r="AG219" s="405"/>
      <c r="AH219" s="405"/>
      <c r="AI219" s="405"/>
      <c r="AJ219" s="405"/>
      <c r="AK219" s="405"/>
      <c r="AL219" s="405"/>
      <c r="AM219" s="405"/>
      <c r="AN219" s="405"/>
      <c r="AO219" s="405"/>
    </row>
    <row r="220" spans="7:41">
      <c r="G220" s="405"/>
      <c r="H220" s="405"/>
      <c r="I220" s="461"/>
      <c r="J220" s="461"/>
      <c r="K220" s="405"/>
      <c r="L220" s="405"/>
      <c r="M220" s="405"/>
      <c r="N220" s="405"/>
      <c r="O220" s="405"/>
      <c r="P220" s="405"/>
      <c r="Q220" s="461"/>
      <c r="R220" s="461"/>
      <c r="S220" s="461"/>
      <c r="T220" s="461"/>
      <c r="U220" s="461"/>
      <c r="V220" s="405"/>
      <c r="W220" s="405"/>
      <c r="X220" s="405"/>
      <c r="Y220" s="405"/>
      <c r="Z220" s="405"/>
      <c r="AA220" s="405"/>
      <c r="AB220" s="405"/>
      <c r="AC220" s="405"/>
      <c r="AD220" s="405"/>
      <c r="AE220" s="405"/>
      <c r="AF220" s="405"/>
      <c r="AG220" s="405"/>
      <c r="AH220" s="405"/>
      <c r="AI220" s="405"/>
      <c r="AJ220" s="405"/>
      <c r="AK220" s="405"/>
      <c r="AL220" s="405"/>
      <c r="AM220" s="405"/>
      <c r="AN220" s="405"/>
      <c r="AO220" s="405"/>
    </row>
    <row r="221" spans="7:41">
      <c r="G221" s="405"/>
      <c r="H221" s="405"/>
      <c r="I221" s="461"/>
      <c r="J221" s="461"/>
      <c r="K221" s="405"/>
      <c r="L221" s="405"/>
      <c r="M221" s="405"/>
      <c r="N221" s="405"/>
      <c r="O221" s="405"/>
      <c r="P221" s="405"/>
      <c r="Q221" s="461"/>
      <c r="R221" s="461"/>
      <c r="S221" s="461"/>
      <c r="T221" s="461"/>
      <c r="U221" s="461"/>
      <c r="V221" s="405"/>
      <c r="W221" s="405"/>
      <c r="X221" s="405"/>
      <c r="Y221" s="405"/>
      <c r="Z221" s="405"/>
      <c r="AA221" s="405"/>
      <c r="AB221" s="405"/>
      <c r="AC221" s="405"/>
      <c r="AD221" s="405"/>
      <c r="AE221" s="405"/>
      <c r="AF221" s="405"/>
      <c r="AG221" s="405"/>
      <c r="AH221" s="405"/>
      <c r="AI221" s="405"/>
      <c r="AJ221" s="405"/>
      <c r="AK221" s="405"/>
      <c r="AL221" s="405"/>
      <c r="AM221" s="405"/>
      <c r="AN221" s="405"/>
      <c r="AO221" s="405"/>
    </row>
    <row r="222" spans="7:41">
      <c r="G222" s="405"/>
      <c r="H222" s="405"/>
      <c r="I222" s="461"/>
      <c r="J222" s="461"/>
      <c r="K222" s="405"/>
      <c r="L222" s="405"/>
      <c r="M222" s="405"/>
      <c r="N222" s="405"/>
      <c r="O222" s="405"/>
      <c r="P222" s="405"/>
      <c r="Q222" s="461"/>
      <c r="R222" s="461"/>
      <c r="S222" s="461"/>
      <c r="T222" s="461"/>
      <c r="U222" s="461"/>
      <c r="V222" s="405"/>
      <c r="W222" s="405"/>
      <c r="X222" s="405"/>
      <c r="Y222" s="405"/>
      <c r="Z222" s="405"/>
      <c r="AA222" s="405"/>
      <c r="AB222" s="405"/>
      <c r="AC222" s="405"/>
      <c r="AD222" s="405"/>
      <c r="AE222" s="405"/>
      <c r="AF222" s="405"/>
      <c r="AG222" s="405"/>
      <c r="AH222" s="405"/>
      <c r="AI222" s="405"/>
      <c r="AJ222" s="405"/>
      <c r="AK222" s="405"/>
      <c r="AL222" s="405"/>
      <c r="AM222" s="405"/>
      <c r="AN222" s="405"/>
      <c r="AO222" s="405"/>
    </row>
    <row r="223" spans="7:41">
      <c r="G223" s="405"/>
      <c r="H223" s="405"/>
      <c r="I223" s="461"/>
      <c r="J223" s="461"/>
      <c r="K223" s="405"/>
      <c r="L223" s="405"/>
      <c r="M223" s="405"/>
      <c r="N223" s="405"/>
      <c r="O223" s="405"/>
      <c r="P223" s="405"/>
      <c r="Q223" s="461"/>
      <c r="R223" s="461"/>
      <c r="S223" s="461"/>
      <c r="T223" s="461"/>
      <c r="U223" s="461"/>
      <c r="V223" s="405"/>
      <c r="W223" s="405"/>
      <c r="X223" s="405"/>
      <c r="Y223" s="405"/>
      <c r="Z223" s="405"/>
      <c r="AA223" s="405"/>
      <c r="AB223" s="405"/>
      <c r="AC223" s="405"/>
      <c r="AD223" s="405"/>
      <c r="AE223" s="405"/>
      <c r="AF223" s="405"/>
      <c r="AG223" s="405"/>
      <c r="AH223" s="405"/>
      <c r="AI223" s="405"/>
      <c r="AJ223" s="405"/>
      <c r="AK223" s="405"/>
      <c r="AL223" s="405"/>
      <c r="AM223" s="405"/>
      <c r="AN223" s="405"/>
      <c r="AO223" s="405"/>
    </row>
    <row r="224" spans="7:41">
      <c r="G224" s="405"/>
      <c r="H224" s="405"/>
      <c r="I224" s="461"/>
      <c r="J224" s="461"/>
      <c r="K224" s="405"/>
      <c r="L224" s="405"/>
      <c r="M224" s="405"/>
      <c r="N224" s="405"/>
      <c r="O224" s="405"/>
      <c r="P224" s="405"/>
      <c r="Q224" s="461"/>
      <c r="R224" s="461"/>
      <c r="S224" s="461"/>
      <c r="T224" s="461"/>
      <c r="U224" s="461"/>
      <c r="V224" s="405"/>
      <c r="W224" s="405"/>
      <c r="X224" s="405"/>
      <c r="Y224" s="405"/>
      <c r="Z224" s="405"/>
      <c r="AA224" s="405"/>
      <c r="AB224" s="405"/>
      <c r="AC224" s="405"/>
      <c r="AD224" s="405"/>
      <c r="AE224" s="405"/>
      <c r="AF224" s="405"/>
      <c r="AG224" s="405"/>
      <c r="AH224" s="405"/>
      <c r="AI224" s="405"/>
      <c r="AJ224" s="405"/>
      <c r="AK224" s="405"/>
      <c r="AL224" s="405"/>
      <c r="AM224" s="405"/>
      <c r="AN224" s="405"/>
      <c r="AO224" s="405"/>
    </row>
    <row r="225" spans="7:41">
      <c r="G225" s="405"/>
      <c r="H225" s="405"/>
      <c r="I225" s="461"/>
      <c r="J225" s="461"/>
      <c r="K225" s="405"/>
      <c r="L225" s="405"/>
      <c r="M225" s="405"/>
      <c r="N225" s="405"/>
      <c r="O225" s="405"/>
      <c r="P225" s="405"/>
      <c r="Q225" s="461"/>
      <c r="R225" s="461"/>
      <c r="S225" s="461"/>
      <c r="T225" s="461"/>
      <c r="U225" s="461"/>
      <c r="V225" s="405"/>
      <c r="W225" s="405"/>
      <c r="X225" s="405"/>
      <c r="Y225" s="405"/>
      <c r="Z225" s="405"/>
      <c r="AA225" s="405"/>
      <c r="AB225" s="405"/>
      <c r="AC225" s="405"/>
      <c r="AD225" s="405"/>
      <c r="AE225" s="405"/>
      <c r="AF225" s="405"/>
      <c r="AG225" s="405"/>
      <c r="AH225" s="405"/>
      <c r="AI225" s="405"/>
      <c r="AJ225" s="405"/>
      <c r="AK225" s="405"/>
      <c r="AL225" s="405"/>
      <c r="AM225" s="405"/>
      <c r="AN225" s="405"/>
      <c r="AO225" s="405"/>
    </row>
    <row r="226" spans="7:41">
      <c r="G226" s="405"/>
      <c r="H226" s="405"/>
      <c r="I226" s="461"/>
      <c r="J226" s="461"/>
      <c r="K226" s="405"/>
      <c r="L226" s="405"/>
      <c r="M226" s="405"/>
      <c r="N226" s="405"/>
      <c r="O226" s="405"/>
      <c r="P226" s="405"/>
      <c r="Q226" s="461"/>
      <c r="R226" s="461"/>
      <c r="S226" s="461"/>
      <c r="T226" s="461"/>
      <c r="U226" s="461"/>
      <c r="V226" s="405"/>
      <c r="W226" s="405"/>
      <c r="X226" s="405"/>
      <c r="Y226" s="405"/>
      <c r="Z226" s="405"/>
      <c r="AA226" s="405"/>
      <c r="AB226" s="405"/>
      <c r="AC226" s="405"/>
      <c r="AD226" s="405"/>
      <c r="AE226" s="405"/>
      <c r="AF226" s="405"/>
      <c r="AG226" s="405"/>
      <c r="AH226" s="405"/>
      <c r="AI226" s="405"/>
      <c r="AJ226" s="405"/>
      <c r="AK226" s="405"/>
      <c r="AL226" s="405"/>
      <c r="AM226" s="405"/>
      <c r="AN226" s="405"/>
      <c r="AO226" s="405"/>
    </row>
    <row r="227" spans="7:41">
      <c r="G227" s="405"/>
      <c r="H227" s="405"/>
      <c r="I227" s="461"/>
      <c r="J227" s="461"/>
      <c r="K227" s="405"/>
      <c r="L227" s="405"/>
      <c r="M227" s="405"/>
      <c r="N227" s="405"/>
      <c r="O227" s="405"/>
      <c r="P227" s="405"/>
      <c r="Q227" s="461"/>
      <c r="R227" s="461"/>
      <c r="S227" s="461"/>
      <c r="T227" s="461"/>
      <c r="U227" s="461"/>
      <c r="V227" s="405"/>
      <c r="W227" s="405"/>
      <c r="X227" s="405"/>
      <c r="Y227" s="405"/>
      <c r="Z227" s="405"/>
      <c r="AA227" s="405"/>
      <c r="AB227" s="405"/>
      <c r="AC227" s="405"/>
      <c r="AD227" s="405"/>
      <c r="AE227" s="405"/>
      <c r="AF227" s="405"/>
      <c r="AG227" s="405"/>
      <c r="AH227" s="405"/>
      <c r="AI227" s="405"/>
      <c r="AJ227" s="405"/>
      <c r="AK227" s="405"/>
      <c r="AL227" s="405"/>
      <c r="AM227" s="405"/>
      <c r="AN227" s="405"/>
      <c r="AO227" s="405"/>
    </row>
    <row r="228" spans="7:41">
      <c r="G228" s="405"/>
      <c r="H228" s="405"/>
      <c r="I228" s="461"/>
      <c r="J228" s="461"/>
      <c r="K228" s="405"/>
      <c r="L228" s="405"/>
      <c r="M228" s="405"/>
      <c r="N228" s="405"/>
      <c r="O228" s="405"/>
      <c r="P228" s="405"/>
      <c r="Q228" s="461"/>
      <c r="R228" s="461"/>
      <c r="S228" s="461"/>
      <c r="T228" s="461"/>
      <c r="U228" s="461"/>
      <c r="V228" s="405"/>
      <c r="W228" s="405"/>
      <c r="X228" s="405"/>
      <c r="Y228" s="405"/>
      <c r="Z228" s="405"/>
      <c r="AA228" s="405"/>
      <c r="AB228" s="405"/>
      <c r="AC228" s="405"/>
      <c r="AD228" s="405"/>
      <c r="AE228" s="405"/>
      <c r="AF228" s="405"/>
      <c r="AG228" s="405"/>
      <c r="AH228" s="405"/>
      <c r="AI228" s="405"/>
      <c r="AJ228" s="405"/>
      <c r="AK228" s="405"/>
      <c r="AL228" s="405"/>
      <c r="AM228" s="405"/>
      <c r="AN228" s="405"/>
      <c r="AO228" s="405"/>
    </row>
    <row r="229" spans="7:41">
      <c r="G229" s="405"/>
      <c r="H229" s="405"/>
      <c r="I229" s="461"/>
      <c r="J229" s="461"/>
      <c r="K229" s="405"/>
      <c r="L229" s="405"/>
      <c r="M229" s="405"/>
      <c r="N229" s="405"/>
      <c r="O229" s="405"/>
      <c r="P229" s="405"/>
      <c r="Q229" s="461"/>
      <c r="R229" s="461"/>
      <c r="S229" s="461"/>
      <c r="T229" s="461"/>
      <c r="U229" s="461"/>
      <c r="V229" s="405"/>
      <c r="W229" s="405"/>
      <c r="X229" s="405"/>
      <c r="Y229" s="405"/>
      <c r="Z229" s="405"/>
      <c r="AA229" s="405"/>
      <c r="AB229" s="405"/>
      <c r="AC229" s="405"/>
      <c r="AD229" s="405"/>
      <c r="AE229" s="405"/>
      <c r="AF229" s="405"/>
      <c r="AG229" s="405"/>
      <c r="AH229" s="405"/>
      <c r="AI229" s="405"/>
      <c r="AJ229" s="405"/>
      <c r="AK229" s="405"/>
      <c r="AL229" s="405"/>
      <c r="AM229" s="405"/>
      <c r="AN229" s="405"/>
      <c r="AO229" s="405"/>
    </row>
    <row r="230" spans="7:41">
      <c r="G230" s="405"/>
      <c r="H230" s="405"/>
      <c r="I230" s="461"/>
      <c r="J230" s="461"/>
      <c r="K230" s="405"/>
      <c r="L230" s="405"/>
      <c r="M230" s="405"/>
      <c r="N230" s="405"/>
      <c r="O230" s="405"/>
      <c r="P230" s="405"/>
      <c r="Q230" s="461"/>
      <c r="R230" s="461"/>
      <c r="S230" s="461"/>
      <c r="T230" s="461"/>
      <c r="U230" s="461"/>
      <c r="V230" s="405"/>
      <c r="W230" s="405"/>
      <c r="X230" s="405"/>
      <c r="Y230" s="405"/>
      <c r="Z230" s="405"/>
      <c r="AA230" s="405"/>
      <c r="AB230" s="405"/>
      <c r="AC230" s="405"/>
      <c r="AD230" s="405"/>
      <c r="AE230" s="405"/>
      <c r="AF230" s="405"/>
      <c r="AG230" s="405"/>
      <c r="AH230" s="405"/>
      <c r="AI230" s="405"/>
      <c r="AJ230" s="405"/>
      <c r="AK230" s="405"/>
      <c r="AL230" s="405"/>
      <c r="AM230" s="405"/>
      <c r="AN230" s="405"/>
      <c r="AO230" s="405"/>
    </row>
    <row r="231" spans="7:41">
      <c r="G231" s="405"/>
      <c r="H231" s="405"/>
      <c r="I231" s="461"/>
      <c r="J231" s="461"/>
      <c r="K231" s="405"/>
      <c r="L231" s="405"/>
      <c r="M231" s="405"/>
      <c r="N231" s="405"/>
      <c r="O231" s="405"/>
      <c r="P231" s="405"/>
      <c r="Q231" s="461"/>
      <c r="R231" s="461"/>
      <c r="S231" s="461"/>
      <c r="T231" s="461"/>
      <c r="U231" s="461"/>
      <c r="V231" s="405"/>
      <c r="W231" s="405"/>
      <c r="X231" s="405"/>
      <c r="Y231" s="405"/>
      <c r="Z231" s="405"/>
      <c r="AA231" s="405"/>
      <c r="AB231" s="405"/>
      <c r="AC231" s="405"/>
      <c r="AD231" s="405"/>
      <c r="AE231" s="405"/>
      <c r="AF231" s="405"/>
      <c r="AG231" s="405"/>
      <c r="AH231" s="405"/>
      <c r="AI231" s="405"/>
      <c r="AJ231" s="405"/>
      <c r="AK231" s="405"/>
      <c r="AL231" s="405"/>
      <c r="AM231" s="405"/>
      <c r="AN231" s="405"/>
      <c r="AO231" s="405"/>
    </row>
    <row r="232" spans="7:41">
      <c r="G232" s="405"/>
      <c r="H232" s="405"/>
      <c r="I232" s="461"/>
      <c r="J232" s="461"/>
      <c r="K232" s="405"/>
      <c r="L232" s="405"/>
      <c r="M232" s="405"/>
      <c r="N232" s="405"/>
      <c r="O232" s="405"/>
      <c r="P232" s="405"/>
      <c r="Q232" s="461"/>
      <c r="R232" s="461"/>
      <c r="S232" s="461"/>
      <c r="T232" s="461"/>
      <c r="U232" s="461"/>
      <c r="V232" s="405"/>
      <c r="W232" s="405"/>
      <c r="X232" s="405"/>
      <c r="Y232" s="405"/>
      <c r="Z232" s="405"/>
      <c r="AA232" s="405"/>
      <c r="AB232" s="405"/>
      <c r="AC232" s="405"/>
      <c r="AD232" s="405"/>
      <c r="AE232" s="405"/>
      <c r="AF232" s="405"/>
      <c r="AG232" s="405"/>
      <c r="AH232" s="405"/>
      <c r="AI232" s="405"/>
      <c r="AJ232" s="405"/>
      <c r="AK232" s="405"/>
      <c r="AL232" s="405"/>
      <c r="AM232" s="405"/>
      <c r="AN232" s="405"/>
      <c r="AO232" s="405"/>
    </row>
    <row r="233" spans="7:41">
      <c r="G233" s="405"/>
      <c r="H233" s="405"/>
      <c r="I233" s="461"/>
      <c r="J233" s="461"/>
      <c r="K233" s="405"/>
      <c r="L233" s="405"/>
      <c r="M233" s="405"/>
      <c r="N233" s="405"/>
      <c r="O233" s="405"/>
      <c r="P233" s="405"/>
      <c r="Q233" s="461"/>
      <c r="R233" s="461"/>
      <c r="S233" s="461"/>
      <c r="T233" s="461"/>
      <c r="U233" s="461"/>
      <c r="V233" s="405"/>
      <c r="W233" s="405"/>
      <c r="X233" s="405"/>
      <c r="Y233" s="405"/>
      <c r="Z233" s="405"/>
      <c r="AA233" s="405"/>
      <c r="AB233" s="405"/>
      <c r="AC233" s="405"/>
      <c r="AD233" s="405"/>
      <c r="AE233" s="405"/>
      <c r="AF233" s="405"/>
      <c r="AG233" s="405"/>
      <c r="AH233" s="405"/>
      <c r="AI233" s="405"/>
      <c r="AJ233" s="405"/>
      <c r="AK233" s="405"/>
      <c r="AL233" s="405"/>
      <c r="AM233" s="405"/>
      <c r="AN233" s="405"/>
      <c r="AO233" s="405"/>
    </row>
    <row r="234" spans="7:41">
      <c r="G234" s="405"/>
      <c r="H234" s="405"/>
      <c r="I234" s="461"/>
      <c r="J234" s="461"/>
      <c r="K234" s="405"/>
      <c r="L234" s="405"/>
      <c r="M234" s="405"/>
      <c r="N234" s="405"/>
      <c r="O234" s="405"/>
      <c r="P234" s="405"/>
      <c r="Q234" s="461"/>
      <c r="R234" s="461"/>
      <c r="S234" s="461"/>
      <c r="T234" s="461"/>
      <c r="U234" s="461"/>
      <c r="V234" s="405"/>
      <c r="W234" s="405"/>
      <c r="X234" s="405"/>
      <c r="Y234" s="405"/>
      <c r="Z234" s="405"/>
      <c r="AA234" s="405"/>
      <c r="AB234" s="405"/>
      <c r="AC234" s="405"/>
      <c r="AD234" s="405"/>
      <c r="AE234" s="405"/>
      <c r="AF234" s="405"/>
      <c r="AG234" s="405"/>
      <c r="AH234" s="405"/>
      <c r="AI234" s="405"/>
      <c r="AJ234" s="405"/>
      <c r="AK234" s="405"/>
      <c r="AL234" s="405"/>
      <c r="AM234" s="405"/>
      <c r="AN234" s="405"/>
      <c r="AO234" s="405"/>
    </row>
    <row r="235" spans="7:41">
      <c r="G235" s="405"/>
      <c r="H235" s="405"/>
      <c r="I235" s="461"/>
      <c r="J235" s="461"/>
      <c r="K235" s="405"/>
      <c r="L235" s="405"/>
      <c r="M235" s="405"/>
      <c r="N235" s="405"/>
      <c r="O235" s="405"/>
      <c r="P235" s="405"/>
      <c r="Q235" s="461"/>
      <c r="R235" s="461"/>
      <c r="S235" s="461"/>
      <c r="T235" s="461"/>
      <c r="U235" s="461"/>
      <c r="V235" s="405"/>
      <c r="W235" s="405"/>
      <c r="X235" s="405"/>
      <c r="Y235" s="405"/>
      <c r="Z235" s="405"/>
      <c r="AA235" s="405"/>
      <c r="AB235" s="405"/>
      <c r="AC235" s="405"/>
      <c r="AD235" s="405"/>
      <c r="AE235" s="405"/>
      <c r="AF235" s="405"/>
      <c r="AG235" s="405"/>
      <c r="AH235" s="405"/>
      <c r="AI235" s="405"/>
      <c r="AJ235" s="405"/>
      <c r="AK235" s="405"/>
      <c r="AL235" s="405"/>
      <c r="AM235" s="405"/>
      <c r="AN235" s="405"/>
      <c r="AO235" s="405"/>
    </row>
    <row r="236" spans="7:41">
      <c r="G236" s="405"/>
      <c r="H236" s="405"/>
      <c r="I236" s="461"/>
      <c r="J236" s="461"/>
      <c r="K236" s="405"/>
      <c r="L236" s="405"/>
      <c r="M236" s="405"/>
      <c r="N236" s="405"/>
      <c r="O236" s="405"/>
      <c r="P236" s="405"/>
      <c r="Q236" s="461"/>
      <c r="R236" s="461"/>
      <c r="S236" s="461"/>
      <c r="T236" s="461"/>
      <c r="U236" s="461"/>
      <c r="V236" s="405"/>
      <c r="W236" s="405"/>
      <c r="X236" s="405"/>
      <c r="Y236" s="405"/>
      <c r="Z236" s="405"/>
      <c r="AA236" s="405"/>
      <c r="AB236" s="405"/>
      <c r="AC236" s="405"/>
      <c r="AD236" s="405"/>
      <c r="AE236" s="405"/>
      <c r="AF236" s="405"/>
      <c r="AG236" s="405"/>
      <c r="AH236" s="405"/>
      <c r="AI236" s="405"/>
      <c r="AJ236" s="405"/>
      <c r="AK236" s="405"/>
      <c r="AL236" s="405"/>
      <c r="AM236" s="405"/>
      <c r="AN236" s="405"/>
      <c r="AO236" s="405"/>
    </row>
    <row r="237" spans="7:41">
      <c r="G237" s="405"/>
      <c r="H237" s="405"/>
      <c r="I237" s="461"/>
      <c r="J237" s="461"/>
      <c r="K237" s="405"/>
      <c r="L237" s="405"/>
      <c r="M237" s="405"/>
      <c r="N237" s="405"/>
      <c r="O237" s="405"/>
      <c r="P237" s="405"/>
      <c r="Q237" s="461"/>
      <c r="R237" s="461"/>
      <c r="S237" s="461"/>
      <c r="T237" s="461"/>
      <c r="U237" s="461"/>
      <c r="V237" s="405"/>
      <c r="W237" s="405"/>
      <c r="X237" s="405"/>
      <c r="Y237" s="405"/>
      <c r="Z237" s="405"/>
      <c r="AA237" s="405"/>
      <c r="AB237" s="405"/>
      <c r="AC237" s="405"/>
      <c r="AD237" s="405"/>
      <c r="AE237" s="405"/>
      <c r="AF237" s="405"/>
      <c r="AG237" s="405"/>
      <c r="AH237" s="405"/>
      <c r="AI237" s="405"/>
      <c r="AJ237" s="405"/>
      <c r="AK237" s="405"/>
      <c r="AL237" s="405"/>
      <c r="AM237" s="405"/>
      <c r="AN237" s="405"/>
      <c r="AO237" s="405"/>
    </row>
    <row r="238" spans="7:41">
      <c r="G238" s="405"/>
      <c r="H238" s="405"/>
      <c r="I238" s="461"/>
      <c r="J238" s="461"/>
      <c r="K238" s="405"/>
      <c r="L238" s="405"/>
      <c r="M238" s="405"/>
      <c r="N238" s="405"/>
      <c r="O238" s="405"/>
      <c r="P238" s="405"/>
      <c r="Q238" s="461"/>
      <c r="R238" s="461"/>
      <c r="S238" s="461"/>
      <c r="T238" s="461"/>
      <c r="U238" s="461"/>
      <c r="V238" s="405"/>
      <c r="W238" s="405"/>
      <c r="X238" s="405"/>
      <c r="Y238" s="405"/>
      <c r="Z238" s="405"/>
      <c r="AA238" s="405"/>
      <c r="AB238" s="405"/>
      <c r="AC238" s="405"/>
      <c r="AD238" s="405"/>
      <c r="AE238" s="405"/>
      <c r="AF238" s="405"/>
      <c r="AG238" s="405"/>
      <c r="AH238" s="405"/>
      <c r="AI238" s="405"/>
      <c r="AJ238" s="405"/>
      <c r="AK238" s="405"/>
      <c r="AL238" s="405"/>
      <c r="AM238" s="405"/>
      <c r="AN238" s="405"/>
      <c r="AO238" s="405"/>
    </row>
    <row r="239" spans="7:41">
      <c r="G239" s="405"/>
      <c r="H239" s="405"/>
      <c r="I239" s="461"/>
      <c r="J239" s="461"/>
      <c r="K239" s="405"/>
      <c r="L239" s="405"/>
      <c r="M239" s="405"/>
      <c r="N239" s="405"/>
      <c r="O239" s="405"/>
      <c r="P239" s="405"/>
      <c r="Q239" s="461"/>
      <c r="R239" s="461"/>
      <c r="S239" s="461"/>
      <c r="T239" s="461"/>
      <c r="U239" s="461"/>
      <c r="V239" s="405"/>
      <c r="W239" s="405"/>
      <c r="X239" s="405"/>
      <c r="Y239" s="405"/>
      <c r="Z239" s="405"/>
      <c r="AA239" s="405"/>
      <c r="AB239" s="405"/>
      <c r="AC239" s="405"/>
      <c r="AD239" s="405"/>
      <c r="AE239" s="405"/>
      <c r="AF239" s="405"/>
      <c r="AG239" s="405"/>
      <c r="AH239" s="405"/>
      <c r="AI239" s="405"/>
      <c r="AJ239" s="405"/>
      <c r="AK239" s="405"/>
      <c r="AL239" s="405"/>
      <c r="AM239" s="405"/>
      <c r="AN239" s="405"/>
      <c r="AO239" s="405"/>
    </row>
    <row r="240" spans="7:41">
      <c r="G240" s="405"/>
      <c r="H240" s="405"/>
      <c r="I240" s="461"/>
      <c r="J240" s="461"/>
      <c r="K240" s="405"/>
      <c r="L240" s="405"/>
      <c r="M240" s="405"/>
      <c r="N240" s="405"/>
      <c r="O240" s="405"/>
      <c r="P240" s="405"/>
      <c r="Q240" s="461"/>
      <c r="R240" s="461"/>
      <c r="S240" s="461"/>
      <c r="T240" s="461"/>
      <c r="U240" s="461"/>
      <c r="V240" s="405"/>
      <c r="W240" s="405"/>
      <c r="X240" s="405"/>
      <c r="Y240" s="405"/>
      <c r="Z240" s="405"/>
      <c r="AA240" s="405"/>
      <c r="AB240" s="405"/>
      <c r="AC240" s="405"/>
      <c r="AD240" s="405"/>
      <c r="AE240" s="405"/>
      <c r="AF240" s="405"/>
      <c r="AG240" s="405"/>
      <c r="AH240" s="405"/>
      <c r="AI240" s="405"/>
      <c r="AJ240" s="405"/>
      <c r="AK240" s="405"/>
      <c r="AL240" s="405"/>
      <c r="AM240" s="405"/>
      <c r="AN240" s="405"/>
      <c r="AO240" s="405"/>
    </row>
    <row r="241" spans="7:41">
      <c r="G241" s="405"/>
      <c r="H241" s="405"/>
      <c r="I241" s="461"/>
      <c r="J241" s="461"/>
      <c r="K241" s="405"/>
      <c r="L241" s="405"/>
      <c r="M241" s="405"/>
      <c r="N241" s="405"/>
      <c r="O241" s="405"/>
      <c r="P241" s="405"/>
      <c r="Q241" s="461"/>
      <c r="R241" s="461"/>
      <c r="S241" s="461"/>
      <c r="T241" s="461"/>
      <c r="U241" s="461"/>
      <c r="V241" s="405"/>
      <c r="W241" s="405"/>
      <c r="X241" s="405"/>
      <c r="Y241" s="405"/>
      <c r="Z241" s="405"/>
      <c r="AA241" s="405"/>
      <c r="AB241" s="405"/>
      <c r="AC241" s="405"/>
      <c r="AD241" s="405"/>
      <c r="AE241" s="405"/>
      <c r="AF241" s="405"/>
      <c r="AG241" s="405"/>
      <c r="AH241" s="405"/>
      <c r="AI241" s="405"/>
      <c r="AJ241" s="405"/>
      <c r="AK241" s="405"/>
      <c r="AL241" s="405"/>
      <c r="AM241" s="405"/>
      <c r="AN241" s="405"/>
      <c r="AO241" s="405"/>
    </row>
    <row r="242" spans="7:41">
      <c r="G242" s="405"/>
      <c r="H242" s="405"/>
      <c r="I242" s="461"/>
      <c r="J242" s="461"/>
      <c r="K242" s="405"/>
      <c r="L242" s="405"/>
      <c r="M242" s="405"/>
      <c r="N242" s="405"/>
      <c r="O242" s="405"/>
      <c r="P242" s="405"/>
      <c r="Q242" s="461"/>
      <c r="R242" s="461"/>
      <c r="S242" s="461"/>
      <c r="T242" s="461"/>
      <c r="U242" s="461"/>
      <c r="V242" s="405"/>
      <c r="W242" s="405"/>
      <c r="X242" s="405"/>
      <c r="Y242" s="405"/>
      <c r="Z242" s="405"/>
      <c r="AA242" s="405"/>
      <c r="AB242" s="405"/>
      <c r="AC242" s="405"/>
      <c r="AD242" s="405"/>
      <c r="AE242" s="405"/>
      <c r="AF242" s="405"/>
      <c r="AG242" s="405"/>
      <c r="AH242" s="405"/>
      <c r="AI242" s="405"/>
      <c r="AJ242" s="405"/>
      <c r="AK242" s="405"/>
      <c r="AL242" s="405"/>
      <c r="AM242" s="405"/>
      <c r="AN242" s="405"/>
      <c r="AO242" s="405"/>
    </row>
    <row r="243" spans="7:41">
      <c r="G243" s="405"/>
      <c r="H243" s="405"/>
      <c r="I243" s="461"/>
      <c r="J243" s="461"/>
      <c r="K243" s="405"/>
      <c r="L243" s="405"/>
      <c r="M243" s="405"/>
      <c r="N243" s="405"/>
      <c r="O243" s="405"/>
      <c r="P243" s="405"/>
      <c r="Q243" s="461"/>
      <c r="R243" s="461"/>
      <c r="S243" s="461"/>
      <c r="T243" s="461"/>
      <c r="U243" s="461"/>
      <c r="V243" s="405"/>
      <c r="W243" s="405"/>
      <c r="X243" s="405"/>
      <c r="Y243" s="405"/>
      <c r="Z243" s="405"/>
      <c r="AA243" s="405"/>
      <c r="AB243" s="405"/>
      <c r="AC243" s="405"/>
      <c r="AD243" s="405"/>
      <c r="AE243" s="405"/>
      <c r="AF243" s="405"/>
      <c r="AG243" s="405"/>
      <c r="AH243" s="405"/>
      <c r="AI243" s="405"/>
      <c r="AJ243" s="405"/>
      <c r="AK243" s="405"/>
      <c r="AL243" s="405"/>
      <c r="AM243" s="405"/>
      <c r="AN243" s="405"/>
      <c r="AO243" s="405"/>
    </row>
    <row r="244" spans="7:41">
      <c r="G244" s="405"/>
      <c r="H244" s="405"/>
      <c r="I244" s="461"/>
      <c r="J244" s="461"/>
      <c r="K244" s="405"/>
      <c r="L244" s="405"/>
      <c r="M244" s="405"/>
      <c r="N244" s="405"/>
      <c r="O244" s="405"/>
      <c r="P244" s="405"/>
      <c r="Q244" s="461"/>
      <c r="R244" s="461"/>
      <c r="S244" s="461"/>
      <c r="T244" s="461"/>
      <c r="U244" s="461"/>
      <c r="V244" s="405"/>
      <c r="W244" s="405"/>
      <c r="X244" s="405"/>
      <c r="Y244" s="405"/>
      <c r="Z244" s="405"/>
      <c r="AA244" s="405"/>
      <c r="AB244" s="405"/>
      <c r="AC244" s="405"/>
      <c r="AD244" s="405"/>
      <c r="AE244" s="405"/>
      <c r="AF244" s="405"/>
      <c r="AG244" s="405"/>
      <c r="AH244" s="405"/>
      <c r="AI244" s="405"/>
      <c r="AJ244" s="405"/>
      <c r="AK244" s="405"/>
      <c r="AL244" s="405"/>
      <c r="AM244" s="405"/>
      <c r="AN244" s="405"/>
      <c r="AO244" s="405"/>
    </row>
    <row r="245" spans="7:41">
      <c r="G245" s="405"/>
      <c r="H245" s="405"/>
      <c r="I245" s="461"/>
      <c r="J245" s="461"/>
      <c r="K245" s="405"/>
      <c r="L245" s="405"/>
      <c r="M245" s="405"/>
      <c r="N245" s="405"/>
      <c r="O245" s="405"/>
      <c r="P245" s="405"/>
      <c r="Q245" s="461"/>
      <c r="R245" s="461"/>
      <c r="S245" s="461"/>
      <c r="T245" s="461"/>
      <c r="U245" s="461"/>
      <c r="V245" s="405"/>
      <c r="W245" s="405"/>
      <c r="X245" s="405"/>
      <c r="Y245" s="405"/>
      <c r="Z245" s="405"/>
      <c r="AA245" s="405"/>
      <c r="AB245" s="405"/>
      <c r="AC245" s="405"/>
      <c r="AD245" s="405"/>
      <c r="AE245" s="405"/>
      <c r="AF245" s="405"/>
      <c r="AG245" s="405"/>
      <c r="AH245" s="405"/>
      <c r="AI245" s="405"/>
      <c r="AJ245" s="405"/>
      <c r="AK245" s="405"/>
      <c r="AL245" s="405"/>
      <c r="AM245" s="405"/>
      <c r="AN245" s="405"/>
      <c r="AO245" s="405"/>
    </row>
    <row r="246" spans="7:41">
      <c r="G246" s="405"/>
      <c r="H246" s="405"/>
      <c r="I246" s="461"/>
      <c r="J246" s="461"/>
      <c r="K246" s="405"/>
      <c r="L246" s="405"/>
      <c r="M246" s="405"/>
      <c r="N246" s="405"/>
      <c r="O246" s="405"/>
      <c r="P246" s="405"/>
      <c r="Q246" s="461"/>
      <c r="R246" s="461"/>
      <c r="S246" s="461"/>
      <c r="T246" s="461"/>
      <c r="U246" s="461"/>
      <c r="V246" s="405"/>
      <c r="W246" s="405"/>
      <c r="X246" s="405"/>
      <c r="Y246" s="405"/>
      <c r="Z246" s="405"/>
      <c r="AA246" s="405"/>
      <c r="AB246" s="405"/>
      <c r="AC246" s="405"/>
      <c r="AD246" s="405"/>
      <c r="AE246" s="405"/>
      <c r="AF246" s="405"/>
      <c r="AG246" s="405"/>
      <c r="AH246" s="405"/>
      <c r="AI246" s="405"/>
      <c r="AJ246" s="405"/>
      <c r="AK246" s="405"/>
      <c r="AL246" s="405"/>
      <c r="AM246" s="405"/>
      <c r="AN246" s="405"/>
      <c r="AO246" s="405"/>
    </row>
    <row r="247" spans="7:41">
      <c r="G247" s="405"/>
      <c r="H247" s="405"/>
      <c r="I247" s="461"/>
      <c r="J247" s="461"/>
      <c r="K247" s="405"/>
      <c r="L247" s="405"/>
      <c r="M247" s="405"/>
      <c r="N247" s="405"/>
      <c r="O247" s="405"/>
      <c r="P247" s="405"/>
      <c r="Q247" s="461"/>
      <c r="R247" s="461"/>
      <c r="S247" s="461"/>
      <c r="T247" s="461"/>
      <c r="U247" s="461"/>
      <c r="V247" s="405"/>
      <c r="W247" s="405"/>
      <c r="X247" s="405"/>
      <c r="Y247" s="405"/>
      <c r="Z247" s="405"/>
      <c r="AA247" s="405"/>
      <c r="AB247" s="405"/>
      <c r="AC247" s="405"/>
      <c r="AD247" s="405"/>
      <c r="AE247" s="405"/>
      <c r="AF247" s="405"/>
      <c r="AG247" s="405"/>
      <c r="AH247" s="405"/>
      <c r="AI247" s="405"/>
      <c r="AJ247" s="405"/>
      <c r="AK247" s="405"/>
      <c r="AL247" s="405"/>
      <c r="AM247" s="405"/>
      <c r="AN247" s="405"/>
      <c r="AO247" s="405"/>
    </row>
    <row r="248" spans="7:41">
      <c r="G248" s="405"/>
      <c r="H248" s="405"/>
      <c r="I248" s="461"/>
      <c r="J248" s="461"/>
      <c r="K248" s="405"/>
      <c r="L248" s="405"/>
      <c r="M248" s="405"/>
      <c r="N248" s="405"/>
      <c r="O248" s="405"/>
      <c r="P248" s="405"/>
      <c r="Q248" s="461"/>
      <c r="R248" s="461"/>
      <c r="S248" s="461"/>
      <c r="T248" s="461"/>
      <c r="U248" s="461"/>
      <c r="V248" s="405"/>
      <c r="W248" s="405"/>
      <c r="X248" s="405"/>
      <c r="Y248" s="405"/>
      <c r="Z248" s="405"/>
      <c r="AA248" s="405"/>
      <c r="AB248" s="405"/>
      <c r="AC248" s="405"/>
      <c r="AD248" s="405"/>
      <c r="AE248" s="405"/>
      <c r="AF248" s="405"/>
      <c r="AG248" s="405"/>
      <c r="AH248" s="405"/>
      <c r="AI248" s="405"/>
      <c r="AJ248" s="405"/>
      <c r="AK248" s="405"/>
      <c r="AL248" s="405"/>
      <c r="AM248" s="405"/>
      <c r="AN248" s="405"/>
      <c r="AO248" s="405"/>
    </row>
    <row r="249" spans="7:41">
      <c r="G249" s="405"/>
      <c r="H249" s="405"/>
      <c r="I249" s="461"/>
      <c r="J249" s="461"/>
      <c r="K249" s="405"/>
      <c r="L249" s="405"/>
      <c r="M249" s="405"/>
      <c r="N249" s="405"/>
      <c r="O249" s="405"/>
      <c r="P249" s="405"/>
      <c r="Q249" s="461"/>
      <c r="R249" s="461"/>
      <c r="S249" s="461"/>
      <c r="T249" s="461"/>
      <c r="U249" s="461"/>
      <c r="V249" s="405"/>
      <c r="W249" s="405"/>
      <c r="X249" s="405"/>
      <c r="Y249" s="405"/>
      <c r="Z249" s="405"/>
      <c r="AA249" s="405"/>
      <c r="AB249" s="405"/>
      <c r="AC249" s="405"/>
      <c r="AD249" s="405"/>
      <c r="AE249" s="405"/>
      <c r="AF249" s="405"/>
      <c r="AG249" s="405"/>
      <c r="AH249" s="405"/>
      <c r="AI249" s="405"/>
      <c r="AJ249" s="405"/>
      <c r="AK249" s="405"/>
      <c r="AL249" s="405"/>
      <c r="AM249" s="405"/>
      <c r="AN249" s="405"/>
      <c r="AO249" s="405"/>
    </row>
    <row r="250" spans="7:41">
      <c r="G250" s="405"/>
      <c r="H250" s="405"/>
      <c r="I250" s="461"/>
      <c r="J250" s="461"/>
      <c r="K250" s="405"/>
      <c r="L250" s="405"/>
      <c r="M250" s="405"/>
      <c r="N250" s="405"/>
      <c r="O250" s="405"/>
      <c r="P250" s="405"/>
      <c r="Q250" s="461"/>
      <c r="R250" s="461"/>
      <c r="S250" s="461"/>
      <c r="T250" s="461"/>
      <c r="U250" s="461"/>
      <c r="V250" s="405"/>
      <c r="W250" s="405"/>
      <c r="X250" s="405"/>
      <c r="Y250" s="405"/>
      <c r="Z250" s="405"/>
      <c r="AA250" s="405"/>
      <c r="AB250" s="405"/>
      <c r="AC250" s="405"/>
      <c r="AD250" s="405"/>
      <c r="AE250" s="405"/>
      <c r="AF250" s="405"/>
      <c r="AG250" s="405"/>
      <c r="AH250" s="405"/>
      <c r="AI250" s="405"/>
      <c r="AJ250" s="405"/>
      <c r="AK250" s="405"/>
      <c r="AL250" s="405"/>
      <c r="AM250" s="405"/>
      <c r="AN250" s="405"/>
      <c r="AO250" s="405"/>
    </row>
    <row r="251" spans="7:41">
      <c r="G251" s="405"/>
      <c r="H251" s="405"/>
      <c r="I251" s="461"/>
      <c r="J251" s="461"/>
      <c r="K251" s="405"/>
      <c r="L251" s="405"/>
      <c r="M251" s="405"/>
      <c r="N251" s="405"/>
      <c r="O251" s="405"/>
      <c r="P251" s="405"/>
      <c r="Q251" s="461"/>
      <c r="R251" s="461"/>
      <c r="S251" s="461"/>
      <c r="T251" s="461"/>
      <c r="U251" s="461"/>
      <c r="V251" s="405"/>
      <c r="W251" s="405"/>
      <c r="X251" s="405"/>
      <c r="Y251" s="405"/>
      <c r="Z251" s="405"/>
      <c r="AA251" s="405"/>
      <c r="AB251" s="405"/>
      <c r="AC251" s="405"/>
      <c r="AD251" s="405"/>
      <c r="AE251" s="405"/>
      <c r="AF251" s="405"/>
      <c r="AG251" s="405"/>
      <c r="AH251" s="405"/>
      <c r="AI251" s="405"/>
      <c r="AJ251" s="405"/>
      <c r="AK251" s="405"/>
      <c r="AL251" s="405"/>
      <c r="AM251" s="405"/>
      <c r="AN251" s="405"/>
      <c r="AO251" s="405"/>
    </row>
    <row r="252" spans="7:41">
      <c r="G252" s="405"/>
      <c r="H252" s="405"/>
      <c r="I252" s="461"/>
      <c r="J252" s="461"/>
      <c r="K252" s="405"/>
      <c r="L252" s="405"/>
      <c r="M252" s="405"/>
      <c r="N252" s="405"/>
      <c r="O252" s="405"/>
      <c r="P252" s="405"/>
      <c r="Q252" s="461"/>
      <c r="R252" s="461"/>
      <c r="S252" s="461"/>
      <c r="T252" s="461"/>
      <c r="U252" s="461"/>
      <c r="V252" s="405"/>
      <c r="W252" s="405"/>
      <c r="X252" s="405"/>
      <c r="Y252" s="405"/>
      <c r="Z252" s="405"/>
      <c r="AA252" s="405"/>
      <c r="AB252" s="405"/>
      <c r="AC252" s="405"/>
      <c r="AD252" s="405"/>
      <c r="AE252" s="405"/>
      <c r="AF252" s="405"/>
      <c r="AG252" s="405"/>
      <c r="AH252" s="405"/>
      <c r="AI252" s="405"/>
      <c r="AJ252" s="405"/>
      <c r="AK252" s="405"/>
      <c r="AL252" s="405"/>
      <c r="AM252" s="405"/>
      <c r="AN252" s="405"/>
      <c r="AO252" s="405"/>
    </row>
    <row r="253" spans="7:41">
      <c r="G253" s="405"/>
      <c r="H253" s="405"/>
      <c r="I253" s="461"/>
      <c r="J253" s="461"/>
      <c r="K253" s="405"/>
      <c r="L253" s="405"/>
      <c r="M253" s="405"/>
      <c r="N253" s="405"/>
      <c r="O253" s="405"/>
      <c r="P253" s="405"/>
      <c r="Q253" s="461"/>
      <c r="R253" s="461"/>
      <c r="S253" s="461"/>
      <c r="T253" s="461"/>
      <c r="U253" s="461"/>
      <c r="V253" s="405"/>
      <c r="W253" s="405"/>
      <c r="X253" s="405"/>
      <c r="Y253" s="405"/>
      <c r="Z253" s="405"/>
      <c r="AA253" s="405"/>
      <c r="AB253" s="405"/>
      <c r="AC253" s="405"/>
      <c r="AD253" s="405"/>
      <c r="AE253" s="405"/>
      <c r="AF253" s="405"/>
      <c r="AG253" s="405"/>
      <c r="AH253" s="405"/>
      <c r="AI253" s="405"/>
      <c r="AJ253" s="405"/>
      <c r="AK253" s="405"/>
      <c r="AL253" s="405"/>
      <c r="AM253" s="405"/>
      <c r="AN253" s="405"/>
      <c r="AO253" s="405"/>
    </row>
    <row r="254" spans="7:41">
      <c r="G254" s="405"/>
      <c r="H254" s="405"/>
      <c r="I254" s="461"/>
      <c r="J254" s="461"/>
      <c r="K254" s="405"/>
      <c r="L254" s="405"/>
      <c r="M254" s="405"/>
      <c r="N254" s="405"/>
      <c r="O254" s="405"/>
      <c r="P254" s="405"/>
      <c r="Q254" s="461"/>
      <c r="R254" s="461"/>
      <c r="S254" s="461"/>
      <c r="T254" s="461"/>
      <c r="U254" s="461"/>
      <c r="V254" s="405"/>
      <c r="W254" s="405"/>
      <c r="X254" s="405"/>
      <c r="Y254" s="405"/>
      <c r="Z254" s="405"/>
      <c r="AA254" s="405"/>
      <c r="AB254" s="405"/>
      <c r="AC254" s="405"/>
      <c r="AD254" s="405"/>
      <c r="AE254" s="405"/>
      <c r="AF254" s="405"/>
      <c r="AG254" s="405"/>
      <c r="AH254" s="405"/>
      <c r="AI254" s="405"/>
      <c r="AJ254" s="405"/>
      <c r="AK254" s="405"/>
      <c r="AL254" s="405"/>
      <c r="AM254" s="405"/>
      <c r="AN254" s="405"/>
      <c r="AO254" s="405"/>
    </row>
    <row r="255" spans="7:41">
      <c r="G255" s="405"/>
      <c r="H255" s="405"/>
      <c r="I255" s="461"/>
      <c r="J255" s="461"/>
      <c r="K255" s="405"/>
      <c r="L255" s="405"/>
      <c r="M255" s="405"/>
      <c r="N255" s="405"/>
      <c r="O255" s="405"/>
      <c r="P255" s="405"/>
      <c r="Q255" s="461"/>
      <c r="R255" s="461"/>
      <c r="S255" s="461"/>
      <c r="T255" s="461"/>
      <c r="U255" s="461"/>
      <c r="V255" s="405"/>
      <c r="W255" s="405"/>
      <c r="X255" s="405"/>
      <c r="Y255" s="405"/>
      <c r="Z255" s="405"/>
      <c r="AA255" s="405"/>
      <c r="AB255" s="405"/>
      <c r="AC255" s="405"/>
      <c r="AD255" s="405"/>
      <c r="AE255" s="405"/>
      <c r="AF255" s="405"/>
      <c r="AG255" s="405"/>
      <c r="AH255" s="405"/>
      <c r="AI255" s="405"/>
      <c r="AJ255" s="405"/>
      <c r="AK255" s="405"/>
      <c r="AL255" s="405"/>
      <c r="AM255" s="405"/>
      <c r="AN255" s="405"/>
      <c r="AO255" s="405"/>
    </row>
    <row r="256" spans="7:41">
      <c r="G256" s="405"/>
      <c r="H256" s="405"/>
      <c r="I256" s="461"/>
      <c r="J256" s="461"/>
      <c r="K256" s="405"/>
      <c r="L256" s="405"/>
      <c r="M256" s="405"/>
      <c r="N256" s="405"/>
      <c r="O256" s="405"/>
      <c r="P256" s="405"/>
      <c r="Q256" s="461"/>
      <c r="R256" s="461"/>
      <c r="S256" s="461"/>
      <c r="T256" s="461"/>
      <c r="U256" s="461"/>
      <c r="V256" s="405"/>
      <c r="W256" s="405"/>
      <c r="X256" s="405"/>
      <c r="Y256" s="405"/>
      <c r="Z256" s="405"/>
      <c r="AA256" s="405"/>
      <c r="AB256" s="405"/>
      <c r="AC256" s="405"/>
      <c r="AD256" s="405"/>
      <c r="AE256" s="405"/>
      <c r="AF256" s="405"/>
      <c r="AG256" s="405"/>
      <c r="AH256" s="405"/>
      <c r="AI256" s="405"/>
      <c r="AJ256" s="405"/>
      <c r="AK256" s="405"/>
      <c r="AL256" s="405"/>
      <c r="AM256" s="405"/>
      <c r="AN256" s="405"/>
      <c r="AO256" s="405"/>
    </row>
    <row r="257" spans="7:41">
      <c r="G257" s="405"/>
      <c r="H257" s="405"/>
      <c r="I257" s="461"/>
      <c r="J257" s="461"/>
      <c r="K257" s="405"/>
      <c r="L257" s="405"/>
      <c r="M257" s="405"/>
      <c r="N257" s="405"/>
      <c r="O257" s="405"/>
      <c r="P257" s="405"/>
      <c r="Q257" s="461"/>
      <c r="R257" s="461"/>
      <c r="S257" s="461"/>
      <c r="T257" s="461"/>
      <c r="U257" s="461"/>
      <c r="V257" s="405"/>
      <c r="W257" s="405"/>
      <c r="X257" s="405"/>
      <c r="Y257" s="405"/>
      <c r="Z257" s="405"/>
      <c r="AA257" s="405"/>
      <c r="AB257" s="405"/>
      <c r="AC257" s="405"/>
      <c r="AD257" s="405"/>
      <c r="AE257" s="405"/>
      <c r="AF257" s="405"/>
      <c r="AG257" s="405"/>
      <c r="AH257" s="405"/>
      <c r="AI257" s="405"/>
      <c r="AJ257" s="405"/>
      <c r="AK257" s="405"/>
      <c r="AL257" s="405"/>
      <c r="AM257" s="405"/>
      <c r="AN257" s="405"/>
      <c r="AO257" s="405"/>
    </row>
    <row r="258" spans="7:41">
      <c r="G258" s="405"/>
      <c r="H258" s="405"/>
      <c r="I258" s="461"/>
      <c r="J258" s="461"/>
      <c r="K258" s="405"/>
      <c r="L258" s="405"/>
      <c r="M258" s="405"/>
      <c r="N258" s="405"/>
      <c r="O258" s="405"/>
      <c r="P258" s="405"/>
      <c r="Q258" s="461"/>
      <c r="R258" s="461"/>
      <c r="S258" s="461"/>
      <c r="T258" s="461"/>
      <c r="U258" s="461"/>
      <c r="V258" s="405"/>
      <c r="W258" s="405"/>
      <c r="X258" s="405"/>
      <c r="Y258" s="405"/>
      <c r="Z258" s="405"/>
      <c r="AA258" s="405"/>
      <c r="AB258" s="405"/>
      <c r="AC258" s="405"/>
      <c r="AD258" s="405"/>
      <c r="AE258" s="405"/>
      <c r="AF258" s="405"/>
      <c r="AG258" s="405"/>
      <c r="AH258" s="405"/>
      <c r="AI258" s="405"/>
      <c r="AJ258" s="405"/>
      <c r="AK258" s="405"/>
      <c r="AL258" s="405"/>
      <c r="AM258" s="405"/>
      <c r="AN258" s="405"/>
      <c r="AO258" s="405"/>
    </row>
    <row r="259" spans="7:41">
      <c r="G259" s="405"/>
      <c r="H259" s="405"/>
      <c r="I259" s="461"/>
      <c r="J259" s="461"/>
      <c r="K259" s="405"/>
      <c r="L259" s="405"/>
      <c r="M259" s="405"/>
      <c r="N259" s="405"/>
      <c r="O259" s="405"/>
      <c r="P259" s="405"/>
      <c r="Q259" s="461"/>
      <c r="R259" s="461"/>
      <c r="S259" s="461"/>
      <c r="T259" s="461"/>
      <c r="U259" s="461"/>
      <c r="V259" s="405"/>
      <c r="W259" s="405"/>
      <c r="X259" s="405"/>
      <c r="Y259" s="405"/>
      <c r="Z259" s="405"/>
      <c r="AA259" s="405"/>
      <c r="AB259" s="405"/>
      <c r="AC259" s="405"/>
      <c r="AD259" s="405"/>
      <c r="AE259" s="405"/>
      <c r="AF259" s="405"/>
      <c r="AG259" s="405"/>
      <c r="AH259" s="405"/>
      <c r="AI259" s="405"/>
      <c r="AJ259" s="405"/>
      <c r="AK259" s="405"/>
      <c r="AL259" s="405"/>
      <c r="AM259" s="405"/>
      <c r="AN259" s="405"/>
      <c r="AO259" s="405"/>
    </row>
    <row r="260" spans="7:41">
      <c r="G260" s="405"/>
      <c r="H260" s="405"/>
      <c r="I260" s="461"/>
      <c r="J260" s="461"/>
      <c r="K260" s="405"/>
      <c r="L260" s="405"/>
      <c r="M260" s="405"/>
      <c r="N260" s="405"/>
      <c r="O260" s="405"/>
      <c r="P260" s="405"/>
      <c r="Q260" s="461"/>
      <c r="R260" s="461"/>
      <c r="S260" s="461"/>
      <c r="T260" s="461"/>
      <c r="U260" s="461"/>
      <c r="V260" s="405"/>
      <c r="W260" s="405"/>
      <c r="X260" s="405"/>
      <c r="Y260" s="405"/>
      <c r="Z260" s="405"/>
      <c r="AA260" s="405"/>
      <c r="AB260" s="405"/>
      <c r="AC260" s="405"/>
      <c r="AD260" s="405"/>
      <c r="AE260" s="405"/>
      <c r="AF260" s="405"/>
      <c r="AG260" s="405"/>
      <c r="AH260" s="405"/>
      <c r="AI260" s="405"/>
      <c r="AJ260" s="405"/>
      <c r="AK260" s="405"/>
      <c r="AL260" s="405"/>
      <c r="AM260" s="405"/>
      <c r="AN260" s="405"/>
      <c r="AO260" s="405"/>
    </row>
    <row r="261" spans="7:41">
      <c r="G261" s="405"/>
      <c r="H261" s="405"/>
      <c r="I261" s="461"/>
      <c r="J261" s="461"/>
      <c r="K261" s="405"/>
      <c r="L261" s="405"/>
      <c r="M261" s="405"/>
      <c r="N261" s="405"/>
      <c r="O261" s="405"/>
      <c r="P261" s="405"/>
      <c r="Q261" s="461"/>
      <c r="R261" s="461"/>
      <c r="S261" s="461"/>
      <c r="T261" s="461"/>
      <c r="U261" s="461"/>
      <c r="V261" s="405"/>
      <c r="W261" s="405"/>
      <c r="X261" s="405"/>
      <c r="Y261" s="405"/>
      <c r="Z261" s="405"/>
      <c r="AA261" s="405"/>
      <c r="AB261" s="405"/>
      <c r="AC261" s="405"/>
      <c r="AD261" s="405"/>
      <c r="AE261" s="405"/>
      <c r="AF261" s="405"/>
      <c r="AG261" s="405"/>
      <c r="AH261" s="405"/>
      <c r="AI261" s="405"/>
      <c r="AJ261" s="405"/>
      <c r="AK261" s="405"/>
      <c r="AL261" s="405"/>
      <c r="AM261" s="405"/>
      <c r="AN261" s="405"/>
      <c r="AO261" s="405"/>
    </row>
    <row r="262" spans="7:41">
      <c r="G262" s="405"/>
      <c r="H262" s="405"/>
      <c r="I262" s="461"/>
      <c r="J262" s="461"/>
      <c r="K262" s="405"/>
      <c r="L262" s="405"/>
      <c r="M262" s="405"/>
      <c r="N262" s="405"/>
      <c r="O262" s="405"/>
      <c r="P262" s="405"/>
      <c r="Q262" s="461"/>
      <c r="R262" s="461"/>
      <c r="S262" s="461"/>
      <c r="T262" s="461"/>
      <c r="U262" s="461"/>
      <c r="V262" s="405"/>
      <c r="W262" s="405"/>
      <c r="X262" s="405"/>
      <c r="Y262" s="405"/>
      <c r="Z262" s="405"/>
      <c r="AA262" s="405"/>
      <c r="AB262" s="405"/>
      <c r="AC262" s="405"/>
      <c r="AD262" s="405"/>
      <c r="AE262" s="405"/>
      <c r="AF262" s="405"/>
      <c r="AG262" s="405"/>
      <c r="AH262" s="405"/>
      <c r="AI262" s="405"/>
      <c r="AJ262" s="405"/>
      <c r="AK262" s="405"/>
      <c r="AL262" s="405"/>
      <c r="AM262" s="405"/>
      <c r="AN262" s="405"/>
      <c r="AO262" s="405"/>
    </row>
    <row r="263" spans="7:41">
      <c r="G263" s="405"/>
      <c r="H263" s="405"/>
      <c r="I263" s="461"/>
      <c r="J263" s="461"/>
      <c r="K263" s="405"/>
      <c r="L263" s="405"/>
      <c r="M263" s="405"/>
      <c r="N263" s="405"/>
      <c r="O263" s="405"/>
      <c r="P263" s="405"/>
      <c r="Q263" s="461"/>
      <c r="R263" s="461"/>
      <c r="S263" s="461"/>
      <c r="T263" s="461"/>
      <c r="U263" s="461"/>
      <c r="V263" s="405"/>
      <c r="W263" s="405"/>
      <c r="X263" s="405"/>
      <c r="Y263" s="405"/>
      <c r="Z263" s="405"/>
      <c r="AA263" s="405"/>
      <c r="AB263" s="405"/>
      <c r="AC263" s="405"/>
      <c r="AD263" s="405"/>
      <c r="AE263" s="405"/>
      <c r="AF263" s="405"/>
      <c r="AG263" s="405"/>
      <c r="AH263" s="405"/>
      <c r="AI263" s="405"/>
      <c r="AJ263" s="405"/>
      <c r="AK263" s="405"/>
      <c r="AL263" s="405"/>
      <c r="AM263" s="405"/>
      <c r="AN263" s="405"/>
      <c r="AO263" s="405"/>
    </row>
    <row r="264" spans="7:41">
      <c r="G264" s="405"/>
      <c r="H264" s="405"/>
      <c r="I264" s="461"/>
      <c r="J264" s="461"/>
      <c r="K264" s="405"/>
      <c r="L264" s="405"/>
      <c r="M264" s="405"/>
      <c r="N264" s="405"/>
      <c r="O264" s="405"/>
      <c r="P264" s="405"/>
      <c r="Q264" s="461"/>
      <c r="R264" s="461"/>
      <c r="S264" s="461"/>
      <c r="T264" s="461"/>
      <c r="U264" s="461"/>
      <c r="V264" s="405"/>
      <c r="W264" s="405"/>
      <c r="X264" s="405"/>
      <c r="Y264" s="405"/>
      <c r="Z264" s="405"/>
      <c r="AA264" s="405"/>
      <c r="AB264" s="405"/>
      <c r="AC264" s="405"/>
      <c r="AD264" s="405"/>
      <c r="AE264" s="405"/>
      <c r="AF264" s="405"/>
      <c r="AG264" s="405"/>
      <c r="AH264" s="405"/>
      <c r="AI264" s="405"/>
      <c r="AJ264" s="405"/>
      <c r="AK264" s="405"/>
      <c r="AL264" s="405"/>
      <c r="AM264" s="405"/>
      <c r="AN264" s="405"/>
      <c r="AO264" s="405"/>
    </row>
    <row r="265" spans="7:41">
      <c r="G265" s="405"/>
      <c r="H265" s="405"/>
      <c r="I265" s="461"/>
      <c r="J265" s="461"/>
      <c r="K265" s="405"/>
      <c r="L265" s="405"/>
      <c r="M265" s="405"/>
      <c r="N265" s="405"/>
      <c r="O265" s="405"/>
      <c r="P265" s="405"/>
      <c r="Q265" s="461"/>
      <c r="R265" s="461"/>
      <c r="S265" s="461"/>
      <c r="T265" s="461"/>
      <c r="U265" s="461"/>
      <c r="V265" s="405"/>
      <c r="W265" s="405"/>
      <c r="X265" s="405"/>
      <c r="Y265" s="405"/>
      <c r="Z265" s="405"/>
      <c r="AA265" s="405"/>
      <c r="AB265" s="405"/>
      <c r="AC265" s="405"/>
      <c r="AD265" s="405"/>
      <c r="AE265" s="405"/>
      <c r="AF265" s="405"/>
      <c r="AG265" s="405"/>
      <c r="AH265" s="405"/>
      <c r="AI265" s="405"/>
      <c r="AJ265" s="405"/>
      <c r="AK265" s="405"/>
      <c r="AL265" s="405"/>
      <c r="AM265" s="405"/>
      <c r="AN265" s="405"/>
      <c r="AO265" s="405"/>
    </row>
    <row r="266" spans="7:41">
      <c r="G266" s="405"/>
      <c r="H266" s="405"/>
      <c r="I266" s="461"/>
      <c r="J266" s="461"/>
      <c r="K266" s="405"/>
      <c r="L266" s="405"/>
      <c r="M266" s="405"/>
      <c r="N266" s="405"/>
      <c r="O266" s="405"/>
      <c r="P266" s="405"/>
      <c r="Q266" s="461"/>
      <c r="R266" s="461"/>
      <c r="S266" s="461"/>
      <c r="T266" s="461"/>
      <c r="U266" s="461"/>
      <c r="V266" s="405"/>
      <c r="W266" s="405"/>
      <c r="X266" s="405"/>
      <c r="Y266" s="405"/>
      <c r="Z266" s="405"/>
      <c r="AA266" s="405"/>
      <c r="AB266" s="405"/>
      <c r="AC266" s="405"/>
      <c r="AD266" s="405"/>
      <c r="AE266" s="405"/>
      <c r="AF266" s="405"/>
      <c r="AG266" s="405"/>
      <c r="AH266" s="405"/>
      <c r="AI266" s="405"/>
      <c r="AJ266" s="405"/>
      <c r="AK266" s="405"/>
      <c r="AL266" s="405"/>
      <c r="AM266" s="405"/>
      <c r="AN266" s="405"/>
      <c r="AO266" s="405"/>
    </row>
    <row r="267" spans="7:41">
      <c r="G267" s="405"/>
      <c r="H267" s="405"/>
      <c r="I267" s="461"/>
      <c r="J267" s="461"/>
      <c r="K267" s="405"/>
      <c r="L267" s="405"/>
      <c r="M267" s="405"/>
      <c r="N267" s="405"/>
      <c r="O267" s="405"/>
      <c r="P267" s="405"/>
      <c r="Q267" s="461"/>
      <c r="R267" s="461"/>
      <c r="S267" s="461"/>
      <c r="T267" s="461"/>
      <c r="U267" s="461"/>
      <c r="V267" s="405"/>
      <c r="W267" s="405"/>
      <c r="X267" s="405"/>
      <c r="Y267" s="405"/>
      <c r="Z267" s="405"/>
      <c r="AA267" s="405"/>
      <c r="AB267" s="405"/>
      <c r="AC267" s="405"/>
      <c r="AD267" s="405"/>
      <c r="AE267" s="405"/>
      <c r="AF267" s="405"/>
      <c r="AG267" s="405"/>
      <c r="AH267" s="405"/>
      <c r="AI267" s="405"/>
      <c r="AJ267" s="405"/>
      <c r="AK267" s="405"/>
      <c r="AL267" s="405"/>
      <c r="AM267" s="405"/>
      <c r="AN267" s="405"/>
      <c r="AO267" s="405"/>
    </row>
    <row r="268" spans="7:41">
      <c r="G268" s="405"/>
      <c r="H268" s="405"/>
      <c r="I268" s="461"/>
      <c r="J268" s="461"/>
      <c r="K268" s="405"/>
      <c r="L268" s="405"/>
      <c r="M268" s="405"/>
      <c r="N268" s="405"/>
      <c r="O268" s="405"/>
      <c r="P268" s="405"/>
      <c r="Q268" s="461"/>
      <c r="R268" s="461"/>
      <c r="S268" s="461"/>
      <c r="T268" s="461"/>
      <c r="U268" s="461"/>
      <c r="V268" s="405"/>
      <c r="W268" s="405"/>
      <c r="X268" s="405"/>
      <c r="Y268" s="405"/>
      <c r="Z268" s="405"/>
      <c r="AA268" s="405"/>
      <c r="AB268" s="405"/>
      <c r="AC268" s="405"/>
      <c r="AD268" s="405"/>
      <c r="AE268" s="405"/>
      <c r="AF268" s="405"/>
      <c r="AG268" s="405"/>
      <c r="AH268" s="405"/>
      <c r="AI268" s="405"/>
      <c r="AJ268" s="405"/>
      <c r="AK268" s="405"/>
      <c r="AL268" s="405"/>
      <c r="AM268" s="405"/>
      <c r="AN268" s="405"/>
      <c r="AO268" s="405"/>
    </row>
    <row r="269" spans="7:41">
      <c r="G269" s="405"/>
      <c r="H269" s="405"/>
      <c r="I269" s="461"/>
      <c r="J269" s="461"/>
      <c r="K269" s="405"/>
      <c r="L269" s="405"/>
      <c r="M269" s="405"/>
      <c r="N269" s="405"/>
      <c r="O269" s="405"/>
      <c r="P269" s="405"/>
      <c r="Q269" s="461"/>
      <c r="R269" s="461"/>
      <c r="S269" s="461"/>
      <c r="T269" s="461"/>
      <c r="U269" s="461"/>
      <c r="V269" s="405"/>
      <c r="W269" s="405"/>
      <c r="X269" s="405"/>
      <c r="Y269" s="405"/>
      <c r="Z269" s="405"/>
      <c r="AA269" s="405"/>
      <c r="AB269" s="405"/>
      <c r="AC269" s="405"/>
      <c r="AD269" s="405"/>
      <c r="AE269" s="405"/>
      <c r="AF269" s="405"/>
      <c r="AG269" s="405"/>
      <c r="AH269" s="405"/>
      <c r="AI269" s="405"/>
      <c r="AJ269" s="405"/>
      <c r="AK269" s="405"/>
      <c r="AL269" s="405"/>
      <c r="AM269" s="405"/>
      <c r="AN269" s="405"/>
      <c r="AO269" s="405"/>
    </row>
    <row r="270" spans="7:41">
      <c r="G270" s="405"/>
      <c r="H270" s="405"/>
      <c r="I270" s="461"/>
      <c r="J270" s="461"/>
      <c r="K270" s="405"/>
      <c r="L270" s="405"/>
      <c r="M270" s="405"/>
      <c r="N270" s="405"/>
      <c r="O270" s="405"/>
      <c r="P270" s="405"/>
      <c r="Q270" s="461"/>
      <c r="R270" s="461"/>
      <c r="S270" s="461"/>
      <c r="T270" s="461"/>
      <c r="U270" s="461"/>
      <c r="V270" s="405"/>
      <c r="W270" s="405"/>
      <c r="X270" s="405"/>
      <c r="Y270" s="405"/>
      <c r="Z270" s="405"/>
      <c r="AA270" s="405"/>
      <c r="AB270" s="405"/>
      <c r="AC270" s="405"/>
      <c r="AD270" s="405"/>
      <c r="AE270" s="405"/>
      <c r="AF270" s="405"/>
      <c r="AG270" s="405"/>
      <c r="AH270" s="405"/>
      <c r="AI270" s="405"/>
      <c r="AJ270" s="405"/>
      <c r="AK270" s="405"/>
      <c r="AL270" s="405"/>
      <c r="AM270" s="405"/>
      <c r="AN270" s="405"/>
      <c r="AO270" s="405"/>
    </row>
    <row r="271" spans="7:41">
      <c r="G271" s="405"/>
      <c r="H271" s="405"/>
      <c r="I271" s="461"/>
      <c r="J271" s="461"/>
      <c r="K271" s="405"/>
      <c r="L271" s="405"/>
      <c r="M271" s="405"/>
      <c r="N271" s="405"/>
      <c r="O271" s="405"/>
      <c r="P271" s="405"/>
      <c r="Q271" s="461"/>
      <c r="R271" s="461"/>
      <c r="S271" s="461"/>
      <c r="T271" s="461"/>
      <c r="U271" s="461"/>
      <c r="V271" s="405"/>
      <c r="W271" s="405"/>
      <c r="X271" s="405"/>
      <c r="Y271" s="405"/>
      <c r="Z271" s="405"/>
      <c r="AA271" s="405"/>
      <c r="AB271" s="405"/>
      <c r="AC271" s="405"/>
      <c r="AD271" s="405"/>
      <c r="AE271" s="405"/>
      <c r="AF271" s="405"/>
      <c r="AG271" s="405"/>
      <c r="AH271" s="405"/>
      <c r="AI271" s="405"/>
      <c r="AJ271" s="405"/>
      <c r="AK271" s="405"/>
      <c r="AL271" s="405"/>
      <c r="AM271" s="405"/>
      <c r="AN271" s="405"/>
      <c r="AO271" s="405"/>
    </row>
    <row r="272" spans="7:41">
      <c r="G272" s="405"/>
      <c r="H272" s="405"/>
      <c r="I272" s="461"/>
      <c r="J272" s="461"/>
      <c r="K272" s="405"/>
      <c r="L272" s="405"/>
      <c r="M272" s="405"/>
      <c r="N272" s="405"/>
      <c r="O272" s="405"/>
      <c r="P272" s="405"/>
      <c r="Q272" s="461"/>
      <c r="R272" s="461"/>
      <c r="S272" s="461"/>
      <c r="T272" s="461"/>
      <c r="U272" s="461"/>
      <c r="V272" s="405"/>
      <c r="W272" s="405"/>
      <c r="X272" s="405"/>
      <c r="Y272" s="405"/>
      <c r="Z272" s="405"/>
      <c r="AA272" s="405"/>
      <c r="AB272" s="405"/>
      <c r="AC272" s="405"/>
      <c r="AD272" s="405"/>
      <c r="AE272" s="405"/>
      <c r="AF272" s="405"/>
      <c r="AG272" s="405"/>
      <c r="AH272" s="405"/>
      <c r="AI272" s="405"/>
      <c r="AJ272" s="405"/>
      <c r="AK272" s="405"/>
      <c r="AL272" s="405"/>
      <c r="AM272" s="405"/>
      <c r="AN272" s="405"/>
      <c r="AO272" s="405"/>
    </row>
    <row r="273" spans="7:41">
      <c r="G273" s="405"/>
      <c r="H273" s="405"/>
      <c r="I273" s="461"/>
      <c r="J273" s="461"/>
      <c r="K273" s="405"/>
      <c r="L273" s="405"/>
      <c r="M273" s="405"/>
      <c r="N273" s="405"/>
      <c r="O273" s="405"/>
      <c r="P273" s="405"/>
      <c r="Q273" s="461"/>
      <c r="R273" s="461"/>
      <c r="S273" s="461"/>
      <c r="T273" s="461"/>
      <c r="U273" s="461"/>
      <c r="V273" s="405"/>
      <c r="W273" s="405"/>
      <c r="X273" s="405"/>
      <c r="Y273" s="405"/>
      <c r="Z273" s="405"/>
      <c r="AA273" s="405"/>
      <c r="AB273" s="405"/>
      <c r="AC273" s="405"/>
      <c r="AD273" s="405"/>
      <c r="AE273" s="405"/>
      <c r="AF273" s="405"/>
      <c r="AG273" s="405"/>
      <c r="AH273" s="405"/>
      <c r="AI273" s="405"/>
      <c r="AJ273" s="405"/>
      <c r="AK273" s="405"/>
      <c r="AL273" s="405"/>
      <c r="AM273" s="405"/>
      <c r="AN273" s="405"/>
      <c r="AO273" s="405"/>
    </row>
    <row r="274" spans="7:41">
      <c r="G274" s="405"/>
      <c r="H274" s="405"/>
      <c r="I274" s="461"/>
      <c r="J274" s="461"/>
      <c r="K274" s="405"/>
      <c r="L274" s="405"/>
      <c r="M274" s="405"/>
      <c r="N274" s="405"/>
      <c r="O274" s="405"/>
      <c r="P274" s="405"/>
      <c r="Q274" s="461"/>
      <c r="R274" s="461"/>
      <c r="S274" s="461"/>
      <c r="T274" s="461"/>
      <c r="U274" s="461"/>
      <c r="V274" s="405"/>
      <c r="W274" s="405"/>
      <c r="X274" s="405"/>
      <c r="Y274" s="405"/>
      <c r="Z274" s="405"/>
      <c r="AA274" s="405"/>
      <c r="AB274" s="405"/>
      <c r="AC274" s="405"/>
      <c r="AD274" s="405"/>
      <c r="AE274" s="405"/>
      <c r="AF274" s="405"/>
      <c r="AG274" s="405"/>
      <c r="AH274" s="405"/>
      <c r="AI274" s="405"/>
      <c r="AJ274" s="405"/>
      <c r="AK274" s="405"/>
      <c r="AL274" s="405"/>
      <c r="AM274" s="405"/>
      <c r="AN274" s="405"/>
      <c r="AO274" s="405"/>
    </row>
    <row r="275" spans="7:41">
      <c r="G275" s="405"/>
      <c r="H275" s="405"/>
      <c r="I275" s="461"/>
      <c r="J275" s="461"/>
      <c r="K275" s="405"/>
      <c r="L275" s="405"/>
      <c r="M275" s="405"/>
      <c r="N275" s="405"/>
      <c r="O275" s="405"/>
      <c r="P275" s="405"/>
      <c r="Q275" s="461"/>
      <c r="R275" s="461"/>
      <c r="S275" s="461"/>
      <c r="T275" s="461"/>
      <c r="U275" s="461"/>
      <c r="V275" s="405"/>
      <c r="W275" s="405"/>
      <c r="X275" s="405"/>
      <c r="Y275" s="405"/>
      <c r="Z275" s="405"/>
      <c r="AA275" s="405"/>
      <c r="AB275" s="405"/>
      <c r="AC275" s="405"/>
      <c r="AD275" s="405"/>
      <c r="AE275" s="405"/>
      <c r="AF275" s="405"/>
      <c r="AG275" s="405"/>
      <c r="AH275" s="405"/>
      <c r="AI275" s="405"/>
      <c r="AJ275" s="405"/>
      <c r="AK275" s="405"/>
      <c r="AL275" s="405"/>
      <c r="AM275" s="405"/>
      <c r="AN275" s="405"/>
      <c r="AO275" s="405"/>
    </row>
    <row r="276" spans="7:41">
      <c r="G276" s="405"/>
      <c r="H276" s="405"/>
      <c r="I276" s="461"/>
      <c r="J276" s="461"/>
      <c r="K276" s="405"/>
      <c r="L276" s="405"/>
      <c r="M276" s="405"/>
      <c r="N276" s="405"/>
      <c r="O276" s="405"/>
      <c r="P276" s="405"/>
      <c r="Q276" s="461"/>
      <c r="R276" s="461"/>
      <c r="S276" s="461"/>
      <c r="T276" s="461"/>
      <c r="U276" s="461"/>
      <c r="V276" s="405"/>
      <c r="W276" s="405"/>
      <c r="X276" s="405"/>
      <c r="Y276" s="405"/>
      <c r="Z276" s="405"/>
      <c r="AA276" s="405"/>
      <c r="AB276" s="405"/>
      <c r="AC276" s="405"/>
      <c r="AD276" s="405"/>
      <c r="AE276" s="405"/>
      <c r="AF276" s="405"/>
      <c r="AG276" s="405"/>
      <c r="AH276" s="405"/>
      <c r="AI276" s="405"/>
      <c r="AJ276" s="405"/>
      <c r="AK276" s="405"/>
      <c r="AL276" s="405"/>
      <c r="AM276" s="405"/>
      <c r="AN276" s="405"/>
      <c r="AO276" s="405"/>
    </row>
    <row r="277" spans="7:41">
      <c r="G277" s="405"/>
      <c r="H277" s="405"/>
      <c r="I277" s="461"/>
      <c r="J277" s="461"/>
      <c r="K277" s="405"/>
      <c r="L277" s="405"/>
      <c r="M277" s="405"/>
      <c r="N277" s="405"/>
      <c r="O277" s="405"/>
      <c r="P277" s="405"/>
      <c r="Q277" s="461"/>
      <c r="R277" s="461"/>
      <c r="S277" s="461"/>
      <c r="T277" s="461"/>
      <c r="U277" s="461"/>
      <c r="V277" s="405"/>
      <c r="W277" s="405"/>
      <c r="X277" s="405"/>
      <c r="Y277" s="405"/>
      <c r="Z277" s="405"/>
      <c r="AA277" s="405"/>
      <c r="AB277" s="405"/>
      <c r="AC277" s="405"/>
      <c r="AD277" s="405"/>
      <c r="AE277" s="405"/>
      <c r="AF277" s="405"/>
      <c r="AG277" s="405"/>
      <c r="AH277" s="405"/>
      <c r="AI277" s="405"/>
      <c r="AJ277" s="405"/>
      <c r="AK277" s="405"/>
      <c r="AL277" s="405"/>
      <c r="AM277" s="405"/>
      <c r="AN277" s="405"/>
      <c r="AO277" s="405"/>
    </row>
    <row r="278" spans="7:41">
      <c r="G278" s="405"/>
      <c r="H278" s="405"/>
      <c r="I278" s="461"/>
      <c r="J278" s="461"/>
      <c r="K278" s="405"/>
      <c r="L278" s="405"/>
      <c r="M278" s="405"/>
      <c r="N278" s="405"/>
      <c r="O278" s="405"/>
      <c r="P278" s="405"/>
      <c r="Q278" s="461"/>
      <c r="R278" s="461"/>
      <c r="S278" s="461"/>
      <c r="T278" s="461"/>
      <c r="U278" s="461"/>
      <c r="V278" s="405"/>
      <c r="W278" s="405"/>
      <c r="X278" s="405"/>
      <c r="Y278" s="405"/>
      <c r="Z278" s="405"/>
      <c r="AA278" s="405"/>
      <c r="AB278" s="405"/>
      <c r="AC278" s="405"/>
      <c r="AD278" s="405"/>
      <c r="AE278" s="405"/>
      <c r="AF278" s="405"/>
      <c r="AG278" s="405"/>
      <c r="AH278" s="405"/>
      <c r="AI278" s="405"/>
      <c r="AJ278" s="405"/>
      <c r="AK278" s="405"/>
      <c r="AL278" s="405"/>
      <c r="AM278" s="405"/>
      <c r="AN278" s="405"/>
      <c r="AO278" s="405"/>
    </row>
    <row r="279" spans="7:41">
      <c r="G279" s="405"/>
      <c r="H279" s="405"/>
      <c r="I279" s="461"/>
      <c r="J279" s="461"/>
      <c r="K279" s="405"/>
      <c r="L279" s="405"/>
      <c r="M279" s="405"/>
      <c r="N279" s="405"/>
      <c r="O279" s="405"/>
      <c r="P279" s="405"/>
      <c r="Q279" s="461"/>
      <c r="R279" s="461"/>
      <c r="S279" s="461"/>
      <c r="T279" s="461"/>
      <c r="U279" s="461"/>
      <c r="V279" s="405"/>
      <c r="W279" s="405"/>
      <c r="X279" s="405"/>
      <c r="Y279" s="405"/>
      <c r="Z279" s="405"/>
      <c r="AA279" s="405"/>
      <c r="AB279" s="405"/>
      <c r="AC279" s="405"/>
      <c r="AD279" s="405"/>
      <c r="AE279" s="405"/>
      <c r="AF279" s="405"/>
      <c r="AG279" s="405"/>
      <c r="AH279" s="405"/>
      <c r="AI279" s="405"/>
      <c r="AJ279" s="405"/>
      <c r="AK279" s="405"/>
      <c r="AL279" s="405"/>
      <c r="AM279" s="405"/>
      <c r="AN279" s="405"/>
      <c r="AO279" s="405"/>
    </row>
    <row r="280" spans="7:41">
      <c r="G280" s="405"/>
      <c r="H280" s="405"/>
      <c r="I280" s="461"/>
      <c r="J280" s="461"/>
      <c r="K280" s="405"/>
      <c r="L280" s="405"/>
      <c r="M280" s="405"/>
      <c r="N280" s="405"/>
      <c r="O280" s="405"/>
      <c r="P280" s="405"/>
      <c r="Q280" s="461"/>
      <c r="R280" s="461"/>
      <c r="S280" s="461"/>
      <c r="T280" s="461"/>
      <c r="U280" s="461"/>
      <c r="V280" s="405"/>
      <c r="W280" s="405"/>
      <c r="X280" s="405"/>
      <c r="Y280" s="405"/>
      <c r="Z280" s="405"/>
      <c r="AA280" s="405"/>
      <c r="AB280" s="405"/>
      <c r="AC280" s="405"/>
      <c r="AD280" s="405"/>
      <c r="AE280" s="405"/>
      <c r="AF280" s="405"/>
      <c r="AG280" s="405"/>
      <c r="AH280" s="405"/>
      <c r="AI280" s="405"/>
      <c r="AJ280" s="405"/>
      <c r="AK280" s="405"/>
      <c r="AL280" s="405"/>
      <c r="AM280" s="405"/>
      <c r="AN280" s="405"/>
      <c r="AO280" s="405"/>
    </row>
    <row r="281" spans="7:41">
      <c r="G281" s="405"/>
      <c r="H281" s="405"/>
      <c r="I281" s="461"/>
      <c r="J281" s="461"/>
      <c r="K281" s="405"/>
      <c r="L281" s="405"/>
      <c r="M281" s="405"/>
      <c r="N281" s="405"/>
      <c r="O281" s="405"/>
      <c r="P281" s="405"/>
      <c r="Q281" s="461"/>
      <c r="R281" s="461"/>
      <c r="S281" s="461"/>
      <c r="T281" s="461"/>
      <c r="U281" s="461"/>
      <c r="V281" s="405"/>
      <c r="W281" s="405"/>
      <c r="X281" s="405"/>
      <c r="Y281" s="405"/>
      <c r="Z281" s="405"/>
      <c r="AA281" s="405"/>
      <c r="AB281" s="405"/>
      <c r="AC281" s="405"/>
      <c r="AD281" s="405"/>
      <c r="AE281" s="405"/>
      <c r="AF281" s="405"/>
      <c r="AG281" s="405"/>
      <c r="AH281" s="405"/>
      <c r="AI281" s="405"/>
      <c r="AJ281" s="405"/>
      <c r="AK281" s="405"/>
      <c r="AL281" s="405"/>
      <c r="AM281" s="405"/>
      <c r="AN281" s="405"/>
      <c r="AO281" s="405"/>
    </row>
    <row r="282" spans="7:41">
      <c r="G282" s="405"/>
      <c r="H282" s="405"/>
      <c r="I282" s="461"/>
      <c r="J282" s="461"/>
      <c r="K282" s="405"/>
      <c r="L282" s="405"/>
      <c r="M282" s="405"/>
      <c r="N282" s="405"/>
      <c r="O282" s="405"/>
      <c r="P282" s="405"/>
      <c r="Q282" s="461"/>
      <c r="R282" s="461"/>
      <c r="S282" s="461"/>
      <c r="T282" s="461"/>
      <c r="U282" s="461"/>
      <c r="V282" s="405"/>
      <c r="W282" s="405"/>
      <c r="X282" s="405"/>
      <c r="Y282" s="405"/>
      <c r="Z282" s="405"/>
      <c r="AA282" s="405"/>
      <c r="AB282" s="405"/>
      <c r="AC282" s="405"/>
      <c r="AD282" s="405"/>
      <c r="AE282" s="405"/>
      <c r="AF282" s="405"/>
      <c r="AG282" s="405"/>
      <c r="AH282" s="405"/>
      <c r="AI282" s="405"/>
      <c r="AJ282" s="405"/>
      <c r="AK282" s="405"/>
      <c r="AL282" s="405"/>
      <c r="AM282" s="405"/>
      <c r="AN282" s="405"/>
      <c r="AO282" s="405"/>
    </row>
    <row r="283" spans="7:41">
      <c r="G283" s="405"/>
      <c r="H283" s="405"/>
      <c r="I283" s="461"/>
      <c r="J283" s="461"/>
      <c r="K283" s="405"/>
      <c r="L283" s="405"/>
      <c r="M283" s="405"/>
      <c r="N283" s="405"/>
      <c r="O283" s="405"/>
      <c r="P283" s="405"/>
      <c r="Q283" s="461"/>
      <c r="R283" s="461"/>
      <c r="S283" s="461"/>
      <c r="T283" s="461"/>
      <c r="U283" s="461"/>
      <c r="V283" s="405"/>
      <c r="W283" s="405"/>
      <c r="X283" s="405"/>
      <c r="Y283" s="405"/>
      <c r="Z283" s="405"/>
      <c r="AA283" s="405"/>
      <c r="AB283" s="405"/>
      <c r="AC283" s="405"/>
      <c r="AD283" s="405"/>
      <c r="AE283" s="405"/>
      <c r="AF283" s="405"/>
      <c r="AG283" s="405"/>
      <c r="AH283" s="405"/>
      <c r="AI283" s="405"/>
      <c r="AJ283" s="405"/>
      <c r="AK283" s="405"/>
      <c r="AL283" s="405"/>
      <c r="AM283" s="405"/>
      <c r="AN283" s="405"/>
      <c r="AO283" s="405"/>
    </row>
    <row r="284" spans="7:41">
      <c r="G284" s="405"/>
      <c r="H284" s="405"/>
      <c r="I284" s="461"/>
      <c r="J284" s="461"/>
      <c r="K284" s="405"/>
      <c r="L284" s="405"/>
      <c r="M284" s="405"/>
      <c r="N284" s="405"/>
      <c r="O284" s="405"/>
      <c r="P284" s="405"/>
      <c r="Q284" s="461"/>
      <c r="R284" s="461"/>
      <c r="S284" s="461"/>
      <c r="T284" s="461"/>
      <c r="U284" s="461"/>
      <c r="V284" s="405"/>
      <c r="W284" s="405"/>
      <c r="X284" s="405"/>
      <c r="Y284" s="405"/>
      <c r="Z284" s="405"/>
      <c r="AA284" s="405"/>
      <c r="AB284" s="405"/>
      <c r="AC284" s="405"/>
      <c r="AD284" s="405"/>
      <c r="AE284" s="405"/>
      <c r="AF284" s="405"/>
      <c r="AG284" s="405"/>
      <c r="AH284" s="405"/>
      <c r="AI284" s="405"/>
      <c r="AJ284" s="405"/>
      <c r="AK284" s="405"/>
      <c r="AL284" s="405"/>
      <c r="AM284" s="405"/>
      <c r="AN284" s="405"/>
      <c r="AO284" s="405"/>
    </row>
    <row r="285" spans="7:41">
      <c r="G285" s="405"/>
      <c r="H285" s="405"/>
      <c r="I285" s="461"/>
      <c r="J285" s="461"/>
      <c r="K285" s="405"/>
      <c r="L285" s="405"/>
      <c r="M285" s="405"/>
      <c r="N285" s="405"/>
      <c r="O285" s="405"/>
      <c r="P285" s="405"/>
      <c r="Q285" s="461"/>
      <c r="R285" s="461"/>
      <c r="S285" s="461"/>
      <c r="T285" s="461"/>
      <c r="U285" s="461"/>
      <c r="V285" s="405"/>
      <c r="W285" s="405"/>
      <c r="X285" s="405"/>
      <c r="Y285" s="405"/>
      <c r="Z285" s="405"/>
      <c r="AA285" s="405"/>
      <c r="AB285" s="405"/>
      <c r="AC285" s="405"/>
      <c r="AD285" s="405"/>
      <c r="AE285" s="405"/>
      <c r="AF285" s="405"/>
      <c r="AG285" s="405"/>
      <c r="AH285" s="405"/>
      <c r="AI285" s="405"/>
      <c r="AJ285" s="405"/>
      <c r="AK285" s="405"/>
      <c r="AL285" s="405"/>
      <c r="AM285" s="405"/>
      <c r="AN285" s="405"/>
      <c r="AO285" s="405"/>
    </row>
    <row r="286" spans="7:41">
      <c r="G286" s="405"/>
      <c r="H286" s="405"/>
      <c r="I286" s="461"/>
      <c r="J286" s="461"/>
      <c r="K286" s="405"/>
      <c r="L286" s="405"/>
      <c r="M286" s="405"/>
      <c r="N286" s="405"/>
      <c r="O286" s="405"/>
      <c r="P286" s="405"/>
      <c r="Q286" s="461"/>
      <c r="R286" s="461"/>
      <c r="S286" s="461"/>
      <c r="T286" s="461"/>
      <c r="U286" s="461"/>
      <c r="V286" s="405"/>
      <c r="W286" s="405"/>
      <c r="X286" s="405"/>
      <c r="Y286" s="405"/>
      <c r="Z286" s="405"/>
      <c r="AA286" s="405"/>
      <c r="AB286" s="405"/>
      <c r="AC286" s="405"/>
      <c r="AD286" s="405"/>
      <c r="AE286" s="405"/>
      <c r="AF286" s="405"/>
      <c r="AG286" s="405"/>
      <c r="AH286" s="405"/>
      <c r="AI286" s="405"/>
      <c r="AJ286" s="405"/>
      <c r="AK286" s="405"/>
      <c r="AL286" s="405"/>
      <c r="AM286" s="405"/>
      <c r="AN286" s="405"/>
      <c r="AO286" s="405"/>
    </row>
    <row r="287" spans="7:41">
      <c r="G287" s="405"/>
      <c r="H287" s="405"/>
      <c r="I287" s="461"/>
      <c r="J287" s="461"/>
      <c r="K287" s="405"/>
      <c r="L287" s="405"/>
      <c r="M287" s="405"/>
      <c r="N287" s="405"/>
      <c r="O287" s="405"/>
      <c r="P287" s="405"/>
      <c r="Q287" s="461"/>
      <c r="R287" s="461"/>
      <c r="S287" s="461"/>
      <c r="T287" s="461"/>
      <c r="U287" s="461"/>
      <c r="V287" s="405"/>
      <c r="W287" s="405"/>
      <c r="X287" s="405"/>
      <c r="Y287" s="405"/>
      <c r="Z287" s="405"/>
      <c r="AA287" s="405"/>
      <c r="AB287" s="405"/>
      <c r="AC287" s="405"/>
      <c r="AD287" s="405"/>
      <c r="AE287" s="405"/>
      <c r="AF287" s="405"/>
      <c r="AG287" s="405"/>
      <c r="AH287" s="405"/>
      <c r="AI287" s="405"/>
      <c r="AJ287" s="405"/>
      <c r="AK287" s="405"/>
      <c r="AL287" s="405"/>
      <c r="AM287" s="405"/>
      <c r="AN287" s="405"/>
      <c r="AO287" s="405"/>
    </row>
    <row r="288" spans="7:41">
      <c r="G288" s="405"/>
      <c r="H288" s="405"/>
      <c r="I288" s="461"/>
      <c r="J288" s="461"/>
      <c r="K288" s="405"/>
      <c r="L288" s="405"/>
      <c r="M288" s="405"/>
      <c r="N288" s="405"/>
      <c r="O288" s="405"/>
      <c r="P288" s="405"/>
      <c r="Q288" s="461"/>
      <c r="R288" s="461"/>
      <c r="S288" s="461"/>
      <c r="T288" s="461"/>
      <c r="U288" s="461"/>
      <c r="V288" s="405"/>
      <c r="W288" s="405"/>
      <c r="X288" s="405"/>
      <c r="Y288" s="405"/>
      <c r="Z288" s="405"/>
      <c r="AA288" s="405"/>
      <c r="AB288" s="405"/>
      <c r="AC288" s="405"/>
      <c r="AD288" s="405"/>
      <c r="AE288" s="405"/>
      <c r="AF288" s="405"/>
      <c r="AG288" s="405"/>
      <c r="AH288" s="405"/>
      <c r="AI288" s="405"/>
      <c r="AJ288" s="405"/>
      <c r="AK288" s="405"/>
      <c r="AL288" s="405"/>
      <c r="AM288" s="405"/>
      <c r="AN288" s="405"/>
      <c r="AO288" s="405"/>
    </row>
    <row r="289" spans="7:41">
      <c r="G289" s="405"/>
      <c r="H289" s="405"/>
      <c r="I289" s="461"/>
      <c r="J289" s="461"/>
      <c r="K289" s="405"/>
      <c r="L289" s="405"/>
      <c r="M289" s="405"/>
      <c r="N289" s="405"/>
      <c r="O289" s="405"/>
      <c r="P289" s="405"/>
      <c r="Q289" s="461"/>
      <c r="R289" s="461"/>
      <c r="S289" s="461"/>
      <c r="T289" s="461"/>
      <c r="U289" s="461"/>
      <c r="V289" s="405"/>
      <c r="W289" s="405"/>
      <c r="X289" s="405"/>
      <c r="Y289" s="405"/>
      <c r="Z289" s="405"/>
      <c r="AA289" s="405"/>
      <c r="AB289" s="405"/>
      <c r="AC289" s="405"/>
      <c r="AD289" s="405"/>
      <c r="AE289" s="405"/>
      <c r="AF289" s="405"/>
      <c r="AG289" s="405"/>
      <c r="AH289" s="405"/>
      <c r="AI289" s="405"/>
      <c r="AJ289" s="405"/>
      <c r="AK289" s="405"/>
      <c r="AL289" s="405"/>
      <c r="AM289" s="405"/>
      <c r="AN289" s="405"/>
      <c r="AO289" s="405"/>
    </row>
    <row r="290" spans="7:41">
      <c r="G290" s="405"/>
      <c r="H290" s="405"/>
      <c r="I290" s="461"/>
      <c r="J290" s="461"/>
      <c r="K290" s="405"/>
      <c r="L290" s="405"/>
      <c r="M290" s="405"/>
      <c r="N290" s="405"/>
      <c r="O290" s="405"/>
      <c r="P290" s="405"/>
      <c r="Q290" s="461"/>
      <c r="R290" s="461"/>
      <c r="S290" s="461"/>
      <c r="T290" s="461"/>
      <c r="U290" s="461"/>
      <c r="V290" s="405"/>
      <c r="W290" s="405"/>
      <c r="X290" s="405"/>
      <c r="Y290" s="405"/>
      <c r="Z290" s="405"/>
      <c r="AA290" s="405"/>
      <c r="AB290" s="405"/>
      <c r="AC290" s="405"/>
      <c r="AD290" s="405"/>
      <c r="AE290" s="405"/>
      <c r="AF290" s="405"/>
      <c r="AG290" s="405"/>
      <c r="AH290" s="405"/>
      <c r="AI290" s="405"/>
      <c r="AJ290" s="405"/>
      <c r="AK290" s="405"/>
      <c r="AL290" s="405"/>
      <c r="AM290" s="405"/>
      <c r="AN290" s="405"/>
      <c r="AO290" s="405"/>
    </row>
    <row r="291" spans="7:41">
      <c r="G291" s="405"/>
      <c r="H291" s="405"/>
      <c r="I291" s="461"/>
      <c r="J291" s="461"/>
      <c r="K291" s="405"/>
      <c r="L291" s="405"/>
      <c r="M291" s="405"/>
      <c r="N291" s="405"/>
      <c r="O291" s="405"/>
      <c r="P291" s="405"/>
      <c r="Q291" s="461"/>
      <c r="R291" s="461"/>
      <c r="S291" s="461"/>
      <c r="T291" s="461"/>
      <c r="U291" s="461"/>
      <c r="V291" s="405"/>
      <c r="W291" s="405"/>
      <c r="X291" s="405"/>
      <c r="Y291" s="405"/>
      <c r="Z291" s="405"/>
      <c r="AA291" s="405"/>
      <c r="AB291" s="405"/>
      <c r="AC291" s="405"/>
      <c r="AD291" s="405"/>
      <c r="AE291" s="405"/>
      <c r="AF291" s="405"/>
      <c r="AG291" s="405"/>
      <c r="AH291" s="405"/>
      <c r="AI291" s="405"/>
      <c r="AJ291" s="405"/>
      <c r="AK291" s="405"/>
      <c r="AL291" s="405"/>
      <c r="AM291" s="405"/>
      <c r="AN291" s="405"/>
      <c r="AO291" s="405"/>
    </row>
    <row r="292" spans="7:41">
      <c r="G292" s="405"/>
      <c r="H292" s="405"/>
      <c r="I292" s="461"/>
      <c r="J292" s="461"/>
      <c r="K292" s="405"/>
      <c r="L292" s="405"/>
      <c r="M292" s="405"/>
      <c r="N292" s="405"/>
      <c r="O292" s="405"/>
      <c r="P292" s="405"/>
      <c r="Q292" s="461"/>
      <c r="R292" s="461"/>
      <c r="S292" s="461"/>
      <c r="T292" s="461"/>
      <c r="U292" s="461"/>
      <c r="V292" s="405"/>
      <c r="W292" s="405"/>
      <c r="X292" s="405"/>
      <c r="Y292" s="405"/>
      <c r="Z292" s="405"/>
      <c r="AA292" s="405"/>
      <c r="AB292" s="405"/>
      <c r="AC292" s="405"/>
      <c r="AD292" s="405"/>
      <c r="AE292" s="405"/>
      <c r="AF292" s="405"/>
      <c r="AG292" s="405"/>
      <c r="AH292" s="405"/>
      <c r="AI292" s="405"/>
      <c r="AJ292" s="405"/>
      <c r="AK292" s="405"/>
      <c r="AL292" s="405"/>
      <c r="AM292" s="405"/>
      <c r="AN292" s="405"/>
      <c r="AO292" s="405"/>
    </row>
    <row r="293" spans="7:41">
      <c r="G293" s="405"/>
      <c r="H293" s="405"/>
      <c r="I293" s="461"/>
      <c r="J293" s="461"/>
      <c r="K293" s="405"/>
      <c r="L293" s="405"/>
      <c r="M293" s="405"/>
      <c r="N293" s="405"/>
      <c r="O293" s="405"/>
      <c r="P293" s="405"/>
      <c r="Q293" s="461"/>
      <c r="R293" s="461"/>
      <c r="S293" s="461"/>
      <c r="T293" s="461"/>
      <c r="U293" s="461"/>
      <c r="V293" s="405"/>
      <c r="W293" s="405"/>
      <c r="X293" s="405"/>
      <c r="Y293" s="405"/>
      <c r="Z293" s="405"/>
      <c r="AA293" s="405"/>
      <c r="AB293" s="405"/>
      <c r="AC293" s="405"/>
      <c r="AD293" s="405"/>
      <c r="AE293" s="405"/>
      <c r="AF293" s="405"/>
      <c r="AG293" s="405"/>
      <c r="AH293" s="405"/>
      <c r="AI293" s="405"/>
      <c r="AJ293" s="405"/>
      <c r="AK293" s="405"/>
      <c r="AL293" s="405"/>
      <c r="AM293" s="405"/>
      <c r="AN293" s="405"/>
      <c r="AO293" s="405"/>
    </row>
    <row r="294" spans="7:41">
      <c r="G294" s="405"/>
      <c r="H294" s="405"/>
      <c r="I294" s="461"/>
      <c r="J294" s="461"/>
      <c r="K294" s="405"/>
      <c r="L294" s="405"/>
      <c r="M294" s="405"/>
      <c r="N294" s="405"/>
      <c r="O294" s="405"/>
      <c r="P294" s="405"/>
      <c r="Q294" s="461"/>
      <c r="R294" s="461"/>
      <c r="S294" s="461"/>
      <c r="T294" s="461"/>
      <c r="U294" s="461"/>
      <c r="V294" s="405"/>
      <c r="W294" s="405"/>
      <c r="X294" s="405"/>
      <c r="Y294" s="405"/>
      <c r="Z294" s="405"/>
      <c r="AA294" s="405"/>
      <c r="AB294" s="405"/>
      <c r="AC294" s="405"/>
      <c r="AD294" s="405"/>
      <c r="AE294" s="405"/>
      <c r="AF294" s="405"/>
      <c r="AG294" s="405"/>
      <c r="AH294" s="405"/>
      <c r="AI294" s="405"/>
      <c r="AJ294" s="405"/>
      <c r="AK294" s="405"/>
      <c r="AL294" s="405"/>
      <c r="AM294" s="405"/>
      <c r="AN294" s="405"/>
      <c r="AO294" s="405"/>
    </row>
    <row r="295" spans="7:41">
      <c r="G295" s="405"/>
      <c r="H295" s="405"/>
      <c r="I295" s="461"/>
      <c r="J295" s="461"/>
      <c r="K295" s="405"/>
      <c r="L295" s="405"/>
      <c r="M295" s="405"/>
      <c r="N295" s="405"/>
      <c r="O295" s="405"/>
      <c r="P295" s="405"/>
      <c r="Q295" s="461"/>
      <c r="R295" s="461"/>
      <c r="S295" s="461"/>
      <c r="T295" s="461"/>
      <c r="U295" s="461"/>
      <c r="V295" s="405"/>
      <c r="W295" s="405"/>
      <c r="X295" s="405"/>
      <c r="Y295" s="405"/>
      <c r="Z295" s="405"/>
      <c r="AA295" s="405"/>
      <c r="AB295" s="405"/>
      <c r="AC295" s="405"/>
      <c r="AD295" s="405"/>
      <c r="AE295" s="405"/>
      <c r="AF295" s="405"/>
      <c r="AG295" s="405"/>
      <c r="AH295" s="405"/>
      <c r="AI295" s="405"/>
      <c r="AJ295" s="405"/>
      <c r="AK295" s="405"/>
      <c r="AL295" s="405"/>
      <c r="AM295" s="405"/>
      <c r="AN295" s="405"/>
      <c r="AO295" s="405"/>
    </row>
    <row r="296" spans="7:41">
      <c r="G296" s="405"/>
      <c r="H296" s="405"/>
      <c r="I296" s="461"/>
      <c r="J296" s="461"/>
      <c r="K296" s="405"/>
      <c r="L296" s="405"/>
      <c r="M296" s="405"/>
      <c r="N296" s="405"/>
      <c r="O296" s="405"/>
      <c r="P296" s="405"/>
      <c r="Q296" s="461"/>
      <c r="R296" s="461"/>
      <c r="S296" s="461"/>
      <c r="T296" s="461"/>
      <c r="U296" s="461"/>
      <c r="V296" s="405"/>
      <c r="W296" s="405"/>
      <c r="X296" s="405"/>
      <c r="Y296" s="405"/>
      <c r="Z296" s="405"/>
      <c r="AA296" s="405"/>
      <c r="AB296" s="405"/>
      <c r="AC296" s="405"/>
      <c r="AD296" s="405"/>
      <c r="AE296" s="405"/>
      <c r="AF296" s="405"/>
      <c r="AG296" s="405"/>
      <c r="AH296" s="405"/>
      <c r="AI296" s="405"/>
      <c r="AJ296" s="405"/>
      <c r="AK296" s="405"/>
      <c r="AL296" s="405"/>
      <c r="AM296" s="405"/>
      <c r="AN296" s="405"/>
      <c r="AO296" s="405"/>
    </row>
    <row r="297" spans="7:41">
      <c r="G297" s="405"/>
      <c r="H297" s="405"/>
      <c r="I297" s="461"/>
      <c r="J297" s="461"/>
      <c r="K297" s="405"/>
      <c r="L297" s="405"/>
      <c r="M297" s="405"/>
      <c r="N297" s="405"/>
      <c r="O297" s="405"/>
      <c r="P297" s="405"/>
      <c r="Q297" s="461"/>
      <c r="R297" s="461"/>
      <c r="S297" s="461"/>
      <c r="T297" s="461"/>
      <c r="U297" s="461"/>
      <c r="V297" s="405"/>
      <c r="W297" s="405"/>
      <c r="X297" s="405"/>
      <c r="Y297" s="405"/>
      <c r="Z297" s="405"/>
      <c r="AA297" s="405"/>
      <c r="AB297" s="405"/>
      <c r="AC297" s="405"/>
      <c r="AD297" s="405"/>
      <c r="AE297" s="405"/>
      <c r="AF297" s="405"/>
      <c r="AG297" s="405"/>
      <c r="AH297" s="405"/>
      <c r="AI297" s="405"/>
      <c r="AJ297" s="405"/>
      <c r="AK297" s="405"/>
      <c r="AL297" s="405"/>
      <c r="AM297" s="405"/>
      <c r="AN297" s="405"/>
      <c r="AO297" s="405"/>
    </row>
    <row r="298" spans="7:41">
      <c r="G298" s="405"/>
      <c r="H298" s="405"/>
      <c r="I298" s="461"/>
      <c r="J298" s="461"/>
      <c r="K298" s="405"/>
      <c r="L298" s="405"/>
      <c r="M298" s="405"/>
      <c r="N298" s="405"/>
      <c r="O298" s="405"/>
      <c r="P298" s="405"/>
      <c r="Q298" s="461"/>
      <c r="R298" s="461"/>
      <c r="S298" s="461"/>
      <c r="T298" s="461"/>
      <c r="U298" s="461"/>
      <c r="V298" s="405"/>
      <c r="W298" s="405"/>
      <c r="X298" s="405"/>
      <c r="Y298" s="405"/>
      <c r="Z298" s="405"/>
      <c r="AA298" s="405"/>
      <c r="AB298" s="405"/>
      <c r="AC298" s="405"/>
      <c r="AD298" s="405"/>
      <c r="AE298" s="405"/>
      <c r="AF298" s="405"/>
      <c r="AG298" s="405"/>
      <c r="AH298" s="405"/>
      <c r="AI298" s="405"/>
      <c r="AJ298" s="405"/>
      <c r="AK298" s="405"/>
      <c r="AL298" s="405"/>
      <c r="AM298" s="405"/>
      <c r="AN298" s="405"/>
      <c r="AO298" s="405"/>
    </row>
    <row r="299" spans="7:41">
      <c r="G299" s="405"/>
      <c r="H299" s="405"/>
      <c r="I299" s="461"/>
      <c r="J299" s="461"/>
      <c r="K299" s="405"/>
      <c r="L299" s="405"/>
      <c r="M299" s="405"/>
      <c r="N299" s="405"/>
      <c r="O299" s="405"/>
      <c r="P299" s="405"/>
      <c r="Q299" s="461"/>
      <c r="R299" s="461"/>
      <c r="S299" s="461"/>
      <c r="T299" s="461"/>
      <c r="U299" s="461"/>
      <c r="V299" s="405"/>
      <c r="W299" s="405"/>
      <c r="X299" s="405"/>
      <c r="Y299" s="405"/>
      <c r="Z299" s="405"/>
      <c r="AA299" s="405"/>
      <c r="AB299" s="405"/>
      <c r="AC299" s="405"/>
      <c r="AD299" s="405"/>
      <c r="AE299" s="405"/>
      <c r="AF299" s="405"/>
      <c r="AG299" s="405"/>
      <c r="AH299" s="405"/>
      <c r="AI299" s="405"/>
      <c r="AJ299" s="405"/>
      <c r="AK299" s="405"/>
      <c r="AL299" s="405"/>
      <c r="AM299" s="405"/>
      <c r="AN299" s="405"/>
      <c r="AO299" s="405"/>
    </row>
    <row r="300" spans="7:41">
      <c r="G300" s="405"/>
      <c r="H300" s="405"/>
      <c r="I300" s="461"/>
      <c r="J300" s="461"/>
      <c r="K300" s="405"/>
      <c r="L300" s="405"/>
      <c r="M300" s="405"/>
      <c r="N300" s="405"/>
      <c r="O300" s="405"/>
      <c r="P300" s="405"/>
      <c r="Q300" s="461"/>
      <c r="R300" s="461"/>
      <c r="S300" s="461"/>
      <c r="T300" s="461"/>
      <c r="U300" s="461"/>
      <c r="V300" s="405"/>
      <c r="W300" s="405"/>
      <c r="X300" s="405"/>
      <c r="Y300" s="405"/>
      <c r="Z300" s="405"/>
      <c r="AA300" s="405"/>
      <c r="AB300" s="405"/>
      <c r="AC300" s="405"/>
      <c r="AD300" s="405"/>
      <c r="AE300" s="405"/>
      <c r="AF300" s="405"/>
      <c r="AG300" s="405"/>
      <c r="AH300" s="405"/>
      <c r="AI300" s="405"/>
      <c r="AJ300" s="405"/>
      <c r="AK300" s="405"/>
      <c r="AL300" s="405"/>
      <c r="AM300" s="405"/>
      <c r="AN300" s="405"/>
      <c r="AO300" s="405"/>
    </row>
    <row r="301" spans="7:41">
      <c r="G301" s="405"/>
      <c r="H301" s="405"/>
      <c r="I301" s="461"/>
      <c r="J301" s="461"/>
      <c r="K301" s="405"/>
      <c r="L301" s="405"/>
      <c r="M301" s="405"/>
      <c r="N301" s="405"/>
      <c r="O301" s="405"/>
      <c r="P301" s="405"/>
      <c r="Q301" s="461"/>
      <c r="R301" s="461"/>
      <c r="S301" s="461"/>
      <c r="T301" s="461"/>
      <c r="U301" s="461"/>
      <c r="V301" s="405"/>
      <c r="W301" s="405"/>
      <c r="X301" s="405"/>
      <c r="Y301" s="405"/>
      <c r="Z301" s="405"/>
      <c r="AA301" s="405"/>
      <c r="AB301" s="405"/>
      <c r="AC301" s="405"/>
      <c r="AD301" s="405"/>
      <c r="AE301" s="405"/>
      <c r="AF301" s="405"/>
      <c r="AG301" s="405"/>
      <c r="AH301" s="405"/>
      <c r="AI301" s="405"/>
      <c r="AJ301" s="405"/>
      <c r="AK301" s="405"/>
      <c r="AL301" s="405"/>
      <c r="AM301" s="405"/>
      <c r="AN301" s="405"/>
      <c r="AO301" s="405"/>
    </row>
    <row r="302" spans="7:41">
      <c r="G302" s="405"/>
      <c r="H302" s="405"/>
      <c r="I302" s="461"/>
      <c r="J302" s="461"/>
      <c r="K302" s="405"/>
      <c r="L302" s="405"/>
      <c r="M302" s="405"/>
      <c r="N302" s="405"/>
      <c r="O302" s="405"/>
      <c r="P302" s="405"/>
      <c r="Q302" s="461"/>
      <c r="R302" s="461"/>
      <c r="S302" s="461"/>
      <c r="T302" s="461"/>
      <c r="U302" s="461"/>
      <c r="V302" s="405"/>
      <c r="W302" s="405"/>
      <c r="X302" s="405"/>
      <c r="Y302" s="405"/>
      <c r="Z302" s="405"/>
      <c r="AA302" s="405"/>
      <c r="AB302" s="405"/>
      <c r="AC302" s="405"/>
      <c r="AD302" s="405"/>
      <c r="AE302" s="405"/>
      <c r="AF302" s="405"/>
      <c r="AG302" s="405"/>
      <c r="AH302" s="405"/>
      <c r="AI302" s="405"/>
      <c r="AJ302" s="405"/>
      <c r="AK302" s="405"/>
      <c r="AL302" s="405"/>
      <c r="AM302" s="405"/>
      <c r="AN302" s="405"/>
      <c r="AO302" s="405"/>
    </row>
    <row r="303" spans="7:41">
      <c r="G303" s="405"/>
      <c r="H303" s="405"/>
      <c r="I303" s="461"/>
      <c r="J303" s="461"/>
      <c r="K303" s="405"/>
      <c r="L303" s="405"/>
      <c r="M303" s="405"/>
      <c r="N303" s="405"/>
      <c r="O303" s="405"/>
      <c r="P303" s="405"/>
      <c r="Q303" s="461"/>
      <c r="R303" s="461"/>
      <c r="S303" s="461"/>
      <c r="T303" s="461"/>
      <c r="U303" s="461"/>
      <c r="V303" s="405"/>
      <c r="W303" s="405"/>
      <c r="X303" s="405"/>
      <c r="Y303" s="405"/>
      <c r="Z303" s="405"/>
      <c r="AA303" s="405"/>
      <c r="AB303" s="405"/>
      <c r="AC303" s="405"/>
      <c r="AD303" s="405"/>
      <c r="AE303" s="405"/>
      <c r="AF303" s="405"/>
      <c r="AG303" s="405"/>
      <c r="AH303" s="405"/>
      <c r="AI303" s="405"/>
      <c r="AJ303" s="405"/>
      <c r="AK303" s="405"/>
      <c r="AL303" s="405"/>
      <c r="AM303" s="405"/>
      <c r="AN303" s="405"/>
      <c r="AO303" s="405"/>
    </row>
    <row r="304" spans="7:41">
      <c r="G304" s="405"/>
      <c r="H304" s="405"/>
      <c r="I304" s="461"/>
      <c r="J304" s="461"/>
      <c r="K304" s="405"/>
      <c r="L304" s="405"/>
      <c r="M304" s="405"/>
      <c r="N304" s="405"/>
      <c r="O304" s="405"/>
      <c r="P304" s="405"/>
      <c r="Q304" s="461"/>
      <c r="R304" s="461"/>
      <c r="S304" s="461"/>
      <c r="T304" s="461"/>
      <c r="U304" s="461"/>
      <c r="V304" s="405"/>
      <c r="W304" s="405"/>
      <c r="X304" s="405"/>
      <c r="Y304" s="405"/>
      <c r="Z304" s="405"/>
      <c r="AA304" s="405"/>
      <c r="AB304" s="405"/>
      <c r="AC304" s="405"/>
      <c r="AD304" s="405"/>
      <c r="AE304" s="405"/>
      <c r="AF304" s="405"/>
      <c r="AG304" s="405"/>
      <c r="AH304" s="405"/>
      <c r="AI304" s="405"/>
      <c r="AJ304" s="405"/>
      <c r="AK304" s="405"/>
      <c r="AL304" s="405"/>
      <c r="AM304" s="405"/>
      <c r="AN304" s="405"/>
      <c r="AO304" s="405"/>
    </row>
    <row r="305" spans="7:41">
      <c r="G305" s="405"/>
      <c r="H305" s="405"/>
      <c r="I305" s="461"/>
      <c r="J305" s="461"/>
      <c r="K305" s="405"/>
      <c r="L305" s="405"/>
      <c r="M305" s="405"/>
      <c r="N305" s="405"/>
      <c r="O305" s="405"/>
      <c r="P305" s="405"/>
      <c r="Q305" s="461"/>
      <c r="R305" s="461"/>
      <c r="S305" s="461"/>
      <c r="T305" s="461"/>
      <c r="U305" s="461"/>
      <c r="V305" s="405"/>
      <c r="W305" s="405"/>
      <c r="X305" s="405"/>
      <c r="Y305" s="405"/>
      <c r="Z305" s="405"/>
      <c r="AA305" s="405"/>
      <c r="AB305" s="405"/>
      <c r="AC305" s="405"/>
      <c r="AD305" s="405"/>
      <c r="AE305" s="405"/>
      <c r="AF305" s="405"/>
      <c r="AG305" s="405"/>
      <c r="AH305" s="405"/>
      <c r="AI305" s="405"/>
      <c r="AJ305" s="405"/>
      <c r="AK305" s="405"/>
      <c r="AL305" s="405"/>
      <c r="AM305" s="405"/>
      <c r="AN305" s="405"/>
      <c r="AO305" s="405"/>
    </row>
    <row r="306" spans="7:41">
      <c r="G306" s="405"/>
      <c r="H306" s="405"/>
      <c r="I306" s="461"/>
      <c r="J306" s="461"/>
      <c r="K306" s="405"/>
      <c r="L306" s="405"/>
      <c r="M306" s="405"/>
      <c r="N306" s="405"/>
      <c r="O306" s="405"/>
      <c r="P306" s="405"/>
      <c r="Q306" s="461"/>
      <c r="R306" s="461"/>
      <c r="S306" s="461"/>
      <c r="T306" s="461"/>
      <c r="U306" s="461"/>
      <c r="V306" s="405"/>
      <c r="W306" s="405"/>
      <c r="X306" s="405"/>
      <c r="Y306" s="405"/>
      <c r="Z306" s="405"/>
      <c r="AA306" s="405"/>
      <c r="AB306" s="405"/>
      <c r="AC306" s="405"/>
      <c r="AD306" s="405"/>
      <c r="AE306" s="405"/>
      <c r="AF306" s="405"/>
      <c r="AG306" s="405"/>
      <c r="AH306" s="405"/>
      <c r="AI306" s="405"/>
      <c r="AJ306" s="405"/>
      <c r="AK306" s="405"/>
      <c r="AL306" s="405"/>
      <c r="AM306" s="405"/>
      <c r="AN306" s="405"/>
      <c r="AO306" s="405"/>
    </row>
    <row r="307" spans="7:41">
      <c r="G307" s="405"/>
      <c r="H307" s="405"/>
      <c r="I307" s="461"/>
      <c r="J307" s="461"/>
      <c r="K307" s="405"/>
      <c r="L307" s="405"/>
      <c r="M307" s="405"/>
      <c r="N307" s="405"/>
      <c r="O307" s="405"/>
      <c r="P307" s="405"/>
      <c r="Q307" s="461"/>
      <c r="R307" s="461"/>
      <c r="S307" s="461"/>
      <c r="T307" s="461"/>
      <c r="U307" s="461"/>
      <c r="V307" s="405"/>
      <c r="W307" s="405"/>
      <c r="X307" s="405"/>
      <c r="Y307" s="405"/>
      <c r="Z307" s="405"/>
      <c r="AA307" s="405"/>
      <c r="AB307" s="405"/>
      <c r="AC307" s="405"/>
      <c r="AD307" s="405"/>
      <c r="AE307" s="405"/>
      <c r="AF307" s="405"/>
      <c r="AG307" s="405"/>
      <c r="AH307" s="405"/>
      <c r="AI307" s="405"/>
      <c r="AJ307" s="405"/>
      <c r="AK307" s="405"/>
      <c r="AL307" s="405"/>
      <c r="AM307" s="405"/>
      <c r="AN307" s="405"/>
      <c r="AO307" s="405"/>
    </row>
    <row r="308" spans="7:41">
      <c r="G308" s="405"/>
      <c r="H308" s="405"/>
      <c r="I308" s="461"/>
      <c r="J308" s="461"/>
      <c r="K308" s="405"/>
      <c r="L308" s="405"/>
      <c r="M308" s="405"/>
      <c r="N308" s="405"/>
      <c r="O308" s="405"/>
      <c r="P308" s="405"/>
      <c r="Q308" s="461"/>
      <c r="R308" s="461"/>
      <c r="S308" s="461"/>
      <c r="T308" s="461"/>
      <c r="U308" s="461"/>
      <c r="V308" s="405"/>
      <c r="W308" s="405"/>
      <c r="X308" s="405"/>
      <c r="Y308" s="405"/>
      <c r="Z308" s="405"/>
      <c r="AA308" s="405"/>
      <c r="AB308" s="405"/>
      <c r="AC308" s="405"/>
      <c r="AD308" s="405"/>
      <c r="AE308" s="405"/>
      <c r="AF308" s="405"/>
      <c r="AG308" s="405"/>
      <c r="AH308" s="405"/>
      <c r="AI308" s="405"/>
      <c r="AJ308" s="405"/>
      <c r="AK308" s="405"/>
      <c r="AL308" s="405"/>
      <c r="AM308" s="405"/>
      <c r="AN308" s="405"/>
      <c r="AO308" s="405"/>
    </row>
    <row r="309" spans="7:41">
      <c r="G309" s="405"/>
      <c r="H309" s="405"/>
      <c r="I309" s="461"/>
      <c r="J309" s="461"/>
      <c r="K309" s="405"/>
      <c r="L309" s="405"/>
      <c r="M309" s="405"/>
      <c r="N309" s="405"/>
      <c r="O309" s="405"/>
      <c r="P309" s="405"/>
      <c r="Q309" s="461"/>
      <c r="R309" s="461"/>
      <c r="S309" s="461"/>
      <c r="T309" s="461"/>
      <c r="U309" s="461"/>
      <c r="V309" s="405"/>
      <c r="W309" s="405"/>
      <c r="X309" s="405"/>
      <c r="Y309" s="405"/>
      <c r="Z309" s="405"/>
      <c r="AA309" s="405"/>
      <c r="AB309" s="405"/>
      <c r="AC309" s="405"/>
      <c r="AD309" s="405"/>
      <c r="AE309" s="405"/>
      <c r="AF309" s="405"/>
      <c r="AG309" s="405"/>
      <c r="AH309" s="405"/>
      <c r="AI309" s="405"/>
      <c r="AJ309" s="405"/>
      <c r="AK309" s="405"/>
      <c r="AL309" s="405"/>
      <c r="AM309" s="405"/>
      <c r="AN309" s="405"/>
      <c r="AO309" s="405"/>
    </row>
    <row r="310" spans="7:41">
      <c r="G310" s="405"/>
      <c r="H310" s="405"/>
      <c r="I310" s="461"/>
      <c r="J310" s="461"/>
      <c r="K310" s="405"/>
      <c r="L310" s="405"/>
      <c r="M310" s="405"/>
      <c r="N310" s="405"/>
      <c r="O310" s="405"/>
      <c r="P310" s="405"/>
      <c r="Q310" s="461"/>
      <c r="R310" s="461"/>
      <c r="S310" s="461"/>
      <c r="T310" s="461"/>
      <c r="U310" s="461"/>
      <c r="V310" s="405"/>
      <c r="W310" s="405"/>
      <c r="X310" s="405"/>
      <c r="Y310" s="405"/>
      <c r="Z310" s="405"/>
      <c r="AA310" s="405"/>
      <c r="AB310" s="405"/>
      <c r="AC310" s="405"/>
      <c r="AD310" s="405"/>
      <c r="AE310" s="405"/>
      <c r="AF310" s="405"/>
      <c r="AG310" s="405"/>
      <c r="AH310" s="405"/>
      <c r="AI310" s="405"/>
      <c r="AJ310" s="405"/>
      <c r="AK310" s="405"/>
      <c r="AL310" s="405"/>
      <c r="AM310" s="405"/>
      <c r="AN310" s="405"/>
      <c r="AO310" s="405"/>
    </row>
    <row r="311" spans="7:41">
      <c r="G311" s="405"/>
      <c r="H311" s="405"/>
      <c r="I311" s="461"/>
      <c r="J311" s="461"/>
      <c r="K311" s="405"/>
      <c r="L311" s="405"/>
      <c r="M311" s="405"/>
      <c r="N311" s="405"/>
      <c r="O311" s="405"/>
      <c r="P311" s="405"/>
      <c r="Q311" s="461"/>
      <c r="R311" s="461"/>
      <c r="S311" s="461"/>
      <c r="T311" s="461"/>
      <c r="U311" s="461"/>
      <c r="V311" s="405"/>
      <c r="W311" s="405"/>
      <c r="X311" s="405"/>
      <c r="Y311" s="405"/>
      <c r="Z311" s="405"/>
      <c r="AA311" s="405"/>
      <c r="AB311" s="405"/>
      <c r="AC311" s="405"/>
      <c r="AD311" s="405"/>
      <c r="AE311" s="405"/>
      <c r="AF311" s="405"/>
      <c r="AG311" s="405"/>
      <c r="AH311" s="405"/>
      <c r="AI311" s="405"/>
      <c r="AJ311" s="405"/>
      <c r="AK311" s="405"/>
      <c r="AL311" s="405"/>
      <c r="AM311" s="405"/>
      <c r="AN311" s="405"/>
      <c r="AO311" s="405"/>
    </row>
    <row r="312" spans="7:41">
      <c r="G312" s="405"/>
      <c r="H312" s="405"/>
      <c r="I312" s="461"/>
      <c r="J312" s="461"/>
      <c r="K312" s="405"/>
      <c r="L312" s="405"/>
      <c r="M312" s="405"/>
      <c r="N312" s="405"/>
      <c r="O312" s="405"/>
      <c r="P312" s="405"/>
      <c r="Q312" s="461"/>
      <c r="R312" s="461"/>
      <c r="S312" s="461"/>
      <c r="T312" s="461"/>
      <c r="U312" s="461"/>
      <c r="V312" s="405"/>
      <c r="W312" s="405"/>
      <c r="X312" s="405"/>
      <c r="Y312" s="405"/>
      <c r="Z312" s="405"/>
      <c r="AA312" s="405"/>
      <c r="AB312" s="405"/>
      <c r="AC312" s="405"/>
      <c r="AD312" s="405"/>
      <c r="AE312" s="405"/>
      <c r="AF312" s="405"/>
      <c r="AG312" s="405"/>
      <c r="AH312" s="405"/>
      <c r="AI312" s="405"/>
      <c r="AJ312" s="405"/>
      <c r="AK312" s="405"/>
      <c r="AL312" s="405"/>
      <c r="AM312" s="405"/>
      <c r="AN312" s="405"/>
      <c r="AO312" s="405"/>
    </row>
    <row r="313" spans="7:41">
      <c r="G313" s="405"/>
      <c r="H313" s="405"/>
      <c r="I313" s="461"/>
      <c r="J313" s="461"/>
      <c r="K313" s="405"/>
      <c r="L313" s="405"/>
      <c r="M313" s="405"/>
      <c r="N313" s="405"/>
      <c r="O313" s="405"/>
      <c r="P313" s="405"/>
      <c r="Q313" s="461"/>
      <c r="R313" s="461"/>
      <c r="S313" s="461"/>
      <c r="T313" s="461"/>
      <c r="U313" s="461"/>
      <c r="V313" s="405"/>
      <c r="W313" s="405"/>
      <c r="X313" s="405"/>
      <c r="Y313" s="405"/>
      <c r="Z313" s="405"/>
      <c r="AA313" s="405"/>
      <c r="AB313" s="405"/>
      <c r="AC313" s="405"/>
      <c r="AD313" s="405"/>
      <c r="AE313" s="405"/>
      <c r="AF313" s="405"/>
      <c r="AG313" s="405"/>
      <c r="AH313" s="405"/>
      <c r="AI313" s="405"/>
      <c r="AJ313" s="405"/>
      <c r="AK313" s="405"/>
      <c r="AL313" s="405"/>
      <c r="AM313" s="405"/>
      <c r="AN313" s="405"/>
      <c r="AO313" s="405"/>
    </row>
    <row r="314" spans="7:41">
      <c r="G314" s="405"/>
      <c r="H314" s="405"/>
      <c r="I314" s="461"/>
      <c r="J314" s="461"/>
      <c r="K314" s="405"/>
      <c r="L314" s="405"/>
      <c r="M314" s="405"/>
      <c r="N314" s="405"/>
      <c r="O314" s="405"/>
      <c r="P314" s="405"/>
      <c r="Q314" s="461"/>
      <c r="R314" s="461"/>
      <c r="S314" s="461"/>
      <c r="T314" s="461"/>
      <c r="U314" s="461"/>
      <c r="V314" s="405"/>
      <c r="W314" s="405"/>
      <c r="X314" s="405"/>
      <c r="Y314" s="405"/>
      <c r="Z314" s="405"/>
      <c r="AA314" s="405"/>
      <c r="AB314" s="405"/>
      <c r="AC314" s="405"/>
      <c r="AD314" s="405"/>
      <c r="AE314" s="405"/>
      <c r="AF314" s="405"/>
      <c r="AG314" s="405"/>
      <c r="AH314" s="405"/>
      <c r="AI314" s="405"/>
      <c r="AJ314" s="405"/>
      <c r="AK314" s="405"/>
      <c r="AL314" s="405"/>
      <c r="AM314" s="405"/>
      <c r="AN314" s="405"/>
      <c r="AO314" s="405"/>
    </row>
    <row r="315" spans="7:41">
      <c r="G315" s="405"/>
      <c r="H315" s="405"/>
      <c r="I315" s="461"/>
      <c r="J315" s="461"/>
      <c r="K315" s="405"/>
      <c r="L315" s="405"/>
      <c r="M315" s="405"/>
      <c r="N315" s="405"/>
      <c r="O315" s="405"/>
      <c r="P315" s="405"/>
      <c r="Q315" s="461"/>
      <c r="R315" s="461"/>
      <c r="S315" s="461"/>
      <c r="T315" s="461"/>
      <c r="U315" s="461"/>
      <c r="V315" s="405"/>
      <c r="W315" s="405"/>
      <c r="X315" s="405"/>
      <c r="Y315" s="405"/>
      <c r="Z315" s="405"/>
      <c r="AA315" s="405"/>
      <c r="AB315" s="405"/>
      <c r="AC315" s="405"/>
      <c r="AD315" s="405"/>
      <c r="AE315" s="405"/>
      <c r="AF315" s="405"/>
      <c r="AG315" s="405"/>
      <c r="AH315" s="405"/>
      <c r="AI315" s="405"/>
      <c r="AJ315" s="405"/>
      <c r="AK315" s="405"/>
      <c r="AL315" s="405"/>
      <c r="AM315" s="405"/>
      <c r="AN315" s="405"/>
      <c r="AO315" s="405"/>
    </row>
    <row r="316" spans="7:41">
      <c r="G316" s="405"/>
      <c r="H316" s="405"/>
      <c r="I316" s="461"/>
      <c r="J316" s="461"/>
      <c r="K316" s="405"/>
      <c r="L316" s="405"/>
      <c r="M316" s="405"/>
      <c r="N316" s="405"/>
      <c r="O316" s="405"/>
      <c r="P316" s="405"/>
      <c r="Q316" s="461"/>
      <c r="R316" s="461"/>
      <c r="S316" s="461"/>
      <c r="T316" s="461"/>
      <c r="U316" s="461"/>
      <c r="V316" s="405"/>
      <c r="W316" s="405"/>
      <c r="X316" s="405"/>
      <c r="Y316" s="405"/>
      <c r="Z316" s="405"/>
      <c r="AA316" s="405"/>
      <c r="AB316" s="405"/>
      <c r="AC316" s="405"/>
      <c r="AD316" s="405"/>
      <c r="AE316" s="405"/>
      <c r="AF316" s="405"/>
      <c r="AG316" s="405"/>
      <c r="AH316" s="405"/>
      <c r="AI316" s="405"/>
      <c r="AJ316" s="405"/>
      <c r="AK316" s="405"/>
      <c r="AL316" s="405"/>
      <c r="AM316" s="405"/>
      <c r="AN316" s="405"/>
      <c r="AO316" s="405"/>
    </row>
    <row r="317" spans="7:41">
      <c r="G317" s="405"/>
      <c r="H317" s="405"/>
      <c r="I317" s="461"/>
      <c r="J317" s="461"/>
      <c r="K317" s="405"/>
      <c r="L317" s="405"/>
      <c r="M317" s="405"/>
      <c r="N317" s="405"/>
      <c r="O317" s="405"/>
      <c r="P317" s="405"/>
      <c r="Q317" s="461"/>
      <c r="R317" s="461"/>
      <c r="S317" s="461"/>
      <c r="T317" s="461"/>
      <c r="U317" s="461"/>
      <c r="V317" s="405"/>
      <c r="W317" s="405"/>
      <c r="X317" s="405"/>
      <c r="Y317" s="405"/>
      <c r="Z317" s="405"/>
      <c r="AA317" s="405"/>
      <c r="AB317" s="405"/>
      <c r="AC317" s="405"/>
      <c r="AD317" s="405"/>
      <c r="AE317" s="405"/>
      <c r="AF317" s="405"/>
      <c r="AG317" s="405"/>
      <c r="AH317" s="405"/>
      <c r="AI317" s="405"/>
      <c r="AJ317" s="405"/>
      <c r="AK317" s="405"/>
      <c r="AL317" s="405"/>
      <c r="AM317" s="405"/>
      <c r="AN317" s="405"/>
      <c r="AO317" s="405"/>
    </row>
    <row r="318" spans="7:41">
      <c r="G318" s="405"/>
      <c r="H318" s="405"/>
      <c r="I318" s="461"/>
      <c r="J318" s="461"/>
      <c r="K318" s="405"/>
      <c r="L318" s="405"/>
      <c r="M318" s="405"/>
      <c r="N318" s="405"/>
      <c r="O318" s="405"/>
      <c r="P318" s="405"/>
      <c r="Q318" s="461"/>
      <c r="R318" s="461"/>
      <c r="S318" s="461"/>
      <c r="T318" s="461"/>
      <c r="U318" s="461"/>
      <c r="V318" s="405"/>
      <c r="W318" s="405"/>
      <c r="X318" s="405"/>
      <c r="Y318" s="405"/>
      <c r="Z318" s="405"/>
      <c r="AA318" s="405"/>
      <c r="AB318" s="405"/>
      <c r="AC318" s="405"/>
      <c r="AD318" s="405"/>
      <c r="AE318" s="405"/>
      <c r="AF318" s="405"/>
      <c r="AG318" s="405"/>
      <c r="AH318" s="405"/>
      <c r="AI318" s="405"/>
      <c r="AJ318" s="405"/>
      <c r="AK318" s="405"/>
      <c r="AL318" s="405"/>
      <c r="AM318" s="405"/>
      <c r="AN318" s="405"/>
      <c r="AO318" s="405"/>
    </row>
    <row r="319" spans="7:41">
      <c r="G319" s="405"/>
      <c r="H319" s="405"/>
      <c r="I319" s="461"/>
      <c r="J319" s="461"/>
      <c r="K319" s="405"/>
      <c r="L319" s="405"/>
      <c r="M319" s="405"/>
      <c r="N319" s="405"/>
      <c r="O319" s="405"/>
      <c r="P319" s="405"/>
      <c r="Q319" s="461"/>
      <c r="R319" s="461"/>
      <c r="S319" s="461"/>
      <c r="T319" s="461"/>
      <c r="U319" s="461"/>
      <c r="V319" s="405"/>
      <c r="W319" s="405"/>
      <c r="X319" s="405"/>
      <c r="Y319" s="405"/>
      <c r="Z319" s="405"/>
      <c r="AA319" s="405"/>
      <c r="AB319" s="405"/>
      <c r="AC319" s="405"/>
      <c r="AD319" s="405"/>
      <c r="AE319" s="405"/>
      <c r="AF319" s="405"/>
      <c r="AG319" s="405"/>
      <c r="AH319" s="405"/>
      <c r="AI319" s="405"/>
      <c r="AJ319" s="405"/>
      <c r="AK319" s="405"/>
      <c r="AL319" s="405"/>
      <c r="AM319" s="405"/>
      <c r="AN319" s="405"/>
      <c r="AO319" s="405"/>
    </row>
    <row r="320" spans="7:41">
      <c r="G320" s="405"/>
      <c r="H320" s="405"/>
      <c r="I320" s="461"/>
      <c r="J320" s="461"/>
      <c r="K320" s="405"/>
      <c r="L320" s="405"/>
      <c r="M320" s="405"/>
      <c r="N320" s="405"/>
      <c r="O320" s="405"/>
      <c r="P320" s="405"/>
      <c r="Q320" s="461"/>
      <c r="R320" s="461"/>
      <c r="S320" s="461"/>
      <c r="T320" s="461"/>
      <c r="U320" s="461"/>
      <c r="V320" s="405"/>
      <c r="W320" s="405"/>
      <c r="X320" s="405"/>
      <c r="Y320" s="405"/>
      <c r="Z320" s="405"/>
      <c r="AA320" s="405"/>
      <c r="AB320" s="405"/>
      <c r="AC320" s="405"/>
      <c r="AD320" s="405"/>
      <c r="AE320" s="405"/>
      <c r="AF320" s="405"/>
      <c r="AG320" s="405"/>
      <c r="AH320" s="405"/>
      <c r="AI320" s="405"/>
      <c r="AJ320" s="405"/>
      <c r="AK320" s="405"/>
      <c r="AL320" s="405"/>
      <c r="AM320" s="405"/>
      <c r="AN320" s="405"/>
      <c r="AO320" s="405"/>
    </row>
    <row r="321" spans="7:41">
      <c r="G321" s="405"/>
      <c r="H321" s="405"/>
      <c r="I321" s="461"/>
      <c r="J321" s="461"/>
      <c r="K321" s="405"/>
      <c r="L321" s="405"/>
      <c r="M321" s="405"/>
      <c r="N321" s="405"/>
      <c r="O321" s="405"/>
      <c r="P321" s="405"/>
      <c r="Q321" s="461"/>
      <c r="R321" s="461"/>
      <c r="S321" s="461"/>
      <c r="T321" s="461"/>
      <c r="U321" s="461"/>
      <c r="V321" s="405"/>
      <c r="W321" s="405"/>
      <c r="X321" s="405"/>
      <c r="Y321" s="405"/>
      <c r="Z321" s="405"/>
      <c r="AA321" s="405"/>
      <c r="AB321" s="405"/>
      <c r="AC321" s="405"/>
      <c r="AD321" s="405"/>
      <c r="AE321" s="405"/>
      <c r="AF321" s="405"/>
      <c r="AG321" s="405"/>
      <c r="AH321" s="405"/>
      <c r="AI321" s="405"/>
      <c r="AJ321" s="405"/>
      <c r="AK321" s="405"/>
      <c r="AL321" s="405"/>
      <c r="AM321" s="405"/>
      <c r="AN321" s="405"/>
      <c r="AO321" s="405"/>
    </row>
    <row r="322" spans="7:41">
      <c r="G322" s="405"/>
      <c r="H322" s="405"/>
      <c r="I322" s="461"/>
      <c r="J322" s="461"/>
      <c r="K322" s="405"/>
      <c r="L322" s="405"/>
      <c r="M322" s="405"/>
      <c r="N322" s="405"/>
      <c r="O322" s="405"/>
      <c r="P322" s="405"/>
      <c r="Q322" s="461"/>
      <c r="R322" s="461"/>
      <c r="S322" s="461"/>
      <c r="T322" s="461"/>
      <c r="U322" s="461"/>
      <c r="V322" s="405"/>
      <c r="W322" s="405"/>
      <c r="X322" s="405"/>
      <c r="Y322" s="405"/>
      <c r="Z322" s="405"/>
      <c r="AA322" s="405"/>
      <c r="AB322" s="405"/>
      <c r="AC322" s="405"/>
      <c r="AD322" s="405"/>
      <c r="AE322" s="405"/>
      <c r="AF322" s="405"/>
      <c r="AG322" s="405"/>
      <c r="AH322" s="405"/>
      <c r="AI322" s="405"/>
      <c r="AJ322" s="405"/>
      <c r="AK322" s="405"/>
      <c r="AL322" s="405"/>
      <c r="AM322" s="405"/>
      <c r="AN322" s="405"/>
      <c r="AO322" s="405"/>
    </row>
    <row r="323" spans="7:41">
      <c r="G323" s="405"/>
      <c r="H323" s="405"/>
      <c r="I323" s="461"/>
      <c r="J323" s="461"/>
      <c r="K323" s="405"/>
      <c r="L323" s="405"/>
      <c r="M323" s="405"/>
      <c r="N323" s="405"/>
      <c r="O323" s="405"/>
      <c r="P323" s="405"/>
      <c r="Q323" s="461"/>
      <c r="R323" s="461"/>
      <c r="S323" s="461"/>
      <c r="T323" s="461"/>
      <c r="U323" s="461"/>
      <c r="V323" s="405"/>
      <c r="W323" s="405"/>
      <c r="X323" s="405"/>
      <c r="Y323" s="405"/>
      <c r="Z323" s="405"/>
      <c r="AA323" s="405"/>
      <c r="AB323" s="405"/>
      <c r="AC323" s="405"/>
      <c r="AD323" s="405"/>
      <c r="AE323" s="405"/>
      <c r="AF323" s="405"/>
      <c r="AG323" s="405"/>
      <c r="AH323" s="405"/>
      <c r="AI323" s="405"/>
      <c r="AJ323" s="405"/>
      <c r="AK323" s="405"/>
      <c r="AL323" s="405"/>
      <c r="AM323" s="405"/>
      <c r="AN323" s="405"/>
      <c r="AO323" s="405"/>
    </row>
    <row r="324" spans="7:41">
      <c r="G324" s="405"/>
      <c r="H324" s="405"/>
      <c r="I324" s="461"/>
      <c r="J324" s="461"/>
      <c r="K324" s="405"/>
      <c r="L324" s="405"/>
      <c r="M324" s="405"/>
      <c r="N324" s="405"/>
      <c r="O324" s="405"/>
      <c r="P324" s="405"/>
      <c r="Q324" s="461"/>
      <c r="R324" s="461"/>
      <c r="S324" s="461"/>
      <c r="T324" s="461"/>
      <c r="U324" s="461"/>
      <c r="V324" s="405"/>
      <c r="W324" s="405"/>
      <c r="X324" s="405"/>
      <c r="Y324" s="405"/>
      <c r="Z324" s="405"/>
      <c r="AA324" s="405"/>
      <c r="AB324" s="405"/>
      <c r="AC324" s="405"/>
      <c r="AD324" s="405"/>
      <c r="AE324" s="405"/>
      <c r="AF324" s="405"/>
      <c r="AG324" s="405"/>
      <c r="AH324" s="405"/>
      <c r="AI324" s="405"/>
      <c r="AJ324" s="405"/>
      <c r="AK324" s="405"/>
      <c r="AL324" s="405"/>
      <c r="AM324" s="405"/>
      <c r="AN324" s="405"/>
      <c r="AO324" s="405"/>
    </row>
    <row r="325" spans="7:41">
      <c r="G325" s="405"/>
      <c r="H325" s="405"/>
      <c r="I325" s="461"/>
      <c r="J325" s="461"/>
      <c r="K325" s="405"/>
      <c r="L325" s="405"/>
      <c r="M325" s="405"/>
      <c r="N325" s="405"/>
      <c r="O325" s="405"/>
      <c r="P325" s="405"/>
      <c r="Q325" s="461"/>
      <c r="R325" s="461"/>
      <c r="S325" s="461"/>
      <c r="T325" s="461"/>
      <c r="U325" s="461"/>
      <c r="V325" s="405"/>
      <c r="W325" s="405"/>
      <c r="X325" s="405"/>
      <c r="Y325" s="405"/>
      <c r="Z325" s="405"/>
      <c r="AA325" s="405"/>
      <c r="AB325" s="405"/>
      <c r="AC325" s="405"/>
      <c r="AD325" s="405"/>
      <c r="AE325" s="405"/>
      <c r="AF325" s="405"/>
      <c r="AG325" s="405"/>
      <c r="AH325" s="405"/>
      <c r="AI325" s="405"/>
      <c r="AJ325" s="405"/>
      <c r="AK325" s="405"/>
      <c r="AL325" s="405"/>
      <c r="AM325" s="405"/>
      <c r="AN325" s="405"/>
      <c r="AO325" s="405"/>
    </row>
    <row r="326" spans="7:41">
      <c r="G326" s="405"/>
      <c r="H326" s="405"/>
      <c r="I326" s="461"/>
      <c r="J326" s="461"/>
      <c r="K326" s="405"/>
      <c r="L326" s="405"/>
      <c r="M326" s="405"/>
      <c r="N326" s="405"/>
      <c r="O326" s="405"/>
      <c r="P326" s="405"/>
      <c r="Q326" s="461"/>
      <c r="R326" s="461"/>
      <c r="S326" s="461"/>
      <c r="T326" s="461"/>
      <c r="U326" s="461"/>
      <c r="V326" s="405"/>
      <c r="W326" s="405"/>
      <c r="X326" s="405"/>
      <c r="Y326" s="405"/>
      <c r="Z326" s="405"/>
      <c r="AA326" s="405"/>
      <c r="AB326" s="405"/>
      <c r="AC326" s="405"/>
      <c r="AD326" s="405"/>
      <c r="AE326" s="405"/>
      <c r="AF326" s="405"/>
      <c r="AG326" s="405"/>
      <c r="AH326" s="405"/>
      <c r="AI326" s="405"/>
      <c r="AJ326" s="405"/>
      <c r="AK326" s="405"/>
      <c r="AL326" s="405"/>
      <c r="AM326" s="405"/>
      <c r="AN326" s="405"/>
      <c r="AO326" s="405"/>
    </row>
    <row r="327" spans="7:41">
      <c r="G327" s="405"/>
      <c r="H327" s="405"/>
      <c r="I327" s="461"/>
      <c r="J327" s="461"/>
      <c r="K327" s="405"/>
      <c r="L327" s="405"/>
      <c r="M327" s="405"/>
      <c r="N327" s="405"/>
      <c r="O327" s="405"/>
      <c r="P327" s="405"/>
      <c r="Q327" s="461"/>
      <c r="R327" s="461"/>
      <c r="S327" s="461"/>
      <c r="T327" s="461"/>
      <c r="U327" s="461"/>
      <c r="V327" s="405"/>
      <c r="W327" s="405"/>
      <c r="X327" s="405"/>
      <c r="Y327" s="405"/>
      <c r="Z327" s="405"/>
      <c r="AA327" s="405"/>
      <c r="AB327" s="405"/>
      <c r="AC327" s="405"/>
      <c r="AD327" s="405"/>
      <c r="AE327" s="405"/>
      <c r="AF327" s="405"/>
      <c r="AG327" s="405"/>
      <c r="AH327" s="405"/>
      <c r="AI327" s="405"/>
      <c r="AJ327" s="405"/>
      <c r="AK327" s="405"/>
      <c r="AL327" s="405"/>
      <c r="AM327" s="405"/>
      <c r="AN327" s="405"/>
      <c r="AO327" s="405"/>
    </row>
    <row r="328" spans="7:41">
      <c r="G328" s="405"/>
      <c r="H328" s="405"/>
      <c r="I328" s="461"/>
      <c r="J328" s="461"/>
      <c r="K328" s="405"/>
      <c r="L328" s="405"/>
      <c r="M328" s="405"/>
      <c r="N328" s="405"/>
      <c r="O328" s="405"/>
      <c r="P328" s="405"/>
      <c r="Q328" s="461"/>
      <c r="R328" s="461"/>
      <c r="S328" s="461"/>
      <c r="T328" s="461"/>
      <c r="U328" s="461"/>
      <c r="V328" s="405"/>
      <c r="W328" s="405"/>
      <c r="X328" s="405"/>
      <c r="Y328" s="405"/>
      <c r="Z328" s="405"/>
      <c r="AA328" s="405"/>
      <c r="AB328" s="405"/>
      <c r="AC328" s="405"/>
      <c r="AD328" s="405"/>
      <c r="AE328" s="405"/>
      <c r="AF328" s="405"/>
      <c r="AG328" s="405"/>
      <c r="AH328" s="405"/>
      <c r="AI328" s="405"/>
      <c r="AJ328" s="405"/>
      <c r="AK328" s="405"/>
      <c r="AL328" s="405"/>
      <c r="AM328" s="405"/>
      <c r="AN328" s="405"/>
      <c r="AO328" s="405"/>
    </row>
    <row r="329" spans="7:41">
      <c r="G329" s="405"/>
      <c r="H329" s="405"/>
      <c r="I329" s="461"/>
      <c r="J329" s="461"/>
      <c r="K329" s="405"/>
      <c r="L329" s="405"/>
      <c r="M329" s="405"/>
      <c r="N329" s="405"/>
      <c r="O329" s="405"/>
      <c r="P329" s="405"/>
      <c r="Q329" s="461"/>
      <c r="R329" s="461"/>
      <c r="S329" s="461"/>
      <c r="T329" s="461"/>
      <c r="U329" s="461"/>
      <c r="V329" s="405"/>
      <c r="W329" s="405"/>
      <c r="X329" s="405"/>
      <c r="Y329" s="405"/>
      <c r="Z329" s="405"/>
      <c r="AA329" s="405"/>
      <c r="AB329" s="405"/>
      <c r="AC329" s="405"/>
      <c r="AD329" s="405"/>
      <c r="AE329" s="405"/>
      <c r="AF329" s="405"/>
      <c r="AG329" s="405"/>
      <c r="AH329" s="405"/>
      <c r="AI329" s="405"/>
      <c r="AJ329" s="405"/>
      <c r="AK329" s="405"/>
      <c r="AL329" s="405"/>
      <c r="AM329" s="405"/>
      <c r="AN329" s="405"/>
      <c r="AO329" s="405"/>
    </row>
    <row r="330" spans="7:41">
      <c r="G330" s="405"/>
      <c r="H330" s="405"/>
      <c r="I330" s="461"/>
      <c r="J330" s="461"/>
      <c r="K330" s="405"/>
      <c r="L330" s="405"/>
      <c r="M330" s="405"/>
      <c r="N330" s="405"/>
      <c r="O330" s="405"/>
      <c r="P330" s="405"/>
      <c r="Q330" s="461"/>
      <c r="R330" s="461"/>
      <c r="S330" s="461"/>
      <c r="T330" s="461"/>
      <c r="U330" s="461"/>
      <c r="V330" s="405"/>
      <c r="W330" s="405"/>
      <c r="X330" s="405"/>
      <c r="Y330" s="405"/>
      <c r="Z330" s="405"/>
      <c r="AA330" s="405"/>
      <c r="AB330" s="405"/>
      <c r="AC330" s="405"/>
      <c r="AD330" s="405"/>
      <c r="AE330" s="405"/>
      <c r="AF330" s="405"/>
      <c r="AG330" s="405"/>
      <c r="AH330" s="405"/>
      <c r="AI330" s="405"/>
      <c r="AJ330" s="405"/>
      <c r="AK330" s="405"/>
      <c r="AL330" s="405"/>
      <c r="AM330" s="405"/>
      <c r="AN330" s="405"/>
      <c r="AO330" s="405"/>
    </row>
    <row r="331" spans="7:41">
      <c r="G331" s="405"/>
      <c r="H331" s="405"/>
      <c r="I331" s="461"/>
      <c r="J331" s="461"/>
      <c r="K331" s="405"/>
      <c r="L331" s="405"/>
      <c r="M331" s="405"/>
      <c r="N331" s="405"/>
      <c r="O331" s="405"/>
      <c r="P331" s="405"/>
      <c r="Q331" s="461"/>
      <c r="R331" s="461"/>
      <c r="S331" s="461"/>
      <c r="T331" s="461"/>
      <c r="U331" s="461"/>
      <c r="V331" s="405"/>
      <c r="W331" s="405"/>
      <c r="X331" s="405"/>
      <c r="Y331" s="405"/>
      <c r="Z331" s="405"/>
      <c r="AA331" s="405"/>
      <c r="AB331" s="405"/>
      <c r="AC331" s="405"/>
      <c r="AD331" s="405"/>
      <c r="AE331" s="405"/>
      <c r="AF331" s="405"/>
      <c r="AG331" s="405"/>
      <c r="AH331" s="405"/>
      <c r="AI331" s="405"/>
      <c r="AJ331" s="405"/>
      <c r="AK331" s="405"/>
      <c r="AL331" s="405"/>
      <c r="AM331" s="405"/>
      <c r="AN331" s="405"/>
      <c r="AO331" s="405"/>
    </row>
    <row r="332" spans="7:41">
      <c r="G332" s="405"/>
      <c r="H332" s="405"/>
      <c r="I332" s="461"/>
      <c r="J332" s="461"/>
      <c r="K332" s="405"/>
      <c r="L332" s="405"/>
      <c r="M332" s="405"/>
      <c r="N332" s="405"/>
      <c r="O332" s="405"/>
      <c r="P332" s="405"/>
      <c r="Q332" s="461"/>
      <c r="R332" s="461"/>
      <c r="S332" s="461"/>
      <c r="T332" s="461"/>
      <c r="U332" s="461"/>
      <c r="V332" s="405"/>
      <c r="W332" s="405"/>
      <c r="X332" s="405"/>
      <c r="Y332" s="405"/>
      <c r="Z332" s="405"/>
      <c r="AA332" s="405"/>
      <c r="AB332" s="405"/>
      <c r="AC332" s="405"/>
      <c r="AD332" s="405"/>
      <c r="AE332" s="405"/>
      <c r="AF332" s="405"/>
      <c r="AG332" s="405"/>
      <c r="AH332" s="405"/>
      <c r="AI332" s="405"/>
      <c r="AJ332" s="405"/>
      <c r="AK332" s="405"/>
      <c r="AL332" s="405"/>
      <c r="AM332" s="405"/>
      <c r="AN332" s="405"/>
      <c r="AO332" s="405"/>
    </row>
    <row r="333" spans="7:41">
      <c r="G333" s="405"/>
      <c r="H333" s="405"/>
      <c r="I333" s="461"/>
      <c r="J333" s="461"/>
      <c r="K333" s="405"/>
      <c r="L333" s="405"/>
      <c r="M333" s="405"/>
      <c r="N333" s="405"/>
      <c r="O333" s="405"/>
      <c r="P333" s="405"/>
      <c r="Q333" s="461"/>
      <c r="R333" s="461"/>
      <c r="S333" s="461"/>
      <c r="T333" s="461"/>
      <c r="U333" s="461"/>
      <c r="V333" s="405"/>
      <c r="W333" s="405"/>
      <c r="X333" s="405"/>
      <c r="Y333" s="405"/>
      <c r="Z333" s="405"/>
      <c r="AA333" s="405"/>
      <c r="AB333" s="405"/>
      <c r="AC333" s="405"/>
      <c r="AD333" s="405"/>
      <c r="AE333" s="405"/>
      <c r="AF333" s="405"/>
      <c r="AG333" s="405"/>
      <c r="AH333" s="405"/>
      <c r="AI333" s="405"/>
      <c r="AJ333" s="405"/>
      <c r="AK333" s="405"/>
      <c r="AL333" s="405"/>
      <c r="AM333" s="405"/>
      <c r="AN333" s="405"/>
      <c r="AO333" s="405"/>
    </row>
    <row r="334" spans="7:41">
      <c r="G334" s="405"/>
      <c r="H334" s="405"/>
      <c r="I334" s="461"/>
      <c r="J334" s="461"/>
      <c r="K334" s="405"/>
      <c r="L334" s="405"/>
      <c r="M334" s="405"/>
      <c r="N334" s="405"/>
      <c r="O334" s="405"/>
      <c r="P334" s="405"/>
      <c r="Q334" s="461"/>
      <c r="R334" s="461"/>
      <c r="S334" s="461"/>
      <c r="T334" s="461"/>
      <c r="U334" s="461"/>
      <c r="V334" s="405"/>
      <c r="W334" s="405"/>
      <c r="X334" s="405"/>
      <c r="Y334" s="405"/>
      <c r="Z334" s="405"/>
      <c r="AA334" s="405"/>
      <c r="AB334" s="405"/>
      <c r="AC334" s="405"/>
      <c r="AD334" s="405"/>
      <c r="AE334" s="405"/>
      <c r="AF334" s="405"/>
      <c r="AG334" s="405"/>
      <c r="AH334" s="405"/>
      <c r="AI334" s="405"/>
      <c r="AJ334" s="405"/>
      <c r="AK334" s="405"/>
      <c r="AL334" s="405"/>
      <c r="AM334" s="405"/>
      <c r="AN334" s="405"/>
      <c r="AO334" s="405"/>
    </row>
    <row r="335" spans="7:41">
      <c r="G335" s="405"/>
      <c r="H335" s="405"/>
      <c r="I335" s="461"/>
      <c r="J335" s="461"/>
      <c r="K335" s="405"/>
      <c r="L335" s="405"/>
      <c r="M335" s="405"/>
      <c r="N335" s="405"/>
      <c r="O335" s="405"/>
      <c r="P335" s="405"/>
      <c r="Q335" s="461"/>
      <c r="R335" s="461"/>
      <c r="S335" s="461"/>
      <c r="T335" s="461"/>
      <c r="U335" s="461"/>
      <c r="V335" s="405"/>
      <c r="W335" s="405"/>
      <c r="X335" s="405"/>
      <c r="Y335" s="405"/>
      <c r="Z335" s="405"/>
      <c r="AA335" s="405"/>
      <c r="AB335" s="405"/>
      <c r="AC335" s="405"/>
      <c r="AD335" s="405"/>
      <c r="AE335" s="405"/>
      <c r="AF335" s="405"/>
      <c r="AG335" s="405"/>
      <c r="AH335" s="405"/>
      <c r="AI335" s="405"/>
      <c r="AJ335" s="405"/>
      <c r="AK335" s="405"/>
      <c r="AL335" s="405"/>
      <c r="AM335" s="405"/>
      <c r="AN335" s="405"/>
      <c r="AO335" s="405"/>
    </row>
    <row r="336" spans="7:41">
      <c r="G336" s="405"/>
      <c r="H336" s="405"/>
      <c r="I336" s="461"/>
      <c r="J336" s="461"/>
      <c r="K336" s="405"/>
      <c r="L336" s="405"/>
      <c r="M336" s="405"/>
      <c r="N336" s="405"/>
      <c r="O336" s="405"/>
      <c r="P336" s="405"/>
      <c r="Q336" s="461"/>
      <c r="R336" s="461"/>
      <c r="S336" s="461"/>
      <c r="T336" s="461"/>
      <c r="U336" s="461"/>
      <c r="V336" s="405"/>
      <c r="W336" s="405"/>
      <c r="X336" s="405"/>
      <c r="Y336" s="405"/>
      <c r="Z336" s="405"/>
      <c r="AA336" s="405"/>
      <c r="AB336" s="405"/>
      <c r="AC336" s="405"/>
      <c r="AD336" s="405"/>
      <c r="AE336" s="405"/>
      <c r="AF336" s="405"/>
      <c r="AG336" s="405"/>
      <c r="AH336" s="405"/>
      <c r="AI336" s="405"/>
      <c r="AJ336" s="405"/>
      <c r="AK336" s="405"/>
      <c r="AL336" s="405"/>
      <c r="AM336" s="405"/>
      <c r="AN336" s="405"/>
      <c r="AO336" s="405"/>
    </row>
    <row r="337" spans="7:41">
      <c r="G337" s="405"/>
      <c r="H337" s="405"/>
      <c r="I337" s="461"/>
      <c r="J337" s="461"/>
      <c r="K337" s="405"/>
      <c r="L337" s="405"/>
      <c r="M337" s="405"/>
      <c r="N337" s="405"/>
      <c r="O337" s="405"/>
      <c r="P337" s="405"/>
      <c r="Q337" s="461"/>
      <c r="R337" s="461"/>
      <c r="S337" s="461"/>
      <c r="T337" s="461"/>
      <c r="U337" s="461"/>
      <c r="V337" s="405"/>
      <c r="W337" s="405"/>
      <c r="X337" s="405"/>
      <c r="Y337" s="405"/>
      <c r="Z337" s="405"/>
      <c r="AA337" s="405"/>
      <c r="AB337" s="405"/>
      <c r="AC337" s="405"/>
      <c r="AD337" s="405"/>
      <c r="AE337" s="405"/>
      <c r="AF337" s="405"/>
      <c r="AG337" s="405"/>
      <c r="AH337" s="405"/>
      <c r="AI337" s="405"/>
      <c r="AJ337" s="405"/>
      <c r="AK337" s="405"/>
      <c r="AL337" s="405"/>
      <c r="AM337" s="405"/>
      <c r="AN337" s="405"/>
      <c r="AO337" s="405"/>
    </row>
    <row r="338" spans="7:41">
      <c r="G338" s="405"/>
      <c r="H338" s="405"/>
      <c r="I338" s="461"/>
      <c r="J338" s="461"/>
      <c r="K338" s="405"/>
      <c r="L338" s="405"/>
      <c r="M338" s="405"/>
      <c r="N338" s="405"/>
      <c r="O338" s="405"/>
      <c r="P338" s="405"/>
      <c r="Q338" s="461"/>
      <c r="R338" s="461"/>
      <c r="S338" s="461"/>
      <c r="T338" s="461"/>
      <c r="U338" s="461"/>
      <c r="V338" s="405"/>
      <c r="W338" s="405"/>
      <c r="X338" s="405"/>
      <c r="Y338" s="405"/>
      <c r="Z338" s="405"/>
      <c r="AA338" s="405"/>
      <c r="AB338" s="405"/>
      <c r="AC338" s="405"/>
      <c r="AD338" s="405"/>
      <c r="AE338" s="405"/>
      <c r="AF338" s="405"/>
      <c r="AG338" s="405"/>
      <c r="AH338" s="405"/>
      <c r="AI338" s="405"/>
      <c r="AJ338" s="405"/>
      <c r="AK338" s="405"/>
      <c r="AL338" s="405"/>
      <c r="AM338" s="405"/>
      <c r="AN338" s="405"/>
      <c r="AO338" s="405"/>
    </row>
    <row r="339" spans="7:41">
      <c r="G339" s="405"/>
      <c r="H339" s="405"/>
      <c r="I339" s="461"/>
      <c r="J339" s="461"/>
      <c r="K339" s="405"/>
      <c r="L339" s="405"/>
      <c r="M339" s="405"/>
      <c r="N339" s="405"/>
      <c r="O339" s="405"/>
      <c r="P339" s="405"/>
      <c r="Q339" s="461"/>
      <c r="R339" s="461"/>
      <c r="S339" s="461"/>
      <c r="T339" s="461"/>
      <c r="U339" s="461"/>
      <c r="V339" s="405"/>
      <c r="W339" s="405"/>
      <c r="X339" s="405"/>
      <c r="Y339" s="405"/>
      <c r="Z339" s="405"/>
      <c r="AA339" s="405"/>
      <c r="AB339" s="405"/>
      <c r="AC339" s="405"/>
      <c r="AD339" s="405"/>
      <c r="AE339" s="405"/>
      <c r="AF339" s="405"/>
      <c r="AG339" s="405"/>
      <c r="AH339" s="405"/>
      <c r="AI339" s="405"/>
      <c r="AJ339" s="405"/>
      <c r="AK339" s="405"/>
      <c r="AL339" s="405"/>
      <c r="AM339" s="405"/>
      <c r="AN339" s="405"/>
      <c r="AO339" s="405"/>
    </row>
    <row r="340" spans="7:41">
      <c r="G340" s="405"/>
      <c r="H340" s="405"/>
      <c r="I340" s="461"/>
      <c r="J340" s="461"/>
      <c r="K340" s="405"/>
      <c r="L340" s="405"/>
      <c r="M340" s="405"/>
      <c r="N340" s="405"/>
      <c r="O340" s="405"/>
      <c r="P340" s="405"/>
      <c r="Q340" s="461"/>
      <c r="R340" s="461"/>
      <c r="S340" s="461"/>
      <c r="T340" s="461"/>
      <c r="U340" s="461"/>
      <c r="V340" s="405"/>
      <c r="W340" s="405"/>
      <c r="X340" s="405"/>
      <c r="Y340" s="405"/>
      <c r="Z340" s="405"/>
      <c r="AA340" s="405"/>
      <c r="AB340" s="405"/>
      <c r="AC340" s="405"/>
      <c r="AD340" s="405"/>
      <c r="AE340" s="405"/>
      <c r="AF340" s="405"/>
      <c r="AG340" s="405"/>
      <c r="AH340" s="405"/>
      <c r="AI340" s="405"/>
      <c r="AJ340" s="405"/>
      <c r="AK340" s="405"/>
      <c r="AL340" s="405"/>
      <c r="AM340" s="405"/>
      <c r="AN340" s="405"/>
      <c r="AO340" s="405"/>
    </row>
    <row r="341" spans="7:41">
      <c r="G341" s="405"/>
      <c r="H341" s="405"/>
      <c r="I341" s="461"/>
      <c r="J341" s="461"/>
      <c r="K341" s="405"/>
      <c r="L341" s="405"/>
      <c r="M341" s="405"/>
      <c r="N341" s="405"/>
      <c r="O341" s="405"/>
      <c r="P341" s="405"/>
      <c r="Q341" s="461"/>
      <c r="R341" s="461"/>
      <c r="S341" s="461"/>
      <c r="T341" s="461"/>
      <c r="U341" s="461"/>
      <c r="V341" s="405"/>
      <c r="W341" s="405"/>
      <c r="X341" s="405"/>
      <c r="Y341" s="405"/>
      <c r="Z341" s="405"/>
      <c r="AA341" s="405"/>
      <c r="AB341" s="405"/>
      <c r="AC341" s="405"/>
      <c r="AD341" s="405"/>
      <c r="AE341" s="405"/>
      <c r="AF341" s="405"/>
      <c r="AG341" s="405"/>
      <c r="AH341" s="405"/>
      <c r="AI341" s="405"/>
      <c r="AJ341" s="405"/>
      <c r="AK341" s="405"/>
      <c r="AL341" s="405"/>
      <c r="AM341" s="405"/>
      <c r="AN341" s="405"/>
      <c r="AO341" s="405"/>
    </row>
    <row r="342" spans="7:41">
      <c r="G342" s="405"/>
      <c r="H342" s="405"/>
      <c r="I342" s="461"/>
      <c r="J342" s="461"/>
      <c r="K342" s="405"/>
      <c r="L342" s="405"/>
      <c r="M342" s="405"/>
      <c r="N342" s="405"/>
      <c r="O342" s="405"/>
      <c r="P342" s="405"/>
      <c r="Q342" s="461"/>
      <c r="R342" s="461"/>
      <c r="S342" s="461"/>
      <c r="T342" s="461"/>
      <c r="U342" s="461"/>
      <c r="V342" s="405"/>
      <c r="W342" s="405"/>
      <c r="X342" s="405"/>
      <c r="Y342" s="405"/>
      <c r="Z342" s="405"/>
      <c r="AA342" s="405"/>
      <c r="AB342" s="405"/>
      <c r="AC342" s="405"/>
      <c r="AD342" s="405"/>
      <c r="AE342" s="405"/>
      <c r="AF342" s="405"/>
      <c r="AG342" s="405"/>
      <c r="AH342" s="405"/>
      <c r="AI342" s="405"/>
      <c r="AJ342" s="405"/>
      <c r="AK342" s="405"/>
      <c r="AL342" s="405"/>
      <c r="AM342" s="405"/>
      <c r="AN342" s="405"/>
      <c r="AO342" s="405"/>
    </row>
    <row r="343" spans="7:41">
      <c r="G343" s="405"/>
      <c r="H343" s="405"/>
      <c r="I343" s="461"/>
      <c r="J343" s="461"/>
      <c r="K343" s="405"/>
      <c r="L343" s="405"/>
      <c r="M343" s="405"/>
      <c r="N343" s="405"/>
      <c r="O343" s="405"/>
      <c r="P343" s="405"/>
      <c r="Q343" s="461"/>
      <c r="R343" s="461"/>
      <c r="S343" s="461"/>
      <c r="T343" s="461"/>
      <c r="U343" s="461"/>
      <c r="V343" s="405"/>
      <c r="W343" s="405"/>
      <c r="X343" s="405"/>
      <c r="Y343" s="405"/>
      <c r="Z343" s="405"/>
      <c r="AA343" s="405"/>
      <c r="AB343" s="405"/>
      <c r="AC343" s="405"/>
      <c r="AD343" s="405"/>
      <c r="AE343" s="405"/>
      <c r="AF343" s="405"/>
      <c r="AG343" s="405"/>
      <c r="AH343" s="405"/>
      <c r="AI343" s="405"/>
      <c r="AJ343" s="405"/>
      <c r="AK343" s="405"/>
      <c r="AL343" s="405"/>
      <c r="AM343" s="405"/>
      <c r="AN343" s="405"/>
      <c r="AO343" s="405"/>
    </row>
    <row r="344" spans="7:41">
      <c r="G344" s="405"/>
      <c r="H344" s="405"/>
      <c r="I344" s="461"/>
      <c r="J344" s="461"/>
      <c r="K344" s="405"/>
      <c r="L344" s="405"/>
      <c r="M344" s="405"/>
      <c r="N344" s="405"/>
      <c r="O344" s="405"/>
      <c r="P344" s="405"/>
      <c r="Q344" s="461"/>
      <c r="R344" s="461"/>
      <c r="S344" s="461"/>
      <c r="T344" s="461"/>
      <c r="U344" s="461"/>
      <c r="V344" s="405"/>
      <c r="W344" s="405"/>
      <c r="X344" s="405"/>
      <c r="Y344" s="405"/>
      <c r="Z344" s="405"/>
      <c r="AA344" s="405"/>
      <c r="AB344" s="405"/>
      <c r="AC344" s="405"/>
      <c r="AD344" s="405"/>
      <c r="AE344" s="405"/>
      <c r="AF344" s="405"/>
      <c r="AG344" s="405"/>
      <c r="AH344" s="405"/>
      <c r="AI344" s="405"/>
      <c r="AJ344" s="405"/>
      <c r="AK344" s="405"/>
      <c r="AL344" s="405"/>
      <c r="AM344" s="405"/>
      <c r="AN344" s="405"/>
      <c r="AO344" s="405"/>
    </row>
    <row r="345" spans="7:41">
      <c r="G345" s="405"/>
      <c r="H345" s="405"/>
      <c r="I345" s="461"/>
      <c r="J345" s="461"/>
      <c r="K345" s="405"/>
      <c r="L345" s="405"/>
      <c r="M345" s="405"/>
      <c r="N345" s="405"/>
      <c r="O345" s="405"/>
      <c r="P345" s="405"/>
      <c r="Q345" s="461"/>
      <c r="R345" s="461"/>
      <c r="S345" s="461"/>
      <c r="T345" s="461"/>
      <c r="U345" s="461"/>
      <c r="V345" s="405"/>
      <c r="W345" s="405"/>
      <c r="X345" s="405"/>
      <c r="Y345" s="405"/>
      <c r="Z345" s="405"/>
      <c r="AA345" s="405"/>
      <c r="AB345" s="405"/>
      <c r="AC345" s="405"/>
      <c r="AD345" s="405"/>
      <c r="AE345" s="405"/>
      <c r="AF345" s="405"/>
      <c r="AG345" s="405"/>
      <c r="AH345" s="405"/>
      <c r="AI345" s="405"/>
      <c r="AJ345" s="405"/>
      <c r="AK345" s="405"/>
      <c r="AL345" s="405"/>
      <c r="AM345" s="405"/>
      <c r="AN345" s="405"/>
      <c r="AO345" s="405"/>
    </row>
    <row r="346" spans="7:41">
      <c r="G346" s="405"/>
      <c r="H346" s="405"/>
      <c r="I346" s="461"/>
      <c r="J346" s="461"/>
      <c r="K346" s="405"/>
      <c r="L346" s="405"/>
      <c r="M346" s="405"/>
      <c r="N346" s="405"/>
      <c r="O346" s="405"/>
      <c r="P346" s="405"/>
      <c r="Q346" s="461"/>
      <c r="R346" s="461"/>
      <c r="S346" s="461"/>
      <c r="T346" s="461"/>
      <c r="U346" s="461"/>
      <c r="V346" s="405"/>
      <c r="W346" s="405"/>
      <c r="X346" s="405"/>
      <c r="Y346" s="405"/>
      <c r="Z346" s="405"/>
      <c r="AA346" s="405"/>
      <c r="AB346" s="405"/>
      <c r="AC346" s="405"/>
      <c r="AD346" s="405"/>
      <c r="AE346" s="405"/>
      <c r="AF346" s="405"/>
      <c r="AG346" s="405"/>
      <c r="AH346" s="405"/>
      <c r="AI346" s="405"/>
      <c r="AJ346" s="405"/>
      <c r="AK346" s="405"/>
      <c r="AL346" s="405"/>
      <c r="AM346" s="405"/>
      <c r="AN346" s="405"/>
      <c r="AO346" s="405"/>
    </row>
    <row r="347" spans="7:41">
      <c r="G347" s="405"/>
      <c r="H347" s="405"/>
      <c r="I347" s="461"/>
      <c r="J347" s="461"/>
      <c r="K347" s="405"/>
      <c r="L347" s="405"/>
      <c r="M347" s="405"/>
      <c r="N347" s="405"/>
      <c r="O347" s="405"/>
      <c r="P347" s="405"/>
      <c r="Q347" s="461"/>
      <c r="R347" s="461"/>
      <c r="S347" s="461"/>
      <c r="T347" s="461"/>
      <c r="U347" s="461"/>
      <c r="V347" s="405"/>
      <c r="W347" s="405"/>
      <c r="X347" s="405"/>
      <c r="Y347" s="405"/>
      <c r="Z347" s="405"/>
      <c r="AA347" s="405"/>
      <c r="AB347" s="405"/>
      <c r="AC347" s="405"/>
      <c r="AD347" s="405"/>
      <c r="AE347" s="405"/>
      <c r="AF347" s="405"/>
      <c r="AG347" s="405"/>
      <c r="AH347" s="405"/>
      <c r="AI347" s="405"/>
      <c r="AJ347" s="405"/>
      <c r="AK347" s="405"/>
      <c r="AL347" s="405"/>
      <c r="AM347" s="405"/>
      <c r="AN347" s="405"/>
      <c r="AO347" s="405"/>
    </row>
    <row r="348" spans="7:41">
      <c r="G348" s="405"/>
      <c r="H348" s="405"/>
      <c r="I348" s="461"/>
      <c r="J348" s="461"/>
      <c r="K348" s="405"/>
      <c r="L348" s="405"/>
      <c r="M348" s="405"/>
      <c r="N348" s="405"/>
      <c r="O348" s="405"/>
      <c r="P348" s="405"/>
      <c r="Q348" s="461"/>
      <c r="R348" s="461"/>
      <c r="S348" s="461"/>
      <c r="T348" s="461"/>
      <c r="U348" s="461"/>
      <c r="V348" s="405"/>
      <c r="W348" s="405"/>
      <c r="X348" s="405"/>
      <c r="Y348" s="405"/>
      <c r="Z348" s="405"/>
      <c r="AA348" s="405"/>
      <c r="AB348" s="405"/>
      <c r="AC348" s="405"/>
      <c r="AD348" s="405"/>
      <c r="AE348" s="405"/>
      <c r="AF348" s="405"/>
      <c r="AG348" s="405"/>
      <c r="AH348" s="405"/>
      <c r="AI348" s="405"/>
      <c r="AJ348" s="405"/>
      <c r="AK348" s="405"/>
      <c r="AL348" s="405"/>
      <c r="AM348" s="405"/>
      <c r="AN348" s="405"/>
      <c r="AO348" s="405"/>
    </row>
    <row r="349" spans="7:41">
      <c r="G349" s="405"/>
      <c r="H349" s="405"/>
      <c r="I349" s="461"/>
      <c r="J349" s="461"/>
      <c r="K349" s="405"/>
      <c r="L349" s="405"/>
      <c r="M349" s="405"/>
      <c r="N349" s="405"/>
      <c r="O349" s="405"/>
      <c r="P349" s="405"/>
      <c r="Q349" s="461"/>
      <c r="R349" s="461"/>
      <c r="S349" s="461"/>
      <c r="T349" s="461"/>
      <c r="U349" s="461"/>
      <c r="V349" s="405"/>
      <c r="W349" s="405"/>
      <c r="X349" s="405"/>
      <c r="Y349" s="405"/>
      <c r="Z349" s="405"/>
      <c r="AA349" s="405"/>
      <c r="AB349" s="405"/>
      <c r="AC349" s="405"/>
      <c r="AD349" s="405"/>
      <c r="AE349" s="405"/>
      <c r="AF349" s="405"/>
      <c r="AG349" s="405"/>
      <c r="AH349" s="405"/>
      <c r="AI349" s="405"/>
      <c r="AJ349" s="405"/>
      <c r="AK349" s="405"/>
      <c r="AL349" s="405"/>
      <c r="AM349" s="405"/>
      <c r="AN349" s="405"/>
      <c r="AO349" s="405"/>
    </row>
    <row r="350" spans="7:41">
      <c r="G350" s="405"/>
      <c r="H350" s="405"/>
      <c r="I350" s="461"/>
      <c r="J350" s="461"/>
      <c r="K350" s="405"/>
      <c r="L350" s="405"/>
      <c r="M350" s="405"/>
      <c r="N350" s="405"/>
      <c r="O350" s="405"/>
      <c r="P350" s="405"/>
      <c r="Q350" s="461"/>
      <c r="R350" s="461"/>
      <c r="S350" s="461"/>
      <c r="T350" s="461"/>
      <c r="U350" s="461"/>
      <c r="V350" s="405"/>
      <c r="W350" s="405"/>
      <c r="X350" s="405"/>
      <c r="Y350" s="405"/>
      <c r="Z350" s="405"/>
      <c r="AA350" s="405"/>
      <c r="AB350" s="405"/>
      <c r="AC350" s="405"/>
      <c r="AD350" s="405"/>
      <c r="AE350" s="405"/>
      <c r="AF350" s="405"/>
      <c r="AG350" s="405"/>
      <c r="AH350" s="405"/>
      <c r="AI350" s="405"/>
      <c r="AJ350" s="405"/>
      <c r="AK350" s="405"/>
      <c r="AL350" s="405"/>
      <c r="AM350" s="405"/>
      <c r="AN350" s="405"/>
      <c r="AO350" s="405"/>
    </row>
    <row r="351" spans="7:41">
      <c r="G351" s="405"/>
      <c r="H351" s="405"/>
      <c r="I351" s="461"/>
      <c r="J351" s="461"/>
      <c r="K351" s="405"/>
      <c r="L351" s="405"/>
      <c r="M351" s="405"/>
      <c r="N351" s="405"/>
      <c r="O351" s="405"/>
      <c r="P351" s="405"/>
      <c r="Q351" s="461"/>
      <c r="R351" s="461"/>
      <c r="S351" s="461"/>
      <c r="T351" s="461"/>
      <c r="U351" s="461"/>
      <c r="V351" s="405"/>
      <c r="W351" s="405"/>
      <c r="X351" s="405"/>
      <c r="Y351" s="405"/>
      <c r="Z351" s="405"/>
      <c r="AA351" s="405"/>
      <c r="AB351" s="405"/>
      <c r="AC351" s="405"/>
      <c r="AD351" s="405"/>
      <c r="AE351" s="405"/>
      <c r="AF351" s="405"/>
      <c r="AG351" s="405"/>
      <c r="AH351" s="405"/>
      <c r="AI351" s="405"/>
      <c r="AJ351" s="405"/>
      <c r="AK351" s="405"/>
      <c r="AL351" s="405"/>
      <c r="AM351" s="405"/>
      <c r="AN351" s="405"/>
      <c r="AO351" s="405"/>
    </row>
    <row r="352" spans="7:41">
      <c r="G352" s="405"/>
      <c r="H352" s="405"/>
      <c r="I352" s="461"/>
      <c r="J352" s="461"/>
      <c r="K352" s="405"/>
      <c r="L352" s="405"/>
      <c r="M352" s="405"/>
      <c r="N352" s="405"/>
      <c r="O352" s="405"/>
      <c r="P352" s="405"/>
      <c r="Q352" s="461"/>
      <c r="R352" s="461"/>
      <c r="S352" s="461"/>
      <c r="T352" s="461"/>
      <c r="U352" s="461"/>
      <c r="V352" s="405"/>
      <c r="W352" s="405"/>
      <c r="X352" s="405"/>
      <c r="Y352" s="405"/>
      <c r="Z352" s="405"/>
      <c r="AA352" s="405"/>
      <c r="AB352" s="405"/>
      <c r="AC352" s="405"/>
      <c r="AD352" s="405"/>
      <c r="AE352" s="405"/>
      <c r="AF352" s="405"/>
      <c r="AG352" s="405"/>
      <c r="AH352" s="405"/>
      <c r="AI352" s="405"/>
      <c r="AJ352" s="405"/>
      <c r="AK352" s="405"/>
      <c r="AL352" s="405"/>
      <c r="AM352" s="405"/>
      <c r="AN352" s="405"/>
      <c r="AO352" s="405"/>
    </row>
    <row r="353" spans="7:41">
      <c r="G353" s="405"/>
      <c r="H353" s="405"/>
      <c r="I353" s="461"/>
      <c r="J353" s="461"/>
      <c r="K353" s="405"/>
      <c r="L353" s="405"/>
      <c r="M353" s="405"/>
      <c r="N353" s="405"/>
      <c r="O353" s="405"/>
      <c r="P353" s="405"/>
      <c r="Q353" s="461"/>
      <c r="R353" s="461"/>
      <c r="S353" s="461"/>
      <c r="T353" s="461"/>
      <c r="U353" s="461"/>
      <c r="V353" s="405"/>
      <c r="W353" s="405"/>
      <c r="X353" s="405"/>
      <c r="Y353" s="405"/>
      <c r="Z353" s="405"/>
      <c r="AA353" s="405"/>
      <c r="AB353" s="405"/>
      <c r="AC353" s="405"/>
      <c r="AD353" s="405"/>
      <c r="AE353" s="405"/>
      <c r="AF353" s="405"/>
      <c r="AG353" s="405"/>
      <c r="AH353" s="405"/>
      <c r="AI353" s="405"/>
      <c r="AJ353" s="405"/>
      <c r="AK353" s="405"/>
      <c r="AL353" s="405"/>
      <c r="AM353" s="405"/>
      <c r="AN353" s="405"/>
      <c r="AO353" s="405"/>
    </row>
    <row r="354" spans="7:41">
      <c r="G354" s="405"/>
      <c r="H354" s="405"/>
      <c r="I354" s="461"/>
      <c r="J354" s="461"/>
      <c r="K354" s="405"/>
      <c r="L354" s="405"/>
      <c r="M354" s="405"/>
      <c r="N354" s="405"/>
      <c r="O354" s="405"/>
      <c r="P354" s="405"/>
      <c r="Q354" s="461"/>
      <c r="R354" s="461"/>
      <c r="S354" s="461"/>
      <c r="T354" s="461"/>
      <c r="U354" s="461"/>
      <c r="V354" s="405"/>
      <c r="W354" s="405"/>
      <c r="X354" s="405"/>
      <c r="Y354" s="405"/>
      <c r="Z354" s="405"/>
      <c r="AA354" s="405"/>
      <c r="AB354" s="405"/>
      <c r="AC354" s="405"/>
      <c r="AD354" s="405"/>
      <c r="AE354" s="405"/>
      <c r="AF354" s="405"/>
      <c r="AG354" s="405"/>
      <c r="AH354" s="405"/>
      <c r="AI354" s="405"/>
      <c r="AJ354" s="405"/>
      <c r="AK354" s="405"/>
      <c r="AL354" s="405"/>
      <c r="AM354" s="405"/>
      <c r="AN354" s="405"/>
      <c r="AO354" s="405"/>
    </row>
    <row r="355" spans="7:41">
      <c r="G355" s="405"/>
      <c r="H355" s="405"/>
      <c r="I355" s="461"/>
      <c r="J355" s="461"/>
      <c r="K355" s="405"/>
      <c r="L355" s="405"/>
      <c r="M355" s="405"/>
      <c r="N355" s="405"/>
      <c r="O355" s="405"/>
      <c r="P355" s="405"/>
      <c r="Q355" s="461"/>
      <c r="R355" s="461"/>
      <c r="S355" s="461"/>
      <c r="T355" s="461"/>
      <c r="U355" s="461"/>
      <c r="V355" s="405"/>
      <c r="W355" s="405"/>
      <c r="X355" s="405"/>
      <c r="Y355" s="405"/>
      <c r="Z355" s="405"/>
      <c r="AA355" s="405"/>
      <c r="AB355" s="405"/>
      <c r="AC355" s="405"/>
      <c r="AD355" s="405"/>
      <c r="AE355" s="405"/>
      <c r="AF355" s="405"/>
      <c r="AG355" s="405"/>
      <c r="AH355" s="405"/>
      <c r="AI355" s="405"/>
      <c r="AJ355" s="405"/>
      <c r="AK355" s="405"/>
      <c r="AL355" s="405"/>
      <c r="AM355" s="405"/>
      <c r="AN355" s="405"/>
      <c r="AO355" s="405"/>
    </row>
    <row r="356" spans="7:41">
      <c r="G356" s="405"/>
      <c r="H356" s="405"/>
      <c r="I356" s="461"/>
      <c r="J356" s="461"/>
      <c r="K356" s="405"/>
      <c r="L356" s="405"/>
      <c r="M356" s="405"/>
      <c r="N356" s="405"/>
      <c r="O356" s="405"/>
      <c r="P356" s="405"/>
      <c r="Q356" s="461"/>
      <c r="R356" s="461"/>
      <c r="S356" s="461"/>
      <c r="T356" s="461"/>
      <c r="U356" s="461"/>
      <c r="V356" s="405"/>
      <c r="W356" s="405"/>
      <c r="X356" s="405"/>
      <c r="Y356" s="405"/>
      <c r="Z356" s="405"/>
      <c r="AA356" s="405"/>
      <c r="AB356" s="405"/>
      <c r="AC356" s="405"/>
      <c r="AD356" s="405"/>
      <c r="AE356" s="405"/>
      <c r="AF356" s="405"/>
      <c r="AG356" s="405"/>
      <c r="AH356" s="405"/>
      <c r="AI356" s="405"/>
      <c r="AJ356" s="405"/>
      <c r="AK356" s="405"/>
      <c r="AL356" s="405"/>
      <c r="AM356" s="405"/>
      <c r="AN356" s="405"/>
      <c r="AO356" s="405"/>
    </row>
    <row r="357" spans="7:41">
      <c r="G357" s="405"/>
      <c r="H357" s="405"/>
      <c r="I357" s="461"/>
      <c r="J357" s="461"/>
      <c r="K357" s="405"/>
      <c r="L357" s="405"/>
      <c r="M357" s="405"/>
      <c r="N357" s="405"/>
      <c r="O357" s="405"/>
      <c r="P357" s="405"/>
      <c r="Q357" s="461"/>
      <c r="R357" s="461"/>
      <c r="S357" s="461"/>
      <c r="T357" s="461"/>
      <c r="U357" s="461"/>
      <c r="V357" s="405"/>
      <c r="W357" s="405"/>
      <c r="X357" s="405"/>
      <c r="Y357" s="405"/>
      <c r="Z357" s="405"/>
      <c r="AA357" s="405"/>
      <c r="AB357" s="405"/>
      <c r="AC357" s="405"/>
      <c r="AD357" s="405"/>
      <c r="AE357" s="405"/>
      <c r="AF357" s="405"/>
      <c r="AG357" s="405"/>
      <c r="AH357" s="405"/>
      <c r="AI357" s="405"/>
      <c r="AJ357" s="405"/>
      <c r="AK357" s="405"/>
      <c r="AL357" s="405"/>
      <c r="AM357" s="405"/>
      <c r="AN357" s="405"/>
      <c r="AO357" s="405"/>
    </row>
    <row r="358" spans="7:41">
      <c r="G358" s="405"/>
      <c r="H358" s="405"/>
      <c r="I358" s="461"/>
      <c r="J358" s="461"/>
      <c r="K358" s="405"/>
      <c r="L358" s="405"/>
      <c r="M358" s="405"/>
      <c r="N358" s="405"/>
      <c r="O358" s="405"/>
      <c r="P358" s="405"/>
      <c r="Q358" s="461"/>
      <c r="R358" s="461"/>
      <c r="S358" s="461"/>
      <c r="T358" s="461"/>
      <c r="U358" s="461"/>
      <c r="V358" s="405"/>
      <c r="W358" s="405"/>
      <c r="X358" s="405"/>
      <c r="Y358" s="405"/>
      <c r="Z358" s="405"/>
      <c r="AA358" s="405"/>
      <c r="AB358" s="405"/>
      <c r="AC358" s="405"/>
      <c r="AD358" s="405"/>
      <c r="AE358" s="405"/>
      <c r="AF358" s="405"/>
      <c r="AG358" s="405"/>
      <c r="AH358" s="405"/>
      <c r="AI358" s="405"/>
      <c r="AJ358" s="405"/>
      <c r="AK358" s="405"/>
      <c r="AL358" s="405"/>
      <c r="AM358" s="405"/>
      <c r="AN358" s="405"/>
      <c r="AO358" s="405"/>
    </row>
    <row r="359" spans="7:41">
      <c r="G359" s="405"/>
      <c r="H359" s="405"/>
      <c r="I359" s="461"/>
      <c r="J359" s="461"/>
      <c r="K359" s="405"/>
      <c r="L359" s="405"/>
      <c r="M359" s="405"/>
      <c r="N359" s="405"/>
      <c r="O359" s="405"/>
      <c r="P359" s="405"/>
      <c r="Q359" s="461"/>
      <c r="R359" s="461"/>
      <c r="S359" s="461"/>
      <c r="T359" s="461"/>
      <c r="U359" s="461"/>
      <c r="V359" s="405"/>
      <c r="W359" s="405"/>
      <c r="X359" s="405"/>
      <c r="Y359" s="405"/>
      <c r="Z359" s="405"/>
      <c r="AA359" s="405"/>
      <c r="AB359" s="405"/>
      <c r="AC359" s="405"/>
      <c r="AD359" s="405"/>
      <c r="AE359" s="405"/>
      <c r="AF359" s="405"/>
      <c r="AG359" s="405"/>
      <c r="AH359" s="405"/>
      <c r="AI359" s="405"/>
      <c r="AJ359" s="405"/>
      <c r="AK359" s="405"/>
      <c r="AL359" s="405"/>
      <c r="AM359" s="405"/>
      <c r="AN359" s="405"/>
      <c r="AO359" s="405"/>
    </row>
    <row r="360" spans="7:41">
      <c r="G360" s="405"/>
      <c r="H360" s="405"/>
      <c r="I360" s="461"/>
      <c r="J360" s="461"/>
      <c r="K360" s="405"/>
      <c r="L360" s="405"/>
      <c r="M360" s="405"/>
      <c r="N360" s="405"/>
      <c r="O360" s="405"/>
      <c r="P360" s="405"/>
      <c r="Q360" s="461"/>
      <c r="R360" s="461"/>
      <c r="S360" s="461"/>
      <c r="T360" s="461"/>
      <c r="U360" s="461"/>
      <c r="V360" s="405"/>
      <c r="W360" s="405"/>
      <c r="X360" s="405"/>
      <c r="Y360" s="405"/>
      <c r="Z360" s="405"/>
      <c r="AA360" s="405"/>
      <c r="AB360" s="405"/>
      <c r="AC360" s="405"/>
      <c r="AD360" s="405"/>
      <c r="AE360" s="405"/>
      <c r="AF360" s="405"/>
      <c r="AG360" s="405"/>
      <c r="AH360" s="405"/>
      <c r="AI360" s="405"/>
      <c r="AJ360" s="405"/>
      <c r="AK360" s="405"/>
      <c r="AL360" s="405"/>
      <c r="AM360" s="405"/>
      <c r="AN360" s="405"/>
      <c r="AO360" s="405"/>
    </row>
    <row r="361" spans="7:41">
      <c r="G361" s="405"/>
      <c r="H361" s="405"/>
      <c r="I361" s="461"/>
      <c r="J361" s="461"/>
      <c r="K361" s="405"/>
      <c r="L361" s="405"/>
      <c r="M361" s="405"/>
      <c r="N361" s="405"/>
      <c r="O361" s="405"/>
      <c r="P361" s="405"/>
      <c r="Q361" s="461"/>
      <c r="R361" s="461"/>
      <c r="S361" s="461"/>
      <c r="T361" s="461"/>
      <c r="U361" s="461"/>
      <c r="V361" s="405"/>
      <c r="W361" s="405"/>
      <c r="X361" s="405"/>
      <c r="Y361" s="405"/>
      <c r="Z361" s="405"/>
      <c r="AA361" s="405"/>
      <c r="AB361" s="405"/>
      <c r="AC361" s="405"/>
      <c r="AD361" s="405"/>
      <c r="AE361" s="405"/>
      <c r="AF361" s="405"/>
      <c r="AG361" s="405"/>
      <c r="AH361" s="405"/>
      <c r="AI361" s="405"/>
      <c r="AJ361" s="405"/>
      <c r="AK361" s="405"/>
      <c r="AL361" s="405"/>
      <c r="AM361" s="405"/>
      <c r="AN361" s="405"/>
      <c r="AO361" s="405"/>
    </row>
    <row r="362" spans="7:41">
      <c r="G362" s="405"/>
      <c r="H362" s="405"/>
      <c r="I362" s="461"/>
      <c r="J362" s="461"/>
      <c r="K362" s="405"/>
      <c r="L362" s="405"/>
      <c r="M362" s="405"/>
      <c r="N362" s="405"/>
      <c r="O362" s="405"/>
      <c r="P362" s="405"/>
      <c r="Q362" s="461"/>
      <c r="R362" s="461"/>
      <c r="S362" s="461"/>
      <c r="T362" s="461"/>
      <c r="U362" s="461"/>
      <c r="V362" s="405"/>
      <c r="W362" s="405"/>
      <c r="X362" s="405"/>
      <c r="Y362" s="405"/>
      <c r="Z362" s="405"/>
      <c r="AA362" s="405"/>
      <c r="AB362" s="405"/>
      <c r="AC362" s="405"/>
      <c r="AD362" s="405"/>
      <c r="AE362" s="405"/>
      <c r="AF362" s="405"/>
      <c r="AG362" s="405"/>
      <c r="AH362" s="405"/>
      <c r="AI362" s="405"/>
      <c r="AJ362" s="405"/>
      <c r="AK362" s="405"/>
      <c r="AL362" s="405"/>
      <c r="AM362" s="405"/>
      <c r="AN362" s="405"/>
      <c r="AO362" s="405"/>
    </row>
    <row r="363" spans="7:41">
      <c r="G363" s="405"/>
      <c r="H363" s="405"/>
      <c r="I363" s="461"/>
      <c r="J363" s="461"/>
      <c r="K363" s="405"/>
      <c r="L363" s="405"/>
      <c r="M363" s="405"/>
      <c r="N363" s="405"/>
      <c r="O363" s="405"/>
      <c r="P363" s="405"/>
      <c r="Q363" s="461"/>
      <c r="R363" s="461"/>
      <c r="S363" s="461"/>
      <c r="T363" s="461"/>
      <c r="U363" s="461"/>
      <c r="V363" s="405"/>
      <c r="W363" s="405"/>
      <c r="X363" s="405"/>
      <c r="Y363" s="405"/>
      <c r="Z363" s="405"/>
      <c r="AA363" s="405"/>
      <c r="AB363" s="405"/>
      <c r="AC363" s="405"/>
      <c r="AD363" s="405"/>
      <c r="AE363" s="405"/>
      <c r="AF363" s="405"/>
      <c r="AG363" s="405"/>
      <c r="AH363" s="405"/>
      <c r="AI363" s="405"/>
      <c r="AJ363" s="405"/>
      <c r="AK363" s="405"/>
      <c r="AL363" s="405"/>
      <c r="AM363" s="405"/>
      <c r="AN363" s="405"/>
      <c r="AO363" s="405"/>
    </row>
    <row r="364" spans="7:41">
      <c r="G364" s="405"/>
      <c r="H364" s="405"/>
      <c r="I364" s="461"/>
      <c r="J364" s="461"/>
      <c r="K364" s="405"/>
      <c r="L364" s="405"/>
      <c r="M364" s="405"/>
      <c r="N364" s="405"/>
      <c r="O364" s="405"/>
      <c r="P364" s="405"/>
      <c r="Q364" s="461"/>
      <c r="R364" s="461"/>
      <c r="S364" s="461"/>
      <c r="T364" s="461"/>
      <c r="U364" s="461"/>
      <c r="V364" s="405"/>
      <c r="W364" s="405"/>
      <c r="X364" s="405"/>
      <c r="Y364" s="405"/>
      <c r="Z364" s="405"/>
      <c r="AA364" s="405"/>
      <c r="AB364" s="405"/>
      <c r="AC364" s="405"/>
      <c r="AD364" s="405"/>
      <c r="AE364" s="405"/>
      <c r="AF364" s="405"/>
      <c r="AG364" s="405"/>
      <c r="AH364" s="405"/>
      <c r="AI364" s="405"/>
      <c r="AJ364" s="405"/>
      <c r="AK364" s="405"/>
      <c r="AL364" s="405"/>
      <c r="AM364" s="405"/>
      <c r="AN364" s="405"/>
      <c r="AO364" s="405"/>
    </row>
    <row r="365" spans="7:41">
      <c r="G365" s="405"/>
      <c r="H365" s="405"/>
      <c r="I365" s="461"/>
      <c r="J365" s="461"/>
      <c r="K365" s="405"/>
      <c r="L365" s="405"/>
      <c r="M365" s="405"/>
      <c r="N365" s="405"/>
      <c r="O365" s="405"/>
      <c r="P365" s="405"/>
      <c r="Q365" s="461"/>
      <c r="R365" s="461"/>
      <c r="S365" s="461"/>
      <c r="T365" s="461"/>
      <c r="U365" s="461"/>
      <c r="V365" s="405"/>
      <c r="W365" s="405"/>
      <c r="X365" s="405"/>
      <c r="Y365" s="405"/>
      <c r="Z365" s="405"/>
      <c r="AA365" s="405"/>
      <c r="AB365" s="405"/>
      <c r="AC365" s="405"/>
      <c r="AD365" s="405"/>
      <c r="AE365" s="405"/>
      <c r="AF365" s="405"/>
      <c r="AG365" s="405"/>
      <c r="AH365" s="405"/>
      <c r="AI365" s="405"/>
      <c r="AJ365" s="405"/>
      <c r="AK365" s="405"/>
      <c r="AL365" s="405"/>
      <c r="AM365" s="405"/>
      <c r="AN365" s="405"/>
      <c r="AO365" s="405"/>
    </row>
    <row r="366" spans="7:41">
      <c r="G366" s="405"/>
      <c r="H366" s="405"/>
      <c r="I366" s="461"/>
      <c r="J366" s="461"/>
      <c r="K366" s="405"/>
      <c r="L366" s="405"/>
      <c r="M366" s="405"/>
      <c r="N366" s="405"/>
      <c r="O366" s="405"/>
      <c r="P366" s="405"/>
      <c r="Q366" s="461"/>
      <c r="R366" s="461"/>
      <c r="S366" s="461"/>
      <c r="T366" s="461"/>
      <c r="U366" s="461"/>
      <c r="V366" s="405"/>
      <c r="W366" s="405"/>
      <c r="X366" s="405"/>
      <c r="Y366" s="405"/>
      <c r="Z366" s="405"/>
      <c r="AA366" s="405"/>
      <c r="AB366" s="405"/>
      <c r="AC366" s="405"/>
      <c r="AD366" s="405"/>
      <c r="AE366" s="405"/>
      <c r="AF366" s="405"/>
      <c r="AG366" s="405"/>
      <c r="AH366" s="405"/>
      <c r="AI366" s="405"/>
      <c r="AJ366" s="405"/>
      <c r="AK366" s="405"/>
      <c r="AL366" s="405"/>
      <c r="AM366" s="405"/>
      <c r="AN366" s="405"/>
      <c r="AO366" s="405"/>
    </row>
    <row r="367" spans="7:41">
      <c r="G367" s="405"/>
      <c r="H367" s="405"/>
      <c r="I367" s="461"/>
      <c r="J367" s="461"/>
      <c r="K367" s="405"/>
      <c r="L367" s="405"/>
      <c r="M367" s="405"/>
      <c r="N367" s="405"/>
      <c r="O367" s="405"/>
      <c r="P367" s="405"/>
      <c r="Q367" s="461"/>
      <c r="R367" s="461"/>
      <c r="S367" s="461"/>
      <c r="T367" s="461"/>
      <c r="U367" s="461"/>
      <c r="V367" s="405"/>
      <c r="W367" s="405"/>
      <c r="X367" s="405"/>
      <c r="Y367" s="405"/>
      <c r="Z367" s="405"/>
      <c r="AA367" s="405"/>
      <c r="AB367" s="405"/>
      <c r="AC367" s="405"/>
      <c r="AD367" s="405"/>
      <c r="AE367" s="405"/>
      <c r="AF367" s="405"/>
      <c r="AG367" s="405"/>
      <c r="AH367" s="405"/>
      <c r="AI367" s="405"/>
      <c r="AJ367" s="405"/>
      <c r="AK367" s="405"/>
      <c r="AL367" s="405"/>
      <c r="AM367" s="405"/>
      <c r="AN367" s="405"/>
      <c r="AO367" s="405"/>
    </row>
    <row r="368" spans="7:41">
      <c r="G368" s="405"/>
      <c r="H368" s="405"/>
      <c r="I368" s="461"/>
      <c r="J368" s="461"/>
      <c r="K368" s="405"/>
      <c r="L368" s="405"/>
      <c r="M368" s="405"/>
      <c r="N368" s="405"/>
      <c r="O368" s="405"/>
      <c r="P368" s="405"/>
      <c r="Q368" s="461"/>
      <c r="R368" s="461"/>
      <c r="S368" s="461"/>
      <c r="T368" s="461"/>
      <c r="U368" s="461"/>
      <c r="V368" s="405"/>
      <c r="W368" s="405"/>
      <c r="X368" s="405"/>
      <c r="Y368" s="405"/>
      <c r="Z368" s="405"/>
      <c r="AA368" s="405"/>
      <c r="AB368" s="405"/>
      <c r="AC368" s="405"/>
      <c r="AD368" s="405"/>
      <c r="AE368" s="405"/>
      <c r="AF368" s="405"/>
      <c r="AG368" s="405"/>
      <c r="AH368" s="405"/>
      <c r="AI368" s="405"/>
      <c r="AJ368" s="405"/>
      <c r="AK368" s="405"/>
      <c r="AL368" s="405"/>
      <c r="AM368" s="405"/>
      <c r="AN368" s="405"/>
      <c r="AO368" s="405"/>
    </row>
    <row r="369" spans="7:41">
      <c r="G369" s="405"/>
      <c r="H369" s="405"/>
      <c r="I369" s="461"/>
      <c r="J369" s="461"/>
      <c r="K369" s="405"/>
      <c r="L369" s="405"/>
      <c r="M369" s="405"/>
      <c r="N369" s="405"/>
      <c r="O369" s="405"/>
      <c r="P369" s="405"/>
      <c r="Q369" s="461"/>
      <c r="R369" s="461"/>
      <c r="S369" s="461"/>
      <c r="T369" s="461"/>
      <c r="U369" s="461"/>
      <c r="V369" s="405"/>
      <c r="W369" s="405"/>
      <c r="X369" s="405"/>
      <c r="Y369" s="405"/>
      <c r="Z369" s="405"/>
      <c r="AA369" s="405"/>
      <c r="AB369" s="405"/>
      <c r="AC369" s="405"/>
      <c r="AD369" s="405"/>
      <c r="AE369" s="405"/>
      <c r="AF369" s="405"/>
      <c r="AG369" s="405"/>
      <c r="AH369" s="405"/>
      <c r="AI369" s="405"/>
      <c r="AJ369" s="405"/>
      <c r="AK369" s="405"/>
      <c r="AL369" s="405"/>
      <c r="AM369" s="405"/>
      <c r="AN369" s="405"/>
      <c r="AO369" s="405"/>
    </row>
    <row r="370" spans="7:41">
      <c r="G370" s="405"/>
      <c r="H370" s="405"/>
      <c r="I370" s="461"/>
      <c r="J370" s="461"/>
      <c r="K370" s="405"/>
      <c r="L370" s="405"/>
      <c r="M370" s="405"/>
      <c r="N370" s="405"/>
      <c r="O370" s="405"/>
      <c r="P370" s="405"/>
      <c r="Q370" s="461"/>
      <c r="R370" s="461"/>
      <c r="S370" s="461"/>
      <c r="T370" s="461"/>
      <c r="U370" s="461"/>
      <c r="V370" s="405"/>
      <c r="W370" s="405"/>
      <c r="X370" s="405"/>
      <c r="Y370" s="405"/>
      <c r="Z370" s="405"/>
      <c r="AA370" s="405"/>
      <c r="AB370" s="405"/>
      <c r="AC370" s="405"/>
      <c r="AD370" s="405"/>
      <c r="AE370" s="405"/>
      <c r="AF370" s="405"/>
      <c r="AG370" s="405"/>
      <c r="AH370" s="405"/>
      <c r="AI370" s="405"/>
      <c r="AJ370" s="405"/>
      <c r="AK370" s="405"/>
      <c r="AL370" s="405"/>
      <c r="AM370" s="405"/>
      <c r="AN370" s="405"/>
      <c r="AO370" s="405"/>
    </row>
    <row r="371" spans="7:41">
      <c r="G371" s="405"/>
      <c r="H371" s="405"/>
      <c r="I371" s="461"/>
      <c r="J371" s="461"/>
      <c r="K371" s="405"/>
      <c r="L371" s="405"/>
      <c r="M371" s="405"/>
      <c r="N371" s="405"/>
      <c r="O371" s="405"/>
      <c r="P371" s="405"/>
      <c r="Q371" s="461"/>
      <c r="R371" s="461"/>
      <c r="S371" s="461"/>
      <c r="T371" s="461"/>
      <c r="U371" s="461"/>
      <c r="V371" s="405"/>
      <c r="W371" s="405"/>
      <c r="X371" s="405"/>
      <c r="Y371" s="405"/>
      <c r="Z371" s="405"/>
      <c r="AA371" s="405"/>
      <c r="AB371" s="405"/>
      <c r="AC371" s="405"/>
      <c r="AD371" s="405"/>
      <c r="AE371" s="405"/>
      <c r="AF371" s="405"/>
      <c r="AG371" s="405"/>
      <c r="AH371" s="405"/>
      <c r="AI371" s="405"/>
      <c r="AJ371" s="405"/>
      <c r="AK371" s="405"/>
      <c r="AL371" s="405"/>
      <c r="AM371" s="405"/>
      <c r="AN371" s="405"/>
      <c r="AO371" s="405"/>
    </row>
    <row r="372" spans="7:41">
      <c r="G372" s="405"/>
      <c r="H372" s="405"/>
      <c r="I372" s="461"/>
      <c r="J372" s="461"/>
      <c r="K372" s="405"/>
      <c r="L372" s="405"/>
      <c r="M372" s="405"/>
      <c r="N372" s="405"/>
      <c r="O372" s="405"/>
      <c r="P372" s="405"/>
      <c r="Q372" s="461"/>
      <c r="R372" s="461"/>
      <c r="S372" s="461"/>
      <c r="T372" s="461"/>
      <c r="U372" s="461"/>
      <c r="V372" s="405"/>
      <c r="W372" s="405"/>
      <c r="X372" s="405"/>
      <c r="Y372" s="405"/>
      <c r="Z372" s="405"/>
      <c r="AA372" s="405"/>
      <c r="AB372" s="405"/>
      <c r="AC372" s="405"/>
      <c r="AD372" s="405"/>
      <c r="AE372" s="405"/>
      <c r="AF372" s="405"/>
      <c r="AG372" s="405"/>
      <c r="AH372" s="405"/>
      <c r="AI372" s="405"/>
      <c r="AJ372" s="405"/>
      <c r="AK372" s="405"/>
      <c r="AL372" s="405"/>
      <c r="AM372" s="405"/>
      <c r="AN372" s="405"/>
      <c r="AO372" s="405"/>
    </row>
    <row r="373" spans="7:41">
      <c r="G373" s="405"/>
      <c r="H373" s="405"/>
      <c r="I373" s="461"/>
      <c r="J373" s="461"/>
      <c r="K373" s="405"/>
      <c r="L373" s="405"/>
      <c r="M373" s="405"/>
      <c r="N373" s="405"/>
      <c r="O373" s="405"/>
      <c r="P373" s="405"/>
      <c r="Q373" s="461"/>
      <c r="R373" s="461"/>
      <c r="S373" s="461"/>
      <c r="T373" s="461"/>
      <c r="U373" s="461"/>
      <c r="V373" s="405"/>
      <c r="W373" s="405"/>
      <c r="X373" s="405"/>
      <c r="Y373" s="405"/>
      <c r="Z373" s="405"/>
      <c r="AA373" s="405"/>
      <c r="AB373" s="405"/>
      <c r="AC373" s="405"/>
      <c r="AD373" s="405"/>
      <c r="AE373" s="405"/>
      <c r="AF373" s="405"/>
      <c r="AG373" s="405"/>
      <c r="AH373" s="405"/>
      <c r="AI373" s="405"/>
      <c r="AJ373" s="405"/>
      <c r="AK373" s="405"/>
      <c r="AL373" s="405"/>
      <c r="AM373" s="405"/>
      <c r="AN373" s="405"/>
      <c r="AO373" s="405"/>
    </row>
    <row r="374" spans="7:41">
      <c r="G374" s="405"/>
      <c r="H374" s="405"/>
      <c r="I374" s="461"/>
      <c r="J374" s="461"/>
      <c r="K374" s="405"/>
      <c r="L374" s="405"/>
      <c r="M374" s="405"/>
      <c r="N374" s="405"/>
      <c r="O374" s="405"/>
      <c r="P374" s="405"/>
      <c r="Q374" s="461"/>
      <c r="R374" s="461"/>
      <c r="S374" s="461"/>
      <c r="T374" s="461"/>
      <c r="U374" s="461"/>
      <c r="V374" s="405"/>
      <c r="W374" s="405"/>
      <c r="X374" s="405"/>
      <c r="Y374" s="405"/>
      <c r="Z374" s="405"/>
      <c r="AA374" s="405"/>
      <c r="AB374" s="405"/>
      <c r="AC374" s="405"/>
      <c r="AD374" s="405"/>
      <c r="AE374" s="405"/>
      <c r="AF374" s="405"/>
      <c r="AG374" s="405"/>
      <c r="AH374" s="405"/>
      <c r="AI374" s="405"/>
      <c r="AJ374" s="405"/>
      <c r="AK374" s="405"/>
      <c r="AL374" s="405"/>
      <c r="AM374" s="405"/>
      <c r="AN374" s="405"/>
      <c r="AO374" s="405"/>
    </row>
    <row r="375" spans="7:41">
      <c r="G375" s="405"/>
      <c r="H375" s="405"/>
      <c r="I375" s="461"/>
      <c r="J375" s="461"/>
      <c r="K375" s="405"/>
      <c r="L375" s="405"/>
      <c r="M375" s="405"/>
      <c r="N375" s="405"/>
      <c r="O375" s="405"/>
      <c r="P375" s="405"/>
      <c r="Q375" s="461"/>
      <c r="R375" s="461"/>
      <c r="S375" s="461"/>
      <c r="T375" s="461"/>
      <c r="U375" s="461"/>
      <c r="V375" s="405"/>
      <c r="W375" s="405"/>
      <c r="X375" s="405"/>
      <c r="Y375" s="405"/>
      <c r="Z375" s="405"/>
      <c r="AA375" s="405"/>
      <c r="AB375" s="405"/>
      <c r="AC375" s="405"/>
      <c r="AD375" s="405"/>
      <c r="AE375" s="405"/>
      <c r="AF375" s="405"/>
      <c r="AG375" s="405"/>
      <c r="AH375" s="405"/>
      <c r="AI375" s="405"/>
      <c r="AJ375" s="405"/>
      <c r="AK375" s="405"/>
      <c r="AL375" s="405"/>
      <c r="AM375" s="405"/>
      <c r="AN375" s="405"/>
      <c r="AO375" s="405"/>
    </row>
    <row r="376" spans="7:41">
      <c r="G376" s="405"/>
      <c r="H376" s="405"/>
      <c r="I376" s="461"/>
      <c r="J376" s="461"/>
      <c r="K376" s="405"/>
      <c r="L376" s="405"/>
      <c r="M376" s="405"/>
      <c r="N376" s="405"/>
      <c r="O376" s="405"/>
      <c r="P376" s="405"/>
      <c r="Q376" s="461"/>
      <c r="R376" s="461"/>
      <c r="S376" s="461"/>
      <c r="T376" s="461"/>
      <c r="U376" s="461"/>
      <c r="V376" s="405"/>
      <c r="W376" s="405"/>
      <c r="X376" s="405"/>
      <c r="Y376" s="405"/>
      <c r="Z376" s="405"/>
      <c r="AA376" s="405"/>
      <c r="AB376" s="405"/>
      <c r="AC376" s="405"/>
      <c r="AD376" s="405"/>
      <c r="AE376" s="405"/>
      <c r="AF376" s="405"/>
      <c r="AG376" s="405"/>
      <c r="AH376" s="405"/>
      <c r="AI376" s="405"/>
      <c r="AJ376" s="405"/>
      <c r="AK376" s="405"/>
      <c r="AL376" s="405"/>
      <c r="AM376" s="405"/>
      <c r="AN376" s="405"/>
      <c r="AO376" s="405"/>
    </row>
    <row r="377" spans="7:41">
      <c r="G377" s="405"/>
      <c r="H377" s="405"/>
      <c r="I377" s="461"/>
      <c r="J377" s="461"/>
      <c r="K377" s="405"/>
      <c r="L377" s="405"/>
      <c r="M377" s="405"/>
      <c r="N377" s="405"/>
      <c r="O377" s="405"/>
      <c r="P377" s="405"/>
      <c r="Q377" s="461"/>
      <c r="R377" s="461"/>
      <c r="S377" s="461"/>
      <c r="T377" s="461"/>
      <c r="U377" s="461"/>
      <c r="V377" s="405"/>
      <c r="W377" s="405"/>
      <c r="X377" s="405"/>
      <c r="Y377" s="405"/>
      <c r="Z377" s="405"/>
      <c r="AA377" s="405"/>
      <c r="AB377" s="405"/>
      <c r="AC377" s="405"/>
      <c r="AD377" s="405"/>
      <c r="AE377" s="405"/>
      <c r="AF377" s="405"/>
      <c r="AG377" s="405"/>
      <c r="AH377" s="405"/>
      <c r="AI377" s="405"/>
      <c r="AJ377" s="405"/>
      <c r="AK377" s="405"/>
      <c r="AL377" s="405"/>
      <c r="AM377" s="405"/>
      <c r="AN377" s="405"/>
      <c r="AO377" s="405"/>
    </row>
    <row r="378" spans="7:41">
      <c r="G378" s="405"/>
      <c r="H378" s="405"/>
      <c r="I378" s="461"/>
      <c r="J378" s="461"/>
      <c r="K378" s="405"/>
      <c r="L378" s="405"/>
      <c r="M378" s="405"/>
      <c r="N378" s="405"/>
      <c r="O378" s="405"/>
      <c r="P378" s="405"/>
      <c r="Q378" s="461"/>
      <c r="R378" s="461"/>
      <c r="S378" s="461"/>
      <c r="T378" s="461"/>
      <c r="U378" s="461"/>
      <c r="V378" s="405"/>
      <c r="W378" s="405"/>
      <c r="X378" s="405"/>
      <c r="Y378" s="405"/>
      <c r="Z378" s="405"/>
      <c r="AA378" s="405"/>
      <c r="AB378" s="405"/>
      <c r="AC378" s="405"/>
      <c r="AD378" s="405"/>
      <c r="AE378" s="405"/>
      <c r="AF378" s="405"/>
      <c r="AG378" s="405"/>
      <c r="AH378" s="405"/>
      <c r="AI378" s="405"/>
      <c r="AJ378" s="405"/>
      <c r="AK378" s="405"/>
      <c r="AL378" s="405"/>
      <c r="AM378" s="405"/>
      <c r="AN378" s="405"/>
      <c r="AO378" s="405"/>
    </row>
    <row r="379" spans="7:41">
      <c r="G379" s="405"/>
      <c r="H379" s="405"/>
      <c r="I379" s="461"/>
      <c r="J379" s="461"/>
      <c r="K379" s="405"/>
      <c r="L379" s="405"/>
      <c r="M379" s="405"/>
      <c r="N379" s="405"/>
      <c r="O379" s="405"/>
      <c r="P379" s="405"/>
      <c r="Q379" s="461"/>
      <c r="R379" s="461"/>
      <c r="S379" s="461"/>
      <c r="T379" s="461"/>
      <c r="U379" s="461"/>
      <c r="V379" s="405"/>
      <c r="W379" s="405"/>
      <c r="X379" s="405"/>
      <c r="Y379" s="405"/>
      <c r="Z379" s="405"/>
      <c r="AA379" s="405"/>
      <c r="AB379" s="405"/>
      <c r="AC379" s="405"/>
      <c r="AD379" s="405"/>
      <c r="AE379" s="405"/>
      <c r="AF379" s="405"/>
      <c r="AG379" s="405"/>
      <c r="AH379" s="405"/>
      <c r="AI379" s="405"/>
      <c r="AJ379" s="405"/>
      <c r="AK379" s="405"/>
      <c r="AL379" s="405"/>
      <c r="AM379" s="405"/>
      <c r="AN379" s="405"/>
      <c r="AO379" s="405"/>
    </row>
    <row r="380" spans="7:41">
      <c r="G380" s="405"/>
      <c r="H380" s="405"/>
      <c r="I380" s="461"/>
      <c r="J380" s="461"/>
      <c r="K380" s="405"/>
      <c r="L380" s="405"/>
      <c r="M380" s="405"/>
      <c r="N380" s="405"/>
      <c r="O380" s="405"/>
      <c r="P380" s="405"/>
      <c r="Q380" s="461"/>
      <c r="R380" s="461"/>
      <c r="S380" s="461"/>
      <c r="T380" s="461"/>
      <c r="U380" s="461"/>
      <c r="V380" s="405"/>
      <c r="W380" s="405"/>
      <c r="X380" s="405"/>
      <c r="Y380" s="405"/>
      <c r="Z380" s="405"/>
      <c r="AA380" s="405"/>
      <c r="AB380" s="405"/>
      <c r="AC380" s="405"/>
      <c r="AD380" s="405"/>
      <c r="AE380" s="405"/>
      <c r="AF380" s="405"/>
      <c r="AG380" s="405"/>
      <c r="AH380" s="405"/>
      <c r="AI380" s="405"/>
      <c r="AJ380" s="405"/>
      <c r="AK380" s="405"/>
      <c r="AL380" s="405"/>
      <c r="AM380" s="405"/>
      <c r="AN380" s="405"/>
      <c r="AO380" s="405"/>
    </row>
    <row r="381" spans="7:41">
      <c r="G381" s="405"/>
      <c r="H381" s="405"/>
      <c r="I381" s="461"/>
      <c r="J381" s="461"/>
      <c r="K381" s="405"/>
      <c r="L381" s="405"/>
      <c r="M381" s="405"/>
      <c r="N381" s="405"/>
      <c r="O381" s="405"/>
      <c r="P381" s="405"/>
      <c r="Q381" s="461"/>
      <c r="R381" s="461"/>
      <c r="S381" s="461"/>
      <c r="T381" s="461"/>
      <c r="U381" s="461"/>
      <c r="V381" s="405"/>
      <c r="W381" s="405"/>
      <c r="X381" s="405"/>
      <c r="Y381" s="405"/>
      <c r="Z381" s="405"/>
      <c r="AA381" s="405"/>
      <c r="AB381" s="405"/>
      <c r="AC381" s="405"/>
      <c r="AD381" s="405"/>
      <c r="AE381" s="405"/>
      <c r="AF381" s="405"/>
      <c r="AG381" s="405"/>
      <c r="AH381" s="405"/>
      <c r="AI381" s="405"/>
      <c r="AJ381" s="405"/>
      <c r="AK381" s="405"/>
      <c r="AL381" s="405"/>
      <c r="AM381" s="405"/>
      <c r="AN381" s="405"/>
      <c r="AO381" s="405"/>
    </row>
    <row r="382" spans="7:41">
      <c r="G382" s="405"/>
      <c r="H382" s="405"/>
      <c r="I382" s="461"/>
      <c r="J382" s="461"/>
      <c r="K382" s="405"/>
      <c r="L382" s="405"/>
      <c r="M382" s="405"/>
      <c r="N382" s="405"/>
      <c r="O382" s="405"/>
      <c r="P382" s="405"/>
      <c r="Q382" s="461"/>
      <c r="R382" s="461"/>
      <c r="S382" s="461"/>
      <c r="T382" s="461"/>
      <c r="U382" s="461"/>
      <c r="V382" s="405"/>
      <c r="W382" s="405"/>
      <c r="X382" s="405"/>
      <c r="Y382" s="405"/>
      <c r="Z382" s="405"/>
      <c r="AA382" s="405"/>
      <c r="AB382" s="405"/>
      <c r="AC382" s="405"/>
      <c r="AD382" s="405"/>
      <c r="AE382" s="405"/>
      <c r="AF382" s="405"/>
      <c r="AG382" s="405"/>
      <c r="AH382" s="405"/>
      <c r="AI382" s="405"/>
      <c r="AJ382" s="405"/>
      <c r="AK382" s="405"/>
      <c r="AL382" s="405"/>
      <c r="AM382" s="405"/>
      <c r="AN382" s="405"/>
      <c r="AO382" s="405"/>
    </row>
    <row r="383" spans="7:41">
      <c r="G383" s="405"/>
      <c r="H383" s="405"/>
      <c r="I383" s="461"/>
      <c r="J383" s="461"/>
      <c r="K383" s="405"/>
      <c r="L383" s="405"/>
      <c r="M383" s="405"/>
      <c r="N383" s="405"/>
      <c r="O383" s="405"/>
      <c r="P383" s="405"/>
      <c r="Q383" s="461"/>
      <c r="R383" s="461"/>
      <c r="S383" s="461"/>
      <c r="T383" s="461"/>
      <c r="U383" s="461"/>
      <c r="V383" s="405"/>
      <c r="W383" s="405"/>
      <c r="X383" s="405"/>
      <c r="Y383" s="405"/>
      <c r="Z383" s="405"/>
      <c r="AA383" s="405"/>
      <c r="AB383" s="405"/>
      <c r="AC383" s="405"/>
      <c r="AD383" s="405"/>
      <c r="AE383" s="405"/>
      <c r="AF383" s="405"/>
      <c r="AG383" s="405"/>
      <c r="AH383" s="405"/>
      <c r="AI383" s="405"/>
      <c r="AJ383" s="405"/>
      <c r="AK383" s="405"/>
      <c r="AL383" s="405"/>
      <c r="AM383" s="405"/>
      <c r="AN383" s="405"/>
      <c r="AO383" s="405"/>
    </row>
    <row r="384" spans="7:41">
      <c r="G384" s="405"/>
      <c r="H384" s="405"/>
      <c r="I384" s="461"/>
      <c r="J384" s="461"/>
      <c r="K384" s="405"/>
      <c r="L384" s="405"/>
      <c r="M384" s="405"/>
      <c r="N384" s="405"/>
      <c r="O384" s="405"/>
      <c r="P384" s="405"/>
      <c r="Q384" s="461"/>
      <c r="R384" s="461"/>
      <c r="S384" s="461"/>
      <c r="T384" s="461"/>
      <c r="U384" s="461"/>
      <c r="V384" s="405"/>
      <c r="W384" s="405"/>
      <c r="X384" s="405"/>
      <c r="Y384" s="405"/>
      <c r="Z384" s="405"/>
      <c r="AA384" s="405"/>
      <c r="AB384" s="405"/>
      <c r="AC384" s="405"/>
      <c r="AD384" s="405"/>
      <c r="AE384" s="405"/>
      <c r="AF384" s="405"/>
      <c r="AG384" s="405"/>
      <c r="AH384" s="405"/>
      <c r="AI384" s="405"/>
      <c r="AJ384" s="405"/>
      <c r="AK384" s="405"/>
      <c r="AL384" s="405"/>
      <c r="AM384" s="405"/>
      <c r="AN384" s="405"/>
      <c r="AO384" s="405"/>
    </row>
    <row r="385" spans="7:41">
      <c r="G385" s="405"/>
      <c r="H385" s="405"/>
      <c r="I385" s="461"/>
      <c r="J385" s="461"/>
      <c r="K385" s="405"/>
      <c r="L385" s="405"/>
      <c r="M385" s="405"/>
      <c r="N385" s="405"/>
      <c r="O385" s="405"/>
      <c r="P385" s="405"/>
      <c r="Q385" s="461"/>
      <c r="R385" s="461"/>
      <c r="S385" s="461"/>
      <c r="T385" s="461"/>
      <c r="U385" s="461"/>
      <c r="V385" s="405"/>
      <c r="W385" s="405"/>
      <c r="X385" s="405"/>
      <c r="Y385" s="405"/>
      <c r="Z385" s="405"/>
      <c r="AA385" s="405"/>
      <c r="AB385" s="405"/>
      <c r="AC385" s="405"/>
      <c r="AD385" s="405"/>
      <c r="AE385" s="405"/>
      <c r="AF385" s="405"/>
      <c r="AG385" s="405"/>
      <c r="AH385" s="405"/>
      <c r="AI385" s="405"/>
      <c r="AJ385" s="405"/>
      <c r="AK385" s="405"/>
      <c r="AL385" s="405"/>
      <c r="AM385" s="405"/>
      <c r="AN385" s="405"/>
      <c r="AO385" s="405"/>
    </row>
    <row r="386" spans="7:41">
      <c r="G386" s="405"/>
      <c r="H386" s="405"/>
      <c r="I386" s="461"/>
      <c r="J386" s="461"/>
      <c r="K386" s="405"/>
      <c r="L386" s="405"/>
      <c r="M386" s="405"/>
      <c r="N386" s="405"/>
      <c r="O386" s="405"/>
      <c r="P386" s="405"/>
      <c r="Q386" s="461"/>
      <c r="R386" s="461"/>
      <c r="S386" s="461"/>
      <c r="T386" s="461"/>
      <c r="U386" s="461"/>
      <c r="V386" s="405"/>
      <c r="W386" s="405"/>
      <c r="X386" s="405"/>
      <c r="Y386" s="405"/>
      <c r="Z386" s="405"/>
      <c r="AA386" s="405"/>
      <c r="AB386" s="405"/>
      <c r="AC386" s="405"/>
      <c r="AD386" s="405"/>
      <c r="AE386" s="405"/>
      <c r="AF386" s="405"/>
      <c r="AG386" s="405"/>
      <c r="AH386" s="405"/>
      <c r="AI386" s="405"/>
      <c r="AJ386" s="405"/>
      <c r="AK386" s="405"/>
      <c r="AL386" s="405"/>
      <c r="AM386" s="405"/>
      <c r="AN386" s="405"/>
      <c r="AO386" s="405"/>
    </row>
    <row r="387" spans="7:41">
      <c r="G387" s="405"/>
      <c r="H387" s="405"/>
      <c r="I387" s="461"/>
      <c r="J387" s="461"/>
      <c r="K387" s="405"/>
      <c r="L387" s="405"/>
      <c r="M387" s="405"/>
      <c r="N387" s="405"/>
      <c r="O387" s="405"/>
      <c r="P387" s="405"/>
      <c r="Q387" s="461"/>
      <c r="R387" s="461"/>
      <c r="S387" s="461"/>
      <c r="T387" s="461"/>
      <c r="U387" s="461"/>
      <c r="V387" s="405"/>
      <c r="W387" s="405"/>
      <c r="X387" s="405"/>
      <c r="Y387" s="405"/>
      <c r="Z387" s="405"/>
      <c r="AA387" s="405"/>
      <c r="AB387" s="405"/>
      <c r="AC387" s="405"/>
      <c r="AD387" s="405"/>
      <c r="AE387" s="405"/>
      <c r="AF387" s="405"/>
      <c r="AG387" s="405"/>
      <c r="AH387" s="405"/>
      <c r="AI387" s="405"/>
      <c r="AJ387" s="405"/>
      <c r="AK387" s="405"/>
      <c r="AL387" s="405"/>
      <c r="AM387" s="405"/>
      <c r="AN387" s="405"/>
      <c r="AO387" s="405"/>
    </row>
    <row r="388" spans="7:41">
      <c r="G388" s="405"/>
      <c r="H388" s="405"/>
      <c r="I388" s="461"/>
      <c r="J388" s="461"/>
      <c r="K388" s="405"/>
      <c r="L388" s="405"/>
      <c r="M388" s="405"/>
      <c r="N388" s="405"/>
      <c r="O388" s="405"/>
      <c r="P388" s="405"/>
      <c r="Q388" s="461"/>
      <c r="R388" s="461"/>
      <c r="S388" s="461"/>
      <c r="T388" s="461"/>
      <c r="U388" s="461"/>
      <c r="V388" s="405"/>
      <c r="W388" s="405"/>
      <c r="X388" s="405"/>
      <c r="Y388" s="405"/>
      <c r="Z388" s="405"/>
      <c r="AA388" s="405"/>
      <c r="AB388" s="405"/>
      <c r="AC388" s="405"/>
      <c r="AD388" s="405"/>
      <c r="AE388" s="405"/>
      <c r="AF388" s="405"/>
      <c r="AG388" s="405"/>
      <c r="AH388" s="405"/>
      <c r="AI388" s="405"/>
      <c r="AJ388" s="405"/>
      <c r="AK388" s="405"/>
      <c r="AL388" s="405"/>
      <c r="AM388" s="405"/>
      <c r="AN388" s="405"/>
      <c r="AO388" s="405"/>
    </row>
    <row r="389" spans="7:41">
      <c r="G389" s="405"/>
      <c r="H389" s="405"/>
      <c r="I389" s="461"/>
      <c r="J389" s="461"/>
      <c r="K389" s="405"/>
      <c r="L389" s="405"/>
      <c r="M389" s="405"/>
      <c r="N389" s="405"/>
      <c r="O389" s="405"/>
      <c r="P389" s="405"/>
      <c r="Q389" s="461"/>
      <c r="R389" s="461"/>
      <c r="S389" s="461"/>
      <c r="T389" s="461"/>
      <c r="U389" s="461"/>
      <c r="V389" s="405"/>
      <c r="W389" s="405"/>
      <c r="X389" s="405"/>
      <c r="Y389" s="405"/>
      <c r="Z389" s="405"/>
      <c r="AA389" s="405"/>
      <c r="AB389" s="405"/>
      <c r="AC389" s="405"/>
      <c r="AD389" s="405"/>
      <c r="AE389" s="405"/>
      <c r="AF389" s="405"/>
      <c r="AG389" s="405"/>
      <c r="AH389" s="405"/>
      <c r="AI389" s="405"/>
      <c r="AJ389" s="405"/>
      <c r="AK389" s="405"/>
      <c r="AL389" s="405"/>
      <c r="AM389" s="405"/>
      <c r="AN389" s="405"/>
      <c r="AO389" s="405"/>
    </row>
    <row r="390" spans="7:41">
      <c r="G390" s="405"/>
      <c r="H390" s="405"/>
      <c r="I390" s="461"/>
      <c r="J390" s="461"/>
      <c r="K390" s="405"/>
      <c r="L390" s="405"/>
      <c r="M390" s="405"/>
      <c r="N390" s="405"/>
      <c r="O390" s="405"/>
      <c r="P390" s="405"/>
      <c r="Q390" s="461"/>
      <c r="R390" s="461"/>
      <c r="S390" s="461"/>
      <c r="T390" s="461"/>
      <c r="U390" s="461"/>
      <c r="V390" s="405"/>
      <c r="W390" s="405"/>
      <c r="X390" s="405"/>
      <c r="Y390" s="405"/>
      <c r="Z390" s="405"/>
      <c r="AA390" s="405"/>
      <c r="AB390" s="405"/>
      <c r="AC390" s="405"/>
      <c r="AD390" s="405"/>
      <c r="AE390" s="405"/>
      <c r="AF390" s="405"/>
      <c r="AG390" s="405"/>
      <c r="AH390" s="405"/>
      <c r="AI390" s="405"/>
      <c r="AJ390" s="405"/>
      <c r="AK390" s="405"/>
      <c r="AL390" s="405"/>
      <c r="AM390" s="405"/>
      <c r="AN390" s="405"/>
      <c r="AO390" s="405"/>
    </row>
    <row r="391" spans="7:41">
      <c r="G391" s="405"/>
      <c r="H391" s="405"/>
      <c r="I391" s="461"/>
      <c r="J391" s="461"/>
      <c r="K391" s="405"/>
      <c r="L391" s="405"/>
      <c r="M391" s="405"/>
      <c r="N391" s="405"/>
      <c r="O391" s="405"/>
      <c r="P391" s="405"/>
      <c r="Q391" s="461"/>
      <c r="R391" s="461"/>
      <c r="S391" s="461"/>
      <c r="T391" s="461"/>
      <c r="U391" s="461"/>
      <c r="V391" s="405"/>
      <c r="W391" s="405"/>
      <c r="X391" s="405"/>
      <c r="Y391" s="405"/>
      <c r="Z391" s="405"/>
      <c r="AA391" s="405"/>
      <c r="AB391" s="405"/>
      <c r="AC391" s="405"/>
      <c r="AD391" s="405"/>
      <c r="AE391" s="405"/>
      <c r="AF391" s="405"/>
      <c r="AG391" s="405"/>
      <c r="AH391" s="405"/>
      <c r="AI391" s="405"/>
      <c r="AJ391" s="405"/>
      <c r="AK391" s="405"/>
      <c r="AL391" s="405"/>
      <c r="AM391" s="405"/>
      <c r="AN391" s="405"/>
      <c r="AO391" s="405"/>
    </row>
    <row r="392" spans="7:41">
      <c r="G392" s="405"/>
      <c r="H392" s="405"/>
      <c r="I392" s="461"/>
      <c r="J392" s="461"/>
      <c r="K392" s="405"/>
      <c r="L392" s="405"/>
      <c r="M392" s="405"/>
      <c r="N392" s="405"/>
      <c r="O392" s="405"/>
      <c r="P392" s="405"/>
      <c r="Q392" s="461"/>
      <c r="R392" s="461"/>
      <c r="S392" s="461"/>
      <c r="T392" s="461"/>
      <c r="U392" s="461"/>
      <c r="V392" s="405"/>
      <c r="W392" s="405"/>
      <c r="X392" s="405"/>
      <c r="Y392" s="405"/>
      <c r="Z392" s="405"/>
      <c r="AA392" s="405"/>
      <c r="AB392" s="405"/>
      <c r="AC392" s="405"/>
      <c r="AD392" s="405"/>
      <c r="AE392" s="405"/>
      <c r="AF392" s="405"/>
      <c r="AG392" s="405"/>
      <c r="AH392" s="405"/>
      <c r="AI392" s="405"/>
      <c r="AJ392" s="405"/>
      <c r="AK392" s="405"/>
      <c r="AL392" s="405"/>
      <c r="AM392" s="405"/>
      <c r="AN392" s="405"/>
      <c r="AO392" s="405"/>
    </row>
    <row r="393" spans="7:41">
      <c r="G393" s="405"/>
      <c r="H393" s="405"/>
      <c r="I393" s="461"/>
      <c r="J393" s="461"/>
      <c r="K393" s="405"/>
      <c r="L393" s="405"/>
      <c r="M393" s="405"/>
      <c r="N393" s="405"/>
      <c r="O393" s="405"/>
      <c r="P393" s="405"/>
      <c r="Q393" s="461"/>
      <c r="R393" s="461"/>
      <c r="S393" s="461"/>
      <c r="T393" s="461"/>
      <c r="U393" s="461"/>
      <c r="V393" s="405"/>
      <c r="W393" s="405"/>
      <c r="X393" s="405"/>
      <c r="Y393" s="405"/>
      <c r="Z393" s="405"/>
      <c r="AA393" s="405"/>
      <c r="AB393" s="405"/>
      <c r="AC393" s="405"/>
      <c r="AD393" s="405"/>
      <c r="AE393" s="405"/>
      <c r="AF393" s="405"/>
      <c r="AG393" s="405"/>
      <c r="AH393" s="405"/>
      <c r="AI393" s="405"/>
      <c r="AJ393" s="405"/>
      <c r="AK393" s="405"/>
      <c r="AL393" s="405"/>
      <c r="AM393" s="405"/>
      <c r="AN393" s="405"/>
      <c r="AO393" s="405"/>
    </row>
    <row r="394" spans="7:41">
      <c r="G394" s="405"/>
      <c r="H394" s="405"/>
      <c r="I394" s="461"/>
      <c r="J394" s="461"/>
      <c r="K394" s="405"/>
      <c r="L394" s="405"/>
      <c r="M394" s="405"/>
      <c r="N394" s="405"/>
      <c r="O394" s="405"/>
      <c r="P394" s="405"/>
      <c r="Q394" s="461"/>
      <c r="R394" s="461"/>
      <c r="S394" s="461"/>
      <c r="T394" s="461"/>
      <c r="U394" s="461"/>
      <c r="V394" s="405"/>
      <c r="W394" s="405"/>
      <c r="X394" s="405"/>
      <c r="Y394" s="405"/>
      <c r="Z394" s="405"/>
      <c r="AA394" s="405"/>
      <c r="AB394" s="405"/>
      <c r="AC394" s="405"/>
      <c r="AD394" s="405"/>
      <c r="AE394" s="405"/>
      <c r="AF394" s="405"/>
      <c r="AG394" s="405"/>
      <c r="AH394" s="405"/>
      <c r="AI394" s="405"/>
      <c r="AJ394" s="405"/>
      <c r="AK394" s="405"/>
      <c r="AL394" s="405"/>
      <c r="AM394" s="405"/>
      <c r="AN394" s="405"/>
      <c r="AO394" s="405"/>
    </row>
    <row r="395" spans="7:41">
      <c r="G395" s="405"/>
      <c r="H395" s="405"/>
      <c r="I395" s="461"/>
      <c r="J395" s="461"/>
      <c r="K395" s="405"/>
      <c r="L395" s="405"/>
      <c r="M395" s="405"/>
      <c r="N395" s="405"/>
      <c r="O395" s="405"/>
      <c r="P395" s="405"/>
      <c r="Q395" s="461"/>
      <c r="R395" s="461"/>
      <c r="S395" s="461"/>
      <c r="T395" s="461"/>
      <c r="U395" s="461"/>
      <c r="V395" s="405"/>
      <c r="W395" s="405"/>
      <c r="X395" s="405"/>
      <c r="Y395" s="405"/>
      <c r="Z395" s="405"/>
      <c r="AA395" s="405"/>
      <c r="AB395" s="405"/>
      <c r="AC395" s="405"/>
      <c r="AD395" s="405"/>
      <c r="AE395" s="405"/>
      <c r="AF395" s="405"/>
      <c r="AG395" s="405"/>
      <c r="AH395" s="405"/>
      <c r="AI395" s="405"/>
      <c r="AJ395" s="405"/>
      <c r="AK395" s="405"/>
      <c r="AL395" s="405"/>
      <c r="AM395" s="405"/>
      <c r="AN395" s="405"/>
      <c r="AO395" s="405"/>
    </row>
    <row r="396" spans="7:41">
      <c r="G396" s="405"/>
      <c r="H396" s="405"/>
      <c r="I396" s="461"/>
      <c r="J396" s="461"/>
      <c r="K396" s="405"/>
      <c r="L396" s="405"/>
      <c r="M396" s="405"/>
      <c r="N396" s="405"/>
      <c r="O396" s="405"/>
      <c r="P396" s="405"/>
      <c r="Q396" s="461"/>
      <c r="R396" s="461"/>
      <c r="S396" s="461"/>
      <c r="T396" s="461"/>
      <c r="U396" s="461"/>
      <c r="V396" s="405"/>
      <c r="W396" s="405"/>
      <c r="X396" s="405"/>
      <c r="Y396" s="405"/>
      <c r="Z396" s="405"/>
      <c r="AA396" s="405"/>
      <c r="AB396" s="405"/>
      <c r="AC396" s="405"/>
      <c r="AD396" s="405"/>
      <c r="AE396" s="405"/>
      <c r="AF396" s="405"/>
      <c r="AG396" s="405"/>
      <c r="AH396" s="405"/>
      <c r="AI396" s="405"/>
      <c r="AJ396" s="405"/>
      <c r="AK396" s="405"/>
      <c r="AL396" s="405"/>
      <c r="AM396" s="405"/>
      <c r="AN396" s="405"/>
      <c r="AO396" s="405"/>
    </row>
    <row r="397" spans="7:41">
      <c r="G397" s="405"/>
      <c r="H397" s="405"/>
      <c r="I397" s="461"/>
      <c r="J397" s="461"/>
      <c r="K397" s="405"/>
      <c r="L397" s="405"/>
      <c r="M397" s="405"/>
      <c r="N397" s="405"/>
      <c r="O397" s="405"/>
      <c r="P397" s="405"/>
      <c r="Q397" s="461"/>
      <c r="R397" s="461"/>
      <c r="S397" s="461"/>
      <c r="T397" s="461"/>
      <c r="U397" s="461"/>
      <c r="V397" s="405"/>
      <c r="W397" s="405"/>
      <c r="X397" s="405"/>
      <c r="Y397" s="405"/>
      <c r="Z397" s="405"/>
      <c r="AA397" s="405"/>
      <c r="AB397" s="405"/>
      <c r="AC397" s="405"/>
      <c r="AD397" s="405"/>
      <c r="AE397" s="405"/>
      <c r="AF397" s="405"/>
      <c r="AG397" s="405"/>
      <c r="AH397" s="405"/>
      <c r="AI397" s="405"/>
      <c r="AJ397" s="405"/>
      <c r="AK397" s="405"/>
      <c r="AL397" s="405"/>
      <c r="AM397" s="405"/>
      <c r="AN397" s="405"/>
      <c r="AO397" s="405"/>
    </row>
    <row r="398" spans="7:41">
      <c r="G398" s="405"/>
      <c r="H398" s="405"/>
      <c r="I398" s="461"/>
      <c r="J398" s="461"/>
      <c r="K398" s="405"/>
      <c r="L398" s="405"/>
      <c r="M398" s="405"/>
      <c r="N398" s="405"/>
      <c r="O398" s="405"/>
      <c r="P398" s="405"/>
      <c r="Q398" s="461"/>
      <c r="R398" s="461"/>
      <c r="S398" s="461"/>
      <c r="T398" s="461"/>
      <c r="U398" s="461"/>
      <c r="V398" s="405"/>
      <c r="W398" s="405"/>
      <c r="X398" s="405"/>
      <c r="Y398" s="405"/>
      <c r="Z398" s="405"/>
      <c r="AA398" s="405"/>
      <c r="AB398" s="405"/>
      <c r="AC398" s="405"/>
      <c r="AD398" s="405"/>
      <c r="AE398" s="405"/>
      <c r="AF398" s="405"/>
      <c r="AG398" s="405"/>
      <c r="AH398" s="405"/>
      <c r="AI398" s="405"/>
      <c r="AJ398" s="405"/>
      <c r="AK398" s="405"/>
      <c r="AL398" s="405"/>
      <c r="AM398" s="405"/>
      <c r="AN398" s="405"/>
      <c r="AO398" s="405"/>
    </row>
    <row r="399" spans="7:41">
      <c r="G399" s="405"/>
      <c r="H399" s="405"/>
      <c r="I399" s="461"/>
      <c r="J399" s="461"/>
      <c r="K399" s="405"/>
      <c r="L399" s="405"/>
      <c r="M399" s="405"/>
      <c r="N399" s="405"/>
      <c r="O399" s="405"/>
      <c r="P399" s="405"/>
      <c r="Q399" s="461"/>
      <c r="R399" s="461"/>
      <c r="S399" s="461"/>
      <c r="T399" s="461"/>
      <c r="U399" s="461"/>
      <c r="V399" s="405"/>
      <c r="W399" s="405"/>
      <c r="X399" s="405"/>
      <c r="Y399" s="405"/>
      <c r="Z399" s="405"/>
      <c r="AA399" s="405"/>
      <c r="AB399" s="405"/>
      <c r="AC399" s="405"/>
      <c r="AD399" s="405"/>
      <c r="AE399" s="405"/>
      <c r="AF399" s="405"/>
      <c r="AG399" s="405"/>
      <c r="AH399" s="405"/>
      <c r="AI399" s="405"/>
      <c r="AJ399" s="405"/>
      <c r="AK399" s="405"/>
      <c r="AL399" s="405"/>
      <c r="AM399" s="405"/>
      <c r="AN399" s="405"/>
      <c r="AO399" s="405"/>
    </row>
    <row r="400" spans="7:41">
      <c r="G400" s="405"/>
      <c r="H400" s="405"/>
      <c r="I400" s="461"/>
      <c r="J400" s="461"/>
      <c r="K400" s="405"/>
      <c r="L400" s="405"/>
      <c r="M400" s="405"/>
      <c r="N400" s="405"/>
      <c r="O400" s="405"/>
      <c r="P400" s="405"/>
      <c r="Q400" s="461"/>
      <c r="R400" s="461"/>
      <c r="S400" s="461"/>
      <c r="T400" s="461"/>
      <c r="U400" s="461"/>
      <c r="V400" s="405"/>
      <c r="W400" s="405"/>
      <c r="X400" s="405"/>
      <c r="Y400" s="405"/>
      <c r="Z400" s="405"/>
      <c r="AA400" s="405"/>
      <c r="AB400" s="405"/>
      <c r="AC400" s="405"/>
      <c r="AD400" s="405"/>
      <c r="AE400" s="405"/>
      <c r="AF400" s="405"/>
      <c r="AG400" s="405"/>
      <c r="AH400" s="405"/>
      <c r="AI400" s="405"/>
      <c r="AJ400" s="405"/>
      <c r="AK400" s="405"/>
      <c r="AL400" s="405"/>
      <c r="AM400" s="405"/>
      <c r="AN400" s="405"/>
      <c r="AO400" s="405"/>
    </row>
    <row r="401" spans="7:41">
      <c r="G401" s="405"/>
      <c r="H401" s="405"/>
      <c r="I401" s="461"/>
      <c r="J401" s="461"/>
      <c r="K401" s="405"/>
      <c r="L401" s="405"/>
      <c r="M401" s="405"/>
      <c r="N401" s="405"/>
      <c r="O401" s="405"/>
      <c r="P401" s="405"/>
      <c r="Q401" s="461"/>
      <c r="R401" s="461"/>
      <c r="S401" s="461"/>
      <c r="T401" s="461"/>
      <c r="U401" s="461"/>
      <c r="V401" s="405"/>
      <c r="W401" s="405"/>
      <c r="X401" s="405"/>
      <c r="Y401" s="405"/>
      <c r="Z401" s="405"/>
      <c r="AA401" s="405"/>
      <c r="AB401" s="405"/>
      <c r="AC401" s="405"/>
      <c r="AD401" s="405"/>
      <c r="AE401" s="405"/>
      <c r="AF401" s="405"/>
      <c r="AG401" s="405"/>
      <c r="AH401" s="405"/>
      <c r="AI401" s="405"/>
      <c r="AJ401" s="405"/>
      <c r="AK401" s="405"/>
      <c r="AL401" s="405"/>
      <c r="AM401" s="405"/>
      <c r="AN401" s="405"/>
      <c r="AO401" s="405"/>
    </row>
    <row r="402" spans="7:41">
      <c r="G402" s="405"/>
      <c r="H402" s="405"/>
      <c r="I402" s="461"/>
      <c r="J402" s="461"/>
      <c r="K402" s="405"/>
      <c r="L402" s="405"/>
      <c r="M402" s="405"/>
      <c r="N402" s="405"/>
      <c r="O402" s="405"/>
      <c r="P402" s="405"/>
      <c r="Q402" s="461"/>
      <c r="R402" s="461"/>
      <c r="S402" s="461"/>
      <c r="T402" s="461"/>
      <c r="U402" s="461"/>
      <c r="V402" s="405"/>
      <c r="W402" s="405"/>
      <c r="X402" s="405"/>
      <c r="Y402" s="405"/>
      <c r="Z402" s="405"/>
      <c r="AA402" s="405"/>
      <c r="AB402" s="405"/>
      <c r="AC402" s="405"/>
      <c r="AD402" s="405"/>
      <c r="AE402" s="405"/>
      <c r="AF402" s="405"/>
      <c r="AG402" s="405"/>
      <c r="AH402" s="405"/>
      <c r="AI402" s="405"/>
      <c r="AJ402" s="405"/>
      <c r="AK402" s="405"/>
      <c r="AL402" s="405"/>
      <c r="AM402" s="405"/>
      <c r="AN402" s="405"/>
      <c r="AO402" s="405"/>
    </row>
    <row r="403" spans="7:41">
      <c r="G403" s="405"/>
      <c r="H403" s="405"/>
      <c r="I403" s="461"/>
      <c r="J403" s="461"/>
      <c r="K403" s="405"/>
      <c r="L403" s="405"/>
      <c r="M403" s="405"/>
      <c r="N403" s="405"/>
      <c r="O403" s="405"/>
      <c r="P403" s="405"/>
      <c r="Q403" s="461"/>
      <c r="R403" s="461"/>
      <c r="S403" s="461"/>
      <c r="T403" s="461"/>
      <c r="U403" s="461"/>
      <c r="V403" s="405"/>
      <c r="W403" s="405"/>
      <c r="X403" s="405"/>
      <c r="Y403" s="405"/>
      <c r="Z403" s="405"/>
      <c r="AA403" s="405"/>
      <c r="AB403" s="405"/>
      <c r="AC403" s="405"/>
      <c r="AD403" s="405"/>
      <c r="AE403" s="405"/>
      <c r="AF403" s="405"/>
      <c r="AG403" s="405"/>
      <c r="AH403" s="405"/>
      <c r="AI403" s="405"/>
      <c r="AJ403" s="405"/>
      <c r="AK403" s="405"/>
      <c r="AL403" s="405"/>
      <c r="AM403" s="405"/>
      <c r="AN403" s="405"/>
      <c r="AO403" s="405"/>
    </row>
    <row r="404" spans="7:41">
      <c r="G404" s="405"/>
      <c r="H404" s="405"/>
      <c r="I404" s="461"/>
      <c r="J404" s="461"/>
      <c r="K404" s="405"/>
      <c r="L404" s="405"/>
      <c r="M404" s="405"/>
      <c r="N404" s="405"/>
      <c r="O404" s="405"/>
      <c r="P404" s="405"/>
      <c r="Q404" s="461"/>
      <c r="R404" s="461"/>
      <c r="S404" s="461"/>
      <c r="T404" s="461"/>
      <c r="U404" s="461"/>
      <c r="V404" s="405"/>
      <c r="W404" s="405"/>
      <c r="X404" s="405"/>
      <c r="Y404" s="405"/>
      <c r="Z404" s="405"/>
      <c r="AA404" s="405"/>
      <c r="AB404" s="405"/>
      <c r="AC404" s="405"/>
      <c r="AD404" s="405"/>
      <c r="AE404" s="405"/>
      <c r="AF404" s="405"/>
      <c r="AG404" s="405"/>
      <c r="AH404" s="405"/>
      <c r="AI404" s="405"/>
      <c r="AJ404" s="405"/>
      <c r="AK404" s="405"/>
      <c r="AL404" s="405"/>
      <c r="AM404" s="405"/>
      <c r="AN404" s="405"/>
      <c r="AO404" s="405"/>
    </row>
    <row r="405" spans="7:41">
      <c r="G405" s="405"/>
      <c r="H405" s="405"/>
      <c r="I405" s="461"/>
      <c r="J405" s="461"/>
      <c r="K405" s="405"/>
      <c r="L405" s="405"/>
      <c r="M405" s="405"/>
      <c r="N405" s="405"/>
      <c r="O405" s="405"/>
      <c r="P405" s="405"/>
      <c r="Q405" s="461"/>
      <c r="R405" s="461"/>
      <c r="S405" s="461"/>
      <c r="T405" s="461"/>
      <c r="U405" s="461"/>
      <c r="V405" s="405"/>
      <c r="W405" s="405"/>
      <c r="X405" s="405"/>
      <c r="Y405" s="405"/>
      <c r="Z405" s="405"/>
      <c r="AA405" s="405"/>
      <c r="AB405" s="405"/>
      <c r="AC405" s="405"/>
      <c r="AD405" s="405"/>
      <c r="AE405" s="405"/>
      <c r="AF405" s="405"/>
      <c r="AG405" s="405"/>
      <c r="AH405" s="405"/>
      <c r="AI405" s="405"/>
      <c r="AJ405" s="405"/>
      <c r="AK405" s="405"/>
      <c r="AL405" s="405"/>
      <c r="AM405" s="405"/>
      <c r="AN405" s="405"/>
      <c r="AO405" s="405"/>
    </row>
    <row r="406" spans="7:41">
      <c r="G406" s="405"/>
      <c r="H406" s="405"/>
      <c r="I406" s="461"/>
      <c r="J406" s="461"/>
      <c r="K406" s="405"/>
      <c r="L406" s="405"/>
      <c r="M406" s="405"/>
      <c r="N406" s="405"/>
      <c r="O406" s="405"/>
      <c r="P406" s="405"/>
      <c r="Q406" s="461"/>
      <c r="R406" s="461"/>
      <c r="S406" s="461"/>
      <c r="T406" s="461"/>
      <c r="U406" s="461"/>
      <c r="V406" s="405"/>
      <c r="W406" s="405"/>
      <c r="X406" s="405"/>
      <c r="Y406" s="405"/>
      <c r="Z406" s="405"/>
      <c r="AA406" s="405"/>
      <c r="AB406" s="405"/>
      <c r="AC406" s="405"/>
      <c r="AD406" s="405"/>
      <c r="AE406" s="405"/>
      <c r="AF406" s="405"/>
      <c r="AG406" s="405"/>
      <c r="AH406" s="405"/>
      <c r="AI406" s="405"/>
      <c r="AJ406" s="405"/>
      <c r="AK406" s="405"/>
      <c r="AL406" s="405"/>
      <c r="AM406" s="405"/>
      <c r="AN406" s="405"/>
      <c r="AO406" s="405"/>
    </row>
    <row r="407" spans="7:41">
      <c r="G407" s="405"/>
      <c r="H407" s="405"/>
      <c r="I407" s="461"/>
      <c r="J407" s="461"/>
      <c r="K407" s="405"/>
      <c r="L407" s="405"/>
      <c r="M407" s="405"/>
      <c r="N407" s="405"/>
      <c r="O407" s="405"/>
      <c r="P407" s="405"/>
      <c r="Q407" s="461"/>
      <c r="R407" s="461"/>
      <c r="S407" s="461"/>
      <c r="T407" s="461"/>
      <c r="U407" s="461"/>
      <c r="V407" s="405"/>
      <c r="W407" s="405"/>
      <c r="X407" s="405"/>
      <c r="Y407" s="405"/>
      <c r="Z407" s="405"/>
      <c r="AA407" s="405"/>
      <c r="AB407" s="405"/>
      <c r="AC407" s="405"/>
      <c r="AD407" s="405"/>
      <c r="AE407" s="405"/>
      <c r="AF407" s="405"/>
      <c r="AG407" s="405"/>
      <c r="AH407" s="405"/>
      <c r="AI407" s="405"/>
      <c r="AJ407" s="405"/>
      <c r="AK407" s="405"/>
      <c r="AL407" s="405"/>
      <c r="AM407" s="405"/>
      <c r="AN407" s="405"/>
      <c r="AO407" s="405"/>
    </row>
    <row r="408" spans="7:41">
      <c r="G408" s="405"/>
      <c r="H408" s="405"/>
      <c r="I408" s="461"/>
      <c r="J408" s="461"/>
      <c r="K408" s="405"/>
      <c r="L408" s="405"/>
      <c r="M408" s="405"/>
      <c r="N408" s="405"/>
      <c r="O408" s="405"/>
      <c r="P408" s="405"/>
      <c r="Q408" s="461"/>
      <c r="R408" s="461"/>
      <c r="S408" s="461"/>
      <c r="T408" s="461"/>
      <c r="U408" s="461"/>
      <c r="V408" s="405"/>
      <c r="W408" s="405"/>
      <c r="X408" s="405"/>
      <c r="Y408" s="405"/>
      <c r="Z408" s="405"/>
      <c r="AA408" s="405"/>
      <c r="AB408" s="405"/>
      <c r="AC408" s="405"/>
      <c r="AD408" s="405"/>
      <c r="AE408" s="405"/>
      <c r="AF408" s="405"/>
      <c r="AG408" s="405"/>
      <c r="AH408" s="405"/>
      <c r="AI408" s="405"/>
      <c r="AJ408" s="405"/>
      <c r="AK408" s="405"/>
      <c r="AL408" s="405"/>
      <c r="AM408" s="405"/>
      <c r="AN408" s="405"/>
      <c r="AO408" s="405"/>
    </row>
    <row r="409" spans="7:41">
      <c r="G409" s="405"/>
      <c r="H409" s="405"/>
      <c r="I409" s="461"/>
      <c r="J409" s="461"/>
      <c r="K409" s="405"/>
      <c r="L409" s="405"/>
      <c r="M409" s="405"/>
      <c r="N409" s="405"/>
      <c r="O409" s="405"/>
      <c r="P409" s="405"/>
      <c r="Q409" s="461"/>
      <c r="R409" s="461"/>
      <c r="S409" s="461"/>
      <c r="T409" s="461"/>
      <c r="U409" s="461"/>
      <c r="V409" s="405"/>
      <c r="W409" s="405"/>
      <c r="X409" s="405"/>
      <c r="Y409" s="405"/>
      <c r="Z409" s="405"/>
      <c r="AA409" s="405"/>
      <c r="AB409" s="405"/>
      <c r="AC409" s="405"/>
      <c r="AD409" s="405"/>
      <c r="AE409" s="405"/>
      <c r="AF409" s="405"/>
      <c r="AG409" s="405"/>
      <c r="AH409" s="405"/>
      <c r="AI409" s="405"/>
      <c r="AJ409" s="405"/>
      <c r="AK409" s="405"/>
      <c r="AL409" s="405"/>
      <c r="AM409" s="405"/>
      <c r="AN409" s="405"/>
      <c r="AO409" s="405"/>
    </row>
    <row r="410" spans="7:41">
      <c r="G410" s="405"/>
      <c r="H410" s="405"/>
      <c r="I410" s="461"/>
      <c r="J410" s="461"/>
      <c r="K410" s="405"/>
      <c r="L410" s="405"/>
      <c r="M410" s="405"/>
      <c r="N410" s="405"/>
      <c r="O410" s="405"/>
      <c r="P410" s="405"/>
      <c r="Q410" s="461"/>
      <c r="R410" s="461"/>
      <c r="S410" s="461"/>
      <c r="T410" s="461"/>
      <c r="U410" s="461"/>
      <c r="V410" s="405"/>
      <c r="W410" s="405"/>
      <c r="X410" s="405"/>
      <c r="Y410" s="405"/>
      <c r="Z410" s="405"/>
      <c r="AA410" s="405"/>
      <c r="AB410" s="405"/>
      <c r="AC410" s="405"/>
      <c r="AD410" s="405"/>
      <c r="AE410" s="405"/>
      <c r="AF410" s="405"/>
      <c r="AG410" s="405"/>
      <c r="AH410" s="405"/>
      <c r="AI410" s="405"/>
      <c r="AJ410" s="405"/>
      <c r="AK410" s="405"/>
      <c r="AL410" s="405"/>
      <c r="AM410" s="405"/>
      <c r="AN410" s="405"/>
      <c r="AO410" s="405"/>
    </row>
    <row r="411" spans="7:41">
      <c r="G411" s="405"/>
      <c r="H411" s="405"/>
      <c r="I411" s="461"/>
      <c r="J411" s="461"/>
      <c r="K411" s="405"/>
      <c r="L411" s="405"/>
      <c r="M411" s="405"/>
      <c r="N411" s="405"/>
      <c r="O411" s="405"/>
      <c r="P411" s="405"/>
      <c r="Q411" s="461"/>
      <c r="R411" s="461"/>
      <c r="S411" s="461"/>
      <c r="T411" s="461"/>
      <c r="U411" s="461"/>
      <c r="V411" s="405"/>
      <c r="W411" s="405"/>
      <c r="X411" s="405"/>
      <c r="Y411" s="405"/>
      <c r="Z411" s="405"/>
      <c r="AA411" s="405"/>
      <c r="AB411" s="405"/>
      <c r="AC411" s="405"/>
      <c r="AD411" s="405"/>
      <c r="AE411" s="405"/>
      <c r="AF411" s="405"/>
      <c r="AG411" s="405"/>
      <c r="AH411" s="405"/>
      <c r="AI411" s="405"/>
      <c r="AJ411" s="405"/>
      <c r="AK411" s="405"/>
      <c r="AL411" s="405"/>
      <c r="AM411" s="405"/>
      <c r="AN411" s="405"/>
      <c r="AO411" s="405"/>
    </row>
    <row r="412" spans="7:41">
      <c r="G412" s="405"/>
      <c r="H412" s="405"/>
      <c r="I412" s="461"/>
      <c r="J412" s="461"/>
      <c r="K412" s="405"/>
      <c r="L412" s="405"/>
      <c r="M412" s="405"/>
      <c r="N412" s="405"/>
      <c r="O412" s="405"/>
      <c r="P412" s="405"/>
      <c r="Q412" s="461"/>
      <c r="R412" s="461"/>
      <c r="S412" s="461"/>
      <c r="T412" s="461"/>
      <c r="U412" s="461"/>
      <c r="V412" s="405"/>
      <c r="W412" s="405"/>
      <c r="X412" s="405"/>
      <c r="Y412" s="405"/>
      <c r="Z412" s="405"/>
      <c r="AA412" s="405"/>
      <c r="AB412" s="405"/>
      <c r="AC412" s="405"/>
      <c r="AD412" s="405"/>
      <c r="AE412" s="405"/>
      <c r="AF412" s="405"/>
      <c r="AG412" s="405"/>
      <c r="AH412" s="405"/>
      <c r="AI412" s="405"/>
      <c r="AJ412" s="405"/>
      <c r="AK412" s="405"/>
      <c r="AL412" s="405"/>
      <c r="AM412" s="405"/>
      <c r="AN412" s="405"/>
      <c r="AO412" s="405"/>
    </row>
    <row r="413" spans="7:41">
      <c r="G413" s="405"/>
      <c r="H413" s="405"/>
      <c r="I413" s="461"/>
      <c r="J413" s="461"/>
      <c r="K413" s="405"/>
      <c r="L413" s="405"/>
      <c r="M413" s="405"/>
      <c r="N413" s="405"/>
      <c r="O413" s="405"/>
      <c r="P413" s="405"/>
      <c r="Q413" s="461"/>
      <c r="R413" s="461"/>
      <c r="S413" s="461"/>
      <c r="T413" s="461"/>
      <c r="U413" s="461"/>
      <c r="V413" s="405"/>
      <c r="W413" s="405"/>
      <c r="X413" s="405"/>
      <c r="Y413" s="405"/>
      <c r="Z413" s="405"/>
      <c r="AA413" s="405"/>
      <c r="AB413" s="405"/>
      <c r="AC413" s="405"/>
      <c r="AD413" s="405"/>
      <c r="AE413" s="405"/>
      <c r="AF413" s="405"/>
      <c r="AG413" s="405"/>
      <c r="AH413" s="405"/>
      <c r="AI413" s="405"/>
      <c r="AJ413" s="405"/>
      <c r="AK413" s="405"/>
      <c r="AL413" s="405"/>
      <c r="AM413" s="405"/>
      <c r="AN413" s="405"/>
      <c r="AO413" s="405"/>
    </row>
    <row r="414" spans="7:41">
      <c r="G414" s="405"/>
      <c r="H414" s="405"/>
      <c r="I414" s="461"/>
      <c r="J414" s="461"/>
      <c r="K414" s="405"/>
      <c r="L414" s="405"/>
      <c r="M414" s="405"/>
      <c r="N414" s="405"/>
      <c r="O414" s="405"/>
      <c r="P414" s="405"/>
      <c r="Q414" s="461"/>
      <c r="R414" s="461"/>
      <c r="S414" s="461"/>
      <c r="T414" s="461"/>
      <c r="U414" s="461"/>
      <c r="V414" s="405"/>
      <c r="W414" s="405"/>
      <c r="X414" s="405"/>
      <c r="Y414" s="405"/>
      <c r="Z414" s="405"/>
      <c r="AA414" s="405"/>
      <c r="AB414" s="405"/>
      <c r="AC414" s="405"/>
      <c r="AD414" s="405"/>
      <c r="AE414" s="405"/>
      <c r="AF414" s="405"/>
      <c r="AG414" s="405"/>
      <c r="AH414" s="405"/>
      <c r="AI414" s="405"/>
      <c r="AJ414" s="405"/>
      <c r="AK414" s="405"/>
      <c r="AL414" s="405"/>
      <c r="AM414" s="405"/>
      <c r="AN414" s="405"/>
      <c r="AO414" s="405"/>
    </row>
    <row r="415" spans="7:41">
      <c r="G415" s="405"/>
      <c r="H415" s="405"/>
      <c r="I415" s="461"/>
      <c r="J415" s="461"/>
      <c r="K415" s="405"/>
      <c r="L415" s="405"/>
      <c r="M415" s="405"/>
      <c r="N415" s="405"/>
      <c r="O415" s="405"/>
      <c r="P415" s="405"/>
      <c r="Q415" s="461"/>
      <c r="R415" s="461"/>
      <c r="S415" s="461"/>
      <c r="T415" s="461"/>
      <c r="U415" s="461"/>
      <c r="V415" s="405"/>
      <c r="W415" s="405"/>
      <c r="X415" s="405"/>
      <c r="Y415" s="405"/>
      <c r="Z415" s="405"/>
      <c r="AA415" s="405"/>
      <c r="AB415" s="405"/>
      <c r="AC415" s="405"/>
      <c r="AD415" s="405"/>
      <c r="AE415" s="405"/>
      <c r="AF415" s="405"/>
      <c r="AG415" s="405"/>
      <c r="AH415" s="405"/>
      <c r="AI415" s="405"/>
      <c r="AJ415" s="405"/>
      <c r="AK415" s="405"/>
      <c r="AL415" s="405"/>
      <c r="AM415" s="405"/>
      <c r="AN415" s="405"/>
      <c r="AO415" s="405"/>
    </row>
    <row r="416" spans="7:41">
      <c r="G416" s="405"/>
      <c r="H416" s="405"/>
      <c r="I416" s="461"/>
      <c r="J416" s="461"/>
      <c r="K416" s="405"/>
      <c r="L416" s="405"/>
      <c r="M416" s="405"/>
      <c r="N416" s="405"/>
      <c r="O416" s="405"/>
      <c r="P416" s="405"/>
      <c r="Q416" s="461"/>
      <c r="R416" s="461"/>
      <c r="S416" s="461"/>
      <c r="T416" s="461"/>
      <c r="U416" s="461"/>
      <c r="V416" s="405"/>
      <c r="W416" s="405"/>
      <c r="X416" s="405"/>
      <c r="Y416" s="405"/>
      <c r="Z416" s="405"/>
      <c r="AA416" s="405"/>
      <c r="AB416" s="405"/>
      <c r="AC416" s="405"/>
      <c r="AD416" s="405"/>
      <c r="AE416" s="405"/>
      <c r="AF416" s="405"/>
      <c r="AG416" s="405"/>
      <c r="AH416" s="405"/>
      <c r="AI416" s="405"/>
      <c r="AJ416" s="405"/>
      <c r="AK416" s="405"/>
      <c r="AL416" s="405"/>
      <c r="AM416" s="405"/>
      <c r="AN416" s="405"/>
      <c r="AO416" s="405"/>
    </row>
    <row r="417" spans="7:41">
      <c r="G417" s="405"/>
      <c r="H417" s="405"/>
      <c r="I417" s="461"/>
      <c r="J417" s="461"/>
      <c r="K417" s="405"/>
      <c r="L417" s="405"/>
      <c r="M417" s="405"/>
      <c r="N417" s="405"/>
      <c r="O417" s="405"/>
      <c r="P417" s="405"/>
      <c r="Q417" s="461"/>
      <c r="R417" s="461"/>
      <c r="S417" s="461"/>
      <c r="T417" s="461"/>
      <c r="U417" s="461"/>
      <c r="V417" s="405"/>
      <c r="W417" s="405"/>
      <c r="X417" s="405"/>
      <c r="Y417" s="405"/>
      <c r="Z417" s="405"/>
      <c r="AA417" s="405"/>
      <c r="AB417" s="405"/>
      <c r="AC417" s="405"/>
      <c r="AD417" s="405"/>
      <c r="AE417" s="405"/>
      <c r="AF417" s="405"/>
      <c r="AG417" s="405"/>
      <c r="AH417" s="405"/>
      <c r="AI417" s="405"/>
      <c r="AJ417" s="405"/>
      <c r="AK417" s="405"/>
      <c r="AL417" s="405"/>
      <c r="AM417" s="405"/>
      <c r="AN417" s="405"/>
      <c r="AO417" s="405"/>
    </row>
    <row r="418" spans="7:41">
      <c r="G418" s="405"/>
      <c r="H418" s="405"/>
      <c r="I418" s="461"/>
      <c r="J418" s="461"/>
      <c r="K418" s="405"/>
      <c r="L418" s="405"/>
      <c r="M418" s="405"/>
      <c r="N418" s="405"/>
      <c r="O418" s="405"/>
      <c r="P418" s="405"/>
      <c r="Q418" s="461"/>
      <c r="R418" s="461"/>
      <c r="S418" s="461"/>
      <c r="T418" s="461"/>
      <c r="U418" s="461"/>
      <c r="V418" s="405"/>
      <c r="W418" s="405"/>
      <c r="X418" s="405"/>
      <c r="Y418" s="405"/>
      <c r="Z418" s="405"/>
      <c r="AA418" s="405"/>
      <c r="AB418" s="405"/>
      <c r="AC418" s="405"/>
      <c r="AD418" s="405"/>
      <c r="AE418" s="405"/>
      <c r="AF418" s="405"/>
      <c r="AG418" s="405"/>
      <c r="AH418" s="405"/>
      <c r="AI418" s="405"/>
      <c r="AJ418" s="405"/>
      <c r="AK418" s="405"/>
      <c r="AL418" s="405"/>
      <c r="AM418" s="405"/>
      <c r="AN418" s="405"/>
      <c r="AO418" s="405"/>
    </row>
    <row r="419" spans="7:41">
      <c r="G419" s="405"/>
      <c r="H419" s="405"/>
      <c r="I419" s="461"/>
      <c r="J419" s="461"/>
      <c r="K419" s="405"/>
      <c r="L419" s="405"/>
      <c r="M419" s="405"/>
      <c r="N419" s="405"/>
      <c r="O419" s="405"/>
      <c r="P419" s="405"/>
      <c r="Q419" s="461"/>
      <c r="R419" s="461"/>
      <c r="S419" s="461"/>
      <c r="T419" s="461"/>
      <c r="U419" s="461"/>
      <c r="V419" s="405"/>
      <c r="W419" s="405"/>
      <c r="X419" s="405"/>
      <c r="Y419" s="405"/>
      <c r="Z419" s="405"/>
      <c r="AA419" s="405"/>
      <c r="AB419" s="405"/>
      <c r="AC419" s="405"/>
      <c r="AD419" s="405"/>
      <c r="AE419" s="405"/>
      <c r="AF419" s="405"/>
      <c r="AG419" s="405"/>
      <c r="AH419" s="405"/>
      <c r="AI419" s="405"/>
      <c r="AJ419" s="405"/>
      <c r="AK419" s="405"/>
      <c r="AL419" s="405"/>
      <c r="AM419" s="405"/>
      <c r="AN419" s="405"/>
      <c r="AO419" s="405"/>
    </row>
    <row r="420" spans="7:41">
      <c r="G420" s="405"/>
      <c r="H420" s="405"/>
      <c r="I420" s="461"/>
      <c r="J420" s="461"/>
      <c r="K420" s="405"/>
      <c r="L420" s="405"/>
      <c r="M420" s="405"/>
      <c r="N420" s="405"/>
      <c r="O420" s="405"/>
      <c r="P420" s="405"/>
      <c r="Q420" s="461"/>
      <c r="R420" s="461"/>
      <c r="S420" s="461"/>
      <c r="T420" s="461"/>
      <c r="U420" s="461"/>
      <c r="V420" s="405"/>
      <c r="W420" s="405"/>
      <c r="X420" s="405"/>
      <c r="Y420" s="405"/>
      <c r="Z420" s="405"/>
      <c r="AA420" s="405"/>
      <c r="AB420" s="405"/>
      <c r="AC420" s="405"/>
      <c r="AD420" s="405"/>
      <c r="AE420" s="405"/>
      <c r="AF420" s="405"/>
      <c r="AG420" s="405"/>
      <c r="AH420" s="405"/>
      <c r="AI420" s="405"/>
      <c r="AJ420" s="405"/>
      <c r="AK420" s="405"/>
      <c r="AL420" s="405"/>
      <c r="AM420" s="405"/>
      <c r="AN420" s="405"/>
      <c r="AO420" s="405"/>
    </row>
    <row r="421" spans="7:41">
      <c r="G421" s="405"/>
      <c r="H421" s="405"/>
      <c r="I421" s="461"/>
      <c r="J421" s="461"/>
      <c r="K421" s="405"/>
      <c r="L421" s="405"/>
      <c r="M421" s="405"/>
      <c r="N421" s="405"/>
      <c r="O421" s="405"/>
      <c r="P421" s="405"/>
      <c r="Q421" s="461"/>
      <c r="R421" s="461"/>
      <c r="S421" s="461"/>
      <c r="T421" s="461"/>
      <c r="U421" s="461"/>
      <c r="V421" s="405"/>
      <c r="W421" s="405"/>
      <c r="X421" s="405"/>
      <c r="Y421" s="405"/>
      <c r="Z421" s="405"/>
      <c r="AA421" s="405"/>
      <c r="AB421" s="405"/>
      <c r="AC421" s="405"/>
      <c r="AD421" s="405"/>
      <c r="AE421" s="405"/>
      <c r="AF421" s="405"/>
      <c r="AG421" s="405"/>
      <c r="AH421" s="405"/>
      <c r="AI421" s="405"/>
      <c r="AJ421" s="405"/>
      <c r="AK421" s="405"/>
      <c r="AL421" s="405"/>
      <c r="AM421" s="405"/>
      <c r="AN421" s="405"/>
      <c r="AO421" s="405"/>
    </row>
    <row r="422" spans="7:41">
      <c r="G422" s="405"/>
      <c r="H422" s="405"/>
      <c r="I422" s="461"/>
      <c r="J422" s="461"/>
      <c r="K422" s="405"/>
      <c r="L422" s="405"/>
      <c r="M422" s="405"/>
      <c r="N422" s="405"/>
      <c r="O422" s="405"/>
      <c r="P422" s="405"/>
      <c r="Q422" s="461"/>
      <c r="R422" s="461"/>
      <c r="S422" s="461"/>
      <c r="T422" s="461"/>
      <c r="U422" s="461"/>
      <c r="V422" s="405"/>
      <c r="W422" s="405"/>
      <c r="X422" s="405"/>
      <c r="Y422" s="405"/>
      <c r="Z422" s="405"/>
      <c r="AA422" s="405"/>
      <c r="AB422" s="405"/>
      <c r="AC422" s="405"/>
      <c r="AD422" s="405"/>
      <c r="AE422" s="405"/>
      <c r="AF422" s="405"/>
      <c r="AG422" s="405"/>
      <c r="AH422" s="405"/>
      <c r="AI422" s="405"/>
      <c r="AJ422" s="405"/>
      <c r="AK422" s="405"/>
      <c r="AL422" s="405"/>
      <c r="AM422" s="405"/>
      <c r="AN422" s="405"/>
      <c r="AO422" s="405"/>
    </row>
    <row r="423" spans="7:41">
      <c r="G423" s="405"/>
      <c r="H423" s="405"/>
      <c r="I423" s="461"/>
      <c r="J423" s="461"/>
      <c r="K423" s="405"/>
      <c r="L423" s="405"/>
      <c r="M423" s="405"/>
      <c r="N423" s="405"/>
      <c r="O423" s="405"/>
      <c r="P423" s="405"/>
      <c r="Q423" s="461"/>
      <c r="R423" s="461"/>
      <c r="S423" s="461"/>
      <c r="T423" s="461"/>
      <c r="U423" s="461"/>
      <c r="V423" s="405"/>
      <c r="W423" s="405"/>
      <c r="X423" s="405"/>
      <c r="Y423" s="405"/>
      <c r="Z423" s="405"/>
      <c r="AA423" s="405"/>
      <c r="AB423" s="405"/>
      <c r="AC423" s="405"/>
      <c r="AD423" s="405"/>
      <c r="AE423" s="405"/>
      <c r="AF423" s="405"/>
      <c r="AG423" s="405"/>
      <c r="AH423" s="405"/>
      <c r="AI423" s="405"/>
      <c r="AJ423" s="405"/>
      <c r="AK423" s="405"/>
      <c r="AL423" s="405"/>
      <c r="AM423" s="405"/>
      <c r="AN423" s="405"/>
      <c r="AO423" s="405"/>
    </row>
    <row r="424" spans="7:41">
      <c r="G424" s="405"/>
      <c r="H424" s="405"/>
      <c r="I424" s="461"/>
      <c r="J424" s="461"/>
      <c r="K424" s="405"/>
      <c r="L424" s="405"/>
      <c r="M424" s="405"/>
      <c r="N424" s="405"/>
      <c r="O424" s="405"/>
      <c r="P424" s="405"/>
      <c r="Q424" s="461"/>
      <c r="R424" s="461"/>
      <c r="S424" s="461"/>
      <c r="T424" s="461"/>
      <c r="U424" s="461"/>
      <c r="V424" s="405"/>
      <c r="W424" s="405"/>
      <c r="X424" s="405"/>
      <c r="Y424" s="405"/>
      <c r="Z424" s="405"/>
      <c r="AA424" s="405"/>
      <c r="AB424" s="405"/>
      <c r="AC424" s="405"/>
      <c r="AD424" s="405"/>
      <c r="AE424" s="405"/>
      <c r="AF424" s="405"/>
      <c r="AG424" s="405"/>
      <c r="AH424" s="405"/>
      <c r="AI424" s="405"/>
      <c r="AJ424" s="405"/>
      <c r="AK424" s="405"/>
      <c r="AL424" s="405"/>
      <c r="AM424" s="405"/>
      <c r="AN424" s="405"/>
      <c r="AO424" s="405"/>
    </row>
    <row r="425" spans="7:41">
      <c r="G425" s="405"/>
      <c r="H425" s="405"/>
      <c r="I425" s="461"/>
      <c r="J425" s="461"/>
      <c r="K425" s="405"/>
      <c r="L425" s="405"/>
      <c r="M425" s="405"/>
      <c r="N425" s="405"/>
      <c r="O425" s="405"/>
      <c r="P425" s="405"/>
      <c r="Q425" s="461"/>
      <c r="R425" s="461"/>
      <c r="S425" s="461"/>
      <c r="T425" s="461"/>
      <c r="U425" s="461"/>
      <c r="V425" s="405"/>
      <c r="W425" s="405"/>
      <c r="X425" s="405"/>
      <c r="Y425" s="405"/>
      <c r="Z425" s="405"/>
      <c r="AA425" s="405"/>
      <c r="AB425" s="405"/>
      <c r="AC425" s="405"/>
      <c r="AD425" s="405"/>
      <c r="AE425" s="405"/>
      <c r="AF425" s="405"/>
      <c r="AG425" s="405"/>
      <c r="AH425" s="405"/>
      <c r="AI425" s="405"/>
      <c r="AJ425" s="405"/>
      <c r="AK425" s="405"/>
      <c r="AL425" s="405"/>
      <c r="AM425" s="405"/>
      <c r="AN425" s="405"/>
      <c r="AO425" s="405"/>
    </row>
    <row r="426" spans="7:41">
      <c r="G426" s="405"/>
      <c r="H426" s="405"/>
      <c r="I426" s="461"/>
      <c r="J426" s="461"/>
      <c r="K426" s="405"/>
      <c r="L426" s="405"/>
      <c r="M426" s="405"/>
      <c r="N426" s="405"/>
      <c r="O426" s="405"/>
      <c r="P426" s="405"/>
      <c r="Q426" s="461"/>
      <c r="R426" s="461"/>
      <c r="S426" s="461"/>
      <c r="T426" s="461"/>
      <c r="U426" s="461"/>
      <c r="V426" s="405"/>
      <c r="W426" s="405"/>
      <c r="X426" s="405"/>
      <c r="Y426" s="405"/>
      <c r="Z426" s="405"/>
      <c r="AA426" s="405"/>
      <c r="AB426" s="405"/>
      <c r="AC426" s="405"/>
      <c r="AD426" s="405"/>
      <c r="AE426" s="405"/>
      <c r="AF426" s="405"/>
      <c r="AG426" s="405"/>
      <c r="AH426" s="405"/>
      <c r="AI426" s="405"/>
      <c r="AJ426" s="405"/>
      <c r="AK426" s="405"/>
      <c r="AL426" s="405"/>
      <c r="AM426" s="405"/>
      <c r="AN426" s="405"/>
      <c r="AO426" s="405"/>
    </row>
    <row r="427" spans="7:41">
      <c r="G427" s="405"/>
      <c r="H427" s="405"/>
      <c r="I427" s="461"/>
      <c r="J427" s="461"/>
      <c r="K427" s="405"/>
      <c r="L427" s="405"/>
      <c r="M427" s="405"/>
      <c r="N427" s="405"/>
      <c r="O427" s="405"/>
      <c r="P427" s="405"/>
      <c r="Q427" s="461"/>
      <c r="R427" s="461"/>
      <c r="S427" s="461"/>
      <c r="T427" s="461"/>
      <c r="U427" s="461"/>
      <c r="V427" s="405"/>
      <c r="W427" s="405"/>
      <c r="X427" s="405"/>
      <c r="Y427" s="405"/>
      <c r="Z427" s="405"/>
      <c r="AA427" s="405"/>
      <c r="AB427" s="405"/>
      <c r="AC427" s="405"/>
      <c r="AD427" s="405"/>
      <c r="AE427" s="405"/>
      <c r="AF427" s="405"/>
      <c r="AG427" s="405"/>
      <c r="AH427" s="405"/>
      <c r="AI427" s="405"/>
      <c r="AJ427" s="405"/>
      <c r="AK427" s="405"/>
      <c r="AL427" s="405"/>
      <c r="AM427" s="405"/>
      <c r="AN427" s="405"/>
      <c r="AO427" s="405"/>
    </row>
    <row r="428" spans="7:41">
      <c r="G428" s="405"/>
      <c r="H428" s="405"/>
      <c r="I428" s="461"/>
      <c r="J428" s="461"/>
      <c r="K428" s="405"/>
      <c r="L428" s="405"/>
      <c r="M428" s="405"/>
      <c r="N428" s="405"/>
      <c r="O428" s="405"/>
      <c r="P428" s="405"/>
      <c r="Q428" s="461"/>
      <c r="R428" s="461"/>
      <c r="S428" s="461"/>
      <c r="T428" s="461"/>
      <c r="U428" s="461"/>
      <c r="V428" s="405"/>
      <c r="W428" s="405"/>
      <c r="X428" s="405"/>
      <c r="Y428" s="405"/>
      <c r="Z428" s="405"/>
      <c r="AA428" s="405"/>
      <c r="AB428" s="405"/>
      <c r="AC428" s="405"/>
      <c r="AD428" s="405"/>
      <c r="AE428" s="405"/>
      <c r="AF428" s="405"/>
      <c r="AG428" s="405"/>
      <c r="AH428" s="405"/>
      <c r="AI428" s="405"/>
      <c r="AJ428" s="405"/>
      <c r="AK428" s="405"/>
      <c r="AL428" s="405"/>
      <c r="AM428" s="405"/>
      <c r="AN428" s="405"/>
      <c r="AO428" s="405"/>
    </row>
    <row r="429" spans="7:41">
      <c r="G429" s="405"/>
      <c r="H429" s="405"/>
      <c r="I429" s="461"/>
      <c r="J429" s="461"/>
      <c r="K429" s="405"/>
      <c r="L429" s="405"/>
      <c r="M429" s="405"/>
      <c r="N429" s="405"/>
      <c r="O429" s="405"/>
      <c r="P429" s="405"/>
      <c r="Q429" s="461"/>
      <c r="R429" s="461"/>
      <c r="S429" s="461"/>
      <c r="T429" s="461"/>
      <c r="U429" s="461"/>
      <c r="V429" s="405"/>
      <c r="W429" s="405"/>
      <c r="X429" s="405"/>
      <c r="Y429" s="405"/>
      <c r="Z429" s="405"/>
      <c r="AA429" s="405"/>
      <c r="AB429" s="405"/>
      <c r="AC429" s="405"/>
      <c r="AD429" s="405"/>
      <c r="AE429" s="405"/>
      <c r="AF429" s="405"/>
      <c r="AG429" s="405"/>
      <c r="AH429" s="405"/>
      <c r="AI429" s="405"/>
      <c r="AJ429" s="405"/>
      <c r="AK429" s="405"/>
      <c r="AL429" s="405"/>
      <c r="AM429" s="405"/>
      <c r="AN429" s="405"/>
      <c r="AO429" s="405"/>
    </row>
    <row r="430" spans="7:41">
      <c r="G430" s="405"/>
      <c r="H430" s="405"/>
      <c r="I430" s="461"/>
      <c r="J430" s="461"/>
      <c r="K430" s="405"/>
      <c r="L430" s="405"/>
      <c r="M430" s="405"/>
      <c r="N430" s="405"/>
      <c r="O430" s="405"/>
      <c r="P430" s="405"/>
      <c r="Q430" s="461"/>
      <c r="R430" s="461"/>
      <c r="S430" s="461"/>
      <c r="T430" s="461"/>
      <c r="U430" s="461"/>
      <c r="V430" s="405"/>
      <c r="W430" s="405"/>
      <c r="X430" s="405"/>
      <c r="Y430" s="405"/>
      <c r="Z430" s="405"/>
      <c r="AA430" s="405"/>
      <c r="AB430" s="405"/>
      <c r="AC430" s="405"/>
      <c r="AD430" s="405"/>
      <c r="AE430" s="405"/>
      <c r="AF430" s="405"/>
      <c r="AG430" s="405"/>
      <c r="AH430" s="405"/>
      <c r="AI430" s="405"/>
      <c r="AJ430" s="405"/>
      <c r="AK430" s="405"/>
      <c r="AL430" s="405"/>
      <c r="AM430" s="405"/>
      <c r="AN430" s="405"/>
      <c r="AO430" s="405"/>
    </row>
    <row r="431" spans="7:41">
      <c r="G431" s="405"/>
      <c r="H431" s="405"/>
      <c r="I431" s="461"/>
      <c r="J431" s="461"/>
      <c r="K431" s="405"/>
      <c r="L431" s="405"/>
      <c r="M431" s="405"/>
      <c r="N431" s="405"/>
      <c r="O431" s="405"/>
      <c r="P431" s="405"/>
      <c r="Q431" s="461"/>
      <c r="R431" s="461"/>
      <c r="S431" s="461"/>
      <c r="T431" s="461"/>
      <c r="U431" s="461"/>
      <c r="V431" s="405"/>
      <c r="W431" s="405"/>
      <c r="X431" s="405"/>
      <c r="Y431" s="405"/>
      <c r="Z431" s="405"/>
      <c r="AA431" s="405"/>
      <c r="AB431" s="405"/>
      <c r="AC431" s="405"/>
      <c r="AD431" s="405"/>
      <c r="AE431" s="405"/>
      <c r="AF431" s="405"/>
      <c r="AG431" s="405"/>
      <c r="AH431" s="405"/>
      <c r="AI431" s="405"/>
      <c r="AJ431" s="405"/>
      <c r="AK431" s="405"/>
      <c r="AL431" s="405"/>
      <c r="AM431" s="405"/>
      <c r="AN431" s="405"/>
      <c r="AO431" s="405"/>
    </row>
    <row r="432" spans="7:41">
      <c r="G432" s="405"/>
      <c r="H432" s="405"/>
      <c r="I432" s="461"/>
      <c r="J432" s="461"/>
      <c r="K432" s="405"/>
      <c r="L432" s="405"/>
      <c r="M432" s="405"/>
      <c r="N432" s="405"/>
      <c r="O432" s="405"/>
      <c r="P432" s="405"/>
      <c r="Q432" s="461"/>
      <c r="R432" s="461"/>
      <c r="S432" s="461"/>
      <c r="T432" s="461"/>
      <c r="U432" s="461"/>
      <c r="V432" s="405"/>
      <c r="W432" s="405"/>
      <c r="X432" s="405"/>
      <c r="Y432" s="405"/>
      <c r="Z432" s="405"/>
      <c r="AA432" s="405"/>
      <c r="AB432" s="405"/>
      <c r="AC432" s="405"/>
      <c r="AD432" s="405"/>
      <c r="AE432" s="405"/>
      <c r="AF432" s="405"/>
      <c r="AG432" s="405"/>
      <c r="AH432" s="405"/>
      <c r="AI432" s="405"/>
      <c r="AJ432" s="405"/>
      <c r="AK432" s="405"/>
      <c r="AL432" s="405"/>
      <c r="AM432" s="405"/>
      <c r="AN432" s="405"/>
      <c r="AO432" s="405"/>
    </row>
    <row r="433" spans="7:41">
      <c r="G433" s="405"/>
      <c r="H433" s="405"/>
      <c r="I433" s="461"/>
      <c r="J433" s="461"/>
      <c r="K433" s="405"/>
      <c r="L433" s="405"/>
      <c r="M433" s="405"/>
      <c r="N433" s="405"/>
      <c r="O433" s="405"/>
      <c r="P433" s="405"/>
      <c r="Q433" s="461"/>
      <c r="R433" s="461"/>
      <c r="S433" s="461"/>
      <c r="T433" s="461"/>
      <c r="U433" s="461"/>
      <c r="V433" s="405"/>
      <c r="W433" s="405"/>
      <c r="X433" s="405"/>
      <c r="Y433" s="405"/>
      <c r="Z433" s="405"/>
      <c r="AA433" s="405"/>
      <c r="AB433" s="405"/>
      <c r="AC433" s="405"/>
      <c r="AD433" s="405"/>
      <c r="AE433" s="405"/>
      <c r="AF433" s="405"/>
      <c r="AG433" s="405"/>
      <c r="AH433" s="405"/>
      <c r="AI433" s="405"/>
      <c r="AJ433" s="405"/>
      <c r="AK433" s="405"/>
      <c r="AL433" s="405"/>
      <c r="AM433" s="405"/>
      <c r="AN433" s="405"/>
      <c r="AO433" s="405"/>
    </row>
    <row r="434" spans="7:41">
      <c r="G434" s="405"/>
      <c r="H434" s="405"/>
      <c r="I434" s="461"/>
      <c r="J434" s="461"/>
      <c r="K434" s="405"/>
      <c r="L434" s="405"/>
      <c r="M434" s="405"/>
      <c r="N434" s="405"/>
      <c r="O434" s="405"/>
      <c r="P434" s="405"/>
      <c r="Q434" s="461"/>
      <c r="R434" s="461"/>
      <c r="S434" s="461"/>
      <c r="T434" s="461"/>
      <c r="U434" s="461"/>
      <c r="V434" s="405"/>
      <c r="W434" s="405"/>
      <c r="X434" s="405"/>
      <c r="Y434" s="405"/>
      <c r="Z434" s="405"/>
      <c r="AA434" s="405"/>
      <c r="AB434" s="405"/>
      <c r="AC434" s="405"/>
      <c r="AD434" s="405"/>
      <c r="AE434" s="405"/>
      <c r="AF434" s="405"/>
      <c r="AG434" s="405"/>
      <c r="AH434" s="405"/>
      <c r="AI434" s="405"/>
      <c r="AJ434" s="405"/>
      <c r="AK434" s="405"/>
      <c r="AL434" s="405"/>
      <c r="AM434" s="405"/>
      <c r="AN434" s="405"/>
      <c r="AO434" s="405"/>
    </row>
    <row r="435" spans="7:41">
      <c r="G435" s="405"/>
      <c r="H435" s="405"/>
      <c r="I435" s="461"/>
      <c r="J435" s="461"/>
      <c r="K435" s="405"/>
      <c r="L435" s="405"/>
      <c r="M435" s="405"/>
      <c r="N435" s="405"/>
      <c r="O435" s="405"/>
      <c r="P435" s="405"/>
      <c r="Q435" s="461"/>
      <c r="R435" s="461"/>
      <c r="S435" s="461"/>
      <c r="T435" s="461"/>
      <c r="U435" s="461"/>
      <c r="V435" s="405"/>
      <c r="W435" s="405"/>
      <c r="X435" s="405"/>
      <c r="Y435" s="405"/>
      <c r="Z435" s="405"/>
      <c r="AA435" s="405"/>
      <c r="AB435" s="405"/>
      <c r="AC435" s="405"/>
      <c r="AD435" s="405"/>
      <c r="AE435" s="405"/>
      <c r="AF435" s="405"/>
      <c r="AG435" s="405"/>
      <c r="AH435" s="405"/>
      <c r="AI435" s="405"/>
      <c r="AJ435" s="405"/>
      <c r="AK435" s="405"/>
      <c r="AL435" s="405"/>
      <c r="AM435" s="405"/>
      <c r="AN435" s="405"/>
      <c r="AO435" s="405"/>
    </row>
    <row r="436" spans="7:41">
      <c r="G436" s="405"/>
      <c r="H436" s="405"/>
      <c r="I436" s="461"/>
      <c r="J436" s="461"/>
      <c r="K436" s="405"/>
      <c r="L436" s="405"/>
      <c r="M436" s="405"/>
      <c r="N436" s="405"/>
      <c r="O436" s="405"/>
      <c r="P436" s="405"/>
      <c r="Q436" s="461"/>
      <c r="R436" s="461"/>
      <c r="S436" s="461"/>
      <c r="T436" s="461"/>
      <c r="U436" s="461"/>
      <c r="V436" s="405"/>
      <c r="W436" s="405"/>
      <c r="X436" s="405"/>
      <c r="Y436" s="405"/>
      <c r="Z436" s="405"/>
      <c r="AA436" s="405"/>
      <c r="AB436" s="405"/>
      <c r="AC436" s="405"/>
      <c r="AD436" s="405"/>
      <c r="AE436" s="405"/>
      <c r="AF436" s="405"/>
      <c r="AG436" s="405"/>
      <c r="AH436" s="405"/>
      <c r="AI436" s="405"/>
      <c r="AJ436" s="405"/>
      <c r="AK436" s="405"/>
      <c r="AL436" s="405"/>
      <c r="AM436" s="405"/>
      <c r="AN436" s="405"/>
      <c r="AO436" s="405"/>
    </row>
    <row r="437" spans="7:41">
      <c r="G437" s="405"/>
      <c r="H437" s="405"/>
      <c r="I437" s="461"/>
      <c r="J437" s="461"/>
      <c r="K437" s="405"/>
      <c r="L437" s="405"/>
      <c r="M437" s="405"/>
      <c r="N437" s="405"/>
      <c r="O437" s="405"/>
      <c r="P437" s="405"/>
      <c r="Q437" s="461"/>
      <c r="R437" s="461"/>
      <c r="S437" s="461"/>
      <c r="T437" s="461"/>
      <c r="U437" s="461"/>
      <c r="V437" s="405"/>
      <c r="W437" s="405"/>
      <c r="X437" s="405"/>
      <c r="Y437" s="405"/>
      <c r="Z437" s="405"/>
      <c r="AA437" s="405"/>
      <c r="AB437" s="405"/>
      <c r="AC437" s="405"/>
      <c r="AD437" s="405"/>
      <c r="AE437" s="405"/>
      <c r="AF437" s="405"/>
      <c r="AG437" s="405"/>
      <c r="AH437" s="405"/>
      <c r="AI437" s="405"/>
      <c r="AJ437" s="405"/>
      <c r="AK437" s="405"/>
      <c r="AL437" s="405"/>
      <c r="AM437" s="405"/>
      <c r="AN437" s="405"/>
      <c r="AO437" s="405"/>
    </row>
    <row r="438" spans="7:41">
      <c r="G438" s="405"/>
      <c r="H438" s="405"/>
      <c r="I438" s="461"/>
      <c r="J438" s="461"/>
      <c r="K438" s="405"/>
      <c r="L438" s="405"/>
      <c r="M438" s="405"/>
      <c r="N438" s="405"/>
      <c r="O438" s="405"/>
      <c r="P438" s="405"/>
      <c r="Q438" s="461"/>
      <c r="R438" s="461"/>
      <c r="S438" s="461"/>
      <c r="T438" s="461"/>
      <c r="U438" s="461"/>
      <c r="V438" s="405"/>
      <c r="W438" s="405"/>
      <c r="X438" s="405"/>
      <c r="Y438" s="405"/>
      <c r="Z438" s="405"/>
      <c r="AA438" s="405"/>
      <c r="AB438" s="405"/>
      <c r="AC438" s="405"/>
      <c r="AD438" s="405"/>
      <c r="AE438" s="405"/>
      <c r="AF438" s="405"/>
      <c r="AG438" s="405"/>
      <c r="AH438" s="405"/>
      <c r="AI438" s="405"/>
      <c r="AJ438" s="405"/>
      <c r="AK438" s="405"/>
      <c r="AL438" s="405"/>
      <c r="AM438" s="405"/>
      <c r="AN438" s="405"/>
      <c r="AO438" s="405"/>
    </row>
    <row r="439" spans="7:41">
      <c r="G439" s="405"/>
      <c r="H439" s="405"/>
      <c r="I439" s="461"/>
      <c r="J439" s="461"/>
      <c r="K439" s="405"/>
      <c r="L439" s="405"/>
      <c r="M439" s="405"/>
      <c r="N439" s="405"/>
      <c r="O439" s="405"/>
      <c r="P439" s="405"/>
      <c r="Q439" s="461"/>
      <c r="R439" s="461"/>
      <c r="S439" s="461"/>
      <c r="T439" s="461"/>
      <c r="U439" s="461"/>
      <c r="V439" s="405"/>
      <c r="W439" s="405"/>
      <c r="X439" s="405"/>
      <c r="Y439" s="405"/>
      <c r="Z439" s="405"/>
      <c r="AA439" s="405"/>
      <c r="AB439" s="405"/>
      <c r="AC439" s="405"/>
      <c r="AD439" s="405"/>
      <c r="AE439" s="405"/>
      <c r="AF439" s="405"/>
      <c r="AG439" s="405"/>
      <c r="AH439" s="405"/>
      <c r="AI439" s="405"/>
      <c r="AJ439" s="405"/>
      <c r="AK439" s="405"/>
      <c r="AL439" s="405"/>
      <c r="AM439" s="405"/>
      <c r="AN439" s="405"/>
      <c r="AO439" s="405"/>
    </row>
    <row r="440" spans="7:41">
      <c r="G440" s="405"/>
      <c r="H440" s="405"/>
      <c r="I440" s="461"/>
      <c r="J440" s="461"/>
      <c r="K440" s="405"/>
      <c r="L440" s="405"/>
      <c r="M440" s="405"/>
      <c r="N440" s="405"/>
      <c r="O440" s="405"/>
      <c r="P440" s="405"/>
      <c r="Q440" s="461"/>
      <c r="R440" s="461"/>
      <c r="S440" s="461"/>
      <c r="T440" s="461"/>
      <c r="U440" s="461"/>
      <c r="V440" s="405"/>
      <c r="W440" s="405"/>
      <c r="X440" s="405"/>
      <c r="Y440" s="405"/>
      <c r="Z440" s="405"/>
      <c r="AA440" s="405"/>
      <c r="AB440" s="405"/>
      <c r="AC440" s="405"/>
      <c r="AD440" s="405"/>
      <c r="AE440" s="405"/>
      <c r="AF440" s="405"/>
      <c r="AG440" s="405"/>
      <c r="AH440" s="405"/>
      <c r="AI440" s="405"/>
      <c r="AJ440" s="405"/>
      <c r="AK440" s="405"/>
      <c r="AL440" s="405"/>
      <c r="AM440" s="405"/>
      <c r="AN440" s="405"/>
      <c r="AO440" s="405"/>
    </row>
    <row r="441" spans="7:41">
      <c r="G441" s="405"/>
      <c r="H441" s="405"/>
      <c r="I441" s="461"/>
      <c r="J441" s="461"/>
      <c r="K441" s="405"/>
      <c r="L441" s="405"/>
      <c r="M441" s="405"/>
      <c r="N441" s="405"/>
      <c r="O441" s="405"/>
      <c r="P441" s="405"/>
      <c r="Q441" s="461"/>
      <c r="R441" s="461"/>
      <c r="S441" s="461"/>
      <c r="T441" s="461"/>
      <c r="U441" s="461"/>
      <c r="V441" s="405"/>
      <c r="W441" s="405"/>
      <c r="X441" s="405"/>
      <c r="Y441" s="405"/>
      <c r="Z441" s="405"/>
      <c r="AA441" s="405"/>
      <c r="AB441" s="405"/>
      <c r="AC441" s="405"/>
      <c r="AD441" s="405"/>
      <c r="AE441" s="405"/>
      <c r="AF441" s="405"/>
      <c r="AG441" s="405"/>
      <c r="AH441" s="405"/>
      <c r="AI441" s="405"/>
      <c r="AJ441" s="405"/>
      <c r="AK441" s="405"/>
      <c r="AL441" s="405"/>
      <c r="AM441" s="405"/>
      <c r="AN441" s="405"/>
      <c r="AO441" s="405"/>
    </row>
    <row r="442" spans="7:41">
      <c r="G442" s="405"/>
      <c r="H442" s="405"/>
      <c r="I442" s="461"/>
      <c r="J442" s="461"/>
      <c r="K442" s="405"/>
      <c r="L442" s="405"/>
      <c r="M442" s="405"/>
      <c r="N442" s="405"/>
      <c r="O442" s="405"/>
      <c r="P442" s="405"/>
      <c r="Q442" s="461"/>
      <c r="R442" s="461"/>
      <c r="S442" s="461"/>
      <c r="T442" s="461"/>
      <c r="U442" s="461"/>
      <c r="V442" s="405"/>
      <c r="W442" s="405"/>
      <c r="X442" s="405"/>
      <c r="Y442" s="405"/>
      <c r="Z442" s="405"/>
      <c r="AA442" s="405"/>
      <c r="AB442" s="405"/>
      <c r="AC442" s="405"/>
      <c r="AD442" s="405"/>
      <c r="AE442" s="405"/>
      <c r="AF442" s="405"/>
      <c r="AG442" s="405"/>
      <c r="AH442" s="405"/>
      <c r="AI442" s="405"/>
      <c r="AJ442" s="405"/>
      <c r="AK442" s="405"/>
      <c r="AL442" s="405"/>
      <c r="AM442" s="405"/>
      <c r="AN442" s="405"/>
      <c r="AO442" s="405"/>
    </row>
    <row r="443" spans="7:41">
      <c r="G443" s="405"/>
      <c r="H443" s="405"/>
      <c r="I443" s="461"/>
      <c r="J443" s="461"/>
      <c r="K443" s="405"/>
      <c r="L443" s="405"/>
      <c r="M443" s="405"/>
      <c r="N443" s="405"/>
      <c r="O443" s="405"/>
      <c r="P443" s="405"/>
      <c r="Q443" s="461"/>
      <c r="R443" s="461"/>
      <c r="S443" s="461"/>
      <c r="T443" s="461"/>
      <c r="U443" s="461"/>
      <c r="V443" s="405"/>
      <c r="W443" s="405"/>
      <c r="X443" s="405"/>
      <c r="Y443" s="405"/>
      <c r="Z443" s="405"/>
      <c r="AA443" s="405"/>
      <c r="AB443" s="405"/>
      <c r="AC443" s="405"/>
      <c r="AD443" s="405"/>
      <c r="AE443" s="405"/>
      <c r="AF443" s="405"/>
      <c r="AG443" s="405"/>
      <c r="AH443" s="405"/>
      <c r="AI443" s="405"/>
      <c r="AJ443" s="405"/>
      <c r="AK443" s="405"/>
      <c r="AL443" s="405"/>
      <c r="AM443" s="405"/>
      <c r="AN443" s="405"/>
      <c r="AO443" s="405"/>
    </row>
    <row r="444" spans="7:41">
      <c r="G444" s="405"/>
      <c r="H444" s="405"/>
      <c r="I444" s="461"/>
      <c r="J444" s="461"/>
      <c r="K444" s="405"/>
      <c r="L444" s="405"/>
      <c r="M444" s="405"/>
      <c r="N444" s="405"/>
      <c r="O444" s="405"/>
      <c r="P444" s="405"/>
      <c r="Q444" s="461"/>
      <c r="R444" s="461"/>
      <c r="S444" s="461"/>
      <c r="T444" s="461"/>
      <c r="U444" s="461"/>
      <c r="V444" s="405"/>
      <c r="W444" s="405"/>
      <c r="X444" s="405"/>
      <c r="Y444" s="405"/>
      <c r="Z444" s="405"/>
      <c r="AA444" s="405"/>
      <c r="AB444" s="405"/>
      <c r="AC444" s="405"/>
      <c r="AD444" s="405"/>
      <c r="AE444" s="405"/>
      <c r="AF444" s="405"/>
      <c r="AG444" s="405"/>
      <c r="AH444" s="405"/>
      <c r="AI444" s="405"/>
      <c r="AJ444" s="405"/>
      <c r="AK444" s="405"/>
      <c r="AL444" s="405"/>
      <c r="AM444" s="405"/>
      <c r="AN444" s="405"/>
      <c r="AO444" s="405"/>
    </row>
    <row r="445" spans="7:41">
      <c r="G445" s="405"/>
      <c r="H445" s="405"/>
      <c r="I445" s="461"/>
      <c r="J445" s="461"/>
      <c r="K445" s="405"/>
      <c r="L445" s="405"/>
      <c r="M445" s="405"/>
      <c r="N445" s="405"/>
      <c r="O445" s="405"/>
      <c r="P445" s="405"/>
      <c r="Q445" s="461"/>
      <c r="R445" s="461"/>
      <c r="S445" s="461"/>
      <c r="T445" s="461"/>
      <c r="U445" s="461"/>
      <c r="V445" s="405"/>
      <c r="W445" s="405"/>
      <c r="X445" s="405"/>
      <c r="Y445" s="405"/>
      <c r="Z445" s="405"/>
      <c r="AA445" s="405"/>
      <c r="AB445" s="405"/>
      <c r="AC445" s="405"/>
      <c r="AD445" s="405"/>
      <c r="AE445" s="405"/>
      <c r="AF445" s="405"/>
      <c r="AG445" s="405"/>
      <c r="AH445" s="405"/>
      <c r="AI445" s="405"/>
      <c r="AJ445" s="405"/>
      <c r="AK445" s="405"/>
      <c r="AL445" s="405"/>
      <c r="AM445" s="405"/>
      <c r="AN445" s="405"/>
      <c r="AO445" s="405"/>
    </row>
    <row r="446" spans="7:41">
      <c r="G446" s="405"/>
      <c r="H446" s="405"/>
      <c r="I446" s="461"/>
      <c r="J446" s="461"/>
      <c r="K446" s="405"/>
      <c r="L446" s="405"/>
      <c r="M446" s="405"/>
      <c r="N446" s="405"/>
      <c r="O446" s="405"/>
      <c r="P446" s="405"/>
      <c r="Q446" s="461"/>
      <c r="R446" s="461"/>
      <c r="S446" s="461"/>
      <c r="T446" s="461"/>
      <c r="U446" s="461"/>
      <c r="V446" s="405"/>
      <c r="W446" s="405"/>
      <c r="X446" s="405"/>
      <c r="Y446" s="405"/>
      <c r="Z446" s="405"/>
      <c r="AA446" s="405"/>
      <c r="AB446" s="405"/>
      <c r="AC446" s="405"/>
      <c r="AD446" s="405"/>
      <c r="AE446" s="405"/>
      <c r="AF446" s="405"/>
      <c r="AG446" s="405"/>
      <c r="AH446" s="405"/>
      <c r="AI446" s="405"/>
      <c r="AJ446" s="405"/>
      <c r="AK446" s="405"/>
      <c r="AL446" s="405"/>
      <c r="AM446" s="405"/>
      <c r="AN446" s="405"/>
      <c r="AO446" s="405"/>
    </row>
    <row r="447" spans="7:41">
      <c r="G447" s="405"/>
      <c r="H447" s="405"/>
      <c r="I447" s="461"/>
      <c r="J447" s="461"/>
      <c r="K447" s="405"/>
      <c r="L447" s="405"/>
      <c r="M447" s="405"/>
      <c r="N447" s="405"/>
      <c r="O447" s="405"/>
      <c r="P447" s="405"/>
      <c r="Q447" s="461"/>
      <c r="R447" s="461"/>
      <c r="S447" s="461"/>
      <c r="T447" s="461"/>
      <c r="U447" s="461"/>
      <c r="V447" s="405"/>
      <c r="W447" s="405"/>
      <c r="X447" s="405"/>
      <c r="Y447" s="405"/>
      <c r="Z447" s="405"/>
      <c r="AA447" s="405"/>
      <c r="AB447" s="405"/>
      <c r="AC447" s="405"/>
      <c r="AD447" s="405"/>
      <c r="AE447" s="405"/>
      <c r="AF447" s="405"/>
      <c r="AG447" s="405"/>
      <c r="AH447" s="405"/>
      <c r="AI447" s="405"/>
      <c r="AJ447" s="405"/>
      <c r="AK447" s="405"/>
      <c r="AL447" s="405"/>
      <c r="AM447" s="405"/>
      <c r="AN447" s="405"/>
      <c r="AO447" s="405"/>
    </row>
    <row r="448" spans="7:41">
      <c r="G448" s="405"/>
      <c r="H448" s="405"/>
      <c r="I448" s="461"/>
      <c r="J448" s="461"/>
      <c r="K448" s="405"/>
      <c r="L448" s="405"/>
      <c r="M448" s="405"/>
      <c r="N448" s="405"/>
      <c r="O448" s="405"/>
      <c r="P448" s="405"/>
      <c r="Q448" s="461"/>
      <c r="R448" s="461"/>
      <c r="S448" s="461"/>
      <c r="T448" s="461"/>
      <c r="U448" s="461"/>
      <c r="V448" s="405"/>
      <c r="W448" s="405"/>
      <c r="X448" s="405"/>
      <c r="Y448" s="405"/>
      <c r="Z448" s="405"/>
      <c r="AA448" s="405"/>
      <c r="AB448" s="405"/>
      <c r="AC448" s="405"/>
      <c r="AD448" s="405"/>
      <c r="AE448" s="405"/>
      <c r="AF448" s="405"/>
      <c r="AG448" s="405"/>
      <c r="AH448" s="405"/>
      <c r="AI448" s="405"/>
      <c r="AJ448" s="405"/>
      <c r="AK448" s="405"/>
      <c r="AL448" s="405"/>
      <c r="AM448" s="405"/>
      <c r="AN448" s="405"/>
      <c r="AO448" s="405"/>
    </row>
    <row r="449" spans="7:41">
      <c r="G449" s="405"/>
      <c r="H449" s="405"/>
      <c r="I449" s="461"/>
      <c r="J449" s="461"/>
      <c r="K449" s="405"/>
      <c r="L449" s="405"/>
      <c r="M449" s="405"/>
      <c r="N449" s="405"/>
      <c r="O449" s="405"/>
      <c r="P449" s="405"/>
      <c r="Q449" s="461"/>
      <c r="R449" s="461"/>
      <c r="S449" s="461"/>
      <c r="T449" s="461"/>
      <c r="U449" s="461"/>
      <c r="V449" s="405"/>
      <c r="W449" s="405"/>
      <c r="X449" s="405"/>
      <c r="Y449" s="405"/>
      <c r="Z449" s="405"/>
      <c r="AA449" s="405"/>
      <c r="AB449" s="405"/>
      <c r="AC449" s="405"/>
      <c r="AD449" s="405"/>
      <c r="AE449" s="405"/>
      <c r="AF449" s="405"/>
      <c r="AG449" s="405"/>
      <c r="AH449" s="405"/>
      <c r="AI449" s="405"/>
      <c r="AJ449" s="405"/>
      <c r="AK449" s="405"/>
      <c r="AL449" s="405"/>
      <c r="AM449" s="405"/>
      <c r="AN449" s="405"/>
      <c r="AO449" s="405"/>
    </row>
    <row r="450" spans="7:41">
      <c r="G450" s="405"/>
      <c r="H450" s="405"/>
      <c r="I450" s="461"/>
      <c r="J450" s="461"/>
      <c r="K450" s="405"/>
      <c r="L450" s="405"/>
      <c r="M450" s="405"/>
      <c r="N450" s="405"/>
      <c r="O450" s="405"/>
      <c r="P450" s="405"/>
      <c r="Q450" s="461"/>
      <c r="R450" s="461"/>
      <c r="S450" s="461"/>
      <c r="T450" s="461"/>
      <c r="U450" s="461"/>
      <c r="V450" s="405"/>
      <c r="W450" s="405"/>
      <c r="X450" s="405"/>
      <c r="Y450" s="405"/>
      <c r="Z450" s="405"/>
      <c r="AA450" s="405"/>
      <c r="AB450" s="405"/>
      <c r="AC450" s="405"/>
      <c r="AD450" s="405"/>
      <c r="AE450" s="405"/>
      <c r="AF450" s="405"/>
      <c r="AG450" s="405"/>
      <c r="AH450" s="405"/>
      <c r="AI450" s="405"/>
      <c r="AJ450" s="405"/>
      <c r="AK450" s="405"/>
      <c r="AL450" s="405"/>
      <c r="AM450" s="405"/>
      <c r="AN450" s="405"/>
      <c r="AO450" s="405"/>
    </row>
    <row r="451" spans="7:41">
      <c r="G451" s="405"/>
      <c r="H451" s="405"/>
      <c r="I451" s="461"/>
      <c r="J451" s="461"/>
      <c r="K451" s="405"/>
      <c r="L451" s="405"/>
      <c r="M451" s="405"/>
      <c r="N451" s="405"/>
      <c r="O451" s="405"/>
      <c r="P451" s="405"/>
      <c r="Q451" s="461"/>
      <c r="R451" s="461"/>
      <c r="S451" s="461"/>
      <c r="T451" s="461"/>
      <c r="U451" s="461"/>
      <c r="V451" s="405"/>
      <c r="W451" s="405"/>
      <c r="X451" s="405"/>
      <c r="Y451" s="405"/>
      <c r="Z451" s="405"/>
      <c r="AA451" s="405"/>
      <c r="AB451" s="405"/>
      <c r="AC451" s="405"/>
      <c r="AD451" s="405"/>
      <c r="AE451" s="405"/>
      <c r="AF451" s="405"/>
      <c r="AG451" s="405"/>
      <c r="AH451" s="405"/>
      <c r="AI451" s="405"/>
      <c r="AJ451" s="405"/>
      <c r="AK451" s="405"/>
      <c r="AL451" s="405"/>
      <c r="AM451" s="405"/>
      <c r="AN451" s="405"/>
      <c r="AO451" s="405"/>
    </row>
    <row r="452" spans="7:41">
      <c r="G452" s="405"/>
      <c r="H452" s="405"/>
      <c r="I452" s="461"/>
      <c r="J452" s="461"/>
      <c r="K452" s="405"/>
      <c r="L452" s="405"/>
      <c r="M452" s="405"/>
      <c r="N452" s="405"/>
      <c r="O452" s="405"/>
      <c r="P452" s="405"/>
      <c r="Q452" s="461"/>
      <c r="R452" s="461"/>
      <c r="S452" s="461"/>
      <c r="T452" s="461"/>
      <c r="U452" s="461"/>
      <c r="V452" s="405"/>
      <c r="W452" s="405"/>
      <c r="X452" s="405"/>
      <c r="Y452" s="405"/>
      <c r="Z452" s="405"/>
      <c r="AA452" s="405"/>
      <c r="AB452" s="405"/>
      <c r="AC452" s="405"/>
      <c r="AD452" s="405"/>
      <c r="AE452" s="405"/>
      <c r="AF452" s="405"/>
      <c r="AG452" s="405"/>
      <c r="AH452" s="405"/>
      <c r="AI452" s="405"/>
      <c r="AJ452" s="405"/>
      <c r="AK452" s="405"/>
      <c r="AL452" s="405"/>
      <c r="AM452" s="405"/>
      <c r="AN452" s="405"/>
      <c r="AO452" s="405"/>
    </row>
    <row r="453" spans="7:41">
      <c r="G453" s="405"/>
      <c r="H453" s="405"/>
      <c r="I453" s="461"/>
      <c r="J453" s="461"/>
      <c r="K453" s="405"/>
      <c r="L453" s="405"/>
      <c r="M453" s="405"/>
      <c r="N453" s="405"/>
      <c r="O453" s="405"/>
      <c r="P453" s="405"/>
      <c r="Q453" s="461"/>
      <c r="R453" s="461"/>
      <c r="S453" s="461"/>
      <c r="T453" s="461"/>
      <c r="U453" s="461"/>
      <c r="V453" s="405"/>
      <c r="W453" s="405"/>
      <c r="X453" s="405"/>
      <c r="Y453" s="405"/>
      <c r="Z453" s="405"/>
      <c r="AA453" s="405"/>
      <c r="AB453" s="405"/>
      <c r="AC453" s="405"/>
      <c r="AD453" s="405"/>
      <c r="AE453" s="405"/>
      <c r="AF453" s="405"/>
      <c r="AG453" s="405"/>
      <c r="AH453" s="405"/>
      <c r="AI453" s="405"/>
      <c r="AJ453" s="405"/>
      <c r="AK453" s="405"/>
      <c r="AL453" s="405"/>
      <c r="AM453" s="405"/>
      <c r="AN453" s="405"/>
      <c r="AO453" s="405"/>
    </row>
    <row r="454" spans="7:41">
      <c r="G454" s="405"/>
      <c r="H454" s="405"/>
      <c r="I454" s="461"/>
      <c r="J454" s="461"/>
      <c r="K454" s="405"/>
      <c r="L454" s="405"/>
      <c r="M454" s="405"/>
      <c r="N454" s="405"/>
      <c r="O454" s="405"/>
      <c r="P454" s="405"/>
      <c r="Q454" s="461"/>
      <c r="R454" s="461"/>
      <c r="S454" s="461"/>
      <c r="T454" s="461"/>
      <c r="U454" s="461"/>
      <c r="V454" s="405"/>
      <c r="W454" s="405"/>
      <c r="X454" s="405"/>
      <c r="Y454" s="405"/>
      <c r="Z454" s="405"/>
      <c r="AA454" s="405"/>
      <c r="AB454" s="405"/>
      <c r="AC454" s="405"/>
      <c r="AD454" s="405"/>
      <c r="AE454" s="405"/>
      <c r="AF454" s="405"/>
      <c r="AG454" s="405"/>
      <c r="AH454" s="405"/>
      <c r="AI454" s="405"/>
      <c r="AJ454" s="405"/>
      <c r="AK454" s="405"/>
      <c r="AL454" s="405"/>
      <c r="AM454" s="405"/>
      <c r="AN454" s="405"/>
      <c r="AO454" s="405"/>
    </row>
    <row r="455" spans="7:41">
      <c r="G455" s="405"/>
      <c r="H455" s="405"/>
      <c r="I455" s="461"/>
      <c r="J455" s="461"/>
      <c r="K455" s="405"/>
      <c r="L455" s="405"/>
      <c r="M455" s="405"/>
      <c r="N455" s="405"/>
      <c r="O455" s="405"/>
      <c r="P455" s="405"/>
      <c r="Q455" s="461"/>
      <c r="R455" s="461"/>
      <c r="S455" s="461"/>
      <c r="T455" s="461"/>
      <c r="U455" s="461"/>
      <c r="V455" s="405"/>
      <c r="W455" s="405"/>
      <c r="X455" s="405"/>
      <c r="Y455" s="405"/>
      <c r="Z455" s="405"/>
      <c r="AA455" s="405"/>
      <c r="AB455" s="405"/>
      <c r="AC455" s="405"/>
      <c r="AD455" s="405"/>
      <c r="AE455" s="405"/>
      <c r="AF455" s="405"/>
      <c r="AG455" s="405"/>
      <c r="AH455" s="405"/>
      <c r="AI455" s="405"/>
      <c r="AJ455" s="405"/>
      <c r="AK455" s="405"/>
      <c r="AL455" s="405"/>
      <c r="AM455" s="405"/>
      <c r="AN455" s="405"/>
      <c r="AO455" s="405"/>
    </row>
    <row r="456" spans="7:41">
      <c r="G456" s="405"/>
      <c r="H456" s="405"/>
      <c r="I456" s="461"/>
      <c r="J456" s="461"/>
      <c r="K456" s="405"/>
      <c r="L456" s="405"/>
      <c r="M456" s="405"/>
      <c r="N456" s="405"/>
      <c r="O456" s="405"/>
      <c r="P456" s="405"/>
      <c r="Q456" s="461"/>
      <c r="R456" s="461"/>
      <c r="S456" s="461"/>
      <c r="T456" s="461"/>
      <c r="U456" s="461"/>
      <c r="V456" s="405"/>
      <c r="W456" s="405"/>
      <c r="X456" s="405"/>
      <c r="Y456" s="405"/>
      <c r="Z456" s="405"/>
      <c r="AA456" s="405"/>
      <c r="AB456" s="405"/>
      <c r="AC456" s="405"/>
      <c r="AD456" s="405"/>
      <c r="AE456" s="405"/>
      <c r="AF456" s="405"/>
      <c r="AG456" s="405"/>
      <c r="AH456" s="405"/>
      <c r="AI456" s="405"/>
      <c r="AJ456" s="405"/>
      <c r="AK456" s="405"/>
      <c r="AL456" s="405"/>
      <c r="AM456" s="405"/>
      <c r="AN456" s="405"/>
      <c r="AO456" s="405"/>
    </row>
    <row r="457" spans="7:41">
      <c r="G457" s="405"/>
      <c r="H457" s="405"/>
      <c r="I457" s="461"/>
      <c r="J457" s="461"/>
      <c r="K457" s="405"/>
      <c r="L457" s="405"/>
      <c r="M457" s="405"/>
      <c r="N457" s="405"/>
      <c r="O457" s="405"/>
      <c r="P457" s="405"/>
      <c r="Q457" s="461"/>
      <c r="R457" s="461"/>
      <c r="S457" s="461"/>
      <c r="T457" s="461"/>
      <c r="U457" s="461"/>
      <c r="V457" s="405"/>
      <c r="W457" s="405"/>
      <c r="X457" s="405"/>
      <c r="Y457" s="405"/>
      <c r="Z457" s="405"/>
      <c r="AA457" s="405"/>
      <c r="AB457" s="405"/>
      <c r="AC457" s="405"/>
      <c r="AD457" s="405"/>
      <c r="AE457" s="405"/>
      <c r="AF457" s="405"/>
      <c r="AG457" s="405"/>
      <c r="AH457" s="405"/>
      <c r="AI457" s="405"/>
      <c r="AJ457" s="405"/>
      <c r="AK457" s="405"/>
      <c r="AL457" s="405"/>
      <c r="AM457" s="405"/>
      <c r="AN457" s="405"/>
      <c r="AO457" s="405"/>
    </row>
    <row r="458" spans="7:41">
      <c r="G458" s="405"/>
      <c r="H458" s="405"/>
      <c r="I458" s="461"/>
      <c r="J458" s="461"/>
      <c r="K458" s="405"/>
      <c r="L458" s="405"/>
      <c r="M458" s="405"/>
      <c r="N458" s="405"/>
      <c r="O458" s="405"/>
      <c r="P458" s="405"/>
      <c r="Q458" s="461"/>
      <c r="R458" s="461"/>
      <c r="S458" s="461"/>
      <c r="T458" s="461"/>
      <c r="U458" s="461"/>
      <c r="V458" s="405"/>
      <c r="W458" s="405"/>
      <c r="X458" s="405"/>
      <c r="Y458" s="405"/>
      <c r="Z458" s="405"/>
      <c r="AA458" s="405"/>
      <c r="AB458" s="405"/>
      <c r="AC458" s="405"/>
      <c r="AD458" s="405"/>
      <c r="AE458" s="405"/>
      <c r="AF458" s="405"/>
      <c r="AG458" s="405"/>
      <c r="AH458" s="405"/>
      <c r="AI458" s="405"/>
      <c r="AJ458" s="405"/>
      <c r="AK458" s="405"/>
      <c r="AL458" s="405"/>
      <c r="AM458" s="405"/>
      <c r="AN458" s="405"/>
      <c r="AO458" s="405"/>
    </row>
    <row r="459" spans="7:41">
      <c r="G459" s="405"/>
      <c r="H459" s="405"/>
      <c r="I459" s="461"/>
      <c r="J459" s="461"/>
      <c r="K459" s="405"/>
      <c r="L459" s="405"/>
      <c r="M459" s="405"/>
      <c r="N459" s="405"/>
      <c r="O459" s="405"/>
      <c r="P459" s="405"/>
      <c r="Q459" s="461"/>
      <c r="R459" s="461"/>
      <c r="S459" s="461"/>
      <c r="T459" s="461"/>
      <c r="U459" s="461"/>
      <c r="V459" s="405"/>
      <c r="W459" s="405"/>
      <c r="X459" s="405"/>
      <c r="Y459" s="405"/>
      <c r="Z459" s="405"/>
      <c r="AA459" s="405"/>
      <c r="AB459" s="405"/>
      <c r="AC459" s="405"/>
      <c r="AD459" s="405"/>
      <c r="AE459" s="405"/>
      <c r="AF459" s="405"/>
      <c r="AG459" s="405"/>
      <c r="AH459" s="405"/>
      <c r="AI459" s="405"/>
      <c r="AJ459" s="405"/>
      <c r="AK459" s="405"/>
      <c r="AL459" s="405"/>
      <c r="AM459" s="405"/>
      <c r="AN459" s="405"/>
      <c r="AO459" s="405"/>
    </row>
    <row r="460" spans="7:41">
      <c r="G460" s="405"/>
      <c r="H460" s="405"/>
      <c r="I460" s="461"/>
      <c r="J460" s="461"/>
      <c r="K460" s="405"/>
      <c r="L460" s="405"/>
      <c r="M460" s="405"/>
      <c r="N460" s="405"/>
      <c r="O460" s="405"/>
      <c r="P460" s="405"/>
      <c r="Q460" s="461"/>
      <c r="R460" s="461"/>
      <c r="S460" s="461"/>
      <c r="T460" s="461"/>
      <c r="U460" s="461"/>
      <c r="V460" s="405"/>
      <c r="W460" s="405"/>
      <c r="X460" s="405"/>
      <c r="Y460" s="405"/>
      <c r="Z460" s="405"/>
      <c r="AA460" s="405"/>
      <c r="AB460" s="405"/>
      <c r="AC460" s="405"/>
      <c r="AD460" s="405"/>
      <c r="AE460" s="405"/>
      <c r="AF460" s="405"/>
      <c r="AG460" s="405"/>
      <c r="AH460" s="405"/>
      <c r="AI460" s="405"/>
      <c r="AJ460" s="405"/>
      <c r="AK460" s="405"/>
      <c r="AL460" s="405"/>
      <c r="AM460" s="405"/>
      <c r="AN460" s="405"/>
      <c r="AO460" s="405"/>
    </row>
    <row r="461" spans="7:41">
      <c r="G461" s="405"/>
      <c r="H461" s="405"/>
      <c r="I461" s="461"/>
      <c r="J461" s="461"/>
      <c r="K461" s="405"/>
      <c r="L461" s="405"/>
      <c r="M461" s="405"/>
      <c r="N461" s="405"/>
      <c r="O461" s="405"/>
      <c r="P461" s="405"/>
      <c r="Q461" s="461"/>
      <c r="R461" s="461"/>
      <c r="S461" s="461"/>
      <c r="T461" s="461"/>
      <c r="U461" s="461"/>
      <c r="V461" s="405"/>
      <c r="W461" s="405"/>
      <c r="X461" s="405"/>
      <c r="Y461" s="405"/>
      <c r="Z461" s="405"/>
      <c r="AA461" s="405"/>
      <c r="AB461" s="405"/>
      <c r="AC461" s="405"/>
      <c r="AD461" s="405"/>
      <c r="AE461" s="405"/>
      <c r="AF461" s="405"/>
      <c r="AG461" s="405"/>
      <c r="AH461" s="405"/>
      <c r="AI461" s="405"/>
      <c r="AJ461" s="405"/>
      <c r="AK461" s="405"/>
      <c r="AL461" s="405"/>
      <c r="AM461" s="405"/>
      <c r="AN461" s="405"/>
      <c r="AO461" s="405"/>
    </row>
    <row r="462" spans="7:41">
      <c r="G462" s="405"/>
      <c r="H462" s="405"/>
      <c r="I462" s="461"/>
      <c r="J462" s="461"/>
      <c r="K462" s="405"/>
      <c r="L462" s="405"/>
      <c r="M462" s="405"/>
      <c r="N462" s="405"/>
      <c r="O462" s="405"/>
      <c r="P462" s="405"/>
      <c r="Q462" s="461"/>
      <c r="R462" s="461"/>
      <c r="S462" s="461"/>
      <c r="T462" s="461"/>
      <c r="U462" s="461"/>
      <c r="V462" s="405"/>
      <c r="W462" s="405"/>
      <c r="X462" s="405"/>
      <c r="Y462" s="405"/>
      <c r="Z462" s="405"/>
      <c r="AA462" s="405"/>
      <c r="AB462" s="405"/>
      <c r="AC462" s="405"/>
      <c r="AD462" s="405"/>
      <c r="AE462" s="405"/>
      <c r="AF462" s="405"/>
      <c r="AG462" s="405"/>
      <c r="AH462" s="405"/>
      <c r="AI462" s="405"/>
      <c r="AJ462" s="405"/>
      <c r="AK462" s="405"/>
      <c r="AL462" s="405"/>
      <c r="AM462" s="405"/>
      <c r="AN462" s="405"/>
      <c r="AO462" s="405"/>
    </row>
    <row r="463" spans="7:41">
      <c r="G463" s="405"/>
      <c r="H463" s="405"/>
      <c r="I463" s="461"/>
      <c r="J463" s="461"/>
      <c r="K463" s="405"/>
      <c r="L463" s="405"/>
      <c r="M463" s="405"/>
      <c r="N463" s="405"/>
      <c r="O463" s="405"/>
      <c r="P463" s="405"/>
      <c r="Q463" s="461"/>
      <c r="R463" s="461"/>
      <c r="S463" s="461"/>
      <c r="T463" s="461"/>
      <c r="U463" s="461"/>
      <c r="V463" s="405"/>
      <c r="W463" s="405"/>
      <c r="X463" s="405"/>
      <c r="Y463" s="405"/>
      <c r="Z463" s="405"/>
      <c r="AA463" s="405"/>
      <c r="AB463" s="405"/>
      <c r="AC463" s="405"/>
      <c r="AD463" s="405"/>
      <c r="AE463" s="405"/>
      <c r="AF463" s="405"/>
      <c r="AG463" s="405"/>
      <c r="AH463" s="405"/>
      <c r="AI463" s="405"/>
      <c r="AJ463" s="405"/>
      <c r="AK463" s="405"/>
      <c r="AL463" s="405"/>
      <c r="AM463" s="405"/>
      <c r="AN463" s="405"/>
      <c r="AO463" s="405"/>
    </row>
    <row r="464" spans="7:41">
      <c r="G464" s="405"/>
      <c r="H464" s="405"/>
      <c r="I464" s="461"/>
      <c r="J464" s="461"/>
      <c r="K464" s="405"/>
      <c r="L464" s="405"/>
      <c r="M464" s="405"/>
      <c r="N464" s="405"/>
      <c r="O464" s="405"/>
      <c r="P464" s="405"/>
      <c r="Q464" s="461"/>
      <c r="R464" s="461"/>
      <c r="S464" s="461"/>
      <c r="T464" s="461"/>
      <c r="U464" s="461"/>
      <c r="V464" s="405"/>
      <c r="W464" s="405"/>
      <c r="X464" s="405"/>
      <c r="Y464" s="405"/>
      <c r="Z464" s="405"/>
      <c r="AA464" s="405"/>
      <c r="AB464" s="405"/>
      <c r="AC464" s="405"/>
      <c r="AD464" s="405"/>
      <c r="AE464" s="405"/>
      <c r="AF464" s="405"/>
      <c r="AG464" s="405"/>
      <c r="AH464" s="405"/>
      <c r="AI464" s="405"/>
      <c r="AJ464" s="405"/>
      <c r="AK464" s="405"/>
      <c r="AL464" s="405"/>
      <c r="AM464" s="405"/>
      <c r="AN464" s="405"/>
      <c r="AO464" s="405"/>
    </row>
    <row r="465" spans="7:41">
      <c r="G465" s="405"/>
      <c r="H465" s="405"/>
      <c r="I465" s="461"/>
      <c r="J465" s="461"/>
      <c r="K465" s="405"/>
      <c r="L465" s="405"/>
      <c r="M465" s="405"/>
      <c r="N465" s="405"/>
      <c r="O465" s="405"/>
      <c r="P465" s="405"/>
      <c r="Q465" s="461"/>
      <c r="R465" s="461"/>
      <c r="S465" s="461"/>
      <c r="T465" s="461"/>
      <c r="U465" s="461"/>
      <c r="V465" s="405"/>
      <c r="W465" s="405"/>
      <c r="X465" s="405"/>
      <c r="Y465" s="405"/>
      <c r="Z465" s="405"/>
      <c r="AA465" s="405"/>
      <c r="AB465" s="405"/>
      <c r="AC465" s="405"/>
      <c r="AD465" s="405"/>
      <c r="AE465" s="405"/>
      <c r="AF465" s="405"/>
      <c r="AG465" s="405"/>
      <c r="AH465" s="405"/>
      <c r="AI465" s="405"/>
      <c r="AJ465" s="405"/>
      <c r="AK465" s="405"/>
      <c r="AL465" s="405"/>
      <c r="AM465" s="405"/>
      <c r="AN465" s="405"/>
      <c r="AO465" s="405"/>
    </row>
    <row r="466" spans="7:41">
      <c r="G466" s="405"/>
      <c r="H466" s="405"/>
      <c r="I466" s="461"/>
      <c r="J466" s="461"/>
      <c r="K466" s="405"/>
      <c r="L466" s="405"/>
      <c r="M466" s="405"/>
      <c r="N466" s="405"/>
      <c r="O466" s="405"/>
      <c r="P466" s="405"/>
      <c r="Q466" s="461"/>
      <c r="R466" s="461"/>
      <c r="S466" s="461"/>
      <c r="T466" s="461"/>
      <c r="U466" s="461"/>
      <c r="V466" s="405"/>
      <c r="W466" s="405"/>
      <c r="X466" s="405"/>
      <c r="Y466" s="405"/>
      <c r="Z466" s="405"/>
      <c r="AA466" s="405"/>
      <c r="AB466" s="405"/>
      <c r="AC466" s="405"/>
      <c r="AD466" s="405"/>
      <c r="AE466" s="405"/>
      <c r="AF466" s="405"/>
      <c r="AG466" s="405"/>
      <c r="AH466" s="405"/>
      <c r="AI466" s="405"/>
      <c r="AJ466" s="405"/>
      <c r="AK466" s="405"/>
      <c r="AL466" s="405"/>
      <c r="AM466" s="405"/>
      <c r="AN466" s="405"/>
      <c r="AO466" s="405"/>
    </row>
    <row r="467" spans="7:41">
      <c r="G467" s="405"/>
      <c r="H467" s="405"/>
      <c r="I467" s="461"/>
      <c r="J467" s="461"/>
      <c r="K467" s="405"/>
      <c r="L467" s="405"/>
      <c r="M467" s="405"/>
      <c r="N467" s="405"/>
      <c r="O467" s="405"/>
      <c r="P467" s="405"/>
      <c r="Q467" s="461"/>
      <c r="R467" s="461"/>
      <c r="S467" s="461"/>
      <c r="T467" s="461"/>
      <c r="U467" s="461"/>
      <c r="V467" s="405"/>
      <c r="W467" s="405"/>
      <c r="X467" s="405"/>
      <c r="Y467" s="405"/>
      <c r="Z467" s="405"/>
      <c r="AA467" s="405"/>
      <c r="AB467" s="405"/>
      <c r="AC467" s="405"/>
      <c r="AD467" s="405"/>
      <c r="AE467" s="405"/>
      <c r="AF467" s="405"/>
      <c r="AG467" s="405"/>
      <c r="AH467" s="405"/>
      <c r="AI467" s="405"/>
      <c r="AJ467" s="405"/>
      <c r="AK467" s="405"/>
      <c r="AL467" s="405"/>
      <c r="AM467" s="405"/>
      <c r="AN467" s="405"/>
      <c r="AO467" s="405"/>
    </row>
    <row r="468" spans="7:41">
      <c r="G468" s="405"/>
      <c r="H468" s="405"/>
      <c r="I468" s="461"/>
      <c r="J468" s="461"/>
      <c r="K468" s="405"/>
      <c r="L468" s="405"/>
      <c r="M468" s="405"/>
      <c r="N468" s="405"/>
      <c r="O468" s="405"/>
      <c r="P468" s="405"/>
      <c r="Q468" s="461"/>
      <c r="R468" s="461"/>
      <c r="S468" s="461"/>
      <c r="T468" s="461"/>
      <c r="U468" s="461"/>
      <c r="V468" s="405"/>
      <c r="W468" s="405"/>
      <c r="X468" s="405"/>
      <c r="Y468" s="405"/>
      <c r="Z468" s="405"/>
      <c r="AA468" s="405"/>
      <c r="AB468" s="405"/>
      <c r="AC468" s="405"/>
      <c r="AD468" s="405"/>
      <c r="AE468" s="405"/>
      <c r="AF468" s="405"/>
      <c r="AG468" s="405"/>
      <c r="AH468" s="405"/>
      <c r="AI468" s="405"/>
      <c r="AJ468" s="405"/>
      <c r="AK468" s="405"/>
      <c r="AL468" s="405"/>
      <c r="AM468" s="405"/>
      <c r="AN468" s="405"/>
      <c r="AO468" s="405"/>
    </row>
    <row r="469" spans="7:41">
      <c r="G469" s="405"/>
      <c r="H469" s="405"/>
      <c r="I469" s="461"/>
      <c r="J469" s="461"/>
      <c r="K469" s="405"/>
      <c r="L469" s="405"/>
      <c r="M469" s="405"/>
      <c r="N469" s="405"/>
      <c r="O469" s="405"/>
      <c r="P469" s="405"/>
      <c r="Q469" s="461"/>
      <c r="R469" s="461"/>
      <c r="S469" s="461"/>
      <c r="T469" s="461"/>
      <c r="U469" s="461"/>
      <c r="V469" s="405"/>
      <c r="W469" s="405"/>
      <c r="X469" s="405"/>
      <c r="Y469" s="405"/>
      <c r="Z469" s="405"/>
      <c r="AA469" s="405"/>
      <c r="AB469" s="405"/>
      <c r="AC469" s="405"/>
      <c r="AD469" s="405"/>
      <c r="AE469" s="405"/>
      <c r="AF469" s="405"/>
      <c r="AG469" s="405"/>
      <c r="AH469" s="405"/>
      <c r="AI469" s="405"/>
      <c r="AJ469" s="405"/>
      <c r="AK469" s="405"/>
      <c r="AL469" s="405"/>
      <c r="AM469" s="405"/>
      <c r="AN469" s="405"/>
      <c r="AO469" s="405"/>
    </row>
    <row r="470" spans="7:41">
      <c r="G470" s="405"/>
      <c r="H470" s="405"/>
      <c r="I470" s="461"/>
      <c r="J470" s="461"/>
      <c r="K470" s="405"/>
      <c r="L470" s="405"/>
      <c r="M470" s="405"/>
      <c r="N470" s="405"/>
      <c r="O470" s="405"/>
      <c r="P470" s="405"/>
      <c r="Q470" s="461"/>
      <c r="R470" s="461"/>
      <c r="S470" s="461"/>
      <c r="T470" s="461"/>
      <c r="U470" s="461"/>
      <c r="V470" s="405"/>
      <c r="W470" s="405"/>
      <c r="X470" s="405"/>
      <c r="Y470" s="405"/>
      <c r="Z470" s="405"/>
      <c r="AA470" s="405"/>
      <c r="AB470" s="405"/>
      <c r="AC470" s="405"/>
      <c r="AD470" s="405"/>
      <c r="AE470" s="405"/>
      <c r="AF470" s="405"/>
      <c r="AG470" s="405"/>
      <c r="AH470" s="405"/>
      <c r="AI470" s="405"/>
      <c r="AJ470" s="405"/>
      <c r="AK470" s="405"/>
      <c r="AL470" s="405"/>
      <c r="AM470" s="405"/>
      <c r="AN470" s="405"/>
      <c r="AO470" s="405"/>
    </row>
    <row r="471" spans="7:41">
      <c r="G471" s="405"/>
      <c r="H471" s="405"/>
      <c r="I471" s="461"/>
      <c r="J471" s="461"/>
      <c r="K471" s="405"/>
      <c r="L471" s="405"/>
      <c r="M471" s="405"/>
      <c r="N471" s="405"/>
      <c r="O471" s="405"/>
      <c r="P471" s="405"/>
      <c r="Q471" s="461"/>
      <c r="R471" s="461"/>
      <c r="S471" s="461"/>
      <c r="T471" s="461"/>
      <c r="U471" s="461"/>
      <c r="V471" s="405"/>
      <c r="W471" s="405"/>
      <c r="X471" s="405"/>
      <c r="Y471" s="405"/>
      <c r="Z471" s="405"/>
      <c r="AA471" s="405"/>
      <c r="AB471" s="405"/>
      <c r="AC471" s="405"/>
      <c r="AD471" s="405"/>
      <c r="AE471" s="405"/>
      <c r="AF471" s="405"/>
      <c r="AG471" s="405"/>
      <c r="AH471" s="405"/>
      <c r="AI471" s="405"/>
      <c r="AJ471" s="405"/>
      <c r="AK471" s="405"/>
      <c r="AL471" s="405"/>
      <c r="AM471" s="405"/>
      <c r="AN471" s="405"/>
      <c r="AO471" s="405"/>
    </row>
    <row r="472" spans="7:41">
      <c r="G472" s="405"/>
      <c r="H472" s="405"/>
      <c r="I472" s="461"/>
      <c r="J472" s="461"/>
      <c r="K472" s="405"/>
      <c r="L472" s="405"/>
      <c r="M472" s="405"/>
      <c r="N472" s="405"/>
      <c r="O472" s="405"/>
      <c r="P472" s="405"/>
      <c r="Q472" s="461"/>
      <c r="R472" s="461"/>
      <c r="S472" s="461"/>
      <c r="T472" s="461"/>
      <c r="U472" s="461"/>
      <c r="V472" s="405"/>
      <c r="W472" s="405"/>
      <c r="X472" s="405"/>
      <c r="Y472" s="405"/>
      <c r="Z472" s="405"/>
      <c r="AA472" s="405"/>
      <c r="AB472" s="405"/>
      <c r="AC472" s="405"/>
      <c r="AD472" s="405"/>
      <c r="AE472" s="405"/>
      <c r="AF472" s="405"/>
      <c r="AG472" s="405"/>
      <c r="AH472" s="405"/>
      <c r="AI472" s="405"/>
      <c r="AJ472" s="405"/>
      <c r="AK472" s="405"/>
      <c r="AL472" s="405"/>
      <c r="AM472" s="405"/>
      <c r="AN472" s="405"/>
      <c r="AO472" s="405"/>
    </row>
    <row r="473" spans="7:41">
      <c r="G473" s="405"/>
      <c r="H473" s="405"/>
      <c r="I473" s="461"/>
      <c r="J473" s="461"/>
      <c r="K473" s="405"/>
      <c r="L473" s="405"/>
      <c r="M473" s="405"/>
      <c r="N473" s="405"/>
      <c r="O473" s="405"/>
      <c r="P473" s="405"/>
      <c r="Q473" s="461"/>
      <c r="R473" s="461"/>
      <c r="S473" s="461"/>
      <c r="T473" s="461"/>
      <c r="U473" s="461"/>
      <c r="V473" s="405"/>
      <c r="W473" s="405"/>
      <c r="X473" s="405"/>
      <c r="Y473" s="405"/>
      <c r="Z473" s="405"/>
      <c r="AA473" s="405"/>
      <c r="AB473" s="405"/>
      <c r="AC473" s="405"/>
      <c r="AD473" s="405"/>
      <c r="AE473" s="405"/>
      <c r="AF473" s="405"/>
      <c r="AG473" s="405"/>
      <c r="AH473" s="405"/>
      <c r="AI473" s="405"/>
      <c r="AJ473" s="405"/>
      <c r="AK473" s="405"/>
      <c r="AL473" s="405"/>
      <c r="AM473" s="405"/>
      <c r="AN473" s="405"/>
      <c r="AO473" s="405"/>
    </row>
    <row r="474" spans="7:41">
      <c r="G474" s="405"/>
      <c r="H474" s="405"/>
      <c r="I474" s="461"/>
      <c r="J474" s="461"/>
      <c r="K474" s="405"/>
      <c r="L474" s="405"/>
      <c r="M474" s="405"/>
      <c r="N474" s="405"/>
      <c r="O474" s="405"/>
      <c r="P474" s="405"/>
      <c r="Q474" s="461"/>
      <c r="R474" s="461"/>
      <c r="S474" s="461"/>
      <c r="T474" s="461"/>
      <c r="U474" s="461"/>
      <c r="V474" s="405"/>
      <c r="W474" s="405"/>
      <c r="X474" s="405"/>
      <c r="Y474" s="405"/>
      <c r="Z474" s="405"/>
      <c r="AA474" s="405"/>
      <c r="AB474" s="405"/>
      <c r="AC474" s="405"/>
      <c r="AD474" s="405"/>
      <c r="AE474" s="405"/>
      <c r="AF474" s="405"/>
      <c r="AG474" s="405"/>
      <c r="AH474" s="405"/>
      <c r="AI474" s="405"/>
      <c r="AJ474" s="405"/>
      <c r="AK474" s="405"/>
      <c r="AL474" s="405"/>
      <c r="AM474" s="405"/>
      <c r="AN474" s="405"/>
      <c r="AO474" s="405"/>
    </row>
    <row r="475" spans="7:41">
      <c r="G475" s="405"/>
      <c r="H475" s="405"/>
      <c r="I475" s="461"/>
      <c r="J475" s="461"/>
      <c r="K475" s="405"/>
      <c r="L475" s="405"/>
      <c r="M475" s="405"/>
      <c r="N475" s="405"/>
      <c r="O475" s="405"/>
      <c r="P475" s="405"/>
      <c r="Q475" s="461"/>
      <c r="R475" s="461"/>
      <c r="S475" s="461"/>
      <c r="T475" s="461"/>
      <c r="U475" s="461"/>
      <c r="V475" s="405"/>
      <c r="W475" s="405"/>
      <c r="X475" s="405"/>
      <c r="Y475" s="405"/>
      <c r="Z475" s="405"/>
      <c r="AA475" s="405"/>
      <c r="AB475" s="405"/>
      <c r="AC475" s="405"/>
      <c r="AD475" s="405"/>
      <c r="AE475" s="405"/>
      <c r="AF475" s="405"/>
      <c r="AG475" s="405"/>
      <c r="AH475" s="405"/>
      <c r="AI475" s="405"/>
      <c r="AJ475" s="405"/>
      <c r="AK475" s="405"/>
      <c r="AL475" s="405"/>
      <c r="AM475" s="405"/>
      <c r="AN475" s="405"/>
      <c r="AO475" s="405"/>
    </row>
    <row r="476" spans="7:41">
      <c r="G476" s="405"/>
      <c r="H476" s="405"/>
      <c r="I476" s="461"/>
      <c r="J476" s="461"/>
      <c r="K476" s="405"/>
      <c r="L476" s="405"/>
      <c r="M476" s="405"/>
      <c r="N476" s="405"/>
      <c r="O476" s="405"/>
      <c r="P476" s="405"/>
      <c r="Q476" s="461"/>
      <c r="R476" s="461"/>
      <c r="S476" s="461"/>
      <c r="T476" s="461"/>
      <c r="U476" s="461"/>
      <c r="V476" s="405"/>
      <c r="W476" s="405"/>
      <c r="X476" s="405"/>
      <c r="Y476" s="405"/>
      <c r="Z476" s="405"/>
      <c r="AA476" s="405"/>
      <c r="AB476" s="405"/>
      <c r="AC476" s="405"/>
      <c r="AD476" s="405"/>
      <c r="AE476" s="405"/>
      <c r="AF476" s="405"/>
      <c r="AG476" s="405"/>
      <c r="AH476" s="405"/>
      <c r="AI476" s="405"/>
      <c r="AJ476" s="405"/>
      <c r="AK476" s="405"/>
      <c r="AL476" s="405"/>
      <c r="AM476" s="405"/>
      <c r="AN476" s="405"/>
      <c r="AO476" s="405"/>
    </row>
    <row r="477" spans="7:41">
      <c r="G477" s="405"/>
      <c r="H477" s="405"/>
      <c r="I477" s="461"/>
      <c r="J477" s="461"/>
      <c r="K477" s="405"/>
      <c r="L477" s="405"/>
      <c r="M477" s="405"/>
      <c r="N477" s="405"/>
      <c r="O477" s="405"/>
      <c r="P477" s="405"/>
      <c r="Q477" s="461"/>
      <c r="R477" s="461"/>
      <c r="S477" s="461"/>
      <c r="T477" s="461"/>
      <c r="U477" s="461"/>
      <c r="V477" s="405"/>
      <c r="W477" s="405"/>
      <c r="X477" s="405"/>
      <c r="Y477" s="405"/>
      <c r="Z477" s="405"/>
      <c r="AA477" s="405"/>
      <c r="AB477" s="405"/>
      <c r="AC477" s="405"/>
      <c r="AD477" s="405"/>
      <c r="AE477" s="405"/>
      <c r="AF477" s="405"/>
      <c r="AG477" s="405"/>
      <c r="AH477" s="405"/>
      <c r="AI477" s="405"/>
      <c r="AJ477" s="405"/>
      <c r="AK477" s="405"/>
      <c r="AL477" s="405"/>
      <c r="AM477" s="405"/>
      <c r="AN477" s="405"/>
      <c r="AO477" s="405"/>
    </row>
    <row r="478" spans="7:41">
      <c r="G478" s="405"/>
      <c r="H478" s="405"/>
      <c r="I478" s="461"/>
      <c r="J478" s="461"/>
      <c r="K478" s="405"/>
      <c r="L478" s="405"/>
      <c r="M478" s="405"/>
      <c r="N478" s="405"/>
      <c r="O478" s="405"/>
      <c r="P478" s="405"/>
      <c r="Q478" s="461"/>
      <c r="R478" s="461"/>
      <c r="S478" s="461"/>
      <c r="T478" s="461"/>
      <c r="U478" s="461"/>
      <c r="V478" s="405"/>
      <c r="W478" s="405"/>
      <c r="X478" s="405"/>
      <c r="Y478" s="405"/>
      <c r="Z478" s="405"/>
      <c r="AA478" s="405"/>
      <c r="AB478" s="405"/>
      <c r="AC478" s="405"/>
      <c r="AD478" s="405"/>
      <c r="AE478" s="405"/>
      <c r="AF478" s="405"/>
      <c r="AG478" s="405"/>
      <c r="AH478" s="405"/>
      <c r="AI478" s="405"/>
      <c r="AJ478" s="405"/>
      <c r="AK478" s="405"/>
      <c r="AL478" s="405"/>
      <c r="AM478" s="405"/>
      <c r="AN478" s="405"/>
      <c r="AO478" s="405"/>
    </row>
    <row r="479" spans="7:41">
      <c r="G479" s="405"/>
      <c r="H479" s="405"/>
      <c r="I479" s="461"/>
      <c r="J479" s="461"/>
      <c r="K479" s="405"/>
      <c r="L479" s="405"/>
      <c r="M479" s="405"/>
      <c r="N479" s="405"/>
      <c r="O479" s="405"/>
      <c r="P479" s="405"/>
      <c r="Q479" s="461"/>
      <c r="R479" s="461"/>
      <c r="S479" s="461"/>
      <c r="T479" s="461"/>
      <c r="U479" s="461"/>
      <c r="V479" s="405"/>
      <c r="W479" s="405"/>
      <c r="X479" s="405"/>
      <c r="Y479" s="405"/>
      <c r="Z479" s="405"/>
      <c r="AA479" s="405"/>
      <c r="AB479" s="405"/>
      <c r="AC479" s="405"/>
      <c r="AD479" s="405"/>
      <c r="AE479" s="405"/>
      <c r="AF479" s="405"/>
      <c r="AG479" s="405"/>
      <c r="AH479" s="405"/>
      <c r="AI479" s="405"/>
      <c r="AJ479" s="405"/>
      <c r="AK479" s="405"/>
      <c r="AL479" s="405"/>
      <c r="AM479" s="405"/>
      <c r="AN479" s="405"/>
      <c r="AO479" s="405"/>
    </row>
    <row r="480" spans="7:41">
      <c r="G480" s="405"/>
      <c r="H480" s="405"/>
      <c r="I480" s="461"/>
      <c r="J480" s="461"/>
      <c r="K480" s="405"/>
      <c r="L480" s="405"/>
      <c r="M480" s="405"/>
      <c r="N480" s="405"/>
      <c r="O480" s="405"/>
      <c r="P480" s="405"/>
      <c r="Q480" s="461"/>
      <c r="R480" s="461"/>
      <c r="S480" s="461"/>
      <c r="T480" s="461"/>
      <c r="U480" s="461"/>
      <c r="V480" s="405"/>
      <c r="W480" s="405"/>
      <c r="X480" s="405"/>
      <c r="Y480" s="405"/>
      <c r="Z480" s="405"/>
      <c r="AA480" s="405"/>
      <c r="AB480" s="405"/>
      <c r="AC480" s="405"/>
      <c r="AD480" s="405"/>
      <c r="AE480" s="405"/>
      <c r="AF480" s="405"/>
      <c r="AG480" s="405"/>
      <c r="AH480" s="405"/>
      <c r="AI480" s="405"/>
      <c r="AJ480" s="405"/>
      <c r="AK480" s="405"/>
      <c r="AL480" s="405"/>
      <c r="AM480" s="405"/>
      <c r="AN480" s="405"/>
      <c r="AO480" s="405"/>
    </row>
    <row r="481" spans="7:41">
      <c r="G481" s="405"/>
      <c r="H481" s="405"/>
      <c r="I481" s="461"/>
      <c r="J481" s="461"/>
      <c r="K481" s="405"/>
      <c r="L481" s="405"/>
      <c r="M481" s="405"/>
      <c r="N481" s="405"/>
      <c r="O481" s="405"/>
      <c r="P481" s="405"/>
      <c r="Q481" s="461"/>
      <c r="R481" s="461"/>
      <c r="S481" s="461"/>
      <c r="T481" s="461"/>
      <c r="U481" s="461"/>
      <c r="V481" s="405"/>
      <c r="W481" s="405"/>
      <c r="X481" s="405"/>
      <c r="Y481" s="405"/>
      <c r="Z481" s="405"/>
      <c r="AA481" s="405"/>
      <c r="AB481" s="405"/>
      <c r="AC481" s="405"/>
      <c r="AD481" s="405"/>
      <c r="AE481" s="405"/>
      <c r="AF481" s="405"/>
      <c r="AG481" s="405"/>
      <c r="AH481" s="405"/>
      <c r="AI481" s="405"/>
      <c r="AJ481" s="405"/>
      <c r="AK481" s="405"/>
      <c r="AL481" s="405"/>
      <c r="AM481" s="405"/>
      <c r="AN481" s="405"/>
      <c r="AO481" s="405"/>
    </row>
    <row r="482" spans="7:41">
      <c r="G482" s="405"/>
      <c r="H482" s="405"/>
      <c r="I482" s="461"/>
      <c r="J482" s="461"/>
      <c r="K482" s="405"/>
      <c r="L482" s="405"/>
      <c r="M482" s="405"/>
      <c r="N482" s="405"/>
      <c r="O482" s="405"/>
      <c r="P482" s="405"/>
      <c r="Q482" s="461"/>
      <c r="R482" s="461"/>
      <c r="S482" s="461"/>
      <c r="T482" s="461"/>
      <c r="U482" s="461"/>
      <c r="V482" s="405"/>
      <c r="W482" s="405"/>
      <c r="X482" s="405"/>
      <c r="Y482" s="405"/>
      <c r="Z482" s="405"/>
      <c r="AA482" s="405"/>
      <c r="AB482" s="405"/>
      <c r="AC482" s="405"/>
      <c r="AD482" s="405"/>
      <c r="AE482" s="405"/>
      <c r="AF482" s="405"/>
      <c r="AG482" s="405"/>
      <c r="AH482" s="405"/>
      <c r="AI482" s="405"/>
      <c r="AJ482" s="405"/>
      <c r="AK482" s="405"/>
      <c r="AL482" s="405"/>
      <c r="AM482" s="405"/>
      <c r="AN482" s="405"/>
      <c r="AO482" s="405"/>
    </row>
    <row r="483" spans="7:41">
      <c r="G483" s="405"/>
      <c r="H483" s="405"/>
      <c r="I483" s="461"/>
      <c r="J483" s="461"/>
      <c r="K483" s="405"/>
      <c r="L483" s="405"/>
      <c r="M483" s="405"/>
      <c r="N483" s="405"/>
      <c r="O483" s="405"/>
      <c r="P483" s="405"/>
      <c r="Q483" s="461"/>
      <c r="R483" s="461"/>
      <c r="S483" s="461"/>
      <c r="T483" s="461"/>
      <c r="U483" s="461"/>
      <c r="V483" s="405"/>
      <c r="W483" s="405"/>
      <c r="X483" s="405"/>
      <c r="Y483" s="405"/>
      <c r="Z483" s="405"/>
      <c r="AA483" s="405"/>
      <c r="AB483" s="405"/>
      <c r="AC483" s="405"/>
      <c r="AD483" s="405"/>
      <c r="AE483" s="405"/>
      <c r="AF483" s="405"/>
      <c r="AG483" s="405"/>
      <c r="AH483" s="405"/>
      <c r="AI483" s="405"/>
      <c r="AJ483" s="405"/>
      <c r="AK483" s="405"/>
      <c r="AL483" s="405"/>
      <c r="AM483" s="405"/>
      <c r="AN483" s="405"/>
      <c r="AO483" s="405"/>
    </row>
    <row r="484" spans="7:41">
      <c r="G484" s="405"/>
      <c r="H484" s="405"/>
      <c r="I484" s="461"/>
      <c r="J484" s="461"/>
      <c r="K484" s="405"/>
      <c r="L484" s="405"/>
      <c r="M484" s="405"/>
      <c r="N484" s="405"/>
      <c r="O484" s="405"/>
      <c r="P484" s="405"/>
      <c r="Q484" s="461"/>
      <c r="R484" s="461"/>
      <c r="S484" s="461"/>
      <c r="T484" s="461"/>
      <c r="U484" s="461"/>
      <c r="V484" s="405"/>
      <c r="W484" s="405"/>
      <c r="X484" s="405"/>
      <c r="Y484" s="405"/>
      <c r="Z484" s="405"/>
      <c r="AA484" s="405"/>
      <c r="AB484" s="405"/>
      <c r="AC484" s="405"/>
      <c r="AD484" s="405"/>
      <c r="AE484" s="405"/>
      <c r="AF484" s="405"/>
      <c r="AG484" s="405"/>
      <c r="AH484" s="405"/>
      <c r="AI484" s="405"/>
      <c r="AJ484" s="405"/>
      <c r="AK484" s="405"/>
      <c r="AL484" s="405"/>
      <c r="AM484" s="405"/>
      <c r="AN484" s="405"/>
      <c r="AO484" s="405"/>
    </row>
  </sheetData>
  <mergeCells count="18">
    <mergeCell ref="D7:D28"/>
    <mergeCell ref="D2:W2"/>
    <mergeCell ref="D3:W3"/>
    <mergeCell ref="D5:D6"/>
    <mergeCell ref="E5:F6"/>
    <mergeCell ref="G5:N5"/>
    <mergeCell ref="E124:F124"/>
    <mergeCell ref="D29:D58"/>
    <mergeCell ref="D59:D67"/>
    <mergeCell ref="V68:W68"/>
    <mergeCell ref="D70:D71"/>
    <mergeCell ref="E70:F71"/>
    <mergeCell ref="D72:D76"/>
    <mergeCell ref="D77:D93"/>
    <mergeCell ref="D94:D104"/>
    <mergeCell ref="D105:D111"/>
    <mergeCell ref="D112:D120"/>
    <mergeCell ref="D121:D123"/>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M486"/>
  <sheetViews>
    <sheetView topLeftCell="D1" workbookViewId="0">
      <selection activeCell="AC20" sqref="AC20:AC21"/>
    </sheetView>
  </sheetViews>
  <sheetFormatPr baseColWidth="10" defaultRowHeight="12.75"/>
  <cols>
    <col min="1" max="1" width="2.28515625" style="396" hidden="1" customWidth="1"/>
    <col min="2" max="2" width="2.42578125" style="396" hidden="1" customWidth="1"/>
    <col min="3" max="3" width="2.7109375" style="396" hidden="1" customWidth="1"/>
    <col min="4" max="4" width="7.140625" style="342" customWidth="1"/>
    <col min="5" max="5" width="2.5703125" style="65" customWidth="1"/>
    <col min="6" max="6" width="58.28515625" style="65" bestFit="1" customWidth="1"/>
    <col min="7" max="7" width="5.140625" style="506" customWidth="1"/>
    <col min="8" max="8" width="4.5703125" style="506" customWidth="1"/>
    <col min="9" max="10" width="4.5703125" style="507" customWidth="1"/>
    <col min="11" max="11" width="3.28515625" style="506" customWidth="1"/>
    <col min="12" max="12" width="3.42578125" style="506" customWidth="1"/>
    <col min="13" max="13" width="3.7109375" style="506" customWidth="1"/>
    <col min="14" max="14" width="5.42578125" style="506" customWidth="1"/>
    <col min="15" max="15" width="0.42578125" style="506" customWidth="1"/>
    <col min="16" max="16" width="4.85546875" style="506" customWidth="1"/>
    <col min="17" max="17" width="5" style="507" customWidth="1"/>
    <col min="18" max="19" width="3.7109375" style="507" customWidth="1"/>
    <col min="20" max="20" width="3.5703125" style="507" customWidth="1"/>
    <col min="21" max="21" width="3.7109375" style="507" customWidth="1"/>
    <col min="22" max="22" width="3.7109375" style="506" customWidth="1"/>
    <col min="23" max="23" width="5" style="506" customWidth="1"/>
    <col min="24" max="24" width="1.7109375" style="65" customWidth="1"/>
    <col min="25" max="25" width="11.42578125" style="65"/>
    <col min="26" max="26" width="13.42578125" style="65" customWidth="1"/>
    <col min="27" max="27" width="3.7109375" style="65" customWidth="1"/>
    <col min="28" max="28" width="1.7109375" style="65" customWidth="1"/>
    <col min="29" max="29" width="27.7109375" style="65" customWidth="1"/>
    <col min="30" max="30" width="3.85546875" style="65" customWidth="1"/>
    <col min="31" max="37" width="3.7109375" style="65" customWidth="1"/>
    <col min="38" max="38" width="1.7109375" style="65" customWidth="1"/>
    <col min="39" max="47" width="3.7109375" style="65" customWidth="1"/>
    <col min="48" max="256" width="11.42578125" style="65"/>
    <col min="257" max="259" width="0" style="65" hidden="1" customWidth="1"/>
    <col min="260" max="260" width="7.140625" style="65" customWidth="1"/>
    <col min="261" max="261" width="2.5703125" style="65" customWidth="1"/>
    <col min="262" max="262" width="58.28515625" style="65" bestFit="1" customWidth="1"/>
    <col min="263" max="263" width="5.140625" style="65" customWidth="1"/>
    <col min="264" max="266" width="4.5703125" style="65" customWidth="1"/>
    <col min="267" max="267" width="3.28515625" style="65" customWidth="1"/>
    <col min="268" max="268" width="3.42578125" style="65" customWidth="1"/>
    <col min="269" max="269" width="3.7109375" style="65" customWidth="1"/>
    <col min="270" max="270" width="5.42578125" style="65" customWidth="1"/>
    <col min="271" max="271" width="0.42578125" style="65" customWidth="1"/>
    <col min="272" max="272" width="4.85546875" style="65" customWidth="1"/>
    <col min="273" max="273" width="5" style="65" customWidth="1"/>
    <col min="274" max="275" width="3.7109375" style="65" customWidth="1"/>
    <col min="276" max="276" width="3.5703125" style="65" customWidth="1"/>
    <col min="277" max="278" width="3.7109375" style="65" customWidth="1"/>
    <col min="279" max="279" width="5" style="65" customWidth="1"/>
    <col min="280" max="280" width="1.7109375" style="65" customWidth="1"/>
    <col min="281" max="281" width="11.42578125" style="65"/>
    <col min="282" max="282" width="13.42578125" style="65" customWidth="1"/>
    <col min="283" max="283" width="3.7109375" style="65" customWidth="1"/>
    <col min="284" max="284" width="1.7109375" style="65" customWidth="1"/>
    <col min="285" max="285" width="27.7109375" style="65" customWidth="1"/>
    <col min="286" max="286" width="3.85546875" style="65" customWidth="1"/>
    <col min="287" max="293" width="3.7109375" style="65" customWidth="1"/>
    <col min="294" max="294" width="1.7109375" style="65" customWidth="1"/>
    <col min="295" max="303" width="3.7109375" style="65" customWidth="1"/>
    <col min="304" max="512" width="11.42578125" style="65"/>
    <col min="513" max="515" width="0" style="65" hidden="1" customWidth="1"/>
    <col min="516" max="516" width="7.140625" style="65" customWidth="1"/>
    <col min="517" max="517" width="2.5703125" style="65" customWidth="1"/>
    <col min="518" max="518" width="58.28515625" style="65" bestFit="1" customWidth="1"/>
    <col min="519" max="519" width="5.140625" style="65" customWidth="1"/>
    <col min="520" max="522" width="4.5703125" style="65" customWidth="1"/>
    <col min="523" max="523" width="3.28515625" style="65" customWidth="1"/>
    <col min="524" max="524" width="3.42578125" style="65" customWidth="1"/>
    <col min="525" max="525" width="3.7109375" style="65" customWidth="1"/>
    <col min="526" max="526" width="5.42578125" style="65" customWidth="1"/>
    <col min="527" max="527" width="0.42578125" style="65" customWidth="1"/>
    <col min="528" max="528" width="4.85546875" style="65" customWidth="1"/>
    <col min="529" max="529" width="5" style="65" customWidth="1"/>
    <col min="530" max="531" width="3.7109375" style="65" customWidth="1"/>
    <col min="532" max="532" width="3.5703125" style="65" customWidth="1"/>
    <col min="533" max="534" width="3.7109375" style="65" customWidth="1"/>
    <col min="535" max="535" width="5" style="65" customWidth="1"/>
    <col min="536" max="536" width="1.7109375" style="65" customWidth="1"/>
    <col min="537" max="537" width="11.42578125" style="65"/>
    <col min="538" max="538" width="13.42578125" style="65" customWidth="1"/>
    <col min="539" max="539" width="3.7109375" style="65" customWidth="1"/>
    <col min="540" max="540" width="1.7109375" style="65" customWidth="1"/>
    <col min="541" max="541" width="27.7109375" style="65" customWidth="1"/>
    <col min="542" max="542" width="3.85546875" style="65" customWidth="1"/>
    <col min="543" max="549" width="3.7109375" style="65" customWidth="1"/>
    <col min="550" max="550" width="1.7109375" style="65" customWidth="1"/>
    <col min="551" max="559" width="3.7109375" style="65" customWidth="1"/>
    <col min="560" max="768" width="11.42578125" style="65"/>
    <col min="769" max="771" width="0" style="65" hidden="1" customWidth="1"/>
    <col min="772" max="772" width="7.140625" style="65" customWidth="1"/>
    <col min="773" max="773" width="2.5703125" style="65" customWidth="1"/>
    <col min="774" max="774" width="58.28515625" style="65" bestFit="1" customWidth="1"/>
    <col min="775" max="775" width="5.140625" style="65" customWidth="1"/>
    <col min="776" max="778" width="4.5703125" style="65" customWidth="1"/>
    <col min="779" max="779" width="3.28515625" style="65" customWidth="1"/>
    <col min="780" max="780" width="3.42578125" style="65" customWidth="1"/>
    <col min="781" max="781" width="3.7109375" style="65" customWidth="1"/>
    <col min="782" max="782" width="5.42578125" style="65" customWidth="1"/>
    <col min="783" max="783" width="0.42578125" style="65" customWidth="1"/>
    <col min="784" max="784" width="4.85546875" style="65" customWidth="1"/>
    <col min="785" max="785" width="5" style="65" customWidth="1"/>
    <col min="786" max="787" width="3.7109375" style="65" customWidth="1"/>
    <col min="788" max="788" width="3.5703125" style="65" customWidth="1"/>
    <col min="789" max="790" width="3.7109375" style="65" customWidth="1"/>
    <col min="791" max="791" width="5" style="65" customWidth="1"/>
    <col min="792" max="792" width="1.7109375" style="65" customWidth="1"/>
    <col min="793" max="793" width="11.42578125" style="65"/>
    <col min="794" max="794" width="13.42578125" style="65" customWidth="1"/>
    <col min="795" max="795" width="3.7109375" style="65" customWidth="1"/>
    <col min="796" max="796" width="1.7109375" style="65" customWidth="1"/>
    <col min="797" max="797" width="27.7109375" style="65" customWidth="1"/>
    <col min="798" max="798" width="3.85546875" style="65" customWidth="1"/>
    <col min="799" max="805" width="3.7109375" style="65" customWidth="1"/>
    <col min="806" max="806" width="1.7109375" style="65" customWidth="1"/>
    <col min="807" max="815" width="3.7109375" style="65" customWidth="1"/>
    <col min="816" max="1024" width="11.42578125" style="65"/>
    <col min="1025" max="1027" width="0" style="65" hidden="1" customWidth="1"/>
    <col min="1028" max="1028" width="7.140625" style="65" customWidth="1"/>
    <col min="1029" max="1029" width="2.5703125" style="65" customWidth="1"/>
    <col min="1030" max="1030" width="58.28515625" style="65" bestFit="1" customWidth="1"/>
    <col min="1031" max="1031" width="5.140625" style="65" customWidth="1"/>
    <col min="1032" max="1034" width="4.5703125" style="65" customWidth="1"/>
    <col min="1035" max="1035" width="3.28515625" style="65" customWidth="1"/>
    <col min="1036" max="1036" width="3.42578125" style="65" customWidth="1"/>
    <col min="1037" max="1037" width="3.7109375" style="65" customWidth="1"/>
    <col min="1038" max="1038" width="5.42578125" style="65" customWidth="1"/>
    <col min="1039" max="1039" width="0.42578125" style="65" customWidth="1"/>
    <col min="1040" max="1040" width="4.85546875" style="65" customWidth="1"/>
    <col min="1041" max="1041" width="5" style="65" customWidth="1"/>
    <col min="1042" max="1043" width="3.7109375" style="65" customWidth="1"/>
    <col min="1044" max="1044" width="3.5703125" style="65" customWidth="1"/>
    <col min="1045" max="1046" width="3.7109375" style="65" customWidth="1"/>
    <col min="1047" max="1047" width="5" style="65" customWidth="1"/>
    <col min="1048" max="1048" width="1.7109375" style="65" customWidth="1"/>
    <col min="1049" max="1049" width="11.42578125" style="65"/>
    <col min="1050" max="1050" width="13.42578125" style="65" customWidth="1"/>
    <col min="1051" max="1051" width="3.7109375" style="65" customWidth="1"/>
    <col min="1052" max="1052" width="1.7109375" style="65" customWidth="1"/>
    <col min="1053" max="1053" width="27.7109375" style="65" customWidth="1"/>
    <col min="1054" max="1054" width="3.85546875" style="65" customWidth="1"/>
    <col min="1055" max="1061" width="3.7109375" style="65" customWidth="1"/>
    <col min="1062" max="1062" width="1.7109375" style="65" customWidth="1"/>
    <col min="1063" max="1071" width="3.7109375" style="65" customWidth="1"/>
    <col min="1072" max="1280" width="11.42578125" style="65"/>
    <col min="1281" max="1283" width="0" style="65" hidden="1" customWidth="1"/>
    <col min="1284" max="1284" width="7.140625" style="65" customWidth="1"/>
    <col min="1285" max="1285" width="2.5703125" style="65" customWidth="1"/>
    <col min="1286" max="1286" width="58.28515625" style="65" bestFit="1" customWidth="1"/>
    <col min="1287" max="1287" width="5.140625" style="65" customWidth="1"/>
    <col min="1288" max="1290" width="4.5703125" style="65" customWidth="1"/>
    <col min="1291" max="1291" width="3.28515625" style="65" customWidth="1"/>
    <col min="1292" max="1292" width="3.42578125" style="65" customWidth="1"/>
    <col min="1293" max="1293" width="3.7109375" style="65" customWidth="1"/>
    <col min="1294" max="1294" width="5.42578125" style="65" customWidth="1"/>
    <col min="1295" max="1295" width="0.42578125" style="65" customWidth="1"/>
    <col min="1296" max="1296" width="4.85546875" style="65" customWidth="1"/>
    <col min="1297" max="1297" width="5" style="65" customWidth="1"/>
    <col min="1298" max="1299" width="3.7109375" style="65" customWidth="1"/>
    <col min="1300" max="1300" width="3.5703125" style="65" customWidth="1"/>
    <col min="1301" max="1302" width="3.7109375" style="65" customWidth="1"/>
    <col min="1303" max="1303" width="5" style="65" customWidth="1"/>
    <col min="1304" max="1304" width="1.7109375" style="65" customWidth="1"/>
    <col min="1305" max="1305" width="11.42578125" style="65"/>
    <col min="1306" max="1306" width="13.42578125" style="65" customWidth="1"/>
    <col min="1307" max="1307" width="3.7109375" style="65" customWidth="1"/>
    <col min="1308" max="1308" width="1.7109375" style="65" customWidth="1"/>
    <col min="1309" max="1309" width="27.7109375" style="65" customWidth="1"/>
    <col min="1310" max="1310" width="3.85546875" style="65" customWidth="1"/>
    <col min="1311" max="1317" width="3.7109375" style="65" customWidth="1"/>
    <col min="1318" max="1318" width="1.7109375" style="65" customWidth="1"/>
    <col min="1319" max="1327" width="3.7109375" style="65" customWidth="1"/>
    <col min="1328" max="1536" width="11.42578125" style="65"/>
    <col min="1537" max="1539" width="0" style="65" hidden="1" customWidth="1"/>
    <col min="1540" max="1540" width="7.140625" style="65" customWidth="1"/>
    <col min="1541" max="1541" width="2.5703125" style="65" customWidth="1"/>
    <col min="1542" max="1542" width="58.28515625" style="65" bestFit="1" customWidth="1"/>
    <col min="1543" max="1543" width="5.140625" style="65" customWidth="1"/>
    <col min="1544" max="1546" width="4.5703125" style="65" customWidth="1"/>
    <col min="1547" max="1547" width="3.28515625" style="65" customWidth="1"/>
    <col min="1548" max="1548" width="3.42578125" style="65" customWidth="1"/>
    <col min="1549" max="1549" width="3.7109375" style="65" customWidth="1"/>
    <col min="1550" max="1550" width="5.42578125" style="65" customWidth="1"/>
    <col min="1551" max="1551" width="0.42578125" style="65" customWidth="1"/>
    <col min="1552" max="1552" width="4.85546875" style="65" customWidth="1"/>
    <col min="1553" max="1553" width="5" style="65" customWidth="1"/>
    <col min="1554" max="1555" width="3.7109375" style="65" customWidth="1"/>
    <col min="1556" max="1556" width="3.5703125" style="65" customWidth="1"/>
    <col min="1557" max="1558" width="3.7109375" style="65" customWidth="1"/>
    <col min="1559" max="1559" width="5" style="65" customWidth="1"/>
    <col min="1560" max="1560" width="1.7109375" style="65" customWidth="1"/>
    <col min="1561" max="1561" width="11.42578125" style="65"/>
    <col min="1562" max="1562" width="13.42578125" style="65" customWidth="1"/>
    <col min="1563" max="1563" width="3.7109375" style="65" customWidth="1"/>
    <col min="1564" max="1564" width="1.7109375" style="65" customWidth="1"/>
    <col min="1565" max="1565" width="27.7109375" style="65" customWidth="1"/>
    <col min="1566" max="1566" width="3.85546875" style="65" customWidth="1"/>
    <col min="1567" max="1573" width="3.7109375" style="65" customWidth="1"/>
    <col min="1574" max="1574" width="1.7109375" style="65" customWidth="1"/>
    <col min="1575" max="1583" width="3.7109375" style="65" customWidth="1"/>
    <col min="1584" max="1792" width="11.42578125" style="65"/>
    <col min="1793" max="1795" width="0" style="65" hidden="1" customWidth="1"/>
    <col min="1796" max="1796" width="7.140625" style="65" customWidth="1"/>
    <col min="1797" max="1797" width="2.5703125" style="65" customWidth="1"/>
    <col min="1798" max="1798" width="58.28515625" style="65" bestFit="1" customWidth="1"/>
    <col min="1799" max="1799" width="5.140625" style="65" customWidth="1"/>
    <col min="1800" max="1802" width="4.5703125" style="65" customWidth="1"/>
    <col min="1803" max="1803" width="3.28515625" style="65" customWidth="1"/>
    <col min="1804" max="1804" width="3.42578125" style="65" customWidth="1"/>
    <col min="1805" max="1805" width="3.7109375" style="65" customWidth="1"/>
    <col min="1806" max="1806" width="5.42578125" style="65" customWidth="1"/>
    <col min="1807" max="1807" width="0.42578125" style="65" customWidth="1"/>
    <col min="1808" max="1808" width="4.85546875" style="65" customWidth="1"/>
    <col min="1809" max="1809" width="5" style="65" customWidth="1"/>
    <col min="1810" max="1811" width="3.7109375" style="65" customWidth="1"/>
    <col min="1812" max="1812" width="3.5703125" style="65" customWidth="1"/>
    <col min="1813" max="1814" width="3.7109375" style="65" customWidth="1"/>
    <col min="1815" max="1815" width="5" style="65" customWidth="1"/>
    <col min="1816" max="1816" width="1.7109375" style="65" customWidth="1"/>
    <col min="1817" max="1817" width="11.42578125" style="65"/>
    <col min="1818" max="1818" width="13.42578125" style="65" customWidth="1"/>
    <col min="1819" max="1819" width="3.7109375" style="65" customWidth="1"/>
    <col min="1820" max="1820" width="1.7109375" style="65" customWidth="1"/>
    <col min="1821" max="1821" width="27.7109375" style="65" customWidth="1"/>
    <col min="1822" max="1822" width="3.85546875" style="65" customWidth="1"/>
    <col min="1823" max="1829" width="3.7109375" style="65" customWidth="1"/>
    <col min="1830" max="1830" width="1.7109375" style="65" customWidth="1"/>
    <col min="1831" max="1839" width="3.7109375" style="65" customWidth="1"/>
    <col min="1840" max="2048" width="11.42578125" style="65"/>
    <col min="2049" max="2051" width="0" style="65" hidden="1" customWidth="1"/>
    <col min="2052" max="2052" width="7.140625" style="65" customWidth="1"/>
    <col min="2053" max="2053" width="2.5703125" style="65" customWidth="1"/>
    <col min="2054" max="2054" width="58.28515625" style="65" bestFit="1" customWidth="1"/>
    <col min="2055" max="2055" width="5.140625" style="65" customWidth="1"/>
    <col min="2056" max="2058" width="4.5703125" style="65" customWidth="1"/>
    <col min="2059" max="2059" width="3.28515625" style="65" customWidth="1"/>
    <col min="2060" max="2060" width="3.42578125" style="65" customWidth="1"/>
    <col min="2061" max="2061" width="3.7109375" style="65" customWidth="1"/>
    <col min="2062" max="2062" width="5.42578125" style="65" customWidth="1"/>
    <col min="2063" max="2063" width="0.42578125" style="65" customWidth="1"/>
    <col min="2064" max="2064" width="4.85546875" style="65" customWidth="1"/>
    <col min="2065" max="2065" width="5" style="65" customWidth="1"/>
    <col min="2066" max="2067" width="3.7109375" style="65" customWidth="1"/>
    <col min="2068" max="2068" width="3.5703125" style="65" customWidth="1"/>
    <col min="2069" max="2070" width="3.7109375" style="65" customWidth="1"/>
    <col min="2071" max="2071" width="5" style="65" customWidth="1"/>
    <col min="2072" max="2072" width="1.7109375" style="65" customWidth="1"/>
    <col min="2073" max="2073" width="11.42578125" style="65"/>
    <col min="2074" max="2074" width="13.42578125" style="65" customWidth="1"/>
    <col min="2075" max="2075" width="3.7109375" style="65" customWidth="1"/>
    <col min="2076" max="2076" width="1.7109375" style="65" customWidth="1"/>
    <col min="2077" max="2077" width="27.7109375" style="65" customWidth="1"/>
    <col min="2078" max="2078" width="3.85546875" style="65" customWidth="1"/>
    <col min="2079" max="2085" width="3.7109375" style="65" customWidth="1"/>
    <col min="2086" max="2086" width="1.7109375" style="65" customWidth="1"/>
    <col min="2087" max="2095" width="3.7109375" style="65" customWidth="1"/>
    <col min="2096" max="2304" width="11.42578125" style="65"/>
    <col min="2305" max="2307" width="0" style="65" hidden="1" customWidth="1"/>
    <col min="2308" max="2308" width="7.140625" style="65" customWidth="1"/>
    <col min="2309" max="2309" width="2.5703125" style="65" customWidth="1"/>
    <col min="2310" max="2310" width="58.28515625" style="65" bestFit="1" customWidth="1"/>
    <col min="2311" max="2311" width="5.140625" style="65" customWidth="1"/>
    <col min="2312" max="2314" width="4.5703125" style="65" customWidth="1"/>
    <col min="2315" max="2315" width="3.28515625" style="65" customWidth="1"/>
    <col min="2316" max="2316" width="3.42578125" style="65" customWidth="1"/>
    <col min="2317" max="2317" width="3.7109375" style="65" customWidth="1"/>
    <col min="2318" max="2318" width="5.42578125" style="65" customWidth="1"/>
    <col min="2319" max="2319" width="0.42578125" style="65" customWidth="1"/>
    <col min="2320" max="2320" width="4.85546875" style="65" customWidth="1"/>
    <col min="2321" max="2321" width="5" style="65" customWidth="1"/>
    <col min="2322" max="2323" width="3.7109375" style="65" customWidth="1"/>
    <col min="2324" max="2324" width="3.5703125" style="65" customWidth="1"/>
    <col min="2325" max="2326" width="3.7109375" style="65" customWidth="1"/>
    <col min="2327" max="2327" width="5" style="65" customWidth="1"/>
    <col min="2328" max="2328" width="1.7109375" style="65" customWidth="1"/>
    <col min="2329" max="2329" width="11.42578125" style="65"/>
    <col min="2330" max="2330" width="13.42578125" style="65" customWidth="1"/>
    <col min="2331" max="2331" width="3.7109375" style="65" customWidth="1"/>
    <col min="2332" max="2332" width="1.7109375" style="65" customWidth="1"/>
    <col min="2333" max="2333" width="27.7109375" style="65" customWidth="1"/>
    <col min="2334" max="2334" width="3.85546875" style="65" customWidth="1"/>
    <col min="2335" max="2341" width="3.7109375" style="65" customWidth="1"/>
    <col min="2342" max="2342" width="1.7109375" style="65" customWidth="1"/>
    <col min="2343" max="2351" width="3.7109375" style="65" customWidth="1"/>
    <col min="2352" max="2560" width="11.42578125" style="65"/>
    <col min="2561" max="2563" width="0" style="65" hidden="1" customWidth="1"/>
    <col min="2564" max="2564" width="7.140625" style="65" customWidth="1"/>
    <col min="2565" max="2565" width="2.5703125" style="65" customWidth="1"/>
    <col min="2566" max="2566" width="58.28515625" style="65" bestFit="1" customWidth="1"/>
    <col min="2567" max="2567" width="5.140625" style="65" customWidth="1"/>
    <col min="2568" max="2570" width="4.5703125" style="65" customWidth="1"/>
    <col min="2571" max="2571" width="3.28515625" style="65" customWidth="1"/>
    <col min="2572" max="2572" width="3.42578125" style="65" customWidth="1"/>
    <col min="2573" max="2573" width="3.7109375" style="65" customWidth="1"/>
    <col min="2574" max="2574" width="5.42578125" style="65" customWidth="1"/>
    <col min="2575" max="2575" width="0.42578125" style="65" customWidth="1"/>
    <col min="2576" max="2576" width="4.85546875" style="65" customWidth="1"/>
    <col min="2577" max="2577" width="5" style="65" customWidth="1"/>
    <col min="2578" max="2579" width="3.7109375" style="65" customWidth="1"/>
    <col min="2580" max="2580" width="3.5703125" style="65" customWidth="1"/>
    <col min="2581" max="2582" width="3.7109375" style="65" customWidth="1"/>
    <col min="2583" max="2583" width="5" style="65" customWidth="1"/>
    <col min="2584" max="2584" width="1.7109375" style="65" customWidth="1"/>
    <col min="2585" max="2585" width="11.42578125" style="65"/>
    <col min="2586" max="2586" width="13.42578125" style="65" customWidth="1"/>
    <col min="2587" max="2587" width="3.7109375" style="65" customWidth="1"/>
    <col min="2588" max="2588" width="1.7109375" style="65" customWidth="1"/>
    <col min="2589" max="2589" width="27.7109375" style="65" customWidth="1"/>
    <col min="2590" max="2590" width="3.85546875" style="65" customWidth="1"/>
    <col min="2591" max="2597" width="3.7109375" style="65" customWidth="1"/>
    <col min="2598" max="2598" width="1.7109375" style="65" customWidth="1"/>
    <col min="2599" max="2607" width="3.7109375" style="65" customWidth="1"/>
    <col min="2608" max="2816" width="11.42578125" style="65"/>
    <col min="2817" max="2819" width="0" style="65" hidden="1" customWidth="1"/>
    <col min="2820" max="2820" width="7.140625" style="65" customWidth="1"/>
    <col min="2821" max="2821" width="2.5703125" style="65" customWidth="1"/>
    <col min="2822" max="2822" width="58.28515625" style="65" bestFit="1" customWidth="1"/>
    <col min="2823" max="2823" width="5.140625" style="65" customWidth="1"/>
    <col min="2824" max="2826" width="4.5703125" style="65" customWidth="1"/>
    <col min="2827" max="2827" width="3.28515625" style="65" customWidth="1"/>
    <col min="2828" max="2828" width="3.42578125" style="65" customWidth="1"/>
    <col min="2829" max="2829" width="3.7109375" style="65" customWidth="1"/>
    <col min="2830" max="2830" width="5.42578125" style="65" customWidth="1"/>
    <col min="2831" max="2831" width="0.42578125" style="65" customWidth="1"/>
    <col min="2832" max="2832" width="4.85546875" style="65" customWidth="1"/>
    <col min="2833" max="2833" width="5" style="65" customWidth="1"/>
    <col min="2834" max="2835" width="3.7109375" style="65" customWidth="1"/>
    <col min="2836" max="2836" width="3.5703125" style="65" customWidth="1"/>
    <col min="2837" max="2838" width="3.7109375" style="65" customWidth="1"/>
    <col min="2839" max="2839" width="5" style="65" customWidth="1"/>
    <col min="2840" max="2840" width="1.7109375" style="65" customWidth="1"/>
    <col min="2841" max="2841" width="11.42578125" style="65"/>
    <col min="2842" max="2842" width="13.42578125" style="65" customWidth="1"/>
    <col min="2843" max="2843" width="3.7109375" style="65" customWidth="1"/>
    <col min="2844" max="2844" width="1.7109375" style="65" customWidth="1"/>
    <col min="2845" max="2845" width="27.7109375" style="65" customWidth="1"/>
    <col min="2846" max="2846" width="3.85546875" style="65" customWidth="1"/>
    <col min="2847" max="2853" width="3.7109375" style="65" customWidth="1"/>
    <col min="2854" max="2854" width="1.7109375" style="65" customWidth="1"/>
    <col min="2855" max="2863" width="3.7109375" style="65" customWidth="1"/>
    <col min="2864" max="3072" width="11.42578125" style="65"/>
    <col min="3073" max="3075" width="0" style="65" hidden="1" customWidth="1"/>
    <col min="3076" max="3076" width="7.140625" style="65" customWidth="1"/>
    <col min="3077" max="3077" width="2.5703125" style="65" customWidth="1"/>
    <col min="3078" max="3078" width="58.28515625" style="65" bestFit="1" customWidth="1"/>
    <col min="3079" max="3079" width="5.140625" style="65" customWidth="1"/>
    <col min="3080" max="3082" width="4.5703125" style="65" customWidth="1"/>
    <col min="3083" max="3083" width="3.28515625" style="65" customWidth="1"/>
    <col min="3084" max="3084" width="3.42578125" style="65" customWidth="1"/>
    <col min="3085" max="3085" width="3.7109375" style="65" customWidth="1"/>
    <col min="3086" max="3086" width="5.42578125" style="65" customWidth="1"/>
    <col min="3087" max="3087" width="0.42578125" style="65" customWidth="1"/>
    <col min="3088" max="3088" width="4.85546875" style="65" customWidth="1"/>
    <col min="3089" max="3089" width="5" style="65" customWidth="1"/>
    <col min="3090" max="3091" width="3.7109375" style="65" customWidth="1"/>
    <col min="3092" max="3092" width="3.5703125" style="65" customWidth="1"/>
    <col min="3093" max="3094" width="3.7109375" style="65" customWidth="1"/>
    <col min="3095" max="3095" width="5" style="65" customWidth="1"/>
    <col min="3096" max="3096" width="1.7109375" style="65" customWidth="1"/>
    <col min="3097" max="3097" width="11.42578125" style="65"/>
    <col min="3098" max="3098" width="13.42578125" style="65" customWidth="1"/>
    <col min="3099" max="3099" width="3.7109375" style="65" customWidth="1"/>
    <col min="3100" max="3100" width="1.7109375" style="65" customWidth="1"/>
    <col min="3101" max="3101" width="27.7109375" style="65" customWidth="1"/>
    <col min="3102" max="3102" width="3.85546875" style="65" customWidth="1"/>
    <col min="3103" max="3109" width="3.7109375" style="65" customWidth="1"/>
    <col min="3110" max="3110" width="1.7109375" style="65" customWidth="1"/>
    <col min="3111" max="3119" width="3.7109375" style="65" customWidth="1"/>
    <col min="3120" max="3328" width="11.42578125" style="65"/>
    <col min="3329" max="3331" width="0" style="65" hidden="1" customWidth="1"/>
    <col min="3332" max="3332" width="7.140625" style="65" customWidth="1"/>
    <col min="3333" max="3333" width="2.5703125" style="65" customWidth="1"/>
    <col min="3334" max="3334" width="58.28515625" style="65" bestFit="1" customWidth="1"/>
    <col min="3335" max="3335" width="5.140625" style="65" customWidth="1"/>
    <col min="3336" max="3338" width="4.5703125" style="65" customWidth="1"/>
    <col min="3339" max="3339" width="3.28515625" style="65" customWidth="1"/>
    <col min="3340" max="3340" width="3.42578125" style="65" customWidth="1"/>
    <col min="3341" max="3341" width="3.7109375" style="65" customWidth="1"/>
    <col min="3342" max="3342" width="5.42578125" style="65" customWidth="1"/>
    <col min="3343" max="3343" width="0.42578125" style="65" customWidth="1"/>
    <col min="3344" max="3344" width="4.85546875" style="65" customWidth="1"/>
    <col min="3345" max="3345" width="5" style="65" customWidth="1"/>
    <col min="3346" max="3347" width="3.7109375" style="65" customWidth="1"/>
    <col min="3348" max="3348" width="3.5703125" style="65" customWidth="1"/>
    <col min="3349" max="3350" width="3.7109375" style="65" customWidth="1"/>
    <col min="3351" max="3351" width="5" style="65" customWidth="1"/>
    <col min="3352" max="3352" width="1.7109375" style="65" customWidth="1"/>
    <col min="3353" max="3353" width="11.42578125" style="65"/>
    <col min="3354" max="3354" width="13.42578125" style="65" customWidth="1"/>
    <col min="3355" max="3355" width="3.7109375" style="65" customWidth="1"/>
    <col min="3356" max="3356" width="1.7109375" style="65" customWidth="1"/>
    <col min="3357" max="3357" width="27.7109375" style="65" customWidth="1"/>
    <col min="3358" max="3358" width="3.85546875" style="65" customWidth="1"/>
    <col min="3359" max="3365" width="3.7109375" style="65" customWidth="1"/>
    <col min="3366" max="3366" width="1.7109375" style="65" customWidth="1"/>
    <col min="3367" max="3375" width="3.7109375" style="65" customWidth="1"/>
    <col min="3376" max="3584" width="11.42578125" style="65"/>
    <col min="3585" max="3587" width="0" style="65" hidden="1" customWidth="1"/>
    <col min="3588" max="3588" width="7.140625" style="65" customWidth="1"/>
    <col min="3589" max="3589" width="2.5703125" style="65" customWidth="1"/>
    <col min="3590" max="3590" width="58.28515625" style="65" bestFit="1" customWidth="1"/>
    <col min="3591" max="3591" width="5.140625" style="65" customWidth="1"/>
    <col min="3592" max="3594" width="4.5703125" style="65" customWidth="1"/>
    <col min="3595" max="3595" width="3.28515625" style="65" customWidth="1"/>
    <col min="3596" max="3596" width="3.42578125" style="65" customWidth="1"/>
    <col min="3597" max="3597" width="3.7109375" style="65" customWidth="1"/>
    <col min="3598" max="3598" width="5.42578125" style="65" customWidth="1"/>
    <col min="3599" max="3599" width="0.42578125" style="65" customWidth="1"/>
    <col min="3600" max="3600" width="4.85546875" style="65" customWidth="1"/>
    <col min="3601" max="3601" width="5" style="65" customWidth="1"/>
    <col min="3602" max="3603" width="3.7109375" style="65" customWidth="1"/>
    <col min="3604" max="3604" width="3.5703125" style="65" customWidth="1"/>
    <col min="3605" max="3606" width="3.7109375" style="65" customWidth="1"/>
    <col min="3607" max="3607" width="5" style="65" customWidth="1"/>
    <col min="3608" max="3608" width="1.7109375" style="65" customWidth="1"/>
    <col min="3609" max="3609" width="11.42578125" style="65"/>
    <col min="3610" max="3610" width="13.42578125" style="65" customWidth="1"/>
    <col min="3611" max="3611" width="3.7109375" style="65" customWidth="1"/>
    <col min="3612" max="3612" width="1.7109375" style="65" customWidth="1"/>
    <col min="3613" max="3613" width="27.7109375" style="65" customWidth="1"/>
    <col min="3614" max="3614" width="3.85546875" style="65" customWidth="1"/>
    <col min="3615" max="3621" width="3.7109375" style="65" customWidth="1"/>
    <col min="3622" max="3622" width="1.7109375" style="65" customWidth="1"/>
    <col min="3623" max="3631" width="3.7109375" style="65" customWidth="1"/>
    <col min="3632" max="3840" width="11.42578125" style="65"/>
    <col min="3841" max="3843" width="0" style="65" hidden="1" customWidth="1"/>
    <col min="3844" max="3844" width="7.140625" style="65" customWidth="1"/>
    <col min="3845" max="3845" width="2.5703125" style="65" customWidth="1"/>
    <col min="3846" max="3846" width="58.28515625" style="65" bestFit="1" customWidth="1"/>
    <col min="3847" max="3847" width="5.140625" style="65" customWidth="1"/>
    <col min="3848" max="3850" width="4.5703125" style="65" customWidth="1"/>
    <col min="3851" max="3851" width="3.28515625" style="65" customWidth="1"/>
    <col min="3852" max="3852" width="3.42578125" style="65" customWidth="1"/>
    <col min="3853" max="3853" width="3.7109375" style="65" customWidth="1"/>
    <col min="3854" max="3854" width="5.42578125" style="65" customWidth="1"/>
    <col min="3855" max="3855" width="0.42578125" style="65" customWidth="1"/>
    <col min="3856" max="3856" width="4.85546875" style="65" customWidth="1"/>
    <col min="3857" max="3857" width="5" style="65" customWidth="1"/>
    <col min="3858" max="3859" width="3.7109375" style="65" customWidth="1"/>
    <col min="3860" max="3860" width="3.5703125" style="65" customWidth="1"/>
    <col min="3861" max="3862" width="3.7109375" style="65" customWidth="1"/>
    <col min="3863" max="3863" width="5" style="65" customWidth="1"/>
    <col min="3864" max="3864" width="1.7109375" style="65" customWidth="1"/>
    <col min="3865" max="3865" width="11.42578125" style="65"/>
    <col min="3866" max="3866" width="13.42578125" style="65" customWidth="1"/>
    <col min="3867" max="3867" width="3.7109375" style="65" customWidth="1"/>
    <col min="3868" max="3868" width="1.7109375" style="65" customWidth="1"/>
    <col min="3869" max="3869" width="27.7109375" style="65" customWidth="1"/>
    <col min="3870" max="3870" width="3.85546875" style="65" customWidth="1"/>
    <col min="3871" max="3877" width="3.7109375" style="65" customWidth="1"/>
    <col min="3878" max="3878" width="1.7109375" style="65" customWidth="1"/>
    <col min="3879" max="3887" width="3.7109375" style="65" customWidth="1"/>
    <col min="3888" max="4096" width="11.42578125" style="65"/>
    <col min="4097" max="4099" width="0" style="65" hidden="1" customWidth="1"/>
    <col min="4100" max="4100" width="7.140625" style="65" customWidth="1"/>
    <col min="4101" max="4101" width="2.5703125" style="65" customWidth="1"/>
    <col min="4102" max="4102" width="58.28515625" style="65" bestFit="1" customWidth="1"/>
    <col min="4103" max="4103" width="5.140625" style="65" customWidth="1"/>
    <col min="4104" max="4106" width="4.5703125" style="65" customWidth="1"/>
    <col min="4107" max="4107" width="3.28515625" style="65" customWidth="1"/>
    <col min="4108" max="4108" width="3.42578125" style="65" customWidth="1"/>
    <col min="4109" max="4109" width="3.7109375" style="65" customWidth="1"/>
    <col min="4110" max="4110" width="5.42578125" style="65" customWidth="1"/>
    <col min="4111" max="4111" width="0.42578125" style="65" customWidth="1"/>
    <col min="4112" max="4112" width="4.85546875" style="65" customWidth="1"/>
    <col min="4113" max="4113" width="5" style="65" customWidth="1"/>
    <col min="4114" max="4115" width="3.7109375" style="65" customWidth="1"/>
    <col min="4116" max="4116" width="3.5703125" style="65" customWidth="1"/>
    <col min="4117" max="4118" width="3.7109375" style="65" customWidth="1"/>
    <col min="4119" max="4119" width="5" style="65" customWidth="1"/>
    <col min="4120" max="4120" width="1.7109375" style="65" customWidth="1"/>
    <col min="4121" max="4121" width="11.42578125" style="65"/>
    <col min="4122" max="4122" width="13.42578125" style="65" customWidth="1"/>
    <col min="4123" max="4123" width="3.7109375" style="65" customWidth="1"/>
    <col min="4124" max="4124" width="1.7109375" style="65" customWidth="1"/>
    <col min="4125" max="4125" width="27.7109375" style="65" customWidth="1"/>
    <col min="4126" max="4126" width="3.85546875" style="65" customWidth="1"/>
    <col min="4127" max="4133" width="3.7109375" style="65" customWidth="1"/>
    <col min="4134" max="4134" width="1.7109375" style="65" customWidth="1"/>
    <col min="4135" max="4143" width="3.7109375" style="65" customWidth="1"/>
    <col min="4144" max="4352" width="11.42578125" style="65"/>
    <col min="4353" max="4355" width="0" style="65" hidden="1" customWidth="1"/>
    <col min="4356" max="4356" width="7.140625" style="65" customWidth="1"/>
    <col min="4357" max="4357" width="2.5703125" style="65" customWidth="1"/>
    <col min="4358" max="4358" width="58.28515625" style="65" bestFit="1" customWidth="1"/>
    <col min="4359" max="4359" width="5.140625" style="65" customWidth="1"/>
    <col min="4360" max="4362" width="4.5703125" style="65" customWidth="1"/>
    <col min="4363" max="4363" width="3.28515625" style="65" customWidth="1"/>
    <col min="4364" max="4364" width="3.42578125" style="65" customWidth="1"/>
    <col min="4365" max="4365" width="3.7109375" style="65" customWidth="1"/>
    <col min="4366" max="4366" width="5.42578125" style="65" customWidth="1"/>
    <col min="4367" max="4367" width="0.42578125" style="65" customWidth="1"/>
    <col min="4368" max="4368" width="4.85546875" style="65" customWidth="1"/>
    <col min="4369" max="4369" width="5" style="65" customWidth="1"/>
    <col min="4370" max="4371" width="3.7109375" style="65" customWidth="1"/>
    <col min="4372" max="4372" width="3.5703125" style="65" customWidth="1"/>
    <col min="4373" max="4374" width="3.7109375" style="65" customWidth="1"/>
    <col min="4375" max="4375" width="5" style="65" customWidth="1"/>
    <col min="4376" max="4376" width="1.7109375" style="65" customWidth="1"/>
    <col min="4377" max="4377" width="11.42578125" style="65"/>
    <col min="4378" max="4378" width="13.42578125" style="65" customWidth="1"/>
    <col min="4379" max="4379" width="3.7109375" style="65" customWidth="1"/>
    <col min="4380" max="4380" width="1.7109375" style="65" customWidth="1"/>
    <col min="4381" max="4381" width="27.7109375" style="65" customWidth="1"/>
    <col min="4382" max="4382" width="3.85546875" style="65" customWidth="1"/>
    <col min="4383" max="4389" width="3.7109375" style="65" customWidth="1"/>
    <col min="4390" max="4390" width="1.7109375" style="65" customWidth="1"/>
    <col min="4391" max="4399" width="3.7109375" style="65" customWidth="1"/>
    <col min="4400" max="4608" width="11.42578125" style="65"/>
    <col min="4609" max="4611" width="0" style="65" hidden="1" customWidth="1"/>
    <col min="4612" max="4612" width="7.140625" style="65" customWidth="1"/>
    <col min="4613" max="4613" width="2.5703125" style="65" customWidth="1"/>
    <col min="4614" max="4614" width="58.28515625" style="65" bestFit="1" customWidth="1"/>
    <col min="4615" max="4615" width="5.140625" style="65" customWidth="1"/>
    <col min="4616" max="4618" width="4.5703125" style="65" customWidth="1"/>
    <col min="4619" max="4619" width="3.28515625" style="65" customWidth="1"/>
    <col min="4620" max="4620" width="3.42578125" style="65" customWidth="1"/>
    <col min="4621" max="4621" width="3.7109375" style="65" customWidth="1"/>
    <col min="4622" max="4622" width="5.42578125" style="65" customWidth="1"/>
    <col min="4623" max="4623" width="0.42578125" style="65" customWidth="1"/>
    <col min="4624" max="4624" width="4.85546875" style="65" customWidth="1"/>
    <col min="4625" max="4625" width="5" style="65" customWidth="1"/>
    <col min="4626" max="4627" width="3.7109375" style="65" customWidth="1"/>
    <col min="4628" max="4628" width="3.5703125" style="65" customWidth="1"/>
    <col min="4629" max="4630" width="3.7109375" style="65" customWidth="1"/>
    <col min="4631" max="4631" width="5" style="65" customWidth="1"/>
    <col min="4632" max="4632" width="1.7109375" style="65" customWidth="1"/>
    <col min="4633" max="4633" width="11.42578125" style="65"/>
    <col min="4634" max="4634" width="13.42578125" style="65" customWidth="1"/>
    <col min="4635" max="4635" width="3.7109375" style="65" customWidth="1"/>
    <col min="4636" max="4636" width="1.7109375" style="65" customWidth="1"/>
    <col min="4637" max="4637" width="27.7109375" style="65" customWidth="1"/>
    <col min="4638" max="4638" width="3.85546875" style="65" customWidth="1"/>
    <col min="4639" max="4645" width="3.7109375" style="65" customWidth="1"/>
    <col min="4646" max="4646" width="1.7109375" style="65" customWidth="1"/>
    <col min="4647" max="4655" width="3.7109375" style="65" customWidth="1"/>
    <col min="4656" max="4864" width="11.42578125" style="65"/>
    <col min="4865" max="4867" width="0" style="65" hidden="1" customWidth="1"/>
    <col min="4868" max="4868" width="7.140625" style="65" customWidth="1"/>
    <col min="4869" max="4869" width="2.5703125" style="65" customWidth="1"/>
    <col min="4870" max="4870" width="58.28515625" style="65" bestFit="1" customWidth="1"/>
    <col min="4871" max="4871" width="5.140625" style="65" customWidth="1"/>
    <col min="4872" max="4874" width="4.5703125" style="65" customWidth="1"/>
    <col min="4875" max="4875" width="3.28515625" style="65" customWidth="1"/>
    <col min="4876" max="4876" width="3.42578125" style="65" customWidth="1"/>
    <col min="4877" max="4877" width="3.7109375" style="65" customWidth="1"/>
    <col min="4878" max="4878" width="5.42578125" style="65" customWidth="1"/>
    <col min="4879" max="4879" width="0.42578125" style="65" customWidth="1"/>
    <col min="4880" max="4880" width="4.85546875" style="65" customWidth="1"/>
    <col min="4881" max="4881" width="5" style="65" customWidth="1"/>
    <col min="4882" max="4883" width="3.7109375" style="65" customWidth="1"/>
    <col min="4884" max="4884" width="3.5703125" style="65" customWidth="1"/>
    <col min="4885" max="4886" width="3.7109375" style="65" customWidth="1"/>
    <col min="4887" max="4887" width="5" style="65" customWidth="1"/>
    <col min="4888" max="4888" width="1.7109375" style="65" customWidth="1"/>
    <col min="4889" max="4889" width="11.42578125" style="65"/>
    <col min="4890" max="4890" width="13.42578125" style="65" customWidth="1"/>
    <col min="4891" max="4891" width="3.7109375" style="65" customWidth="1"/>
    <col min="4892" max="4892" width="1.7109375" style="65" customWidth="1"/>
    <col min="4893" max="4893" width="27.7109375" style="65" customWidth="1"/>
    <col min="4894" max="4894" width="3.85546875" style="65" customWidth="1"/>
    <col min="4895" max="4901" width="3.7109375" style="65" customWidth="1"/>
    <col min="4902" max="4902" width="1.7109375" style="65" customWidth="1"/>
    <col min="4903" max="4911" width="3.7109375" style="65" customWidth="1"/>
    <col min="4912" max="5120" width="11.42578125" style="65"/>
    <col min="5121" max="5123" width="0" style="65" hidden="1" customWidth="1"/>
    <col min="5124" max="5124" width="7.140625" style="65" customWidth="1"/>
    <col min="5125" max="5125" width="2.5703125" style="65" customWidth="1"/>
    <col min="5126" max="5126" width="58.28515625" style="65" bestFit="1" customWidth="1"/>
    <col min="5127" max="5127" width="5.140625" style="65" customWidth="1"/>
    <col min="5128" max="5130" width="4.5703125" style="65" customWidth="1"/>
    <col min="5131" max="5131" width="3.28515625" style="65" customWidth="1"/>
    <col min="5132" max="5132" width="3.42578125" style="65" customWidth="1"/>
    <col min="5133" max="5133" width="3.7109375" style="65" customWidth="1"/>
    <col min="5134" max="5134" width="5.42578125" style="65" customWidth="1"/>
    <col min="5135" max="5135" width="0.42578125" style="65" customWidth="1"/>
    <col min="5136" max="5136" width="4.85546875" style="65" customWidth="1"/>
    <col min="5137" max="5137" width="5" style="65" customWidth="1"/>
    <col min="5138" max="5139" width="3.7109375" style="65" customWidth="1"/>
    <col min="5140" max="5140" width="3.5703125" style="65" customWidth="1"/>
    <col min="5141" max="5142" width="3.7109375" style="65" customWidth="1"/>
    <col min="5143" max="5143" width="5" style="65" customWidth="1"/>
    <col min="5144" max="5144" width="1.7109375" style="65" customWidth="1"/>
    <col min="5145" max="5145" width="11.42578125" style="65"/>
    <col min="5146" max="5146" width="13.42578125" style="65" customWidth="1"/>
    <col min="5147" max="5147" width="3.7109375" style="65" customWidth="1"/>
    <col min="5148" max="5148" width="1.7109375" style="65" customWidth="1"/>
    <col min="5149" max="5149" width="27.7109375" style="65" customWidth="1"/>
    <col min="5150" max="5150" width="3.85546875" style="65" customWidth="1"/>
    <col min="5151" max="5157" width="3.7109375" style="65" customWidth="1"/>
    <col min="5158" max="5158" width="1.7109375" style="65" customWidth="1"/>
    <col min="5159" max="5167" width="3.7109375" style="65" customWidth="1"/>
    <col min="5168" max="5376" width="11.42578125" style="65"/>
    <col min="5377" max="5379" width="0" style="65" hidden="1" customWidth="1"/>
    <col min="5380" max="5380" width="7.140625" style="65" customWidth="1"/>
    <col min="5381" max="5381" width="2.5703125" style="65" customWidth="1"/>
    <col min="5382" max="5382" width="58.28515625" style="65" bestFit="1" customWidth="1"/>
    <col min="5383" max="5383" width="5.140625" style="65" customWidth="1"/>
    <col min="5384" max="5386" width="4.5703125" style="65" customWidth="1"/>
    <col min="5387" max="5387" width="3.28515625" style="65" customWidth="1"/>
    <col min="5388" max="5388" width="3.42578125" style="65" customWidth="1"/>
    <col min="5389" max="5389" width="3.7109375" style="65" customWidth="1"/>
    <col min="5390" max="5390" width="5.42578125" style="65" customWidth="1"/>
    <col min="5391" max="5391" width="0.42578125" style="65" customWidth="1"/>
    <col min="5392" max="5392" width="4.85546875" style="65" customWidth="1"/>
    <col min="5393" max="5393" width="5" style="65" customWidth="1"/>
    <col min="5394" max="5395" width="3.7109375" style="65" customWidth="1"/>
    <col min="5396" max="5396" width="3.5703125" style="65" customWidth="1"/>
    <col min="5397" max="5398" width="3.7109375" style="65" customWidth="1"/>
    <col min="5399" max="5399" width="5" style="65" customWidth="1"/>
    <col min="5400" max="5400" width="1.7109375" style="65" customWidth="1"/>
    <col min="5401" max="5401" width="11.42578125" style="65"/>
    <col min="5402" max="5402" width="13.42578125" style="65" customWidth="1"/>
    <col min="5403" max="5403" width="3.7109375" style="65" customWidth="1"/>
    <col min="5404" max="5404" width="1.7109375" style="65" customWidth="1"/>
    <col min="5405" max="5405" width="27.7109375" style="65" customWidth="1"/>
    <col min="5406" max="5406" width="3.85546875" style="65" customWidth="1"/>
    <col min="5407" max="5413" width="3.7109375" style="65" customWidth="1"/>
    <col min="5414" max="5414" width="1.7109375" style="65" customWidth="1"/>
    <col min="5415" max="5423" width="3.7109375" style="65" customWidth="1"/>
    <col min="5424" max="5632" width="11.42578125" style="65"/>
    <col min="5633" max="5635" width="0" style="65" hidden="1" customWidth="1"/>
    <col min="5636" max="5636" width="7.140625" style="65" customWidth="1"/>
    <col min="5637" max="5637" width="2.5703125" style="65" customWidth="1"/>
    <col min="5638" max="5638" width="58.28515625" style="65" bestFit="1" customWidth="1"/>
    <col min="5639" max="5639" width="5.140625" style="65" customWidth="1"/>
    <col min="5640" max="5642" width="4.5703125" style="65" customWidth="1"/>
    <col min="5643" max="5643" width="3.28515625" style="65" customWidth="1"/>
    <col min="5644" max="5644" width="3.42578125" style="65" customWidth="1"/>
    <col min="5645" max="5645" width="3.7109375" style="65" customWidth="1"/>
    <col min="5646" max="5646" width="5.42578125" style="65" customWidth="1"/>
    <col min="5647" max="5647" width="0.42578125" style="65" customWidth="1"/>
    <col min="5648" max="5648" width="4.85546875" style="65" customWidth="1"/>
    <col min="5649" max="5649" width="5" style="65" customWidth="1"/>
    <col min="5650" max="5651" width="3.7109375" style="65" customWidth="1"/>
    <col min="5652" max="5652" width="3.5703125" style="65" customWidth="1"/>
    <col min="5653" max="5654" width="3.7109375" style="65" customWidth="1"/>
    <col min="5655" max="5655" width="5" style="65" customWidth="1"/>
    <col min="5656" max="5656" width="1.7109375" style="65" customWidth="1"/>
    <col min="5657" max="5657" width="11.42578125" style="65"/>
    <col min="5658" max="5658" width="13.42578125" style="65" customWidth="1"/>
    <col min="5659" max="5659" width="3.7109375" style="65" customWidth="1"/>
    <col min="5660" max="5660" width="1.7109375" style="65" customWidth="1"/>
    <col min="5661" max="5661" width="27.7109375" style="65" customWidth="1"/>
    <col min="5662" max="5662" width="3.85546875" style="65" customWidth="1"/>
    <col min="5663" max="5669" width="3.7109375" style="65" customWidth="1"/>
    <col min="5670" max="5670" width="1.7109375" style="65" customWidth="1"/>
    <col min="5671" max="5679" width="3.7109375" style="65" customWidth="1"/>
    <col min="5680" max="5888" width="11.42578125" style="65"/>
    <col min="5889" max="5891" width="0" style="65" hidden="1" customWidth="1"/>
    <col min="5892" max="5892" width="7.140625" style="65" customWidth="1"/>
    <col min="5893" max="5893" width="2.5703125" style="65" customWidth="1"/>
    <col min="5894" max="5894" width="58.28515625" style="65" bestFit="1" customWidth="1"/>
    <col min="5895" max="5895" width="5.140625" style="65" customWidth="1"/>
    <col min="5896" max="5898" width="4.5703125" style="65" customWidth="1"/>
    <col min="5899" max="5899" width="3.28515625" style="65" customWidth="1"/>
    <col min="5900" max="5900" width="3.42578125" style="65" customWidth="1"/>
    <col min="5901" max="5901" width="3.7109375" style="65" customWidth="1"/>
    <col min="5902" max="5902" width="5.42578125" style="65" customWidth="1"/>
    <col min="5903" max="5903" width="0.42578125" style="65" customWidth="1"/>
    <col min="5904" max="5904" width="4.85546875" style="65" customWidth="1"/>
    <col min="5905" max="5905" width="5" style="65" customWidth="1"/>
    <col min="5906" max="5907" width="3.7109375" style="65" customWidth="1"/>
    <col min="5908" max="5908" width="3.5703125" style="65" customWidth="1"/>
    <col min="5909" max="5910" width="3.7109375" style="65" customWidth="1"/>
    <col min="5911" max="5911" width="5" style="65" customWidth="1"/>
    <col min="5912" max="5912" width="1.7109375" style="65" customWidth="1"/>
    <col min="5913" max="5913" width="11.42578125" style="65"/>
    <col min="5914" max="5914" width="13.42578125" style="65" customWidth="1"/>
    <col min="5915" max="5915" width="3.7109375" style="65" customWidth="1"/>
    <col min="5916" max="5916" width="1.7109375" style="65" customWidth="1"/>
    <col min="5917" max="5917" width="27.7109375" style="65" customWidth="1"/>
    <col min="5918" max="5918" width="3.85546875" style="65" customWidth="1"/>
    <col min="5919" max="5925" width="3.7109375" style="65" customWidth="1"/>
    <col min="5926" max="5926" width="1.7109375" style="65" customWidth="1"/>
    <col min="5927" max="5935" width="3.7109375" style="65" customWidth="1"/>
    <col min="5936" max="6144" width="11.42578125" style="65"/>
    <col min="6145" max="6147" width="0" style="65" hidden="1" customWidth="1"/>
    <col min="6148" max="6148" width="7.140625" style="65" customWidth="1"/>
    <col min="6149" max="6149" width="2.5703125" style="65" customWidth="1"/>
    <col min="6150" max="6150" width="58.28515625" style="65" bestFit="1" customWidth="1"/>
    <col min="6151" max="6151" width="5.140625" style="65" customWidth="1"/>
    <col min="6152" max="6154" width="4.5703125" style="65" customWidth="1"/>
    <col min="6155" max="6155" width="3.28515625" style="65" customWidth="1"/>
    <col min="6156" max="6156" width="3.42578125" style="65" customWidth="1"/>
    <col min="6157" max="6157" width="3.7109375" style="65" customWidth="1"/>
    <col min="6158" max="6158" width="5.42578125" style="65" customWidth="1"/>
    <col min="6159" max="6159" width="0.42578125" style="65" customWidth="1"/>
    <col min="6160" max="6160" width="4.85546875" style="65" customWidth="1"/>
    <col min="6161" max="6161" width="5" style="65" customWidth="1"/>
    <col min="6162" max="6163" width="3.7109375" style="65" customWidth="1"/>
    <col min="6164" max="6164" width="3.5703125" style="65" customWidth="1"/>
    <col min="6165" max="6166" width="3.7109375" style="65" customWidth="1"/>
    <col min="6167" max="6167" width="5" style="65" customWidth="1"/>
    <col min="6168" max="6168" width="1.7109375" style="65" customWidth="1"/>
    <col min="6169" max="6169" width="11.42578125" style="65"/>
    <col min="6170" max="6170" width="13.42578125" style="65" customWidth="1"/>
    <col min="6171" max="6171" width="3.7109375" style="65" customWidth="1"/>
    <col min="6172" max="6172" width="1.7109375" style="65" customWidth="1"/>
    <col min="6173" max="6173" width="27.7109375" style="65" customWidth="1"/>
    <col min="6174" max="6174" width="3.85546875" style="65" customWidth="1"/>
    <col min="6175" max="6181" width="3.7109375" style="65" customWidth="1"/>
    <col min="6182" max="6182" width="1.7109375" style="65" customWidth="1"/>
    <col min="6183" max="6191" width="3.7109375" style="65" customWidth="1"/>
    <col min="6192" max="6400" width="11.42578125" style="65"/>
    <col min="6401" max="6403" width="0" style="65" hidden="1" customWidth="1"/>
    <col min="6404" max="6404" width="7.140625" style="65" customWidth="1"/>
    <col min="6405" max="6405" width="2.5703125" style="65" customWidth="1"/>
    <col min="6406" max="6406" width="58.28515625" style="65" bestFit="1" customWidth="1"/>
    <col min="6407" max="6407" width="5.140625" style="65" customWidth="1"/>
    <col min="6408" max="6410" width="4.5703125" style="65" customWidth="1"/>
    <col min="6411" max="6411" width="3.28515625" style="65" customWidth="1"/>
    <col min="6412" max="6412" width="3.42578125" style="65" customWidth="1"/>
    <col min="6413" max="6413" width="3.7109375" style="65" customWidth="1"/>
    <col min="6414" max="6414" width="5.42578125" style="65" customWidth="1"/>
    <col min="6415" max="6415" width="0.42578125" style="65" customWidth="1"/>
    <col min="6416" max="6416" width="4.85546875" style="65" customWidth="1"/>
    <col min="6417" max="6417" width="5" style="65" customWidth="1"/>
    <col min="6418" max="6419" width="3.7109375" style="65" customWidth="1"/>
    <col min="6420" max="6420" width="3.5703125" style="65" customWidth="1"/>
    <col min="6421" max="6422" width="3.7109375" style="65" customWidth="1"/>
    <col min="6423" max="6423" width="5" style="65" customWidth="1"/>
    <col min="6424" max="6424" width="1.7109375" style="65" customWidth="1"/>
    <col min="6425" max="6425" width="11.42578125" style="65"/>
    <col min="6426" max="6426" width="13.42578125" style="65" customWidth="1"/>
    <col min="6427" max="6427" width="3.7109375" style="65" customWidth="1"/>
    <col min="6428" max="6428" width="1.7109375" style="65" customWidth="1"/>
    <col min="6429" max="6429" width="27.7109375" style="65" customWidth="1"/>
    <col min="6430" max="6430" width="3.85546875" style="65" customWidth="1"/>
    <col min="6431" max="6437" width="3.7109375" style="65" customWidth="1"/>
    <col min="6438" max="6438" width="1.7109375" style="65" customWidth="1"/>
    <col min="6439" max="6447" width="3.7109375" style="65" customWidth="1"/>
    <col min="6448" max="6656" width="11.42578125" style="65"/>
    <col min="6657" max="6659" width="0" style="65" hidden="1" customWidth="1"/>
    <col min="6660" max="6660" width="7.140625" style="65" customWidth="1"/>
    <col min="6661" max="6661" width="2.5703125" style="65" customWidth="1"/>
    <col min="6662" max="6662" width="58.28515625" style="65" bestFit="1" customWidth="1"/>
    <col min="6663" max="6663" width="5.140625" style="65" customWidth="1"/>
    <col min="6664" max="6666" width="4.5703125" style="65" customWidth="1"/>
    <col min="6667" max="6667" width="3.28515625" style="65" customWidth="1"/>
    <col min="6668" max="6668" width="3.42578125" style="65" customWidth="1"/>
    <col min="6669" max="6669" width="3.7109375" style="65" customWidth="1"/>
    <col min="6670" max="6670" width="5.42578125" style="65" customWidth="1"/>
    <col min="6671" max="6671" width="0.42578125" style="65" customWidth="1"/>
    <col min="6672" max="6672" width="4.85546875" style="65" customWidth="1"/>
    <col min="6673" max="6673" width="5" style="65" customWidth="1"/>
    <col min="6674" max="6675" width="3.7109375" style="65" customWidth="1"/>
    <col min="6676" max="6676" width="3.5703125" style="65" customWidth="1"/>
    <col min="6677" max="6678" width="3.7109375" style="65" customWidth="1"/>
    <col min="6679" max="6679" width="5" style="65" customWidth="1"/>
    <col min="6680" max="6680" width="1.7109375" style="65" customWidth="1"/>
    <col min="6681" max="6681" width="11.42578125" style="65"/>
    <col min="6682" max="6682" width="13.42578125" style="65" customWidth="1"/>
    <col min="6683" max="6683" width="3.7109375" style="65" customWidth="1"/>
    <col min="6684" max="6684" width="1.7109375" style="65" customWidth="1"/>
    <col min="6685" max="6685" width="27.7109375" style="65" customWidth="1"/>
    <col min="6686" max="6686" width="3.85546875" style="65" customWidth="1"/>
    <col min="6687" max="6693" width="3.7109375" style="65" customWidth="1"/>
    <col min="6694" max="6694" width="1.7109375" style="65" customWidth="1"/>
    <col min="6695" max="6703" width="3.7109375" style="65" customWidth="1"/>
    <col min="6704" max="6912" width="11.42578125" style="65"/>
    <col min="6913" max="6915" width="0" style="65" hidden="1" customWidth="1"/>
    <col min="6916" max="6916" width="7.140625" style="65" customWidth="1"/>
    <col min="6917" max="6917" width="2.5703125" style="65" customWidth="1"/>
    <col min="6918" max="6918" width="58.28515625" style="65" bestFit="1" customWidth="1"/>
    <col min="6919" max="6919" width="5.140625" style="65" customWidth="1"/>
    <col min="6920" max="6922" width="4.5703125" style="65" customWidth="1"/>
    <col min="6923" max="6923" width="3.28515625" style="65" customWidth="1"/>
    <col min="6924" max="6924" width="3.42578125" style="65" customWidth="1"/>
    <col min="6925" max="6925" width="3.7109375" style="65" customWidth="1"/>
    <col min="6926" max="6926" width="5.42578125" style="65" customWidth="1"/>
    <col min="6927" max="6927" width="0.42578125" style="65" customWidth="1"/>
    <col min="6928" max="6928" width="4.85546875" style="65" customWidth="1"/>
    <col min="6929" max="6929" width="5" style="65" customWidth="1"/>
    <col min="6930" max="6931" width="3.7109375" style="65" customWidth="1"/>
    <col min="6932" max="6932" width="3.5703125" style="65" customWidth="1"/>
    <col min="6933" max="6934" width="3.7109375" style="65" customWidth="1"/>
    <col min="6935" max="6935" width="5" style="65" customWidth="1"/>
    <col min="6936" max="6936" width="1.7109375" style="65" customWidth="1"/>
    <col min="6937" max="6937" width="11.42578125" style="65"/>
    <col min="6938" max="6938" width="13.42578125" style="65" customWidth="1"/>
    <col min="6939" max="6939" width="3.7109375" style="65" customWidth="1"/>
    <col min="6940" max="6940" width="1.7109375" style="65" customWidth="1"/>
    <col min="6941" max="6941" width="27.7109375" style="65" customWidth="1"/>
    <col min="6942" max="6942" width="3.85546875" style="65" customWidth="1"/>
    <col min="6943" max="6949" width="3.7109375" style="65" customWidth="1"/>
    <col min="6950" max="6950" width="1.7109375" style="65" customWidth="1"/>
    <col min="6951" max="6959" width="3.7109375" style="65" customWidth="1"/>
    <col min="6960" max="7168" width="11.42578125" style="65"/>
    <col min="7169" max="7171" width="0" style="65" hidden="1" customWidth="1"/>
    <col min="7172" max="7172" width="7.140625" style="65" customWidth="1"/>
    <col min="7173" max="7173" width="2.5703125" style="65" customWidth="1"/>
    <col min="7174" max="7174" width="58.28515625" style="65" bestFit="1" customWidth="1"/>
    <col min="7175" max="7175" width="5.140625" style="65" customWidth="1"/>
    <col min="7176" max="7178" width="4.5703125" style="65" customWidth="1"/>
    <col min="7179" max="7179" width="3.28515625" style="65" customWidth="1"/>
    <col min="7180" max="7180" width="3.42578125" style="65" customWidth="1"/>
    <col min="7181" max="7181" width="3.7109375" style="65" customWidth="1"/>
    <col min="7182" max="7182" width="5.42578125" style="65" customWidth="1"/>
    <col min="7183" max="7183" width="0.42578125" style="65" customWidth="1"/>
    <col min="7184" max="7184" width="4.85546875" style="65" customWidth="1"/>
    <col min="7185" max="7185" width="5" style="65" customWidth="1"/>
    <col min="7186" max="7187" width="3.7109375" style="65" customWidth="1"/>
    <col min="7188" max="7188" width="3.5703125" style="65" customWidth="1"/>
    <col min="7189" max="7190" width="3.7109375" style="65" customWidth="1"/>
    <col min="7191" max="7191" width="5" style="65" customWidth="1"/>
    <col min="7192" max="7192" width="1.7109375" style="65" customWidth="1"/>
    <col min="7193" max="7193" width="11.42578125" style="65"/>
    <col min="7194" max="7194" width="13.42578125" style="65" customWidth="1"/>
    <col min="7195" max="7195" width="3.7109375" style="65" customWidth="1"/>
    <col min="7196" max="7196" width="1.7109375" style="65" customWidth="1"/>
    <col min="7197" max="7197" width="27.7109375" style="65" customWidth="1"/>
    <col min="7198" max="7198" width="3.85546875" style="65" customWidth="1"/>
    <col min="7199" max="7205" width="3.7109375" style="65" customWidth="1"/>
    <col min="7206" max="7206" width="1.7109375" style="65" customWidth="1"/>
    <col min="7207" max="7215" width="3.7109375" style="65" customWidth="1"/>
    <col min="7216" max="7424" width="11.42578125" style="65"/>
    <col min="7425" max="7427" width="0" style="65" hidden="1" customWidth="1"/>
    <col min="7428" max="7428" width="7.140625" style="65" customWidth="1"/>
    <col min="7429" max="7429" width="2.5703125" style="65" customWidth="1"/>
    <col min="7430" max="7430" width="58.28515625" style="65" bestFit="1" customWidth="1"/>
    <col min="7431" max="7431" width="5.140625" style="65" customWidth="1"/>
    <col min="7432" max="7434" width="4.5703125" style="65" customWidth="1"/>
    <col min="7435" max="7435" width="3.28515625" style="65" customWidth="1"/>
    <col min="7436" max="7436" width="3.42578125" style="65" customWidth="1"/>
    <col min="7437" max="7437" width="3.7109375" style="65" customWidth="1"/>
    <col min="7438" max="7438" width="5.42578125" style="65" customWidth="1"/>
    <col min="7439" max="7439" width="0.42578125" style="65" customWidth="1"/>
    <col min="7440" max="7440" width="4.85546875" style="65" customWidth="1"/>
    <col min="7441" max="7441" width="5" style="65" customWidth="1"/>
    <col min="7442" max="7443" width="3.7109375" style="65" customWidth="1"/>
    <col min="7444" max="7444" width="3.5703125" style="65" customWidth="1"/>
    <col min="7445" max="7446" width="3.7109375" style="65" customWidth="1"/>
    <col min="7447" max="7447" width="5" style="65" customWidth="1"/>
    <col min="7448" max="7448" width="1.7109375" style="65" customWidth="1"/>
    <col min="7449" max="7449" width="11.42578125" style="65"/>
    <col min="7450" max="7450" width="13.42578125" style="65" customWidth="1"/>
    <col min="7451" max="7451" width="3.7109375" style="65" customWidth="1"/>
    <col min="7452" max="7452" width="1.7109375" style="65" customWidth="1"/>
    <col min="7453" max="7453" width="27.7109375" style="65" customWidth="1"/>
    <col min="7454" max="7454" width="3.85546875" style="65" customWidth="1"/>
    <col min="7455" max="7461" width="3.7109375" style="65" customWidth="1"/>
    <col min="7462" max="7462" width="1.7109375" style="65" customWidth="1"/>
    <col min="7463" max="7471" width="3.7109375" style="65" customWidth="1"/>
    <col min="7472" max="7680" width="11.42578125" style="65"/>
    <col min="7681" max="7683" width="0" style="65" hidden="1" customWidth="1"/>
    <col min="7684" max="7684" width="7.140625" style="65" customWidth="1"/>
    <col min="7685" max="7685" width="2.5703125" style="65" customWidth="1"/>
    <col min="7686" max="7686" width="58.28515625" style="65" bestFit="1" customWidth="1"/>
    <col min="7687" max="7687" width="5.140625" style="65" customWidth="1"/>
    <col min="7688" max="7690" width="4.5703125" style="65" customWidth="1"/>
    <col min="7691" max="7691" width="3.28515625" style="65" customWidth="1"/>
    <col min="7692" max="7692" width="3.42578125" style="65" customWidth="1"/>
    <col min="7693" max="7693" width="3.7109375" style="65" customWidth="1"/>
    <col min="7694" max="7694" width="5.42578125" style="65" customWidth="1"/>
    <col min="7695" max="7695" width="0.42578125" style="65" customWidth="1"/>
    <col min="7696" max="7696" width="4.85546875" style="65" customWidth="1"/>
    <col min="7697" max="7697" width="5" style="65" customWidth="1"/>
    <col min="7698" max="7699" width="3.7109375" style="65" customWidth="1"/>
    <col min="7700" max="7700" width="3.5703125" style="65" customWidth="1"/>
    <col min="7701" max="7702" width="3.7109375" style="65" customWidth="1"/>
    <col min="7703" max="7703" width="5" style="65" customWidth="1"/>
    <col min="7704" max="7704" width="1.7109375" style="65" customWidth="1"/>
    <col min="7705" max="7705" width="11.42578125" style="65"/>
    <col min="7706" max="7706" width="13.42578125" style="65" customWidth="1"/>
    <col min="7707" max="7707" width="3.7109375" style="65" customWidth="1"/>
    <col min="7708" max="7708" width="1.7109375" style="65" customWidth="1"/>
    <col min="7709" max="7709" width="27.7109375" style="65" customWidth="1"/>
    <col min="7710" max="7710" width="3.85546875" style="65" customWidth="1"/>
    <col min="7711" max="7717" width="3.7109375" style="65" customWidth="1"/>
    <col min="7718" max="7718" width="1.7109375" style="65" customWidth="1"/>
    <col min="7719" max="7727" width="3.7109375" style="65" customWidth="1"/>
    <col min="7728" max="7936" width="11.42578125" style="65"/>
    <col min="7937" max="7939" width="0" style="65" hidden="1" customWidth="1"/>
    <col min="7940" max="7940" width="7.140625" style="65" customWidth="1"/>
    <col min="7941" max="7941" width="2.5703125" style="65" customWidth="1"/>
    <col min="7942" max="7942" width="58.28515625" style="65" bestFit="1" customWidth="1"/>
    <col min="7943" max="7943" width="5.140625" style="65" customWidth="1"/>
    <col min="7944" max="7946" width="4.5703125" style="65" customWidth="1"/>
    <col min="7947" max="7947" width="3.28515625" style="65" customWidth="1"/>
    <col min="7948" max="7948" width="3.42578125" style="65" customWidth="1"/>
    <col min="7949" max="7949" width="3.7109375" style="65" customWidth="1"/>
    <col min="7950" max="7950" width="5.42578125" style="65" customWidth="1"/>
    <col min="7951" max="7951" width="0.42578125" style="65" customWidth="1"/>
    <col min="7952" max="7952" width="4.85546875" style="65" customWidth="1"/>
    <col min="7953" max="7953" width="5" style="65" customWidth="1"/>
    <col min="7954" max="7955" width="3.7109375" style="65" customWidth="1"/>
    <col min="7956" max="7956" width="3.5703125" style="65" customWidth="1"/>
    <col min="7957" max="7958" width="3.7109375" style="65" customWidth="1"/>
    <col min="7959" max="7959" width="5" style="65" customWidth="1"/>
    <col min="7960" max="7960" width="1.7109375" style="65" customWidth="1"/>
    <col min="7961" max="7961" width="11.42578125" style="65"/>
    <col min="7962" max="7962" width="13.42578125" style="65" customWidth="1"/>
    <col min="7963" max="7963" width="3.7109375" style="65" customWidth="1"/>
    <col min="7964" max="7964" width="1.7109375" style="65" customWidth="1"/>
    <col min="7965" max="7965" width="27.7109375" style="65" customWidth="1"/>
    <col min="7966" max="7966" width="3.85546875" style="65" customWidth="1"/>
    <col min="7967" max="7973" width="3.7109375" style="65" customWidth="1"/>
    <col min="7974" max="7974" width="1.7109375" style="65" customWidth="1"/>
    <col min="7975" max="7983" width="3.7109375" style="65" customWidth="1"/>
    <col min="7984" max="8192" width="11.42578125" style="65"/>
    <col min="8193" max="8195" width="0" style="65" hidden="1" customWidth="1"/>
    <col min="8196" max="8196" width="7.140625" style="65" customWidth="1"/>
    <col min="8197" max="8197" width="2.5703125" style="65" customWidth="1"/>
    <col min="8198" max="8198" width="58.28515625" style="65" bestFit="1" customWidth="1"/>
    <col min="8199" max="8199" width="5.140625" style="65" customWidth="1"/>
    <col min="8200" max="8202" width="4.5703125" style="65" customWidth="1"/>
    <col min="8203" max="8203" width="3.28515625" style="65" customWidth="1"/>
    <col min="8204" max="8204" width="3.42578125" style="65" customWidth="1"/>
    <col min="8205" max="8205" width="3.7109375" style="65" customWidth="1"/>
    <col min="8206" max="8206" width="5.42578125" style="65" customWidth="1"/>
    <col min="8207" max="8207" width="0.42578125" style="65" customWidth="1"/>
    <col min="8208" max="8208" width="4.85546875" style="65" customWidth="1"/>
    <col min="8209" max="8209" width="5" style="65" customWidth="1"/>
    <col min="8210" max="8211" width="3.7109375" style="65" customWidth="1"/>
    <col min="8212" max="8212" width="3.5703125" style="65" customWidth="1"/>
    <col min="8213" max="8214" width="3.7109375" style="65" customWidth="1"/>
    <col min="8215" max="8215" width="5" style="65" customWidth="1"/>
    <col min="8216" max="8216" width="1.7109375" style="65" customWidth="1"/>
    <col min="8217" max="8217" width="11.42578125" style="65"/>
    <col min="8218" max="8218" width="13.42578125" style="65" customWidth="1"/>
    <col min="8219" max="8219" width="3.7109375" style="65" customWidth="1"/>
    <col min="8220" max="8220" width="1.7109375" style="65" customWidth="1"/>
    <col min="8221" max="8221" width="27.7109375" style="65" customWidth="1"/>
    <col min="8222" max="8222" width="3.85546875" style="65" customWidth="1"/>
    <col min="8223" max="8229" width="3.7109375" style="65" customWidth="1"/>
    <col min="8230" max="8230" width="1.7109375" style="65" customWidth="1"/>
    <col min="8231" max="8239" width="3.7109375" style="65" customWidth="1"/>
    <col min="8240" max="8448" width="11.42578125" style="65"/>
    <col min="8449" max="8451" width="0" style="65" hidden="1" customWidth="1"/>
    <col min="8452" max="8452" width="7.140625" style="65" customWidth="1"/>
    <col min="8453" max="8453" width="2.5703125" style="65" customWidth="1"/>
    <col min="8454" max="8454" width="58.28515625" style="65" bestFit="1" customWidth="1"/>
    <col min="8455" max="8455" width="5.140625" style="65" customWidth="1"/>
    <col min="8456" max="8458" width="4.5703125" style="65" customWidth="1"/>
    <col min="8459" max="8459" width="3.28515625" style="65" customWidth="1"/>
    <col min="8460" max="8460" width="3.42578125" style="65" customWidth="1"/>
    <col min="8461" max="8461" width="3.7109375" style="65" customWidth="1"/>
    <col min="8462" max="8462" width="5.42578125" style="65" customWidth="1"/>
    <col min="8463" max="8463" width="0.42578125" style="65" customWidth="1"/>
    <col min="8464" max="8464" width="4.85546875" style="65" customWidth="1"/>
    <col min="8465" max="8465" width="5" style="65" customWidth="1"/>
    <col min="8466" max="8467" width="3.7109375" style="65" customWidth="1"/>
    <col min="8468" max="8468" width="3.5703125" style="65" customWidth="1"/>
    <col min="8469" max="8470" width="3.7109375" style="65" customWidth="1"/>
    <col min="8471" max="8471" width="5" style="65" customWidth="1"/>
    <col min="8472" max="8472" width="1.7109375" style="65" customWidth="1"/>
    <col min="8473" max="8473" width="11.42578125" style="65"/>
    <col min="8474" max="8474" width="13.42578125" style="65" customWidth="1"/>
    <col min="8475" max="8475" width="3.7109375" style="65" customWidth="1"/>
    <col min="8476" max="8476" width="1.7109375" style="65" customWidth="1"/>
    <col min="8477" max="8477" width="27.7109375" style="65" customWidth="1"/>
    <col min="8478" max="8478" width="3.85546875" style="65" customWidth="1"/>
    <col min="8479" max="8485" width="3.7109375" style="65" customWidth="1"/>
    <col min="8486" max="8486" width="1.7109375" style="65" customWidth="1"/>
    <col min="8487" max="8495" width="3.7109375" style="65" customWidth="1"/>
    <col min="8496" max="8704" width="11.42578125" style="65"/>
    <col min="8705" max="8707" width="0" style="65" hidden="1" customWidth="1"/>
    <col min="8708" max="8708" width="7.140625" style="65" customWidth="1"/>
    <col min="8709" max="8709" width="2.5703125" style="65" customWidth="1"/>
    <col min="8710" max="8710" width="58.28515625" style="65" bestFit="1" customWidth="1"/>
    <col min="8711" max="8711" width="5.140625" style="65" customWidth="1"/>
    <col min="8712" max="8714" width="4.5703125" style="65" customWidth="1"/>
    <col min="8715" max="8715" width="3.28515625" style="65" customWidth="1"/>
    <col min="8716" max="8716" width="3.42578125" style="65" customWidth="1"/>
    <col min="8717" max="8717" width="3.7109375" style="65" customWidth="1"/>
    <col min="8718" max="8718" width="5.42578125" style="65" customWidth="1"/>
    <col min="8719" max="8719" width="0.42578125" style="65" customWidth="1"/>
    <col min="8720" max="8720" width="4.85546875" style="65" customWidth="1"/>
    <col min="8721" max="8721" width="5" style="65" customWidth="1"/>
    <col min="8722" max="8723" width="3.7109375" style="65" customWidth="1"/>
    <col min="8724" max="8724" width="3.5703125" style="65" customWidth="1"/>
    <col min="8725" max="8726" width="3.7109375" style="65" customWidth="1"/>
    <col min="8727" max="8727" width="5" style="65" customWidth="1"/>
    <col min="8728" max="8728" width="1.7109375" style="65" customWidth="1"/>
    <col min="8729" max="8729" width="11.42578125" style="65"/>
    <col min="8730" max="8730" width="13.42578125" style="65" customWidth="1"/>
    <col min="8731" max="8731" width="3.7109375" style="65" customWidth="1"/>
    <col min="8732" max="8732" width="1.7109375" style="65" customWidth="1"/>
    <col min="8733" max="8733" width="27.7109375" style="65" customWidth="1"/>
    <col min="8734" max="8734" width="3.85546875" style="65" customWidth="1"/>
    <col min="8735" max="8741" width="3.7109375" style="65" customWidth="1"/>
    <col min="8742" max="8742" width="1.7109375" style="65" customWidth="1"/>
    <col min="8743" max="8751" width="3.7109375" style="65" customWidth="1"/>
    <col min="8752" max="8960" width="11.42578125" style="65"/>
    <col min="8961" max="8963" width="0" style="65" hidden="1" customWidth="1"/>
    <col min="8964" max="8964" width="7.140625" style="65" customWidth="1"/>
    <col min="8965" max="8965" width="2.5703125" style="65" customWidth="1"/>
    <col min="8966" max="8966" width="58.28515625" style="65" bestFit="1" customWidth="1"/>
    <col min="8967" max="8967" width="5.140625" style="65" customWidth="1"/>
    <col min="8968" max="8970" width="4.5703125" style="65" customWidth="1"/>
    <col min="8971" max="8971" width="3.28515625" style="65" customWidth="1"/>
    <col min="8972" max="8972" width="3.42578125" style="65" customWidth="1"/>
    <col min="8973" max="8973" width="3.7109375" style="65" customWidth="1"/>
    <col min="8974" max="8974" width="5.42578125" style="65" customWidth="1"/>
    <col min="8975" max="8975" width="0.42578125" style="65" customWidth="1"/>
    <col min="8976" max="8976" width="4.85546875" style="65" customWidth="1"/>
    <col min="8977" max="8977" width="5" style="65" customWidth="1"/>
    <col min="8978" max="8979" width="3.7109375" style="65" customWidth="1"/>
    <col min="8980" max="8980" width="3.5703125" style="65" customWidth="1"/>
    <col min="8981" max="8982" width="3.7109375" style="65" customWidth="1"/>
    <col min="8983" max="8983" width="5" style="65" customWidth="1"/>
    <col min="8984" max="8984" width="1.7109375" style="65" customWidth="1"/>
    <col min="8985" max="8985" width="11.42578125" style="65"/>
    <col min="8986" max="8986" width="13.42578125" style="65" customWidth="1"/>
    <col min="8987" max="8987" width="3.7109375" style="65" customWidth="1"/>
    <col min="8988" max="8988" width="1.7109375" style="65" customWidth="1"/>
    <col min="8989" max="8989" width="27.7109375" style="65" customWidth="1"/>
    <col min="8990" max="8990" width="3.85546875" style="65" customWidth="1"/>
    <col min="8991" max="8997" width="3.7109375" style="65" customWidth="1"/>
    <col min="8998" max="8998" width="1.7109375" style="65" customWidth="1"/>
    <col min="8999" max="9007" width="3.7109375" style="65" customWidth="1"/>
    <col min="9008" max="9216" width="11.42578125" style="65"/>
    <col min="9217" max="9219" width="0" style="65" hidden="1" customWidth="1"/>
    <col min="9220" max="9220" width="7.140625" style="65" customWidth="1"/>
    <col min="9221" max="9221" width="2.5703125" style="65" customWidth="1"/>
    <col min="9222" max="9222" width="58.28515625" style="65" bestFit="1" customWidth="1"/>
    <col min="9223" max="9223" width="5.140625" style="65" customWidth="1"/>
    <col min="9224" max="9226" width="4.5703125" style="65" customWidth="1"/>
    <col min="9227" max="9227" width="3.28515625" style="65" customWidth="1"/>
    <col min="9228" max="9228" width="3.42578125" style="65" customWidth="1"/>
    <col min="9229" max="9229" width="3.7109375" style="65" customWidth="1"/>
    <col min="9230" max="9230" width="5.42578125" style="65" customWidth="1"/>
    <col min="9231" max="9231" width="0.42578125" style="65" customWidth="1"/>
    <col min="9232" max="9232" width="4.85546875" style="65" customWidth="1"/>
    <col min="9233" max="9233" width="5" style="65" customWidth="1"/>
    <col min="9234" max="9235" width="3.7109375" style="65" customWidth="1"/>
    <col min="9236" max="9236" width="3.5703125" style="65" customWidth="1"/>
    <col min="9237" max="9238" width="3.7109375" style="65" customWidth="1"/>
    <col min="9239" max="9239" width="5" style="65" customWidth="1"/>
    <col min="9240" max="9240" width="1.7109375" style="65" customWidth="1"/>
    <col min="9241" max="9241" width="11.42578125" style="65"/>
    <col min="9242" max="9242" width="13.42578125" style="65" customWidth="1"/>
    <col min="9243" max="9243" width="3.7109375" style="65" customWidth="1"/>
    <col min="9244" max="9244" width="1.7109375" style="65" customWidth="1"/>
    <col min="9245" max="9245" width="27.7109375" style="65" customWidth="1"/>
    <col min="9246" max="9246" width="3.85546875" style="65" customWidth="1"/>
    <col min="9247" max="9253" width="3.7109375" style="65" customWidth="1"/>
    <col min="9254" max="9254" width="1.7109375" style="65" customWidth="1"/>
    <col min="9255" max="9263" width="3.7109375" style="65" customWidth="1"/>
    <col min="9264" max="9472" width="11.42578125" style="65"/>
    <col min="9473" max="9475" width="0" style="65" hidden="1" customWidth="1"/>
    <col min="9476" max="9476" width="7.140625" style="65" customWidth="1"/>
    <col min="9477" max="9477" width="2.5703125" style="65" customWidth="1"/>
    <col min="9478" max="9478" width="58.28515625" style="65" bestFit="1" customWidth="1"/>
    <col min="9479" max="9479" width="5.140625" style="65" customWidth="1"/>
    <col min="9480" max="9482" width="4.5703125" style="65" customWidth="1"/>
    <col min="9483" max="9483" width="3.28515625" style="65" customWidth="1"/>
    <col min="9484" max="9484" width="3.42578125" style="65" customWidth="1"/>
    <col min="9485" max="9485" width="3.7109375" style="65" customWidth="1"/>
    <col min="9486" max="9486" width="5.42578125" style="65" customWidth="1"/>
    <col min="9487" max="9487" width="0.42578125" style="65" customWidth="1"/>
    <col min="9488" max="9488" width="4.85546875" style="65" customWidth="1"/>
    <col min="9489" max="9489" width="5" style="65" customWidth="1"/>
    <col min="9490" max="9491" width="3.7109375" style="65" customWidth="1"/>
    <col min="9492" max="9492" width="3.5703125" style="65" customWidth="1"/>
    <col min="9493" max="9494" width="3.7109375" style="65" customWidth="1"/>
    <col min="9495" max="9495" width="5" style="65" customWidth="1"/>
    <col min="9496" max="9496" width="1.7109375" style="65" customWidth="1"/>
    <col min="9497" max="9497" width="11.42578125" style="65"/>
    <col min="9498" max="9498" width="13.42578125" style="65" customWidth="1"/>
    <col min="9499" max="9499" width="3.7109375" style="65" customWidth="1"/>
    <col min="9500" max="9500" width="1.7109375" style="65" customWidth="1"/>
    <col min="9501" max="9501" width="27.7109375" style="65" customWidth="1"/>
    <col min="9502" max="9502" width="3.85546875" style="65" customWidth="1"/>
    <col min="9503" max="9509" width="3.7109375" style="65" customWidth="1"/>
    <col min="9510" max="9510" width="1.7109375" style="65" customWidth="1"/>
    <col min="9511" max="9519" width="3.7109375" style="65" customWidth="1"/>
    <col min="9520" max="9728" width="11.42578125" style="65"/>
    <col min="9729" max="9731" width="0" style="65" hidden="1" customWidth="1"/>
    <col min="9732" max="9732" width="7.140625" style="65" customWidth="1"/>
    <col min="9733" max="9733" width="2.5703125" style="65" customWidth="1"/>
    <col min="9734" max="9734" width="58.28515625" style="65" bestFit="1" customWidth="1"/>
    <col min="9735" max="9735" width="5.140625" style="65" customWidth="1"/>
    <col min="9736" max="9738" width="4.5703125" style="65" customWidth="1"/>
    <col min="9739" max="9739" width="3.28515625" style="65" customWidth="1"/>
    <col min="9740" max="9740" width="3.42578125" style="65" customWidth="1"/>
    <col min="9741" max="9741" width="3.7109375" style="65" customWidth="1"/>
    <col min="9742" max="9742" width="5.42578125" style="65" customWidth="1"/>
    <col min="9743" max="9743" width="0.42578125" style="65" customWidth="1"/>
    <col min="9744" max="9744" width="4.85546875" style="65" customWidth="1"/>
    <col min="9745" max="9745" width="5" style="65" customWidth="1"/>
    <col min="9746" max="9747" width="3.7109375" style="65" customWidth="1"/>
    <col min="9748" max="9748" width="3.5703125" style="65" customWidth="1"/>
    <col min="9749" max="9750" width="3.7109375" style="65" customWidth="1"/>
    <col min="9751" max="9751" width="5" style="65" customWidth="1"/>
    <col min="9752" max="9752" width="1.7109375" style="65" customWidth="1"/>
    <col min="9753" max="9753" width="11.42578125" style="65"/>
    <col min="9754" max="9754" width="13.42578125" style="65" customWidth="1"/>
    <col min="9755" max="9755" width="3.7109375" style="65" customWidth="1"/>
    <col min="9756" max="9756" width="1.7109375" style="65" customWidth="1"/>
    <col min="9757" max="9757" width="27.7109375" style="65" customWidth="1"/>
    <col min="9758" max="9758" width="3.85546875" style="65" customWidth="1"/>
    <col min="9759" max="9765" width="3.7109375" style="65" customWidth="1"/>
    <col min="9766" max="9766" width="1.7109375" style="65" customWidth="1"/>
    <col min="9767" max="9775" width="3.7109375" style="65" customWidth="1"/>
    <col min="9776" max="9984" width="11.42578125" style="65"/>
    <col min="9985" max="9987" width="0" style="65" hidden="1" customWidth="1"/>
    <col min="9988" max="9988" width="7.140625" style="65" customWidth="1"/>
    <col min="9989" max="9989" width="2.5703125" style="65" customWidth="1"/>
    <col min="9990" max="9990" width="58.28515625" style="65" bestFit="1" customWidth="1"/>
    <col min="9991" max="9991" width="5.140625" style="65" customWidth="1"/>
    <col min="9992" max="9994" width="4.5703125" style="65" customWidth="1"/>
    <col min="9995" max="9995" width="3.28515625" style="65" customWidth="1"/>
    <col min="9996" max="9996" width="3.42578125" style="65" customWidth="1"/>
    <col min="9997" max="9997" width="3.7109375" style="65" customWidth="1"/>
    <col min="9998" max="9998" width="5.42578125" style="65" customWidth="1"/>
    <col min="9999" max="9999" width="0.42578125" style="65" customWidth="1"/>
    <col min="10000" max="10000" width="4.85546875" style="65" customWidth="1"/>
    <col min="10001" max="10001" width="5" style="65" customWidth="1"/>
    <col min="10002" max="10003" width="3.7109375" style="65" customWidth="1"/>
    <col min="10004" max="10004" width="3.5703125" style="65" customWidth="1"/>
    <col min="10005" max="10006" width="3.7109375" style="65" customWidth="1"/>
    <col min="10007" max="10007" width="5" style="65" customWidth="1"/>
    <col min="10008" max="10008" width="1.7109375" style="65" customWidth="1"/>
    <col min="10009" max="10009" width="11.42578125" style="65"/>
    <col min="10010" max="10010" width="13.42578125" style="65" customWidth="1"/>
    <col min="10011" max="10011" width="3.7109375" style="65" customWidth="1"/>
    <col min="10012" max="10012" width="1.7109375" style="65" customWidth="1"/>
    <col min="10013" max="10013" width="27.7109375" style="65" customWidth="1"/>
    <col min="10014" max="10014" width="3.85546875" style="65" customWidth="1"/>
    <col min="10015" max="10021" width="3.7109375" style="65" customWidth="1"/>
    <col min="10022" max="10022" width="1.7109375" style="65" customWidth="1"/>
    <col min="10023" max="10031" width="3.7109375" style="65" customWidth="1"/>
    <col min="10032" max="10240" width="11.42578125" style="65"/>
    <col min="10241" max="10243" width="0" style="65" hidden="1" customWidth="1"/>
    <col min="10244" max="10244" width="7.140625" style="65" customWidth="1"/>
    <col min="10245" max="10245" width="2.5703125" style="65" customWidth="1"/>
    <col min="10246" max="10246" width="58.28515625" style="65" bestFit="1" customWidth="1"/>
    <col min="10247" max="10247" width="5.140625" style="65" customWidth="1"/>
    <col min="10248" max="10250" width="4.5703125" style="65" customWidth="1"/>
    <col min="10251" max="10251" width="3.28515625" style="65" customWidth="1"/>
    <col min="10252" max="10252" width="3.42578125" style="65" customWidth="1"/>
    <col min="10253" max="10253" width="3.7109375" style="65" customWidth="1"/>
    <col min="10254" max="10254" width="5.42578125" style="65" customWidth="1"/>
    <col min="10255" max="10255" width="0.42578125" style="65" customWidth="1"/>
    <col min="10256" max="10256" width="4.85546875" style="65" customWidth="1"/>
    <col min="10257" max="10257" width="5" style="65" customWidth="1"/>
    <col min="10258" max="10259" width="3.7109375" style="65" customWidth="1"/>
    <col min="10260" max="10260" width="3.5703125" style="65" customWidth="1"/>
    <col min="10261" max="10262" width="3.7109375" style="65" customWidth="1"/>
    <col min="10263" max="10263" width="5" style="65" customWidth="1"/>
    <col min="10264" max="10264" width="1.7109375" style="65" customWidth="1"/>
    <col min="10265" max="10265" width="11.42578125" style="65"/>
    <col min="10266" max="10266" width="13.42578125" style="65" customWidth="1"/>
    <col min="10267" max="10267" width="3.7109375" style="65" customWidth="1"/>
    <col min="10268" max="10268" width="1.7109375" style="65" customWidth="1"/>
    <col min="10269" max="10269" width="27.7109375" style="65" customWidth="1"/>
    <col min="10270" max="10270" width="3.85546875" style="65" customWidth="1"/>
    <col min="10271" max="10277" width="3.7109375" style="65" customWidth="1"/>
    <col min="10278" max="10278" width="1.7109375" style="65" customWidth="1"/>
    <col min="10279" max="10287" width="3.7109375" style="65" customWidth="1"/>
    <col min="10288" max="10496" width="11.42578125" style="65"/>
    <col min="10497" max="10499" width="0" style="65" hidden="1" customWidth="1"/>
    <col min="10500" max="10500" width="7.140625" style="65" customWidth="1"/>
    <col min="10501" max="10501" width="2.5703125" style="65" customWidth="1"/>
    <col min="10502" max="10502" width="58.28515625" style="65" bestFit="1" customWidth="1"/>
    <col min="10503" max="10503" width="5.140625" style="65" customWidth="1"/>
    <col min="10504" max="10506" width="4.5703125" style="65" customWidth="1"/>
    <col min="10507" max="10507" width="3.28515625" style="65" customWidth="1"/>
    <col min="10508" max="10508" width="3.42578125" style="65" customWidth="1"/>
    <col min="10509" max="10509" width="3.7109375" style="65" customWidth="1"/>
    <col min="10510" max="10510" width="5.42578125" style="65" customWidth="1"/>
    <col min="10511" max="10511" width="0.42578125" style="65" customWidth="1"/>
    <col min="10512" max="10512" width="4.85546875" style="65" customWidth="1"/>
    <col min="10513" max="10513" width="5" style="65" customWidth="1"/>
    <col min="10514" max="10515" width="3.7109375" style="65" customWidth="1"/>
    <col min="10516" max="10516" width="3.5703125" style="65" customWidth="1"/>
    <col min="10517" max="10518" width="3.7109375" style="65" customWidth="1"/>
    <col min="10519" max="10519" width="5" style="65" customWidth="1"/>
    <col min="10520" max="10520" width="1.7109375" style="65" customWidth="1"/>
    <col min="10521" max="10521" width="11.42578125" style="65"/>
    <col min="10522" max="10522" width="13.42578125" style="65" customWidth="1"/>
    <col min="10523" max="10523" width="3.7109375" style="65" customWidth="1"/>
    <col min="10524" max="10524" width="1.7109375" style="65" customWidth="1"/>
    <col min="10525" max="10525" width="27.7109375" style="65" customWidth="1"/>
    <col min="10526" max="10526" width="3.85546875" style="65" customWidth="1"/>
    <col min="10527" max="10533" width="3.7109375" style="65" customWidth="1"/>
    <col min="10534" max="10534" width="1.7109375" style="65" customWidth="1"/>
    <col min="10535" max="10543" width="3.7109375" style="65" customWidth="1"/>
    <col min="10544" max="10752" width="11.42578125" style="65"/>
    <col min="10753" max="10755" width="0" style="65" hidden="1" customWidth="1"/>
    <col min="10756" max="10756" width="7.140625" style="65" customWidth="1"/>
    <col min="10757" max="10757" width="2.5703125" style="65" customWidth="1"/>
    <col min="10758" max="10758" width="58.28515625" style="65" bestFit="1" customWidth="1"/>
    <col min="10759" max="10759" width="5.140625" style="65" customWidth="1"/>
    <col min="10760" max="10762" width="4.5703125" style="65" customWidth="1"/>
    <col min="10763" max="10763" width="3.28515625" style="65" customWidth="1"/>
    <col min="10764" max="10764" width="3.42578125" style="65" customWidth="1"/>
    <col min="10765" max="10765" width="3.7109375" style="65" customWidth="1"/>
    <col min="10766" max="10766" width="5.42578125" style="65" customWidth="1"/>
    <col min="10767" max="10767" width="0.42578125" style="65" customWidth="1"/>
    <col min="10768" max="10768" width="4.85546875" style="65" customWidth="1"/>
    <col min="10769" max="10769" width="5" style="65" customWidth="1"/>
    <col min="10770" max="10771" width="3.7109375" style="65" customWidth="1"/>
    <col min="10772" max="10772" width="3.5703125" style="65" customWidth="1"/>
    <col min="10773" max="10774" width="3.7109375" style="65" customWidth="1"/>
    <col min="10775" max="10775" width="5" style="65" customWidth="1"/>
    <col min="10776" max="10776" width="1.7109375" style="65" customWidth="1"/>
    <col min="10777" max="10777" width="11.42578125" style="65"/>
    <col min="10778" max="10778" width="13.42578125" style="65" customWidth="1"/>
    <col min="10779" max="10779" width="3.7109375" style="65" customWidth="1"/>
    <col min="10780" max="10780" width="1.7109375" style="65" customWidth="1"/>
    <col min="10781" max="10781" width="27.7109375" style="65" customWidth="1"/>
    <col min="10782" max="10782" width="3.85546875" style="65" customWidth="1"/>
    <col min="10783" max="10789" width="3.7109375" style="65" customWidth="1"/>
    <col min="10790" max="10790" width="1.7109375" style="65" customWidth="1"/>
    <col min="10791" max="10799" width="3.7109375" style="65" customWidth="1"/>
    <col min="10800" max="11008" width="11.42578125" style="65"/>
    <col min="11009" max="11011" width="0" style="65" hidden="1" customWidth="1"/>
    <col min="11012" max="11012" width="7.140625" style="65" customWidth="1"/>
    <col min="11013" max="11013" width="2.5703125" style="65" customWidth="1"/>
    <col min="11014" max="11014" width="58.28515625" style="65" bestFit="1" customWidth="1"/>
    <col min="11015" max="11015" width="5.140625" style="65" customWidth="1"/>
    <col min="11016" max="11018" width="4.5703125" style="65" customWidth="1"/>
    <col min="11019" max="11019" width="3.28515625" style="65" customWidth="1"/>
    <col min="11020" max="11020" width="3.42578125" style="65" customWidth="1"/>
    <col min="11021" max="11021" width="3.7109375" style="65" customWidth="1"/>
    <col min="11022" max="11022" width="5.42578125" style="65" customWidth="1"/>
    <col min="11023" max="11023" width="0.42578125" style="65" customWidth="1"/>
    <col min="11024" max="11024" width="4.85546875" style="65" customWidth="1"/>
    <col min="11025" max="11025" width="5" style="65" customWidth="1"/>
    <col min="11026" max="11027" width="3.7109375" style="65" customWidth="1"/>
    <col min="11028" max="11028" width="3.5703125" style="65" customWidth="1"/>
    <col min="11029" max="11030" width="3.7109375" style="65" customWidth="1"/>
    <col min="11031" max="11031" width="5" style="65" customWidth="1"/>
    <col min="11032" max="11032" width="1.7109375" style="65" customWidth="1"/>
    <col min="11033" max="11033" width="11.42578125" style="65"/>
    <col min="11034" max="11034" width="13.42578125" style="65" customWidth="1"/>
    <col min="11035" max="11035" width="3.7109375" style="65" customWidth="1"/>
    <col min="11036" max="11036" width="1.7109375" style="65" customWidth="1"/>
    <col min="11037" max="11037" width="27.7109375" style="65" customWidth="1"/>
    <col min="11038" max="11038" width="3.85546875" style="65" customWidth="1"/>
    <col min="11039" max="11045" width="3.7109375" style="65" customWidth="1"/>
    <col min="11046" max="11046" width="1.7109375" style="65" customWidth="1"/>
    <col min="11047" max="11055" width="3.7109375" style="65" customWidth="1"/>
    <col min="11056" max="11264" width="11.42578125" style="65"/>
    <col min="11265" max="11267" width="0" style="65" hidden="1" customWidth="1"/>
    <col min="11268" max="11268" width="7.140625" style="65" customWidth="1"/>
    <col min="11269" max="11269" width="2.5703125" style="65" customWidth="1"/>
    <col min="11270" max="11270" width="58.28515625" style="65" bestFit="1" customWidth="1"/>
    <col min="11271" max="11271" width="5.140625" style="65" customWidth="1"/>
    <col min="11272" max="11274" width="4.5703125" style="65" customWidth="1"/>
    <col min="11275" max="11275" width="3.28515625" style="65" customWidth="1"/>
    <col min="11276" max="11276" width="3.42578125" style="65" customWidth="1"/>
    <col min="11277" max="11277" width="3.7109375" style="65" customWidth="1"/>
    <col min="11278" max="11278" width="5.42578125" style="65" customWidth="1"/>
    <col min="11279" max="11279" width="0.42578125" style="65" customWidth="1"/>
    <col min="11280" max="11280" width="4.85546875" style="65" customWidth="1"/>
    <col min="11281" max="11281" width="5" style="65" customWidth="1"/>
    <col min="11282" max="11283" width="3.7109375" style="65" customWidth="1"/>
    <col min="11284" max="11284" width="3.5703125" style="65" customWidth="1"/>
    <col min="11285" max="11286" width="3.7109375" style="65" customWidth="1"/>
    <col min="11287" max="11287" width="5" style="65" customWidth="1"/>
    <col min="11288" max="11288" width="1.7109375" style="65" customWidth="1"/>
    <col min="11289" max="11289" width="11.42578125" style="65"/>
    <col min="11290" max="11290" width="13.42578125" style="65" customWidth="1"/>
    <col min="11291" max="11291" width="3.7109375" style="65" customWidth="1"/>
    <col min="11292" max="11292" width="1.7109375" style="65" customWidth="1"/>
    <col min="11293" max="11293" width="27.7109375" style="65" customWidth="1"/>
    <col min="11294" max="11294" width="3.85546875" style="65" customWidth="1"/>
    <col min="11295" max="11301" width="3.7109375" style="65" customWidth="1"/>
    <col min="11302" max="11302" width="1.7109375" style="65" customWidth="1"/>
    <col min="11303" max="11311" width="3.7109375" style="65" customWidth="1"/>
    <col min="11312" max="11520" width="11.42578125" style="65"/>
    <col min="11521" max="11523" width="0" style="65" hidden="1" customWidth="1"/>
    <col min="11524" max="11524" width="7.140625" style="65" customWidth="1"/>
    <col min="11525" max="11525" width="2.5703125" style="65" customWidth="1"/>
    <col min="11526" max="11526" width="58.28515625" style="65" bestFit="1" customWidth="1"/>
    <col min="11527" max="11527" width="5.140625" style="65" customWidth="1"/>
    <col min="11528" max="11530" width="4.5703125" style="65" customWidth="1"/>
    <col min="11531" max="11531" width="3.28515625" style="65" customWidth="1"/>
    <col min="11532" max="11532" width="3.42578125" style="65" customWidth="1"/>
    <col min="11533" max="11533" width="3.7109375" style="65" customWidth="1"/>
    <col min="11534" max="11534" width="5.42578125" style="65" customWidth="1"/>
    <col min="11535" max="11535" width="0.42578125" style="65" customWidth="1"/>
    <col min="11536" max="11536" width="4.85546875" style="65" customWidth="1"/>
    <col min="11537" max="11537" width="5" style="65" customWidth="1"/>
    <col min="11538" max="11539" width="3.7109375" style="65" customWidth="1"/>
    <col min="11540" max="11540" width="3.5703125" style="65" customWidth="1"/>
    <col min="11541" max="11542" width="3.7109375" style="65" customWidth="1"/>
    <col min="11543" max="11543" width="5" style="65" customWidth="1"/>
    <col min="11544" max="11544" width="1.7109375" style="65" customWidth="1"/>
    <col min="11545" max="11545" width="11.42578125" style="65"/>
    <col min="11546" max="11546" width="13.42578125" style="65" customWidth="1"/>
    <col min="11547" max="11547" width="3.7109375" style="65" customWidth="1"/>
    <col min="11548" max="11548" width="1.7109375" style="65" customWidth="1"/>
    <col min="11549" max="11549" width="27.7109375" style="65" customWidth="1"/>
    <col min="11550" max="11550" width="3.85546875" style="65" customWidth="1"/>
    <col min="11551" max="11557" width="3.7109375" style="65" customWidth="1"/>
    <col min="11558" max="11558" width="1.7109375" style="65" customWidth="1"/>
    <col min="11559" max="11567" width="3.7109375" style="65" customWidth="1"/>
    <col min="11568" max="11776" width="11.42578125" style="65"/>
    <col min="11777" max="11779" width="0" style="65" hidden="1" customWidth="1"/>
    <col min="11780" max="11780" width="7.140625" style="65" customWidth="1"/>
    <col min="11781" max="11781" width="2.5703125" style="65" customWidth="1"/>
    <col min="11782" max="11782" width="58.28515625" style="65" bestFit="1" customWidth="1"/>
    <col min="11783" max="11783" width="5.140625" style="65" customWidth="1"/>
    <col min="11784" max="11786" width="4.5703125" style="65" customWidth="1"/>
    <col min="11787" max="11787" width="3.28515625" style="65" customWidth="1"/>
    <col min="11788" max="11788" width="3.42578125" style="65" customWidth="1"/>
    <col min="11789" max="11789" width="3.7109375" style="65" customWidth="1"/>
    <col min="11790" max="11790" width="5.42578125" style="65" customWidth="1"/>
    <col min="11791" max="11791" width="0.42578125" style="65" customWidth="1"/>
    <col min="11792" max="11792" width="4.85546875" style="65" customWidth="1"/>
    <col min="11793" max="11793" width="5" style="65" customWidth="1"/>
    <col min="11794" max="11795" width="3.7109375" style="65" customWidth="1"/>
    <col min="11796" max="11796" width="3.5703125" style="65" customWidth="1"/>
    <col min="11797" max="11798" width="3.7109375" style="65" customWidth="1"/>
    <col min="11799" max="11799" width="5" style="65" customWidth="1"/>
    <col min="11800" max="11800" width="1.7109375" style="65" customWidth="1"/>
    <col min="11801" max="11801" width="11.42578125" style="65"/>
    <col min="11802" max="11802" width="13.42578125" style="65" customWidth="1"/>
    <col min="11803" max="11803" width="3.7109375" style="65" customWidth="1"/>
    <col min="11804" max="11804" width="1.7109375" style="65" customWidth="1"/>
    <col min="11805" max="11805" width="27.7109375" style="65" customWidth="1"/>
    <col min="11806" max="11806" width="3.85546875" style="65" customWidth="1"/>
    <col min="11807" max="11813" width="3.7109375" style="65" customWidth="1"/>
    <col min="11814" max="11814" width="1.7109375" style="65" customWidth="1"/>
    <col min="11815" max="11823" width="3.7109375" style="65" customWidth="1"/>
    <col min="11824" max="12032" width="11.42578125" style="65"/>
    <col min="12033" max="12035" width="0" style="65" hidden="1" customWidth="1"/>
    <col min="12036" max="12036" width="7.140625" style="65" customWidth="1"/>
    <col min="12037" max="12037" width="2.5703125" style="65" customWidth="1"/>
    <col min="12038" max="12038" width="58.28515625" style="65" bestFit="1" customWidth="1"/>
    <col min="12039" max="12039" width="5.140625" style="65" customWidth="1"/>
    <col min="12040" max="12042" width="4.5703125" style="65" customWidth="1"/>
    <col min="12043" max="12043" width="3.28515625" style="65" customWidth="1"/>
    <col min="12044" max="12044" width="3.42578125" style="65" customWidth="1"/>
    <col min="12045" max="12045" width="3.7109375" style="65" customWidth="1"/>
    <col min="12046" max="12046" width="5.42578125" style="65" customWidth="1"/>
    <col min="12047" max="12047" width="0.42578125" style="65" customWidth="1"/>
    <col min="12048" max="12048" width="4.85546875" style="65" customWidth="1"/>
    <col min="12049" max="12049" width="5" style="65" customWidth="1"/>
    <col min="12050" max="12051" width="3.7109375" style="65" customWidth="1"/>
    <col min="12052" max="12052" width="3.5703125" style="65" customWidth="1"/>
    <col min="12053" max="12054" width="3.7109375" style="65" customWidth="1"/>
    <col min="12055" max="12055" width="5" style="65" customWidth="1"/>
    <col min="12056" max="12056" width="1.7109375" style="65" customWidth="1"/>
    <col min="12057" max="12057" width="11.42578125" style="65"/>
    <col min="12058" max="12058" width="13.42578125" style="65" customWidth="1"/>
    <col min="12059" max="12059" width="3.7109375" style="65" customWidth="1"/>
    <col min="12060" max="12060" width="1.7109375" style="65" customWidth="1"/>
    <col min="12061" max="12061" width="27.7109375" style="65" customWidth="1"/>
    <col min="12062" max="12062" width="3.85546875" style="65" customWidth="1"/>
    <col min="12063" max="12069" width="3.7109375" style="65" customWidth="1"/>
    <col min="12070" max="12070" width="1.7109375" style="65" customWidth="1"/>
    <col min="12071" max="12079" width="3.7109375" style="65" customWidth="1"/>
    <col min="12080" max="12288" width="11.42578125" style="65"/>
    <col min="12289" max="12291" width="0" style="65" hidden="1" customWidth="1"/>
    <col min="12292" max="12292" width="7.140625" style="65" customWidth="1"/>
    <col min="12293" max="12293" width="2.5703125" style="65" customWidth="1"/>
    <col min="12294" max="12294" width="58.28515625" style="65" bestFit="1" customWidth="1"/>
    <col min="12295" max="12295" width="5.140625" style="65" customWidth="1"/>
    <col min="12296" max="12298" width="4.5703125" style="65" customWidth="1"/>
    <col min="12299" max="12299" width="3.28515625" style="65" customWidth="1"/>
    <col min="12300" max="12300" width="3.42578125" style="65" customWidth="1"/>
    <col min="12301" max="12301" width="3.7109375" style="65" customWidth="1"/>
    <col min="12302" max="12302" width="5.42578125" style="65" customWidth="1"/>
    <col min="12303" max="12303" width="0.42578125" style="65" customWidth="1"/>
    <col min="12304" max="12304" width="4.85546875" style="65" customWidth="1"/>
    <col min="12305" max="12305" width="5" style="65" customWidth="1"/>
    <col min="12306" max="12307" width="3.7109375" style="65" customWidth="1"/>
    <col min="12308" max="12308" width="3.5703125" style="65" customWidth="1"/>
    <col min="12309" max="12310" width="3.7109375" style="65" customWidth="1"/>
    <col min="12311" max="12311" width="5" style="65" customWidth="1"/>
    <col min="12312" max="12312" width="1.7109375" style="65" customWidth="1"/>
    <col min="12313" max="12313" width="11.42578125" style="65"/>
    <col min="12314" max="12314" width="13.42578125" style="65" customWidth="1"/>
    <col min="12315" max="12315" width="3.7109375" style="65" customWidth="1"/>
    <col min="12316" max="12316" width="1.7109375" style="65" customWidth="1"/>
    <col min="12317" max="12317" width="27.7109375" style="65" customWidth="1"/>
    <col min="12318" max="12318" width="3.85546875" style="65" customWidth="1"/>
    <col min="12319" max="12325" width="3.7109375" style="65" customWidth="1"/>
    <col min="12326" max="12326" width="1.7109375" style="65" customWidth="1"/>
    <col min="12327" max="12335" width="3.7109375" style="65" customWidth="1"/>
    <col min="12336" max="12544" width="11.42578125" style="65"/>
    <col min="12545" max="12547" width="0" style="65" hidden="1" customWidth="1"/>
    <col min="12548" max="12548" width="7.140625" style="65" customWidth="1"/>
    <col min="12549" max="12549" width="2.5703125" style="65" customWidth="1"/>
    <col min="12550" max="12550" width="58.28515625" style="65" bestFit="1" customWidth="1"/>
    <col min="12551" max="12551" width="5.140625" style="65" customWidth="1"/>
    <col min="12552" max="12554" width="4.5703125" style="65" customWidth="1"/>
    <col min="12555" max="12555" width="3.28515625" style="65" customWidth="1"/>
    <col min="12556" max="12556" width="3.42578125" style="65" customWidth="1"/>
    <col min="12557" max="12557" width="3.7109375" style="65" customWidth="1"/>
    <col min="12558" max="12558" width="5.42578125" style="65" customWidth="1"/>
    <col min="12559" max="12559" width="0.42578125" style="65" customWidth="1"/>
    <col min="12560" max="12560" width="4.85546875" style="65" customWidth="1"/>
    <col min="12561" max="12561" width="5" style="65" customWidth="1"/>
    <col min="12562" max="12563" width="3.7109375" style="65" customWidth="1"/>
    <col min="12564" max="12564" width="3.5703125" style="65" customWidth="1"/>
    <col min="12565" max="12566" width="3.7109375" style="65" customWidth="1"/>
    <col min="12567" max="12567" width="5" style="65" customWidth="1"/>
    <col min="12568" max="12568" width="1.7109375" style="65" customWidth="1"/>
    <col min="12569" max="12569" width="11.42578125" style="65"/>
    <col min="12570" max="12570" width="13.42578125" style="65" customWidth="1"/>
    <col min="12571" max="12571" width="3.7109375" style="65" customWidth="1"/>
    <col min="12572" max="12572" width="1.7109375" style="65" customWidth="1"/>
    <col min="12573" max="12573" width="27.7109375" style="65" customWidth="1"/>
    <col min="12574" max="12574" width="3.85546875" style="65" customWidth="1"/>
    <col min="12575" max="12581" width="3.7109375" style="65" customWidth="1"/>
    <col min="12582" max="12582" width="1.7109375" style="65" customWidth="1"/>
    <col min="12583" max="12591" width="3.7109375" style="65" customWidth="1"/>
    <col min="12592" max="12800" width="11.42578125" style="65"/>
    <col min="12801" max="12803" width="0" style="65" hidden="1" customWidth="1"/>
    <col min="12804" max="12804" width="7.140625" style="65" customWidth="1"/>
    <col min="12805" max="12805" width="2.5703125" style="65" customWidth="1"/>
    <col min="12806" max="12806" width="58.28515625" style="65" bestFit="1" customWidth="1"/>
    <col min="12807" max="12807" width="5.140625" style="65" customWidth="1"/>
    <col min="12808" max="12810" width="4.5703125" style="65" customWidth="1"/>
    <col min="12811" max="12811" width="3.28515625" style="65" customWidth="1"/>
    <col min="12812" max="12812" width="3.42578125" style="65" customWidth="1"/>
    <col min="12813" max="12813" width="3.7109375" style="65" customWidth="1"/>
    <col min="12814" max="12814" width="5.42578125" style="65" customWidth="1"/>
    <col min="12815" max="12815" width="0.42578125" style="65" customWidth="1"/>
    <col min="12816" max="12816" width="4.85546875" style="65" customWidth="1"/>
    <col min="12817" max="12817" width="5" style="65" customWidth="1"/>
    <col min="12818" max="12819" width="3.7109375" style="65" customWidth="1"/>
    <col min="12820" max="12820" width="3.5703125" style="65" customWidth="1"/>
    <col min="12821" max="12822" width="3.7109375" style="65" customWidth="1"/>
    <col min="12823" max="12823" width="5" style="65" customWidth="1"/>
    <col min="12824" max="12824" width="1.7109375" style="65" customWidth="1"/>
    <col min="12825" max="12825" width="11.42578125" style="65"/>
    <col min="12826" max="12826" width="13.42578125" style="65" customWidth="1"/>
    <col min="12827" max="12827" width="3.7109375" style="65" customWidth="1"/>
    <col min="12828" max="12828" width="1.7109375" style="65" customWidth="1"/>
    <col min="12829" max="12829" width="27.7109375" style="65" customWidth="1"/>
    <col min="12830" max="12830" width="3.85546875" style="65" customWidth="1"/>
    <col min="12831" max="12837" width="3.7109375" style="65" customWidth="1"/>
    <col min="12838" max="12838" width="1.7109375" style="65" customWidth="1"/>
    <col min="12839" max="12847" width="3.7109375" style="65" customWidth="1"/>
    <col min="12848" max="13056" width="11.42578125" style="65"/>
    <col min="13057" max="13059" width="0" style="65" hidden="1" customWidth="1"/>
    <col min="13060" max="13060" width="7.140625" style="65" customWidth="1"/>
    <col min="13061" max="13061" width="2.5703125" style="65" customWidth="1"/>
    <col min="13062" max="13062" width="58.28515625" style="65" bestFit="1" customWidth="1"/>
    <col min="13063" max="13063" width="5.140625" style="65" customWidth="1"/>
    <col min="13064" max="13066" width="4.5703125" style="65" customWidth="1"/>
    <col min="13067" max="13067" width="3.28515625" style="65" customWidth="1"/>
    <col min="13068" max="13068" width="3.42578125" style="65" customWidth="1"/>
    <col min="13069" max="13069" width="3.7109375" style="65" customWidth="1"/>
    <col min="13070" max="13070" width="5.42578125" style="65" customWidth="1"/>
    <col min="13071" max="13071" width="0.42578125" style="65" customWidth="1"/>
    <col min="13072" max="13072" width="4.85546875" style="65" customWidth="1"/>
    <col min="13073" max="13073" width="5" style="65" customWidth="1"/>
    <col min="13074" max="13075" width="3.7109375" style="65" customWidth="1"/>
    <col min="13076" max="13076" width="3.5703125" style="65" customWidth="1"/>
    <col min="13077" max="13078" width="3.7109375" style="65" customWidth="1"/>
    <col min="13079" max="13079" width="5" style="65" customWidth="1"/>
    <col min="13080" max="13080" width="1.7109375" style="65" customWidth="1"/>
    <col min="13081" max="13081" width="11.42578125" style="65"/>
    <col min="13082" max="13082" width="13.42578125" style="65" customWidth="1"/>
    <col min="13083" max="13083" width="3.7109375" style="65" customWidth="1"/>
    <col min="13084" max="13084" width="1.7109375" style="65" customWidth="1"/>
    <col min="13085" max="13085" width="27.7109375" style="65" customWidth="1"/>
    <col min="13086" max="13086" width="3.85546875" style="65" customWidth="1"/>
    <col min="13087" max="13093" width="3.7109375" style="65" customWidth="1"/>
    <col min="13094" max="13094" width="1.7109375" style="65" customWidth="1"/>
    <col min="13095" max="13103" width="3.7109375" style="65" customWidth="1"/>
    <col min="13104" max="13312" width="11.42578125" style="65"/>
    <col min="13313" max="13315" width="0" style="65" hidden="1" customWidth="1"/>
    <col min="13316" max="13316" width="7.140625" style="65" customWidth="1"/>
    <col min="13317" max="13317" width="2.5703125" style="65" customWidth="1"/>
    <col min="13318" max="13318" width="58.28515625" style="65" bestFit="1" customWidth="1"/>
    <col min="13319" max="13319" width="5.140625" style="65" customWidth="1"/>
    <col min="13320" max="13322" width="4.5703125" style="65" customWidth="1"/>
    <col min="13323" max="13323" width="3.28515625" style="65" customWidth="1"/>
    <col min="13324" max="13324" width="3.42578125" style="65" customWidth="1"/>
    <col min="13325" max="13325" width="3.7109375" style="65" customWidth="1"/>
    <col min="13326" max="13326" width="5.42578125" style="65" customWidth="1"/>
    <col min="13327" max="13327" width="0.42578125" style="65" customWidth="1"/>
    <col min="13328" max="13328" width="4.85546875" style="65" customWidth="1"/>
    <col min="13329" max="13329" width="5" style="65" customWidth="1"/>
    <col min="13330" max="13331" width="3.7109375" style="65" customWidth="1"/>
    <col min="13332" max="13332" width="3.5703125" style="65" customWidth="1"/>
    <col min="13333" max="13334" width="3.7109375" style="65" customWidth="1"/>
    <col min="13335" max="13335" width="5" style="65" customWidth="1"/>
    <col min="13336" max="13336" width="1.7109375" style="65" customWidth="1"/>
    <col min="13337" max="13337" width="11.42578125" style="65"/>
    <col min="13338" max="13338" width="13.42578125" style="65" customWidth="1"/>
    <col min="13339" max="13339" width="3.7109375" style="65" customWidth="1"/>
    <col min="13340" max="13340" width="1.7109375" style="65" customWidth="1"/>
    <col min="13341" max="13341" width="27.7109375" style="65" customWidth="1"/>
    <col min="13342" max="13342" width="3.85546875" style="65" customWidth="1"/>
    <col min="13343" max="13349" width="3.7109375" style="65" customWidth="1"/>
    <col min="13350" max="13350" width="1.7109375" style="65" customWidth="1"/>
    <col min="13351" max="13359" width="3.7109375" style="65" customWidth="1"/>
    <col min="13360" max="13568" width="11.42578125" style="65"/>
    <col min="13569" max="13571" width="0" style="65" hidden="1" customWidth="1"/>
    <col min="13572" max="13572" width="7.140625" style="65" customWidth="1"/>
    <col min="13573" max="13573" width="2.5703125" style="65" customWidth="1"/>
    <col min="13574" max="13574" width="58.28515625" style="65" bestFit="1" customWidth="1"/>
    <col min="13575" max="13575" width="5.140625" style="65" customWidth="1"/>
    <col min="13576" max="13578" width="4.5703125" style="65" customWidth="1"/>
    <col min="13579" max="13579" width="3.28515625" style="65" customWidth="1"/>
    <col min="13580" max="13580" width="3.42578125" style="65" customWidth="1"/>
    <col min="13581" max="13581" width="3.7109375" style="65" customWidth="1"/>
    <col min="13582" max="13582" width="5.42578125" style="65" customWidth="1"/>
    <col min="13583" max="13583" width="0.42578125" style="65" customWidth="1"/>
    <col min="13584" max="13584" width="4.85546875" style="65" customWidth="1"/>
    <col min="13585" max="13585" width="5" style="65" customWidth="1"/>
    <col min="13586" max="13587" width="3.7109375" style="65" customWidth="1"/>
    <col min="13588" max="13588" width="3.5703125" style="65" customWidth="1"/>
    <col min="13589" max="13590" width="3.7109375" style="65" customWidth="1"/>
    <col min="13591" max="13591" width="5" style="65" customWidth="1"/>
    <col min="13592" max="13592" width="1.7109375" style="65" customWidth="1"/>
    <col min="13593" max="13593" width="11.42578125" style="65"/>
    <col min="13594" max="13594" width="13.42578125" style="65" customWidth="1"/>
    <col min="13595" max="13595" width="3.7109375" style="65" customWidth="1"/>
    <col min="13596" max="13596" width="1.7109375" style="65" customWidth="1"/>
    <col min="13597" max="13597" width="27.7109375" style="65" customWidth="1"/>
    <col min="13598" max="13598" width="3.85546875" style="65" customWidth="1"/>
    <col min="13599" max="13605" width="3.7109375" style="65" customWidth="1"/>
    <col min="13606" max="13606" width="1.7109375" style="65" customWidth="1"/>
    <col min="13607" max="13615" width="3.7109375" style="65" customWidth="1"/>
    <col min="13616" max="13824" width="11.42578125" style="65"/>
    <col min="13825" max="13827" width="0" style="65" hidden="1" customWidth="1"/>
    <col min="13828" max="13828" width="7.140625" style="65" customWidth="1"/>
    <col min="13829" max="13829" width="2.5703125" style="65" customWidth="1"/>
    <col min="13830" max="13830" width="58.28515625" style="65" bestFit="1" customWidth="1"/>
    <col min="13831" max="13831" width="5.140625" style="65" customWidth="1"/>
    <col min="13832" max="13834" width="4.5703125" style="65" customWidth="1"/>
    <col min="13835" max="13835" width="3.28515625" style="65" customWidth="1"/>
    <col min="13836" max="13836" width="3.42578125" style="65" customWidth="1"/>
    <col min="13837" max="13837" width="3.7109375" style="65" customWidth="1"/>
    <col min="13838" max="13838" width="5.42578125" style="65" customWidth="1"/>
    <col min="13839" max="13839" width="0.42578125" style="65" customWidth="1"/>
    <col min="13840" max="13840" width="4.85546875" style="65" customWidth="1"/>
    <col min="13841" max="13841" width="5" style="65" customWidth="1"/>
    <col min="13842" max="13843" width="3.7109375" style="65" customWidth="1"/>
    <col min="13844" max="13844" width="3.5703125" style="65" customWidth="1"/>
    <col min="13845" max="13846" width="3.7109375" style="65" customWidth="1"/>
    <col min="13847" max="13847" width="5" style="65" customWidth="1"/>
    <col min="13848" max="13848" width="1.7109375" style="65" customWidth="1"/>
    <col min="13849" max="13849" width="11.42578125" style="65"/>
    <col min="13850" max="13850" width="13.42578125" style="65" customWidth="1"/>
    <col min="13851" max="13851" width="3.7109375" style="65" customWidth="1"/>
    <col min="13852" max="13852" width="1.7109375" style="65" customWidth="1"/>
    <col min="13853" max="13853" width="27.7109375" style="65" customWidth="1"/>
    <col min="13854" max="13854" width="3.85546875" style="65" customWidth="1"/>
    <col min="13855" max="13861" width="3.7109375" style="65" customWidth="1"/>
    <col min="13862" max="13862" width="1.7109375" style="65" customWidth="1"/>
    <col min="13863" max="13871" width="3.7109375" style="65" customWidth="1"/>
    <col min="13872" max="14080" width="11.42578125" style="65"/>
    <col min="14081" max="14083" width="0" style="65" hidden="1" customWidth="1"/>
    <col min="14084" max="14084" width="7.140625" style="65" customWidth="1"/>
    <col min="14085" max="14085" width="2.5703125" style="65" customWidth="1"/>
    <col min="14086" max="14086" width="58.28515625" style="65" bestFit="1" customWidth="1"/>
    <col min="14087" max="14087" width="5.140625" style="65" customWidth="1"/>
    <col min="14088" max="14090" width="4.5703125" style="65" customWidth="1"/>
    <col min="14091" max="14091" width="3.28515625" style="65" customWidth="1"/>
    <col min="14092" max="14092" width="3.42578125" style="65" customWidth="1"/>
    <col min="14093" max="14093" width="3.7109375" style="65" customWidth="1"/>
    <col min="14094" max="14094" width="5.42578125" style="65" customWidth="1"/>
    <col min="14095" max="14095" width="0.42578125" style="65" customWidth="1"/>
    <col min="14096" max="14096" width="4.85546875" style="65" customWidth="1"/>
    <col min="14097" max="14097" width="5" style="65" customWidth="1"/>
    <col min="14098" max="14099" width="3.7109375" style="65" customWidth="1"/>
    <col min="14100" max="14100" width="3.5703125" style="65" customWidth="1"/>
    <col min="14101" max="14102" width="3.7109375" style="65" customWidth="1"/>
    <col min="14103" max="14103" width="5" style="65" customWidth="1"/>
    <col min="14104" max="14104" width="1.7109375" style="65" customWidth="1"/>
    <col min="14105" max="14105" width="11.42578125" style="65"/>
    <col min="14106" max="14106" width="13.42578125" style="65" customWidth="1"/>
    <col min="14107" max="14107" width="3.7109375" style="65" customWidth="1"/>
    <col min="14108" max="14108" width="1.7109375" style="65" customWidth="1"/>
    <col min="14109" max="14109" width="27.7109375" style="65" customWidth="1"/>
    <col min="14110" max="14110" width="3.85546875" style="65" customWidth="1"/>
    <col min="14111" max="14117" width="3.7109375" style="65" customWidth="1"/>
    <col min="14118" max="14118" width="1.7109375" style="65" customWidth="1"/>
    <col min="14119" max="14127" width="3.7109375" style="65" customWidth="1"/>
    <col min="14128" max="14336" width="11.42578125" style="65"/>
    <col min="14337" max="14339" width="0" style="65" hidden="1" customWidth="1"/>
    <col min="14340" max="14340" width="7.140625" style="65" customWidth="1"/>
    <col min="14341" max="14341" width="2.5703125" style="65" customWidth="1"/>
    <col min="14342" max="14342" width="58.28515625" style="65" bestFit="1" customWidth="1"/>
    <col min="14343" max="14343" width="5.140625" style="65" customWidth="1"/>
    <col min="14344" max="14346" width="4.5703125" style="65" customWidth="1"/>
    <col min="14347" max="14347" width="3.28515625" style="65" customWidth="1"/>
    <col min="14348" max="14348" width="3.42578125" style="65" customWidth="1"/>
    <col min="14349" max="14349" width="3.7109375" style="65" customWidth="1"/>
    <col min="14350" max="14350" width="5.42578125" style="65" customWidth="1"/>
    <col min="14351" max="14351" width="0.42578125" style="65" customWidth="1"/>
    <col min="14352" max="14352" width="4.85546875" style="65" customWidth="1"/>
    <col min="14353" max="14353" width="5" style="65" customWidth="1"/>
    <col min="14354" max="14355" width="3.7109375" style="65" customWidth="1"/>
    <col min="14356" max="14356" width="3.5703125" style="65" customWidth="1"/>
    <col min="14357" max="14358" width="3.7109375" style="65" customWidth="1"/>
    <col min="14359" max="14359" width="5" style="65" customWidth="1"/>
    <col min="14360" max="14360" width="1.7109375" style="65" customWidth="1"/>
    <col min="14361" max="14361" width="11.42578125" style="65"/>
    <col min="14362" max="14362" width="13.42578125" style="65" customWidth="1"/>
    <col min="14363" max="14363" width="3.7109375" style="65" customWidth="1"/>
    <col min="14364" max="14364" width="1.7109375" style="65" customWidth="1"/>
    <col min="14365" max="14365" width="27.7109375" style="65" customWidth="1"/>
    <col min="14366" max="14366" width="3.85546875" style="65" customWidth="1"/>
    <col min="14367" max="14373" width="3.7109375" style="65" customWidth="1"/>
    <col min="14374" max="14374" width="1.7109375" style="65" customWidth="1"/>
    <col min="14375" max="14383" width="3.7109375" style="65" customWidth="1"/>
    <col min="14384" max="14592" width="11.42578125" style="65"/>
    <col min="14593" max="14595" width="0" style="65" hidden="1" customWidth="1"/>
    <col min="14596" max="14596" width="7.140625" style="65" customWidth="1"/>
    <col min="14597" max="14597" width="2.5703125" style="65" customWidth="1"/>
    <col min="14598" max="14598" width="58.28515625" style="65" bestFit="1" customWidth="1"/>
    <col min="14599" max="14599" width="5.140625" style="65" customWidth="1"/>
    <col min="14600" max="14602" width="4.5703125" style="65" customWidth="1"/>
    <col min="14603" max="14603" width="3.28515625" style="65" customWidth="1"/>
    <col min="14604" max="14604" width="3.42578125" style="65" customWidth="1"/>
    <col min="14605" max="14605" width="3.7109375" style="65" customWidth="1"/>
    <col min="14606" max="14606" width="5.42578125" style="65" customWidth="1"/>
    <col min="14607" max="14607" width="0.42578125" style="65" customWidth="1"/>
    <col min="14608" max="14608" width="4.85546875" style="65" customWidth="1"/>
    <col min="14609" max="14609" width="5" style="65" customWidth="1"/>
    <col min="14610" max="14611" width="3.7109375" style="65" customWidth="1"/>
    <col min="14612" max="14612" width="3.5703125" style="65" customWidth="1"/>
    <col min="14613" max="14614" width="3.7109375" style="65" customWidth="1"/>
    <col min="14615" max="14615" width="5" style="65" customWidth="1"/>
    <col min="14616" max="14616" width="1.7109375" style="65" customWidth="1"/>
    <col min="14617" max="14617" width="11.42578125" style="65"/>
    <col min="14618" max="14618" width="13.42578125" style="65" customWidth="1"/>
    <col min="14619" max="14619" width="3.7109375" style="65" customWidth="1"/>
    <col min="14620" max="14620" width="1.7109375" style="65" customWidth="1"/>
    <col min="14621" max="14621" width="27.7109375" style="65" customWidth="1"/>
    <col min="14622" max="14622" width="3.85546875" style="65" customWidth="1"/>
    <col min="14623" max="14629" width="3.7109375" style="65" customWidth="1"/>
    <col min="14630" max="14630" width="1.7109375" style="65" customWidth="1"/>
    <col min="14631" max="14639" width="3.7109375" style="65" customWidth="1"/>
    <col min="14640" max="14848" width="11.42578125" style="65"/>
    <col min="14849" max="14851" width="0" style="65" hidden="1" customWidth="1"/>
    <col min="14852" max="14852" width="7.140625" style="65" customWidth="1"/>
    <col min="14853" max="14853" width="2.5703125" style="65" customWidth="1"/>
    <col min="14854" max="14854" width="58.28515625" style="65" bestFit="1" customWidth="1"/>
    <col min="14855" max="14855" width="5.140625" style="65" customWidth="1"/>
    <col min="14856" max="14858" width="4.5703125" style="65" customWidth="1"/>
    <col min="14859" max="14859" width="3.28515625" style="65" customWidth="1"/>
    <col min="14860" max="14860" width="3.42578125" style="65" customWidth="1"/>
    <col min="14861" max="14861" width="3.7109375" style="65" customWidth="1"/>
    <col min="14862" max="14862" width="5.42578125" style="65" customWidth="1"/>
    <col min="14863" max="14863" width="0.42578125" style="65" customWidth="1"/>
    <col min="14864" max="14864" width="4.85546875" style="65" customWidth="1"/>
    <col min="14865" max="14865" width="5" style="65" customWidth="1"/>
    <col min="14866" max="14867" width="3.7109375" style="65" customWidth="1"/>
    <col min="14868" max="14868" width="3.5703125" style="65" customWidth="1"/>
    <col min="14869" max="14870" width="3.7109375" style="65" customWidth="1"/>
    <col min="14871" max="14871" width="5" style="65" customWidth="1"/>
    <col min="14872" max="14872" width="1.7109375" style="65" customWidth="1"/>
    <col min="14873" max="14873" width="11.42578125" style="65"/>
    <col min="14874" max="14874" width="13.42578125" style="65" customWidth="1"/>
    <col min="14875" max="14875" width="3.7109375" style="65" customWidth="1"/>
    <col min="14876" max="14876" width="1.7109375" style="65" customWidth="1"/>
    <col min="14877" max="14877" width="27.7109375" style="65" customWidth="1"/>
    <col min="14878" max="14878" width="3.85546875" style="65" customWidth="1"/>
    <col min="14879" max="14885" width="3.7109375" style="65" customWidth="1"/>
    <col min="14886" max="14886" width="1.7109375" style="65" customWidth="1"/>
    <col min="14887" max="14895" width="3.7109375" style="65" customWidth="1"/>
    <col min="14896" max="15104" width="11.42578125" style="65"/>
    <col min="15105" max="15107" width="0" style="65" hidden="1" customWidth="1"/>
    <col min="15108" max="15108" width="7.140625" style="65" customWidth="1"/>
    <col min="15109" max="15109" width="2.5703125" style="65" customWidth="1"/>
    <col min="15110" max="15110" width="58.28515625" style="65" bestFit="1" customWidth="1"/>
    <col min="15111" max="15111" width="5.140625" style="65" customWidth="1"/>
    <col min="15112" max="15114" width="4.5703125" style="65" customWidth="1"/>
    <col min="15115" max="15115" width="3.28515625" style="65" customWidth="1"/>
    <col min="15116" max="15116" width="3.42578125" style="65" customWidth="1"/>
    <col min="15117" max="15117" width="3.7109375" style="65" customWidth="1"/>
    <col min="15118" max="15118" width="5.42578125" style="65" customWidth="1"/>
    <col min="15119" max="15119" width="0.42578125" style="65" customWidth="1"/>
    <col min="15120" max="15120" width="4.85546875" style="65" customWidth="1"/>
    <col min="15121" max="15121" width="5" style="65" customWidth="1"/>
    <col min="15122" max="15123" width="3.7109375" style="65" customWidth="1"/>
    <col min="15124" max="15124" width="3.5703125" style="65" customWidth="1"/>
    <col min="15125" max="15126" width="3.7109375" style="65" customWidth="1"/>
    <col min="15127" max="15127" width="5" style="65" customWidth="1"/>
    <col min="15128" max="15128" width="1.7109375" style="65" customWidth="1"/>
    <col min="15129" max="15129" width="11.42578125" style="65"/>
    <col min="15130" max="15130" width="13.42578125" style="65" customWidth="1"/>
    <col min="15131" max="15131" width="3.7109375" style="65" customWidth="1"/>
    <col min="15132" max="15132" width="1.7109375" style="65" customWidth="1"/>
    <col min="15133" max="15133" width="27.7109375" style="65" customWidth="1"/>
    <col min="15134" max="15134" width="3.85546875" style="65" customWidth="1"/>
    <col min="15135" max="15141" width="3.7109375" style="65" customWidth="1"/>
    <col min="15142" max="15142" width="1.7109375" style="65" customWidth="1"/>
    <col min="15143" max="15151" width="3.7109375" style="65" customWidth="1"/>
    <col min="15152" max="15360" width="11.42578125" style="65"/>
    <col min="15361" max="15363" width="0" style="65" hidden="1" customWidth="1"/>
    <col min="15364" max="15364" width="7.140625" style="65" customWidth="1"/>
    <col min="15365" max="15365" width="2.5703125" style="65" customWidth="1"/>
    <col min="15366" max="15366" width="58.28515625" style="65" bestFit="1" customWidth="1"/>
    <col min="15367" max="15367" width="5.140625" style="65" customWidth="1"/>
    <col min="15368" max="15370" width="4.5703125" style="65" customWidth="1"/>
    <col min="15371" max="15371" width="3.28515625" style="65" customWidth="1"/>
    <col min="15372" max="15372" width="3.42578125" style="65" customWidth="1"/>
    <col min="15373" max="15373" width="3.7109375" style="65" customWidth="1"/>
    <col min="15374" max="15374" width="5.42578125" style="65" customWidth="1"/>
    <col min="15375" max="15375" width="0.42578125" style="65" customWidth="1"/>
    <col min="15376" max="15376" width="4.85546875" style="65" customWidth="1"/>
    <col min="15377" max="15377" width="5" style="65" customWidth="1"/>
    <col min="15378" max="15379" width="3.7109375" style="65" customWidth="1"/>
    <col min="15380" max="15380" width="3.5703125" style="65" customWidth="1"/>
    <col min="15381" max="15382" width="3.7109375" style="65" customWidth="1"/>
    <col min="15383" max="15383" width="5" style="65" customWidth="1"/>
    <col min="15384" max="15384" width="1.7109375" style="65" customWidth="1"/>
    <col min="15385" max="15385" width="11.42578125" style="65"/>
    <col min="15386" max="15386" width="13.42578125" style="65" customWidth="1"/>
    <col min="15387" max="15387" width="3.7109375" style="65" customWidth="1"/>
    <col min="15388" max="15388" width="1.7109375" style="65" customWidth="1"/>
    <col min="15389" max="15389" width="27.7109375" style="65" customWidth="1"/>
    <col min="15390" max="15390" width="3.85546875" style="65" customWidth="1"/>
    <col min="15391" max="15397" width="3.7109375" style="65" customWidth="1"/>
    <col min="15398" max="15398" width="1.7109375" style="65" customWidth="1"/>
    <col min="15399" max="15407" width="3.7109375" style="65" customWidth="1"/>
    <col min="15408" max="15616" width="11.42578125" style="65"/>
    <col min="15617" max="15619" width="0" style="65" hidden="1" customWidth="1"/>
    <col min="15620" max="15620" width="7.140625" style="65" customWidth="1"/>
    <col min="15621" max="15621" width="2.5703125" style="65" customWidth="1"/>
    <col min="15622" max="15622" width="58.28515625" style="65" bestFit="1" customWidth="1"/>
    <col min="15623" max="15623" width="5.140625" style="65" customWidth="1"/>
    <col min="15624" max="15626" width="4.5703125" style="65" customWidth="1"/>
    <col min="15627" max="15627" width="3.28515625" style="65" customWidth="1"/>
    <col min="15628" max="15628" width="3.42578125" style="65" customWidth="1"/>
    <col min="15629" max="15629" width="3.7109375" style="65" customWidth="1"/>
    <col min="15630" max="15630" width="5.42578125" style="65" customWidth="1"/>
    <col min="15631" max="15631" width="0.42578125" style="65" customWidth="1"/>
    <col min="15632" max="15632" width="4.85546875" style="65" customWidth="1"/>
    <col min="15633" max="15633" width="5" style="65" customWidth="1"/>
    <col min="15634" max="15635" width="3.7109375" style="65" customWidth="1"/>
    <col min="15636" max="15636" width="3.5703125" style="65" customWidth="1"/>
    <col min="15637" max="15638" width="3.7109375" style="65" customWidth="1"/>
    <col min="15639" max="15639" width="5" style="65" customWidth="1"/>
    <col min="15640" max="15640" width="1.7109375" style="65" customWidth="1"/>
    <col min="15641" max="15641" width="11.42578125" style="65"/>
    <col min="15642" max="15642" width="13.42578125" style="65" customWidth="1"/>
    <col min="15643" max="15643" width="3.7109375" style="65" customWidth="1"/>
    <col min="15644" max="15644" width="1.7109375" style="65" customWidth="1"/>
    <col min="15645" max="15645" width="27.7109375" style="65" customWidth="1"/>
    <col min="15646" max="15646" width="3.85546875" style="65" customWidth="1"/>
    <col min="15647" max="15653" width="3.7109375" style="65" customWidth="1"/>
    <col min="15654" max="15654" width="1.7109375" style="65" customWidth="1"/>
    <col min="15655" max="15663" width="3.7109375" style="65" customWidth="1"/>
    <col min="15664" max="15872" width="11.42578125" style="65"/>
    <col min="15873" max="15875" width="0" style="65" hidden="1" customWidth="1"/>
    <col min="15876" max="15876" width="7.140625" style="65" customWidth="1"/>
    <col min="15877" max="15877" width="2.5703125" style="65" customWidth="1"/>
    <col min="15878" max="15878" width="58.28515625" style="65" bestFit="1" customWidth="1"/>
    <col min="15879" max="15879" width="5.140625" style="65" customWidth="1"/>
    <col min="15880" max="15882" width="4.5703125" style="65" customWidth="1"/>
    <col min="15883" max="15883" width="3.28515625" style="65" customWidth="1"/>
    <col min="15884" max="15884" width="3.42578125" style="65" customWidth="1"/>
    <col min="15885" max="15885" width="3.7109375" style="65" customWidth="1"/>
    <col min="15886" max="15886" width="5.42578125" style="65" customWidth="1"/>
    <col min="15887" max="15887" width="0.42578125" style="65" customWidth="1"/>
    <col min="15888" max="15888" width="4.85546875" style="65" customWidth="1"/>
    <col min="15889" max="15889" width="5" style="65" customWidth="1"/>
    <col min="15890" max="15891" width="3.7109375" style="65" customWidth="1"/>
    <col min="15892" max="15892" width="3.5703125" style="65" customWidth="1"/>
    <col min="15893" max="15894" width="3.7109375" style="65" customWidth="1"/>
    <col min="15895" max="15895" width="5" style="65" customWidth="1"/>
    <col min="15896" max="15896" width="1.7109375" style="65" customWidth="1"/>
    <col min="15897" max="15897" width="11.42578125" style="65"/>
    <col min="15898" max="15898" width="13.42578125" style="65" customWidth="1"/>
    <col min="15899" max="15899" width="3.7109375" style="65" customWidth="1"/>
    <col min="15900" max="15900" width="1.7109375" style="65" customWidth="1"/>
    <col min="15901" max="15901" width="27.7109375" style="65" customWidth="1"/>
    <col min="15902" max="15902" width="3.85546875" style="65" customWidth="1"/>
    <col min="15903" max="15909" width="3.7109375" style="65" customWidth="1"/>
    <col min="15910" max="15910" width="1.7109375" style="65" customWidth="1"/>
    <col min="15911" max="15919" width="3.7109375" style="65" customWidth="1"/>
    <col min="15920" max="16128" width="11.42578125" style="65"/>
    <col min="16129" max="16131" width="0" style="65" hidden="1" customWidth="1"/>
    <col min="16132" max="16132" width="7.140625" style="65" customWidth="1"/>
    <col min="16133" max="16133" width="2.5703125" style="65" customWidth="1"/>
    <col min="16134" max="16134" width="58.28515625" style="65" bestFit="1" customWidth="1"/>
    <col min="16135" max="16135" width="5.140625" style="65" customWidth="1"/>
    <col min="16136" max="16138" width="4.5703125" style="65" customWidth="1"/>
    <col min="16139" max="16139" width="3.28515625" style="65" customWidth="1"/>
    <col min="16140" max="16140" width="3.42578125" style="65" customWidth="1"/>
    <col min="16141" max="16141" width="3.7109375" style="65" customWidth="1"/>
    <col min="16142" max="16142" width="5.42578125" style="65" customWidth="1"/>
    <col min="16143" max="16143" width="0.42578125" style="65" customWidth="1"/>
    <col min="16144" max="16144" width="4.85546875" style="65" customWidth="1"/>
    <col min="16145" max="16145" width="5" style="65" customWidth="1"/>
    <col min="16146" max="16147" width="3.7109375" style="65" customWidth="1"/>
    <col min="16148" max="16148" width="3.5703125" style="65" customWidth="1"/>
    <col min="16149" max="16150" width="3.7109375" style="65" customWidth="1"/>
    <col min="16151" max="16151" width="5" style="65" customWidth="1"/>
    <col min="16152" max="16152" width="1.7109375" style="65" customWidth="1"/>
    <col min="16153" max="16153" width="11.42578125" style="65"/>
    <col min="16154" max="16154" width="13.42578125" style="65" customWidth="1"/>
    <col min="16155" max="16155" width="3.7109375" style="65" customWidth="1"/>
    <col min="16156" max="16156" width="1.7109375" style="65" customWidth="1"/>
    <col min="16157" max="16157" width="27.7109375" style="65" customWidth="1"/>
    <col min="16158" max="16158" width="3.85546875" style="65" customWidth="1"/>
    <col min="16159" max="16165" width="3.7109375" style="65" customWidth="1"/>
    <col min="16166" max="16166" width="1.7109375" style="65" customWidth="1"/>
    <col min="16167" max="16175" width="3.7109375" style="65" customWidth="1"/>
    <col min="16176" max="16384" width="11.42578125" style="65"/>
  </cols>
  <sheetData>
    <row r="1" spans="1:91" ht="3.75" customHeight="1">
      <c r="A1" s="309"/>
      <c r="B1" s="309"/>
      <c r="C1" s="309"/>
      <c r="D1" s="343"/>
      <c r="E1" s="83"/>
      <c r="F1" s="83"/>
      <c r="G1" s="3"/>
      <c r="H1" s="3"/>
      <c r="I1" s="168"/>
      <c r="J1" s="168"/>
      <c r="K1" s="3"/>
      <c r="L1" s="3"/>
      <c r="M1" s="3"/>
      <c r="N1" s="3"/>
      <c r="O1" s="3"/>
      <c r="P1" s="3"/>
      <c r="Q1" s="168"/>
      <c r="R1" s="168"/>
      <c r="S1" s="168"/>
      <c r="T1" s="168"/>
      <c r="U1" s="168"/>
      <c r="V1" s="3"/>
      <c r="W1" s="3"/>
      <c r="X1" s="71"/>
    </row>
    <row r="2" spans="1:91" ht="12" customHeight="1">
      <c r="B2" s="309"/>
      <c r="C2" s="309"/>
      <c r="D2" s="1813" t="s">
        <v>150</v>
      </c>
      <c r="E2" s="1813"/>
      <c r="F2" s="1813"/>
      <c r="G2" s="1813"/>
      <c r="H2" s="1813"/>
      <c r="I2" s="1813"/>
      <c r="J2" s="1813"/>
      <c r="K2" s="1813"/>
      <c r="L2" s="1813"/>
      <c r="M2" s="1813"/>
      <c r="N2" s="1813"/>
      <c r="O2" s="1813"/>
      <c r="P2" s="1813"/>
      <c r="Q2" s="1813"/>
      <c r="R2" s="1813"/>
      <c r="S2" s="1813"/>
      <c r="T2" s="1813"/>
      <c r="U2" s="1813"/>
      <c r="V2" s="1813"/>
      <c r="W2" s="1813"/>
      <c r="X2" s="67"/>
      <c r="Z2" s="287"/>
      <c r="AA2" s="287"/>
      <c r="AB2" s="205"/>
      <c r="AC2" s="67"/>
      <c r="AD2" s="89"/>
      <c r="AE2" s="89"/>
      <c r="AF2" s="89"/>
      <c r="AG2" s="89"/>
      <c r="AH2" s="67"/>
      <c r="AI2" s="67"/>
      <c r="AJ2" s="67"/>
      <c r="AK2" s="67"/>
      <c r="AL2" s="67"/>
      <c r="AM2" s="67"/>
      <c r="AN2" s="67"/>
      <c r="AO2" s="67"/>
      <c r="AP2" s="67"/>
      <c r="AQ2" s="67"/>
      <c r="AR2" s="67"/>
      <c r="AS2" s="67"/>
      <c r="AT2" s="67"/>
      <c r="AU2" s="287"/>
      <c r="AV2" s="287"/>
      <c r="AW2" s="205"/>
      <c r="AX2" s="67"/>
      <c r="AY2" s="89"/>
      <c r="AZ2" s="89"/>
      <c r="BA2" s="89"/>
      <c r="BB2" s="89"/>
      <c r="BC2" s="67"/>
      <c r="BD2" s="67"/>
      <c r="BE2" s="67"/>
      <c r="BF2" s="67"/>
      <c r="BG2" s="67"/>
      <c r="BH2" s="67"/>
      <c r="BI2" s="67"/>
      <c r="BJ2" s="67"/>
      <c r="BK2" s="67"/>
      <c r="BL2" s="67"/>
      <c r="BM2" s="67"/>
      <c r="BN2" s="67"/>
      <c r="BO2" s="67"/>
      <c r="BP2" s="287"/>
      <c r="BQ2" s="287"/>
      <c r="BR2" s="205"/>
      <c r="BS2" s="67"/>
      <c r="BT2" s="89"/>
      <c r="BU2" s="89"/>
      <c r="BV2" s="89"/>
      <c r="BW2" s="89"/>
      <c r="BX2" s="67"/>
      <c r="BY2" s="67"/>
      <c r="BZ2" s="67"/>
      <c r="CA2" s="67"/>
      <c r="CB2" s="67"/>
      <c r="CC2" s="67"/>
      <c r="CD2" s="67"/>
      <c r="CE2" s="67"/>
      <c r="CF2" s="67"/>
      <c r="CG2" s="67"/>
      <c r="CH2" s="67"/>
      <c r="CI2" s="67"/>
      <c r="CJ2" s="67"/>
      <c r="CK2" s="287"/>
      <c r="CL2" s="287"/>
      <c r="CM2" s="205"/>
    </row>
    <row r="3" spans="1:91" ht="12" customHeight="1">
      <c r="B3" s="309"/>
      <c r="C3" s="309"/>
      <c r="D3" s="1813" t="s">
        <v>68</v>
      </c>
      <c r="E3" s="1813"/>
      <c r="F3" s="1813"/>
      <c r="G3" s="1813"/>
      <c r="H3" s="1813"/>
      <c r="I3" s="1813"/>
      <c r="J3" s="1813"/>
      <c r="K3" s="1813"/>
      <c r="L3" s="1813"/>
      <c r="M3" s="1813"/>
      <c r="N3" s="1813"/>
      <c r="O3" s="1813"/>
      <c r="P3" s="1813"/>
      <c r="Q3" s="1813"/>
      <c r="R3" s="1813"/>
      <c r="S3" s="1813"/>
      <c r="T3" s="1813"/>
      <c r="U3" s="1813"/>
      <c r="V3" s="1813"/>
      <c r="W3" s="1813"/>
      <c r="X3" s="67"/>
      <c r="Z3" s="287"/>
      <c r="AA3" s="287"/>
    </row>
    <row r="4" spans="1:91" ht="3.75" customHeight="1" thickBot="1">
      <c r="A4" s="309"/>
      <c r="B4" s="309"/>
      <c r="C4" s="309"/>
      <c r="D4" s="68"/>
      <c r="E4" s="68"/>
      <c r="F4" s="68"/>
      <c r="G4" s="463"/>
      <c r="H4" s="463"/>
      <c r="I4" s="464"/>
      <c r="J4" s="464"/>
      <c r="K4" s="463"/>
      <c r="L4" s="463"/>
      <c r="M4" s="463"/>
      <c r="N4" s="463"/>
      <c r="O4" s="463"/>
      <c r="P4" s="463"/>
      <c r="Q4" s="464"/>
      <c r="R4" s="464"/>
      <c r="S4" s="464"/>
      <c r="T4" s="464"/>
      <c r="U4" s="464"/>
      <c r="V4" s="463"/>
      <c r="W4" s="463"/>
      <c r="X4" s="71"/>
      <c r="Z4" s="89"/>
      <c r="AA4" s="89"/>
    </row>
    <row r="5" spans="1:91" s="82" customFormat="1" ht="11.25" customHeight="1">
      <c r="A5" s="309"/>
      <c r="B5" s="309"/>
      <c r="C5" s="309"/>
      <c r="D5" s="1856" t="s">
        <v>3</v>
      </c>
      <c r="E5" s="1882" t="s">
        <v>151</v>
      </c>
      <c r="F5" s="1882"/>
      <c r="G5" s="1897" t="s">
        <v>152</v>
      </c>
      <c r="H5" s="1897"/>
      <c r="I5" s="1897"/>
      <c r="J5" s="1897"/>
      <c r="K5" s="1897"/>
      <c r="L5" s="1897"/>
      <c r="M5" s="1897"/>
      <c r="N5" s="1897"/>
      <c r="O5" s="465"/>
      <c r="P5" s="466" t="s">
        <v>153</v>
      </c>
      <c r="Q5" s="467"/>
      <c r="R5" s="467"/>
      <c r="S5" s="467"/>
      <c r="T5" s="467"/>
      <c r="U5" s="467"/>
      <c r="V5" s="466"/>
      <c r="W5" s="468"/>
      <c r="X5" s="69"/>
    </row>
    <row r="6" spans="1:91" s="405" customFormat="1" ht="30.75" customHeight="1">
      <c r="A6" s="309" t="s">
        <v>9</v>
      </c>
      <c r="B6" s="309" t="s">
        <v>10</v>
      </c>
      <c r="C6" s="309" t="s">
        <v>11</v>
      </c>
      <c r="D6" s="1831"/>
      <c r="E6" s="1883"/>
      <c r="F6" s="1883"/>
      <c r="G6" s="469" t="s">
        <v>154</v>
      </c>
      <c r="H6" s="469">
        <v>18</v>
      </c>
      <c r="I6" s="470">
        <v>19</v>
      </c>
      <c r="J6" s="470" t="s">
        <v>155</v>
      </c>
      <c r="K6" s="469" t="s">
        <v>156</v>
      </c>
      <c r="L6" s="469" t="s">
        <v>157</v>
      </c>
      <c r="M6" s="469" t="s">
        <v>158</v>
      </c>
      <c r="N6" s="469" t="s">
        <v>21</v>
      </c>
      <c r="O6" s="471"/>
      <c r="P6" s="469" t="s">
        <v>154</v>
      </c>
      <c r="Q6" s="470">
        <v>18</v>
      </c>
      <c r="R6" s="470">
        <v>19</v>
      </c>
      <c r="S6" s="470" t="s">
        <v>155</v>
      </c>
      <c r="T6" s="470" t="s">
        <v>156</v>
      </c>
      <c r="U6" s="470" t="s">
        <v>157</v>
      </c>
      <c r="V6" s="469" t="s">
        <v>158</v>
      </c>
      <c r="W6" s="472" t="s">
        <v>21</v>
      </c>
      <c r="X6" s="206"/>
      <c r="Y6" s="404"/>
    </row>
    <row r="7" spans="1:91" s="82" customFormat="1" ht="12" customHeight="1">
      <c r="A7" s="309"/>
      <c r="B7" s="309"/>
      <c r="C7" s="309"/>
      <c r="D7" s="1819">
        <v>1401</v>
      </c>
      <c r="E7" s="102" t="s">
        <v>22</v>
      </c>
      <c r="F7" s="97"/>
      <c r="G7" s="318">
        <f>SUM(G8,G11,G14,G17,G24,G27)</f>
        <v>275</v>
      </c>
      <c r="H7" s="318">
        <f t="shared" ref="H7:U7" si="0">SUM(H8,H11,H14,H17,H24,H27)</f>
        <v>368</v>
      </c>
      <c r="I7" s="318">
        <f t="shared" si="0"/>
        <v>160</v>
      </c>
      <c r="J7" s="318">
        <f t="shared" si="0"/>
        <v>134</v>
      </c>
      <c r="K7" s="318">
        <f t="shared" si="0"/>
        <v>14</v>
      </c>
      <c r="L7" s="318">
        <f t="shared" si="0"/>
        <v>10</v>
      </c>
      <c r="M7" s="318">
        <f t="shared" si="0"/>
        <v>7</v>
      </c>
      <c r="N7" s="318">
        <f>SUM(G7:M7)</f>
        <v>968</v>
      </c>
      <c r="O7" s="318"/>
      <c r="P7" s="318">
        <f t="shared" si="0"/>
        <v>208</v>
      </c>
      <c r="Q7" s="318">
        <f t="shared" si="0"/>
        <v>269</v>
      </c>
      <c r="R7" s="318">
        <f t="shared" si="0"/>
        <v>113</v>
      </c>
      <c r="S7" s="318">
        <f t="shared" si="0"/>
        <v>109</v>
      </c>
      <c r="T7" s="318">
        <f t="shared" si="0"/>
        <v>12</v>
      </c>
      <c r="U7" s="318">
        <f t="shared" si="0"/>
        <v>9</v>
      </c>
      <c r="V7" s="318">
        <f>SUM(V8,V11,V14,V17,V24,V27)</f>
        <v>6</v>
      </c>
      <c r="W7" s="319">
        <f>SUM(O7:V7)</f>
        <v>726</v>
      </c>
      <c r="X7" s="167"/>
    </row>
    <row r="8" spans="1:91" s="82" customFormat="1" ht="12" customHeight="1">
      <c r="A8" s="309"/>
      <c r="B8" s="309"/>
      <c r="C8" s="309"/>
      <c r="D8" s="1820"/>
      <c r="E8" s="407" t="s">
        <v>23</v>
      </c>
      <c r="F8" s="178"/>
      <c r="G8" s="473">
        <f t="shared" ref="G8:M8" si="1">SUM(G9:G10)</f>
        <v>116</v>
      </c>
      <c r="H8" s="473">
        <f t="shared" si="1"/>
        <v>164</v>
      </c>
      <c r="I8" s="473">
        <f t="shared" si="1"/>
        <v>55</v>
      </c>
      <c r="J8" s="473">
        <f t="shared" si="1"/>
        <v>39</v>
      </c>
      <c r="K8" s="473">
        <f t="shared" si="1"/>
        <v>6</v>
      </c>
      <c r="L8" s="473">
        <f t="shared" si="1"/>
        <v>1</v>
      </c>
      <c r="M8" s="473">
        <f t="shared" si="1"/>
        <v>0</v>
      </c>
      <c r="N8" s="473">
        <f>SUM(G8:M8)</f>
        <v>381</v>
      </c>
      <c r="O8" s="473"/>
      <c r="P8" s="473">
        <f t="shared" ref="P8:V8" si="2">SUM(P9:P10)</f>
        <v>53</v>
      </c>
      <c r="Q8" s="473">
        <f t="shared" si="2"/>
        <v>69</v>
      </c>
      <c r="R8" s="473">
        <f t="shared" si="2"/>
        <v>11</v>
      </c>
      <c r="S8" s="473">
        <f t="shared" si="2"/>
        <v>16</v>
      </c>
      <c r="T8" s="473">
        <f t="shared" si="2"/>
        <v>4</v>
      </c>
      <c r="U8" s="473">
        <f t="shared" si="2"/>
        <v>0</v>
      </c>
      <c r="V8" s="473">
        <f t="shared" si="2"/>
        <v>0</v>
      </c>
      <c r="W8" s="474">
        <f>SUM(O8:V8)</f>
        <v>153</v>
      </c>
      <c r="X8" s="410"/>
      <c r="Y8" s="405"/>
    </row>
    <row r="9" spans="1:91" s="82" customFormat="1" ht="11.1" customHeight="1">
      <c r="A9" s="309">
        <v>1</v>
      </c>
      <c r="B9" s="309">
        <v>1</v>
      </c>
      <c r="C9" s="309">
        <v>11</v>
      </c>
      <c r="D9" s="1890"/>
      <c r="E9" s="411"/>
      <c r="F9" s="126" t="s">
        <v>159</v>
      </c>
      <c r="G9" s="475">
        <v>100</v>
      </c>
      <c r="H9" s="475">
        <v>147</v>
      </c>
      <c r="I9" s="475">
        <v>43</v>
      </c>
      <c r="J9" s="475">
        <v>24</v>
      </c>
      <c r="K9" s="475">
        <v>2</v>
      </c>
      <c r="L9" s="475">
        <v>1</v>
      </c>
      <c r="M9" s="475">
        <v>0</v>
      </c>
      <c r="N9" s="312">
        <f>SUM(G9:M9)</f>
        <v>317</v>
      </c>
      <c r="O9" s="312"/>
      <c r="P9" s="475">
        <v>45</v>
      </c>
      <c r="Q9" s="475">
        <v>59</v>
      </c>
      <c r="R9" s="475">
        <v>8</v>
      </c>
      <c r="S9" s="475">
        <v>7</v>
      </c>
      <c r="T9" s="475">
        <v>1</v>
      </c>
      <c r="U9" s="475">
        <v>0</v>
      </c>
      <c r="V9" s="475">
        <v>0</v>
      </c>
      <c r="W9" s="313">
        <f t="shared" ref="W9:W28" si="3">SUM(O9:V9)</f>
        <v>120</v>
      </c>
      <c r="X9" s="410"/>
      <c r="Y9" s="405"/>
    </row>
    <row r="10" spans="1:91" s="82" customFormat="1" ht="11.1" customHeight="1">
      <c r="A10" s="309">
        <v>1</v>
      </c>
      <c r="B10" s="309">
        <v>1</v>
      </c>
      <c r="C10" s="309">
        <v>7</v>
      </c>
      <c r="D10" s="1820"/>
      <c r="E10" s="411"/>
      <c r="F10" s="126" t="s">
        <v>160</v>
      </c>
      <c r="G10" s="475">
        <v>16</v>
      </c>
      <c r="H10" s="475">
        <v>17</v>
      </c>
      <c r="I10" s="475">
        <v>12</v>
      </c>
      <c r="J10" s="475">
        <v>15</v>
      </c>
      <c r="K10" s="475">
        <v>4</v>
      </c>
      <c r="L10" s="475">
        <v>0</v>
      </c>
      <c r="M10" s="475">
        <v>0</v>
      </c>
      <c r="N10" s="312">
        <f t="shared" ref="N10:N67" si="4">SUM(G10:M10)</f>
        <v>64</v>
      </c>
      <c r="O10" s="312"/>
      <c r="P10" s="475">
        <v>8</v>
      </c>
      <c r="Q10" s="475">
        <v>10</v>
      </c>
      <c r="R10" s="475">
        <v>3</v>
      </c>
      <c r="S10" s="475">
        <v>9</v>
      </c>
      <c r="T10" s="475">
        <v>3</v>
      </c>
      <c r="U10" s="475">
        <v>0</v>
      </c>
      <c r="V10" s="475">
        <v>0</v>
      </c>
      <c r="W10" s="313">
        <f t="shared" si="3"/>
        <v>33</v>
      </c>
      <c r="X10" s="410"/>
    </row>
    <row r="11" spans="1:91" s="82" customFormat="1" ht="12" customHeight="1">
      <c r="A11" s="309"/>
      <c r="B11" s="309"/>
      <c r="C11" s="309"/>
      <c r="D11" s="1820"/>
      <c r="E11" s="414" t="s">
        <v>24</v>
      </c>
      <c r="F11" s="69"/>
      <c r="G11" s="476">
        <f t="shared" ref="G11:M11" si="5">SUM(G12:G13)</f>
        <v>52</v>
      </c>
      <c r="H11" s="476">
        <f t="shared" si="5"/>
        <v>62</v>
      </c>
      <c r="I11" s="476">
        <f t="shared" si="5"/>
        <v>37</v>
      </c>
      <c r="J11" s="476">
        <f t="shared" si="5"/>
        <v>26</v>
      </c>
      <c r="K11" s="476">
        <f t="shared" si="5"/>
        <v>2</v>
      </c>
      <c r="L11" s="476">
        <f t="shared" si="5"/>
        <v>1</v>
      </c>
      <c r="M11" s="476">
        <f t="shared" si="5"/>
        <v>1</v>
      </c>
      <c r="N11" s="476">
        <f t="shared" si="4"/>
        <v>181</v>
      </c>
      <c r="O11" s="476"/>
      <c r="P11" s="476">
        <f t="shared" ref="P11:V11" si="6">SUM(P12:P13)</f>
        <v>50</v>
      </c>
      <c r="Q11" s="476">
        <f t="shared" si="6"/>
        <v>61</v>
      </c>
      <c r="R11" s="476">
        <f t="shared" si="6"/>
        <v>36</v>
      </c>
      <c r="S11" s="476">
        <f t="shared" si="6"/>
        <v>26</v>
      </c>
      <c r="T11" s="476">
        <f t="shared" si="6"/>
        <v>2</v>
      </c>
      <c r="U11" s="476">
        <f t="shared" si="6"/>
        <v>1</v>
      </c>
      <c r="V11" s="476">
        <f t="shared" si="6"/>
        <v>1</v>
      </c>
      <c r="W11" s="474">
        <f t="shared" si="3"/>
        <v>177</v>
      </c>
      <c r="X11" s="415"/>
    </row>
    <row r="12" spans="1:91" s="82" customFormat="1" ht="11.1" customHeight="1">
      <c r="A12" s="309">
        <v>1</v>
      </c>
      <c r="B12" s="309">
        <v>1</v>
      </c>
      <c r="C12" s="309">
        <v>5</v>
      </c>
      <c r="D12" s="1820"/>
      <c r="E12" s="411"/>
      <c r="F12" s="69" t="s">
        <v>161</v>
      </c>
      <c r="G12" s="475">
        <v>45</v>
      </c>
      <c r="H12" s="475">
        <v>46</v>
      </c>
      <c r="I12" s="475">
        <v>30</v>
      </c>
      <c r="J12" s="475">
        <v>23</v>
      </c>
      <c r="K12" s="475">
        <v>1</v>
      </c>
      <c r="L12" s="475">
        <v>1</v>
      </c>
      <c r="M12" s="475">
        <v>1</v>
      </c>
      <c r="N12" s="312">
        <f t="shared" si="4"/>
        <v>147</v>
      </c>
      <c r="O12" s="312"/>
      <c r="P12" s="475">
        <v>45</v>
      </c>
      <c r="Q12" s="475">
        <v>46</v>
      </c>
      <c r="R12" s="475">
        <v>29</v>
      </c>
      <c r="S12" s="475">
        <v>23</v>
      </c>
      <c r="T12" s="475">
        <v>1</v>
      </c>
      <c r="U12" s="475">
        <v>1</v>
      </c>
      <c r="V12" s="475">
        <v>1</v>
      </c>
      <c r="W12" s="313">
        <f t="shared" si="3"/>
        <v>146</v>
      </c>
      <c r="X12" s="167"/>
    </row>
    <row r="13" spans="1:91" s="82" customFormat="1" ht="11.1" customHeight="1">
      <c r="A13" s="309">
        <v>1</v>
      </c>
      <c r="B13" s="309">
        <v>1</v>
      </c>
      <c r="C13" s="309">
        <v>5</v>
      </c>
      <c r="D13" s="1820"/>
      <c r="E13" s="411"/>
      <c r="F13" s="69" t="s">
        <v>162</v>
      </c>
      <c r="G13" s="475">
        <v>7</v>
      </c>
      <c r="H13" s="475">
        <v>16</v>
      </c>
      <c r="I13" s="475">
        <v>7</v>
      </c>
      <c r="J13" s="475">
        <v>3</v>
      </c>
      <c r="K13" s="475">
        <v>1</v>
      </c>
      <c r="L13" s="475">
        <v>0</v>
      </c>
      <c r="M13" s="475">
        <v>0</v>
      </c>
      <c r="N13" s="312">
        <f t="shared" si="4"/>
        <v>34</v>
      </c>
      <c r="O13" s="312"/>
      <c r="P13" s="475">
        <v>5</v>
      </c>
      <c r="Q13" s="475">
        <v>15</v>
      </c>
      <c r="R13" s="475">
        <v>7</v>
      </c>
      <c r="S13" s="475">
        <v>3</v>
      </c>
      <c r="T13" s="475">
        <v>1</v>
      </c>
      <c r="U13" s="475">
        <v>0</v>
      </c>
      <c r="V13" s="475">
        <v>0</v>
      </c>
      <c r="W13" s="313">
        <f t="shared" si="3"/>
        <v>31</v>
      </c>
      <c r="X13" s="167"/>
    </row>
    <row r="14" spans="1:91" s="82" customFormat="1" ht="12" customHeight="1">
      <c r="A14" s="309"/>
      <c r="B14" s="309"/>
      <c r="C14" s="309"/>
      <c r="D14" s="1820"/>
      <c r="E14" s="414" t="s">
        <v>25</v>
      </c>
      <c r="F14" s="69"/>
      <c r="G14" s="476">
        <f t="shared" ref="G14:M14" si="7">SUM(G15:G16)</f>
        <v>45</v>
      </c>
      <c r="H14" s="476">
        <f t="shared" si="7"/>
        <v>51</v>
      </c>
      <c r="I14" s="476">
        <f t="shared" si="7"/>
        <v>25</v>
      </c>
      <c r="J14" s="476">
        <f t="shared" si="7"/>
        <v>17</v>
      </c>
      <c r="K14" s="476">
        <f t="shared" si="7"/>
        <v>1</v>
      </c>
      <c r="L14" s="476">
        <f t="shared" si="7"/>
        <v>0</v>
      </c>
      <c r="M14" s="476">
        <f t="shared" si="7"/>
        <v>0</v>
      </c>
      <c r="N14" s="476">
        <f t="shared" si="4"/>
        <v>139</v>
      </c>
      <c r="O14" s="476"/>
      <c r="P14" s="476">
        <f t="shared" ref="P14:V14" si="8">SUM(P15:P16)</f>
        <v>44</v>
      </c>
      <c r="Q14" s="476">
        <f t="shared" si="8"/>
        <v>51</v>
      </c>
      <c r="R14" s="476">
        <f t="shared" si="8"/>
        <v>25</v>
      </c>
      <c r="S14" s="476">
        <f t="shared" si="8"/>
        <v>16</v>
      </c>
      <c r="T14" s="476">
        <f t="shared" si="8"/>
        <v>1</v>
      </c>
      <c r="U14" s="476">
        <f t="shared" si="8"/>
        <v>0</v>
      </c>
      <c r="V14" s="476">
        <f t="shared" si="8"/>
        <v>0</v>
      </c>
      <c r="W14" s="474">
        <f t="shared" si="3"/>
        <v>137</v>
      </c>
      <c r="X14" s="167"/>
      <c r="Y14" s="405"/>
    </row>
    <row r="15" spans="1:91" s="82" customFormat="1" ht="11.1" customHeight="1">
      <c r="A15" s="309">
        <v>1</v>
      </c>
      <c r="B15" s="309">
        <v>1</v>
      </c>
      <c r="C15" s="309">
        <v>12</v>
      </c>
      <c r="D15" s="1820"/>
      <c r="E15" s="414"/>
      <c r="F15" s="69" t="s">
        <v>163</v>
      </c>
      <c r="G15" s="475">
        <v>0</v>
      </c>
      <c r="H15" s="475">
        <v>0</v>
      </c>
      <c r="I15" s="475">
        <v>0</v>
      </c>
      <c r="J15" s="475">
        <v>0</v>
      </c>
      <c r="K15" s="475">
        <v>0</v>
      </c>
      <c r="L15" s="475">
        <v>0</v>
      </c>
      <c r="M15" s="475">
        <v>0</v>
      </c>
      <c r="N15" s="312">
        <f t="shared" si="4"/>
        <v>0</v>
      </c>
      <c r="O15" s="312"/>
      <c r="P15" s="475">
        <v>0</v>
      </c>
      <c r="Q15" s="475">
        <v>0</v>
      </c>
      <c r="R15" s="475">
        <v>0</v>
      </c>
      <c r="S15" s="475">
        <v>0</v>
      </c>
      <c r="T15" s="475">
        <v>0</v>
      </c>
      <c r="U15" s="475">
        <v>0</v>
      </c>
      <c r="V15" s="475">
        <v>0</v>
      </c>
      <c r="W15" s="313">
        <f t="shared" si="3"/>
        <v>0</v>
      </c>
      <c r="X15" s="167"/>
      <c r="Y15" s="405"/>
    </row>
    <row r="16" spans="1:91" s="82" customFormat="1" ht="11.1" customHeight="1">
      <c r="A16" s="309">
        <v>1</v>
      </c>
      <c r="B16" s="309">
        <v>1</v>
      </c>
      <c r="C16" s="309">
        <v>12</v>
      </c>
      <c r="D16" s="1820"/>
      <c r="E16" s="416"/>
      <c r="F16" s="69" t="s">
        <v>164</v>
      </c>
      <c r="G16" s="475">
        <v>45</v>
      </c>
      <c r="H16" s="475">
        <v>51</v>
      </c>
      <c r="I16" s="475">
        <v>25</v>
      </c>
      <c r="J16" s="475">
        <v>17</v>
      </c>
      <c r="K16" s="475">
        <v>1</v>
      </c>
      <c r="L16" s="475">
        <v>0</v>
      </c>
      <c r="M16" s="475">
        <v>0</v>
      </c>
      <c r="N16" s="312">
        <f t="shared" si="4"/>
        <v>139</v>
      </c>
      <c r="O16" s="312"/>
      <c r="P16" s="475">
        <v>44</v>
      </c>
      <c r="Q16" s="475">
        <v>51</v>
      </c>
      <c r="R16" s="475">
        <v>25</v>
      </c>
      <c r="S16" s="475">
        <v>16</v>
      </c>
      <c r="T16" s="475">
        <v>1</v>
      </c>
      <c r="U16" s="475">
        <v>0</v>
      </c>
      <c r="V16" s="475">
        <v>0</v>
      </c>
      <c r="W16" s="313">
        <f t="shared" si="3"/>
        <v>137</v>
      </c>
      <c r="X16" s="167"/>
      <c r="Y16" s="405"/>
    </row>
    <row r="17" spans="1:25" s="82" customFormat="1" ht="12" customHeight="1">
      <c r="A17" s="309"/>
      <c r="B17" s="309"/>
      <c r="C17" s="309"/>
      <c r="D17" s="1820"/>
      <c r="E17" s="417" t="s">
        <v>26</v>
      </c>
      <c r="F17" s="112"/>
      <c r="G17" s="476">
        <f t="shared" ref="G17:M17" si="9">SUM(G18:G23)</f>
        <v>36</v>
      </c>
      <c r="H17" s="476">
        <f t="shared" si="9"/>
        <v>57</v>
      </c>
      <c r="I17" s="476">
        <f t="shared" si="9"/>
        <v>24</v>
      </c>
      <c r="J17" s="476">
        <f t="shared" si="9"/>
        <v>30</v>
      </c>
      <c r="K17" s="476">
        <f t="shared" si="9"/>
        <v>4</v>
      </c>
      <c r="L17" s="476">
        <f t="shared" si="9"/>
        <v>7</v>
      </c>
      <c r="M17" s="476">
        <f t="shared" si="9"/>
        <v>5</v>
      </c>
      <c r="N17" s="476">
        <f t="shared" si="4"/>
        <v>163</v>
      </c>
      <c r="O17" s="476"/>
      <c r="P17" s="476">
        <f t="shared" ref="P17:V17" si="10">SUM(P18:P23)</f>
        <v>35</v>
      </c>
      <c r="Q17" s="476">
        <f t="shared" si="10"/>
        <v>55</v>
      </c>
      <c r="R17" s="476">
        <f t="shared" si="10"/>
        <v>22</v>
      </c>
      <c r="S17" s="476">
        <f t="shared" si="10"/>
        <v>29</v>
      </c>
      <c r="T17" s="476">
        <f t="shared" si="10"/>
        <v>4</v>
      </c>
      <c r="U17" s="476">
        <f t="shared" si="10"/>
        <v>7</v>
      </c>
      <c r="V17" s="476">
        <f t="shared" si="10"/>
        <v>4</v>
      </c>
      <c r="W17" s="474">
        <f t="shared" si="3"/>
        <v>156</v>
      </c>
      <c r="X17" s="167"/>
      <c r="Y17" s="405"/>
    </row>
    <row r="18" spans="1:25" s="82" customFormat="1" ht="11.1" customHeight="1">
      <c r="A18" s="309">
        <v>1</v>
      </c>
      <c r="B18" s="309">
        <v>1</v>
      </c>
      <c r="C18" s="309">
        <v>2</v>
      </c>
      <c r="D18" s="1820"/>
      <c r="E18" s="416"/>
      <c r="F18" s="69" t="s">
        <v>165</v>
      </c>
      <c r="G18" s="475">
        <v>9</v>
      </c>
      <c r="H18" s="475">
        <v>14</v>
      </c>
      <c r="I18" s="475">
        <v>3</v>
      </c>
      <c r="J18" s="475">
        <v>3</v>
      </c>
      <c r="K18" s="475">
        <v>0</v>
      </c>
      <c r="L18" s="475">
        <v>0</v>
      </c>
      <c r="M18" s="475">
        <v>0</v>
      </c>
      <c r="N18" s="312">
        <f t="shared" si="4"/>
        <v>29</v>
      </c>
      <c r="O18" s="312"/>
      <c r="P18" s="475">
        <v>9</v>
      </c>
      <c r="Q18" s="475">
        <v>14</v>
      </c>
      <c r="R18" s="475">
        <v>3</v>
      </c>
      <c r="S18" s="475">
        <v>3</v>
      </c>
      <c r="T18" s="475">
        <v>0</v>
      </c>
      <c r="U18" s="475">
        <v>0</v>
      </c>
      <c r="V18" s="475">
        <v>0</v>
      </c>
      <c r="W18" s="313">
        <f t="shared" si="3"/>
        <v>29</v>
      </c>
      <c r="X18" s="167"/>
      <c r="Y18" s="405"/>
    </row>
    <row r="19" spans="1:25" s="82" customFormat="1" ht="11.1" customHeight="1">
      <c r="A19" s="309">
        <v>1</v>
      </c>
      <c r="B19" s="309">
        <v>1</v>
      </c>
      <c r="C19" s="309">
        <v>2</v>
      </c>
      <c r="D19" s="1820"/>
      <c r="E19" s="411"/>
      <c r="F19" s="69" t="s">
        <v>166</v>
      </c>
      <c r="G19" s="475">
        <v>1</v>
      </c>
      <c r="H19" s="475">
        <v>4</v>
      </c>
      <c r="I19" s="475">
        <v>3</v>
      </c>
      <c r="J19" s="475">
        <v>1</v>
      </c>
      <c r="K19" s="475">
        <v>0</v>
      </c>
      <c r="L19" s="475">
        <v>0</v>
      </c>
      <c r="M19" s="475">
        <v>0</v>
      </c>
      <c r="N19" s="312">
        <f t="shared" si="4"/>
        <v>9</v>
      </c>
      <c r="O19" s="312"/>
      <c r="P19" s="475">
        <v>1</v>
      </c>
      <c r="Q19" s="475">
        <v>4</v>
      </c>
      <c r="R19" s="475">
        <v>3</v>
      </c>
      <c r="S19" s="475">
        <v>1</v>
      </c>
      <c r="T19" s="475">
        <v>0</v>
      </c>
      <c r="U19" s="475">
        <v>0</v>
      </c>
      <c r="V19" s="475">
        <v>0</v>
      </c>
      <c r="W19" s="313">
        <f t="shared" si="3"/>
        <v>9</v>
      </c>
      <c r="X19" s="167"/>
      <c r="Y19" s="405"/>
    </row>
    <row r="20" spans="1:25" s="82" customFormat="1" ht="11.1" customHeight="1">
      <c r="A20" s="309">
        <v>1</v>
      </c>
      <c r="B20" s="309">
        <v>1</v>
      </c>
      <c r="C20" s="309">
        <v>2</v>
      </c>
      <c r="D20" s="1820"/>
      <c r="E20" s="416"/>
      <c r="F20" s="69" t="s">
        <v>167</v>
      </c>
      <c r="G20" s="475">
        <v>2</v>
      </c>
      <c r="H20" s="475">
        <v>3</v>
      </c>
      <c r="I20" s="475">
        <v>1</v>
      </c>
      <c r="J20" s="475">
        <v>2</v>
      </c>
      <c r="K20" s="475">
        <v>2</v>
      </c>
      <c r="L20" s="475">
        <v>0</v>
      </c>
      <c r="M20" s="475">
        <v>0</v>
      </c>
      <c r="N20" s="312">
        <f t="shared" si="4"/>
        <v>10</v>
      </c>
      <c r="O20" s="312"/>
      <c r="P20" s="475">
        <v>2</v>
      </c>
      <c r="Q20" s="475">
        <v>3</v>
      </c>
      <c r="R20" s="475">
        <v>1</v>
      </c>
      <c r="S20" s="475">
        <v>2</v>
      </c>
      <c r="T20" s="475">
        <v>2</v>
      </c>
      <c r="U20" s="475">
        <v>0</v>
      </c>
      <c r="V20" s="475">
        <v>0</v>
      </c>
      <c r="W20" s="313">
        <f t="shared" si="3"/>
        <v>10</v>
      </c>
      <c r="X20" s="167"/>
      <c r="Y20" s="405"/>
    </row>
    <row r="21" spans="1:25" s="82" customFormat="1" ht="11.1" customHeight="1">
      <c r="A21" s="309">
        <v>1</v>
      </c>
      <c r="B21" s="309">
        <v>1</v>
      </c>
      <c r="C21" s="309">
        <v>2</v>
      </c>
      <c r="D21" s="1820"/>
      <c r="E21" s="411"/>
      <c r="F21" s="69" t="s">
        <v>168</v>
      </c>
      <c r="G21" s="475">
        <v>6</v>
      </c>
      <c r="H21" s="475">
        <v>8</v>
      </c>
      <c r="I21" s="475">
        <v>5</v>
      </c>
      <c r="J21" s="475">
        <v>4</v>
      </c>
      <c r="K21" s="475">
        <v>0</v>
      </c>
      <c r="L21" s="475">
        <v>0</v>
      </c>
      <c r="M21" s="475">
        <v>0</v>
      </c>
      <c r="N21" s="312">
        <f t="shared" si="4"/>
        <v>23</v>
      </c>
      <c r="O21" s="312"/>
      <c r="P21" s="475">
        <v>6</v>
      </c>
      <c r="Q21" s="475">
        <v>8</v>
      </c>
      <c r="R21" s="475">
        <v>4</v>
      </c>
      <c r="S21" s="475">
        <v>4</v>
      </c>
      <c r="T21" s="475">
        <v>0</v>
      </c>
      <c r="U21" s="475">
        <v>0</v>
      </c>
      <c r="V21" s="475">
        <v>0</v>
      </c>
      <c r="W21" s="313">
        <f t="shared" si="3"/>
        <v>22</v>
      </c>
      <c r="X21" s="167"/>
      <c r="Y21" s="405"/>
    </row>
    <row r="22" spans="1:25" s="82" customFormat="1" ht="11.1" customHeight="1">
      <c r="A22" s="309">
        <v>1</v>
      </c>
      <c r="B22" s="309">
        <v>1</v>
      </c>
      <c r="C22" s="309">
        <v>2</v>
      </c>
      <c r="D22" s="1820"/>
      <c r="E22" s="411"/>
      <c r="F22" s="69" t="s">
        <v>169</v>
      </c>
      <c r="G22" s="475">
        <v>18</v>
      </c>
      <c r="H22" s="475">
        <v>27</v>
      </c>
      <c r="I22" s="475">
        <v>12</v>
      </c>
      <c r="J22" s="475">
        <v>16</v>
      </c>
      <c r="K22" s="475">
        <v>0</v>
      </c>
      <c r="L22" s="475">
        <v>1</v>
      </c>
      <c r="M22" s="475">
        <v>1</v>
      </c>
      <c r="N22" s="312">
        <f t="shared" si="4"/>
        <v>75</v>
      </c>
      <c r="O22" s="312"/>
      <c r="P22" s="475">
        <v>17</v>
      </c>
      <c r="Q22" s="475">
        <v>25</v>
      </c>
      <c r="R22" s="475">
        <v>11</v>
      </c>
      <c r="S22" s="475">
        <v>15</v>
      </c>
      <c r="T22" s="475">
        <v>0</v>
      </c>
      <c r="U22" s="475">
        <v>1</v>
      </c>
      <c r="V22" s="475">
        <v>0</v>
      </c>
      <c r="W22" s="313">
        <f t="shared" si="3"/>
        <v>69</v>
      </c>
      <c r="X22" s="418"/>
      <c r="Y22" s="405"/>
    </row>
    <row r="23" spans="1:25" s="82" customFormat="1" ht="11.1" customHeight="1">
      <c r="A23" s="309">
        <v>1</v>
      </c>
      <c r="B23" s="309">
        <v>1</v>
      </c>
      <c r="C23" s="309">
        <v>2</v>
      </c>
      <c r="D23" s="1820"/>
      <c r="E23" s="411"/>
      <c r="F23" s="126" t="s">
        <v>170</v>
      </c>
      <c r="G23" s="475">
        <v>0</v>
      </c>
      <c r="H23" s="475">
        <v>1</v>
      </c>
      <c r="I23" s="475">
        <v>0</v>
      </c>
      <c r="J23" s="475">
        <v>4</v>
      </c>
      <c r="K23" s="475">
        <v>2</v>
      </c>
      <c r="L23" s="475">
        <v>6</v>
      </c>
      <c r="M23" s="475">
        <v>4</v>
      </c>
      <c r="N23" s="312">
        <f t="shared" si="4"/>
        <v>17</v>
      </c>
      <c r="O23" s="312"/>
      <c r="P23" s="475">
        <v>0</v>
      </c>
      <c r="Q23" s="475">
        <v>1</v>
      </c>
      <c r="R23" s="475">
        <v>0</v>
      </c>
      <c r="S23" s="475">
        <v>4</v>
      </c>
      <c r="T23" s="475">
        <v>2</v>
      </c>
      <c r="U23" s="475">
        <v>6</v>
      </c>
      <c r="V23" s="475">
        <v>4</v>
      </c>
      <c r="W23" s="313">
        <f t="shared" si="3"/>
        <v>17</v>
      </c>
      <c r="X23" s="418"/>
      <c r="Y23" s="405"/>
    </row>
    <row r="24" spans="1:25" s="82" customFormat="1" ht="12" customHeight="1">
      <c r="A24" s="309" t="s">
        <v>171</v>
      </c>
      <c r="B24" s="309"/>
      <c r="C24" s="309"/>
      <c r="D24" s="1820"/>
      <c r="E24" s="417" t="s">
        <v>27</v>
      </c>
      <c r="F24" s="69"/>
      <c r="G24" s="476">
        <f t="shared" ref="G24:M24" si="11">SUM(G25:G26)</f>
        <v>9</v>
      </c>
      <c r="H24" s="476">
        <f t="shared" si="11"/>
        <v>18</v>
      </c>
      <c r="I24" s="476">
        <f t="shared" si="11"/>
        <v>15</v>
      </c>
      <c r="J24" s="476">
        <f t="shared" si="11"/>
        <v>14</v>
      </c>
      <c r="K24" s="476">
        <f t="shared" si="11"/>
        <v>1</v>
      </c>
      <c r="L24" s="476">
        <f t="shared" si="11"/>
        <v>0</v>
      </c>
      <c r="M24" s="476">
        <f t="shared" si="11"/>
        <v>1</v>
      </c>
      <c r="N24" s="476">
        <f t="shared" si="4"/>
        <v>58</v>
      </c>
      <c r="O24" s="476"/>
      <c r="P24" s="476">
        <f t="shared" ref="P24:V24" si="12">SUM(P25:P26)</f>
        <v>9</v>
      </c>
      <c r="Q24" s="476">
        <f t="shared" si="12"/>
        <v>18</v>
      </c>
      <c r="R24" s="476">
        <f t="shared" si="12"/>
        <v>15</v>
      </c>
      <c r="S24" s="476">
        <f t="shared" si="12"/>
        <v>14</v>
      </c>
      <c r="T24" s="476">
        <f t="shared" si="12"/>
        <v>1</v>
      </c>
      <c r="U24" s="476">
        <f t="shared" si="12"/>
        <v>0</v>
      </c>
      <c r="V24" s="476">
        <f t="shared" si="12"/>
        <v>1</v>
      </c>
      <c r="W24" s="474">
        <f t="shared" si="3"/>
        <v>58</v>
      </c>
      <c r="X24" s="167"/>
      <c r="Y24" s="405"/>
    </row>
    <row r="25" spans="1:25" s="82" customFormat="1" ht="11.1" customHeight="1">
      <c r="A25" s="309">
        <v>1</v>
      </c>
      <c r="B25" s="309">
        <v>1</v>
      </c>
      <c r="C25" s="309">
        <v>4</v>
      </c>
      <c r="D25" s="1820"/>
      <c r="E25" s="411"/>
      <c r="F25" s="69" t="s">
        <v>165</v>
      </c>
      <c r="G25" s="475">
        <v>6</v>
      </c>
      <c r="H25" s="475">
        <v>9</v>
      </c>
      <c r="I25" s="475">
        <v>3</v>
      </c>
      <c r="J25" s="475">
        <v>7</v>
      </c>
      <c r="K25" s="475">
        <v>0</v>
      </c>
      <c r="L25" s="475">
        <v>0</v>
      </c>
      <c r="M25" s="475">
        <v>1</v>
      </c>
      <c r="N25" s="312">
        <f>SUM(G25:M25)</f>
        <v>26</v>
      </c>
      <c r="O25" s="312"/>
      <c r="P25" s="475">
        <v>6</v>
      </c>
      <c r="Q25" s="475">
        <v>9</v>
      </c>
      <c r="R25" s="475">
        <v>3</v>
      </c>
      <c r="S25" s="475">
        <v>7</v>
      </c>
      <c r="T25" s="475">
        <v>0</v>
      </c>
      <c r="U25" s="475">
        <v>0</v>
      </c>
      <c r="V25" s="475">
        <v>1</v>
      </c>
      <c r="W25" s="313">
        <f>SUM(O25:V25)</f>
        <v>26</v>
      </c>
      <c r="X25" s="167"/>
      <c r="Y25" s="405"/>
    </row>
    <row r="26" spans="1:25" s="82" customFormat="1" ht="11.1" customHeight="1">
      <c r="A26" s="309">
        <v>1</v>
      </c>
      <c r="B26" s="309">
        <v>1</v>
      </c>
      <c r="C26" s="309">
        <v>4</v>
      </c>
      <c r="D26" s="1820"/>
      <c r="E26" s="411"/>
      <c r="F26" s="126" t="s">
        <v>159</v>
      </c>
      <c r="G26" s="475">
        <v>3</v>
      </c>
      <c r="H26" s="475">
        <v>9</v>
      </c>
      <c r="I26" s="475">
        <v>12</v>
      </c>
      <c r="J26" s="475">
        <v>7</v>
      </c>
      <c r="K26" s="475">
        <v>1</v>
      </c>
      <c r="L26" s="475">
        <v>0</v>
      </c>
      <c r="M26" s="475">
        <v>0</v>
      </c>
      <c r="N26" s="312">
        <f>SUM(G26:M26)</f>
        <v>32</v>
      </c>
      <c r="O26" s="312"/>
      <c r="P26" s="475">
        <v>3</v>
      </c>
      <c r="Q26" s="475">
        <v>9</v>
      </c>
      <c r="R26" s="475">
        <v>12</v>
      </c>
      <c r="S26" s="475">
        <v>7</v>
      </c>
      <c r="T26" s="475">
        <v>1</v>
      </c>
      <c r="U26" s="475">
        <v>0</v>
      </c>
      <c r="V26" s="475">
        <v>0</v>
      </c>
      <c r="W26" s="313">
        <f>SUM(O26:V26)</f>
        <v>32</v>
      </c>
      <c r="X26" s="167"/>
      <c r="Y26" s="405"/>
    </row>
    <row r="27" spans="1:25" s="82" customFormat="1" ht="12" customHeight="1">
      <c r="A27" s="309"/>
      <c r="B27" s="309"/>
      <c r="C27" s="309"/>
      <c r="D27" s="1820"/>
      <c r="E27" s="419" t="s">
        <v>69</v>
      </c>
      <c r="F27" s="69"/>
      <c r="G27" s="476">
        <f t="shared" ref="G27:M27" si="13">SUM(G28)</f>
        <v>17</v>
      </c>
      <c r="H27" s="476">
        <f t="shared" si="13"/>
        <v>16</v>
      </c>
      <c r="I27" s="476">
        <f t="shared" si="13"/>
        <v>4</v>
      </c>
      <c r="J27" s="476">
        <f t="shared" si="13"/>
        <v>8</v>
      </c>
      <c r="K27" s="476">
        <f t="shared" si="13"/>
        <v>0</v>
      </c>
      <c r="L27" s="476">
        <f t="shared" si="13"/>
        <v>1</v>
      </c>
      <c r="M27" s="476">
        <f t="shared" si="13"/>
        <v>0</v>
      </c>
      <c r="N27" s="476">
        <f t="shared" si="4"/>
        <v>46</v>
      </c>
      <c r="O27" s="476"/>
      <c r="P27" s="476">
        <f t="shared" ref="P27:V27" si="14">SUM(P28)</f>
        <v>17</v>
      </c>
      <c r="Q27" s="476">
        <f t="shared" si="14"/>
        <v>15</v>
      </c>
      <c r="R27" s="476">
        <f t="shared" si="14"/>
        <v>4</v>
      </c>
      <c r="S27" s="476">
        <f t="shared" si="14"/>
        <v>8</v>
      </c>
      <c r="T27" s="476">
        <f t="shared" si="14"/>
        <v>0</v>
      </c>
      <c r="U27" s="476">
        <f t="shared" si="14"/>
        <v>1</v>
      </c>
      <c r="V27" s="476">
        <f t="shared" si="14"/>
        <v>0</v>
      </c>
      <c r="W27" s="474">
        <f t="shared" si="3"/>
        <v>45</v>
      </c>
      <c r="X27" s="418"/>
      <c r="Y27" s="405"/>
    </row>
    <row r="28" spans="1:25" s="82" customFormat="1" ht="11.1" customHeight="1">
      <c r="A28" s="309">
        <v>1</v>
      </c>
      <c r="B28" s="309">
        <v>1</v>
      </c>
      <c r="C28" s="309">
        <v>1</v>
      </c>
      <c r="D28" s="1820"/>
      <c r="E28" s="416"/>
      <c r="F28" s="69" t="s">
        <v>172</v>
      </c>
      <c r="G28" s="475">
        <v>17</v>
      </c>
      <c r="H28" s="475">
        <v>16</v>
      </c>
      <c r="I28" s="475">
        <v>4</v>
      </c>
      <c r="J28" s="475">
        <v>8</v>
      </c>
      <c r="K28" s="475">
        <v>0</v>
      </c>
      <c r="L28" s="475">
        <v>1</v>
      </c>
      <c r="M28" s="475">
        <v>0</v>
      </c>
      <c r="N28" s="312">
        <f t="shared" si="4"/>
        <v>46</v>
      </c>
      <c r="O28" s="312"/>
      <c r="P28" s="475">
        <v>17</v>
      </c>
      <c r="Q28" s="475">
        <v>15</v>
      </c>
      <c r="R28" s="475">
        <v>4</v>
      </c>
      <c r="S28" s="475">
        <v>8</v>
      </c>
      <c r="T28" s="475">
        <v>0</v>
      </c>
      <c r="U28" s="475">
        <v>1</v>
      </c>
      <c r="V28" s="475">
        <v>0</v>
      </c>
      <c r="W28" s="313">
        <f t="shared" si="3"/>
        <v>45</v>
      </c>
      <c r="X28" s="167"/>
      <c r="Y28" s="405"/>
    </row>
    <row r="29" spans="1:25" s="82" customFormat="1" ht="12" customHeight="1">
      <c r="A29" s="309"/>
      <c r="B29" s="309"/>
      <c r="C29" s="309"/>
      <c r="D29" s="1819">
        <v>1402</v>
      </c>
      <c r="E29" s="113" t="s">
        <v>29</v>
      </c>
      <c r="F29" s="114"/>
      <c r="G29" s="318">
        <f>SUM(G30,G35,G38,G43,G46,G50,G53,G57)</f>
        <v>926</v>
      </c>
      <c r="H29" s="318">
        <f t="shared" ref="H29:V29" si="15">SUM(H30,H35,H38,H43,H46,H50,H53,H57)</f>
        <v>1045</v>
      </c>
      <c r="I29" s="318">
        <f t="shared" si="15"/>
        <v>401</v>
      </c>
      <c r="J29" s="318">
        <f t="shared" si="15"/>
        <v>339</v>
      </c>
      <c r="K29" s="318">
        <f t="shared" si="15"/>
        <v>35</v>
      </c>
      <c r="L29" s="318">
        <f t="shared" si="15"/>
        <v>15</v>
      </c>
      <c r="M29" s="318">
        <f t="shared" si="15"/>
        <v>17</v>
      </c>
      <c r="N29" s="318">
        <f>SUM(G29:M29)</f>
        <v>2778</v>
      </c>
      <c r="O29" s="318"/>
      <c r="P29" s="318">
        <f t="shared" si="15"/>
        <v>661</v>
      </c>
      <c r="Q29" s="318">
        <f t="shared" si="15"/>
        <v>704</v>
      </c>
      <c r="R29" s="318">
        <f t="shared" si="15"/>
        <v>260</v>
      </c>
      <c r="S29" s="318">
        <f t="shared" si="15"/>
        <v>222</v>
      </c>
      <c r="T29" s="318">
        <f t="shared" si="15"/>
        <v>29</v>
      </c>
      <c r="U29" s="318">
        <f t="shared" si="15"/>
        <v>15</v>
      </c>
      <c r="V29" s="318">
        <f t="shared" si="15"/>
        <v>15</v>
      </c>
      <c r="W29" s="319">
        <f>SUM(P29:V29)</f>
        <v>1906</v>
      </c>
      <c r="X29" s="167"/>
      <c r="Y29" s="405"/>
    </row>
    <row r="30" spans="1:25" s="82" customFormat="1" ht="12" customHeight="1">
      <c r="A30" s="309"/>
      <c r="B30" s="309"/>
      <c r="C30" s="309"/>
      <c r="D30" s="1820"/>
      <c r="E30" s="414" t="s">
        <v>30</v>
      </c>
      <c r="F30" s="69"/>
      <c r="G30" s="476">
        <f t="shared" ref="G30:M30" si="16">SUM(G31:G34)</f>
        <v>479</v>
      </c>
      <c r="H30" s="476">
        <f t="shared" si="16"/>
        <v>574</v>
      </c>
      <c r="I30" s="476">
        <f t="shared" si="16"/>
        <v>231</v>
      </c>
      <c r="J30" s="476">
        <f t="shared" si="16"/>
        <v>178</v>
      </c>
      <c r="K30" s="476">
        <f t="shared" si="16"/>
        <v>11</v>
      </c>
      <c r="L30" s="476">
        <f t="shared" si="16"/>
        <v>0</v>
      </c>
      <c r="M30" s="476">
        <f t="shared" si="16"/>
        <v>0</v>
      </c>
      <c r="N30" s="476">
        <f t="shared" si="4"/>
        <v>1473</v>
      </c>
      <c r="O30" s="476"/>
      <c r="P30" s="476">
        <f t="shared" ref="P30:V30" si="17">SUM(P31:P34)</f>
        <v>236</v>
      </c>
      <c r="Q30" s="476">
        <f t="shared" si="17"/>
        <v>267</v>
      </c>
      <c r="R30" s="476">
        <f t="shared" si="17"/>
        <v>96</v>
      </c>
      <c r="S30" s="476">
        <f t="shared" si="17"/>
        <v>68</v>
      </c>
      <c r="T30" s="476">
        <f t="shared" si="17"/>
        <v>6</v>
      </c>
      <c r="U30" s="476">
        <f t="shared" si="17"/>
        <v>0</v>
      </c>
      <c r="V30" s="476">
        <f t="shared" si="17"/>
        <v>0</v>
      </c>
      <c r="W30" s="474">
        <f t="shared" ref="W30:W58" si="18">SUM(P30:V30)</f>
        <v>673</v>
      </c>
      <c r="X30" s="167"/>
      <c r="Y30" s="405"/>
    </row>
    <row r="31" spans="1:25" s="82" customFormat="1" ht="11.1" customHeight="1">
      <c r="A31" s="309">
        <v>2</v>
      </c>
      <c r="B31" s="309">
        <v>4</v>
      </c>
      <c r="C31" s="309">
        <v>11</v>
      </c>
      <c r="D31" s="1820"/>
      <c r="E31" s="411"/>
      <c r="F31" s="69" t="s">
        <v>173</v>
      </c>
      <c r="G31" s="475">
        <v>146</v>
      </c>
      <c r="H31" s="475">
        <v>200</v>
      </c>
      <c r="I31" s="475">
        <v>84</v>
      </c>
      <c r="J31" s="475">
        <v>69</v>
      </c>
      <c r="K31" s="475">
        <v>3</v>
      </c>
      <c r="L31" s="475">
        <v>0</v>
      </c>
      <c r="M31" s="475">
        <v>0</v>
      </c>
      <c r="N31" s="312">
        <f t="shared" si="4"/>
        <v>502</v>
      </c>
      <c r="O31" s="312"/>
      <c r="P31" s="475">
        <v>57</v>
      </c>
      <c r="Q31" s="475">
        <v>75</v>
      </c>
      <c r="R31" s="475">
        <v>19</v>
      </c>
      <c r="S31" s="475">
        <v>13</v>
      </c>
      <c r="T31" s="475">
        <v>0</v>
      </c>
      <c r="U31" s="475">
        <v>0</v>
      </c>
      <c r="V31" s="475">
        <v>0</v>
      </c>
      <c r="W31" s="313">
        <f t="shared" si="18"/>
        <v>164</v>
      </c>
      <c r="X31" s="167"/>
      <c r="Y31" s="405"/>
    </row>
    <row r="32" spans="1:25" s="82" customFormat="1" ht="11.1" customHeight="1">
      <c r="A32" s="309">
        <v>2</v>
      </c>
      <c r="B32" s="309">
        <v>4</v>
      </c>
      <c r="C32" s="309">
        <v>11</v>
      </c>
      <c r="D32" s="1820"/>
      <c r="E32" s="411"/>
      <c r="F32" s="69" t="s">
        <v>174</v>
      </c>
      <c r="G32" s="475">
        <v>205</v>
      </c>
      <c r="H32" s="475">
        <v>218</v>
      </c>
      <c r="I32" s="475">
        <v>80</v>
      </c>
      <c r="J32" s="475">
        <v>66</v>
      </c>
      <c r="K32" s="475">
        <v>5</v>
      </c>
      <c r="L32" s="475">
        <v>0</v>
      </c>
      <c r="M32" s="475">
        <v>0</v>
      </c>
      <c r="N32" s="312">
        <f t="shared" si="4"/>
        <v>574</v>
      </c>
      <c r="O32" s="312"/>
      <c r="P32" s="475">
        <v>59</v>
      </c>
      <c r="Q32" s="475">
        <v>60</v>
      </c>
      <c r="R32" s="475">
        <v>21</v>
      </c>
      <c r="S32" s="475">
        <v>18</v>
      </c>
      <c r="T32" s="475">
        <v>3</v>
      </c>
      <c r="U32" s="475">
        <v>0</v>
      </c>
      <c r="V32" s="475">
        <v>0</v>
      </c>
      <c r="W32" s="313">
        <f t="shared" si="18"/>
        <v>161</v>
      </c>
      <c r="X32" s="167"/>
      <c r="Y32" s="405"/>
    </row>
    <row r="33" spans="1:41" s="82" customFormat="1" ht="11.1" customHeight="1">
      <c r="A33" s="309">
        <v>2</v>
      </c>
      <c r="B33" s="309">
        <v>4</v>
      </c>
      <c r="C33" s="309">
        <v>11</v>
      </c>
      <c r="D33" s="1820"/>
      <c r="E33" s="411"/>
      <c r="F33" s="69" t="s">
        <v>175</v>
      </c>
      <c r="G33" s="475">
        <v>69</v>
      </c>
      <c r="H33" s="475">
        <v>89</v>
      </c>
      <c r="I33" s="475">
        <v>38</v>
      </c>
      <c r="J33" s="475">
        <v>20</v>
      </c>
      <c r="K33" s="475">
        <v>3</v>
      </c>
      <c r="L33" s="475">
        <v>0</v>
      </c>
      <c r="M33" s="475">
        <v>0</v>
      </c>
      <c r="N33" s="312">
        <f t="shared" si="4"/>
        <v>219</v>
      </c>
      <c r="O33" s="312"/>
      <c r="P33" s="475">
        <v>61</v>
      </c>
      <c r="Q33" s="475">
        <v>66</v>
      </c>
      <c r="R33" s="475">
        <v>27</v>
      </c>
      <c r="S33" s="475">
        <v>14</v>
      </c>
      <c r="T33" s="475">
        <v>3</v>
      </c>
      <c r="U33" s="475">
        <v>0</v>
      </c>
      <c r="V33" s="475">
        <v>0</v>
      </c>
      <c r="W33" s="313">
        <f t="shared" si="18"/>
        <v>171</v>
      </c>
      <c r="X33" s="415"/>
      <c r="Y33" s="405"/>
    </row>
    <row r="34" spans="1:41" s="82" customFormat="1" ht="11.1" customHeight="1">
      <c r="A34" s="309">
        <v>2</v>
      </c>
      <c r="B34" s="309">
        <v>6</v>
      </c>
      <c r="C34" s="309">
        <v>11</v>
      </c>
      <c r="D34" s="1820"/>
      <c r="E34" s="416"/>
      <c r="F34" s="69" t="s">
        <v>176</v>
      </c>
      <c r="G34" s="475">
        <v>59</v>
      </c>
      <c r="H34" s="475">
        <v>67</v>
      </c>
      <c r="I34" s="475">
        <v>29</v>
      </c>
      <c r="J34" s="475">
        <v>23</v>
      </c>
      <c r="K34" s="475">
        <v>0</v>
      </c>
      <c r="L34" s="475">
        <v>0</v>
      </c>
      <c r="M34" s="312">
        <v>0</v>
      </c>
      <c r="N34" s="312">
        <f t="shared" si="4"/>
        <v>178</v>
      </c>
      <c r="O34" s="312"/>
      <c r="P34" s="475">
        <v>59</v>
      </c>
      <c r="Q34" s="475">
        <v>66</v>
      </c>
      <c r="R34" s="475">
        <v>29</v>
      </c>
      <c r="S34" s="475">
        <v>23</v>
      </c>
      <c r="T34" s="475">
        <v>0</v>
      </c>
      <c r="U34" s="475">
        <v>0</v>
      </c>
      <c r="V34" s="475">
        <v>0</v>
      </c>
      <c r="W34" s="313">
        <f t="shared" si="18"/>
        <v>177</v>
      </c>
      <c r="X34" s="415"/>
      <c r="Y34" s="405"/>
    </row>
    <row r="35" spans="1:41" s="82" customFormat="1" ht="12" customHeight="1">
      <c r="A35" s="309"/>
      <c r="B35" s="309"/>
      <c r="C35" s="309"/>
      <c r="D35" s="1820"/>
      <c r="E35" s="414" t="s">
        <v>218</v>
      </c>
      <c r="F35" s="69"/>
      <c r="G35" s="476">
        <f t="shared" ref="G35:M35" si="19">SUM(G36:G37)</f>
        <v>124</v>
      </c>
      <c r="H35" s="476">
        <f t="shared" si="19"/>
        <v>115</v>
      </c>
      <c r="I35" s="476">
        <f t="shared" si="19"/>
        <v>27</v>
      </c>
      <c r="J35" s="476">
        <f t="shared" si="19"/>
        <v>32</v>
      </c>
      <c r="K35" s="476">
        <f t="shared" si="19"/>
        <v>3</v>
      </c>
      <c r="L35" s="476">
        <f t="shared" si="19"/>
        <v>0</v>
      </c>
      <c r="M35" s="476">
        <f t="shared" si="19"/>
        <v>1</v>
      </c>
      <c r="N35" s="476">
        <f t="shared" si="4"/>
        <v>302</v>
      </c>
      <c r="O35" s="476"/>
      <c r="P35" s="476">
        <f t="shared" ref="P35:V35" si="20">SUM(P36:P37)</f>
        <v>105</v>
      </c>
      <c r="Q35" s="476">
        <f t="shared" si="20"/>
        <v>89</v>
      </c>
      <c r="R35" s="476">
        <f t="shared" si="20"/>
        <v>23</v>
      </c>
      <c r="S35" s="476">
        <f t="shared" si="20"/>
        <v>27</v>
      </c>
      <c r="T35" s="476">
        <f t="shared" si="20"/>
        <v>2</v>
      </c>
      <c r="U35" s="476">
        <f t="shared" si="20"/>
        <v>0</v>
      </c>
      <c r="V35" s="476">
        <f t="shared" si="20"/>
        <v>0</v>
      </c>
      <c r="W35" s="474">
        <f t="shared" si="18"/>
        <v>246</v>
      </c>
      <c r="X35" s="415"/>
      <c r="Y35" s="405"/>
    </row>
    <row r="36" spans="1:41" s="82" customFormat="1" ht="11.1" customHeight="1">
      <c r="A36" s="309">
        <v>2</v>
      </c>
      <c r="B36" s="309">
        <v>4</v>
      </c>
      <c r="C36" s="309">
        <v>10</v>
      </c>
      <c r="D36" s="1820"/>
      <c r="E36" s="411"/>
      <c r="F36" s="69" t="s">
        <v>174</v>
      </c>
      <c r="G36" s="475">
        <v>96</v>
      </c>
      <c r="H36" s="475">
        <v>91</v>
      </c>
      <c r="I36" s="475">
        <v>20</v>
      </c>
      <c r="J36" s="475">
        <v>16</v>
      </c>
      <c r="K36" s="475">
        <v>3</v>
      </c>
      <c r="L36" s="475">
        <v>0</v>
      </c>
      <c r="M36" s="475">
        <v>1</v>
      </c>
      <c r="N36" s="312">
        <f t="shared" si="4"/>
        <v>227</v>
      </c>
      <c r="O36" s="312"/>
      <c r="P36" s="475">
        <v>77</v>
      </c>
      <c r="Q36" s="475">
        <v>65</v>
      </c>
      <c r="R36" s="475">
        <v>16</v>
      </c>
      <c r="S36" s="475">
        <v>11</v>
      </c>
      <c r="T36" s="475">
        <v>2</v>
      </c>
      <c r="U36" s="475">
        <v>0</v>
      </c>
      <c r="V36" s="475">
        <v>0</v>
      </c>
      <c r="W36" s="313">
        <f t="shared" si="18"/>
        <v>171</v>
      </c>
      <c r="X36" s="415"/>
      <c r="Y36" s="405"/>
    </row>
    <row r="37" spans="1:41" s="82" customFormat="1" ht="11.1" customHeight="1">
      <c r="A37" s="309">
        <v>2</v>
      </c>
      <c r="B37" s="309">
        <v>6</v>
      </c>
      <c r="C37" s="309">
        <v>10</v>
      </c>
      <c r="D37" s="1820"/>
      <c r="E37" s="411"/>
      <c r="F37" s="69" t="s">
        <v>176</v>
      </c>
      <c r="G37" s="475">
        <v>28</v>
      </c>
      <c r="H37" s="475">
        <v>24</v>
      </c>
      <c r="I37" s="475">
        <v>7</v>
      </c>
      <c r="J37" s="475">
        <v>16</v>
      </c>
      <c r="K37" s="475">
        <v>0</v>
      </c>
      <c r="L37" s="475">
        <v>0</v>
      </c>
      <c r="M37" s="475">
        <v>0</v>
      </c>
      <c r="N37" s="312">
        <f t="shared" si="4"/>
        <v>75</v>
      </c>
      <c r="O37" s="312"/>
      <c r="P37" s="475">
        <v>28</v>
      </c>
      <c r="Q37" s="475">
        <v>24</v>
      </c>
      <c r="R37" s="475">
        <v>7</v>
      </c>
      <c r="S37" s="475">
        <v>16</v>
      </c>
      <c r="T37" s="475">
        <v>0</v>
      </c>
      <c r="U37" s="475">
        <v>0</v>
      </c>
      <c r="V37" s="475">
        <v>0</v>
      </c>
      <c r="W37" s="313">
        <f t="shared" si="18"/>
        <v>75</v>
      </c>
      <c r="X37" s="167"/>
      <c r="Y37" s="405"/>
    </row>
    <row r="38" spans="1:41" s="82" customFormat="1" ht="12" customHeight="1">
      <c r="A38" s="309"/>
      <c r="B38" s="309"/>
      <c r="C38" s="309"/>
      <c r="D38" s="1820"/>
      <c r="E38" s="414" t="s">
        <v>32</v>
      </c>
      <c r="F38" s="69"/>
      <c r="G38" s="476">
        <f t="shared" ref="G38:M38" si="21">SUM(G39:G42)</f>
        <v>134</v>
      </c>
      <c r="H38" s="476">
        <f t="shared" si="21"/>
        <v>134</v>
      </c>
      <c r="I38" s="476">
        <f t="shared" si="21"/>
        <v>47</v>
      </c>
      <c r="J38" s="476">
        <f t="shared" si="21"/>
        <v>53</v>
      </c>
      <c r="K38" s="476">
        <f t="shared" si="21"/>
        <v>4</v>
      </c>
      <c r="L38" s="476">
        <f t="shared" si="21"/>
        <v>1</v>
      </c>
      <c r="M38" s="476">
        <f t="shared" si="21"/>
        <v>1</v>
      </c>
      <c r="N38" s="476">
        <f t="shared" si="4"/>
        <v>374</v>
      </c>
      <c r="O38" s="476"/>
      <c r="P38" s="476">
        <f t="shared" ref="P38:V38" si="22">SUM(P39:P42)</f>
        <v>132</v>
      </c>
      <c r="Q38" s="476">
        <f t="shared" si="22"/>
        <v>129</v>
      </c>
      <c r="R38" s="476">
        <f t="shared" si="22"/>
        <v>46</v>
      </c>
      <c r="S38" s="476">
        <f t="shared" si="22"/>
        <v>52</v>
      </c>
      <c r="T38" s="476">
        <f t="shared" si="22"/>
        <v>4</v>
      </c>
      <c r="U38" s="476">
        <f t="shared" si="22"/>
        <v>1</v>
      </c>
      <c r="V38" s="476">
        <f t="shared" si="22"/>
        <v>1</v>
      </c>
      <c r="W38" s="474">
        <f t="shared" si="18"/>
        <v>365</v>
      </c>
      <c r="X38" s="415"/>
      <c r="Y38" s="405"/>
    </row>
    <row r="39" spans="1:41" s="82" customFormat="1" ht="11.1" customHeight="1">
      <c r="A39" s="309">
        <v>2</v>
      </c>
      <c r="B39" s="309">
        <v>4</v>
      </c>
      <c r="C39" s="309">
        <v>10</v>
      </c>
      <c r="D39" s="1820"/>
      <c r="E39" s="411"/>
      <c r="F39" s="69" t="s">
        <v>173</v>
      </c>
      <c r="G39" s="475">
        <v>66</v>
      </c>
      <c r="H39" s="475">
        <v>78</v>
      </c>
      <c r="I39" s="475">
        <v>24</v>
      </c>
      <c r="J39" s="475">
        <v>30</v>
      </c>
      <c r="K39" s="475">
        <v>3</v>
      </c>
      <c r="L39" s="475">
        <v>0</v>
      </c>
      <c r="M39" s="475">
        <v>1</v>
      </c>
      <c r="N39" s="312">
        <f t="shared" si="4"/>
        <v>202</v>
      </c>
      <c r="O39" s="312"/>
      <c r="P39" s="475">
        <v>65</v>
      </c>
      <c r="Q39" s="475">
        <v>75</v>
      </c>
      <c r="R39" s="475">
        <v>23</v>
      </c>
      <c r="S39" s="475">
        <v>30</v>
      </c>
      <c r="T39" s="475">
        <v>3</v>
      </c>
      <c r="U39" s="475">
        <v>0</v>
      </c>
      <c r="V39" s="475">
        <v>1</v>
      </c>
      <c r="W39" s="313">
        <f t="shared" si="18"/>
        <v>197</v>
      </c>
      <c r="X39" s="415"/>
      <c r="Y39" s="405"/>
    </row>
    <row r="40" spans="1:41" s="82" customFormat="1" ht="11.1" customHeight="1">
      <c r="A40" s="309">
        <v>2</v>
      </c>
      <c r="B40" s="309">
        <v>4</v>
      </c>
      <c r="C40" s="309">
        <v>10</v>
      </c>
      <c r="D40" s="1820"/>
      <c r="E40" s="411"/>
      <c r="F40" s="69" t="s">
        <v>177</v>
      </c>
      <c r="G40" s="475">
        <v>7</v>
      </c>
      <c r="H40" s="475">
        <v>3</v>
      </c>
      <c r="I40" s="475">
        <v>1</v>
      </c>
      <c r="J40" s="475">
        <v>6</v>
      </c>
      <c r="K40" s="475">
        <v>0</v>
      </c>
      <c r="L40" s="475">
        <v>0</v>
      </c>
      <c r="M40" s="475">
        <v>0</v>
      </c>
      <c r="N40" s="312">
        <f t="shared" si="4"/>
        <v>17</v>
      </c>
      <c r="O40" s="312"/>
      <c r="P40" s="475">
        <v>6</v>
      </c>
      <c r="Q40" s="475">
        <v>3</v>
      </c>
      <c r="R40" s="475">
        <v>1</v>
      </c>
      <c r="S40" s="475">
        <v>6</v>
      </c>
      <c r="T40" s="475">
        <v>0</v>
      </c>
      <c r="U40" s="475">
        <v>0</v>
      </c>
      <c r="V40" s="475">
        <v>0</v>
      </c>
      <c r="W40" s="313">
        <f t="shared" si="18"/>
        <v>16</v>
      </c>
      <c r="X40" s="422"/>
      <c r="Y40" s="405"/>
    </row>
    <row r="41" spans="1:41" s="82" customFormat="1" ht="11.1" customHeight="1">
      <c r="A41" s="309">
        <v>2</v>
      </c>
      <c r="B41" s="309">
        <v>4</v>
      </c>
      <c r="C41" s="309">
        <v>10</v>
      </c>
      <c r="D41" s="1820"/>
      <c r="E41" s="411"/>
      <c r="F41" s="69" t="s">
        <v>178</v>
      </c>
      <c r="G41" s="312">
        <v>25</v>
      </c>
      <c r="H41" s="312">
        <v>21</v>
      </c>
      <c r="I41" s="312">
        <v>11</v>
      </c>
      <c r="J41" s="312">
        <v>7</v>
      </c>
      <c r="K41" s="312">
        <v>0</v>
      </c>
      <c r="L41" s="312">
        <v>0</v>
      </c>
      <c r="M41" s="312">
        <v>0</v>
      </c>
      <c r="N41" s="312">
        <f t="shared" si="4"/>
        <v>64</v>
      </c>
      <c r="O41" s="312"/>
      <c r="P41" s="475">
        <v>25</v>
      </c>
      <c r="Q41" s="475">
        <v>20</v>
      </c>
      <c r="R41" s="475">
        <v>11</v>
      </c>
      <c r="S41" s="475">
        <v>7</v>
      </c>
      <c r="T41" s="475">
        <v>0</v>
      </c>
      <c r="U41" s="475">
        <v>0</v>
      </c>
      <c r="V41" s="475">
        <v>0</v>
      </c>
      <c r="W41" s="313">
        <f t="shared" si="18"/>
        <v>63</v>
      </c>
      <c r="X41" s="167"/>
      <c r="Y41" s="405"/>
    </row>
    <row r="42" spans="1:41" s="82" customFormat="1" ht="11.1" customHeight="1">
      <c r="A42" s="309">
        <v>2</v>
      </c>
      <c r="B42" s="309">
        <v>4</v>
      </c>
      <c r="C42" s="309">
        <v>10</v>
      </c>
      <c r="D42" s="1820"/>
      <c r="E42" s="411"/>
      <c r="F42" s="69" t="s">
        <v>179</v>
      </c>
      <c r="G42" s="475">
        <v>36</v>
      </c>
      <c r="H42" s="475">
        <v>32</v>
      </c>
      <c r="I42" s="475">
        <v>11</v>
      </c>
      <c r="J42" s="475">
        <v>10</v>
      </c>
      <c r="K42" s="475">
        <v>1</v>
      </c>
      <c r="L42" s="475">
        <v>1</v>
      </c>
      <c r="M42" s="475">
        <v>0</v>
      </c>
      <c r="N42" s="312">
        <f t="shared" si="4"/>
        <v>91</v>
      </c>
      <c r="O42" s="312"/>
      <c r="P42" s="312">
        <v>36</v>
      </c>
      <c r="Q42" s="312">
        <v>31</v>
      </c>
      <c r="R42" s="312">
        <v>11</v>
      </c>
      <c r="S42" s="312">
        <v>9</v>
      </c>
      <c r="T42" s="312">
        <v>1</v>
      </c>
      <c r="U42" s="312">
        <v>1</v>
      </c>
      <c r="V42" s="312">
        <v>0</v>
      </c>
      <c r="W42" s="313">
        <f t="shared" si="18"/>
        <v>89</v>
      </c>
      <c r="X42" s="167"/>
      <c r="Y42" s="405"/>
    </row>
    <row r="43" spans="1:41" s="82" customFormat="1" ht="12" customHeight="1">
      <c r="A43" s="309"/>
      <c r="B43" s="309"/>
      <c r="C43" s="309"/>
      <c r="D43" s="1820"/>
      <c r="E43" s="414" t="s">
        <v>33</v>
      </c>
      <c r="F43" s="69"/>
      <c r="G43" s="476">
        <f t="shared" ref="G43:M43" si="23">SUM(G44:G45)</f>
        <v>90</v>
      </c>
      <c r="H43" s="476">
        <f t="shared" si="23"/>
        <v>108</v>
      </c>
      <c r="I43" s="476">
        <f t="shared" si="23"/>
        <v>51</v>
      </c>
      <c r="J43" s="476">
        <f t="shared" si="23"/>
        <v>34</v>
      </c>
      <c r="K43" s="476">
        <f t="shared" si="23"/>
        <v>1</v>
      </c>
      <c r="L43" s="476">
        <f t="shared" si="23"/>
        <v>0</v>
      </c>
      <c r="M43" s="476">
        <f t="shared" si="23"/>
        <v>0</v>
      </c>
      <c r="N43" s="476">
        <f t="shared" si="4"/>
        <v>284</v>
      </c>
      <c r="O43" s="476"/>
      <c r="P43" s="476">
        <f t="shared" ref="P43:V43" si="24">SUM(P44:P45)</f>
        <v>89</v>
      </c>
      <c r="Q43" s="476">
        <f t="shared" si="24"/>
        <v>105</v>
      </c>
      <c r="R43" s="476">
        <f t="shared" si="24"/>
        <v>51</v>
      </c>
      <c r="S43" s="476">
        <f t="shared" si="24"/>
        <v>34</v>
      </c>
      <c r="T43" s="476">
        <f t="shared" si="24"/>
        <v>1</v>
      </c>
      <c r="U43" s="476">
        <f t="shared" si="24"/>
        <v>0</v>
      </c>
      <c r="V43" s="476">
        <f t="shared" si="24"/>
        <v>0</v>
      </c>
      <c r="W43" s="474">
        <f t="shared" si="18"/>
        <v>280</v>
      </c>
      <c r="X43" s="167"/>
      <c r="Y43" s="405"/>
    </row>
    <row r="44" spans="1:41" s="82" customFormat="1" ht="11.1" customHeight="1">
      <c r="A44" s="309">
        <v>2</v>
      </c>
      <c r="B44" s="309">
        <v>4</v>
      </c>
      <c r="C44" s="309">
        <v>3</v>
      </c>
      <c r="D44" s="1820"/>
      <c r="E44" s="416"/>
      <c r="F44" s="69" t="s">
        <v>173</v>
      </c>
      <c r="G44" s="475">
        <v>32</v>
      </c>
      <c r="H44" s="475">
        <v>38</v>
      </c>
      <c r="I44" s="475">
        <v>27</v>
      </c>
      <c r="J44" s="475">
        <v>11</v>
      </c>
      <c r="K44" s="475">
        <v>1</v>
      </c>
      <c r="L44" s="475">
        <v>0</v>
      </c>
      <c r="M44" s="475">
        <v>0</v>
      </c>
      <c r="N44" s="312">
        <f t="shared" si="4"/>
        <v>109</v>
      </c>
      <c r="O44" s="312"/>
      <c r="P44" s="475">
        <v>32</v>
      </c>
      <c r="Q44" s="475">
        <v>36</v>
      </c>
      <c r="R44" s="475">
        <v>27</v>
      </c>
      <c r="S44" s="475">
        <v>11</v>
      </c>
      <c r="T44" s="475">
        <v>1</v>
      </c>
      <c r="U44" s="475">
        <v>0</v>
      </c>
      <c r="V44" s="475">
        <v>0</v>
      </c>
      <c r="W44" s="313">
        <f t="shared" si="18"/>
        <v>107</v>
      </c>
      <c r="X44" s="167"/>
      <c r="Y44" s="405"/>
    </row>
    <row r="45" spans="1:41" s="82" customFormat="1" ht="11.1" customHeight="1">
      <c r="A45" s="309">
        <v>2</v>
      </c>
      <c r="B45" s="309">
        <v>4</v>
      </c>
      <c r="C45" s="309">
        <v>3</v>
      </c>
      <c r="D45" s="1820"/>
      <c r="E45" s="416"/>
      <c r="F45" s="69" t="s">
        <v>174</v>
      </c>
      <c r="G45" s="475">
        <v>58</v>
      </c>
      <c r="H45" s="475">
        <v>70</v>
      </c>
      <c r="I45" s="475">
        <v>24</v>
      </c>
      <c r="J45" s="475">
        <v>23</v>
      </c>
      <c r="K45" s="475">
        <v>0</v>
      </c>
      <c r="L45" s="475">
        <v>0</v>
      </c>
      <c r="M45" s="475">
        <v>0</v>
      </c>
      <c r="N45" s="312">
        <f t="shared" si="4"/>
        <v>175</v>
      </c>
      <c r="O45" s="312"/>
      <c r="P45" s="475">
        <v>57</v>
      </c>
      <c r="Q45" s="475">
        <v>69</v>
      </c>
      <c r="R45" s="475">
        <v>24</v>
      </c>
      <c r="S45" s="475">
        <v>23</v>
      </c>
      <c r="T45" s="475">
        <v>0</v>
      </c>
      <c r="U45" s="475">
        <v>0</v>
      </c>
      <c r="V45" s="475">
        <v>0</v>
      </c>
      <c r="W45" s="313">
        <f t="shared" si="18"/>
        <v>173</v>
      </c>
      <c r="Y45" s="405"/>
      <c r="Z45" s="405"/>
      <c r="AA45" s="405"/>
      <c r="AB45" s="405"/>
      <c r="AC45" s="405"/>
      <c r="AD45" s="405"/>
      <c r="AE45" s="405"/>
      <c r="AF45" s="405"/>
      <c r="AG45" s="405"/>
      <c r="AH45" s="405"/>
      <c r="AI45" s="405"/>
      <c r="AJ45" s="405"/>
      <c r="AK45" s="405"/>
      <c r="AL45" s="405"/>
      <c r="AM45" s="405"/>
      <c r="AN45" s="405"/>
      <c r="AO45" s="405"/>
    </row>
    <row r="46" spans="1:41" s="82" customFormat="1" ht="12" customHeight="1">
      <c r="A46" s="309"/>
      <c r="B46" s="309"/>
      <c r="C46" s="309"/>
      <c r="D46" s="1820"/>
      <c r="E46" s="414" t="s">
        <v>34</v>
      </c>
      <c r="F46" s="69"/>
      <c r="G46" s="476">
        <f t="shared" ref="G46:M46" si="25">SUM(G47:G49)</f>
        <v>19</v>
      </c>
      <c r="H46" s="476">
        <f t="shared" si="25"/>
        <v>28</v>
      </c>
      <c r="I46" s="476">
        <f t="shared" si="25"/>
        <v>20</v>
      </c>
      <c r="J46" s="476">
        <f t="shared" si="25"/>
        <v>12</v>
      </c>
      <c r="K46" s="476">
        <f t="shared" si="25"/>
        <v>1</v>
      </c>
      <c r="L46" s="476">
        <f t="shared" si="25"/>
        <v>0</v>
      </c>
      <c r="M46" s="476">
        <f t="shared" si="25"/>
        <v>0</v>
      </c>
      <c r="N46" s="476">
        <f t="shared" si="4"/>
        <v>80</v>
      </c>
      <c r="O46" s="476"/>
      <c r="P46" s="476">
        <f t="shared" ref="P46:V46" si="26">SUM(P47:P49)</f>
        <v>19</v>
      </c>
      <c r="Q46" s="476">
        <f t="shared" si="26"/>
        <v>28</v>
      </c>
      <c r="R46" s="476">
        <f t="shared" si="26"/>
        <v>19</v>
      </c>
      <c r="S46" s="476">
        <f t="shared" si="26"/>
        <v>12</v>
      </c>
      <c r="T46" s="476">
        <f t="shared" si="26"/>
        <v>1</v>
      </c>
      <c r="U46" s="476">
        <f t="shared" si="26"/>
        <v>0</v>
      </c>
      <c r="V46" s="476">
        <f t="shared" si="26"/>
        <v>0</v>
      </c>
      <c r="W46" s="474">
        <f t="shared" si="18"/>
        <v>79</v>
      </c>
      <c r="Y46" s="405"/>
      <c r="Z46" s="405"/>
      <c r="AA46" s="405"/>
      <c r="AB46" s="405"/>
      <c r="AC46" s="405"/>
      <c r="AD46" s="405"/>
      <c r="AE46" s="405"/>
      <c r="AF46" s="405"/>
      <c r="AG46" s="405"/>
      <c r="AH46" s="405"/>
      <c r="AI46" s="405"/>
      <c r="AJ46" s="405"/>
      <c r="AK46" s="405"/>
      <c r="AL46" s="405"/>
      <c r="AM46" s="405"/>
      <c r="AN46" s="405"/>
      <c r="AO46" s="405"/>
    </row>
    <row r="47" spans="1:41" s="82" customFormat="1" ht="11.1" customHeight="1">
      <c r="A47" s="309">
        <v>2</v>
      </c>
      <c r="B47" s="309">
        <v>4</v>
      </c>
      <c r="C47" s="309">
        <v>7</v>
      </c>
      <c r="D47" s="1820"/>
      <c r="E47" s="411"/>
      <c r="F47" s="69" t="s">
        <v>173</v>
      </c>
      <c r="G47" s="475">
        <v>6</v>
      </c>
      <c r="H47" s="475">
        <v>12</v>
      </c>
      <c r="I47" s="475">
        <v>7</v>
      </c>
      <c r="J47" s="475">
        <v>5</v>
      </c>
      <c r="K47" s="475">
        <v>1</v>
      </c>
      <c r="L47" s="475">
        <v>0</v>
      </c>
      <c r="M47" s="475">
        <v>0</v>
      </c>
      <c r="N47" s="312">
        <f t="shared" si="4"/>
        <v>31</v>
      </c>
      <c r="O47" s="312"/>
      <c r="P47" s="475">
        <v>6</v>
      </c>
      <c r="Q47" s="475">
        <v>12</v>
      </c>
      <c r="R47" s="475">
        <v>7</v>
      </c>
      <c r="S47" s="475">
        <v>5</v>
      </c>
      <c r="T47" s="475">
        <v>1</v>
      </c>
      <c r="U47" s="475">
        <v>0</v>
      </c>
      <c r="V47" s="475">
        <v>0</v>
      </c>
      <c r="W47" s="313">
        <f t="shared" si="18"/>
        <v>31</v>
      </c>
      <c r="Y47" s="405"/>
      <c r="Z47" s="405"/>
      <c r="AA47" s="405"/>
      <c r="AB47" s="405"/>
      <c r="AC47" s="405"/>
      <c r="AD47" s="405"/>
      <c r="AE47" s="405"/>
      <c r="AF47" s="405"/>
      <c r="AG47" s="405"/>
      <c r="AH47" s="405"/>
      <c r="AI47" s="405"/>
      <c r="AJ47" s="405"/>
      <c r="AK47" s="405"/>
      <c r="AL47" s="405"/>
      <c r="AM47" s="405"/>
      <c r="AN47" s="405"/>
      <c r="AO47" s="405"/>
    </row>
    <row r="48" spans="1:41" s="82" customFormat="1" ht="11.1" customHeight="1">
      <c r="A48" s="309">
        <v>2</v>
      </c>
      <c r="B48" s="309">
        <v>4</v>
      </c>
      <c r="C48" s="309">
        <v>7</v>
      </c>
      <c r="D48" s="1820"/>
      <c r="E48" s="411"/>
      <c r="F48" s="69" t="s">
        <v>180</v>
      </c>
      <c r="G48" s="475">
        <v>0</v>
      </c>
      <c r="H48" s="475">
        <v>1</v>
      </c>
      <c r="I48" s="475">
        <v>0</v>
      </c>
      <c r="J48" s="475">
        <v>0</v>
      </c>
      <c r="K48" s="475">
        <v>0</v>
      </c>
      <c r="L48" s="475">
        <v>0</v>
      </c>
      <c r="M48" s="475">
        <v>0</v>
      </c>
      <c r="N48" s="312">
        <f t="shared" si="4"/>
        <v>1</v>
      </c>
      <c r="O48" s="312"/>
      <c r="P48" s="475">
        <v>0</v>
      </c>
      <c r="Q48" s="475">
        <v>1</v>
      </c>
      <c r="R48" s="475">
        <v>0</v>
      </c>
      <c r="S48" s="475">
        <v>0</v>
      </c>
      <c r="T48" s="475">
        <v>0</v>
      </c>
      <c r="U48" s="475">
        <v>0</v>
      </c>
      <c r="V48" s="475">
        <v>0</v>
      </c>
      <c r="W48" s="313">
        <f t="shared" si="18"/>
        <v>1</v>
      </c>
      <c r="Y48" s="405"/>
      <c r="Z48" s="405"/>
      <c r="AA48" s="405"/>
      <c r="AB48" s="405"/>
      <c r="AC48" s="405"/>
      <c r="AD48" s="405"/>
      <c r="AE48" s="405"/>
      <c r="AF48" s="405"/>
      <c r="AG48" s="405"/>
      <c r="AH48" s="405"/>
      <c r="AI48" s="405"/>
      <c r="AJ48" s="405"/>
      <c r="AK48" s="405"/>
      <c r="AL48" s="405"/>
      <c r="AM48" s="405"/>
      <c r="AN48" s="405"/>
      <c r="AO48" s="405"/>
    </row>
    <row r="49" spans="1:41" s="82" customFormat="1" ht="11.1" customHeight="1">
      <c r="A49" s="309">
        <v>2</v>
      </c>
      <c r="B49" s="309">
        <v>4</v>
      </c>
      <c r="C49" s="309">
        <v>7</v>
      </c>
      <c r="D49" s="1820"/>
      <c r="E49" s="411"/>
      <c r="F49" s="69" t="s">
        <v>174</v>
      </c>
      <c r="G49" s="475">
        <v>13</v>
      </c>
      <c r="H49" s="475">
        <v>15</v>
      </c>
      <c r="I49" s="475">
        <v>13</v>
      </c>
      <c r="J49" s="475">
        <v>7</v>
      </c>
      <c r="K49" s="475">
        <v>0</v>
      </c>
      <c r="L49" s="475">
        <v>0</v>
      </c>
      <c r="M49" s="475">
        <v>0</v>
      </c>
      <c r="N49" s="312">
        <f t="shared" si="4"/>
        <v>48</v>
      </c>
      <c r="O49" s="312"/>
      <c r="P49" s="475">
        <v>13</v>
      </c>
      <c r="Q49" s="475">
        <v>15</v>
      </c>
      <c r="R49" s="475">
        <v>12</v>
      </c>
      <c r="S49" s="475">
        <v>7</v>
      </c>
      <c r="T49" s="475">
        <v>0</v>
      </c>
      <c r="U49" s="475">
        <v>0</v>
      </c>
      <c r="V49" s="475">
        <v>0</v>
      </c>
      <c r="W49" s="313">
        <f t="shared" si="18"/>
        <v>47</v>
      </c>
      <c r="Y49" s="405"/>
      <c r="Z49" s="405"/>
      <c r="AA49" s="405"/>
      <c r="AB49" s="405"/>
      <c r="AC49" s="405"/>
      <c r="AD49" s="405"/>
      <c r="AE49" s="405"/>
      <c r="AF49" s="405"/>
      <c r="AG49" s="405"/>
      <c r="AH49" s="405"/>
      <c r="AI49" s="405"/>
      <c r="AJ49" s="405"/>
      <c r="AK49" s="405"/>
      <c r="AL49" s="405"/>
      <c r="AM49" s="405"/>
      <c r="AN49" s="405"/>
      <c r="AO49" s="405"/>
    </row>
    <row r="50" spans="1:41" s="82" customFormat="1" ht="12" customHeight="1">
      <c r="A50" s="309"/>
      <c r="B50" s="309"/>
      <c r="C50" s="309"/>
      <c r="D50" s="1820"/>
      <c r="E50" s="414" t="s">
        <v>70</v>
      </c>
      <c r="F50" s="69"/>
      <c r="G50" s="476">
        <f t="shared" ref="G50:M50" si="27">SUM(G51:G52)</f>
        <v>25</v>
      </c>
      <c r="H50" s="476">
        <f t="shared" si="27"/>
        <v>35</v>
      </c>
      <c r="I50" s="476">
        <f t="shared" si="27"/>
        <v>14</v>
      </c>
      <c r="J50" s="476">
        <f t="shared" si="27"/>
        <v>10</v>
      </c>
      <c r="K50" s="476">
        <f t="shared" si="27"/>
        <v>2</v>
      </c>
      <c r="L50" s="476">
        <f t="shared" si="27"/>
        <v>0</v>
      </c>
      <c r="M50" s="476">
        <f t="shared" si="27"/>
        <v>0</v>
      </c>
      <c r="N50" s="476">
        <f t="shared" si="4"/>
        <v>86</v>
      </c>
      <c r="O50" s="476"/>
      <c r="P50" s="476">
        <f t="shared" ref="P50:V50" si="28">SUM(P51:P52)</f>
        <v>25</v>
      </c>
      <c r="Q50" s="476">
        <f t="shared" si="28"/>
        <v>35</v>
      </c>
      <c r="R50" s="476">
        <f t="shared" si="28"/>
        <v>14</v>
      </c>
      <c r="S50" s="476">
        <f t="shared" si="28"/>
        <v>10</v>
      </c>
      <c r="T50" s="476">
        <f t="shared" si="28"/>
        <v>2</v>
      </c>
      <c r="U50" s="476">
        <f t="shared" si="28"/>
        <v>0</v>
      </c>
      <c r="V50" s="476">
        <f t="shared" si="28"/>
        <v>0</v>
      </c>
      <c r="W50" s="474">
        <f t="shared" si="18"/>
        <v>86</v>
      </c>
      <c r="Y50" s="405"/>
      <c r="Z50" s="405"/>
      <c r="AA50" s="405"/>
      <c r="AB50" s="405"/>
      <c r="AC50" s="405"/>
      <c r="AD50" s="405"/>
      <c r="AE50" s="405"/>
      <c r="AF50" s="405"/>
      <c r="AG50" s="405"/>
      <c r="AH50" s="405"/>
      <c r="AI50" s="405"/>
      <c r="AJ50" s="405"/>
      <c r="AK50" s="405"/>
      <c r="AL50" s="405"/>
      <c r="AM50" s="405"/>
      <c r="AN50" s="405"/>
      <c r="AO50" s="405"/>
    </row>
    <row r="51" spans="1:41" s="82" customFormat="1" ht="11.1" customHeight="1">
      <c r="A51" s="309">
        <v>2</v>
      </c>
      <c r="B51" s="309">
        <v>4</v>
      </c>
      <c r="C51" s="309">
        <v>1</v>
      </c>
      <c r="D51" s="1820"/>
      <c r="E51" s="416"/>
      <c r="F51" s="69" t="s">
        <v>173</v>
      </c>
      <c r="G51" s="475">
        <v>16</v>
      </c>
      <c r="H51" s="475">
        <v>21</v>
      </c>
      <c r="I51" s="475">
        <v>7</v>
      </c>
      <c r="J51" s="475">
        <v>8</v>
      </c>
      <c r="K51" s="475">
        <v>0</v>
      </c>
      <c r="L51" s="475">
        <v>0</v>
      </c>
      <c r="M51" s="475">
        <v>0</v>
      </c>
      <c r="N51" s="312">
        <f t="shared" si="4"/>
        <v>52</v>
      </c>
      <c r="O51" s="312"/>
      <c r="P51" s="475">
        <v>16</v>
      </c>
      <c r="Q51" s="475">
        <v>21</v>
      </c>
      <c r="R51" s="475">
        <v>7</v>
      </c>
      <c r="S51" s="475">
        <v>8</v>
      </c>
      <c r="T51" s="475">
        <v>0</v>
      </c>
      <c r="U51" s="475">
        <v>0</v>
      </c>
      <c r="V51" s="475">
        <v>0</v>
      </c>
      <c r="W51" s="313">
        <f t="shared" si="18"/>
        <v>52</v>
      </c>
      <c r="Y51" s="405"/>
      <c r="Z51" s="405"/>
      <c r="AA51" s="405"/>
      <c r="AB51" s="405"/>
      <c r="AC51" s="405"/>
      <c r="AD51" s="405"/>
      <c r="AE51" s="405"/>
      <c r="AF51" s="405"/>
      <c r="AG51" s="405"/>
      <c r="AH51" s="405"/>
      <c r="AI51" s="405"/>
      <c r="AJ51" s="405"/>
      <c r="AK51" s="405"/>
      <c r="AL51" s="405"/>
      <c r="AM51" s="405"/>
      <c r="AN51" s="405"/>
      <c r="AO51" s="405"/>
    </row>
    <row r="52" spans="1:41" s="82" customFormat="1" ht="11.1" customHeight="1">
      <c r="A52" s="309">
        <v>2</v>
      </c>
      <c r="B52" s="309">
        <v>4</v>
      </c>
      <c r="C52" s="309">
        <v>1</v>
      </c>
      <c r="D52" s="1820"/>
      <c r="E52" s="416"/>
      <c r="F52" s="69" t="s">
        <v>174</v>
      </c>
      <c r="G52" s="475">
        <v>9</v>
      </c>
      <c r="H52" s="475">
        <v>14</v>
      </c>
      <c r="I52" s="475">
        <v>7</v>
      </c>
      <c r="J52" s="475">
        <v>2</v>
      </c>
      <c r="K52" s="475">
        <v>2</v>
      </c>
      <c r="L52" s="475">
        <v>0</v>
      </c>
      <c r="M52" s="475">
        <v>0</v>
      </c>
      <c r="N52" s="312">
        <f t="shared" si="4"/>
        <v>34</v>
      </c>
      <c r="O52" s="312"/>
      <c r="P52" s="475">
        <v>9</v>
      </c>
      <c r="Q52" s="475">
        <v>14</v>
      </c>
      <c r="R52" s="475">
        <v>7</v>
      </c>
      <c r="S52" s="475">
        <v>2</v>
      </c>
      <c r="T52" s="475">
        <v>2</v>
      </c>
      <c r="U52" s="475">
        <v>0</v>
      </c>
      <c r="V52" s="475">
        <v>0</v>
      </c>
      <c r="W52" s="313">
        <f t="shared" si="18"/>
        <v>34</v>
      </c>
      <c r="Y52" s="405"/>
      <c r="Z52" s="405"/>
      <c r="AA52" s="405"/>
      <c r="AB52" s="405"/>
      <c r="AC52" s="405"/>
      <c r="AD52" s="405"/>
      <c r="AE52" s="405"/>
      <c r="AF52" s="405"/>
      <c r="AG52" s="405"/>
      <c r="AH52" s="405"/>
      <c r="AI52" s="405"/>
      <c r="AJ52" s="405"/>
      <c r="AK52" s="405"/>
      <c r="AL52" s="405"/>
      <c r="AM52" s="405"/>
      <c r="AN52" s="405"/>
      <c r="AO52" s="405"/>
    </row>
    <row r="53" spans="1:41" s="82" customFormat="1" ht="12" customHeight="1">
      <c r="A53" s="309"/>
      <c r="B53" s="309"/>
      <c r="C53" s="309"/>
      <c r="D53" s="1820"/>
      <c r="E53" s="414" t="s">
        <v>36</v>
      </c>
      <c r="F53" s="69"/>
      <c r="G53" s="476">
        <f t="shared" ref="G53:M53" si="29">SUM(G54:G56)</f>
        <v>54</v>
      </c>
      <c r="H53" s="476">
        <f t="shared" si="29"/>
        <v>48</v>
      </c>
      <c r="I53" s="476">
        <f t="shared" si="29"/>
        <v>10</v>
      </c>
      <c r="J53" s="476">
        <f t="shared" si="29"/>
        <v>7</v>
      </c>
      <c r="K53" s="476">
        <f t="shared" si="29"/>
        <v>2</v>
      </c>
      <c r="L53" s="476">
        <f t="shared" si="29"/>
        <v>0</v>
      </c>
      <c r="M53" s="476">
        <f t="shared" si="29"/>
        <v>0</v>
      </c>
      <c r="N53" s="476">
        <f t="shared" si="4"/>
        <v>121</v>
      </c>
      <c r="O53" s="476"/>
      <c r="P53" s="476">
        <f t="shared" ref="P53:V53" si="30">SUM(P54:P56)</f>
        <v>54</v>
      </c>
      <c r="Q53" s="476">
        <f t="shared" si="30"/>
        <v>48</v>
      </c>
      <c r="R53" s="476">
        <f t="shared" si="30"/>
        <v>10</v>
      </c>
      <c r="S53" s="476">
        <f t="shared" si="30"/>
        <v>7</v>
      </c>
      <c r="T53" s="476">
        <f t="shared" si="30"/>
        <v>2</v>
      </c>
      <c r="U53" s="476">
        <f t="shared" si="30"/>
        <v>0</v>
      </c>
      <c r="V53" s="476">
        <f t="shared" si="30"/>
        <v>0</v>
      </c>
      <c r="W53" s="474">
        <f t="shared" si="18"/>
        <v>121</v>
      </c>
      <c r="Y53" s="405"/>
      <c r="Z53" s="405"/>
      <c r="AA53" s="405"/>
      <c r="AB53" s="405"/>
      <c r="AC53" s="405"/>
      <c r="AD53" s="405"/>
      <c r="AE53" s="405"/>
      <c r="AF53" s="405"/>
      <c r="AG53" s="405"/>
      <c r="AH53" s="405"/>
      <c r="AI53" s="405"/>
      <c r="AJ53" s="405"/>
      <c r="AK53" s="405"/>
      <c r="AL53" s="405"/>
      <c r="AM53" s="405"/>
      <c r="AN53" s="405"/>
      <c r="AO53" s="405"/>
    </row>
    <row r="54" spans="1:41" s="405" customFormat="1" ht="11.1" customHeight="1">
      <c r="A54" s="309">
        <v>2</v>
      </c>
      <c r="B54" s="309">
        <v>4</v>
      </c>
      <c r="C54" s="309">
        <v>9</v>
      </c>
      <c r="D54" s="1820"/>
      <c r="E54" s="370"/>
      <c r="F54" s="69" t="s">
        <v>173</v>
      </c>
      <c r="G54" s="475">
        <v>16</v>
      </c>
      <c r="H54" s="475">
        <v>23</v>
      </c>
      <c r="I54" s="475">
        <v>6</v>
      </c>
      <c r="J54" s="475">
        <v>4</v>
      </c>
      <c r="K54" s="475">
        <v>1</v>
      </c>
      <c r="L54" s="475">
        <v>0</v>
      </c>
      <c r="M54" s="475">
        <v>0</v>
      </c>
      <c r="N54" s="312">
        <f t="shared" si="4"/>
        <v>50</v>
      </c>
      <c r="O54" s="312"/>
      <c r="P54" s="475">
        <v>16</v>
      </c>
      <c r="Q54" s="475">
        <v>23</v>
      </c>
      <c r="R54" s="475">
        <v>6</v>
      </c>
      <c r="S54" s="475">
        <v>4</v>
      </c>
      <c r="T54" s="475">
        <v>1</v>
      </c>
      <c r="U54" s="475">
        <v>0</v>
      </c>
      <c r="V54" s="475">
        <v>0</v>
      </c>
      <c r="W54" s="313">
        <f t="shared" si="18"/>
        <v>50</v>
      </c>
      <c r="X54" s="82"/>
      <c r="Y54" s="404"/>
      <c r="Z54" s="404"/>
      <c r="AA54" s="404"/>
    </row>
    <row r="55" spans="1:41" s="82" customFormat="1" ht="11.1" customHeight="1">
      <c r="A55" s="309">
        <v>2</v>
      </c>
      <c r="B55" s="309">
        <v>4</v>
      </c>
      <c r="C55" s="309">
        <v>9</v>
      </c>
      <c r="D55" s="1820"/>
      <c r="E55" s="370"/>
      <c r="F55" s="69" t="s">
        <v>174</v>
      </c>
      <c r="G55" s="475">
        <v>28</v>
      </c>
      <c r="H55" s="475">
        <v>18</v>
      </c>
      <c r="I55" s="475">
        <v>4</v>
      </c>
      <c r="J55" s="475">
        <v>2</v>
      </c>
      <c r="K55" s="475">
        <v>1</v>
      </c>
      <c r="L55" s="475">
        <v>0</v>
      </c>
      <c r="M55" s="475">
        <v>0</v>
      </c>
      <c r="N55" s="312">
        <f t="shared" si="4"/>
        <v>53</v>
      </c>
      <c r="O55" s="312"/>
      <c r="P55" s="312">
        <v>28</v>
      </c>
      <c r="Q55" s="312">
        <v>18</v>
      </c>
      <c r="R55" s="312">
        <v>4</v>
      </c>
      <c r="S55" s="312">
        <v>2</v>
      </c>
      <c r="T55" s="312">
        <v>1</v>
      </c>
      <c r="U55" s="312">
        <v>0</v>
      </c>
      <c r="V55" s="312">
        <v>0</v>
      </c>
      <c r="W55" s="313">
        <f t="shared" si="18"/>
        <v>53</v>
      </c>
      <c r="Y55" s="405"/>
      <c r="Z55" s="405"/>
      <c r="AA55" s="405"/>
      <c r="AB55" s="405"/>
      <c r="AC55" s="405"/>
      <c r="AD55" s="405"/>
      <c r="AE55" s="405"/>
      <c r="AF55" s="405"/>
      <c r="AG55" s="405"/>
      <c r="AH55" s="405"/>
      <c r="AI55" s="405"/>
      <c r="AJ55" s="405"/>
      <c r="AK55" s="405"/>
      <c r="AL55" s="405"/>
      <c r="AM55" s="405"/>
      <c r="AN55" s="405"/>
      <c r="AO55" s="405"/>
    </row>
    <row r="56" spans="1:41" s="82" customFormat="1" ht="11.1" customHeight="1">
      <c r="A56" s="309">
        <v>2</v>
      </c>
      <c r="B56" s="309">
        <v>4</v>
      </c>
      <c r="C56" s="309">
        <v>9</v>
      </c>
      <c r="D56" s="1820"/>
      <c r="E56" s="370"/>
      <c r="F56" s="69" t="s">
        <v>179</v>
      </c>
      <c r="G56" s="475">
        <v>10</v>
      </c>
      <c r="H56" s="475">
        <v>7</v>
      </c>
      <c r="I56" s="475">
        <v>0</v>
      </c>
      <c r="J56" s="475">
        <v>1</v>
      </c>
      <c r="K56" s="475">
        <v>0</v>
      </c>
      <c r="L56" s="475">
        <v>0</v>
      </c>
      <c r="M56" s="475">
        <v>0</v>
      </c>
      <c r="N56" s="312">
        <f t="shared" si="4"/>
        <v>18</v>
      </c>
      <c r="O56" s="312"/>
      <c r="P56" s="475">
        <v>10</v>
      </c>
      <c r="Q56" s="475">
        <v>7</v>
      </c>
      <c r="R56" s="475">
        <v>0</v>
      </c>
      <c r="S56" s="475">
        <v>1</v>
      </c>
      <c r="T56" s="475">
        <v>0</v>
      </c>
      <c r="U56" s="475">
        <v>0</v>
      </c>
      <c r="V56" s="475">
        <v>0</v>
      </c>
      <c r="W56" s="313">
        <f t="shared" si="18"/>
        <v>18</v>
      </c>
      <c r="Y56" s="405"/>
      <c r="Z56" s="405"/>
      <c r="AA56" s="405"/>
      <c r="AB56" s="405"/>
      <c r="AC56" s="405"/>
      <c r="AD56" s="405"/>
      <c r="AE56" s="405"/>
      <c r="AF56" s="405"/>
      <c r="AG56" s="405"/>
      <c r="AH56" s="405"/>
      <c r="AI56" s="405"/>
      <c r="AJ56" s="405"/>
      <c r="AK56" s="405"/>
      <c r="AL56" s="405"/>
      <c r="AM56" s="405"/>
      <c r="AN56" s="405"/>
      <c r="AO56" s="405"/>
    </row>
    <row r="57" spans="1:41" s="82" customFormat="1" ht="12" customHeight="1">
      <c r="A57" s="309"/>
      <c r="B57" s="309"/>
      <c r="C57" s="309"/>
      <c r="D57" s="1820"/>
      <c r="E57" s="419" t="s">
        <v>37</v>
      </c>
      <c r="F57" s="118"/>
      <c r="G57" s="476">
        <f>SUM(G58)</f>
        <v>1</v>
      </c>
      <c r="H57" s="476">
        <f t="shared" ref="H57:M57" si="31">SUM(H58)</f>
        <v>3</v>
      </c>
      <c r="I57" s="476">
        <f t="shared" si="31"/>
        <v>1</v>
      </c>
      <c r="J57" s="476">
        <f t="shared" si="31"/>
        <v>13</v>
      </c>
      <c r="K57" s="476">
        <f t="shared" si="31"/>
        <v>11</v>
      </c>
      <c r="L57" s="476">
        <f t="shared" si="31"/>
        <v>14</v>
      </c>
      <c r="M57" s="476">
        <f t="shared" si="31"/>
        <v>15</v>
      </c>
      <c r="N57" s="476">
        <f t="shared" si="4"/>
        <v>58</v>
      </c>
      <c r="O57" s="476"/>
      <c r="P57" s="476">
        <f t="shared" ref="P57:V57" si="32">SUM(P58)</f>
        <v>1</v>
      </c>
      <c r="Q57" s="476">
        <f t="shared" si="32"/>
        <v>3</v>
      </c>
      <c r="R57" s="476">
        <f t="shared" si="32"/>
        <v>1</v>
      </c>
      <c r="S57" s="476">
        <f t="shared" si="32"/>
        <v>12</v>
      </c>
      <c r="T57" s="476">
        <f t="shared" si="32"/>
        <v>11</v>
      </c>
      <c r="U57" s="476">
        <f t="shared" si="32"/>
        <v>14</v>
      </c>
      <c r="V57" s="476">
        <f t="shared" si="32"/>
        <v>14</v>
      </c>
      <c r="W57" s="474">
        <f t="shared" si="18"/>
        <v>56</v>
      </c>
      <c r="Y57" s="405"/>
      <c r="Z57" s="405"/>
      <c r="AA57" s="405"/>
      <c r="AB57" s="405"/>
      <c r="AC57" s="405"/>
      <c r="AD57" s="405"/>
      <c r="AE57" s="405"/>
      <c r="AF57" s="405"/>
      <c r="AG57" s="405"/>
      <c r="AH57" s="405"/>
      <c r="AI57" s="405"/>
      <c r="AJ57" s="405"/>
      <c r="AK57" s="405"/>
      <c r="AL57" s="405"/>
      <c r="AM57" s="405"/>
      <c r="AN57" s="405"/>
      <c r="AO57" s="405"/>
    </row>
    <row r="58" spans="1:41" s="82" customFormat="1" ht="11.1" customHeight="1">
      <c r="A58" s="309">
        <v>2</v>
      </c>
      <c r="B58" s="309">
        <v>4</v>
      </c>
      <c r="C58" s="309">
        <v>11</v>
      </c>
      <c r="D58" s="1855"/>
      <c r="E58" s="416"/>
      <c r="F58" s="69" t="s">
        <v>181</v>
      </c>
      <c r="G58" s="475">
        <v>1</v>
      </c>
      <c r="H58" s="475">
        <v>3</v>
      </c>
      <c r="I58" s="475">
        <v>1</v>
      </c>
      <c r="J58" s="475">
        <v>13</v>
      </c>
      <c r="K58" s="475">
        <v>11</v>
      </c>
      <c r="L58" s="475">
        <v>14</v>
      </c>
      <c r="M58" s="475">
        <v>15</v>
      </c>
      <c r="N58" s="312">
        <f t="shared" si="4"/>
        <v>58</v>
      </c>
      <c r="O58" s="312"/>
      <c r="P58" s="475">
        <v>1</v>
      </c>
      <c r="Q58" s="475">
        <v>3</v>
      </c>
      <c r="R58" s="475">
        <v>1</v>
      </c>
      <c r="S58" s="475">
        <v>12</v>
      </c>
      <c r="T58" s="475">
        <v>11</v>
      </c>
      <c r="U58" s="475">
        <v>14</v>
      </c>
      <c r="V58" s="475">
        <v>14</v>
      </c>
      <c r="W58" s="313">
        <f t="shared" si="18"/>
        <v>56</v>
      </c>
      <c r="Y58" s="405"/>
      <c r="Z58" s="405"/>
      <c r="AA58" s="405"/>
      <c r="AB58" s="405"/>
      <c r="AC58" s="405"/>
      <c r="AD58" s="405"/>
      <c r="AE58" s="405"/>
      <c r="AF58" s="405"/>
      <c r="AG58" s="405"/>
      <c r="AH58" s="405"/>
      <c r="AI58" s="405"/>
      <c r="AJ58" s="405"/>
      <c r="AK58" s="405"/>
      <c r="AL58" s="405"/>
      <c r="AM58" s="405"/>
      <c r="AN58" s="405"/>
      <c r="AO58" s="405"/>
    </row>
    <row r="59" spans="1:41" s="82" customFormat="1" ht="12" customHeight="1">
      <c r="A59" s="309"/>
      <c r="B59" s="309"/>
      <c r="C59" s="309"/>
      <c r="D59" s="1819">
        <v>1403</v>
      </c>
      <c r="E59" s="113" t="s">
        <v>38</v>
      </c>
      <c r="F59" s="114"/>
      <c r="G59" s="318">
        <f>SUM(G60+G63+G65)</f>
        <v>83</v>
      </c>
      <c r="H59" s="318">
        <f t="shared" ref="H59:M59" si="33">SUM(H60+H63+H65)</f>
        <v>73</v>
      </c>
      <c r="I59" s="318">
        <f t="shared" si="33"/>
        <v>46</v>
      </c>
      <c r="J59" s="318">
        <f t="shared" si="33"/>
        <v>46</v>
      </c>
      <c r="K59" s="318">
        <f t="shared" si="33"/>
        <v>10</v>
      </c>
      <c r="L59" s="318">
        <f t="shared" si="33"/>
        <v>5</v>
      </c>
      <c r="M59" s="318">
        <f t="shared" si="33"/>
        <v>8</v>
      </c>
      <c r="N59" s="318">
        <f>SUM(G59:M59)</f>
        <v>271</v>
      </c>
      <c r="O59" s="318"/>
      <c r="P59" s="318">
        <f t="shared" ref="P59:V59" si="34">SUM(P60+P63+P65)</f>
        <v>33</v>
      </c>
      <c r="Q59" s="318">
        <f t="shared" si="34"/>
        <v>33</v>
      </c>
      <c r="R59" s="318">
        <f t="shared" si="34"/>
        <v>18</v>
      </c>
      <c r="S59" s="318">
        <f t="shared" si="34"/>
        <v>21</v>
      </c>
      <c r="T59" s="318">
        <f t="shared" si="34"/>
        <v>8</v>
      </c>
      <c r="U59" s="318">
        <f t="shared" si="34"/>
        <v>4</v>
      </c>
      <c r="V59" s="318">
        <f t="shared" si="34"/>
        <v>8</v>
      </c>
      <c r="W59" s="319">
        <f>SUM(P59:V59)</f>
        <v>125</v>
      </c>
      <c r="Y59" s="405"/>
      <c r="Z59" s="405"/>
      <c r="AA59" s="405"/>
      <c r="AB59" s="405"/>
      <c r="AC59" s="405"/>
      <c r="AD59" s="405"/>
      <c r="AE59" s="405"/>
      <c r="AF59" s="405"/>
      <c r="AG59" s="405"/>
      <c r="AH59" s="405"/>
      <c r="AI59" s="405"/>
      <c r="AJ59" s="405"/>
      <c r="AK59" s="405"/>
      <c r="AL59" s="405"/>
      <c r="AM59" s="405"/>
      <c r="AN59" s="405"/>
      <c r="AO59" s="405"/>
    </row>
    <row r="60" spans="1:41" s="82" customFormat="1" ht="12" customHeight="1">
      <c r="A60" s="309"/>
      <c r="B60" s="309"/>
      <c r="C60" s="309"/>
      <c r="D60" s="1820"/>
      <c r="E60" s="419" t="s">
        <v>39</v>
      </c>
      <c r="F60" s="69"/>
      <c r="G60" s="476">
        <f t="shared" ref="G60:M60" si="35">SUM(G61:G62)</f>
        <v>36</v>
      </c>
      <c r="H60" s="476">
        <f t="shared" si="35"/>
        <v>32</v>
      </c>
      <c r="I60" s="476">
        <f t="shared" si="35"/>
        <v>19</v>
      </c>
      <c r="J60" s="476">
        <f t="shared" si="35"/>
        <v>14</v>
      </c>
      <c r="K60" s="476">
        <f t="shared" si="35"/>
        <v>2</v>
      </c>
      <c r="L60" s="476">
        <f t="shared" si="35"/>
        <v>0</v>
      </c>
      <c r="M60" s="476">
        <f t="shared" si="35"/>
        <v>0</v>
      </c>
      <c r="N60" s="476">
        <f t="shared" si="4"/>
        <v>103</v>
      </c>
      <c r="O60" s="476"/>
      <c r="P60" s="476">
        <f t="shared" ref="P60:V60" si="36">SUM(P61:P62)</f>
        <v>9</v>
      </c>
      <c r="Q60" s="476">
        <f t="shared" si="36"/>
        <v>10</v>
      </c>
      <c r="R60" s="476">
        <f t="shared" si="36"/>
        <v>3</v>
      </c>
      <c r="S60" s="476">
        <f t="shared" si="36"/>
        <v>2</v>
      </c>
      <c r="T60" s="476">
        <f t="shared" si="36"/>
        <v>1</v>
      </c>
      <c r="U60" s="476">
        <f t="shared" si="36"/>
        <v>0</v>
      </c>
      <c r="V60" s="476">
        <f t="shared" si="36"/>
        <v>0</v>
      </c>
      <c r="W60" s="474">
        <f t="shared" ref="W60:W67" si="37">SUM(P60:V60)</f>
        <v>25</v>
      </c>
      <c r="Y60" s="405"/>
      <c r="Z60" s="405"/>
      <c r="AA60" s="405"/>
      <c r="AB60" s="405"/>
      <c r="AC60" s="405"/>
      <c r="AD60" s="405"/>
      <c r="AE60" s="405"/>
      <c r="AF60" s="405"/>
      <c r="AG60" s="405"/>
      <c r="AH60" s="405"/>
      <c r="AI60" s="405"/>
      <c r="AJ60" s="405"/>
      <c r="AK60" s="405"/>
      <c r="AL60" s="405"/>
      <c r="AM60" s="405"/>
      <c r="AN60" s="405"/>
      <c r="AO60" s="405"/>
    </row>
    <row r="61" spans="1:41" s="82" customFormat="1" ht="11.1" customHeight="1">
      <c r="A61" s="309">
        <v>3</v>
      </c>
      <c r="B61" s="309">
        <v>5</v>
      </c>
      <c r="C61" s="309">
        <v>11</v>
      </c>
      <c r="D61" s="1820"/>
      <c r="E61" s="416"/>
      <c r="F61" s="69" t="s">
        <v>182</v>
      </c>
      <c r="G61" s="475">
        <v>0</v>
      </c>
      <c r="H61" s="475">
        <v>0</v>
      </c>
      <c r="I61" s="475">
        <v>0</v>
      </c>
      <c r="J61" s="475">
        <v>0</v>
      </c>
      <c r="K61" s="475">
        <v>0</v>
      </c>
      <c r="L61" s="475">
        <v>0</v>
      </c>
      <c r="M61" s="475">
        <v>0</v>
      </c>
      <c r="N61" s="312">
        <f t="shared" si="4"/>
        <v>0</v>
      </c>
      <c r="O61" s="312"/>
      <c r="P61" s="475">
        <v>0</v>
      </c>
      <c r="Q61" s="475">
        <v>0</v>
      </c>
      <c r="R61" s="475">
        <v>0</v>
      </c>
      <c r="S61" s="475">
        <v>0</v>
      </c>
      <c r="T61" s="475">
        <v>0</v>
      </c>
      <c r="U61" s="475">
        <v>0</v>
      </c>
      <c r="V61" s="475">
        <v>0</v>
      </c>
      <c r="W61" s="313">
        <f t="shared" si="37"/>
        <v>0</v>
      </c>
      <c r="Y61" s="405"/>
      <c r="Z61" s="405"/>
      <c r="AA61" s="405"/>
      <c r="AB61" s="405"/>
      <c r="AC61" s="405"/>
      <c r="AD61" s="405"/>
      <c r="AE61" s="405"/>
      <c r="AF61" s="405"/>
      <c r="AG61" s="405"/>
      <c r="AH61" s="405"/>
      <c r="AI61" s="405"/>
      <c r="AJ61" s="405"/>
      <c r="AK61" s="405"/>
      <c r="AL61" s="405"/>
      <c r="AM61" s="405"/>
      <c r="AN61" s="405"/>
      <c r="AO61" s="405"/>
    </row>
    <row r="62" spans="1:41" s="82" customFormat="1" ht="11.1" customHeight="1">
      <c r="A62" s="309">
        <v>3</v>
      </c>
      <c r="B62" s="309">
        <v>5</v>
      </c>
      <c r="C62" s="309">
        <v>11</v>
      </c>
      <c r="D62" s="1820"/>
      <c r="E62" s="416"/>
      <c r="F62" s="69" t="s">
        <v>183</v>
      </c>
      <c r="G62" s="475">
        <v>36</v>
      </c>
      <c r="H62" s="475">
        <v>32</v>
      </c>
      <c r="I62" s="475">
        <v>19</v>
      </c>
      <c r="J62" s="475">
        <v>14</v>
      </c>
      <c r="K62" s="475">
        <v>2</v>
      </c>
      <c r="L62" s="475">
        <v>0</v>
      </c>
      <c r="M62" s="475">
        <v>0</v>
      </c>
      <c r="N62" s="312">
        <f t="shared" si="4"/>
        <v>103</v>
      </c>
      <c r="O62" s="312"/>
      <c r="P62" s="312">
        <v>9</v>
      </c>
      <c r="Q62" s="312">
        <v>10</v>
      </c>
      <c r="R62" s="312">
        <v>3</v>
      </c>
      <c r="S62" s="312">
        <v>2</v>
      </c>
      <c r="T62" s="312">
        <v>1</v>
      </c>
      <c r="U62" s="312">
        <v>0</v>
      </c>
      <c r="V62" s="312">
        <v>0</v>
      </c>
      <c r="W62" s="313">
        <f t="shared" si="37"/>
        <v>25</v>
      </c>
      <c r="Y62" s="405"/>
      <c r="Z62" s="405"/>
      <c r="AA62" s="405"/>
      <c r="AB62" s="405"/>
      <c r="AC62" s="405"/>
      <c r="AD62" s="405"/>
      <c r="AE62" s="405"/>
      <c r="AF62" s="405"/>
      <c r="AG62" s="405"/>
      <c r="AH62" s="405"/>
      <c r="AI62" s="405"/>
      <c r="AJ62" s="405"/>
      <c r="AK62" s="405"/>
      <c r="AL62" s="405"/>
      <c r="AM62" s="405"/>
      <c r="AN62" s="405"/>
      <c r="AO62" s="405"/>
    </row>
    <row r="63" spans="1:41" s="82" customFormat="1" ht="12" customHeight="1">
      <c r="A63" s="309"/>
      <c r="B63" s="309"/>
      <c r="C63" s="309"/>
      <c r="D63" s="1820"/>
      <c r="E63" s="419" t="s">
        <v>40</v>
      </c>
      <c r="F63" s="69"/>
      <c r="G63" s="476">
        <f>SUM(G64)</f>
        <v>15</v>
      </c>
      <c r="H63" s="476">
        <f t="shared" ref="H63:M63" si="38">SUM(H64)</f>
        <v>16</v>
      </c>
      <c r="I63" s="476">
        <f t="shared" si="38"/>
        <v>8</v>
      </c>
      <c r="J63" s="476">
        <f t="shared" si="38"/>
        <v>13</v>
      </c>
      <c r="K63" s="476">
        <f t="shared" si="38"/>
        <v>1</v>
      </c>
      <c r="L63" s="476">
        <f t="shared" si="38"/>
        <v>0</v>
      </c>
      <c r="M63" s="476">
        <f t="shared" si="38"/>
        <v>0</v>
      </c>
      <c r="N63" s="476">
        <f t="shared" si="4"/>
        <v>53</v>
      </c>
      <c r="O63" s="476"/>
      <c r="P63" s="476">
        <f t="shared" ref="P63:V63" si="39">SUM(P64)</f>
        <v>10</v>
      </c>
      <c r="Q63" s="476">
        <f t="shared" si="39"/>
        <v>12</v>
      </c>
      <c r="R63" s="476">
        <f t="shared" si="39"/>
        <v>6</v>
      </c>
      <c r="S63" s="476">
        <f t="shared" si="39"/>
        <v>8</v>
      </c>
      <c r="T63" s="476">
        <f t="shared" si="39"/>
        <v>1</v>
      </c>
      <c r="U63" s="476">
        <f t="shared" si="39"/>
        <v>0</v>
      </c>
      <c r="V63" s="476">
        <f t="shared" si="39"/>
        <v>0</v>
      </c>
      <c r="W63" s="474">
        <f t="shared" si="37"/>
        <v>37</v>
      </c>
      <c r="Y63" s="405"/>
      <c r="Z63" s="405"/>
      <c r="AA63" s="405"/>
      <c r="AB63" s="405"/>
      <c r="AC63" s="405"/>
      <c r="AD63" s="405"/>
      <c r="AE63" s="405"/>
      <c r="AF63" s="405"/>
      <c r="AG63" s="405"/>
      <c r="AH63" s="405"/>
      <c r="AI63" s="405"/>
      <c r="AJ63" s="405"/>
      <c r="AK63" s="405"/>
      <c r="AL63" s="405"/>
      <c r="AM63" s="405"/>
      <c r="AN63" s="405"/>
      <c r="AO63" s="405"/>
    </row>
    <row r="64" spans="1:41" s="82" customFormat="1" ht="11.1" customHeight="1">
      <c r="A64" s="309">
        <v>3</v>
      </c>
      <c r="B64" s="309">
        <v>5</v>
      </c>
      <c r="C64" s="309">
        <v>8</v>
      </c>
      <c r="D64" s="1820"/>
      <c r="E64" s="416"/>
      <c r="F64" s="69" t="s">
        <v>183</v>
      </c>
      <c r="G64" s="475">
        <v>15</v>
      </c>
      <c r="H64" s="475">
        <v>16</v>
      </c>
      <c r="I64" s="475">
        <v>8</v>
      </c>
      <c r="J64" s="475">
        <v>13</v>
      </c>
      <c r="K64" s="475">
        <v>1</v>
      </c>
      <c r="L64" s="475">
        <v>0</v>
      </c>
      <c r="M64" s="475">
        <v>0</v>
      </c>
      <c r="N64" s="312">
        <f t="shared" si="4"/>
        <v>53</v>
      </c>
      <c r="O64" s="312"/>
      <c r="P64" s="475">
        <v>10</v>
      </c>
      <c r="Q64" s="475">
        <v>12</v>
      </c>
      <c r="R64" s="475">
        <v>6</v>
      </c>
      <c r="S64" s="475">
        <v>8</v>
      </c>
      <c r="T64" s="475">
        <v>1</v>
      </c>
      <c r="U64" s="475">
        <v>0</v>
      </c>
      <c r="V64" s="475">
        <v>0</v>
      </c>
      <c r="W64" s="313">
        <f t="shared" si="37"/>
        <v>37</v>
      </c>
      <c r="Y64" s="405"/>
      <c r="Z64" s="405"/>
      <c r="AA64" s="405"/>
      <c r="AB64" s="405"/>
      <c r="AC64" s="405"/>
      <c r="AD64" s="405"/>
      <c r="AE64" s="405"/>
      <c r="AF64" s="405"/>
      <c r="AG64" s="405"/>
      <c r="AH64" s="405"/>
      <c r="AI64" s="405"/>
      <c r="AJ64" s="405"/>
      <c r="AK64" s="405"/>
      <c r="AL64" s="405"/>
      <c r="AM64" s="405"/>
      <c r="AN64" s="405"/>
      <c r="AO64" s="405"/>
    </row>
    <row r="65" spans="1:41" s="82" customFormat="1" ht="12" customHeight="1">
      <c r="A65" s="309"/>
      <c r="B65" s="309"/>
      <c r="C65" s="309"/>
      <c r="D65" s="1820"/>
      <c r="E65" s="419" t="s">
        <v>41</v>
      </c>
      <c r="F65" s="69"/>
      <c r="G65" s="476">
        <f>SUM(G66:G67)</f>
        <v>32</v>
      </c>
      <c r="H65" s="476">
        <f t="shared" ref="H65:M65" si="40">SUM(H66:H67)</f>
        <v>25</v>
      </c>
      <c r="I65" s="476">
        <f t="shared" si="40"/>
        <v>19</v>
      </c>
      <c r="J65" s="476">
        <f t="shared" si="40"/>
        <v>19</v>
      </c>
      <c r="K65" s="476">
        <f t="shared" si="40"/>
        <v>7</v>
      </c>
      <c r="L65" s="476">
        <f t="shared" si="40"/>
        <v>5</v>
      </c>
      <c r="M65" s="476">
        <f t="shared" si="40"/>
        <v>8</v>
      </c>
      <c r="N65" s="476">
        <f t="shared" si="4"/>
        <v>115</v>
      </c>
      <c r="O65" s="476"/>
      <c r="P65" s="476">
        <f>SUM(P66:P67)</f>
        <v>14</v>
      </c>
      <c r="Q65" s="476">
        <f t="shared" ref="Q65:V65" si="41">SUM(Q66:Q67)</f>
        <v>11</v>
      </c>
      <c r="R65" s="476">
        <f t="shared" si="41"/>
        <v>9</v>
      </c>
      <c r="S65" s="476">
        <f t="shared" si="41"/>
        <v>11</v>
      </c>
      <c r="T65" s="476">
        <f t="shared" si="41"/>
        <v>6</v>
      </c>
      <c r="U65" s="476">
        <f t="shared" si="41"/>
        <v>4</v>
      </c>
      <c r="V65" s="476">
        <f t="shared" si="41"/>
        <v>8</v>
      </c>
      <c r="W65" s="474">
        <f t="shared" si="37"/>
        <v>63</v>
      </c>
      <c r="Y65" s="405"/>
      <c r="Z65" s="405"/>
      <c r="AA65" s="405"/>
      <c r="AB65" s="405"/>
      <c r="AC65" s="405"/>
      <c r="AD65" s="405"/>
      <c r="AE65" s="405"/>
      <c r="AF65" s="405"/>
      <c r="AG65" s="405"/>
      <c r="AH65" s="405"/>
      <c r="AI65" s="405"/>
      <c r="AJ65" s="405"/>
      <c r="AK65" s="405"/>
      <c r="AL65" s="405"/>
      <c r="AM65" s="405"/>
      <c r="AN65" s="405"/>
      <c r="AO65" s="405"/>
    </row>
    <row r="66" spans="1:41" s="82" customFormat="1" ht="11.1" customHeight="1">
      <c r="A66" s="309">
        <v>3</v>
      </c>
      <c r="B66" s="309">
        <v>5</v>
      </c>
      <c r="C66" s="309">
        <v>10</v>
      </c>
      <c r="D66" s="1890"/>
      <c r="E66" s="416"/>
      <c r="F66" s="69" t="s">
        <v>183</v>
      </c>
      <c r="G66" s="475">
        <v>31</v>
      </c>
      <c r="H66" s="475">
        <v>24</v>
      </c>
      <c r="I66" s="475">
        <v>19</v>
      </c>
      <c r="J66" s="475">
        <v>16</v>
      </c>
      <c r="K66" s="475">
        <v>0</v>
      </c>
      <c r="L66" s="475">
        <v>1</v>
      </c>
      <c r="M66" s="475">
        <v>0</v>
      </c>
      <c r="N66" s="312">
        <f t="shared" si="4"/>
        <v>91</v>
      </c>
      <c r="O66" s="312"/>
      <c r="P66" s="312">
        <v>13</v>
      </c>
      <c r="Q66" s="312">
        <v>10</v>
      </c>
      <c r="R66" s="312">
        <v>9</v>
      </c>
      <c r="S66" s="312">
        <v>8</v>
      </c>
      <c r="T66" s="312">
        <v>0</v>
      </c>
      <c r="U66" s="312">
        <v>0</v>
      </c>
      <c r="V66" s="312">
        <v>0</v>
      </c>
      <c r="W66" s="313">
        <f t="shared" si="37"/>
        <v>40</v>
      </c>
      <c r="Y66" s="405"/>
      <c r="Z66" s="405"/>
      <c r="AA66" s="405"/>
      <c r="AB66" s="405"/>
      <c r="AC66" s="405"/>
      <c r="AD66" s="405"/>
      <c r="AE66" s="405"/>
      <c r="AF66" s="405"/>
      <c r="AG66" s="405"/>
      <c r="AH66" s="405"/>
      <c r="AI66" s="405"/>
      <c r="AJ66" s="405"/>
      <c r="AK66" s="405"/>
      <c r="AL66" s="405"/>
      <c r="AM66" s="405"/>
      <c r="AN66" s="405"/>
      <c r="AO66" s="405"/>
    </row>
    <row r="67" spans="1:41" s="82" customFormat="1" ht="11.1" customHeight="1">
      <c r="A67" s="309">
        <v>3</v>
      </c>
      <c r="B67" s="309">
        <v>5</v>
      </c>
      <c r="C67" s="309">
        <v>10</v>
      </c>
      <c r="D67" s="1891"/>
      <c r="E67" s="423"/>
      <c r="F67" s="72" t="s">
        <v>184</v>
      </c>
      <c r="G67" s="477">
        <v>1</v>
      </c>
      <c r="H67" s="477">
        <v>1</v>
      </c>
      <c r="I67" s="477">
        <v>0</v>
      </c>
      <c r="J67" s="477">
        <v>3</v>
      </c>
      <c r="K67" s="477">
        <v>7</v>
      </c>
      <c r="L67" s="477">
        <v>4</v>
      </c>
      <c r="M67" s="477">
        <v>8</v>
      </c>
      <c r="N67" s="326">
        <f t="shared" si="4"/>
        <v>24</v>
      </c>
      <c r="O67" s="326"/>
      <c r="P67" s="477">
        <v>1</v>
      </c>
      <c r="Q67" s="477">
        <v>1</v>
      </c>
      <c r="R67" s="477">
        <v>0</v>
      </c>
      <c r="S67" s="477">
        <v>3</v>
      </c>
      <c r="T67" s="477">
        <v>6</v>
      </c>
      <c r="U67" s="477">
        <v>4</v>
      </c>
      <c r="V67" s="477">
        <v>8</v>
      </c>
      <c r="W67" s="478">
        <f t="shared" si="37"/>
        <v>23</v>
      </c>
      <c r="Y67" s="405"/>
      <c r="Z67" s="405"/>
      <c r="AA67" s="405"/>
      <c r="AB67" s="405"/>
      <c r="AC67" s="405"/>
      <c r="AD67" s="405"/>
      <c r="AE67" s="405"/>
      <c r="AF67" s="405"/>
      <c r="AG67" s="405"/>
      <c r="AH67" s="405"/>
      <c r="AI67" s="405"/>
      <c r="AJ67" s="405"/>
      <c r="AK67" s="405"/>
      <c r="AL67" s="405"/>
      <c r="AM67" s="405"/>
      <c r="AN67" s="405"/>
      <c r="AO67" s="405"/>
    </row>
    <row r="68" spans="1:41" s="82" customFormat="1" ht="12" customHeight="1">
      <c r="A68" s="309"/>
      <c r="B68" s="309"/>
      <c r="C68" s="309"/>
      <c r="G68" s="479"/>
      <c r="H68" s="479"/>
      <c r="I68" s="480"/>
      <c r="J68" s="480"/>
      <c r="K68" s="479"/>
      <c r="L68" s="479"/>
      <c r="M68" s="479"/>
      <c r="N68" s="479"/>
      <c r="O68" s="479"/>
      <c r="P68" s="479"/>
      <c r="Q68" s="480"/>
      <c r="R68" s="480"/>
      <c r="S68" s="480"/>
      <c r="T68" s="480"/>
      <c r="U68" s="480"/>
      <c r="V68" s="1894" t="s">
        <v>185</v>
      </c>
      <c r="W68" s="1895"/>
      <c r="Y68" s="405"/>
      <c r="Z68" s="405"/>
      <c r="AA68" s="405"/>
      <c r="AB68" s="405"/>
      <c r="AC68" s="405"/>
      <c r="AD68" s="405"/>
      <c r="AE68" s="405"/>
      <c r="AF68" s="405"/>
      <c r="AG68" s="405"/>
      <c r="AH68" s="405"/>
      <c r="AI68" s="405"/>
      <c r="AJ68" s="405"/>
      <c r="AK68" s="405"/>
      <c r="AL68" s="405"/>
      <c r="AM68" s="405"/>
      <c r="AN68" s="405"/>
      <c r="AO68" s="405"/>
    </row>
    <row r="69" spans="1:41" s="82" customFormat="1" ht="12" customHeight="1" thickBot="1">
      <c r="A69" s="309"/>
      <c r="B69" s="309"/>
      <c r="C69" s="309"/>
      <c r="D69" s="428"/>
      <c r="E69" s="428"/>
      <c r="F69" s="428"/>
      <c r="G69" s="481"/>
      <c r="H69" s="481"/>
      <c r="I69" s="482"/>
      <c r="J69" s="482"/>
      <c r="K69" s="481"/>
      <c r="L69" s="481"/>
      <c r="M69" s="481"/>
      <c r="N69" s="481"/>
      <c r="O69" s="481"/>
      <c r="P69" s="481"/>
      <c r="Q69" s="482"/>
      <c r="R69" s="482"/>
      <c r="S69" s="482"/>
      <c r="T69" s="482"/>
      <c r="U69" s="482"/>
      <c r="V69" s="481"/>
      <c r="W69" s="483" t="s">
        <v>186</v>
      </c>
      <c r="Y69" s="405"/>
      <c r="Z69" s="405"/>
      <c r="AA69" s="405"/>
      <c r="AB69" s="405"/>
      <c r="AC69" s="405"/>
      <c r="AD69" s="405"/>
      <c r="AE69" s="405"/>
      <c r="AF69" s="405"/>
      <c r="AG69" s="405"/>
      <c r="AH69" s="405"/>
      <c r="AI69" s="405"/>
      <c r="AJ69" s="405"/>
      <c r="AK69" s="405"/>
      <c r="AL69" s="405"/>
      <c r="AM69" s="405"/>
      <c r="AN69" s="405"/>
      <c r="AO69" s="405"/>
    </row>
    <row r="70" spans="1:41" s="82" customFormat="1" ht="11.25" customHeight="1">
      <c r="A70" s="309"/>
      <c r="B70" s="309"/>
      <c r="C70" s="309"/>
      <c r="D70" s="1856" t="s">
        <v>3</v>
      </c>
      <c r="E70" s="1882" t="s">
        <v>219</v>
      </c>
      <c r="F70" s="1882"/>
      <c r="G70" s="484"/>
      <c r="H70" s="485"/>
      <c r="I70" s="486"/>
      <c r="J70" s="486" t="s">
        <v>152</v>
      </c>
      <c r="K70" s="485"/>
      <c r="L70" s="485"/>
      <c r="M70" s="485"/>
      <c r="N70" s="485"/>
      <c r="O70" s="465"/>
      <c r="P70" s="484"/>
      <c r="Q70" s="486"/>
      <c r="R70" s="486"/>
      <c r="S70" s="486"/>
      <c r="T70" s="486" t="s">
        <v>153</v>
      </c>
      <c r="U70" s="486"/>
      <c r="V70" s="485"/>
      <c r="W70" s="487"/>
      <c r="Y70" s="405"/>
      <c r="Z70" s="405"/>
      <c r="AA70" s="405"/>
      <c r="AB70" s="405"/>
      <c r="AC70" s="405"/>
      <c r="AD70" s="405"/>
      <c r="AE70" s="405"/>
      <c r="AF70" s="405"/>
      <c r="AG70" s="405"/>
      <c r="AH70" s="405"/>
      <c r="AI70" s="405"/>
      <c r="AJ70" s="405"/>
      <c r="AK70" s="405"/>
      <c r="AL70" s="405"/>
      <c r="AM70" s="405"/>
      <c r="AN70" s="405"/>
      <c r="AO70" s="405"/>
    </row>
    <row r="71" spans="1:41" s="82" customFormat="1" ht="29.25">
      <c r="A71" s="309"/>
      <c r="B71" s="309"/>
      <c r="C71" s="309"/>
      <c r="D71" s="1831"/>
      <c r="E71" s="1883"/>
      <c r="F71" s="1883"/>
      <c r="G71" s="469" t="s">
        <v>154</v>
      </c>
      <c r="H71" s="469">
        <v>18</v>
      </c>
      <c r="I71" s="470">
        <v>19</v>
      </c>
      <c r="J71" s="470" t="s">
        <v>155</v>
      </c>
      <c r="K71" s="469" t="s">
        <v>156</v>
      </c>
      <c r="L71" s="469" t="s">
        <v>157</v>
      </c>
      <c r="M71" s="469" t="s">
        <v>158</v>
      </c>
      <c r="N71" s="469" t="s">
        <v>21</v>
      </c>
      <c r="O71" s="471"/>
      <c r="P71" s="469" t="s">
        <v>154</v>
      </c>
      <c r="Q71" s="470">
        <v>18</v>
      </c>
      <c r="R71" s="470">
        <v>19</v>
      </c>
      <c r="S71" s="470" t="s">
        <v>155</v>
      </c>
      <c r="T71" s="470" t="s">
        <v>156</v>
      </c>
      <c r="U71" s="470" t="s">
        <v>157</v>
      </c>
      <c r="V71" s="469" t="s">
        <v>158</v>
      </c>
      <c r="W71" s="488" t="s">
        <v>21</v>
      </c>
      <c r="Y71" s="405"/>
      <c r="Z71" s="405"/>
      <c r="AA71" s="405"/>
      <c r="AB71" s="405"/>
      <c r="AC71" s="405"/>
      <c r="AD71" s="405"/>
      <c r="AE71" s="405"/>
      <c r="AF71" s="405"/>
      <c r="AG71" s="405"/>
      <c r="AH71" s="405"/>
      <c r="AI71" s="405"/>
      <c r="AJ71" s="405"/>
      <c r="AK71" s="405"/>
      <c r="AL71" s="405"/>
      <c r="AM71" s="405"/>
      <c r="AN71" s="405"/>
      <c r="AO71" s="405"/>
    </row>
    <row r="72" spans="1:41" s="82" customFormat="1" ht="12" customHeight="1">
      <c r="A72" s="309"/>
      <c r="B72" s="309"/>
      <c r="C72" s="309"/>
      <c r="D72" s="1821">
        <v>1404</v>
      </c>
      <c r="E72" s="113" t="s">
        <v>42</v>
      </c>
      <c r="F72" s="114"/>
      <c r="G72" s="489">
        <f>SUM(G73,G75)</f>
        <v>586</v>
      </c>
      <c r="H72" s="489">
        <f t="shared" ref="H72:V72" si="42">SUM(H73,H75)</f>
        <v>628</v>
      </c>
      <c r="I72" s="489">
        <f t="shared" si="42"/>
        <v>211</v>
      </c>
      <c r="J72" s="489">
        <f t="shared" si="42"/>
        <v>143</v>
      </c>
      <c r="K72" s="489">
        <f t="shared" si="42"/>
        <v>4</v>
      </c>
      <c r="L72" s="489">
        <f t="shared" si="42"/>
        <v>2</v>
      </c>
      <c r="M72" s="489">
        <f t="shared" si="42"/>
        <v>0</v>
      </c>
      <c r="N72" s="489">
        <f t="shared" ref="N72:N93" si="43">SUM(G72:M72)</f>
        <v>1574</v>
      </c>
      <c r="O72" s="489"/>
      <c r="P72" s="489">
        <f t="shared" si="42"/>
        <v>275</v>
      </c>
      <c r="Q72" s="489">
        <f t="shared" si="42"/>
        <v>253</v>
      </c>
      <c r="R72" s="489">
        <f t="shared" si="42"/>
        <v>64</v>
      </c>
      <c r="S72" s="489">
        <f t="shared" si="42"/>
        <v>47</v>
      </c>
      <c r="T72" s="489">
        <f t="shared" si="42"/>
        <v>3</v>
      </c>
      <c r="U72" s="489">
        <f t="shared" si="42"/>
        <v>0</v>
      </c>
      <c r="V72" s="489">
        <f t="shared" si="42"/>
        <v>0</v>
      </c>
      <c r="W72" s="361">
        <f t="shared" ref="W72:W93" si="44">SUM(P72:V72)</f>
        <v>642</v>
      </c>
      <c r="Y72" s="405"/>
      <c r="Z72" s="405"/>
      <c r="AA72" s="405"/>
      <c r="AB72" s="405"/>
      <c r="AC72" s="405"/>
      <c r="AD72" s="405"/>
      <c r="AE72" s="405"/>
      <c r="AF72" s="405"/>
      <c r="AG72" s="405"/>
      <c r="AH72" s="405"/>
      <c r="AI72" s="405"/>
      <c r="AJ72" s="405"/>
      <c r="AK72" s="405"/>
      <c r="AL72" s="405"/>
      <c r="AM72" s="405"/>
      <c r="AN72" s="405"/>
      <c r="AO72" s="405"/>
    </row>
    <row r="73" spans="1:41" s="82" customFormat="1" ht="12" customHeight="1">
      <c r="D73" s="1822"/>
      <c r="E73" s="414" t="s">
        <v>43</v>
      </c>
      <c r="F73" s="69"/>
      <c r="G73" s="476">
        <f>SUM(G74)</f>
        <v>370</v>
      </c>
      <c r="H73" s="476">
        <f t="shared" ref="H73:V73" si="45">SUM(H74)</f>
        <v>392</v>
      </c>
      <c r="I73" s="476">
        <f t="shared" si="45"/>
        <v>141</v>
      </c>
      <c r="J73" s="476">
        <f t="shared" si="45"/>
        <v>98</v>
      </c>
      <c r="K73" s="476">
        <f t="shared" si="45"/>
        <v>4</v>
      </c>
      <c r="L73" s="476">
        <f t="shared" si="45"/>
        <v>0</v>
      </c>
      <c r="M73" s="476">
        <f t="shared" si="45"/>
        <v>0</v>
      </c>
      <c r="N73" s="476">
        <f t="shared" si="43"/>
        <v>1005</v>
      </c>
      <c r="O73" s="476"/>
      <c r="P73" s="476">
        <f t="shared" si="45"/>
        <v>187</v>
      </c>
      <c r="Q73" s="476">
        <f t="shared" si="45"/>
        <v>173</v>
      </c>
      <c r="R73" s="476">
        <f t="shared" si="45"/>
        <v>45</v>
      </c>
      <c r="S73" s="476">
        <f t="shared" si="45"/>
        <v>35</v>
      </c>
      <c r="T73" s="476">
        <f t="shared" si="45"/>
        <v>3</v>
      </c>
      <c r="U73" s="476">
        <f t="shared" si="45"/>
        <v>0</v>
      </c>
      <c r="V73" s="476">
        <f t="shared" si="45"/>
        <v>0</v>
      </c>
      <c r="W73" s="474">
        <f t="shared" si="44"/>
        <v>443</v>
      </c>
      <c r="Z73" s="405"/>
      <c r="AA73" s="405"/>
      <c r="AB73" s="405"/>
      <c r="AC73" s="405"/>
      <c r="AD73" s="405"/>
      <c r="AE73" s="405"/>
      <c r="AF73" s="405"/>
      <c r="AG73" s="405"/>
      <c r="AH73" s="405"/>
      <c r="AI73" s="405"/>
      <c r="AJ73" s="405"/>
      <c r="AK73" s="405"/>
      <c r="AL73" s="405"/>
      <c r="AM73" s="405"/>
      <c r="AN73" s="405"/>
      <c r="AO73" s="405"/>
    </row>
    <row r="74" spans="1:41" s="82" customFormat="1" ht="11.1" customHeight="1">
      <c r="A74" s="309">
        <v>4</v>
      </c>
      <c r="B74" s="309">
        <v>6</v>
      </c>
      <c r="C74" s="309">
        <v>11</v>
      </c>
      <c r="D74" s="1834"/>
      <c r="E74" s="411"/>
      <c r="F74" s="69" t="s">
        <v>187</v>
      </c>
      <c r="G74" s="475">
        <v>370</v>
      </c>
      <c r="H74" s="475">
        <v>392</v>
      </c>
      <c r="I74" s="475">
        <v>141</v>
      </c>
      <c r="J74" s="475">
        <v>98</v>
      </c>
      <c r="K74" s="475">
        <v>4</v>
      </c>
      <c r="L74" s="475">
        <v>0</v>
      </c>
      <c r="M74" s="475">
        <v>0</v>
      </c>
      <c r="N74" s="312">
        <f t="shared" si="43"/>
        <v>1005</v>
      </c>
      <c r="O74" s="312"/>
      <c r="P74" s="475">
        <v>187</v>
      </c>
      <c r="Q74" s="475">
        <v>173</v>
      </c>
      <c r="R74" s="475">
        <v>45</v>
      </c>
      <c r="S74" s="475">
        <v>35</v>
      </c>
      <c r="T74" s="475">
        <v>3</v>
      </c>
      <c r="U74" s="475">
        <v>0</v>
      </c>
      <c r="V74" s="475">
        <v>0</v>
      </c>
      <c r="W74" s="313">
        <f t="shared" si="44"/>
        <v>443</v>
      </c>
      <c r="Z74" s="405"/>
      <c r="AA74" s="405"/>
      <c r="AB74" s="405"/>
      <c r="AC74" s="405"/>
      <c r="AD74" s="405"/>
      <c r="AE74" s="405"/>
      <c r="AF74" s="405"/>
      <c r="AG74" s="405"/>
      <c r="AH74" s="405"/>
      <c r="AI74" s="405"/>
      <c r="AJ74" s="405"/>
      <c r="AK74" s="405"/>
      <c r="AL74" s="405"/>
      <c r="AM74" s="405"/>
      <c r="AN74" s="405"/>
      <c r="AO74" s="405"/>
    </row>
    <row r="75" spans="1:41" s="82" customFormat="1" ht="12" customHeight="1">
      <c r="A75" s="309"/>
      <c r="B75" s="309"/>
      <c r="C75" s="309"/>
      <c r="D75" s="1822"/>
      <c r="E75" s="414" t="s">
        <v>44</v>
      </c>
      <c r="F75" s="69"/>
      <c r="G75" s="476">
        <f>SUM(G76)</f>
        <v>216</v>
      </c>
      <c r="H75" s="476">
        <f t="shared" ref="H75:V75" si="46">SUM(H76)</f>
        <v>236</v>
      </c>
      <c r="I75" s="476">
        <f t="shared" si="46"/>
        <v>70</v>
      </c>
      <c r="J75" s="476">
        <f t="shared" si="46"/>
        <v>45</v>
      </c>
      <c r="K75" s="476">
        <f t="shared" si="46"/>
        <v>0</v>
      </c>
      <c r="L75" s="476">
        <f t="shared" si="46"/>
        <v>2</v>
      </c>
      <c r="M75" s="476">
        <f t="shared" si="46"/>
        <v>0</v>
      </c>
      <c r="N75" s="476">
        <f t="shared" si="43"/>
        <v>569</v>
      </c>
      <c r="O75" s="476"/>
      <c r="P75" s="476">
        <f t="shared" si="46"/>
        <v>88</v>
      </c>
      <c r="Q75" s="476">
        <f t="shared" si="46"/>
        <v>80</v>
      </c>
      <c r="R75" s="476">
        <f t="shared" si="46"/>
        <v>19</v>
      </c>
      <c r="S75" s="476">
        <f t="shared" si="46"/>
        <v>12</v>
      </c>
      <c r="T75" s="476">
        <f t="shared" si="46"/>
        <v>0</v>
      </c>
      <c r="U75" s="476">
        <f t="shared" si="46"/>
        <v>0</v>
      </c>
      <c r="V75" s="476">
        <f t="shared" si="46"/>
        <v>0</v>
      </c>
      <c r="W75" s="474">
        <f t="shared" si="44"/>
        <v>199</v>
      </c>
      <c r="AA75" s="405"/>
      <c r="AB75" s="405"/>
      <c r="AC75" s="405"/>
      <c r="AD75" s="405"/>
      <c r="AE75" s="405"/>
      <c r="AF75" s="405"/>
      <c r="AG75" s="405"/>
      <c r="AH75" s="405"/>
      <c r="AI75" s="405"/>
      <c r="AJ75" s="405"/>
      <c r="AK75" s="405"/>
      <c r="AL75" s="405"/>
      <c r="AM75" s="405"/>
      <c r="AN75" s="405"/>
      <c r="AO75" s="405"/>
    </row>
    <row r="76" spans="1:41" s="82" customFormat="1" ht="11.1" customHeight="1">
      <c r="A76" s="309">
        <v>4</v>
      </c>
      <c r="B76" s="309">
        <v>6</v>
      </c>
      <c r="C76" s="309">
        <v>11</v>
      </c>
      <c r="D76" s="1834"/>
      <c r="E76" s="411"/>
      <c r="F76" s="69" t="s">
        <v>188</v>
      </c>
      <c r="G76" s="475">
        <v>216</v>
      </c>
      <c r="H76" s="475">
        <v>236</v>
      </c>
      <c r="I76" s="475">
        <v>70</v>
      </c>
      <c r="J76" s="475">
        <v>45</v>
      </c>
      <c r="K76" s="475">
        <v>0</v>
      </c>
      <c r="L76" s="475">
        <v>2</v>
      </c>
      <c r="M76" s="475">
        <v>0</v>
      </c>
      <c r="N76" s="312">
        <f t="shared" si="43"/>
        <v>569</v>
      </c>
      <c r="O76" s="312"/>
      <c r="P76" s="475">
        <v>88</v>
      </c>
      <c r="Q76" s="475">
        <v>80</v>
      </c>
      <c r="R76" s="475">
        <v>19</v>
      </c>
      <c r="S76" s="475">
        <v>12</v>
      </c>
      <c r="T76" s="475">
        <v>0</v>
      </c>
      <c r="U76" s="475">
        <v>0</v>
      </c>
      <c r="V76" s="475">
        <v>0</v>
      </c>
      <c r="W76" s="313">
        <f t="shared" si="44"/>
        <v>199</v>
      </c>
      <c r="AA76" s="405"/>
      <c r="AB76" s="405"/>
      <c r="AC76" s="405"/>
      <c r="AD76" s="405"/>
      <c r="AE76" s="405"/>
      <c r="AF76" s="405"/>
      <c r="AG76" s="405"/>
      <c r="AH76" s="405"/>
      <c r="AI76" s="405"/>
      <c r="AJ76" s="405"/>
      <c r="AK76" s="405"/>
      <c r="AL76" s="405"/>
      <c r="AM76" s="405"/>
      <c r="AN76" s="405"/>
      <c r="AO76" s="405"/>
    </row>
    <row r="77" spans="1:41" s="82" customFormat="1" ht="12" customHeight="1">
      <c r="A77" s="309"/>
      <c r="B77" s="396"/>
      <c r="C77" s="309"/>
      <c r="D77" s="1819">
        <v>1405</v>
      </c>
      <c r="E77" s="127" t="s">
        <v>45</v>
      </c>
      <c r="F77" s="103"/>
      <c r="G77" s="489">
        <f>SUM(G78,G80,G85,G92)</f>
        <v>452</v>
      </c>
      <c r="H77" s="489">
        <f t="shared" ref="H77:M77" si="47">SUM(H78,H80,H85,H92)</f>
        <v>616</v>
      </c>
      <c r="I77" s="489">
        <f t="shared" si="47"/>
        <v>245</v>
      </c>
      <c r="J77" s="489">
        <f t="shared" si="47"/>
        <v>246</v>
      </c>
      <c r="K77" s="489">
        <f t="shared" si="47"/>
        <v>29</v>
      </c>
      <c r="L77" s="489">
        <f t="shared" si="47"/>
        <v>5</v>
      </c>
      <c r="M77" s="489">
        <f t="shared" si="47"/>
        <v>12</v>
      </c>
      <c r="N77" s="489">
        <f t="shared" si="43"/>
        <v>1605</v>
      </c>
      <c r="O77" s="489"/>
      <c r="P77" s="489">
        <f>SUM(P78,P80,P85,P92)</f>
        <v>339</v>
      </c>
      <c r="Q77" s="489">
        <f t="shared" ref="Q77:V77" si="48">SUM(Q78,Q80,Q85,Q92)</f>
        <v>471</v>
      </c>
      <c r="R77" s="489">
        <f t="shared" si="48"/>
        <v>180</v>
      </c>
      <c r="S77" s="489">
        <f t="shared" si="48"/>
        <v>193</v>
      </c>
      <c r="T77" s="489">
        <f t="shared" si="48"/>
        <v>26</v>
      </c>
      <c r="U77" s="489">
        <f t="shared" si="48"/>
        <v>4</v>
      </c>
      <c r="V77" s="489">
        <f t="shared" si="48"/>
        <v>11</v>
      </c>
      <c r="W77" s="361">
        <f t="shared" si="44"/>
        <v>1224</v>
      </c>
      <c r="AA77" s="405"/>
      <c r="AB77" s="405"/>
      <c r="AC77" s="405"/>
      <c r="AD77" s="405"/>
      <c r="AE77" s="405"/>
      <c r="AF77" s="405"/>
      <c r="AG77" s="405"/>
      <c r="AH77" s="405"/>
      <c r="AI77" s="405"/>
      <c r="AJ77" s="405"/>
      <c r="AK77" s="405"/>
      <c r="AL77" s="405"/>
      <c r="AM77" s="405"/>
      <c r="AN77" s="405"/>
      <c r="AO77" s="405"/>
    </row>
    <row r="78" spans="1:41" s="82" customFormat="1" ht="12" customHeight="1">
      <c r="A78" s="309"/>
      <c r="B78" s="396"/>
      <c r="C78" s="309"/>
      <c r="D78" s="1820"/>
      <c r="E78" s="118" t="s">
        <v>46</v>
      </c>
      <c r="F78" s="69"/>
      <c r="G78" s="490">
        <f>SUM(G79)</f>
        <v>205</v>
      </c>
      <c r="H78" s="490">
        <f t="shared" ref="H78:V78" si="49">SUM(H79)</f>
        <v>268</v>
      </c>
      <c r="I78" s="490">
        <f t="shared" si="49"/>
        <v>92</v>
      </c>
      <c r="J78" s="490">
        <f t="shared" si="49"/>
        <v>73</v>
      </c>
      <c r="K78" s="490">
        <f t="shared" si="49"/>
        <v>2</v>
      </c>
      <c r="L78" s="490">
        <f t="shared" si="49"/>
        <v>1</v>
      </c>
      <c r="M78" s="490">
        <f t="shared" si="49"/>
        <v>0</v>
      </c>
      <c r="N78" s="490">
        <f t="shared" si="43"/>
        <v>641</v>
      </c>
      <c r="O78" s="490"/>
      <c r="P78" s="490">
        <f t="shared" si="49"/>
        <v>94</v>
      </c>
      <c r="Q78" s="490">
        <f t="shared" si="49"/>
        <v>132</v>
      </c>
      <c r="R78" s="490">
        <f t="shared" si="49"/>
        <v>34</v>
      </c>
      <c r="S78" s="490">
        <f t="shared" si="49"/>
        <v>23</v>
      </c>
      <c r="T78" s="490">
        <f t="shared" si="49"/>
        <v>0</v>
      </c>
      <c r="U78" s="490">
        <f t="shared" si="49"/>
        <v>0</v>
      </c>
      <c r="V78" s="490">
        <f t="shared" si="49"/>
        <v>0</v>
      </c>
      <c r="W78" s="491">
        <f t="shared" si="44"/>
        <v>283</v>
      </c>
      <c r="AA78" s="405"/>
      <c r="AB78" s="405"/>
      <c r="AC78" s="405"/>
      <c r="AD78" s="405"/>
      <c r="AE78" s="405"/>
      <c r="AF78" s="405"/>
      <c r="AG78" s="405"/>
      <c r="AH78" s="405"/>
      <c r="AI78" s="405"/>
      <c r="AJ78" s="405"/>
      <c r="AK78" s="405"/>
      <c r="AL78" s="405"/>
      <c r="AM78" s="405"/>
      <c r="AN78" s="405"/>
      <c r="AO78" s="405"/>
    </row>
    <row r="79" spans="1:41" s="82" customFormat="1" ht="11.1" customHeight="1">
      <c r="A79" s="309">
        <v>5</v>
      </c>
      <c r="B79" s="396">
        <v>4</v>
      </c>
      <c r="C79" s="309">
        <v>8</v>
      </c>
      <c r="D79" s="1820"/>
      <c r="E79" s="69"/>
      <c r="F79" s="69" t="s">
        <v>189</v>
      </c>
      <c r="G79" s="492">
        <v>205</v>
      </c>
      <c r="H79" s="492">
        <v>268</v>
      </c>
      <c r="I79" s="492">
        <v>92</v>
      </c>
      <c r="J79" s="492">
        <v>73</v>
      </c>
      <c r="K79" s="492">
        <v>2</v>
      </c>
      <c r="L79" s="492">
        <v>1</v>
      </c>
      <c r="M79" s="492">
        <v>0</v>
      </c>
      <c r="N79" s="324">
        <f t="shared" si="43"/>
        <v>641</v>
      </c>
      <c r="O79" s="324"/>
      <c r="P79" s="492">
        <v>94</v>
      </c>
      <c r="Q79" s="492">
        <v>132</v>
      </c>
      <c r="R79" s="492">
        <v>34</v>
      </c>
      <c r="S79" s="492">
        <v>23</v>
      </c>
      <c r="T79" s="492">
        <v>0</v>
      </c>
      <c r="U79" s="492">
        <v>0</v>
      </c>
      <c r="V79" s="492">
        <v>0</v>
      </c>
      <c r="W79" s="363">
        <f t="shared" si="44"/>
        <v>283</v>
      </c>
      <c r="AA79" s="405"/>
      <c r="AB79" s="405"/>
      <c r="AC79" s="405"/>
      <c r="AD79" s="405"/>
      <c r="AE79" s="405"/>
      <c r="AF79" s="405"/>
      <c r="AG79" s="405"/>
      <c r="AH79" s="405"/>
      <c r="AI79" s="405"/>
      <c r="AJ79" s="405"/>
      <c r="AK79" s="405"/>
      <c r="AL79" s="405"/>
      <c r="AM79" s="405"/>
      <c r="AN79" s="405"/>
      <c r="AO79" s="405"/>
    </row>
    <row r="80" spans="1:41" s="82" customFormat="1" ht="12" customHeight="1">
      <c r="A80" s="309"/>
      <c r="B80" s="309"/>
      <c r="C80" s="309"/>
      <c r="D80" s="1820"/>
      <c r="E80" s="118" t="s">
        <v>47</v>
      </c>
      <c r="F80" s="69"/>
      <c r="G80" s="490">
        <f>SUM(G81:G84)</f>
        <v>31</v>
      </c>
      <c r="H80" s="490">
        <f t="shared" ref="H80:V80" si="50">SUM(H81:H84)</f>
        <v>55</v>
      </c>
      <c r="I80" s="490">
        <f t="shared" si="50"/>
        <v>32</v>
      </c>
      <c r="J80" s="490">
        <f t="shared" si="50"/>
        <v>47</v>
      </c>
      <c r="K80" s="490">
        <f t="shared" si="50"/>
        <v>8</v>
      </c>
      <c r="L80" s="490">
        <f t="shared" si="50"/>
        <v>0</v>
      </c>
      <c r="M80" s="490">
        <f t="shared" si="50"/>
        <v>0</v>
      </c>
      <c r="N80" s="490">
        <f t="shared" si="43"/>
        <v>173</v>
      </c>
      <c r="O80" s="490"/>
      <c r="P80" s="490">
        <f t="shared" si="50"/>
        <v>31</v>
      </c>
      <c r="Q80" s="490">
        <f t="shared" si="50"/>
        <v>52</v>
      </c>
      <c r="R80" s="490">
        <f t="shared" si="50"/>
        <v>28</v>
      </c>
      <c r="S80" s="490">
        <f t="shared" si="50"/>
        <v>47</v>
      </c>
      <c r="T80" s="490">
        <f t="shared" si="50"/>
        <v>7</v>
      </c>
      <c r="U80" s="490">
        <f t="shared" si="50"/>
        <v>0</v>
      </c>
      <c r="V80" s="490">
        <f t="shared" si="50"/>
        <v>0</v>
      </c>
      <c r="W80" s="491">
        <f t="shared" si="44"/>
        <v>165</v>
      </c>
      <c r="AA80" s="405"/>
      <c r="AB80" s="405"/>
      <c r="AC80" s="405"/>
      <c r="AD80" s="405"/>
      <c r="AE80" s="405"/>
      <c r="AF80" s="405"/>
      <c r="AG80" s="405"/>
      <c r="AH80" s="405"/>
      <c r="AI80" s="405"/>
      <c r="AJ80" s="405"/>
      <c r="AK80" s="405"/>
      <c r="AL80" s="405"/>
      <c r="AM80" s="405"/>
      <c r="AN80" s="405"/>
      <c r="AO80" s="405"/>
    </row>
    <row r="81" spans="1:41" s="441" customFormat="1" ht="11.1" customHeight="1">
      <c r="A81" s="309">
        <v>5</v>
      </c>
      <c r="B81" s="309">
        <v>4</v>
      </c>
      <c r="C81" s="309">
        <v>8</v>
      </c>
      <c r="D81" s="1820"/>
      <c r="E81" s="161"/>
      <c r="F81" s="69" t="s">
        <v>190</v>
      </c>
      <c r="G81" s="492">
        <v>4</v>
      </c>
      <c r="H81" s="492">
        <v>8</v>
      </c>
      <c r="I81" s="492">
        <v>8</v>
      </c>
      <c r="J81" s="492">
        <v>7</v>
      </c>
      <c r="K81" s="492">
        <v>2</v>
      </c>
      <c r="L81" s="492">
        <v>0</v>
      </c>
      <c r="M81" s="492">
        <v>0</v>
      </c>
      <c r="N81" s="324">
        <f t="shared" si="43"/>
        <v>29</v>
      </c>
      <c r="O81" s="324"/>
      <c r="P81" s="492">
        <v>4</v>
      </c>
      <c r="Q81" s="492">
        <v>8</v>
      </c>
      <c r="R81" s="492">
        <v>7</v>
      </c>
      <c r="S81" s="492">
        <v>7</v>
      </c>
      <c r="T81" s="492">
        <v>2</v>
      </c>
      <c r="U81" s="492">
        <v>0</v>
      </c>
      <c r="V81" s="492">
        <v>0</v>
      </c>
      <c r="W81" s="363">
        <f t="shared" si="44"/>
        <v>28</v>
      </c>
      <c r="AA81" s="442"/>
      <c r="AB81" s="442"/>
      <c r="AC81" s="442"/>
      <c r="AD81" s="442"/>
      <c r="AE81" s="442"/>
      <c r="AF81" s="442"/>
      <c r="AG81" s="442"/>
      <c r="AH81" s="442"/>
      <c r="AI81" s="442"/>
      <c r="AJ81" s="442"/>
      <c r="AK81" s="442"/>
      <c r="AL81" s="442"/>
      <c r="AM81" s="442"/>
      <c r="AN81" s="442"/>
      <c r="AO81" s="442"/>
    </row>
    <row r="82" spans="1:41" s="82" customFormat="1" ht="11.1" customHeight="1">
      <c r="A82" s="309">
        <v>5</v>
      </c>
      <c r="B82" s="309">
        <v>4</v>
      </c>
      <c r="C82" s="309">
        <v>8</v>
      </c>
      <c r="D82" s="1820"/>
      <c r="E82" s="69"/>
      <c r="F82" s="69" t="s">
        <v>191</v>
      </c>
      <c r="G82" s="492">
        <v>13</v>
      </c>
      <c r="H82" s="492">
        <v>33</v>
      </c>
      <c r="I82" s="492">
        <v>13</v>
      </c>
      <c r="J82" s="492">
        <v>27</v>
      </c>
      <c r="K82" s="492">
        <v>3</v>
      </c>
      <c r="L82" s="492">
        <v>0</v>
      </c>
      <c r="M82" s="492">
        <v>0</v>
      </c>
      <c r="N82" s="324">
        <f t="shared" si="43"/>
        <v>89</v>
      </c>
      <c r="O82" s="324"/>
      <c r="P82" s="492">
        <v>13</v>
      </c>
      <c r="Q82" s="492">
        <v>31</v>
      </c>
      <c r="R82" s="492">
        <v>11</v>
      </c>
      <c r="S82" s="492">
        <v>27</v>
      </c>
      <c r="T82" s="492">
        <v>3</v>
      </c>
      <c r="U82" s="492">
        <v>0</v>
      </c>
      <c r="V82" s="492">
        <v>0</v>
      </c>
      <c r="W82" s="363">
        <f t="shared" si="44"/>
        <v>85</v>
      </c>
      <c r="AA82" s="405"/>
      <c r="AB82" s="405"/>
      <c r="AC82" s="405"/>
      <c r="AD82" s="405"/>
      <c r="AE82" s="405"/>
      <c r="AF82" s="405"/>
      <c r="AG82" s="405"/>
      <c r="AH82" s="405"/>
      <c r="AI82" s="405"/>
      <c r="AJ82" s="405"/>
      <c r="AK82" s="405"/>
      <c r="AL82" s="405"/>
      <c r="AM82" s="405"/>
      <c r="AN82" s="405"/>
      <c r="AO82" s="405"/>
    </row>
    <row r="83" spans="1:41" s="82" customFormat="1" ht="11.1" customHeight="1">
      <c r="A83" s="309">
        <v>5</v>
      </c>
      <c r="B83" s="309">
        <v>4</v>
      </c>
      <c r="C83" s="309">
        <v>8</v>
      </c>
      <c r="D83" s="1820"/>
      <c r="E83" s="69"/>
      <c r="F83" s="69" t="s">
        <v>192</v>
      </c>
      <c r="G83" s="492">
        <v>8</v>
      </c>
      <c r="H83" s="492">
        <v>7</v>
      </c>
      <c r="I83" s="492">
        <v>4</v>
      </c>
      <c r="J83" s="492">
        <v>3</v>
      </c>
      <c r="K83" s="492">
        <v>1</v>
      </c>
      <c r="L83" s="492">
        <v>0</v>
      </c>
      <c r="M83" s="492">
        <v>0</v>
      </c>
      <c r="N83" s="324">
        <f t="shared" si="43"/>
        <v>23</v>
      </c>
      <c r="O83" s="324"/>
      <c r="P83" s="492">
        <v>8</v>
      </c>
      <c r="Q83" s="492">
        <v>6</v>
      </c>
      <c r="R83" s="492">
        <v>4</v>
      </c>
      <c r="S83" s="492">
        <v>3</v>
      </c>
      <c r="T83" s="492">
        <v>1</v>
      </c>
      <c r="U83" s="492">
        <v>0</v>
      </c>
      <c r="V83" s="492">
        <v>0</v>
      </c>
      <c r="W83" s="363">
        <f t="shared" si="44"/>
        <v>22</v>
      </c>
      <c r="AA83" s="405"/>
      <c r="AB83" s="405"/>
      <c r="AC83" s="405"/>
      <c r="AD83" s="405"/>
      <c r="AE83" s="405"/>
      <c r="AF83" s="405"/>
      <c r="AG83" s="405"/>
      <c r="AH83" s="405"/>
      <c r="AI83" s="405"/>
      <c r="AJ83" s="405"/>
      <c r="AK83" s="405"/>
      <c r="AL83" s="405"/>
      <c r="AM83" s="405"/>
      <c r="AN83" s="405"/>
      <c r="AO83" s="405"/>
    </row>
    <row r="84" spans="1:41" s="441" customFormat="1" ht="11.1" customHeight="1">
      <c r="A84" s="309">
        <v>5</v>
      </c>
      <c r="B84" s="309">
        <v>4</v>
      </c>
      <c r="C84" s="309">
        <v>8</v>
      </c>
      <c r="D84" s="1820"/>
      <c r="E84" s="69"/>
      <c r="F84" s="69" t="s">
        <v>193</v>
      </c>
      <c r="G84" s="492">
        <v>6</v>
      </c>
      <c r="H84" s="492">
        <v>7</v>
      </c>
      <c r="I84" s="492">
        <v>7</v>
      </c>
      <c r="J84" s="492">
        <v>10</v>
      </c>
      <c r="K84" s="492">
        <v>2</v>
      </c>
      <c r="L84" s="492">
        <v>0</v>
      </c>
      <c r="M84" s="492">
        <v>0</v>
      </c>
      <c r="N84" s="324">
        <f t="shared" si="43"/>
        <v>32</v>
      </c>
      <c r="O84" s="324"/>
      <c r="P84" s="492">
        <v>6</v>
      </c>
      <c r="Q84" s="492">
        <v>7</v>
      </c>
      <c r="R84" s="492">
        <v>6</v>
      </c>
      <c r="S84" s="492">
        <v>10</v>
      </c>
      <c r="T84" s="492">
        <v>1</v>
      </c>
      <c r="U84" s="492">
        <v>0</v>
      </c>
      <c r="V84" s="492">
        <v>0</v>
      </c>
      <c r="W84" s="363">
        <f t="shared" si="44"/>
        <v>30</v>
      </c>
      <c r="AA84" s="442"/>
      <c r="AB84" s="442"/>
      <c r="AC84" s="442"/>
      <c r="AD84" s="442"/>
      <c r="AE84" s="442"/>
      <c r="AF84" s="442"/>
      <c r="AG84" s="442"/>
      <c r="AH84" s="442"/>
      <c r="AI84" s="442"/>
      <c r="AJ84" s="442"/>
      <c r="AK84" s="442"/>
      <c r="AL84" s="442"/>
      <c r="AM84" s="442"/>
      <c r="AN84" s="442"/>
      <c r="AO84" s="442"/>
    </row>
    <row r="85" spans="1:41" s="82" customFormat="1" ht="12" customHeight="1">
      <c r="A85" s="309"/>
      <c r="B85" s="309"/>
      <c r="C85" s="309"/>
      <c r="D85" s="1820"/>
      <c r="E85" s="118" t="s">
        <v>48</v>
      </c>
      <c r="F85" s="69"/>
      <c r="G85" s="490">
        <f t="shared" ref="G85:M85" si="51">SUM(G86:G91)</f>
        <v>213</v>
      </c>
      <c r="H85" s="490">
        <f t="shared" si="51"/>
        <v>290</v>
      </c>
      <c r="I85" s="490">
        <f t="shared" si="51"/>
        <v>119</v>
      </c>
      <c r="J85" s="490">
        <f t="shared" si="51"/>
        <v>123</v>
      </c>
      <c r="K85" s="490">
        <f t="shared" si="51"/>
        <v>19</v>
      </c>
      <c r="L85" s="490">
        <f t="shared" si="51"/>
        <v>4</v>
      </c>
      <c r="M85" s="490">
        <f t="shared" si="51"/>
        <v>12</v>
      </c>
      <c r="N85" s="490">
        <f>SUM(G85:M85)</f>
        <v>780</v>
      </c>
      <c r="O85" s="490"/>
      <c r="P85" s="490">
        <f t="shared" ref="P85:V85" si="52">SUM(P86:P91)</f>
        <v>211</v>
      </c>
      <c r="Q85" s="490">
        <f t="shared" si="52"/>
        <v>284</v>
      </c>
      <c r="R85" s="490">
        <f t="shared" si="52"/>
        <v>116</v>
      </c>
      <c r="S85" s="490">
        <f t="shared" si="52"/>
        <v>121</v>
      </c>
      <c r="T85" s="490">
        <f t="shared" si="52"/>
        <v>19</v>
      </c>
      <c r="U85" s="490">
        <f t="shared" si="52"/>
        <v>4</v>
      </c>
      <c r="V85" s="490">
        <f t="shared" si="52"/>
        <v>11</v>
      </c>
      <c r="W85" s="491">
        <f t="shared" si="44"/>
        <v>766</v>
      </c>
      <c r="AA85" s="405"/>
      <c r="AB85" s="405"/>
      <c r="AC85" s="405"/>
      <c r="AD85" s="405"/>
      <c r="AE85" s="405"/>
      <c r="AF85" s="405"/>
      <c r="AG85" s="405"/>
      <c r="AH85" s="405"/>
      <c r="AI85" s="405"/>
      <c r="AJ85" s="405"/>
      <c r="AK85" s="405"/>
      <c r="AL85" s="405"/>
      <c r="AM85" s="405"/>
      <c r="AN85" s="405"/>
      <c r="AO85" s="405"/>
    </row>
    <row r="86" spans="1:41" s="82" customFormat="1" ht="11.1" customHeight="1">
      <c r="A86" s="309">
        <v>5</v>
      </c>
      <c r="B86" s="309">
        <v>5</v>
      </c>
      <c r="C86" s="309">
        <v>11</v>
      </c>
      <c r="D86" s="1820"/>
      <c r="E86" s="161"/>
      <c r="F86" s="69" t="s">
        <v>194</v>
      </c>
      <c r="G86" s="492">
        <v>3</v>
      </c>
      <c r="H86" s="492">
        <v>2</v>
      </c>
      <c r="I86" s="492">
        <v>0</v>
      </c>
      <c r="J86" s="492">
        <v>4</v>
      </c>
      <c r="K86" s="492">
        <v>0</v>
      </c>
      <c r="L86" s="492">
        <v>0</v>
      </c>
      <c r="M86" s="492">
        <v>1</v>
      </c>
      <c r="N86" s="324">
        <f t="shared" si="43"/>
        <v>10</v>
      </c>
      <c r="O86" s="324"/>
      <c r="P86" s="492">
        <v>3</v>
      </c>
      <c r="Q86" s="492">
        <v>2</v>
      </c>
      <c r="R86" s="492">
        <v>0</v>
      </c>
      <c r="S86" s="492">
        <v>4</v>
      </c>
      <c r="T86" s="492">
        <v>0</v>
      </c>
      <c r="U86" s="492">
        <v>0</v>
      </c>
      <c r="V86" s="492">
        <v>1</v>
      </c>
      <c r="W86" s="363">
        <f t="shared" si="44"/>
        <v>10</v>
      </c>
      <c r="AA86" s="405"/>
      <c r="AB86" s="405"/>
      <c r="AC86" s="405"/>
      <c r="AD86" s="405"/>
      <c r="AE86" s="405"/>
      <c r="AF86" s="405"/>
      <c r="AG86" s="405"/>
      <c r="AH86" s="405"/>
      <c r="AI86" s="405"/>
      <c r="AJ86" s="405"/>
      <c r="AK86" s="405"/>
      <c r="AL86" s="405"/>
      <c r="AM86" s="405"/>
      <c r="AN86" s="405"/>
      <c r="AO86" s="405"/>
    </row>
    <row r="87" spans="1:41" s="82" customFormat="1" ht="11.1" customHeight="1">
      <c r="A87" s="309">
        <v>5</v>
      </c>
      <c r="B87" s="309">
        <v>5</v>
      </c>
      <c r="C87" s="309">
        <v>11</v>
      </c>
      <c r="D87" s="1820"/>
      <c r="E87" s="161"/>
      <c r="F87" s="69" t="s">
        <v>195</v>
      </c>
      <c r="G87" s="492">
        <v>91</v>
      </c>
      <c r="H87" s="492">
        <v>109</v>
      </c>
      <c r="I87" s="492">
        <v>35</v>
      </c>
      <c r="J87" s="492">
        <v>23</v>
      </c>
      <c r="K87" s="492">
        <v>2</v>
      </c>
      <c r="L87" s="492">
        <v>0</v>
      </c>
      <c r="M87" s="492">
        <v>0</v>
      </c>
      <c r="N87" s="324">
        <f t="shared" si="43"/>
        <v>260</v>
      </c>
      <c r="O87" s="324"/>
      <c r="P87" s="492">
        <v>90</v>
      </c>
      <c r="Q87" s="492">
        <v>103</v>
      </c>
      <c r="R87" s="492">
        <v>35</v>
      </c>
      <c r="S87" s="492">
        <v>23</v>
      </c>
      <c r="T87" s="492">
        <v>2</v>
      </c>
      <c r="U87" s="492">
        <v>0</v>
      </c>
      <c r="V87" s="492">
        <v>0</v>
      </c>
      <c r="W87" s="363">
        <f t="shared" si="44"/>
        <v>253</v>
      </c>
      <c r="AA87" s="405"/>
      <c r="AB87" s="405"/>
      <c r="AC87" s="405"/>
      <c r="AD87" s="405"/>
      <c r="AE87" s="405"/>
      <c r="AF87" s="405"/>
      <c r="AG87" s="405"/>
      <c r="AH87" s="405"/>
      <c r="AI87" s="405"/>
      <c r="AJ87" s="405"/>
      <c r="AK87" s="405"/>
      <c r="AL87" s="405"/>
      <c r="AM87" s="405"/>
      <c r="AN87" s="405"/>
      <c r="AO87" s="405"/>
    </row>
    <row r="88" spans="1:41" s="82" customFormat="1" ht="11.1" customHeight="1">
      <c r="A88" s="309">
        <v>5</v>
      </c>
      <c r="B88" s="309">
        <v>5</v>
      </c>
      <c r="C88" s="309">
        <v>11</v>
      </c>
      <c r="D88" s="1820"/>
      <c r="E88" s="161"/>
      <c r="F88" s="69" t="s">
        <v>196</v>
      </c>
      <c r="G88" s="492">
        <v>4</v>
      </c>
      <c r="H88" s="492">
        <v>11</v>
      </c>
      <c r="I88" s="492">
        <v>3</v>
      </c>
      <c r="J88" s="492">
        <v>7</v>
      </c>
      <c r="K88" s="492">
        <v>1</v>
      </c>
      <c r="L88" s="492">
        <v>0</v>
      </c>
      <c r="M88" s="492">
        <v>0</v>
      </c>
      <c r="N88" s="324">
        <f t="shared" si="43"/>
        <v>26</v>
      </c>
      <c r="O88" s="324"/>
      <c r="P88" s="492">
        <v>4</v>
      </c>
      <c r="Q88" s="492">
        <v>11</v>
      </c>
      <c r="R88" s="492">
        <v>3</v>
      </c>
      <c r="S88" s="492">
        <v>7</v>
      </c>
      <c r="T88" s="492">
        <v>1</v>
      </c>
      <c r="U88" s="492">
        <v>0</v>
      </c>
      <c r="V88" s="492">
        <v>0</v>
      </c>
      <c r="W88" s="363">
        <f t="shared" si="44"/>
        <v>26</v>
      </c>
      <c r="AA88" s="405"/>
      <c r="AB88" s="405"/>
      <c r="AC88" s="405"/>
      <c r="AD88" s="405"/>
      <c r="AE88" s="405"/>
      <c r="AF88" s="405"/>
      <c r="AG88" s="405"/>
      <c r="AH88" s="405"/>
      <c r="AI88" s="405"/>
      <c r="AJ88" s="405"/>
      <c r="AK88" s="405"/>
      <c r="AL88" s="405"/>
      <c r="AM88" s="405"/>
      <c r="AN88" s="405"/>
      <c r="AO88" s="405"/>
    </row>
    <row r="89" spans="1:41" s="82" customFormat="1" ht="11.1" customHeight="1">
      <c r="A89" s="309">
        <v>5</v>
      </c>
      <c r="B89" s="309">
        <v>5</v>
      </c>
      <c r="C89" s="309">
        <v>11</v>
      </c>
      <c r="D89" s="1820"/>
      <c r="E89" s="161"/>
      <c r="F89" s="69" t="s">
        <v>197</v>
      </c>
      <c r="G89" s="493">
        <v>9</v>
      </c>
      <c r="H89" s="493">
        <v>21</v>
      </c>
      <c r="I89" s="493">
        <v>10</v>
      </c>
      <c r="J89" s="493">
        <v>14</v>
      </c>
      <c r="K89" s="493">
        <v>1</v>
      </c>
      <c r="L89" s="493">
        <v>0</v>
      </c>
      <c r="M89" s="493">
        <v>0</v>
      </c>
      <c r="N89" s="490">
        <f t="shared" si="43"/>
        <v>55</v>
      </c>
      <c r="O89" s="490"/>
      <c r="P89" s="493">
        <v>9</v>
      </c>
      <c r="Q89" s="493">
        <v>21</v>
      </c>
      <c r="R89" s="493">
        <v>10</v>
      </c>
      <c r="S89" s="493">
        <v>14</v>
      </c>
      <c r="T89" s="493">
        <v>1</v>
      </c>
      <c r="U89" s="493">
        <v>0</v>
      </c>
      <c r="V89" s="493">
        <v>0</v>
      </c>
      <c r="W89" s="363">
        <f t="shared" si="44"/>
        <v>55</v>
      </c>
      <c r="AA89" s="405"/>
      <c r="AB89" s="405"/>
      <c r="AC89" s="405"/>
      <c r="AD89" s="405"/>
      <c r="AE89" s="405"/>
      <c r="AF89" s="405"/>
      <c r="AG89" s="405"/>
      <c r="AH89" s="405"/>
      <c r="AI89" s="405"/>
      <c r="AJ89" s="405"/>
      <c r="AK89" s="405"/>
      <c r="AL89" s="405"/>
      <c r="AM89" s="405"/>
      <c r="AN89" s="405"/>
      <c r="AO89" s="405"/>
    </row>
    <row r="90" spans="1:41" s="82" customFormat="1" ht="11.1" customHeight="1">
      <c r="A90" s="309">
        <v>5</v>
      </c>
      <c r="B90" s="309">
        <v>5</v>
      </c>
      <c r="C90" s="309">
        <v>11</v>
      </c>
      <c r="D90" s="1820"/>
      <c r="E90" s="161"/>
      <c r="F90" s="69" t="s">
        <v>198</v>
      </c>
      <c r="G90" s="492">
        <v>105</v>
      </c>
      <c r="H90" s="492">
        <v>146</v>
      </c>
      <c r="I90" s="492">
        <v>70</v>
      </c>
      <c r="J90" s="492">
        <v>71</v>
      </c>
      <c r="K90" s="492">
        <v>4</v>
      </c>
      <c r="L90" s="492">
        <v>1</v>
      </c>
      <c r="M90" s="492">
        <v>0</v>
      </c>
      <c r="N90" s="324">
        <f t="shared" si="43"/>
        <v>397</v>
      </c>
      <c r="O90" s="324"/>
      <c r="P90" s="492">
        <v>104</v>
      </c>
      <c r="Q90" s="492">
        <v>146</v>
      </c>
      <c r="R90" s="492">
        <v>67</v>
      </c>
      <c r="S90" s="492">
        <v>69</v>
      </c>
      <c r="T90" s="492">
        <v>4</v>
      </c>
      <c r="U90" s="492">
        <v>1</v>
      </c>
      <c r="V90" s="492">
        <v>0</v>
      </c>
      <c r="W90" s="363">
        <f t="shared" si="44"/>
        <v>391</v>
      </c>
      <c r="AA90" s="405"/>
      <c r="AB90" s="405"/>
      <c r="AC90" s="405"/>
      <c r="AD90" s="405"/>
      <c r="AE90" s="405"/>
      <c r="AF90" s="405"/>
      <c r="AG90" s="405"/>
      <c r="AH90" s="405"/>
      <c r="AI90" s="405"/>
      <c r="AJ90" s="405"/>
      <c r="AK90" s="405"/>
      <c r="AL90" s="405"/>
      <c r="AM90" s="405"/>
      <c r="AN90" s="405"/>
      <c r="AO90" s="405"/>
    </row>
    <row r="91" spans="1:41" s="82" customFormat="1" ht="11.1" customHeight="1">
      <c r="A91" s="309">
        <v>5</v>
      </c>
      <c r="B91" s="309">
        <v>5</v>
      </c>
      <c r="C91" s="309">
        <v>11</v>
      </c>
      <c r="D91" s="1820"/>
      <c r="E91" s="161"/>
      <c r="F91" s="126" t="s">
        <v>220</v>
      </c>
      <c r="G91" s="492">
        <v>1</v>
      </c>
      <c r="H91" s="492">
        <v>1</v>
      </c>
      <c r="I91" s="492">
        <v>1</v>
      </c>
      <c r="J91" s="492">
        <v>4</v>
      </c>
      <c r="K91" s="492">
        <v>11</v>
      </c>
      <c r="L91" s="492">
        <v>3</v>
      </c>
      <c r="M91" s="492">
        <v>11</v>
      </c>
      <c r="N91" s="324">
        <f t="shared" si="43"/>
        <v>32</v>
      </c>
      <c r="O91" s="324"/>
      <c r="P91" s="492">
        <v>1</v>
      </c>
      <c r="Q91" s="492">
        <v>1</v>
      </c>
      <c r="R91" s="492">
        <v>1</v>
      </c>
      <c r="S91" s="492">
        <v>4</v>
      </c>
      <c r="T91" s="492">
        <v>11</v>
      </c>
      <c r="U91" s="492">
        <v>3</v>
      </c>
      <c r="V91" s="492">
        <v>10</v>
      </c>
      <c r="W91" s="363">
        <f t="shared" si="44"/>
        <v>31</v>
      </c>
      <c r="AA91" s="405"/>
      <c r="AB91" s="405"/>
      <c r="AC91" s="405"/>
      <c r="AD91" s="405"/>
      <c r="AE91" s="405"/>
      <c r="AF91" s="405"/>
      <c r="AG91" s="405"/>
      <c r="AH91" s="405"/>
      <c r="AI91" s="405"/>
      <c r="AJ91" s="405"/>
      <c r="AK91" s="405"/>
      <c r="AL91" s="405"/>
      <c r="AM91" s="405"/>
      <c r="AN91" s="405"/>
      <c r="AO91" s="405"/>
    </row>
    <row r="92" spans="1:41" s="82" customFormat="1" ht="12" customHeight="1">
      <c r="A92" s="309"/>
      <c r="B92" s="396"/>
      <c r="C92" s="396"/>
      <c r="D92" s="1820"/>
      <c r="E92" s="494" t="s">
        <v>49</v>
      </c>
      <c r="F92" s="126"/>
      <c r="G92" s="490">
        <f>SUM(G93)</f>
        <v>3</v>
      </c>
      <c r="H92" s="490">
        <f t="shared" ref="H92:V92" si="53">SUM(H93)</f>
        <v>3</v>
      </c>
      <c r="I92" s="490">
        <f t="shared" si="53"/>
        <v>2</v>
      </c>
      <c r="J92" s="490">
        <f t="shared" si="53"/>
        <v>3</v>
      </c>
      <c r="K92" s="490">
        <f t="shared" si="53"/>
        <v>0</v>
      </c>
      <c r="L92" s="490">
        <f t="shared" si="53"/>
        <v>0</v>
      </c>
      <c r="M92" s="490">
        <f t="shared" si="53"/>
        <v>0</v>
      </c>
      <c r="N92" s="490">
        <f t="shared" si="43"/>
        <v>11</v>
      </c>
      <c r="O92" s="490"/>
      <c r="P92" s="490">
        <f t="shared" si="53"/>
        <v>3</v>
      </c>
      <c r="Q92" s="490">
        <f t="shared" si="53"/>
        <v>3</v>
      </c>
      <c r="R92" s="490">
        <f t="shared" si="53"/>
        <v>2</v>
      </c>
      <c r="S92" s="490">
        <f t="shared" si="53"/>
        <v>2</v>
      </c>
      <c r="T92" s="490">
        <f t="shared" si="53"/>
        <v>0</v>
      </c>
      <c r="U92" s="490">
        <f t="shared" si="53"/>
        <v>0</v>
      </c>
      <c r="V92" s="490">
        <f t="shared" si="53"/>
        <v>0</v>
      </c>
      <c r="W92" s="491">
        <f t="shared" si="44"/>
        <v>10</v>
      </c>
      <c r="AA92" s="405"/>
      <c r="AB92" s="405"/>
      <c r="AC92" s="405"/>
      <c r="AD92" s="405"/>
      <c r="AE92" s="405"/>
      <c r="AF92" s="405"/>
      <c r="AG92" s="405"/>
      <c r="AH92" s="405"/>
      <c r="AI92" s="405"/>
      <c r="AJ92" s="405"/>
      <c r="AK92" s="405"/>
      <c r="AL92" s="405"/>
      <c r="AM92" s="405"/>
      <c r="AN92" s="405"/>
      <c r="AO92" s="405"/>
    </row>
    <row r="93" spans="1:41" s="82" customFormat="1" ht="11.1" customHeight="1">
      <c r="A93" s="309">
        <v>5</v>
      </c>
      <c r="B93" s="396">
        <v>4</v>
      </c>
      <c r="C93" s="396">
        <v>8</v>
      </c>
      <c r="D93" s="1820"/>
      <c r="E93" s="161"/>
      <c r="F93" s="69" t="s">
        <v>200</v>
      </c>
      <c r="G93" s="492">
        <v>3</v>
      </c>
      <c r="H93" s="492">
        <v>3</v>
      </c>
      <c r="I93" s="492">
        <v>2</v>
      </c>
      <c r="J93" s="492">
        <v>3</v>
      </c>
      <c r="K93" s="492">
        <v>0</v>
      </c>
      <c r="L93" s="492">
        <v>0</v>
      </c>
      <c r="M93" s="492">
        <v>0</v>
      </c>
      <c r="N93" s="324">
        <f t="shared" si="43"/>
        <v>11</v>
      </c>
      <c r="O93" s="324"/>
      <c r="P93" s="492">
        <v>3</v>
      </c>
      <c r="Q93" s="492">
        <v>3</v>
      </c>
      <c r="R93" s="492">
        <v>2</v>
      </c>
      <c r="S93" s="492">
        <v>2</v>
      </c>
      <c r="T93" s="492">
        <v>0</v>
      </c>
      <c r="U93" s="492">
        <v>0</v>
      </c>
      <c r="V93" s="492">
        <v>0</v>
      </c>
      <c r="W93" s="363">
        <f t="shared" si="44"/>
        <v>10</v>
      </c>
      <c r="AA93" s="405"/>
      <c r="AB93" s="405"/>
      <c r="AC93" s="405"/>
      <c r="AD93" s="405"/>
      <c r="AE93" s="405"/>
      <c r="AF93" s="405"/>
      <c r="AG93" s="405"/>
      <c r="AH93" s="405"/>
      <c r="AI93" s="405"/>
      <c r="AJ93" s="405"/>
      <c r="AK93" s="405"/>
      <c r="AL93" s="405"/>
      <c r="AM93" s="405"/>
      <c r="AN93" s="405"/>
      <c r="AO93" s="405"/>
    </row>
    <row r="94" spans="1:41" s="82" customFormat="1" ht="12" customHeight="1">
      <c r="A94" s="309"/>
      <c r="B94" s="396"/>
      <c r="C94" s="396"/>
      <c r="D94" s="1819">
        <v>1406</v>
      </c>
      <c r="E94" s="113" t="s">
        <v>50</v>
      </c>
      <c r="F94" s="114"/>
      <c r="G94" s="489">
        <f>SUM(G95,G98,G101,G103)</f>
        <v>1257</v>
      </c>
      <c r="H94" s="489">
        <f t="shared" ref="H94:U94" si="54">SUM(H95,H98,H101,H103)</f>
        <v>1387</v>
      </c>
      <c r="I94" s="489">
        <f t="shared" si="54"/>
        <v>512</v>
      </c>
      <c r="J94" s="489">
        <f t="shared" si="54"/>
        <v>284</v>
      </c>
      <c r="K94" s="489">
        <f t="shared" si="54"/>
        <v>31</v>
      </c>
      <c r="L94" s="489">
        <f t="shared" si="54"/>
        <v>7</v>
      </c>
      <c r="M94" s="489">
        <f t="shared" si="54"/>
        <v>6</v>
      </c>
      <c r="N94" s="489">
        <f>SUM(G94:M94)</f>
        <v>3484</v>
      </c>
      <c r="O94" s="489"/>
      <c r="P94" s="489">
        <f t="shared" si="54"/>
        <v>394</v>
      </c>
      <c r="Q94" s="489">
        <f t="shared" si="54"/>
        <v>410</v>
      </c>
      <c r="R94" s="489">
        <f t="shared" si="54"/>
        <v>183</v>
      </c>
      <c r="S94" s="489">
        <f t="shared" si="54"/>
        <v>94</v>
      </c>
      <c r="T94" s="489">
        <f t="shared" si="54"/>
        <v>11</v>
      </c>
      <c r="U94" s="489">
        <f t="shared" si="54"/>
        <v>2</v>
      </c>
      <c r="V94" s="489">
        <f>SUM(V95,V98,V101,V103)</f>
        <v>5</v>
      </c>
      <c r="W94" s="361">
        <f>SUM(P94:V94)</f>
        <v>1099</v>
      </c>
      <c r="AA94" s="405"/>
      <c r="AB94" s="405"/>
      <c r="AC94" s="405"/>
      <c r="AD94" s="405"/>
      <c r="AE94" s="405"/>
      <c r="AF94" s="405"/>
      <c r="AG94" s="405"/>
      <c r="AH94" s="405"/>
      <c r="AI94" s="405"/>
      <c r="AJ94" s="405"/>
      <c r="AK94" s="405"/>
      <c r="AL94" s="405"/>
      <c r="AM94" s="405"/>
      <c r="AN94" s="405"/>
      <c r="AO94" s="405"/>
    </row>
    <row r="95" spans="1:41" s="82" customFormat="1" ht="12" customHeight="1">
      <c r="A95" s="309"/>
      <c r="B95" s="396"/>
      <c r="C95" s="396"/>
      <c r="D95" s="1820"/>
      <c r="E95" s="414" t="s">
        <v>51</v>
      </c>
      <c r="F95" s="69"/>
      <c r="G95" s="490">
        <f>SUM(G96:G97)</f>
        <v>825</v>
      </c>
      <c r="H95" s="490">
        <f t="shared" ref="H95:V95" si="55">SUM(H96:H97)</f>
        <v>905</v>
      </c>
      <c r="I95" s="490">
        <f t="shared" si="55"/>
        <v>318</v>
      </c>
      <c r="J95" s="490">
        <f t="shared" si="55"/>
        <v>183</v>
      </c>
      <c r="K95" s="490">
        <f t="shared" si="55"/>
        <v>16</v>
      </c>
      <c r="L95" s="490">
        <f t="shared" si="55"/>
        <v>3</v>
      </c>
      <c r="M95" s="490">
        <f t="shared" si="55"/>
        <v>2</v>
      </c>
      <c r="N95" s="490">
        <f>SUM(G95:M95)</f>
        <v>2252</v>
      </c>
      <c r="O95" s="490"/>
      <c r="P95" s="490">
        <f t="shared" si="55"/>
        <v>243</v>
      </c>
      <c r="Q95" s="490">
        <f t="shared" si="55"/>
        <v>267</v>
      </c>
      <c r="R95" s="490">
        <f t="shared" si="55"/>
        <v>113</v>
      </c>
      <c r="S95" s="490">
        <f t="shared" si="55"/>
        <v>66</v>
      </c>
      <c r="T95" s="490">
        <f t="shared" si="55"/>
        <v>6</v>
      </c>
      <c r="U95" s="490">
        <f t="shared" si="55"/>
        <v>1</v>
      </c>
      <c r="V95" s="490">
        <f t="shared" si="55"/>
        <v>1</v>
      </c>
      <c r="W95" s="491">
        <f>SUM(P95:V95)</f>
        <v>697</v>
      </c>
      <c r="AA95" s="405"/>
      <c r="AB95" s="405"/>
      <c r="AC95" s="405"/>
      <c r="AD95" s="405"/>
      <c r="AE95" s="405"/>
      <c r="AF95" s="405"/>
      <c r="AG95" s="405"/>
      <c r="AH95" s="405"/>
      <c r="AI95" s="405"/>
      <c r="AJ95" s="405"/>
      <c r="AK95" s="405"/>
      <c r="AL95" s="405"/>
      <c r="AM95" s="405"/>
      <c r="AN95" s="405"/>
      <c r="AO95" s="405"/>
    </row>
    <row r="96" spans="1:41" s="82" customFormat="1" ht="11.1" customHeight="1">
      <c r="A96" s="309">
        <v>6</v>
      </c>
      <c r="B96" s="396">
        <v>2</v>
      </c>
      <c r="C96" s="396">
        <v>6</v>
      </c>
      <c r="D96" s="1820"/>
      <c r="E96" s="445"/>
      <c r="F96" s="69" t="s">
        <v>201</v>
      </c>
      <c r="G96" s="492">
        <v>14</v>
      </c>
      <c r="H96" s="492">
        <v>16</v>
      </c>
      <c r="I96" s="492">
        <v>12</v>
      </c>
      <c r="J96" s="492">
        <v>12</v>
      </c>
      <c r="K96" s="492">
        <v>2</v>
      </c>
      <c r="L96" s="492">
        <v>0</v>
      </c>
      <c r="M96" s="492">
        <v>1</v>
      </c>
      <c r="N96" s="324">
        <f>SUM(G96:M96)</f>
        <v>57</v>
      </c>
      <c r="O96" s="324"/>
      <c r="P96" s="492">
        <v>14</v>
      </c>
      <c r="Q96" s="492">
        <v>16</v>
      </c>
      <c r="R96" s="492">
        <v>12</v>
      </c>
      <c r="S96" s="492">
        <v>12</v>
      </c>
      <c r="T96" s="492">
        <v>2</v>
      </c>
      <c r="U96" s="492">
        <v>0</v>
      </c>
      <c r="V96" s="492">
        <v>1</v>
      </c>
      <c r="W96" s="363">
        <f>SUM(P96:V96)</f>
        <v>57</v>
      </c>
      <c r="AA96" s="405"/>
      <c r="AB96" s="405"/>
      <c r="AC96" s="405"/>
      <c r="AD96" s="405"/>
      <c r="AE96" s="405"/>
      <c r="AF96" s="405"/>
      <c r="AG96" s="405"/>
      <c r="AH96" s="405"/>
      <c r="AI96" s="405"/>
      <c r="AJ96" s="405"/>
      <c r="AK96" s="405"/>
      <c r="AL96" s="405"/>
      <c r="AM96" s="405"/>
      <c r="AN96" s="405"/>
      <c r="AO96" s="405"/>
    </row>
    <row r="97" spans="1:41" s="82" customFormat="1" ht="11.1" customHeight="1">
      <c r="A97" s="309">
        <v>6</v>
      </c>
      <c r="B97" s="396">
        <v>2</v>
      </c>
      <c r="C97" s="396">
        <v>11</v>
      </c>
      <c r="D97" s="1820"/>
      <c r="E97" s="445"/>
      <c r="F97" s="69" t="s">
        <v>202</v>
      </c>
      <c r="G97" s="324">
        <v>811</v>
      </c>
      <c r="H97" s="324">
        <v>889</v>
      </c>
      <c r="I97" s="324">
        <v>306</v>
      </c>
      <c r="J97" s="324">
        <v>171</v>
      </c>
      <c r="K97" s="324">
        <v>14</v>
      </c>
      <c r="L97" s="324">
        <v>3</v>
      </c>
      <c r="M97" s="324">
        <v>1</v>
      </c>
      <c r="N97" s="324">
        <f t="shared" ref="N97:N121" si="56">SUM(G97:M97)</f>
        <v>2195</v>
      </c>
      <c r="O97" s="324"/>
      <c r="P97" s="492">
        <v>229</v>
      </c>
      <c r="Q97" s="492">
        <v>251</v>
      </c>
      <c r="R97" s="492">
        <v>101</v>
      </c>
      <c r="S97" s="492">
        <v>54</v>
      </c>
      <c r="T97" s="492">
        <v>4</v>
      </c>
      <c r="U97" s="492">
        <v>1</v>
      </c>
      <c r="V97" s="492">
        <v>0</v>
      </c>
      <c r="W97" s="363">
        <f>SUM(P97:V97)</f>
        <v>640</v>
      </c>
      <c r="AA97" s="405"/>
      <c r="AB97" s="405"/>
      <c r="AC97" s="405"/>
      <c r="AD97" s="405"/>
      <c r="AE97" s="405"/>
      <c r="AF97" s="405"/>
      <c r="AG97" s="405"/>
      <c r="AH97" s="405"/>
      <c r="AI97" s="405"/>
      <c r="AJ97" s="405"/>
      <c r="AK97" s="405"/>
      <c r="AL97" s="405"/>
      <c r="AM97" s="405"/>
      <c r="AN97" s="405"/>
      <c r="AO97" s="405"/>
    </row>
    <row r="98" spans="1:41" s="82" customFormat="1" ht="12" customHeight="1">
      <c r="A98" s="309"/>
      <c r="B98" s="396"/>
      <c r="C98" s="396"/>
      <c r="D98" s="1820"/>
      <c r="E98" s="414" t="s">
        <v>52</v>
      </c>
      <c r="F98" s="69"/>
      <c r="G98" s="490">
        <f>SUM(G99:G100)</f>
        <v>146</v>
      </c>
      <c r="H98" s="490">
        <f t="shared" ref="H98:V98" si="57">SUM(H99:H100)</f>
        <v>163</v>
      </c>
      <c r="I98" s="490">
        <f t="shared" si="57"/>
        <v>75</v>
      </c>
      <c r="J98" s="490">
        <f t="shared" si="57"/>
        <v>41</v>
      </c>
      <c r="K98" s="490">
        <f t="shared" si="57"/>
        <v>3</v>
      </c>
      <c r="L98" s="490">
        <f t="shared" si="57"/>
        <v>0</v>
      </c>
      <c r="M98" s="490">
        <f t="shared" si="57"/>
        <v>1</v>
      </c>
      <c r="N98" s="490">
        <f t="shared" si="56"/>
        <v>429</v>
      </c>
      <c r="O98" s="490"/>
      <c r="P98" s="490">
        <f t="shared" si="57"/>
        <v>64</v>
      </c>
      <c r="Q98" s="490">
        <f t="shared" si="57"/>
        <v>61</v>
      </c>
      <c r="R98" s="490">
        <f t="shared" si="57"/>
        <v>32</v>
      </c>
      <c r="S98" s="490">
        <f t="shared" si="57"/>
        <v>12</v>
      </c>
      <c r="T98" s="490">
        <f t="shared" si="57"/>
        <v>1</v>
      </c>
      <c r="U98" s="490">
        <f t="shared" si="57"/>
        <v>0</v>
      </c>
      <c r="V98" s="490">
        <f t="shared" si="57"/>
        <v>1</v>
      </c>
      <c r="W98" s="491">
        <f t="shared" ref="W98:W121" si="58">SUM(P98:V98)</f>
        <v>171</v>
      </c>
      <c r="AA98" s="405"/>
      <c r="AB98" s="405"/>
      <c r="AC98" s="405"/>
      <c r="AD98" s="405"/>
      <c r="AE98" s="405"/>
      <c r="AF98" s="405"/>
      <c r="AG98" s="405"/>
      <c r="AH98" s="405"/>
      <c r="AI98" s="405"/>
      <c r="AJ98" s="405"/>
      <c r="AK98" s="405"/>
      <c r="AL98" s="405"/>
      <c r="AM98" s="405"/>
      <c r="AN98" s="405"/>
      <c r="AO98" s="405"/>
    </row>
    <row r="99" spans="1:41" s="82" customFormat="1" ht="11.1" customHeight="1">
      <c r="A99" s="309">
        <v>6</v>
      </c>
      <c r="B99" s="396">
        <v>2</v>
      </c>
      <c r="C99" s="396">
        <v>10</v>
      </c>
      <c r="D99" s="1820"/>
      <c r="E99" s="411"/>
      <c r="F99" s="69" t="s">
        <v>221</v>
      </c>
      <c r="G99" s="492">
        <v>74</v>
      </c>
      <c r="H99" s="492">
        <v>90</v>
      </c>
      <c r="I99" s="492">
        <v>41</v>
      </c>
      <c r="J99" s="492">
        <v>25</v>
      </c>
      <c r="K99" s="492">
        <v>1</v>
      </c>
      <c r="L99" s="492">
        <v>0</v>
      </c>
      <c r="M99" s="492">
        <v>0</v>
      </c>
      <c r="N99" s="324">
        <f t="shared" si="56"/>
        <v>231</v>
      </c>
      <c r="O99" s="324"/>
      <c r="P99" s="492">
        <v>37</v>
      </c>
      <c r="Q99" s="492">
        <v>37</v>
      </c>
      <c r="R99" s="492">
        <v>19</v>
      </c>
      <c r="S99" s="492">
        <v>7</v>
      </c>
      <c r="T99" s="492">
        <v>1</v>
      </c>
      <c r="U99" s="492">
        <v>0</v>
      </c>
      <c r="V99" s="492">
        <v>0</v>
      </c>
      <c r="W99" s="363">
        <f t="shared" si="58"/>
        <v>101</v>
      </c>
      <c r="AA99" s="405"/>
      <c r="AB99" s="405"/>
      <c r="AC99" s="405"/>
      <c r="AD99" s="405"/>
      <c r="AE99" s="405"/>
      <c r="AF99" s="405"/>
      <c r="AG99" s="405"/>
      <c r="AH99" s="405"/>
      <c r="AI99" s="405"/>
      <c r="AJ99" s="405"/>
      <c r="AK99" s="405"/>
      <c r="AL99" s="405"/>
      <c r="AM99" s="405"/>
      <c r="AN99" s="405"/>
      <c r="AO99" s="405"/>
    </row>
    <row r="100" spans="1:41" s="82" customFormat="1" ht="11.1" customHeight="1">
      <c r="A100" s="309">
        <v>6</v>
      </c>
      <c r="B100" s="396">
        <v>2</v>
      </c>
      <c r="C100" s="396">
        <v>6</v>
      </c>
      <c r="D100" s="1820"/>
      <c r="E100" s="411"/>
      <c r="F100" s="69" t="s">
        <v>204</v>
      </c>
      <c r="G100" s="475">
        <v>72</v>
      </c>
      <c r="H100" s="475">
        <v>73</v>
      </c>
      <c r="I100" s="475">
        <v>34</v>
      </c>
      <c r="J100" s="475">
        <v>16</v>
      </c>
      <c r="K100" s="475">
        <v>2</v>
      </c>
      <c r="L100" s="475">
        <v>0</v>
      </c>
      <c r="M100" s="475">
        <v>1</v>
      </c>
      <c r="N100" s="324">
        <f t="shared" si="56"/>
        <v>198</v>
      </c>
      <c r="O100" s="312"/>
      <c r="P100" s="475">
        <v>27</v>
      </c>
      <c r="Q100" s="475">
        <v>24</v>
      </c>
      <c r="R100" s="475">
        <v>13</v>
      </c>
      <c r="S100" s="475">
        <v>5</v>
      </c>
      <c r="T100" s="475">
        <v>0</v>
      </c>
      <c r="U100" s="475">
        <v>0</v>
      </c>
      <c r="V100" s="475">
        <v>1</v>
      </c>
      <c r="W100" s="363">
        <f t="shared" si="58"/>
        <v>70</v>
      </c>
      <c r="AA100" s="405"/>
      <c r="AB100" s="405"/>
      <c r="AC100" s="405"/>
      <c r="AD100" s="405"/>
      <c r="AE100" s="405"/>
      <c r="AF100" s="405"/>
      <c r="AG100" s="405"/>
      <c r="AH100" s="405"/>
      <c r="AI100" s="405"/>
      <c r="AJ100" s="405"/>
      <c r="AK100" s="405"/>
      <c r="AL100" s="405"/>
      <c r="AM100" s="405"/>
      <c r="AN100" s="405"/>
      <c r="AO100" s="405"/>
    </row>
    <row r="101" spans="1:41" s="82" customFormat="1" ht="12" customHeight="1">
      <c r="A101" s="309"/>
      <c r="B101" s="396"/>
      <c r="C101" s="396"/>
      <c r="D101" s="1820"/>
      <c r="E101" s="414" t="s">
        <v>53</v>
      </c>
      <c r="F101" s="69"/>
      <c r="G101" s="476">
        <f>SUM(G102)</f>
        <v>286</v>
      </c>
      <c r="H101" s="476">
        <f t="shared" ref="H101:V101" si="59">SUM(H102)</f>
        <v>319</v>
      </c>
      <c r="I101" s="476">
        <f t="shared" si="59"/>
        <v>119</v>
      </c>
      <c r="J101" s="476">
        <f t="shared" si="59"/>
        <v>59</v>
      </c>
      <c r="K101" s="476">
        <f t="shared" si="59"/>
        <v>9</v>
      </c>
      <c r="L101" s="476">
        <f t="shared" si="59"/>
        <v>2</v>
      </c>
      <c r="M101" s="476">
        <f t="shared" si="59"/>
        <v>0</v>
      </c>
      <c r="N101" s="490">
        <f t="shared" si="56"/>
        <v>794</v>
      </c>
      <c r="O101" s="476"/>
      <c r="P101" s="476">
        <f t="shared" si="59"/>
        <v>87</v>
      </c>
      <c r="Q101" s="476">
        <f t="shared" si="59"/>
        <v>82</v>
      </c>
      <c r="R101" s="476">
        <f t="shared" si="59"/>
        <v>38</v>
      </c>
      <c r="S101" s="476">
        <f t="shared" si="59"/>
        <v>15</v>
      </c>
      <c r="T101" s="476">
        <f t="shared" si="59"/>
        <v>1</v>
      </c>
      <c r="U101" s="476">
        <f t="shared" si="59"/>
        <v>0</v>
      </c>
      <c r="V101" s="476">
        <f t="shared" si="59"/>
        <v>0</v>
      </c>
      <c r="W101" s="491">
        <f t="shared" si="58"/>
        <v>223</v>
      </c>
      <c r="AA101" s="405"/>
      <c r="AB101" s="405"/>
      <c r="AC101" s="405"/>
      <c r="AD101" s="405"/>
      <c r="AE101" s="405"/>
      <c r="AF101" s="405"/>
      <c r="AG101" s="405"/>
      <c r="AH101" s="405"/>
      <c r="AI101" s="405"/>
      <c r="AJ101" s="405"/>
      <c r="AK101" s="405"/>
      <c r="AL101" s="405"/>
      <c r="AM101" s="405"/>
      <c r="AN101" s="405"/>
      <c r="AO101" s="405"/>
    </row>
    <row r="102" spans="1:41" s="82" customFormat="1" ht="11.1" customHeight="1">
      <c r="A102" s="309">
        <v>6</v>
      </c>
      <c r="B102" s="309">
        <v>2</v>
      </c>
      <c r="C102" s="309">
        <v>10</v>
      </c>
      <c r="D102" s="1820"/>
      <c r="E102" s="445"/>
      <c r="F102" s="69" t="s">
        <v>205</v>
      </c>
      <c r="G102" s="475">
        <v>286</v>
      </c>
      <c r="H102" s="475">
        <v>319</v>
      </c>
      <c r="I102" s="475">
        <v>119</v>
      </c>
      <c r="J102" s="475">
        <v>59</v>
      </c>
      <c r="K102" s="475">
        <v>9</v>
      </c>
      <c r="L102" s="475">
        <v>2</v>
      </c>
      <c r="M102" s="475">
        <v>0</v>
      </c>
      <c r="N102" s="324">
        <f t="shared" si="56"/>
        <v>794</v>
      </c>
      <c r="O102" s="312"/>
      <c r="P102" s="475">
        <v>87</v>
      </c>
      <c r="Q102" s="475">
        <v>82</v>
      </c>
      <c r="R102" s="475">
        <v>38</v>
      </c>
      <c r="S102" s="475">
        <v>15</v>
      </c>
      <c r="T102" s="475">
        <v>1</v>
      </c>
      <c r="U102" s="475">
        <v>0</v>
      </c>
      <c r="V102" s="475">
        <v>0</v>
      </c>
      <c r="W102" s="363">
        <f t="shared" si="58"/>
        <v>223</v>
      </c>
      <c r="AA102" s="405"/>
      <c r="AB102" s="405"/>
      <c r="AC102" s="405"/>
      <c r="AD102" s="405"/>
      <c r="AE102" s="405"/>
      <c r="AF102" s="405"/>
      <c r="AG102" s="405"/>
      <c r="AH102" s="405"/>
      <c r="AI102" s="405"/>
      <c r="AJ102" s="405"/>
      <c r="AK102" s="405"/>
      <c r="AL102" s="405"/>
      <c r="AM102" s="405"/>
      <c r="AN102" s="405"/>
      <c r="AO102" s="405"/>
    </row>
    <row r="103" spans="1:41" s="82" customFormat="1" ht="12" customHeight="1">
      <c r="A103" s="309"/>
      <c r="B103" s="309"/>
      <c r="C103" s="309"/>
      <c r="D103" s="1820"/>
      <c r="E103" s="414" t="s">
        <v>54</v>
      </c>
      <c r="F103" s="69"/>
      <c r="G103" s="476">
        <f>SUM(G104)</f>
        <v>0</v>
      </c>
      <c r="H103" s="476">
        <f t="shared" ref="H103:V103" si="60">SUM(H104)</f>
        <v>0</v>
      </c>
      <c r="I103" s="476">
        <f t="shared" si="60"/>
        <v>0</v>
      </c>
      <c r="J103" s="476">
        <f t="shared" si="60"/>
        <v>1</v>
      </c>
      <c r="K103" s="476">
        <f t="shared" si="60"/>
        <v>3</v>
      </c>
      <c r="L103" s="476">
        <f t="shared" si="60"/>
        <v>2</v>
      </c>
      <c r="M103" s="476">
        <f t="shared" si="60"/>
        <v>3</v>
      </c>
      <c r="N103" s="490">
        <f t="shared" si="56"/>
        <v>9</v>
      </c>
      <c r="O103" s="476"/>
      <c r="P103" s="476">
        <f t="shared" si="60"/>
        <v>0</v>
      </c>
      <c r="Q103" s="476">
        <f t="shared" si="60"/>
        <v>0</v>
      </c>
      <c r="R103" s="476">
        <f t="shared" si="60"/>
        <v>0</v>
      </c>
      <c r="S103" s="476">
        <f t="shared" si="60"/>
        <v>1</v>
      </c>
      <c r="T103" s="476">
        <f t="shared" si="60"/>
        <v>3</v>
      </c>
      <c r="U103" s="476">
        <f t="shared" si="60"/>
        <v>1</v>
      </c>
      <c r="V103" s="476">
        <f t="shared" si="60"/>
        <v>3</v>
      </c>
      <c r="W103" s="491">
        <f t="shared" si="58"/>
        <v>8</v>
      </c>
      <c r="AA103" s="405"/>
      <c r="AB103" s="405"/>
      <c r="AC103" s="405"/>
      <c r="AD103" s="405"/>
      <c r="AE103" s="405"/>
      <c r="AF103" s="405"/>
      <c r="AG103" s="405"/>
      <c r="AH103" s="405"/>
      <c r="AI103" s="405"/>
      <c r="AJ103" s="405"/>
      <c r="AK103" s="405"/>
      <c r="AL103" s="405"/>
      <c r="AM103" s="405"/>
      <c r="AN103" s="405"/>
      <c r="AO103" s="405"/>
    </row>
    <row r="104" spans="1:41" ht="11.1" customHeight="1">
      <c r="A104" s="309">
        <v>6</v>
      </c>
      <c r="B104" s="309">
        <v>4</v>
      </c>
      <c r="C104" s="309">
        <v>11</v>
      </c>
      <c r="D104" s="1855"/>
      <c r="E104" s="411"/>
      <c r="F104" s="69" t="s">
        <v>206</v>
      </c>
      <c r="G104" s="475">
        <v>0</v>
      </c>
      <c r="H104" s="475">
        <v>0</v>
      </c>
      <c r="I104" s="475">
        <v>0</v>
      </c>
      <c r="J104" s="475">
        <v>1</v>
      </c>
      <c r="K104" s="475">
        <v>3</v>
      </c>
      <c r="L104" s="475">
        <v>2</v>
      </c>
      <c r="M104" s="475">
        <v>3</v>
      </c>
      <c r="N104" s="324">
        <f t="shared" si="56"/>
        <v>9</v>
      </c>
      <c r="O104" s="312"/>
      <c r="P104" s="475">
        <v>0</v>
      </c>
      <c r="Q104" s="475">
        <v>0</v>
      </c>
      <c r="R104" s="475">
        <v>0</v>
      </c>
      <c r="S104" s="475">
        <v>1</v>
      </c>
      <c r="T104" s="475">
        <v>3</v>
      </c>
      <c r="U104" s="475">
        <v>1</v>
      </c>
      <c r="V104" s="475">
        <v>3</v>
      </c>
      <c r="W104" s="363">
        <f t="shared" si="58"/>
        <v>8</v>
      </c>
      <c r="AA104" s="405"/>
      <c r="AB104" s="405"/>
      <c r="AC104" s="405"/>
      <c r="AD104" s="405"/>
      <c r="AE104" s="405"/>
      <c r="AF104" s="405"/>
      <c r="AG104" s="405"/>
      <c r="AH104" s="405"/>
      <c r="AI104" s="405"/>
      <c r="AJ104" s="405"/>
      <c r="AK104" s="405"/>
      <c r="AL104" s="405"/>
      <c r="AM104" s="405"/>
      <c r="AN104" s="405"/>
      <c r="AO104" s="405"/>
    </row>
    <row r="105" spans="1:41" ht="12" customHeight="1">
      <c r="A105" s="309"/>
      <c r="B105" s="309"/>
      <c r="C105" s="309"/>
      <c r="D105" s="1821">
        <v>1407</v>
      </c>
      <c r="E105" s="124" t="s">
        <v>55</v>
      </c>
      <c r="F105" s="114"/>
      <c r="G105" s="318">
        <f>SUM(G106,G109)</f>
        <v>51</v>
      </c>
      <c r="H105" s="318">
        <f t="shared" ref="H105:U105" si="61">SUM(H106,H109)</f>
        <v>83</v>
      </c>
      <c r="I105" s="318">
        <f t="shared" si="61"/>
        <v>15</v>
      </c>
      <c r="J105" s="318">
        <f t="shared" si="61"/>
        <v>16</v>
      </c>
      <c r="K105" s="318">
        <f t="shared" si="61"/>
        <v>5</v>
      </c>
      <c r="L105" s="318">
        <f t="shared" si="61"/>
        <v>0</v>
      </c>
      <c r="M105" s="318">
        <f t="shared" si="61"/>
        <v>1</v>
      </c>
      <c r="N105" s="318">
        <f t="shared" si="56"/>
        <v>171</v>
      </c>
      <c r="O105" s="318"/>
      <c r="P105" s="318">
        <f t="shared" si="61"/>
        <v>43</v>
      </c>
      <c r="Q105" s="318">
        <f t="shared" si="61"/>
        <v>78</v>
      </c>
      <c r="R105" s="318">
        <f t="shared" si="61"/>
        <v>14</v>
      </c>
      <c r="S105" s="318">
        <f t="shared" si="61"/>
        <v>14</v>
      </c>
      <c r="T105" s="318">
        <f t="shared" si="61"/>
        <v>5</v>
      </c>
      <c r="U105" s="318">
        <f t="shared" si="61"/>
        <v>0</v>
      </c>
      <c r="V105" s="318">
        <f>SUM(V106,V109)</f>
        <v>1</v>
      </c>
      <c r="W105" s="319">
        <f t="shared" si="58"/>
        <v>155</v>
      </c>
      <c r="AA105" s="405"/>
      <c r="AB105" s="405"/>
      <c r="AC105" s="405"/>
      <c r="AD105" s="405"/>
      <c r="AE105" s="405"/>
      <c r="AF105" s="405"/>
      <c r="AG105" s="405"/>
      <c r="AH105" s="405"/>
      <c r="AI105" s="405"/>
      <c r="AJ105" s="405"/>
      <c r="AK105" s="405"/>
      <c r="AL105" s="405"/>
      <c r="AM105" s="405"/>
      <c r="AN105" s="405"/>
      <c r="AO105" s="405"/>
    </row>
    <row r="106" spans="1:41" ht="12" customHeight="1">
      <c r="A106" s="309"/>
      <c r="B106" s="309"/>
      <c r="C106" s="309"/>
      <c r="D106" s="1822"/>
      <c r="E106" s="419" t="s">
        <v>222</v>
      </c>
      <c r="F106" s="118"/>
      <c r="G106" s="476">
        <f>SUM(G107:G108)</f>
        <v>21</v>
      </c>
      <c r="H106" s="476">
        <f t="shared" ref="H106:V106" si="62">SUM(H107:H108)</f>
        <v>46</v>
      </c>
      <c r="I106" s="476">
        <f t="shared" si="62"/>
        <v>7</v>
      </c>
      <c r="J106" s="476">
        <f t="shared" si="62"/>
        <v>8</v>
      </c>
      <c r="K106" s="476">
        <f t="shared" si="62"/>
        <v>3</v>
      </c>
      <c r="L106" s="476">
        <f t="shared" si="62"/>
        <v>0</v>
      </c>
      <c r="M106" s="476">
        <f t="shared" si="62"/>
        <v>1</v>
      </c>
      <c r="N106" s="476">
        <f t="shared" si="56"/>
        <v>86</v>
      </c>
      <c r="O106" s="476"/>
      <c r="P106" s="476">
        <f t="shared" si="62"/>
        <v>21</v>
      </c>
      <c r="Q106" s="476">
        <f t="shared" si="62"/>
        <v>46</v>
      </c>
      <c r="R106" s="476">
        <f t="shared" si="62"/>
        <v>6</v>
      </c>
      <c r="S106" s="476">
        <f t="shared" si="62"/>
        <v>8</v>
      </c>
      <c r="T106" s="476">
        <f t="shared" si="62"/>
        <v>3</v>
      </c>
      <c r="U106" s="476">
        <f t="shared" si="62"/>
        <v>0</v>
      </c>
      <c r="V106" s="476">
        <f t="shared" si="62"/>
        <v>1</v>
      </c>
      <c r="W106" s="474">
        <f t="shared" si="58"/>
        <v>85</v>
      </c>
      <c r="AA106" s="405"/>
      <c r="AB106" s="405"/>
      <c r="AC106" s="405"/>
      <c r="AD106" s="405"/>
      <c r="AE106" s="405"/>
      <c r="AF106" s="405"/>
      <c r="AG106" s="405"/>
      <c r="AH106" s="405"/>
      <c r="AI106" s="405"/>
      <c r="AJ106" s="405"/>
      <c r="AK106" s="405"/>
      <c r="AL106" s="405"/>
      <c r="AM106" s="405"/>
      <c r="AN106" s="405"/>
      <c r="AO106" s="405"/>
    </row>
    <row r="107" spans="1:41" ht="11.1" customHeight="1">
      <c r="A107" s="309">
        <v>7</v>
      </c>
      <c r="B107" s="309">
        <v>3</v>
      </c>
      <c r="C107" s="309">
        <v>11</v>
      </c>
      <c r="D107" s="1822"/>
      <c r="E107" s="416"/>
      <c r="F107" s="69" t="s">
        <v>207</v>
      </c>
      <c r="G107" s="475">
        <v>8</v>
      </c>
      <c r="H107" s="475">
        <v>18</v>
      </c>
      <c r="I107" s="475">
        <v>1</v>
      </c>
      <c r="J107" s="475">
        <v>3</v>
      </c>
      <c r="K107" s="475">
        <v>2</v>
      </c>
      <c r="L107" s="475">
        <v>0</v>
      </c>
      <c r="M107" s="475">
        <v>0</v>
      </c>
      <c r="N107" s="312">
        <f t="shared" si="56"/>
        <v>32</v>
      </c>
      <c r="O107" s="312"/>
      <c r="P107" s="475">
        <v>8</v>
      </c>
      <c r="Q107" s="475">
        <v>18</v>
      </c>
      <c r="R107" s="475">
        <v>1</v>
      </c>
      <c r="S107" s="475">
        <v>3</v>
      </c>
      <c r="T107" s="475">
        <v>2</v>
      </c>
      <c r="U107" s="475">
        <v>0</v>
      </c>
      <c r="V107" s="475">
        <v>0</v>
      </c>
      <c r="W107" s="313">
        <f t="shared" si="58"/>
        <v>32</v>
      </c>
      <c r="AA107" s="405"/>
      <c r="AB107" s="405"/>
      <c r="AC107" s="405"/>
      <c r="AD107" s="405"/>
      <c r="AE107" s="405"/>
      <c r="AF107" s="405"/>
      <c r="AG107" s="405"/>
      <c r="AH107" s="405"/>
      <c r="AI107" s="405"/>
      <c r="AJ107" s="405"/>
      <c r="AK107" s="405"/>
      <c r="AL107" s="405"/>
      <c r="AM107" s="405"/>
      <c r="AN107" s="405"/>
      <c r="AO107" s="405"/>
    </row>
    <row r="108" spans="1:41" ht="11.1" customHeight="1">
      <c r="A108" s="309">
        <v>7</v>
      </c>
      <c r="B108" s="309">
        <v>3</v>
      </c>
      <c r="C108" s="309">
        <v>11</v>
      </c>
      <c r="D108" s="1822"/>
      <c r="E108" s="411"/>
      <c r="F108" s="69" t="s">
        <v>208</v>
      </c>
      <c r="G108" s="475">
        <v>13</v>
      </c>
      <c r="H108" s="475">
        <v>28</v>
      </c>
      <c r="I108" s="475">
        <v>6</v>
      </c>
      <c r="J108" s="475">
        <v>5</v>
      </c>
      <c r="K108" s="475">
        <v>1</v>
      </c>
      <c r="L108" s="475">
        <v>0</v>
      </c>
      <c r="M108" s="475">
        <v>1</v>
      </c>
      <c r="N108" s="312">
        <f t="shared" si="56"/>
        <v>54</v>
      </c>
      <c r="O108" s="312"/>
      <c r="P108" s="475">
        <v>13</v>
      </c>
      <c r="Q108" s="475">
        <v>28</v>
      </c>
      <c r="R108" s="475">
        <v>5</v>
      </c>
      <c r="S108" s="475">
        <v>5</v>
      </c>
      <c r="T108" s="475">
        <v>1</v>
      </c>
      <c r="U108" s="475">
        <v>0</v>
      </c>
      <c r="V108" s="475">
        <v>1</v>
      </c>
      <c r="W108" s="313">
        <f t="shared" si="58"/>
        <v>53</v>
      </c>
      <c r="AA108" s="405"/>
      <c r="AB108" s="405"/>
      <c r="AC108" s="405"/>
      <c r="AD108" s="405"/>
      <c r="AE108" s="405"/>
      <c r="AF108" s="405"/>
      <c r="AG108" s="405"/>
      <c r="AH108" s="405"/>
      <c r="AI108" s="405"/>
      <c r="AJ108" s="405"/>
      <c r="AK108" s="405"/>
      <c r="AL108" s="405"/>
      <c r="AM108" s="405"/>
      <c r="AN108" s="405"/>
      <c r="AO108" s="405"/>
    </row>
    <row r="109" spans="1:41" ht="12" customHeight="1">
      <c r="D109" s="1822"/>
      <c r="E109" s="419" t="s">
        <v>71</v>
      </c>
      <c r="F109" s="118"/>
      <c r="G109" s="476">
        <f t="shared" ref="G109:M109" si="63">SUM(G110:G111)</f>
        <v>30</v>
      </c>
      <c r="H109" s="476">
        <f t="shared" si="63"/>
        <v>37</v>
      </c>
      <c r="I109" s="476">
        <f t="shared" si="63"/>
        <v>8</v>
      </c>
      <c r="J109" s="476">
        <f t="shared" si="63"/>
        <v>8</v>
      </c>
      <c r="K109" s="476">
        <f t="shared" si="63"/>
        <v>2</v>
      </c>
      <c r="L109" s="476">
        <f t="shared" si="63"/>
        <v>0</v>
      </c>
      <c r="M109" s="476">
        <f t="shared" si="63"/>
        <v>0</v>
      </c>
      <c r="N109" s="476">
        <f>SUM(G109:M109)</f>
        <v>85</v>
      </c>
      <c r="O109" s="476"/>
      <c r="P109" s="476">
        <f t="shared" ref="P109:V109" si="64">SUM(P110:P111)</f>
        <v>22</v>
      </c>
      <c r="Q109" s="476">
        <f t="shared" si="64"/>
        <v>32</v>
      </c>
      <c r="R109" s="476">
        <f t="shared" si="64"/>
        <v>8</v>
      </c>
      <c r="S109" s="476">
        <f t="shared" si="64"/>
        <v>6</v>
      </c>
      <c r="T109" s="476">
        <f t="shared" si="64"/>
        <v>2</v>
      </c>
      <c r="U109" s="476">
        <f t="shared" si="64"/>
        <v>0</v>
      </c>
      <c r="V109" s="476">
        <f t="shared" si="64"/>
        <v>0</v>
      </c>
      <c r="W109" s="474">
        <f t="shared" si="58"/>
        <v>70</v>
      </c>
      <c r="AA109" s="405"/>
      <c r="AB109" s="405"/>
      <c r="AC109" s="405"/>
      <c r="AD109" s="405"/>
      <c r="AE109" s="405"/>
      <c r="AF109" s="405"/>
      <c r="AG109" s="405"/>
      <c r="AH109" s="405"/>
      <c r="AI109" s="405"/>
      <c r="AJ109" s="405"/>
      <c r="AK109" s="405"/>
      <c r="AL109" s="405"/>
      <c r="AM109" s="405"/>
      <c r="AN109" s="405"/>
      <c r="AO109" s="405"/>
    </row>
    <row r="110" spans="1:41" ht="11.1" customHeight="1">
      <c r="A110" s="396">
        <v>7</v>
      </c>
      <c r="B110" s="396">
        <v>6</v>
      </c>
      <c r="C110" s="396">
        <v>10</v>
      </c>
      <c r="D110" s="1822"/>
      <c r="E110" s="416"/>
      <c r="F110" s="69" t="s">
        <v>209</v>
      </c>
      <c r="G110" s="475">
        <v>24</v>
      </c>
      <c r="H110" s="475">
        <v>30</v>
      </c>
      <c r="I110" s="475">
        <v>5</v>
      </c>
      <c r="J110" s="475">
        <v>5</v>
      </c>
      <c r="K110" s="475">
        <v>1</v>
      </c>
      <c r="L110" s="475">
        <v>0</v>
      </c>
      <c r="M110" s="475">
        <v>0</v>
      </c>
      <c r="N110" s="312">
        <f>SUM(G110:M110)</f>
        <v>65</v>
      </c>
      <c r="O110" s="312"/>
      <c r="P110" s="475">
        <v>17</v>
      </c>
      <c r="Q110" s="475">
        <v>25</v>
      </c>
      <c r="R110" s="475">
        <v>5</v>
      </c>
      <c r="S110" s="475">
        <v>3</v>
      </c>
      <c r="T110" s="475">
        <v>1</v>
      </c>
      <c r="U110" s="475">
        <v>0</v>
      </c>
      <c r="V110" s="475">
        <v>0</v>
      </c>
      <c r="W110" s="313">
        <f t="shared" si="58"/>
        <v>51</v>
      </c>
      <c r="AA110" s="405"/>
      <c r="AB110" s="405"/>
      <c r="AC110" s="405"/>
      <c r="AD110" s="405"/>
      <c r="AE110" s="405"/>
      <c r="AF110" s="405"/>
      <c r="AG110" s="405"/>
      <c r="AH110" s="405"/>
      <c r="AI110" s="405"/>
      <c r="AJ110" s="405"/>
      <c r="AK110" s="405"/>
      <c r="AL110" s="405"/>
      <c r="AM110" s="405"/>
      <c r="AN110" s="405"/>
      <c r="AO110" s="405"/>
    </row>
    <row r="111" spans="1:41" ht="11.1" customHeight="1">
      <c r="A111" s="396">
        <v>7</v>
      </c>
      <c r="B111" s="396">
        <v>6</v>
      </c>
      <c r="C111" s="396">
        <v>10</v>
      </c>
      <c r="D111" s="1823"/>
      <c r="E111" s="411"/>
      <c r="F111" s="69" t="s">
        <v>210</v>
      </c>
      <c r="G111" s="475">
        <v>6</v>
      </c>
      <c r="H111" s="475">
        <v>7</v>
      </c>
      <c r="I111" s="475">
        <v>3</v>
      </c>
      <c r="J111" s="475">
        <v>3</v>
      </c>
      <c r="K111" s="475">
        <v>1</v>
      </c>
      <c r="L111" s="475">
        <v>0</v>
      </c>
      <c r="M111" s="475">
        <v>0</v>
      </c>
      <c r="N111" s="312">
        <f>SUM(G111:M111)</f>
        <v>20</v>
      </c>
      <c r="O111" s="312"/>
      <c r="P111" s="475">
        <v>5</v>
      </c>
      <c r="Q111" s="475">
        <v>7</v>
      </c>
      <c r="R111" s="475">
        <v>3</v>
      </c>
      <c r="S111" s="475">
        <v>3</v>
      </c>
      <c r="T111" s="475">
        <v>1</v>
      </c>
      <c r="U111" s="475">
        <v>0</v>
      </c>
      <c r="V111" s="475">
        <v>0</v>
      </c>
      <c r="W111" s="313">
        <f t="shared" si="58"/>
        <v>19</v>
      </c>
      <c r="AA111" s="405"/>
      <c r="AB111" s="405"/>
      <c r="AC111" s="405"/>
      <c r="AD111" s="405"/>
      <c r="AE111" s="405"/>
      <c r="AF111" s="405"/>
      <c r="AG111" s="405"/>
      <c r="AH111" s="405"/>
      <c r="AI111" s="405"/>
      <c r="AJ111" s="405"/>
      <c r="AK111" s="405"/>
      <c r="AL111" s="405"/>
      <c r="AM111" s="405"/>
      <c r="AN111" s="405"/>
      <c r="AO111" s="405"/>
    </row>
    <row r="112" spans="1:41" ht="12" customHeight="1">
      <c r="D112" s="1821">
        <v>1408</v>
      </c>
      <c r="E112" s="124" t="s">
        <v>58</v>
      </c>
      <c r="F112" s="127"/>
      <c r="G112" s="318">
        <f>SUM(G113,G117,G119)</f>
        <v>1</v>
      </c>
      <c r="H112" s="318">
        <f t="shared" ref="H112:U112" si="65">SUM(H113,H117,H119)</f>
        <v>9</v>
      </c>
      <c r="I112" s="318">
        <f t="shared" si="65"/>
        <v>5</v>
      </c>
      <c r="J112" s="318">
        <f t="shared" si="65"/>
        <v>24</v>
      </c>
      <c r="K112" s="318">
        <f t="shared" si="65"/>
        <v>22</v>
      </c>
      <c r="L112" s="318">
        <f t="shared" si="65"/>
        <v>22</v>
      </c>
      <c r="M112" s="318">
        <f t="shared" si="65"/>
        <v>51</v>
      </c>
      <c r="N112" s="318">
        <f t="shared" si="56"/>
        <v>134</v>
      </c>
      <c r="O112" s="318">
        <f t="shared" si="65"/>
        <v>0</v>
      </c>
      <c r="P112" s="318">
        <f t="shared" si="65"/>
        <v>0</v>
      </c>
      <c r="Q112" s="318">
        <f t="shared" si="65"/>
        <v>7</v>
      </c>
      <c r="R112" s="318">
        <f t="shared" si="65"/>
        <v>5</v>
      </c>
      <c r="S112" s="318">
        <f t="shared" si="65"/>
        <v>24</v>
      </c>
      <c r="T112" s="318">
        <f t="shared" si="65"/>
        <v>21</v>
      </c>
      <c r="U112" s="318">
        <f t="shared" si="65"/>
        <v>19</v>
      </c>
      <c r="V112" s="318">
        <f>SUM(V113,V117,V119)</f>
        <v>49</v>
      </c>
      <c r="W112" s="319">
        <f t="shared" si="58"/>
        <v>125</v>
      </c>
      <c r="AA112" s="405"/>
      <c r="AB112" s="405"/>
      <c r="AC112" s="405"/>
      <c r="AD112" s="405"/>
      <c r="AE112" s="405"/>
      <c r="AF112" s="405"/>
      <c r="AG112" s="405"/>
      <c r="AH112" s="405"/>
      <c r="AI112" s="405"/>
      <c r="AJ112" s="405"/>
      <c r="AK112" s="405"/>
      <c r="AL112" s="405"/>
      <c r="AM112" s="405"/>
      <c r="AN112" s="405"/>
      <c r="AO112" s="405"/>
    </row>
    <row r="113" spans="1:41" ht="12" customHeight="1">
      <c r="D113" s="1822"/>
      <c r="E113" s="419" t="s">
        <v>59</v>
      </c>
      <c r="F113" s="69"/>
      <c r="G113" s="476">
        <f>SUM(G114:G116)</f>
        <v>0</v>
      </c>
      <c r="H113" s="476">
        <f t="shared" ref="H113:M113" si="66">SUM(H114:H116)</f>
        <v>1</v>
      </c>
      <c r="I113" s="476">
        <f t="shared" si="66"/>
        <v>2</v>
      </c>
      <c r="J113" s="476">
        <f t="shared" si="66"/>
        <v>16</v>
      </c>
      <c r="K113" s="476">
        <f t="shared" si="66"/>
        <v>10</v>
      </c>
      <c r="L113" s="476">
        <f t="shared" si="66"/>
        <v>11</v>
      </c>
      <c r="M113" s="476">
        <f t="shared" si="66"/>
        <v>27</v>
      </c>
      <c r="N113" s="476">
        <f t="shared" si="56"/>
        <v>67</v>
      </c>
      <c r="O113" s="476"/>
      <c r="P113" s="476">
        <f t="shared" ref="P113:V113" si="67">SUM(P114:P116)</f>
        <v>0</v>
      </c>
      <c r="Q113" s="476">
        <f t="shared" si="67"/>
        <v>1</v>
      </c>
      <c r="R113" s="476">
        <f t="shared" si="67"/>
        <v>2</v>
      </c>
      <c r="S113" s="476">
        <f t="shared" si="67"/>
        <v>16</v>
      </c>
      <c r="T113" s="476">
        <f t="shared" si="67"/>
        <v>9</v>
      </c>
      <c r="U113" s="476">
        <f t="shared" si="67"/>
        <v>9</v>
      </c>
      <c r="V113" s="476">
        <f t="shared" si="67"/>
        <v>26</v>
      </c>
      <c r="W113" s="474">
        <f t="shared" si="58"/>
        <v>63</v>
      </c>
      <c r="AA113" s="405"/>
      <c r="AB113" s="405"/>
      <c r="AC113" s="405"/>
      <c r="AD113" s="405"/>
      <c r="AE113" s="405"/>
      <c r="AF113" s="405"/>
      <c r="AG113" s="405"/>
      <c r="AH113" s="405"/>
      <c r="AI113" s="405"/>
      <c r="AJ113" s="405"/>
      <c r="AK113" s="405"/>
      <c r="AL113" s="405"/>
      <c r="AM113" s="405"/>
      <c r="AN113" s="405"/>
      <c r="AO113" s="405"/>
    </row>
    <row r="114" spans="1:41" ht="11.1" customHeight="1">
      <c r="A114" s="396">
        <v>8</v>
      </c>
      <c r="B114" s="396">
        <v>4</v>
      </c>
      <c r="C114" s="396">
        <v>11</v>
      </c>
      <c r="D114" s="1822"/>
      <c r="E114" s="419"/>
      <c r="F114" s="69" t="s">
        <v>211</v>
      </c>
      <c r="G114" s="475">
        <v>0</v>
      </c>
      <c r="H114" s="475">
        <v>0</v>
      </c>
      <c r="I114" s="475">
        <v>0</v>
      </c>
      <c r="J114" s="475">
        <v>5</v>
      </c>
      <c r="K114" s="475">
        <v>2</v>
      </c>
      <c r="L114" s="475">
        <v>4</v>
      </c>
      <c r="M114" s="475">
        <v>10</v>
      </c>
      <c r="N114" s="312">
        <f t="shared" si="56"/>
        <v>21</v>
      </c>
      <c r="O114" s="312"/>
      <c r="P114" s="475">
        <v>0</v>
      </c>
      <c r="Q114" s="475">
        <v>0</v>
      </c>
      <c r="R114" s="475">
        <v>0</v>
      </c>
      <c r="S114" s="475">
        <v>5</v>
      </c>
      <c r="T114" s="475">
        <v>2</v>
      </c>
      <c r="U114" s="475">
        <v>4</v>
      </c>
      <c r="V114" s="475">
        <v>10</v>
      </c>
      <c r="W114" s="313">
        <f t="shared" si="58"/>
        <v>21</v>
      </c>
      <c r="AA114" s="405"/>
      <c r="AB114" s="405"/>
      <c r="AC114" s="405"/>
      <c r="AD114" s="405"/>
      <c r="AE114" s="405"/>
      <c r="AF114" s="405"/>
      <c r="AG114" s="405"/>
      <c r="AH114" s="405"/>
      <c r="AI114" s="405"/>
      <c r="AJ114" s="405"/>
      <c r="AK114" s="405"/>
      <c r="AL114" s="405"/>
      <c r="AM114" s="405"/>
      <c r="AN114" s="405"/>
      <c r="AO114" s="405"/>
    </row>
    <row r="115" spans="1:41" ht="11.1" customHeight="1">
      <c r="A115" s="396">
        <v>8</v>
      </c>
      <c r="B115" s="396">
        <v>3</v>
      </c>
      <c r="C115" s="396">
        <v>11</v>
      </c>
      <c r="D115" s="1822"/>
      <c r="E115" s="419"/>
      <c r="F115" s="69" t="s">
        <v>212</v>
      </c>
      <c r="G115" s="475">
        <v>0</v>
      </c>
      <c r="H115" s="475">
        <v>1</v>
      </c>
      <c r="I115" s="475">
        <v>1</v>
      </c>
      <c r="J115" s="475">
        <v>6</v>
      </c>
      <c r="K115" s="475">
        <v>4</v>
      </c>
      <c r="L115" s="475">
        <v>3</v>
      </c>
      <c r="M115" s="475">
        <v>8</v>
      </c>
      <c r="N115" s="312">
        <f t="shared" si="56"/>
        <v>23</v>
      </c>
      <c r="O115" s="312"/>
      <c r="P115" s="475">
        <v>0</v>
      </c>
      <c r="Q115" s="475">
        <v>1</v>
      </c>
      <c r="R115" s="475">
        <v>1</v>
      </c>
      <c r="S115" s="475">
        <v>6</v>
      </c>
      <c r="T115" s="475">
        <v>4</v>
      </c>
      <c r="U115" s="475">
        <v>2</v>
      </c>
      <c r="V115" s="475">
        <v>7</v>
      </c>
      <c r="W115" s="313">
        <f t="shared" si="58"/>
        <v>21</v>
      </c>
      <c r="AA115" s="405"/>
      <c r="AB115" s="405"/>
      <c r="AC115" s="405"/>
      <c r="AD115" s="405"/>
      <c r="AE115" s="405"/>
      <c r="AF115" s="405"/>
      <c r="AG115" s="405"/>
      <c r="AH115" s="405"/>
      <c r="AI115" s="405"/>
      <c r="AJ115" s="405"/>
      <c r="AK115" s="405"/>
      <c r="AL115" s="405"/>
      <c r="AM115" s="405"/>
      <c r="AN115" s="405"/>
      <c r="AO115" s="405"/>
    </row>
    <row r="116" spans="1:41" ht="11.1" customHeight="1">
      <c r="A116" s="396">
        <v>8</v>
      </c>
      <c r="B116" s="396">
        <v>4</v>
      </c>
      <c r="C116" s="396">
        <v>11</v>
      </c>
      <c r="D116" s="1822"/>
      <c r="E116" s="419"/>
      <c r="F116" s="69" t="s">
        <v>213</v>
      </c>
      <c r="G116" s="475">
        <v>0</v>
      </c>
      <c r="H116" s="475">
        <v>0</v>
      </c>
      <c r="I116" s="475">
        <v>1</v>
      </c>
      <c r="J116" s="475">
        <v>5</v>
      </c>
      <c r="K116" s="475">
        <v>4</v>
      </c>
      <c r="L116" s="475">
        <v>4</v>
      </c>
      <c r="M116" s="475">
        <v>9</v>
      </c>
      <c r="N116" s="312">
        <f t="shared" si="56"/>
        <v>23</v>
      </c>
      <c r="O116" s="312"/>
      <c r="P116" s="475">
        <v>0</v>
      </c>
      <c r="Q116" s="475">
        <v>0</v>
      </c>
      <c r="R116" s="475">
        <v>1</v>
      </c>
      <c r="S116" s="475">
        <v>5</v>
      </c>
      <c r="T116" s="475">
        <v>3</v>
      </c>
      <c r="U116" s="475">
        <v>3</v>
      </c>
      <c r="V116" s="475">
        <v>9</v>
      </c>
      <c r="W116" s="313">
        <f>SUM(P116:V116)</f>
        <v>21</v>
      </c>
      <c r="AA116" s="405"/>
      <c r="AB116" s="405"/>
      <c r="AC116" s="405"/>
      <c r="AD116" s="405"/>
      <c r="AE116" s="405"/>
      <c r="AF116" s="405"/>
      <c r="AG116" s="405"/>
      <c r="AH116" s="405"/>
      <c r="AI116" s="405"/>
      <c r="AJ116" s="405"/>
      <c r="AK116" s="405"/>
      <c r="AL116" s="405"/>
      <c r="AM116" s="405"/>
      <c r="AN116" s="405"/>
      <c r="AO116" s="405"/>
    </row>
    <row r="117" spans="1:41" ht="12" customHeight="1">
      <c r="D117" s="1822"/>
      <c r="E117" s="419" t="s">
        <v>60</v>
      </c>
      <c r="F117" s="118"/>
      <c r="G117" s="476">
        <f>SUM(G118)</f>
        <v>1</v>
      </c>
      <c r="H117" s="476">
        <f t="shared" ref="H117:M117" si="68">SUM(H118)</f>
        <v>8</v>
      </c>
      <c r="I117" s="476">
        <f t="shared" si="68"/>
        <v>3</v>
      </c>
      <c r="J117" s="476">
        <f t="shared" si="68"/>
        <v>8</v>
      </c>
      <c r="K117" s="476">
        <f t="shared" si="68"/>
        <v>12</v>
      </c>
      <c r="L117" s="476">
        <f t="shared" si="68"/>
        <v>11</v>
      </c>
      <c r="M117" s="476">
        <f t="shared" si="68"/>
        <v>24</v>
      </c>
      <c r="N117" s="476">
        <f t="shared" si="56"/>
        <v>67</v>
      </c>
      <c r="O117" s="476"/>
      <c r="P117" s="476">
        <f t="shared" ref="P117:V117" si="69">SUM(P118)</f>
        <v>0</v>
      </c>
      <c r="Q117" s="476">
        <f t="shared" si="69"/>
        <v>6</v>
      </c>
      <c r="R117" s="476">
        <f t="shared" si="69"/>
        <v>3</v>
      </c>
      <c r="S117" s="476">
        <f t="shared" si="69"/>
        <v>8</v>
      </c>
      <c r="T117" s="476">
        <f t="shared" si="69"/>
        <v>12</v>
      </c>
      <c r="U117" s="476">
        <f t="shared" si="69"/>
        <v>10</v>
      </c>
      <c r="V117" s="476">
        <f t="shared" si="69"/>
        <v>23</v>
      </c>
      <c r="W117" s="474">
        <f t="shared" si="58"/>
        <v>62</v>
      </c>
      <c r="AA117" s="405"/>
      <c r="AB117" s="405"/>
      <c r="AC117" s="405"/>
      <c r="AD117" s="405"/>
      <c r="AE117" s="405"/>
      <c r="AF117" s="405"/>
      <c r="AG117" s="405"/>
      <c r="AH117" s="405"/>
      <c r="AI117" s="405"/>
      <c r="AJ117" s="405"/>
      <c r="AK117" s="405"/>
      <c r="AL117" s="405"/>
      <c r="AM117" s="405"/>
      <c r="AN117" s="405"/>
      <c r="AO117" s="405"/>
    </row>
    <row r="118" spans="1:41" ht="11.1" customHeight="1">
      <c r="A118" s="396">
        <v>8</v>
      </c>
      <c r="B118" s="396">
        <v>4</v>
      </c>
      <c r="C118" s="396">
        <v>11</v>
      </c>
      <c r="D118" s="1822"/>
      <c r="E118" s="416"/>
      <c r="F118" s="69" t="s">
        <v>214</v>
      </c>
      <c r="G118" s="475">
        <v>1</v>
      </c>
      <c r="H118" s="475">
        <v>8</v>
      </c>
      <c r="I118" s="475">
        <v>3</v>
      </c>
      <c r="J118" s="475">
        <v>8</v>
      </c>
      <c r="K118" s="475">
        <v>12</v>
      </c>
      <c r="L118" s="475">
        <v>11</v>
      </c>
      <c r="M118" s="475">
        <v>24</v>
      </c>
      <c r="N118" s="312">
        <f t="shared" si="56"/>
        <v>67</v>
      </c>
      <c r="O118" s="312"/>
      <c r="P118" s="475">
        <v>0</v>
      </c>
      <c r="Q118" s="475">
        <v>6</v>
      </c>
      <c r="R118" s="475">
        <v>3</v>
      </c>
      <c r="S118" s="475">
        <v>8</v>
      </c>
      <c r="T118" s="475">
        <v>12</v>
      </c>
      <c r="U118" s="475">
        <v>10</v>
      </c>
      <c r="V118" s="475">
        <v>23</v>
      </c>
      <c r="W118" s="313">
        <f t="shared" si="58"/>
        <v>62</v>
      </c>
      <c r="AA118" s="405"/>
      <c r="AB118" s="405"/>
      <c r="AC118" s="405"/>
      <c r="AD118" s="405"/>
      <c r="AE118" s="405"/>
      <c r="AF118" s="405"/>
      <c r="AG118" s="405"/>
      <c r="AH118" s="405"/>
      <c r="AI118" s="405"/>
      <c r="AJ118" s="405"/>
      <c r="AK118" s="405"/>
      <c r="AL118" s="405"/>
      <c r="AM118" s="405"/>
      <c r="AN118" s="405"/>
      <c r="AO118" s="405"/>
    </row>
    <row r="119" spans="1:41" ht="12" customHeight="1">
      <c r="D119" s="1822"/>
      <c r="E119" s="414" t="s">
        <v>61</v>
      </c>
      <c r="F119" s="69"/>
      <c r="G119" s="495">
        <f>SUM(G120)</f>
        <v>0</v>
      </c>
      <c r="H119" s="495">
        <f t="shared" ref="H119:M119" si="70">SUM(H120)</f>
        <v>0</v>
      </c>
      <c r="I119" s="495">
        <f t="shared" si="70"/>
        <v>0</v>
      </c>
      <c r="J119" s="495">
        <f t="shared" si="70"/>
        <v>0</v>
      </c>
      <c r="K119" s="495">
        <f t="shared" si="70"/>
        <v>0</v>
      </c>
      <c r="L119" s="495">
        <f t="shared" si="70"/>
        <v>0</v>
      </c>
      <c r="M119" s="495">
        <f t="shared" si="70"/>
        <v>0</v>
      </c>
      <c r="N119" s="476">
        <f t="shared" si="56"/>
        <v>0</v>
      </c>
      <c r="O119" s="495"/>
      <c r="P119" s="495">
        <f t="shared" ref="P119:V119" si="71">SUM(P120)</f>
        <v>0</v>
      </c>
      <c r="Q119" s="495">
        <f t="shared" si="71"/>
        <v>0</v>
      </c>
      <c r="R119" s="495">
        <f t="shared" si="71"/>
        <v>0</v>
      </c>
      <c r="S119" s="495">
        <f t="shared" si="71"/>
        <v>0</v>
      </c>
      <c r="T119" s="495">
        <f t="shared" si="71"/>
        <v>0</v>
      </c>
      <c r="U119" s="495">
        <f t="shared" si="71"/>
        <v>0</v>
      </c>
      <c r="V119" s="476">
        <f t="shared" si="71"/>
        <v>0</v>
      </c>
      <c r="W119" s="474">
        <f t="shared" si="58"/>
        <v>0</v>
      </c>
      <c r="AA119" s="405"/>
      <c r="AB119" s="405"/>
      <c r="AC119" s="405"/>
      <c r="AD119" s="405"/>
      <c r="AE119" s="405"/>
      <c r="AF119" s="405"/>
      <c r="AG119" s="405"/>
      <c r="AH119" s="405"/>
      <c r="AI119" s="405"/>
      <c r="AJ119" s="405"/>
      <c r="AK119" s="405"/>
      <c r="AL119" s="405"/>
      <c r="AM119" s="405"/>
      <c r="AN119" s="405"/>
      <c r="AO119" s="405"/>
    </row>
    <row r="120" spans="1:41" ht="11.1" customHeight="1">
      <c r="A120" s="396">
        <v>8</v>
      </c>
      <c r="B120" s="396">
        <v>5</v>
      </c>
      <c r="C120" s="396">
        <v>11</v>
      </c>
      <c r="D120" s="1822"/>
      <c r="E120" s="411"/>
      <c r="F120" s="69" t="s">
        <v>215</v>
      </c>
      <c r="G120" s="496">
        <v>0</v>
      </c>
      <c r="H120" s="496">
        <v>0</v>
      </c>
      <c r="I120" s="496">
        <v>0</v>
      </c>
      <c r="J120" s="496">
        <v>0</v>
      </c>
      <c r="K120" s="496">
        <v>0</v>
      </c>
      <c r="L120" s="496">
        <v>0</v>
      </c>
      <c r="M120" s="496">
        <v>0</v>
      </c>
      <c r="N120" s="312">
        <f t="shared" si="56"/>
        <v>0</v>
      </c>
      <c r="O120" s="497"/>
      <c r="P120" s="496">
        <v>0</v>
      </c>
      <c r="Q120" s="496">
        <v>0</v>
      </c>
      <c r="R120" s="496">
        <v>0</v>
      </c>
      <c r="S120" s="496">
        <v>0</v>
      </c>
      <c r="T120" s="496">
        <v>0</v>
      </c>
      <c r="U120" s="496">
        <v>0</v>
      </c>
      <c r="V120" s="475">
        <v>0</v>
      </c>
      <c r="W120" s="313">
        <f t="shared" si="58"/>
        <v>0</v>
      </c>
      <c r="AA120" s="405"/>
      <c r="AB120" s="405"/>
      <c r="AC120" s="405"/>
      <c r="AD120" s="405"/>
      <c r="AE120" s="405"/>
      <c r="AF120" s="405"/>
      <c r="AG120" s="405"/>
      <c r="AH120" s="405"/>
      <c r="AI120" s="405"/>
      <c r="AJ120" s="405"/>
      <c r="AK120" s="405"/>
      <c r="AL120" s="405"/>
      <c r="AM120" s="405"/>
      <c r="AN120" s="405"/>
      <c r="AO120" s="405"/>
    </row>
    <row r="121" spans="1:41" ht="12" customHeight="1">
      <c r="D121" s="1821"/>
      <c r="E121" s="124" t="s">
        <v>63</v>
      </c>
      <c r="F121" s="114"/>
      <c r="G121" s="318">
        <f>SUM(G122+G124)</f>
        <v>87</v>
      </c>
      <c r="H121" s="318">
        <f t="shared" ref="H121:M121" si="72">SUM(H122+H124)</f>
        <v>120</v>
      </c>
      <c r="I121" s="318">
        <f t="shared" si="72"/>
        <v>41</v>
      </c>
      <c r="J121" s="318">
        <f t="shared" si="72"/>
        <v>41</v>
      </c>
      <c r="K121" s="318">
        <f t="shared" si="72"/>
        <v>2</v>
      </c>
      <c r="L121" s="318">
        <f t="shared" si="72"/>
        <v>0</v>
      </c>
      <c r="M121" s="318">
        <f t="shared" si="72"/>
        <v>0</v>
      </c>
      <c r="N121" s="318">
        <f t="shared" si="56"/>
        <v>291</v>
      </c>
      <c r="O121" s="318"/>
      <c r="P121" s="318">
        <f>SUM(P122+P124)</f>
        <v>60</v>
      </c>
      <c r="Q121" s="318">
        <f t="shared" ref="Q121:V121" si="73">SUM(Q122+Q124)</f>
        <v>79</v>
      </c>
      <c r="R121" s="318">
        <f t="shared" si="73"/>
        <v>21</v>
      </c>
      <c r="S121" s="318">
        <f t="shared" si="73"/>
        <v>23</v>
      </c>
      <c r="T121" s="318">
        <f t="shared" si="73"/>
        <v>1</v>
      </c>
      <c r="U121" s="318">
        <f t="shared" si="73"/>
        <v>0</v>
      </c>
      <c r="V121" s="318">
        <f t="shared" si="73"/>
        <v>0</v>
      </c>
      <c r="W121" s="319">
        <f t="shared" si="58"/>
        <v>184</v>
      </c>
      <c r="AA121" s="405"/>
      <c r="AB121" s="405"/>
      <c r="AC121" s="405"/>
      <c r="AD121" s="405"/>
      <c r="AE121" s="405"/>
      <c r="AF121" s="405"/>
      <c r="AG121" s="405"/>
      <c r="AH121" s="405"/>
      <c r="AI121" s="405"/>
      <c r="AJ121" s="405"/>
      <c r="AK121" s="405"/>
      <c r="AL121" s="405"/>
      <c r="AM121" s="405"/>
      <c r="AN121" s="405"/>
      <c r="AO121" s="405"/>
    </row>
    <row r="122" spans="1:41" ht="12" customHeight="1">
      <c r="D122" s="1822"/>
      <c r="E122" s="498" t="s">
        <v>64</v>
      </c>
      <c r="F122" s="185"/>
      <c r="G122" s="473">
        <f>SUM(G123)</f>
        <v>71</v>
      </c>
      <c r="H122" s="473">
        <f t="shared" ref="H122:V122" si="74">SUM(H123)</f>
        <v>92</v>
      </c>
      <c r="I122" s="473">
        <f t="shared" si="74"/>
        <v>38</v>
      </c>
      <c r="J122" s="473">
        <f t="shared" si="74"/>
        <v>33</v>
      </c>
      <c r="K122" s="473">
        <f t="shared" si="74"/>
        <v>1</v>
      </c>
      <c r="L122" s="473">
        <f t="shared" si="74"/>
        <v>0</v>
      </c>
      <c r="M122" s="473">
        <f t="shared" si="74"/>
        <v>0</v>
      </c>
      <c r="N122" s="473">
        <f>SUM(G122:M122)</f>
        <v>235</v>
      </c>
      <c r="O122" s="473">
        <f t="shared" si="74"/>
        <v>0</v>
      </c>
      <c r="P122" s="473">
        <f t="shared" si="74"/>
        <v>44</v>
      </c>
      <c r="Q122" s="473">
        <f t="shared" si="74"/>
        <v>51</v>
      </c>
      <c r="R122" s="473">
        <f t="shared" si="74"/>
        <v>19</v>
      </c>
      <c r="S122" s="473">
        <f t="shared" si="74"/>
        <v>16</v>
      </c>
      <c r="T122" s="473">
        <f t="shared" si="74"/>
        <v>0</v>
      </c>
      <c r="U122" s="473">
        <f t="shared" si="74"/>
        <v>0</v>
      </c>
      <c r="V122" s="473">
        <f t="shared" si="74"/>
        <v>0</v>
      </c>
      <c r="W122" s="499">
        <f>SUM(P122:V122)</f>
        <v>130</v>
      </c>
      <c r="AA122" s="405"/>
      <c r="AB122" s="405"/>
      <c r="AC122" s="405"/>
      <c r="AD122" s="405"/>
      <c r="AE122" s="405"/>
      <c r="AF122" s="405"/>
      <c r="AG122" s="405"/>
      <c r="AH122" s="405"/>
      <c r="AI122" s="405"/>
      <c r="AJ122" s="405"/>
      <c r="AK122" s="405"/>
      <c r="AL122" s="405"/>
      <c r="AM122" s="405"/>
      <c r="AN122" s="405"/>
      <c r="AO122" s="405"/>
    </row>
    <row r="123" spans="1:41" ht="11.1" customHeight="1">
      <c r="A123" s="396">
        <v>9</v>
      </c>
      <c r="B123" s="396">
        <v>5</v>
      </c>
      <c r="C123" s="396">
        <v>10</v>
      </c>
      <c r="D123" s="1822"/>
      <c r="E123" s="416"/>
      <c r="F123" s="69" t="s">
        <v>216</v>
      </c>
      <c r="G123" s="475">
        <v>71</v>
      </c>
      <c r="H123" s="475">
        <v>92</v>
      </c>
      <c r="I123" s="475">
        <v>38</v>
      </c>
      <c r="J123" s="475">
        <v>33</v>
      </c>
      <c r="K123" s="475">
        <v>1</v>
      </c>
      <c r="L123" s="475">
        <v>0</v>
      </c>
      <c r="M123" s="475">
        <v>0</v>
      </c>
      <c r="N123" s="312">
        <f>SUM(G123:M123)</f>
        <v>235</v>
      </c>
      <c r="O123" s="312">
        <v>0</v>
      </c>
      <c r="P123" s="475">
        <v>44</v>
      </c>
      <c r="Q123" s="475">
        <v>51</v>
      </c>
      <c r="R123" s="475">
        <v>19</v>
      </c>
      <c r="S123" s="475">
        <v>16</v>
      </c>
      <c r="T123" s="475">
        <v>0</v>
      </c>
      <c r="U123" s="475">
        <v>0</v>
      </c>
      <c r="V123" s="475">
        <v>0</v>
      </c>
      <c r="W123" s="313">
        <f>SUM(P123:V123)</f>
        <v>130</v>
      </c>
      <c r="AA123" s="405"/>
      <c r="AB123" s="405"/>
      <c r="AC123" s="405"/>
      <c r="AD123" s="405"/>
      <c r="AE123" s="405"/>
      <c r="AF123" s="405"/>
      <c r="AG123" s="405"/>
      <c r="AH123" s="405"/>
      <c r="AI123" s="405"/>
      <c r="AJ123" s="405"/>
      <c r="AK123" s="405"/>
      <c r="AL123" s="405"/>
      <c r="AM123" s="405"/>
      <c r="AN123" s="405"/>
      <c r="AO123" s="405"/>
    </row>
    <row r="124" spans="1:41" ht="11.1" customHeight="1">
      <c r="D124" s="1822"/>
      <c r="E124" s="419" t="s">
        <v>73</v>
      </c>
      <c r="F124" s="367"/>
      <c r="G124" s="490">
        <f>SUM(G125)</f>
        <v>16</v>
      </c>
      <c r="H124" s="490">
        <f t="shared" ref="H124:M124" si="75">SUM(H125)</f>
        <v>28</v>
      </c>
      <c r="I124" s="490">
        <f t="shared" si="75"/>
        <v>3</v>
      </c>
      <c r="J124" s="490">
        <f t="shared" si="75"/>
        <v>8</v>
      </c>
      <c r="K124" s="490">
        <f t="shared" si="75"/>
        <v>1</v>
      </c>
      <c r="L124" s="490">
        <f t="shared" si="75"/>
        <v>0</v>
      </c>
      <c r="M124" s="490">
        <f t="shared" si="75"/>
        <v>0</v>
      </c>
      <c r="N124" s="490">
        <f>SUM(G124:M124)</f>
        <v>56</v>
      </c>
      <c r="O124" s="490"/>
      <c r="P124" s="490">
        <f>SUM(P125)</f>
        <v>16</v>
      </c>
      <c r="Q124" s="490">
        <f t="shared" ref="Q124:V124" si="76">SUM(Q125)</f>
        <v>28</v>
      </c>
      <c r="R124" s="490">
        <f t="shared" si="76"/>
        <v>2</v>
      </c>
      <c r="S124" s="490">
        <f t="shared" si="76"/>
        <v>7</v>
      </c>
      <c r="T124" s="490">
        <f t="shared" si="76"/>
        <v>1</v>
      </c>
      <c r="U124" s="490">
        <f t="shared" si="76"/>
        <v>0</v>
      </c>
      <c r="V124" s="490">
        <f t="shared" si="76"/>
        <v>0</v>
      </c>
      <c r="W124" s="491">
        <f>SUM(P124:V124)</f>
        <v>54</v>
      </c>
      <c r="AA124" s="405"/>
      <c r="AB124" s="405"/>
      <c r="AC124" s="405"/>
      <c r="AD124" s="405"/>
      <c r="AE124" s="405"/>
      <c r="AF124" s="405"/>
      <c r="AG124" s="405"/>
      <c r="AH124" s="405"/>
      <c r="AI124" s="405"/>
      <c r="AJ124" s="405"/>
      <c r="AK124" s="405"/>
      <c r="AL124" s="405"/>
      <c r="AM124" s="405"/>
      <c r="AN124" s="405"/>
      <c r="AO124" s="405"/>
    </row>
    <row r="125" spans="1:41" ht="11.1" customHeight="1">
      <c r="A125" s="396">
        <v>9</v>
      </c>
      <c r="B125" s="396">
        <v>5</v>
      </c>
      <c r="C125" s="396">
        <v>13</v>
      </c>
      <c r="D125" s="1823"/>
      <c r="E125" s="423"/>
      <c r="F125" s="72" t="s">
        <v>223</v>
      </c>
      <c r="G125" s="500">
        <v>16</v>
      </c>
      <c r="H125" s="500">
        <v>28</v>
      </c>
      <c r="I125" s="500">
        <v>3</v>
      </c>
      <c r="J125" s="500">
        <v>8</v>
      </c>
      <c r="K125" s="500">
        <v>1</v>
      </c>
      <c r="L125" s="500">
        <v>0</v>
      </c>
      <c r="M125" s="500">
        <v>0</v>
      </c>
      <c r="N125" s="501">
        <f>SUM(G125:M125)</f>
        <v>56</v>
      </c>
      <c r="O125" s="501"/>
      <c r="P125" s="500">
        <v>16</v>
      </c>
      <c r="Q125" s="500">
        <v>28</v>
      </c>
      <c r="R125" s="500">
        <v>2</v>
      </c>
      <c r="S125" s="500">
        <v>7</v>
      </c>
      <c r="T125" s="500">
        <v>1</v>
      </c>
      <c r="U125" s="500">
        <v>0</v>
      </c>
      <c r="V125" s="500">
        <v>0</v>
      </c>
      <c r="W125" s="502">
        <f>SUM(P125:V125)</f>
        <v>54</v>
      </c>
      <c r="AA125" s="405"/>
      <c r="AB125" s="405"/>
      <c r="AC125" s="405"/>
      <c r="AD125" s="405"/>
      <c r="AE125" s="405"/>
      <c r="AF125" s="405"/>
      <c r="AG125" s="405"/>
      <c r="AH125" s="405"/>
      <c r="AI125" s="405"/>
      <c r="AJ125" s="405"/>
      <c r="AK125" s="405"/>
      <c r="AL125" s="405"/>
      <c r="AM125" s="405"/>
      <c r="AN125" s="405"/>
      <c r="AO125" s="405"/>
    </row>
    <row r="126" spans="1:41" ht="12" customHeight="1">
      <c r="E126" s="1844" t="s">
        <v>21</v>
      </c>
      <c r="F126" s="1845"/>
      <c r="G126" s="318">
        <f t="shared" ref="G126:W126" si="77">SUM(G7+G29+G59+G72+G77+G94+G105+G112+G121)</f>
        <v>3718</v>
      </c>
      <c r="H126" s="318">
        <f t="shared" si="77"/>
        <v>4329</v>
      </c>
      <c r="I126" s="318">
        <f t="shared" si="77"/>
        <v>1636</v>
      </c>
      <c r="J126" s="318">
        <f t="shared" si="77"/>
        <v>1273</v>
      </c>
      <c r="K126" s="318">
        <f t="shared" si="77"/>
        <v>152</v>
      </c>
      <c r="L126" s="318">
        <f t="shared" si="77"/>
        <v>66</v>
      </c>
      <c r="M126" s="318">
        <f t="shared" si="77"/>
        <v>102</v>
      </c>
      <c r="N126" s="318">
        <f t="shared" si="77"/>
        <v>11276</v>
      </c>
      <c r="O126" s="318">
        <f t="shared" si="77"/>
        <v>0</v>
      </c>
      <c r="P126" s="318">
        <f t="shared" si="77"/>
        <v>2013</v>
      </c>
      <c r="Q126" s="318">
        <f t="shared" si="77"/>
        <v>2304</v>
      </c>
      <c r="R126" s="318">
        <f t="shared" si="77"/>
        <v>858</v>
      </c>
      <c r="S126" s="318">
        <f t="shared" si="77"/>
        <v>747</v>
      </c>
      <c r="T126" s="318">
        <f t="shared" si="77"/>
        <v>116</v>
      </c>
      <c r="U126" s="318">
        <f t="shared" si="77"/>
        <v>53</v>
      </c>
      <c r="V126" s="318">
        <f t="shared" si="77"/>
        <v>95</v>
      </c>
      <c r="W126" s="319">
        <f t="shared" si="77"/>
        <v>6186</v>
      </c>
      <c r="AA126" s="405"/>
      <c r="AB126" s="405"/>
      <c r="AC126" s="405"/>
      <c r="AD126" s="405"/>
      <c r="AE126" s="405"/>
      <c r="AF126" s="405"/>
      <c r="AG126" s="405"/>
      <c r="AH126" s="405"/>
      <c r="AI126" s="405"/>
      <c r="AJ126" s="405"/>
      <c r="AK126" s="405"/>
      <c r="AL126" s="405"/>
      <c r="AM126" s="405"/>
      <c r="AN126" s="405"/>
      <c r="AO126" s="405"/>
    </row>
    <row r="127" spans="1:41" ht="12" customHeight="1">
      <c r="E127" s="82" t="s">
        <v>217</v>
      </c>
      <c r="G127" s="503"/>
      <c r="H127" s="503"/>
      <c r="I127" s="504"/>
      <c r="J127" s="504"/>
      <c r="K127" s="503"/>
      <c r="L127" s="503"/>
      <c r="M127" s="503"/>
      <c r="N127" s="503"/>
      <c r="O127" s="503"/>
      <c r="P127" s="503"/>
      <c r="Q127" s="504"/>
      <c r="R127" s="504"/>
      <c r="S127" s="504"/>
      <c r="T127" s="504"/>
      <c r="U127" s="504"/>
      <c r="V127" s="503"/>
      <c r="W127" s="503"/>
      <c r="AA127" s="405"/>
      <c r="AB127" s="405"/>
      <c r="AC127" s="405"/>
      <c r="AD127" s="405"/>
      <c r="AE127" s="405"/>
      <c r="AF127" s="405"/>
      <c r="AG127" s="405"/>
      <c r="AH127" s="405"/>
      <c r="AI127" s="405"/>
      <c r="AJ127" s="405"/>
      <c r="AK127" s="405"/>
      <c r="AL127" s="405"/>
      <c r="AM127" s="405"/>
      <c r="AN127" s="405"/>
      <c r="AO127" s="405"/>
    </row>
    <row r="128" spans="1:41">
      <c r="G128" s="503"/>
      <c r="H128" s="503"/>
      <c r="I128" s="504"/>
      <c r="J128" s="504"/>
      <c r="K128" s="503"/>
      <c r="L128" s="503"/>
      <c r="M128" s="503"/>
      <c r="N128" s="503"/>
      <c r="O128" s="503"/>
      <c r="P128" s="503"/>
      <c r="Q128" s="504"/>
      <c r="R128" s="504"/>
      <c r="S128" s="504"/>
      <c r="T128" s="504"/>
      <c r="U128" s="504"/>
      <c r="V128" s="503"/>
      <c r="W128" s="503"/>
      <c r="AA128" s="405"/>
      <c r="AB128" s="405"/>
      <c r="AC128" s="405"/>
      <c r="AD128" s="405"/>
      <c r="AE128" s="405"/>
      <c r="AF128" s="405"/>
      <c r="AG128" s="405"/>
      <c r="AH128" s="405"/>
      <c r="AI128" s="405"/>
      <c r="AJ128" s="405"/>
      <c r="AK128" s="405"/>
      <c r="AL128" s="405"/>
      <c r="AM128" s="405"/>
      <c r="AN128" s="405"/>
      <c r="AO128" s="405"/>
    </row>
    <row r="129" spans="6:41">
      <c r="F129" s="505"/>
      <c r="G129" s="503"/>
      <c r="H129" s="503"/>
      <c r="I129" s="504"/>
      <c r="J129" s="504"/>
      <c r="K129" s="503"/>
      <c r="L129" s="503"/>
      <c r="M129" s="503"/>
      <c r="N129" s="503"/>
      <c r="O129" s="503"/>
      <c r="P129" s="503"/>
      <c r="Q129" s="462"/>
      <c r="R129" s="504"/>
      <c r="S129" s="504"/>
      <c r="T129" s="504"/>
      <c r="U129" s="504"/>
      <c r="V129" s="503"/>
      <c r="W129" s="503"/>
      <c r="X129" s="405"/>
      <c r="Y129" s="405"/>
      <c r="Z129" s="405"/>
      <c r="AA129" s="405"/>
      <c r="AB129" s="405"/>
      <c r="AC129" s="405"/>
      <c r="AD129" s="405"/>
      <c r="AE129" s="405"/>
      <c r="AF129" s="405"/>
      <c r="AG129" s="405"/>
      <c r="AH129" s="405"/>
      <c r="AI129" s="405"/>
      <c r="AJ129" s="405"/>
      <c r="AK129" s="405"/>
      <c r="AL129" s="405"/>
      <c r="AM129" s="405"/>
      <c r="AN129" s="405"/>
      <c r="AO129" s="405"/>
    </row>
    <row r="130" spans="6:41">
      <c r="G130" s="503"/>
      <c r="H130" s="503"/>
      <c r="I130" s="504"/>
      <c r="J130" s="504"/>
      <c r="K130" s="503"/>
      <c r="L130" s="503"/>
      <c r="M130" s="503"/>
      <c r="N130" s="503"/>
      <c r="O130" s="503"/>
      <c r="P130" s="503"/>
      <c r="Q130" s="504"/>
      <c r="R130" s="504"/>
      <c r="S130" s="504"/>
      <c r="T130" s="504"/>
      <c r="U130" s="504"/>
      <c r="V130" s="503"/>
      <c r="W130" s="503"/>
      <c r="X130" s="405"/>
      <c r="Y130" s="405"/>
      <c r="Z130" s="405"/>
      <c r="AA130" s="405"/>
      <c r="AB130" s="405"/>
      <c r="AC130" s="405"/>
      <c r="AD130" s="405"/>
      <c r="AE130" s="405"/>
      <c r="AF130" s="405"/>
      <c r="AG130" s="405"/>
      <c r="AH130" s="405"/>
      <c r="AI130" s="405"/>
      <c r="AJ130" s="405"/>
      <c r="AK130" s="405"/>
      <c r="AL130" s="405"/>
      <c r="AM130" s="405"/>
      <c r="AN130" s="405"/>
      <c r="AO130" s="405"/>
    </row>
    <row r="131" spans="6:41">
      <c r="G131" s="503"/>
      <c r="H131" s="503"/>
      <c r="I131" s="504"/>
      <c r="J131" s="504"/>
      <c r="K131" s="503"/>
      <c r="L131" s="503"/>
      <c r="M131" s="503"/>
      <c r="N131" s="503"/>
      <c r="O131" s="503"/>
      <c r="P131" s="503"/>
      <c r="Q131" s="504"/>
      <c r="R131" s="504"/>
      <c r="S131" s="504"/>
      <c r="T131" s="504"/>
      <c r="U131" s="504"/>
      <c r="V131" s="503"/>
      <c r="W131" s="503"/>
      <c r="X131" s="405"/>
      <c r="Y131" s="405"/>
      <c r="Z131" s="405"/>
      <c r="AA131" s="405"/>
      <c r="AB131" s="405"/>
      <c r="AC131" s="405"/>
      <c r="AD131" s="405"/>
      <c r="AE131" s="405"/>
      <c r="AF131" s="405"/>
      <c r="AG131" s="405"/>
      <c r="AH131" s="405"/>
      <c r="AI131" s="405"/>
      <c r="AJ131" s="405"/>
      <c r="AK131" s="405"/>
      <c r="AL131" s="405"/>
      <c r="AM131" s="405"/>
      <c r="AN131" s="405"/>
      <c r="AO131" s="405"/>
    </row>
    <row r="132" spans="6:41">
      <c r="G132" s="503"/>
      <c r="H132" s="503"/>
      <c r="I132" s="504"/>
      <c r="J132" s="504"/>
      <c r="K132" s="503"/>
      <c r="L132" s="503"/>
      <c r="M132" s="503"/>
      <c r="N132" s="503"/>
      <c r="O132" s="503"/>
      <c r="P132" s="503"/>
      <c r="Q132" s="504"/>
      <c r="R132" s="504"/>
      <c r="S132" s="504"/>
      <c r="T132" s="504"/>
      <c r="U132" s="504"/>
      <c r="V132" s="503"/>
      <c r="W132" s="503"/>
      <c r="X132" s="405"/>
      <c r="Y132" s="405"/>
      <c r="Z132" s="405"/>
      <c r="AA132" s="405"/>
      <c r="AB132" s="405"/>
      <c r="AC132" s="405"/>
      <c r="AD132" s="405"/>
      <c r="AE132" s="405"/>
      <c r="AF132" s="405"/>
      <c r="AG132" s="405"/>
      <c r="AH132" s="405"/>
      <c r="AI132" s="405"/>
      <c r="AJ132" s="405"/>
      <c r="AK132" s="405"/>
      <c r="AL132" s="405"/>
      <c r="AM132" s="405"/>
      <c r="AN132" s="405"/>
      <c r="AO132" s="405"/>
    </row>
    <row r="133" spans="6:41">
      <c r="G133" s="503"/>
      <c r="H133" s="503"/>
      <c r="I133" s="504"/>
      <c r="J133" s="504"/>
      <c r="K133" s="503"/>
      <c r="L133" s="503"/>
      <c r="M133" s="503"/>
      <c r="N133" s="503"/>
      <c r="O133" s="503"/>
      <c r="P133" s="503"/>
      <c r="Q133" s="504"/>
      <c r="R133" s="504"/>
      <c r="S133" s="504"/>
      <c r="T133" s="504"/>
      <c r="U133" s="504"/>
      <c r="V133" s="503"/>
      <c r="W133" s="503"/>
      <c r="X133" s="405"/>
      <c r="Y133" s="405"/>
      <c r="Z133" s="405"/>
      <c r="AA133" s="405"/>
      <c r="AB133" s="405"/>
      <c r="AC133" s="405"/>
      <c r="AD133" s="405"/>
      <c r="AE133" s="405"/>
      <c r="AF133" s="405"/>
      <c r="AG133" s="405"/>
      <c r="AH133" s="405"/>
      <c r="AI133" s="405"/>
      <c r="AJ133" s="405"/>
      <c r="AK133" s="405"/>
      <c r="AL133" s="405"/>
      <c r="AM133" s="405"/>
      <c r="AN133" s="405"/>
      <c r="AO133" s="405"/>
    </row>
    <row r="134" spans="6:41">
      <c r="G134" s="503"/>
      <c r="H134" s="503"/>
      <c r="I134" s="504"/>
      <c r="J134" s="504"/>
      <c r="K134" s="503"/>
      <c r="L134" s="503"/>
      <c r="M134" s="503"/>
      <c r="N134" s="503"/>
      <c r="O134" s="503"/>
      <c r="P134" s="503"/>
      <c r="Q134" s="504"/>
      <c r="R134" s="504"/>
      <c r="S134" s="504"/>
      <c r="T134" s="504"/>
      <c r="U134" s="504"/>
      <c r="V134" s="503"/>
      <c r="W134" s="503"/>
      <c r="X134" s="405"/>
      <c r="Y134" s="405"/>
      <c r="Z134" s="405"/>
      <c r="AA134" s="405"/>
      <c r="AB134" s="405"/>
      <c r="AC134" s="405"/>
      <c r="AD134" s="405"/>
      <c r="AE134" s="405"/>
      <c r="AF134" s="405"/>
      <c r="AG134" s="405"/>
      <c r="AH134" s="405"/>
      <c r="AI134" s="405"/>
      <c r="AJ134" s="405"/>
      <c r="AK134" s="405"/>
      <c r="AL134" s="405"/>
      <c r="AM134" s="405"/>
      <c r="AN134" s="405"/>
      <c r="AO134" s="405"/>
    </row>
    <row r="135" spans="6:41">
      <c r="G135" s="503"/>
      <c r="H135" s="503"/>
      <c r="I135" s="504"/>
      <c r="J135" s="504"/>
      <c r="K135" s="503"/>
      <c r="L135" s="503"/>
      <c r="M135" s="503"/>
      <c r="N135" s="503"/>
      <c r="O135" s="503"/>
      <c r="P135" s="503"/>
      <c r="Q135" s="504"/>
      <c r="R135" s="504"/>
      <c r="S135" s="504"/>
      <c r="T135" s="504"/>
      <c r="U135" s="504"/>
      <c r="V135" s="503"/>
      <c r="W135" s="503"/>
      <c r="X135" s="405"/>
      <c r="Y135" s="405"/>
      <c r="Z135" s="405"/>
      <c r="AA135" s="405"/>
      <c r="AB135" s="405"/>
      <c r="AC135" s="405"/>
      <c r="AD135" s="405"/>
      <c r="AE135" s="405"/>
      <c r="AF135" s="405"/>
      <c r="AG135" s="405"/>
      <c r="AH135" s="405"/>
      <c r="AI135" s="405"/>
      <c r="AJ135" s="405"/>
      <c r="AK135" s="405"/>
      <c r="AL135" s="405"/>
      <c r="AM135" s="405"/>
      <c r="AN135" s="405"/>
      <c r="AO135" s="405"/>
    </row>
    <row r="136" spans="6:41">
      <c r="G136" s="503"/>
      <c r="H136" s="503"/>
      <c r="I136" s="504"/>
      <c r="J136" s="504"/>
      <c r="K136" s="503"/>
      <c r="L136" s="503"/>
      <c r="M136" s="503"/>
      <c r="N136" s="503"/>
      <c r="O136" s="503"/>
      <c r="P136" s="503"/>
      <c r="Q136" s="504"/>
      <c r="R136" s="504"/>
      <c r="S136" s="504"/>
      <c r="T136" s="504"/>
      <c r="U136" s="504"/>
      <c r="V136" s="503"/>
      <c r="W136" s="503"/>
      <c r="X136" s="405"/>
      <c r="Y136" s="405"/>
      <c r="Z136" s="405"/>
      <c r="AA136" s="405"/>
      <c r="AB136" s="405"/>
      <c r="AC136" s="405"/>
      <c r="AD136" s="405"/>
      <c r="AE136" s="405"/>
      <c r="AF136" s="405"/>
      <c r="AG136" s="405"/>
      <c r="AH136" s="405"/>
      <c r="AI136" s="405"/>
      <c r="AJ136" s="405"/>
      <c r="AK136" s="405"/>
      <c r="AL136" s="405"/>
      <c r="AM136" s="405"/>
      <c r="AN136" s="405"/>
      <c r="AO136" s="405"/>
    </row>
    <row r="137" spans="6:41">
      <c r="G137" s="503"/>
      <c r="H137" s="503"/>
      <c r="I137" s="504"/>
      <c r="J137" s="504"/>
      <c r="K137" s="503"/>
      <c r="L137" s="503"/>
      <c r="M137" s="503"/>
      <c r="N137" s="503"/>
      <c r="O137" s="503"/>
      <c r="P137" s="503"/>
      <c r="Q137" s="504"/>
      <c r="R137" s="504"/>
      <c r="S137" s="504"/>
      <c r="T137" s="504"/>
      <c r="U137" s="504"/>
      <c r="V137" s="503"/>
      <c r="W137" s="503"/>
      <c r="X137" s="405"/>
      <c r="Y137" s="405"/>
      <c r="Z137" s="405"/>
      <c r="AA137" s="405"/>
      <c r="AB137" s="405"/>
      <c r="AC137" s="405"/>
      <c r="AD137" s="405"/>
      <c r="AE137" s="405"/>
      <c r="AF137" s="405"/>
      <c r="AG137" s="405"/>
      <c r="AH137" s="405"/>
      <c r="AI137" s="405"/>
      <c r="AJ137" s="405"/>
      <c r="AK137" s="405"/>
      <c r="AL137" s="405"/>
      <c r="AM137" s="405"/>
      <c r="AN137" s="405"/>
      <c r="AO137" s="405"/>
    </row>
    <row r="138" spans="6:41">
      <c r="G138" s="503"/>
      <c r="H138" s="503"/>
      <c r="I138" s="504"/>
      <c r="J138" s="504"/>
      <c r="K138" s="503"/>
      <c r="L138" s="503"/>
      <c r="M138" s="503"/>
      <c r="N138" s="503"/>
      <c r="O138" s="503"/>
      <c r="P138" s="503"/>
      <c r="Q138" s="504"/>
      <c r="R138" s="504"/>
      <c r="S138" s="504"/>
      <c r="T138" s="504"/>
      <c r="U138" s="504"/>
      <c r="V138" s="503"/>
      <c r="W138" s="503"/>
      <c r="X138" s="405"/>
      <c r="Y138" s="405"/>
      <c r="Z138" s="405"/>
      <c r="AA138" s="405"/>
      <c r="AB138" s="405"/>
      <c r="AC138" s="405"/>
      <c r="AD138" s="405"/>
      <c r="AE138" s="405"/>
      <c r="AF138" s="405"/>
      <c r="AG138" s="405"/>
      <c r="AH138" s="405"/>
      <c r="AI138" s="405"/>
      <c r="AJ138" s="405"/>
      <c r="AK138" s="405"/>
      <c r="AL138" s="405"/>
      <c r="AM138" s="405"/>
      <c r="AN138" s="405"/>
      <c r="AO138" s="405"/>
    </row>
    <row r="139" spans="6:41">
      <c r="G139" s="503"/>
      <c r="H139" s="503"/>
      <c r="I139" s="504"/>
      <c r="J139" s="504"/>
      <c r="K139" s="503"/>
      <c r="L139" s="503"/>
      <c r="M139" s="503"/>
      <c r="N139" s="503"/>
      <c r="O139" s="503"/>
      <c r="P139" s="503"/>
      <c r="Q139" s="504"/>
      <c r="R139" s="504"/>
      <c r="S139" s="504"/>
      <c r="T139" s="504"/>
      <c r="U139" s="504"/>
      <c r="V139" s="503"/>
      <c r="W139" s="503"/>
      <c r="X139" s="405"/>
      <c r="Y139" s="405"/>
      <c r="Z139" s="405"/>
      <c r="AA139" s="405"/>
      <c r="AB139" s="405"/>
      <c r="AC139" s="405"/>
      <c r="AD139" s="405"/>
      <c r="AE139" s="405"/>
      <c r="AF139" s="405"/>
      <c r="AG139" s="405"/>
      <c r="AH139" s="405"/>
      <c r="AI139" s="405"/>
      <c r="AJ139" s="405"/>
      <c r="AK139" s="405"/>
      <c r="AL139" s="405"/>
      <c r="AM139" s="405"/>
      <c r="AN139" s="405"/>
      <c r="AO139" s="405"/>
    </row>
    <row r="140" spans="6:41">
      <c r="G140" s="503"/>
      <c r="H140" s="503"/>
      <c r="I140" s="504"/>
      <c r="J140" s="504"/>
      <c r="K140" s="503"/>
      <c r="L140" s="503"/>
      <c r="M140" s="503"/>
      <c r="N140" s="503"/>
      <c r="O140" s="503"/>
      <c r="P140" s="503"/>
      <c r="Q140" s="504"/>
      <c r="R140" s="504"/>
      <c r="S140" s="504"/>
      <c r="T140" s="504"/>
      <c r="U140" s="504"/>
      <c r="V140" s="503"/>
      <c r="W140" s="503"/>
      <c r="X140" s="405"/>
      <c r="Y140" s="405"/>
      <c r="Z140" s="405"/>
      <c r="AA140" s="405"/>
      <c r="AB140" s="405"/>
      <c r="AC140" s="405"/>
      <c r="AD140" s="405"/>
      <c r="AE140" s="405"/>
      <c r="AF140" s="405"/>
      <c r="AG140" s="405"/>
      <c r="AH140" s="405"/>
      <c r="AI140" s="405"/>
      <c r="AJ140" s="405"/>
      <c r="AK140" s="405"/>
      <c r="AL140" s="405"/>
      <c r="AM140" s="405"/>
      <c r="AN140" s="405"/>
      <c r="AO140" s="405"/>
    </row>
    <row r="141" spans="6:41">
      <c r="G141" s="503"/>
      <c r="H141" s="503"/>
      <c r="I141" s="504"/>
      <c r="J141" s="504"/>
      <c r="K141" s="503"/>
      <c r="L141" s="503"/>
      <c r="M141" s="503"/>
      <c r="N141" s="503"/>
      <c r="O141" s="503"/>
      <c r="P141" s="503"/>
      <c r="Q141" s="504"/>
      <c r="R141" s="504"/>
      <c r="S141" s="504"/>
      <c r="T141" s="504"/>
      <c r="U141" s="504"/>
      <c r="V141" s="503"/>
      <c r="W141" s="503"/>
      <c r="X141" s="405"/>
      <c r="Y141" s="405"/>
      <c r="Z141" s="405"/>
      <c r="AA141" s="405"/>
      <c r="AB141" s="405"/>
      <c r="AC141" s="405"/>
      <c r="AD141" s="405"/>
      <c r="AE141" s="405"/>
      <c r="AF141" s="405"/>
      <c r="AG141" s="405"/>
      <c r="AH141" s="405"/>
      <c r="AI141" s="405"/>
      <c r="AJ141" s="405"/>
      <c r="AK141" s="405"/>
      <c r="AL141" s="405"/>
      <c r="AM141" s="405"/>
      <c r="AN141" s="405"/>
      <c r="AO141" s="405"/>
    </row>
    <row r="142" spans="6:41">
      <c r="G142" s="503"/>
      <c r="H142" s="503"/>
      <c r="I142" s="504"/>
      <c r="J142" s="504"/>
      <c r="K142" s="503"/>
      <c r="L142" s="503"/>
      <c r="M142" s="503"/>
      <c r="N142" s="503"/>
      <c r="O142" s="503"/>
      <c r="P142" s="503"/>
      <c r="Q142" s="504"/>
      <c r="R142" s="504"/>
      <c r="S142" s="504"/>
      <c r="T142" s="504"/>
      <c r="U142" s="504"/>
      <c r="V142" s="503"/>
      <c r="W142" s="503"/>
      <c r="X142" s="405"/>
      <c r="Y142" s="405"/>
      <c r="Z142" s="405"/>
      <c r="AA142" s="405"/>
      <c r="AB142" s="405"/>
      <c r="AC142" s="405"/>
      <c r="AD142" s="405"/>
      <c r="AE142" s="405"/>
      <c r="AF142" s="405"/>
      <c r="AG142" s="405"/>
      <c r="AH142" s="405"/>
      <c r="AI142" s="405"/>
      <c r="AJ142" s="405"/>
      <c r="AK142" s="405"/>
      <c r="AL142" s="405"/>
      <c r="AM142" s="405"/>
      <c r="AN142" s="405"/>
      <c r="AO142" s="405"/>
    </row>
    <row r="143" spans="6:41">
      <c r="G143" s="503"/>
      <c r="H143" s="503"/>
      <c r="I143" s="504"/>
      <c r="J143" s="504"/>
      <c r="K143" s="503"/>
      <c r="L143" s="503"/>
      <c r="M143" s="503"/>
      <c r="N143" s="503"/>
      <c r="O143" s="503"/>
      <c r="P143" s="503"/>
      <c r="Q143" s="504"/>
      <c r="R143" s="504"/>
      <c r="S143" s="504"/>
      <c r="T143" s="504"/>
      <c r="U143" s="504"/>
      <c r="V143" s="503"/>
      <c r="W143" s="503"/>
      <c r="X143" s="405"/>
      <c r="Y143" s="405"/>
      <c r="Z143" s="405"/>
      <c r="AA143" s="405"/>
      <c r="AB143" s="405"/>
      <c r="AC143" s="405"/>
      <c r="AD143" s="405"/>
      <c r="AE143" s="405"/>
      <c r="AF143" s="405"/>
      <c r="AG143" s="405"/>
      <c r="AH143" s="405"/>
      <c r="AI143" s="405"/>
      <c r="AJ143" s="405"/>
      <c r="AK143" s="405"/>
      <c r="AL143" s="405"/>
      <c r="AM143" s="405"/>
      <c r="AN143" s="405"/>
      <c r="AO143" s="405"/>
    </row>
    <row r="144" spans="6:41">
      <c r="G144" s="503"/>
      <c r="H144" s="503"/>
      <c r="I144" s="504"/>
      <c r="J144" s="504"/>
      <c r="K144" s="503"/>
      <c r="L144" s="503"/>
      <c r="M144" s="503"/>
      <c r="N144" s="503"/>
      <c r="O144" s="503"/>
      <c r="P144" s="503"/>
      <c r="Q144" s="504"/>
      <c r="R144" s="504"/>
      <c r="S144" s="504"/>
      <c r="T144" s="504"/>
      <c r="U144" s="504"/>
      <c r="V144" s="503"/>
      <c r="W144" s="503"/>
      <c r="X144" s="405"/>
      <c r="Y144" s="405"/>
      <c r="Z144" s="405"/>
      <c r="AA144" s="405"/>
      <c r="AB144" s="405"/>
      <c r="AC144" s="405"/>
      <c r="AD144" s="405"/>
      <c r="AE144" s="405"/>
      <c r="AF144" s="405"/>
      <c r="AG144" s="405"/>
      <c r="AH144" s="405"/>
      <c r="AI144" s="405"/>
      <c r="AJ144" s="405"/>
      <c r="AK144" s="405"/>
      <c r="AL144" s="405"/>
      <c r="AM144" s="405"/>
      <c r="AN144" s="405"/>
      <c r="AO144" s="405"/>
    </row>
    <row r="145" spans="7:41">
      <c r="G145" s="503"/>
      <c r="H145" s="503"/>
      <c r="I145" s="504"/>
      <c r="J145" s="504"/>
      <c r="K145" s="503"/>
      <c r="L145" s="503"/>
      <c r="M145" s="503"/>
      <c r="N145" s="503"/>
      <c r="O145" s="503"/>
      <c r="P145" s="503"/>
      <c r="Q145" s="504"/>
      <c r="R145" s="504"/>
      <c r="S145" s="504"/>
      <c r="T145" s="504"/>
      <c r="U145" s="504"/>
      <c r="V145" s="503"/>
      <c r="W145" s="503"/>
      <c r="X145" s="405"/>
      <c r="Y145" s="405"/>
      <c r="Z145" s="405"/>
      <c r="AA145" s="405"/>
      <c r="AB145" s="405"/>
      <c r="AC145" s="405"/>
      <c r="AD145" s="405"/>
      <c r="AE145" s="405"/>
      <c r="AF145" s="405"/>
      <c r="AG145" s="405"/>
      <c r="AH145" s="405"/>
      <c r="AI145" s="405"/>
      <c r="AJ145" s="405"/>
      <c r="AK145" s="405"/>
      <c r="AL145" s="405"/>
      <c r="AM145" s="405"/>
      <c r="AN145" s="405"/>
      <c r="AO145" s="405"/>
    </row>
    <row r="146" spans="7:41">
      <c r="G146" s="503"/>
      <c r="H146" s="503"/>
      <c r="I146" s="504"/>
      <c r="J146" s="504"/>
      <c r="K146" s="503"/>
      <c r="L146" s="503"/>
      <c r="M146" s="503"/>
      <c r="N146" s="503"/>
      <c r="O146" s="503"/>
      <c r="P146" s="503"/>
      <c r="Q146" s="504"/>
      <c r="R146" s="504"/>
      <c r="S146" s="504"/>
      <c r="T146" s="504"/>
      <c r="U146" s="504"/>
      <c r="V146" s="503"/>
      <c r="W146" s="503"/>
      <c r="X146" s="405"/>
      <c r="Y146" s="405"/>
      <c r="Z146" s="405"/>
      <c r="AA146" s="405"/>
      <c r="AB146" s="405"/>
      <c r="AC146" s="405"/>
      <c r="AD146" s="405"/>
      <c r="AE146" s="405"/>
      <c r="AF146" s="405"/>
      <c r="AG146" s="405"/>
      <c r="AH146" s="405"/>
      <c r="AI146" s="405"/>
      <c r="AJ146" s="405"/>
      <c r="AK146" s="405"/>
      <c r="AL146" s="405"/>
      <c r="AM146" s="405"/>
      <c r="AN146" s="405"/>
      <c r="AO146" s="405"/>
    </row>
    <row r="147" spans="7:41">
      <c r="G147" s="503"/>
      <c r="H147" s="503"/>
      <c r="I147" s="504"/>
      <c r="J147" s="504"/>
      <c r="K147" s="503"/>
      <c r="L147" s="503"/>
      <c r="M147" s="503"/>
      <c r="N147" s="503"/>
      <c r="O147" s="503"/>
      <c r="P147" s="503"/>
      <c r="Q147" s="504"/>
      <c r="R147" s="504"/>
      <c r="S147" s="504"/>
      <c r="T147" s="504"/>
      <c r="U147" s="504"/>
      <c r="V147" s="503"/>
      <c r="W147" s="503"/>
      <c r="X147" s="405"/>
      <c r="Y147" s="405"/>
      <c r="Z147" s="405"/>
      <c r="AA147" s="405"/>
      <c r="AB147" s="405"/>
      <c r="AC147" s="405"/>
      <c r="AD147" s="405"/>
      <c r="AE147" s="405"/>
      <c r="AF147" s="405"/>
      <c r="AG147" s="405"/>
      <c r="AH147" s="405"/>
      <c r="AI147" s="405"/>
      <c r="AJ147" s="405"/>
      <c r="AK147" s="405"/>
      <c r="AL147" s="405"/>
      <c r="AM147" s="405"/>
      <c r="AN147" s="405"/>
      <c r="AO147" s="405"/>
    </row>
    <row r="148" spans="7:41">
      <c r="G148" s="503"/>
      <c r="H148" s="503"/>
      <c r="I148" s="504"/>
      <c r="J148" s="504"/>
      <c r="K148" s="503"/>
      <c r="L148" s="503"/>
      <c r="M148" s="503"/>
      <c r="N148" s="503"/>
      <c r="O148" s="503"/>
      <c r="P148" s="503"/>
      <c r="Q148" s="504"/>
      <c r="R148" s="504"/>
      <c r="S148" s="504"/>
      <c r="T148" s="504"/>
      <c r="U148" s="504"/>
      <c r="V148" s="503"/>
      <c r="W148" s="503"/>
      <c r="X148" s="405"/>
      <c r="Y148" s="405"/>
      <c r="Z148" s="405"/>
      <c r="AA148" s="405"/>
      <c r="AB148" s="405"/>
      <c r="AC148" s="405"/>
      <c r="AD148" s="405"/>
      <c r="AE148" s="405"/>
      <c r="AF148" s="405"/>
      <c r="AG148" s="405"/>
      <c r="AH148" s="405"/>
      <c r="AI148" s="405"/>
      <c r="AJ148" s="405"/>
      <c r="AK148" s="405"/>
      <c r="AL148" s="405"/>
      <c r="AM148" s="405"/>
      <c r="AN148" s="405"/>
      <c r="AO148" s="405"/>
    </row>
    <row r="149" spans="7:41">
      <c r="G149" s="503"/>
      <c r="H149" s="503"/>
      <c r="I149" s="504"/>
      <c r="J149" s="504"/>
      <c r="K149" s="503"/>
      <c r="L149" s="503"/>
      <c r="M149" s="503"/>
      <c r="N149" s="503"/>
      <c r="O149" s="503"/>
      <c r="P149" s="503"/>
      <c r="Q149" s="504"/>
      <c r="R149" s="504"/>
      <c r="S149" s="504"/>
      <c r="T149" s="504"/>
      <c r="U149" s="504"/>
      <c r="V149" s="503"/>
      <c r="W149" s="503"/>
      <c r="X149" s="405"/>
      <c r="Y149" s="405"/>
      <c r="Z149" s="405"/>
      <c r="AA149" s="405"/>
      <c r="AB149" s="405"/>
      <c r="AC149" s="405"/>
      <c r="AD149" s="405"/>
      <c r="AE149" s="405"/>
      <c r="AF149" s="405"/>
      <c r="AG149" s="405"/>
      <c r="AH149" s="405"/>
      <c r="AI149" s="405"/>
      <c r="AJ149" s="405"/>
      <c r="AK149" s="405"/>
      <c r="AL149" s="405"/>
      <c r="AM149" s="405"/>
      <c r="AN149" s="405"/>
      <c r="AO149" s="405"/>
    </row>
    <row r="150" spans="7:41">
      <c r="G150" s="503"/>
      <c r="H150" s="503"/>
      <c r="I150" s="504"/>
      <c r="J150" s="504"/>
      <c r="K150" s="503"/>
      <c r="L150" s="503"/>
      <c r="M150" s="503"/>
      <c r="N150" s="503"/>
      <c r="O150" s="503"/>
      <c r="P150" s="503"/>
      <c r="Q150" s="504"/>
      <c r="R150" s="504"/>
      <c r="S150" s="504"/>
      <c r="T150" s="504"/>
      <c r="U150" s="504"/>
      <c r="V150" s="503"/>
      <c r="W150" s="503"/>
      <c r="X150" s="405"/>
      <c r="Y150" s="405"/>
      <c r="Z150" s="405"/>
      <c r="AA150" s="405"/>
      <c r="AB150" s="405"/>
      <c r="AC150" s="405"/>
      <c r="AD150" s="405"/>
      <c r="AE150" s="405"/>
      <c r="AF150" s="405"/>
      <c r="AG150" s="405"/>
      <c r="AH150" s="405"/>
      <c r="AI150" s="405"/>
      <c r="AJ150" s="405"/>
      <c r="AK150" s="405"/>
      <c r="AL150" s="405"/>
      <c r="AM150" s="405"/>
      <c r="AN150" s="405"/>
      <c r="AO150" s="405"/>
    </row>
    <row r="151" spans="7:41">
      <c r="G151" s="503"/>
      <c r="H151" s="503"/>
      <c r="I151" s="504"/>
      <c r="J151" s="504"/>
      <c r="K151" s="503"/>
      <c r="L151" s="503"/>
      <c r="M151" s="503"/>
      <c r="N151" s="503"/>
      <c r="O151" s="503"/>
      <c r="P151" s="503"/>
      <c r="Q151" s="504"/>
      <c r="R151" s="504"/>
      <c r="S151" s="504"/>
      <c r="T151" s="504"/>
      <c r="U151" s="504"/>
      <c r="V151" s="503"/>
      <c r="W151" s="503"/>
      <c r="X151" s="405"/>
      <c r="Y151" s="405"/>
      <c r="Z151" s="405"/>
      <c r="AA151" s="405"/>
      <c r="AB151" s="405"/>
      <c r="AC151" s="405"/>
      <c r="AD151" s="405"/>
      <c r="AE151" s="405"/>
      <c r="AF151" s="405"/>
      <c r="AG151" s="405"/>
      <c r="AH151" s="405"/>
      <c r="AI151" s="405"/>
      <c r="AJ151" s="405"/>
      <c r="AK151" s="405"/>
      <c r="AL151" s="405"/>
      <c r="AM151" s="405"/>
      <c r="AN151" s="405"/>
      <c r="AO151" s="405"/>
    </row>
    <row r="152" spans="7:41">
      <c r="G152" s="503"/>
      <c r="H152" s="503"/>
      <c r="I152" s="504"/>
      <c r="J152" s="504"/>
      <c r="K152" s="503"/>
      <c r="L152" s="503"/>
      <c r="M152" s="503"/>
      <c r="N152" s="503"/>
      <c r="O152" s="503"/>
      <c r="P152" s="503"/>
      <c r="Q152" s="504"/>
      <c r="R152" s="504"/>
      <c r="S152" s="504"/>
      <c r="T152" s="504"/>
      <c r="U152" s="504"/>
      <c r="V152" s="503"/>
      <c r="W152" s="503"/>
      <c r="X152" s="405"/>
      <c r="Y152" s="405"/>
      <c r="Z152" s="405"/>
      <c r="AA152" s="405"/>
      <c r="AB152" s="405"/>
      <c r="AC152" s="405"/>
      <c r="AD152" s="405"/>
      <c r="AE152" s="405"/>
      <c r="AF152" s="405"/>
      <c r="AG152" s="405"/>
      <c r="AH152" s="405"/>
      <c r="AI152" s="405"/>
      <c r="AJ152" s="405"/>
      <c r="AK152" s="405"/>
      <c r="AL152" s="405"/>
      <c r="AM152" s="405"/>
      <c r="AN152" s="405"/>
      <c r="AO152" s="405"/>
    </row>
    <row r="153" spans="7:41">
      <c r="G153" s="503"/>
      <c r="H153" s="503"/>
      <c r="I153" s="504"/>
      <c r="J153" s="504"/>
      <c r="K153" s="503"/>
      <c r="L153" s="503"/>
      <c r="M153" s="503"/>
      <c r="N153" s="503"/>
      <c r="O153" s="503"/>
      <c r="P153" s="503"/>
      <c r="Q153" s="504"/>
      <c r="R153" s="504"/>
      <c r="S153" s="504"/>
      <c r="T153" s="504"/>
      <c r="U153" s="504"/>
      <c r="V153" s="503"/>
      <c r="W153" s="503"/>
      <c r="X153" s="405"/>
      <c r="Y153" s="405"/>
      <c r="Z153" s="405"/>
      <c r="AA153" s="405"/>
      <c r="AB153" s="405"/>
      <c r="AC153" s="405"/>
      <c r="AD153" s="405"/>
      <c r="AE153" s="405"/>
      <c r="AF153" s="405"/>
      <c r="AG153" s="405"/>
      <c r="AH153" s="405"/>
      <c r="AI153" s="405"/>
      <c r="AJ153" s="405"/>
      <c r="AK153" s="405"/>
      <c r="AL153" s="405"/>
      <c r="AM153" s="405"/>
      <c r="AN153" s="405"/>
      <c r="AO153" s="405"/>
    </row>
    <row r="154" spans="7:41">
      <c r="G154" s="503"/>
      <c r="H154" s="503"/>
      <c r="I154" s="504"/>
      <c r="J154" s="504"/>
      <c r="K154" s="503"/>
      <c r="L154" s="503"/>
      <c r="M154" s="503"/>
      <c r="N154" s="503"/>
      <c r="O154" s="503"/>
      <c r="P154" s="503"/>
      <c r="Q154" s="504"/>
      <c r="R154" s="504"/>
      <c r="S154" s="504"/>
      <c r="T154" s="504"/>
      <c r="U154" s="504"/>
      <c r="V154" s="503"/>
      <c r="W154" s="503"/>
      <c r="X154" s="405"/>
      <c r="Y154" s="405"/>
      <c r="Z154" s="405"/>
      <c r="AA154" s="405"/>
      <c r="AB154" s="405"/>
      <c r="AC154" s="405"/>
      <c r="AD154" s="405"/>
      <c r="AE154" s="405"/>
      <c r="AF154" s="405"/>
      <c r="AG154" s="405"/>
      <c r="AH154" s="405"/>
      <c r="AI154" s="405"/>
      <c r="AJ154" s="405"/>
      <c r="AK154" s="405"/>
      <c r="AL154" s="405"/>
      <c r="AM154" s="405"/>
      <c r="AN154" s="405"/>
      <c r="AO154" s="405"/>
    </row>
    <row r="155" spans="7:41">
      <c r="G155" s="503"/>
      <c r="H155" s="503"/>
      <c r="I155" s="504"/>
      <c r="J155" s="504"/>
      <c r="K155" s="503"/>
      <c r="L155" s="503"/>
      <c r="M155" s="503"/>
      <c r="N155" s="503"/>
      <c r="O155" s="503"/>
      <c r="P155" s="503"/>
      <c r="Q155" s="504"/>
      <c r="R155" s="504"/>
      <c r="S155" s="504"/>
      <c r="T155" s="504"/>
      <c r="U155" s="504"/>
      <c r="V155" s="503"/>
      <c r="W155" s="503"/>
      <c r="X155" s="405"/>
      <c r="Y155" s="405"/>
      <c r="Z155" s="405"/>
      <c r="AA155" s="405"/>
      <c r="AB155" s="405"/>
      <c r="AC155" s="405"/>
      <c r="AD155" s="405"/>
      <c r="AE155" s="405"/>
      <c r="AF155" s="405"/>
      <c r="AG155" s="405"/>
      <c r="AH155" s="405"/>
      <c r="AI155" s="405"/>
      <c r="AJ155" s="405"/>
      <c r="AK155" s="405"/>
      <c r="AL155" s="405"/>
      <c r="AM155" s="405"/>
      <c r="AN155" s="405"/>
      <c r="AO155" s="405"/>
    </row>
    <row r="156" spans="7:41">
      <c r="G156" s="503"/>
      <c r="H156" s="503"/>
      <c r="I156" s="504"/>
      <c r="J156" s="504"/>
      <c r="K156" s="503"/>
      <c r="L156" s="503"/>
      <c r="M156" s="503"/>
      <c r="N156" s="503"/>
      <c r="O156" s="503"/>
      <c r="P156" s="503"/>
      <c r="Q156" s="504"/>
      <c r="R156" s="504"/>
      <c r="S156" s="504"/>
      <c r="T156" s="504"/>
      <c r="U156" s="504"/>
      <c r="V156" s="503"/>
      <c r="W156" s="503"/>
      <c r="X156" s="405"/>
      <c r="Y156" s="405"/>
      <c r="Z156" s="405"/>
      <c r="AA156" s="405"/>
      <c r="AB156" s="405"/>
      <c r="AC156" s="405"/>
      <c r="AD156" s="405"/>
      <c r="AE156" s="405"/>
      <c r="AF156" s="405"/>
      <c r="AG156" s="405"/>
      <c r="AH156" s="405"/>
      <c r="AI156" s="405"/>
      <c r="AJ156" s="405"/>
      <c r="AK156" s="405"/>
      <c r="AL156" s="405"/>
      <c r="AM156" s="405"/>
      <c r="AN156" s="405"/>
      <c r="AO156" s="405"/>
    </row>
    <row r="157" spans="7:41">
      <c r="G157" s="503"/>
      <c r="H157" s="503"/>
      <c r="I157" s="504"/>
      <c r="J157" s="504"/>
      <c r="K157" s="503"/>
      <c r="L157" s="503"/>
      <c r="M157" s="503"/>
      <c r="N157" s="503"/>
      <c r="O157" s="503"/>
      <c r="P157" s="503"/>
      <c r="Q157" s="504"/>
      <c r="R157" s="504"/>
      <c r="S157" s="504"/>
      <c r="T157" s="504"/>
      <c r="U157" s="504"/>
      <c r="V157" s="503"/>
      <c r="W157" s="503"/>
      <c r="X157" s="405"/>
      <c r="Y157" s="405"/>
      <c r="Z157" s="405"/>
      <c r="AA157" s="405"/>
      <c r="AB157" s="405"/>
      <c r="AC157" s="405"/>
      <c r="AD157" s="405"/>
      <c r="AE157" s="405"/>
      <c r="AF157" s="405"/>
      <c r="AG157" s="405"/>
      <c r="AH157" s="405"/>
      <c r="AI157" s="405"/>
      <c r="AJ157" s="405"/>
      <c r="AK157" s="405"/>
      <c r="AL157" s="405"/>
      <c r="AM157" s="405"/>
      <c r="AN157" s="405"/>
      <c r="AO157" s="405"/>
    </row>
    <row r="158" spans="7:41">
      <c r="G158" s="503"/>
      <c r="H158" s="503"/>
      <c r="I158" s="504"/>
      <c r="J158" s="504"/>
      <c r="K158" s="503"/>
      <c r="L158" s="503"/>
      <c r="M158" s="503"/>
      <c r="N158" s="503"/>
      <c r="O158" s="503"/>
      <c r="P158" s="503"/>
      <c r="Q158" s="504"/>
      <c r="R158" s="504"/>
      <c r="S158" s="504"/>
      <c r="T158" s="504"/>
      <c r="U158" s="504"/>
      <c r="V158" s="503"/>
      <c r="W158" s="503"/>
      <c r="X158" s="405"/>
      <c r="Y158" s="405"/>
      <c r="Z158" s="405"/>
      <c r="AA158" s="405"/>
      <c r="AB158" s="405"/>
      <c r="AC158" s="405"/>
      <c r="AD158" s="405"/>
      <c r="AE158" s="405"/>
      <c r="AF158" s="405"/>
      <c r="AG158" s="405"/>
      <c r="AH158" s="405"/>
      <c r="AI158" s="405"/>
      <c r="AJ158" s="405"/>
      <c r="AK158" s="405"/>
      <c r="AL158" s="405"/>
      <c r="AM158" s="405"/>
      <c r="AN158" s="405"/>
      <c r="AO158" s="405"/>
    </row>
    <row r="159" spans="7:41">
      <c r="G159" s="503"/>
      <c r="H159" s="503"/>
      <c r="I159" s="504"/>
      <c r="J159" s="504"/>
      <c r="K159" s="503"/>
      <c r="L159" s="503"/>
      <c r="M159" s="503"/>
      <c r="N159" s="503"/>
      <c r="O159" s="503"/>
      <c r="P159" s="503"/>
      <c r="Q159" s="504"/>
      <c r="R159" s="504"/>
      <c r="S159" s="504"/>
      <c r="T159" s="504"/>
      <c r="U159" s="504"/>
      <c r="V159" s="503"/>
      <c r="W159" s="503"/>
      <c r="X159" s="405"/>
      <c r="Y159" s="405"/>
      <c r="Z159" s="405"/>
      <c r="AA159" s="405"/>
      <c r="AB159" s="405"/>
      <c r="AC159" s="405"/>
      <c r="AD159" s="405"/>
      <c r="AE159" s="405"/>
      <c r="AF159" s="405"/>
      <c r="AG159" s="405"/>
      <c r="AH159" s="405"/>
      <c r="AI159" s="405"/>
      <c r="AJ159" s="405"/>
      <c r="AK159" s="405"/>
      <c r="AL159" s="405"/>
      <c r="AM159" s="405"/>
      <c r="AN159" s="405"/>
      <c r="AO159" s="405"/>
    </row>
    <row r="160" spans="7:41">
      <c r="G160" s="503"/>
      <c r="H160" s="503"/>
      <c r="I160" s="504"/>
      <c r="J160" s="504"/>
      <c r="K160" s="503"/>
      <c r="L160" s="503"/>
      <c r="M160" s="503"/>
      <c r="N160" s="503"/>
      <c r="O160" s="503"/>
      <c r="P160" s="503"/>
      <c r="Q160" s="504"/>
      <c r="R160" s="504"/>
      <c r="S160" s="504"/>
      <c r="T160" s="504"/>
      <c r="U160" s="504"/>
      <c r="V160" s="503"/>
      <c r="W160" s="503"/>
      <c r="X160" s="405"/>
      <c r="Y160" s="405"/>
      <c r="Z160" s="405"/>
      <c r="AA160" s="405"/>
      <c r="AB160" s="405"/>
      <c r="AC160" s="405"/>
      <c r="AD160" s="405"/>
      <c r="AE160" s="405"/>
      <c r="AF160" s="405"/>
      <c r="AG160" s="405"/>
      <c r="AH160" s="405"/>
      <c r="AI160" s="405"/>
      <c r="AJ160" s="405"/>
      <c r="AK160" s="405"/>
      <c r="AL160" s="405"/>
      <c r="AM160" s="405"/>
      <c r="AN160" s="405"/>
      <c r="AO160" s="405"/>
    </row>
    <row r="161" spans="7:41">
      <c r="G161" s="503"/>
      <c r="H161" s="503"/>
      <c r="I161" s="504"/>
      <c r="J161" s="504"/>
      <c r="K161" s="503"/>
      <c r="L161" s="503"/>
      <c r="M161" s="503"/>
      <c r="N161" s="503"/>
      <c r="O161" s="503"/>
      <c r="P161" s="503"/>
      <c r="Q161" s="504"/>
      <c r="R161" s="504"/>
      <c r="S161" s="504"/>
      <c r="T161" s="504"/>
      <c r="U161" s="504"/>
      <c r="V161" s="503"/>
      <c r="W161" s="503"/>
      <c r="X161" s="405"/>
      <c r="Y161" s="405"/>
      <c r="Z161" s="405"/>
      <c r="AA161" s="405"/>
      <c r="AB161" s="405"/>
      <c r="AC161" s="405"/>
      <c r="AD161" s="405"/>
      <c r="AE161" s="405"/>
      <c r="AF161" s="405"/>
      <c r="AG161" s="405"/>
      <c r="AH161" s="405"/>
      <c r="AI161" s="405"/>
      <c r="AJ161" s="405"/>
      <c r="AK161" s="405"/>
      <c r="AL161" s="405"/>
      <c r="AM161" s="405"/>
      <c r="AN161" s="405"/>
      <c r="AO161" s="405"/>
    </row>
    <row r="162" spans="7:41">
      <c r="G162" s="503"/>
      <c r="H162" s="503"/>
      <c r="I162" s="504"/>
      <c r="J162" s="504"/>
      <c r="K162" s="503"/>
      <c r="L162" s="503"/>
      <c r="M162" s="503"/>
      <c r="N162" s="503"/>
      <c r="O162" s="503"/>
      <c r="P162" s="503"/>
      <c r="Q162" s="504"/>
      <c r="R162" s="504"/>
      <c r="S162" s="504"/>
      <c r="T162" s="504"/>
      <c r="U162" s="504"/>
      <c r="V162" s="503"/>
      <c r="W162" s="503"/>
      <c r="X162" s="405"/>
      <c r="Y162" s="405"/>
      <c r="Z162" s="405"/>
      <c r="AA162" s="405"/>
      <c r="AB162" s="405"/>
      <c r="AC162" s="405"/>
      <c r="AD162" s="405"/>
      <c r="AE162" s="405"/>
      <c r="AF162" s="405"/>
      <c r="AG162" s="405"/>
      <c r="AH162" s="405"/>
      <c r="AI162" s="405"/>
      <c r="AJ162" s="405"/>
      <c r="AK162" s="405"/>
      <c r="AL162" s="405"/>
      <c r="AM162" s="405"/>
      <c r="AN162" s="405"/>
      <c r="AO162" s="405"/>
    </row>
    <row r="163" spans="7:41">
      <c r="G163" s="503"/>
      <c r="H163" s="503"/>
      <c r="I163" s="504"/>
      <c r="J163" s="504"/>
      <c r="K163" s="503"/>
      <c r="L163" s="503"/>
      <c r="M163" s="503"/>
      <c r="N163" s="503"/>
      <c r="O163" s="503"/>
      <c r="P163" s="503"/>
      <c r="Q163" s="504"/>
      <c r="R163" s="504"/>
      <c r="S163" s="504"/>
      <c r="T163" s="504"/>
      <c r="U163" s="504"/>
      <c r="V163" s="503"/>
      <c r="W163" s="503"/>
      <c r="X163" s="405"/>
      <c r="Y163" s="405"/>
      <c r="Z163" s="405"/>
      <c r="AA163" s="405"/>
      <c r="AB163" s="405"/>
      <c r="AC163" s="405"/>
      <c r="AD163" s="405"/>
      <c r="AE163" s="405"/>
      <c r="AF163" s="405"/>
      <c r="AG163" s="405"/>
      <c r="AH163" s="405"/>
      <c r="AI163" s="405"/>
      <c r="AJ163" s="405"/>
      <c r="AK163" s="405"/>
      <c r="AL163" s="405"/>
      <c r="AM163" s="405"/>
      <c r="AN163" s="405"/>
      <c r="AO163" s="405"/>
    </row>
    <row r="164" spans="7:41">
      <c r="G164" s="503"/>
      <c r="H164" s="503"/>
      <c r="I164" s="504"/>
      <c r="J164" s="504"/>
      <c r="K164" s="503"/>
      <c r="L164" s="503"/>
      <c r="M164" s="503"/>
      <c r="N164" s="503"/>
      <c r="O164" s="503"/>
      <c r="P164" s="503"/>
      <c r="Q164" s="504"/>
      <c r="R164" s="504"/>
      <c r="S164" s="504"/>
      <c r="T164" s="504"/>
      <c r="U164" s="504"/>
      <c r="V164" s="503"/>
      <c r="W164" s="503"/>
      <c r="X164" s="405"/>
      <c r="Y164" s="405"/>
      <c r="Z164" s="405"/>
      <c r="AA164" s="405"/>
      <c r="AB164" s="405"/>
      <c r="AC164" s="405"/>
      <c r="AD164" s="405"/>
      <c r="AE164" s="405"/>
      <c r="AF164" s="405"/>
      <c r="AG164" s="405"/>
      <c r="AH164" s="405"/>
      <c r="AI164" s="405"/>
      <c r="AJ164" s="405"/>
      <c r="AK164" s="405"/>
      <c r="AL164" s="405"/>
      <c r="AM164" s="405"/>
      <c r="AN164" s="405"/>
      <c r="AO164" s="405"/>
    </row>
    <row r="165" spans="7:41">
      <c r="G165" s="503"/>
      <c r="H165" s="503"/>
      <c r="I165" s="504"/>
      <c r="J165" s="504"/>
      <c r="K165" s="503"/>
      <c r="L165" s="503"/>
      <c r="M165" s="503"/>
      <c r="N165" s="503"/>
      <c r="O165" s="503"/>
      <c r="P165" s="503"/>
      <c r="Q165" s="504"/>
      <c r="R165" s="504"/>
      <c r="S165" s="504"/>
      <c r="T165" s="504"/>
      <c r="U165" s="504"/>
      <c r="V165" s="503"/>
      <c r="W165" s="503"/>
      <c r="X165" s="405"/>
      <c r="Y165" s="405"/>
      <c r="Z165" s="405"/>
      <c r="AA165" s="405"/>
      <c r="AB165" s="405"/>
      <c r="AC165" s="405"/>
      <c r="AD165" s="405"/>
      <c r="AE165" s="405"/>
      <c r="AF165" s="405"/>
      <c r="AG165" s="405"/>
      <c r="AH165" s="405"/>
      <c r="AI165" s="405"/>
      <c r="AJ165" s="405"/>
      <c r="AK165" s="405"/>
      <c r="AL165" s="405"/>
      <c r="AM165" s="405"/>
      <c r="AN165" s="405"/>
      <c r="AO165" s="405"/>
    </row>
    <row r="166" spans="7:41">
      <c r="G166" s="503"/>
      <c r="H166" s="503"/>
      <c r="I166" s="504"/>
      <c r="J166" s="504"/>
      <c r="K166" s="503"/>
      <c r="L166" s="503"/>
      <c r="M166" s="503"/>
      <c r="N166" s="503"/>
      <c r="O166" s="503"/>
      <c r="P166" s="503"/>
      <c r="Q166" s="504"/>
      <c r="R166" s="504"/>
      <c r="S166" s="504"/>
      <c r="T166" s="504"/>
      <c r="U166" s="504"/>
      <c r="V166" s="503"/>
      <c r="W166" s="503"/>
      <c r="X166" s="405"/>
      <c r="Y166" s="405"/>
      <c r="Z166" s="405"/>
      <c r="AA166" s="405"/>
      <c r="AB166" s="405"/>
      <c r="AC166" s="405"/>
      <c r="AD166" s="405"/>
      <c r="AE166" s="405"/>
      <c r="AF166" s="405"/>
      <c r="AG166" s="405"/>
      <c r="AH166" s="405"/>
      <c r="AI166" s="405"/>
      <c r="AJ166" s="405"/>
      <c r="AK166" s="405"/>
      <c r="AL166" s="405"/>
      <c r="AM166" s="405"/>
      <c r="AN166" s="405"/>
      <c r="AO166" s="405"/>
    </row>
    <row r="167" spans="7:41">
      <c r="G167" s="503"/>
      <c r="H167" s="503"/>
      <c r="I167" s="504"/>
      <c r="J167" s="504"/>
      <c r="K167" s="503"/>
      <c r="L167" s="503"/>
      <c r="M167" s="503"/>
      <c r="N167" s="503"/>
      <c r="O167" s="503"/>
      <c r="P167" s="503"/>
      <c r="Q167" s="504"/>
      <c r="R167" s="504"/>
      <c r="S167" s="504"/>
      <c r="T167" s="504"/>
      <c r="U167" s="504"/>
      <c r="V167" s="503"/>
      <c r="W167" s="503"/>
      <c r="X167" s="405"/>
      <c r="Y167" s="405"/>
      <c r="Z167" s="405"/>
      <c r="AA167" s="405"/>
      <c r="AB167" s="405"/>
      <c r="AC167" s="405"/>
      <c r="AD167" s="405"/>
      <c r="AE167" s="405"/>
      <c r="AF167" s="405"/>
      <c r="AG167" s="405"/>
      <c r="AH167" s="405"/>
      <c r="AI167" s="405"/>
      <c r="AJ167" s="405"/>
      <c r="AK167" s="405"/>
      <c r="AL167" s="405"/>
      <c r="AM167" s="405"/>
      <c r="AN167" s="405"/>
      <c r="AO167" s="405"/>
    </row>
    <row r="168" spans="7:41">
      <c r="G168" s="503"/>
      <c r="H168" s="503"/>
      <c r="I168" s="504"/>
      <c r="J168" s="504"/>
      <c r="K168" s="503"/>
      <c r="L168" s="503"/>
      <c r="M168" s="503"/>
      <c r="N168" s="503"/>
      <c r="O168" s="503"/>
      <c r="P168" s="503"/>
      <c r="Q168" s="504"/>
      <c r="R168" s="504"/>
      <c r="S168" s="504"/>
      <c r="T168" s="504"/>
      <c r="U168" s="504"/>
      <c r="V168" s="503"/>
      <c r="W168" s="503"/>
      <c r="X168" s="405"/>
      <c r="Y168" s="405"/>
      <c r="Z168" s="405"/>
      <c r="AA168" s="405"/>
      <c r="AB168" s="405"/>
      <c r="AC168" s="405"/>
      <c r="AD168" s="405"/>
      <c r="AE168" s="405"/>
      <c r="AF168" s="405"/>
      <c r="AG168" s="405"/>
      <c r="AH168" s="405"/>
      <c r="AI168" s="405"/>
      <c r="AJ168" s="405"/>
      <c r="AK168" s="405"/>
      <c r="AL168" s="405"/>
      <c r="AM168" s="405"/>
      <c r="AN168" s="405"/>
      <c r="AO168" s="405"/>
    </row>
    <row r="169" spans="7:41">
      <c r="G169" s="503"/>
      <c r="H169" s="503"/>
      <c r="I169" s="504"/>
      <c r="J169" s="504"/>
      <c r="K169" s="503"/>
      <c r="L169" s="503"/>
      <c r="M169" s="503"/>
      <c r="N169" s="503"/>
      <c r="O169" s="503"/>
      <c r="P169" s="503"/>
      <c r="Q169" s="504"/>
      <c r="R169" s="504"/>
      <c r="S169" s="504"/>
      <c r="T169" s="504"/>
      <c r="U169" s="504"/>
      <c r="V169" s="503"/>
      <c r="W169" s="503"/>
      <c r="X169" s="405"/>
      <c r="Y169" s="405"/>
      <c r="Z169" s="405"/>
      <c r="AA169" s="405"/>
      <c r="AB169" s="405"/>
      <c r="AC169" s="405"/>
      <c r="AD169" s="405"/>
      <c r="AE169" s="405"/>
      <c r="AF169" s="405"/>
      <c r="AG169" s="405"/>
      <c r="AH169" s="405"/>
      <c r="AI169" s="405"/>
      <c r="AJ169" s="405"/>
      <c r="AK169" s="405"/>
      <c r="AL169" s="405"/>
      <c r="AM169" s="405"/>
      <c r="AN169" s="405"/>
      <c r="AO169" s="405"/>
    </row>
    <row r="170" spans="7:41">
      <c r="G170" s="503"/>
      <c r="H170" s="503"/>
      <c r="I170" s="504"/>
      <c r="J170" s="504"/>
      <c r="K170" s="503"/>
      <c r="L170" s="503"/>
      <c r="M170" s="503"/>
      <c r="N170" s="503"/>
      <c r="O170" s="503"/>
      <c r="P170" s="503"/>
      <c r="Q170" s="504"/>
      <c r="R170" s="504"/>
      <c r="S170" s="504"/>
      <c r="T170" s="504"/>
      <c r="U170" s="504"/>
      <c r="V170" s="503"/>
      <c r="W170" s="503"/>
      <c r="X170" s="405"/>
      <c r="Y170" s="405"/>
      <c r="Z170" s="405"/>
      <c r="AA170" s="405"/>
      <c r="AB170" s="405"/>
      <c r="AC170" s="405"/>
      <c r="AD170" s="405"/>
      <c r="AE170" s="405"/>
      <c r="AF170" s="405"/>
      <c r="AG170" s="405"/>
      <c r="AH170" s="405"/>
      <c r="AI170" s="405"/>
      <c r="AJ170" s="405"/>
      <c r="AK170" s="405"/>
      <c r="AL170" s="405"/>
      <c r="AM170" s="405"/>
      <c r="AN170" s="405"/>
      <c r="AO170" s="405"/>
    </row>
    <row r="171" spans="7:41">
      <c r="G171" s="503"/>
      <c r="H171" s="503"/>
      <c r="I171" s="504"/>
      <c r="J171" s="504"/>
      <c r="K171" s="503"/>
      <c r="L171" s="503"/>
      <c r="M171" s="503"/>
      <c r="N171" s="503"/>
      <c r="O171" s="503"/>
      <c r="P171" s="503"/>
      <c r="Q171" s="504"/>
      <c r="R171" s="504"/>
      <c r="S171" s="504"/>
      <c r="T171" s="504"/>
      <c r="U171" s="504"/>
      <c r="V171" s="503"/>
      <c r="W171" s="503"/>
      <c r="X171" s="405"/>
      <c r="Y171" s="405"/>
      <c r="Z171" s="405"/>
      <c r="AA171" s="405"/>
      <c r="AB171" s="405"/>
      <c r="AC171" s="405"/>
      <c r="AD171" s="405"/>
      <c r="AE171" s="405"/>
      <c r="AF171" s="405"/>
      <c r="AG171" s="405"/>
      <c r="AH171" s="405"/>
      <c r="AI171" s="405"/>
      <c r="AJ171" s="405"/>
      <c r="AK171" s="405"/>
      <c r="AL171" s="405"/>
      <c r="AM171" s="405"/>
      <c r="AN171" s="405"/>
      <c r="AO171" s="405"/>
    </row>
    <row r="172" spans="7:41">
      <c r="G172" s="503"/>
      <c r="H172" s="503"/>
      <c r="I172" s="504"/>
      <c r="J172" s="504"/>
      <c r="K172" s="503"/>
      <c r="L172" s="503"/>
      <c r="M172" s="503"/>
      <c r="N172" s="503"/>
      <c r="O172" s="503"/>
      <c r="P172" s="503"/>
      <c r="Q172" s="504"/>
      <c r="R172" s="504"/>
      <c r="S172" s="504"/>
      <c r="T172" s="504"/>
      <c r="U172" s="504"/>
      <c r="V172" s="503"/>
      <c r="W172" s="503"/>
      <c r="X172" s="405"/>
      <c r="Y172" s="405"/>
      <c r="Z172" s="405"/>
      <c r="AA172" s="405"/>
      <c r="AB172" s="405"/>
      <c r="AC172" s="405"/>
      <c r="AD172" s="405"/>
      <c r="AE172" s="405"/>
      <c r="AF172" s="405"/>
      <c r="AG172" s="405"/>
      <c r="AH172" s="405"/>
      <c r="AI172" s="405"/>
      <c r="AJ172" s="405"/>
      <c r="AK172" s="405"/>
      <c r="AL172" s="405"/>
      <c r="AM172" s="405"/>
      <c r="AN172" s="405"/>
      <c r="AO172" s="405"/>
    </row>
    <row r="173" spans="7:41">
      <c r="G173" s="503"/>
      <c r="H173" s="503"/>
      <c r="I173" s="504"/>
      <c r="J173" s="504"/>
      <c r="K173" s="503"/>
      <c r="L173" s="503"/>
      <c r="M173" s="503"/>
      <c r="N173" s="503"/>
      <c r="O173" s="503"/>
      <c r="P173" s="503"/>
      <c r="Q173" s="504"/>
      <c r="R173" s="504"/>
      <c r="S173" s="504"/>
      <c r="T173" s="504"/>
      <c r="U173" s="504"/>
      <c r="V173" s="503"/>
      <c r="W173" s="503"/>
      <c r="X173" s="405"/>
      <c r="Y173" s="405"/>
      <c r="Z173" s="405"/>
      <c r="AA173" s="405"/>
      <c r="AB173" s="405"/>
      <c r="AC173" s="405"/>
      <c r="AD173" s="405"/>
      <c r="AE173" s="405"/>
      <c r="AF173" s="405"/>
      <c r="AG173" s="405"/>
      <c r="AH173" s="405"/>
      <c r="AI173" s="405"/>
      <c r="AJ173" s="405"/>
      <c r="AK173" s="405"/>
      <c r="AL173" s="405"/>
      <c r="AM173" s="405"/>
      <c r="AN173" s="405"/>
      <c r="AO173" s="405"/>
    </row>
    <row r="174" spans="7:41">
      <c r="G174" s="503"/>
      <c r="H174" s="503"/>
      <c r="I174" s="504"/>
      <c r="J174" s="504"/>
      <c r="K174" s="503"/>
      <c r="L174" s="503"/>
      <c r="M174" s="503"/>
      <c r="N174" s="503"/>
      <c r="O174" s="503"/>
      <c r="P174" s="503"/>
      <c r="Q174" s="504"/>
      <c r="R174" s="504"/>
      <c r="S174" s="504"/>
      <c r="T174" s="504"/>
      <c r="U174" s="504"/>
      <c r="V174" s="503"/>
      <c r="W174" s="503"/>
      <c r="X174" s="405"/>
      <c r="Y174" s="405"/>
      <c r="Z174" s="405"/>
      <c r="AA174" s="405"/>
      <c r="AB174" s="405"/>
      <c r="AC174" s="405"/>
      <c r="AD174" s="405"/>
      <c r="AE174" s="405"/>
      <c r="AF174" s="405"/>
      <c r="AG174" s="405"/>
      <c r="AH174" s="405"/>
      <c r="AI174" s="405"/>
      <c r="AJ174" s="405"/>
      <c r="AK174" s="405"/>
      <c r="AL174" s="405"/>
      <c r="AM174" s="405"/>
      <c r="AN174" s="405"/>
      <c r="AO174" s="405"/>
    </row>
    <row r="175" spans="7:41">
      <c r="G175" s="503"/>
      <c r="H175" s="503"/>
      <c r="I175" s="504"/>
      <c r="J175" s="504"/>
      <c r="K175" s="503"/>
      <c r="L175" s="503"/>
      <c r="M175" s="503"/>
      <c r="N175" s="503"/>
      <c r="O175" s="503"/>
      <c r="P175" s="503"/>
      <c r="Q175" s="504"/>
      <c r="R175" s="504"/>
      <c r="S175" s="504"/>
      <c r="T175" s="504"/>
      <c r="U175" s="504"/>
      <c r="V175" s="503"/>
      <c r="W175" s="503"/>
      <c r="X175" s="405"/>
      <c r="Y175" s="405"/>
      <c r="Z175" s="405"/>
      <c r="AA175" s="405"/>
      <c r="AB175" s="405"/>
      <c r="AC175" s="405"/>
      <c r="AD175" s="405"/>
      <c r="AE175" s="405"/>
      <c r="AF175" s="405"/>
      <c r="AG175" s="405"/>
      <c r="AH175" s="405"/>
      <c r="AI175" s="405"/>
      <c r="AJ175" s="405"/>
      <c r="AK175" s="405"/>
      <c r="AL175" s="405"/>
      <c r="AM175" s="405"/>
      <c r="AN175" s="405"/>
      <c r="AO175" s="405"/>
    </row>
    <row r="176" spans="7:41">
      <c r="G176" s="503"/>
      <c r="H176" s="503"/>
      <c r="I176" s="504"/>
      <c r="J176" s="504"/>
      <c r="K176" s="503"/>
      <c r="L176" s="503"/>
      <c r="M176" s="503"/>
      <c r="N176" s="503"/>
      <c r="O176" s="503"/>
      <c r="P176" s="503"/>
      <c r="Q176" s="504"/>
      <c r="R176" s="504"/>
      <c r="S176" s="504"/>
      <c r="T176" s="504"/>
      <c r="U176" s="504"/>
      <c r="V176" s="503"/>
      <c r="W176" s="503"/>
      <c r="X176" s="405"/>
      <c r="Y176" s="405"/>
      <c r="Z176" s="405"/>
      <c r="AA176" s="405"/>
      <c r="AB176" s="405"/>
      <c r="AC176" s="405"/>
      <c r="AD176" s="405"/>
      <c r="AE176" s="405"/>
      <c r="AF176" s="405"/>
      <c r="AG176" s="405"/>
      <c r="AH176" s="405"/>
      <c r="AI176" s="405"/>
      <c r="AJ176" s="405"/>
      <c r="AK176" s="405"/>
      <c r="AL176" s="405"/>
      <c r="AM176" s="405"/>
      <c r="AN176" s="405"/>
      <c r="AO176" s="405"/>
    </row>
    <row r="177" spans="7:41">
      <c r="G177" s="503"/>
      <c r="H177" s="503"/>
      <c r="I177" s="504"/>
      <c r="J177" s="504"/>
      <c r="K177" s="503"/>
      <c r="L177" s="503"/>
      <c r="M177" s="503"/>
      <c r="N177" s="503"/>
      <c r="O177" s="503"/>
      <c r="P177" s="503"/>
      <c r="Q177" s="504"/>
      <c r="R177" s="504"/>
      <c r="S177" s="504"/>
      <c r="T177" s="504"/>
      <c r="U177" s="504"/>
      <c r="V177" s="503"/>
      <c r="W177" s="503"/>
      <c r="X177" s="405"/>
      <c r="Y177" s="405"/>
      <c r="Z177" s="405"/>
      <c r="AA177" s="405"/>
      <c r="AB177" s="405"/>
      <c r="AC177" s="405"/>
      <c r="AD177" s="405"/>
      <c r="AE177" s="405"/>
      <c r="AF177" s="405"/>
      <c r="AG177" s="405"/>
      <c r="AH177" s="405"/>
      <c r="AI177" s="405"/>
      <c r="AJ177" s="405"/>
      <c r="AK177" s="405"/>
      <c r="AL177" s="405"/>
      <c r="AM177" s="405"/>
      <c r="AN177" s="405"/>
      <c r="AO177" s="405"/>
    </row>
    <row r="178" spans="7:41">
      <c r="G178" s="503"/>
      <c r="H178" s="503"/>
      <c r="I178" s="504"/>
      <c r="J178" s="504"/>
      <c r="K178" s="503"/>
      <c r="L178" s="503"/>
      <c r="M178" s="503"/>
      <c r="N178" s="503"/>
      <c r="O178" s="503"/>
      <c r="P178" s="503"/>
      <c r="Q178" s="504"/>
      <c r="R178" s="504"/>
      <c r="S178" s="504"/>
      <c r="T178" s="504"/>
      <c r="U178" s="504"/>
      <c r="V178" s="503"/>
      <c r="W178" s="503"/>
      <c r="X178" s="405"/>
      <c r="Y178" s="405"/>
      <c r="Z178" s="405"/>
      <c r="AA178" s="405"/>
      <c r="AB178" s="405"/>
      <c r="AC178" s="405"/>
      <c r="AD178" s="405"/>
      <c r="AE178" s="405"/>
      <c r="AF178" s="405"/>
      <c r="AG178" s="405"/>
      <c r="AH178" s="405"/>
      <c r="AI178" s="405"/>
      <c r="AJ178" s="405"/>
      <c r="AK178" s="405"/>
      <c r="AL178" s="405"/>
      <c r="AM178" s="405"/>
      <c r="AN178" s="405"/>
      <c r="AO178" s="405"/>
    </row>
    <row r="179" spans="7:41">
      <c r="G179" s="503"/>
      <c r="H179" s="503"/>
      <c r="I179" s="504"/>
      <c r="J179" s="504"/>
      <c r="K179" s="503"/>
      <c r="L179" s="503"/>
      <c r="M179" s="503"/>
      <c r="N179" s="503"/>
      <c r="O179" s="503"/>
      <c r="P179" s="503"/>
      <c r="Q179" s="504"/>
      <c r="R179" s="504"/>
      <c r="S179" s="504"/>
      <c r="T179" s="504"/>
      <c r="U179" s="504"/>
      <c r="V179" s="503"/>
      <c r="W179" s="503"/>
      <c r="X179" s="405"/>
      <c r="Y179" s="405"/>
      <c r="Z179" s="405"/>
      <c r="AA179" s="405"/>
      <c r="AB179" s="405"/>
      <c r="AC179" s="405"/>
      <c r="AD179" s="405"/>
      <c r="AE179" s="405"/>
      <c r="AF179" s="405"/>
      <c r="AG179" s="405"/>
      <c r="AH179" s="405"/>
      <c r="AI179" s="405"/>
      <c r="AJ179" s="405"/>
      <c r="AK179" s="405"/>
      <c r="AL179" s="405"/>
      <c r="AM179" s="405"/>
      <c r="AN179" s="405"/>
      <c r="AO179" s="405"/>
    </row>
    <row r="180" spans="7:41">
      <c r="G180" s="503"/>
      <c r="H180" s="503"/>
      <c r="I180" s="504"/>
      <c r="J180" s="504"/>
      <c r="K180" s="503"/>
      <c r="L180" s="503"/>
      <c r="M180" s="503"/>
      <c r="N180" s="503"/>
      <c r="O180" s="503"/>
      <c r="P180" s="503"/>
      <c r="Q180" s="504"/>
      <c r="R180" s="504"/>
      <c r="S180" s="504"/>
      <c r="T180" s="504"/>
      <c r="U180" s="504"/>
      <c r="V180" s="503"/>
      <c r="W180" s="503"/>
      <c r="X180" s="405"/>
      <c r="Y180" s="405"/>
      <c r="Z180" s="405"/>
      <c r="AA180" s="405"/>
      <c r="AB180" s="405"/>
      <c r="AC180" s="405"/>
      <c r="AD180" s="405"/>
      <c r="AE180" s="405"/>
      <c r="AF180" s="405"/>
      <c r="AG180" s="405"/>
      <c r="AH180" s="405"/>
      <c r="AI180" s="405"/>
      <c r="AJ180" s="405"/>
      <c r="AK180" s="405"/>
      <c r="AL180" s="405"/>
      <c r="AM180" s="405"/>
      <c r="AN180" s="405"/>
      <c r="AO180" s="405"/>
    </row>
    <row r="181" spans="7:41">
      <c r="G181" s="503"/>
      <c r="H181" s="503"/>
      <c r="I181" s="504"/>
      <c r="J181" s="504"/>
      <c r="K181" s="503"/>
      <c r="L181" s="503"/>
      <c r="M181" s="503"/>
      <c r="N181" s="503"/>
      <c r="O181" s="503"/>
      <c r="P181" s="503"/>
      <c r="Q181" s="504"/>
      <c r="R181" s="504"/>
      <c r="S181" s="504"/>
      <c r="T181" s="504"/>
      <c r="U181" s="504"/>
      <c r="V181" s="503"/>
      <c r="W181" s="503"/>
      <c r="X181" s="405"/>
      <c r="Y181" s="405"/>
      <c r="Z181" s="405"/>
      <c r="AA181" s="405"/>
      <c r="AB181" s="405"/>
      <c r="AC181" s="405"/>
      <c r="AD181" s="405"/>
      <c r="AE181" s="405"/>
      <c r="AF181" s="405"/>
      <c r="AG181" s="405"/>
      <c r="AH181" s="405"/>
      <c r="AI181" s="405"/>
      <c r="AJ181" s="405"/>
      <c r="AK181" s="405"/>
      <c r="AL181" s="405"/>
      <c r="AM181" s="405"/>
      <c r="AN181" s="405"/>
      <c r="AO181" s="405"/>
    </row>
    <row r="182" spans="7:41">
      <c r="G182" s="503"/>
      <c r="H182" s="503"/>
      <c r="I182" s="504"/>
      <c r="J182" s="504"/>
      <c r="K182" s="503"/>
      <c r="L182" s="503"/>
      <c r="M182" s="503"/>
      <c r="N182" s="503"/>
      <c r="O182" s="503"/>
      <c r="P182" s="503"/>
      <c r="Q182" s="504"/>
      <c r="R182" s="504"/>
      <c r="S182" s="504"/>
      <c r="T182" s="504"/>
      <c r="U182" s="504"/>
      <c r="V182" s="503"/>
      <c r="W182" s="503"/>
      <c r="X182" s="405"/>
      <c r="Y182" s="405"/>
      <c r="Z182" s="405"/>
      <c r="AA182" s="405"/>
      <c r="AB182" s="405"/>
      <c r="AC182" s="405"/>
      <c r="AD182" s="405"/>
      <c r="AE182" s="405"/>
      <c r="AF182" s="405"/>
      <c r="AG182" s="405"/>
      <c r="AH182" s="405"/>
      <c r="AI182" s="405"/>
      <c r="AJ182" s="405"/>
      <c r="AK182" s="405"/>
      <c r="AL182" s="405"/>
      <c r="AM182" s="405"/>
      <c r="AN182" s="405"/>
      <c r="AO182" s="405"/>
    </row>
    <row r="183" spans="7:41">
      <c r="G183" s="503"/>
      <c r="H183" s="503"/>
      <c r="I183" s="504"/>
      <c r="J183" s="504"/>
      <c r="K183" s="503"/>
      <c r="L183" s="503"/>
      <c r="M183" s="503"/>
      <c r="N183" s="503"/>
      <c r="O183" s="503"/>
      <c r="P183" s="503"/>
      <c r="Q183" s="504"/>
      <c r="R183" s="504"/>
      <c r="S183" s="504"/>
      <c r="T183" s="504"/>
      <c r="U183" s="504"/>
      <c r="V183" s="503"/>
      <c r="W183" s="503"/>
      <c r="X183" s="405"/>
      <c r="Y183" s="405"/>
      <c r="Z183" s="405"/>
      <c r="AA183" s="405"/>
      <c r="AB183" s="405"/>
      <c r="AC183" s="405"/>
      <c r="AD183" s="405"/>
      <c r="AE183" s="405"/>
      <c r="AF183" s="405"/>
      <c r="AG183" s="405"/>
      <c r="AH183" s="405"/>
      <c r="AI183" s="405"/>
      <c r="AJ183" s="405"/>
      <c r="AK183" s="405"/>
      <c r="AL183" s="405"/>
      <c r="AM183" s="405"/>
      <c r="AN183" s="405"/>
      <c r="AO183" s="405"/>
    </row>
    <row r="184" spans="7:41">
      <c r="G184" s="503"/>
      <c r="H184" s="503"/>
      <c r="I184" s="504"/>
      <c r="J184" s="504"/>
      <c r="K184" s="503"/>
      <c r="L184" s="503"/>
      <c r="M184" s="503"/>
      <c r="N184" s="503"/>
      <c r="O184" s="503"/>
      <c r="P184" s="503"/>
      <c r="Q184" s="504"/>
      <c r="R184" s="504"/>
      <c r="S184" s="504"/>
      <c r="T184" s="504"/>
      <c r="U184" s="504"/>
      <c r="V184" s="503"/>
      <c r="W184" s="503"/>
      <c r="X184" s="405"/>
      <c r="Y184" s="405"/>
      <c r="Z184" s="405"/>
      <c r="AA184" s="405"/>
      <c r="AB184" s="405"/>
      <c r="AC184" s="405"/>
      <c r="AD184" s="405"/>
      <c r="AE184" s="405"/>
      <c r="AF184" s="405"/>
      <c r="AG184" s="405"/>
      <c r="AH184" s="405"/>
      <c r="AI184" s="405"/>
      <c r="AJ184" s="405"/>
      <c r="AK184" s="405"/>
      <c r="AL184" s="405"/>
      <c r="AM184" s="405"/>
      <c r="AN184" s="405"/>
      <c r="AO184" s="405"/>
    </row>
    <row r="185" spans="7:41">
      <c r="G185" s="503"/>
      <c r="H185" s="503"/>
      <c r="I185" s="504"/>
      <c r="J185" s="504"/>
      <c r="K185" s="503"/>
      <c r="L185" s="503"/>
      <c r="M185" s="503"/>
      <c r="N185" s="503"/>
      <c r="O185" s="503"/>
      <c r="P185" s="503"/>
      <c r="Q185" s="504"/>
      <c r="R185" s="504"/>
      <c r="S185" s="504"/>
      <c r="T185" s="504"/>
      <c r="U185" s="504"/>
      <c r="V185" s="503"/>
      <c r="W185" s="503"/>
      <c r="X185" s="405"/>
      <c r="Y185" s="405"/>
      <c r="Z185" s="405"/>
      <c r="AA185" s="405"/>
      <c r="AB185" s="405"/>
      <c r="AC185" s="405"/>
      <c r="AD185" s="405"/>
      <c r="AE185" s="405"/>
      <c r="AF185" s="405"/>
      <c r="AG185" s="405"/>
      <c r="AH185" s="405"/>
      <c r="AI185" s="405"/>
      <c r="AJ185" s="405"/>
      <c r="AK185" s="405"/>
      <c r="AL185" s="405"/>
      <c r="AM185" s="405"/>
      <c r="AN185" s="405"/>
      <c r="AO185" s="405"/>
    </row>
    <row r="186" spans="7:41">
      <c r="G186" s="503"/>
      <c r="H186" s="503"/>
      <c r="I186" s="504"/>
      <c r="J186" s="504"/>
      <c r="K186" s="503"/>
      <c r="L186" s="503"/>
      <c r="M186" s="503"/>
      <c r="N186" s="503"/>
      <c r="O186" s="503"/>
      <c r="P186" s="503"/>
      <c r="Q186" s="504"/>
      <c r="R186" s="504"/>
      <c r="S186" s="504"/>
      <c r="T186" s="504"/>
      <c r="U186" s="504"/>
      <c r="V186" s="503"/>
      <c r="W186" s="503"/>
      <c r="X186" s="405"/>
      <c r="Y186" s="405"/>
      <c r="Z186" s="405"/>
      <c r="AA186" s="405"/>
      <c r="AB186" s="405"/>
      <c r="AC186" s="405"/>
      <c r="AD186" s="405"/>
      <c r="AE186" s="405"/>
      <c r="AF186" s="405"/>
      <c r="AG186" s="405"/>
      <c r="AH186" s="405"/>
      <c r="AI186" s="405"/>
      <c r="AJ186" s="405"/>
      <c r="AK186" s="405"/>
      <c r="AL186" s="405"/>
      <c r="AM186" s="405"/>
      <c r="AN186" s="405"/>
      <c r="AO186" s="405"/>
    </row>
    <row r="187" spans="7:41">
      <c r="G187" s="503"/>
      <c r="H187" s="503"/>
      <c r="I187" s="504"/>
      <c r="J187" s="504"/>
      <c r="K187" s="503"/>
      <c r="L187" s="503"/>
      <c r="M187" s="503"/>
      <c r="N187" s="503"/>
      <c r="O187" s="503"/>
      <c r="P187" s="503"/>
      <c r="Q187" s="504"/>
      <c r="R187" s="504"/>
      <c r="S187" s="504"/>
      <c r="T187" s="504"/>
      <c r="U187" s="504"/>
      <c r="V187" s="503"/>
      <c r="W187" s="503"/>
      <c r="X187" s="405"/>
      <c r="Y187" s="405"/>
      <c r="Z187" s="405"/>
      <c r="AA187" s="405"/>
      <c r="AB187" s="405"/>
      <c r="AC187" s="405"/>
      <c r="AD187" s="405"/>
      <c r="AE187" s="405"/>
      <c r="AF187" s="405"/>
      <c r="AG187" s="405"/>
      <c r="AH187" s="405"/>
      <c r="AI187" s="405"/>
      <c r="AJ187" s="405"/>
      <c r="AK187" s="405"/>
      <c r="AL187" s="405"/>
      <c r="AM187" s="405"/>
      <c r="AN187" s="405"/>
      <c r="AO187" s="405"/>
    </row>
    <row r="188" spans="7:41">
      <c r="G188" s="503"/>
      <c r="H188" s="503"/>
      <c r="I188" s="504"/>
      <c r="J188" s="504"/>
      <c r="K188" s="503"/>
      <c r="L188" s="503"/>
      <c r="M188" s="503"/>
      <c r="N188" s="503"/>
      <c r="O188" s="503"/>
      <c r="P188" s="503"/>
      <c r="Q188" s="504"/>
      <c r="R188" s="504"/>
      <c r="S188" s="504"/>
      <c r="T188" s="504"/>
      <c r="U188" s="504"/>
      <c r="V188" s="503"/>
      <c r="W188" s="503"/>
      <c r="X188" s="405"/>
      <c r="Y188" s="405"/>
      <c r="Z188" s="405"/>
      <c r="AA188" s="405"/>
      <c r="AB188" s="405"/>
      <c r="AC188" s="405"/>
      <c r="AD188" s="405"/>
      <c r="AE188" s="405"/>
      <c r="AF188" s="405"/>
      <c r="AG188" s="405"/>
      <c r="AH188" s="405"/>
      <c r="AI188" s="405"/>
      <c r="AJ188" s="405"/>
      <c r="AK188" s="405"/>
      <c r="AL188" s="405"/>
      <c r="AM188" s="405"/>
      <c r="AN188" s="405"/>
      <c r="AO188" s="405"/>
    </row>
    <row r="189" spans="7:41">
      <c r="G189" s="503"/>
      <c r="H189" s="503"/>
      <c r="I189" s="504"/>
      <c r="J189" s="504"/>
      <c r="K189" s="503"/>
      <c r="L189" s="503"/>
      <c r="M189" s="503"/>
      <c r="N189" s="503"/>
      <c r="O189" s="503"/>
      <c r="P189" s="503"/>
      <c r="Q189" s="504"/>
      <c r="R189" s="504"/>
      <c r="S189" s="504"/>
      <c r="T189" s="504"/>
      <c r="U189" s="504"/>
      <c r="V189" s="503"/>
      <c r="W189" s="503"/>
      <c r="X189" s="405"/>
      <c r="Y189" s="405"/>
      <c r="Z189" s="405"/>
      <c r="AA189" s="405"/>
      <c r="AB189" s="405"/>
      <c r="AC189" s="405"/>
      <c r="AD189" s="405"/>
      <c r="AE189" s="405"/>
      <c r="AF189" s="405"/>
      <c r="AG189" s="405"/>
      <c r="AH189" s="405"/>
      <c r="AI189" s="405"/>
      <c r="AJ189" s="405"/>
      <c r="AK189" s="405"/>
      <c r="AL189" s="405"/>
      <c r="AM189" s="405"/>
      <c r="AN189" s="405"/>
      <c r="AO189" s="405"/>
    </row>
    <row r="190" spans="7:41">
      <c r="G190" s="503"/>
      <c r="H190" s="503"/>
      <c r="I190" s="504"/>
      <c r="J190" s="504"/>
      <c r="K190" s="503"/>
      <c r="L190" s="503"/>
      <c r="M190" s="503"/>
      <c r="N190" s="503"/>
      <c r="O190" s="503"/>
      <c r="P190" s="503"/>
      <c r="Q190" s="504"/>
      <c r="R190" s="504"/>
      <c r="S190" s="504"/>
      <c r="T190" s="504"/>
      <c r="U190" s="504"/>
      <c r="V190" s="503"/>
      <c r="W190" s="503"/>
      <c r="X190" s="405"/>
      <c r="Y190" s="405"/>
      <c r="Z190" s="405"/>
      <c r="AA190" s="405"/>
      <c r="AB190" s="405"/>
      <c r="AC190" s="405"/>
      <c r="AD190" s="405"/>
      <c r="AE190" s="405"/>
      <c r="AF190" s="405"/>
      <c r="AG190" s="405"/>
      <c r="AH190" s="405"/>
      <c r="AI190" s="405"/>
      <c r="AJ190" s="405"/>
      <c r="AK190" s="405"/>
      <c r="AL190" s="405"/>
      <c r="AM190" s="405"/>
      <c r="AN190" s="405"/>
      <c r="AO190" s="405"/>
    </row>
    <row r="191" spans="7:41">
      <c r="G191" s="503"/>
      <c r="H191" s="503"/>
      <c r="I191" s="504"/>
      <c r="J191" s="504"/>
      <c r="K191" s="503"/>
      <c r="L191" s="503"/>
      <c r="M191" s="503"/>
      <c r="N191" s="503"/>
      <c r="O191" s="503"/>
      <c r="P191" s="503"/>
      <c r="Q191" s="504"/>
      <c r="R191" s="504"/>
      <c r="S191" s="504"/>
      <c r="T191" s="504"/>
      <c r="U191" s="504"/>
      <c r="V191" s="503"/>
      <c r="W191" s="503"/>
      <c r="X191" s="405"/>
      <c r="Y191" s="405"/>
      <c r="Z191" s="405"/>
      <c r="AA191" s="405"/>
      <c r="AB191" s="405"/>
      <c r="AC191" s="405"/>
      <c r="AD191" s="405"/>
      <c r="AE191" s="405"/>
      <c r="AF191" s="405"/>
      <c r="AG191" s="405"/>
      <c r="AH191" s="405"/>
      <c r="AI191" s="405"/>
      <c r="AJ191" s="405"/>
      <c r="AK191" s="405"/>
      <c r="AL191" s="405"/>
      <c r="AM191" s="405"/>
      <c r="AN191" s="405"/>
      <c r="AO191" s="405"/>
    </row>
    <row r="192" spans="7:41">
      <c r="G192" s="503"/>
      <c r="H192" s="503"/>
      <c r="I192" s="504"/>
      <c r="J192" s="504"/>
      <c r="K192" s="503"/>
      <c r="L192" s="503"/>
      <c r="M192" s="503"/>
      <c r="N192" s="503"/>
      <c r="O192" s="503"/>
      <c r="P192" s="503"/>
      <c r="Q192" s="504"/>
      <c r="R192" s="504"/>
      <c r="S192" s="504"/>
      <c r="T192" s="504"/>
      <c r="U192" s="504"/>
      <c r="V192" s="503"/>
      <c r="W192" s="503"/>
      <c r="X192" s="405"/>
      <c r="Y192" s="405"/>
      <c r="Z192" s="405"/>
      <c r="AA192" s="405"/>
      <c r="AB192" s="405"/>
      <c r="AC192" s="405"/>
      <c r="AD192" s="405"/>
      <c r="AE192" s="405"/>
      <c r="AF192" s="405"/>
      <c r="AG192" s="405"/>
      <c r="AH192" s="405"/>
      <c r="AI192" s="405"/>
      <c r="AJ192" s="405"/>
      <c r="AK192" s="405"/>
      <c r="AL192" s="405"/>
      <c r="AM192" s="405"/>
      <c r="AN192" s="405"/>
      <c r="AO192" s="405"/>
    </row>
    <row r="193" spans="7:41">
      <c r="G193" s="503"/>
      <c r="H193" s="503"/>
      <c r="I193" s="504"/>
      <c r="J193" s="504"/>
      <c r="K193" s="503"/>
      <c r="L193" s="503"/>
      <c r="M193" s="503"/>
      <c r="N193" s="503"/>
      <c r="O193" s="503"/>
      <c r="P193" s="503"/>
      <c r="Q193" s="504"/>
      <c r="R193" s="504"/>
      <c r="S193" s="504"/>
      <c r="T193" s="504"/>
      <c r="U193" s="504"/>
      <c r="V193" s="503"/>
      <c r="W193" s="503"/>
      <c r="X193" s="405"/>
      <c r="Y193" s="405"/>
      <c r="Z193" s="405"/>
      <c r="AA193" s="405"/>
      <c r="AB193" s="405"/>
      <c r="AC193" s="405"/>
      <c r="AD193" s="405"/>
      <c r="AE193" s="405"/>
      <c r="AF193" s="405"/>
      <c r="AG193" s="405"/>
      <c r="AH193" s="405"/>
      <c r="AI193" s="405"/>
      <c r="AJ193" s="405"/>
      <c r="AK193" s="405"/>
      <c r="AL193" s="405"/>
      <c r="AM193" s="405"/>
      <c r="AN193" s="405"/>
      <c r="AO193" s="405"/>
    </row>
    <row r="194" spans="7:41">
      <c r="G194" s="503"/>
      <c r="H194" s="503"/>
      <c r="I194" s="504"/>
      <c r="J194" s="504"/>
      <c r="K194" s="503"/>
      <c r="L194" s="503"/>
      <c r="M194" s="503"/>
      <c r="N194" s="503"/>
      <c r="O194" s="503"/>
      <c r="P194" s="503"/>
      <c r="Q194" s="504"/>
      <c r="R194" s="504"/>
      <c r="S194" s="504"/>
      <c r="T194" s="504"/>
      <c r="U194" s="504"/>
      <c r="V194" s="503"/>
      <c r="W194" s="503"/>
      <c r="X194" s="405"/>
      <c r="Y194" s="405"/>
      <c r="Z194" s="405"/>
      <c r="AA194" s="405"/>
      <c r="AB194" s="405"/>
      <c r="AC194" s="405"/>
      <c r="AD194" s="405"/>
      <c r="AE194" s="405"/>
      <c r="AF194" s="405"/>
      <c r="AG194" s="405"/>
      <c r="AH194" s="405"/>
      <c r="AI194" s="405"/>
      <c r="AJ194" s="405"/>
      <c r="AK194" s="405"/>
      <c r="AL194" s="405"/>
      <c r="AM194" s="405"/>
      <c r="AN194" s="405"/>
      <c r="AO194" s="405"/>
    </row>
    <row r="195" spans="7:41">
      <c r="G195" s="503"/>
      <c r="H195" s="503"/>
      <c r="I195" s="504"/>
      <c r="J195" s="504"/>
      <c r="K195" s="503"/>
      <c r="L195" s="503"/>
      <c r="M195" s="503"/>
      <c r="N195" s="503"/>
      <c r="O195" s="503"/>
      <c r="P195" s="503"/>
      <c r="Q195" s="504"/>
      <c r="R195" s="504"/>
      <c r="S195" s="504"/>
      <c r="T195" s="504"/>
      <c r="U195" s="504"/>
      <c r="V195" s="503"/>
      <c r="W195" s="503"/>
      <c r="X195" s="405"/>
      <c r="Y195" s="405"/>
      <c r="Z195" s="405"/>
      <c r="AA195" s="405"/>
      <c r="AB195" s="405"/>
      <c r="AC195" s="405"/>
      <c r="AD195" s="405"/>
      <c r="AE195" s="405"/>
      <c r="AF195" s="405"/>
      <c r="AG195" s="405"/>
      <c r="AH195" s="405"/>
      <c r="AI195" s="405"/>
      <c r="AJ195" s="405"/>
      <c r="AK195" s="405"/>
      <c r="AL195" s="405"/>
      <c r="AM195" s="405"/>
      <c r="AN195" s="405"/>
      <c r="AO195" s="405"/>
    </row>
    <row r="196" spans="7:41">
      <c r="G196" s="503"/>
      <c r="H196" s="503"/>
      <c r="I196" s="504"/>
      <c r="J196" s="504"/>
      <c r="K196" s="503"/>
      <c r="L196" s="503"/>
      <c r="M196" s="503"/>
      <c r="N196" s="503"/>
      <c r="O196" s="503"/>
      <c r="P196" s="503"/>
      <c r="Q196" s="504"/>
      <c r="R196" s="504"/>
      <c r="S196" s="504"/>
      <c r="T196" s="504"/>
      <c r="U196" s="504"/>
      <c r="V196" s="503"/>
      <c r="W196" s="503"/>
      <c r="X196" s="405"/>
      <c r="Y196" s="405"/>
      <c r="Z196" s="405"/>
      <c r="AA196" s="405"/>
      <c r="AB196" s="405"/>
      <c r="AC196" s="405"/>
      <c r="AD196" s="405"/>
      <c r="AE196" s="405"/>
      <c r="AF196" s="405"/>
      <c r="AG196" s="405"/>
      <c r="AH196" s="405"/>
      <c r="AI196" s="405"/>
      <c r="AJ196" s="405"/>
      <c r="AK196" s="405"/>
      <c r="AL196" s="405"/>
      <c r="AM196" s="405"/>
      <c r="AN196" s="405"/>
      <c r="AO196" s="405"/>
    </row>
    <row r="197" spans="7:41">
      <c r="G197" s="503"/>
      <c r="H197" s="503"/>
      <c r="I197" s="504"/>
      <c r="J197" s="504"/>
      <c r="K197" s="503"/>
      <c r="L197" s="503"/>
      <c r="M197" s="503"/>
      <c r="N197" s="503"/>
      <c r="O197" s="503"/>
      <c r="P197" s="503"/>
      <c r="Q197" s="504"/>
      <c r="R197" s="504"/>
      <c r="S197" s="504"/>
      <c r="T197" s="504"/>
      <c r="U197" s="504"/>
      <c r="V197" s="503"/>
      <c r="W197" s="503"/>
      <c r="X197" s="405"/>
      <c r="Y197" s="405"/>
      <c r="Z197" s="405"/>
      <c r="AA197" s="405"/>
      <c r="AB197" s="405"/>
      <c r="AC197" s="405"/>
      <c r="AD197" s="405"/>
      <c r="AE197" s="405"/>
      <c r="AF197" s="405"/>
      <c r="AG197" s="405"/>
      <c r="AH197" s="405"/>
      <c r="AI197" s="405"/>
      <c r="AJ197" s="405"/>
      <c r="AK197" s="405"/>
      <c r="AL197" s="405"/>
      <c r="AM197" s="405"/>
      <c r="AN197" s="405"/>
      <c r="AO197" s="405"/>
    </row>
    <row r="198" spans="7:41">
      <c r="G198" s="503"/>
      <c r="H198" s="503"/>
      <c r="I198" s="504"/>
      <c r="J198" s="504"/>
      <c r="K198" s="503"/>
      <c r="L198" s="503"/>
      <c r="M198" s="503"/>
      <c r="N198" s="503"/>
      <c r="O198" s="503"/>
      <c r="P198" s="503"/>
      <c r="Q198" s="504"/>
      <c r="R198" s="504"/>
      <c r="S198" s="504"/>
      <c r="T198" s="504"/>
      <c r="U198" s="504"/>
      <c r="V198" s="503"/>
      <c r="W198" s="503"/>
      <c r="X198" s="405"/>
      <c r="Y198" s="405"/>
      <c r="Z198" s="405"/>
      <c r="AA198" s="405"/>
      <c r="AB198" s="405"/>
      <c r="AC198" s="405"/>
      <c r="AD198" s="405"/>
      <c r="AE198" s="405"/>
      <c r="AF198" s="405"/>
      <c r="AG198" s="405"/>
      <c r="AH198" s="405"/>
      <c r="AI198" s="405"/>
      <c r="AJ198" s="405"/>
      <c r="AK198" s="405"/>
      <c r="AL198" s="405"/>
      <c r="AM198" s="405"/>
      <c r="AN198" s="405"/>
      <c r="AO198" s="405"/>
    </row>
    <row r="199" spans="7:41">
      <c r="G199" s="503"/>
      <c r="H199" s="503"/>
      <c r="I199" s="504"/>
      <c r="J199" s="504"/>
      <c r="K199" s="503"/>
      <c r="L199" s="503"/>
      <c r="M199" s="503"/>
      <c r="N199" s="503"/>
      <c r="O199" s="503"/>
      <c r="P199" s="503"/>
      <c r="Q199" s="504"/>
      <c r="R199" s="504"/>
      <c r="S199" s="504"/>
      <c r="T199" s="504"/>
      <c r="U199" s="504"/>
      <c r="V199" s="503"/>
      <c r="W199" s="503"/>
      <c r="X199" s="405"/>
      <c r="Y199" s="405"/>
      <c r="Z199" s="405"/>
      <c r="AA199" s="405"/>
      <c r="AB199" s="405"/>
      <c r="AC199" s="405"/>
      <c r="AD199" s="405"/>
      <c r="AE199" s="405"/>
      <c r="AF199" s="405"/>
      <c r="AG199" s="405"/>
      <c r="AH199" s="405"/>
      <c r="AI199" s="405"/>
      <c r="AJ199" s="405"/>
      <c r="AK199" s="405"/>
      <c r="AL199" s="405"/>
      <c r="AM199" s="405"/>
      <c r="AN199" s="405"/>
      <c r="AO199" s="405"/>
    </row>
    <row r="200" spans="7:41">
      <c r="G200" s="503"/>
      <c r="H200" s="503"/>
      <c r="I200" s="504"/>
      <c r="J200" s="504"/>
      <c r="K200" s="503"/>
      <c r="L200" s="503"/>
      <c r="M200" s="503"/>
      <c r="N200" s="503"/>
      <c r="O200" s="503"/>
      <c r="P200" s="503"/>
      <c r="Q200" s="504"/>
      <c r="R200" s="504"/>
      <c r="S200" s="504"/>
      <c r="T200" s="504"/>
      <c r="U200" s="504"/>
      <c r="V200" s="503"/>
      <c r="W200" s="503"/>
      <c r="X200" s="405"/>
      <c r="Y200" s="405"/>
      <c r="Z200" s="405"/>
      <c r="AA200" s="405"/>
      <c r="AB200" s="405"/>
      <c r="AC200" s="405"/>
      <c r="AD200" s="405"/>
      <c r="AE200" s="405"/>
      <c r="AF200" s="405"/>
      <c r="AG200" s="405"/>
      <c r="AH200" s="405"/>
      <c r="AI200" s="405"/>
      <c r="AJ200" s="405"/>
      <c r="AK200" s="405"/>
      <c r="AL200" s="405"/>
      <c r="AM200" s="405"/>
      <c r="AN200" s="405"/>
      <c r="AO200" s="405"/>
    </row>
    <row r="201" spans="7:41">
      <c r="G201" s="503"/>
      <c r="H201" s="503"/>
      <c r="I201" s="504"/>
      <c r="J201" s="504"/>
      <c r="K201" s="503"/>
      <c r="L201" s="503"/>
      <c r="M201" s="503"/>
      <c r="N201" s="503"/>
      <c r="O201" s="503"/>
      <c r="P201" s="503"/>
      <c r="Q201" s="504"/>
      <c r="R201" s="504"/>
      <c r="S201" s="504"/>
      <c r="T201" s="504"/>
      <c r="U201" s="504"/>
      <c r="V201" s="503"/>
      <c r="W201" s="503"/>
      <c r="X201" s="405"/>
      <c r="Y201" s="405"/>
      <c r="Z201" s="405"/>
      <c r="AA201" s="405"/>
      <c r="AB201" s="405"/>
      <c r="AC201" s="405"/>
      <c r="AD201" s="405"/>
      <c r="AE201" s="405"/>
      <c r="AF201" s="405"/>
      <c r="AG201" s="405"/>
      <c r="AH201" s="405"/>
      <c r="AI201" s="405"/>
      <c r="AJ201" s="405"/>
      <c r="AK201" s="405"/>
      <c r="AL201" s="405"/>
      <c r="AM201" s="405"/>
      <c r="AN201" s="405"/>
      <c r="AO201" s="405"/>
    </row>
    <row r="202" spans="7:41">
      <c r="G202" s="503"/>
      <c r="H202" s="503"/>
      <c r="I202" s="504"/>
      <c r="J202" s="504"/>
      <c r="K202" s="503"/>
      <c r="L202" s="503"/>
      <c r="M202" s="503"/>
      <c r="N202" s="503"/>
      <c r="O202" s="503"/>
      <c r="P202" s="503"/>
      <c r="Q202" s="504"/>
      <c r="R202" s="504"/>
      <c r="S202" s="504"/>
      <c r="T202" s="504"/>
      <c r="U202" s="504"/>
      <c r="V202" s="503"/>
      <c r="W202" s="503"/>
      <c r="X202" s="405"/>
      <c r="Y202" s="405"/>
      <c r="Z202" s="405"/>
      <c r="AA202" s="405"/>
      <c r="AB202" s="405"/>
      <c r="AC202" s="405"/>
      <c r="AD202" s="405"/>
      <c r="AE202" s="405"/>
      <c r="AF202" s="405"/>
      <c r="AG202" s="405"/>
      <c r="AH202" s="405"/>
      <c r="AI202" s="405"/>
      <c r="AJ202" s="405"/>
      <c r="AK202" s="405"/>
      <c r="AL202" s="405"/>
      <c r="AM202" s="405"/>
      <c r="AN202" s="405"/>
      <c r="AO202" s="405"/>
    </row>
    <row r="203" spans="7:41">
      <c r="G203" s="503"/>
      <c r="H203" s="503"/>
      <c r="I203" s="504"/>
      <c r="J203" s="504"/>
      <c r="K203" s="503"/>
      <c r="L203" s="503"/>
      <c r="M203" s="503"/>
      <c r="N203" s="503"/>
      <c r="O203" s="503"/>
      <c r="P203" s="503"/>
      <c r="Q203" s="504"/>
      <c r="R203" s="504"/>
      <c r="S203" s="504"/>
      <c r="T203" s="504"/>
      <c r="U203" s="504"/>
      <c r="V203" s="503"/>
      <c r="W203" s="503"/>
      <c r="X203" s="405"/>
      <c r="Y203" s="405"/>
      <c r="Z203" s="405"/>
      <c r="AA203" s="405"/>
      <c r="AB203" s="405"/>
      <c r="AC203" s="405"/>
      <c r="AD203" s="405"/>
      <c r="AE203" s="405"/>
      <c r="AF203" s="405"/>
      <c r="AG203" s="405"/>
      <c r="AH203" s="405"/>
      <c r="AI203" s="405"/>
      <c r="AJ203" s="405"/>
      <c r="AK203" s="405"/>
      <c r="AL203" s="405"/>
      <c r="AM203" s="405"/>
      <c r="AN203" s="405"/>
      <c r="AO203" s="405"/>
    </row>
    <row r="204" spans="7:41">
      <c r="G204" s="503"/>
      <c r="H204" s="503"/>
      <c r="I204" s="504"/>
      <c r="J204" s="504"/>
      <c r="K204" s="503"/>
      <c r="L204" s="503"/>
      <c r="M204" s="503"/>
      <c r="N204" s="503"/>
      <c r="O204" s="503"/>
      <c r="P204" s="503"/>
      <c r="Q204" s="504"/>
      <c r="R204" s="504"/>
      <c r="S204" s="504"/>
      <c r="T204" s="504"/>
      <c r="U204" s="504"/>
      <c r="V204" s="503"/>
      <c r="W204" s="503"/>
      <c r="X204" s="405"/>
      <c r="Y204" s="405"/>
      <c r="Z204" s="405"/>
      <c r="AA204" s="405"/>
      <c r="AB204" s="405"/>
      <c r="AC204" s="405"/>
      <c r="AD204" s="405"/>
      <c r="AE204" s="405"/>
      <c r="AF204" s="405"/>
      <c r="AG204" s="405"/>
      <c r="AH204" s="405"/>
      <c r="AI204" s="405"/>
      <c r="AJ204" s="405"/>
      <c r="AK204" s="405"/>
      <c r="AL204" s="405"/>
      <c r="AM204" s="405"/>
      <c r="AN204" s="405"/>
      <c r="AO204" s="405"/>
    </row>
    <row r="205" spans="7:41">
      <c r="G205" s="503"/>
      <c r="H205" s="503"/>
      <c r="I205" s="504"/>
      <c r="J205" s="504"/>
      <c r="K205" s="503"/>
      <c r="L205" s="503"/>
      <c r="M205" s="503"/>
      <c r="N205" s="503"/>
      <c r="O205" s="503"/>
      <c r="P205" s="503"/>
      <c r="Q205" s="504"/>
      <c r="R205" s="504"/>
      <c r="S205" s="504"/>
      <c r="T205" s="504"/>
      <c r="U205" s="504"/>
      <c r="V205" s="503"/>
      <c r="W205" s="503"/>
      <c r="X205" s="405"/>
      <c r="Y205" s="405"/>
      <c r="Z205" s="405"/>
      <c r="AA205" s="405"/>
      <c r="AB205" s="405"/>
      <c r="AC205" s="405"/>
      <c r="AD205" s="405"/>
      <c r="AE205" s="405"/>
      <c r="AF205" s="405"/>
      <c r="AG205" s="405"/>
      <c r="AH205" s="405"/>
      <c r="AI205" s="405"/>
      <c r="AJ205" s="405"/>
      <c r="AK205" s="405"/>
      <c r="AL205" s="405"/>
      <c r="AM205" s="405"/>
      <c r="AN205" s="405"/>
      <c r="AO205" s="405"/>
    </row>
    <row r="206" spans="7:41">
      <c r="G206" s="503"/>
      <c r="H206" s="503"/>
      <c r="I206" s="504"/>
      <c r="J206" s="504"/>
      <c r="K206" s="503"/>
      <c r="L206" s="503"/>
      <c r="M206" s="503"/>
      <c r="N206" s="503"/>
      <c r="O206" s="503"/>
      <c r="P206" s="503"/>
      <c r="Q206" s="504"/>
      <c r="R206" s="504"/>
      <c r="S206" s="504"/>
      <c r="T206" s="504"/>
      <c r="U206" s="504"/>
      <c r="V206" s="503"/>
      <c r="W206" s="503"/>
      <c r="X206" s="405"/>
      <c r="Y206" s="405"/>
      <c r="Z206" s="405"/>
      <c r="AA206" s="405"/>
      <c r="AB206" s="405"/>
      <c r="AC206" s="405"/>
      <c r="AD206" s="405"/>
      <c r="AE206" s="405"/>
      <c r="AF206" s="405"/>
      <c r="AG206" s="405"/>
      <c r="AH206" s="405"/>
      <c r="AI206" s="405"/>
      <c r="AJ206" s="405"/>
      <c r="AK206" s="405"/>
      <c r="AL206" s="405"/>
      <c r="AM206" s="405"/>
      <c r="AN206" s="405"/>
      <c r="AO206" s="405"/>
    </row>
    <row r="207" spans="7:41">
      <c r="G207" s="503"/>
      <c r="H207" s="503"/>
      <c r="I207" s="504"/>
      <c r="J207" s="504"/>
      <c r="K207" s="503"/>
      <c r="L207" s="503"/>
      <c r="M207" s="503"/>
      <c r="N207" s="503"/>
      <c r="O207" s="503"/>
      <c r="P207" s="503"/>
      <c r="Q207" s="504"/>
      <c r="R207" s="504"/>
      <c r="S207" s="504"/>
      <c r="T207" s="504"/>
      <c r="U207" s="504"/>
      <c r="V207" s="503"/>
      <c r="W207" s="503"/>
      <c r="X207" s="405"/>
      <c r="Y207" s="405"/>
      <c r="Z207" s="405"/>
      <c r="AA207" s="405"/>
      <c r="AB207" s="405"/>
      <c r="AC207" s="405"/>
      <c r="AD207" s="405"/>
      <c r="AE207" s="405"/>
      <c r="AF207" s="405"/>
      <c r="AG207" s="405"/>
      <c r="AH207" s="405"/>
      <c r="AI207" s="405"/>
      <c r="AJ207" s="405"/>
      <c r="AK207" s="405"/>
      <c r="AL207" s="405"/>
      <c r="AM207" s="405"/>
      <c r="AN207" s="405"/>
      <c r="AO207" s="405"/>
    </row>
    <row r="208" spans="7:41">
      <c r="G208" s="503"/>
      <c r="H208" s="503"/>
      <c r="I208" s="504"/>
      <c r="J208" s="504"/>
      <c r="K208" s="503"/>
      <c r="L208" s="503"/>
      <c r="M208" s="503"/>
      <c r="N208" s="503"/>
      <c r="O208" s="503"/>
      <c r="P208" s="503"/>
      <c r="Q208" s="504"/>
      <c r="R208" s="504"/>
      <c r="S208" s="504"/>
      <c r="T208" s="504"/>
      <c r="U208" s="504"/>
      <c r="V208" s="503"/>
      <c r="W208" s="503"/>
      <c r="X208" s="405"/>
      <c r="Y208" s="405"/>
      <c r="Z208" s="405"/>
      <c r="AA208" s="405"/>
      <c r="AB208" s="405"/>
      <c r="AC208" s="405"/>
      <c r="AD208" s="405"/>
      <c r="AE208" s="405"/>
      <c r="AF208" s="405"/>
      <c r="AG208" s="405"/>
      <c r="AH208" s="405"/>
      <c r="AI208" s="405"/>
      <c r="AJ208" s="405"/>
      <c r="AK208" s="405"/>
      <c r="AL208" s="405"/>
      <c r="AM208" s="405"/>
      <c r="AN208" s="405"/>
      <c r="AO208" s="405"/>
    </row>
    <row r="209" spans="7:41">
      <c r="G209" s="503"/>
      <c r="H209" s="503"/>
      <c r="I209" s="504"/>
      <c r="J209" s="504"/>
      <c r="K209" s="503"/>
      <c r="L209" s="503"/>
      <c r="M209" s="503"/>
      <c r="N209" s="503"/>
      <c r="O209" s="503"/>
      <c r="P209" s="503"/>
      <c r="Q209" s="504"/>
      <c r="R209" s="504"/>
      <c r="S209" s="504"/>
      <c r="T209" s="504"/>
      <c r="U209" s="504"/>
      <c r="V209" s="503"/>
      <c r="W209" s="503"/>
      <c r="X209" s="405"/>
      <c r="Y209" s="405"/>
      <c r="Z209" s="405"/>
      <c r="AA209" s="405"/>
      <c r="AB209" s="405"/>
      <c r="AC209" s="405"/>
      <c r="AD209" s="405"/>
      <c r="AE209" s="405"/>
      <c r="AF209" s="405"/>
      <c r="AG209" s="405"/>
      <c r="AH209" s="405"/>
      <c r="AI209" s="405"/>
      <c r="AJ209" s="405"/>
      <c r="AK209" s="405"/>
      <c r="AL209" s="405"/>
      <c r="AM209" s="405"/>
      <c r="AN209" s="405"/>
      <c r="AO209" s="405"/>
    </row>
    <row r="210" spans="7:41">
      <c r="G210" s="503"/>
      <c r="H210" s="503"/>
      <c r="I210" s="504"/>
      <c r="J210" s="504"/>
      <c r="K210" s="503"/>
      <c r="L210" s="503"/>
      <c r="M210" s="503"/>
      <c r="N210" s="503"/>
      <c r="O210" s="503"/>
      <c r="P210" s="503"/>
      <c r="Q210" s="504"/>
      <c r="R210" s="504"/>
      <c r="S210" s="504"/>
      <c r="T210" s="504"/>
      <c r="U210" s="504"/>
      <c r="V210" s="503"/>
      <c r="W210" s="503"/>
      <c r="X210" s="405"/>
      <c r="Y210" s="405"/>
      <c r="Z210" s="405"/>
      <c r="AA210" s="405"/>
      <c r="AB210" s="405"/>
      <c r="AC210" s="405"/>
      <c r="AD210" s="405"/>
      <c r="AE210" s="405"/>
      <c r="AF210" s="405"/>
      <c r="AG210" s="405"/>
      <c r="AH210" s="405"/>
      <c r="AI210" s="405"/>
      <c r="AJ210" s="405"/>
      <c r="AK210" s="405"/>
      <c r="AL210" s="405"/>
      <c r="AM210" s="405"/>
      <c r="AN210" s="405"/>
      <c r="AO210" s="405"/>
    </row>
    <row r="211" spans="7:41">
      <c r="G211" s="503"/>
      <c r="H211" s="503"/>
      <c r="I211" s="504"/>
      <c r="J211" s="504"/>
      <c r="K211" s="503"/>
      <c r="L211" s="503"/>
      <c r="M211" s="503"/>
      <c r="N211" s="503"/>
      <c r="O211" s="503"/>
      <c r="P211" s="503"/>
      <c r="Q211" s="504"/>
      <c r="R211" s="504"/>
      <c r="S211" s="504"/>
      <c r="T211" s="504"/>
      <c r="U211" s="504"/>
      <c r="V211" s="503"/>
      <c r="W211" s="503"/>
      <c r="X211" s="405"/>
      <c r="Y211" s="405"/>
      <c r="Z211" s="405"/>
      <c r="AA211" s="405"/>
      <c r="AB211" s="405"/>
      <c r="AC211" s="405"/>
      <c r="AD211" s="405"/>
      <c r="AE211" s="405"/>
      <c r="AF211" s="405"/>
      <c r="AG211" s="405"/>
      <c r="AH211" s="405"/>
      <c r="AI211" s="405"/>
      <c r="AJ211" s="405"/>
      <c r="AK211" s="405"/>
      <c r="AL211" s="405"/>
      <c r="AM211" s="405"/>
      <c r="AN211" s="405"/>
      <c r="AO211" s="405"/>
    </row>
    <row r="212" spans="7:41">
      <c r="G212" s="503"/>
      <c r="H212" s="503"/>
      <c r="I212" s="504"/>
      <c r="J212" s="504"/>
      <c r="K212" s="503"/>
      <c r="L212" s="503"/>
      <c r="M212" s="503"/>
      <c r="N212" s="503"/>
      <c r="O212" s="503"/>
      <c r="P212" s="503"/>
      <c r="Q212" s="504"/>
      <c r="R212" s="504"/>
      <c r="S212" s="504"/>
      <c r="T212" s="504"/>
      <c r="U212" s="504"/>
      <c r="V212" s="503"/>
      <c r="W212" s="503"/>
      <c r="X212" s="405"/>
      <c r="Y212" s="405"/>
      <c r="Z212" s="405"/>
      <c r="AA212" s="405"/>
      <c r="AB212" s="405"/>
      <c r="AC212" s="405"/>
      <c r="AD212" s="405"/>
      <c r="AE212" s="405"/>
      <c r="AF212" s="405"/>
      <c r="AG212" s="405"/>
      <c r="AH212" s="405"/>
      <c r="AI212" s="405"/>
      <c r="AJ212" s="405"/>
      <c r="AK212" s="405"/>
      <c r="AL212" s="405"/>
      <c r="AM212" s="405"/>
      <c r="AN212" s="405"/>
      <c r="AO212" s="405"/>
    </row>
    <row r="213" spans="7:41">
      <c r="G213" s="503"/>
      <c r="H213" s="503"/>
      <c r="I213" s="504"/>
      <c r="J213" s="504"/>
      <c r="K213" s="503"/>
      <c r="L213" s="503"/>
      <c r="M213" s="503"/>
      <c r="N213" s="503"/>
      <c r="O213" s="503"/>
      <c r="P213" s="503"/>
      <c r="Q213" s="504"/>
      <c r="R213" s="504"/>
      <c r="S213" s="504"/>
      <c r="T213" s="504"/>
      <c r="U213" s="504"/>
      <c r="V213" s="503"/>
      <c r="W213" s="503"/>
      <c r="X213" s="405"/>
      <c r="Y213" s="405"/>
      <c r="Z213" s="405"/>
      <c r="AA213" s="405"/>
      <c r="AB213" s="405"/>
      <c r="AC213" s="405"/>
      <c r="AD213" s="405"/>
      <c r="AE213" s="405"/>
      <c r="AF213" s="405"/>
      <c r="AG213" s="405"/>
      <c r="AH213" s="405"/>
      <c r="AI213" s="405"/>
      <c r="AJ213" s="405"/>
      <c r="AK213" s="405"/>
      <c r="AL213" s="405"/>
      <c r="AM213" s="405"/>
      <c r="AN213" s="405"/>
      <c r="AO213" s="405"/>
    </row>
    <row r="214" spans="7:41">
      <c r="G214" s="503"/>
      <c r="H214" s="503"/>
      <c r="I214" s="504"/>
      <c r="J214" s="504"/>
      <c r="K214" s="503"/>
      <c r="L214" s="503"/>
      <c r="M214" s="503"/>
      <c r="N214" s="503"/>
      <c r="O214" s="503"/>
      <c r="P214" s="503"/>
      <c r="Q214" s="504"/>
      <c r="R214" s="504"/>
      <c r="S214" s="504"/>
      <c r="T214" s="504"/>
      <c r="U214" s="504"/>
      <c r="V214" s="503"/>
      <c r="W214" s="503"/>
      <c r="X214" s="405"/>
      <c r="Y214" s="405"/>
      <c r="Z214" s="405"/>
      <c r="AA214" s="405"/>
      <c r="AB214" s="405"/>
      <c r="AC214" s="405"/>
      <c r="AD214" s="405"/>
      <c r="AE214" s="405"/>
      <c r="AF214" s="405"/>
      <c r="AG214" s="405"/>
      <c r="AH214" s="405"/>
      <c r="AI214" s="405"/>
      <c r="AJ214" s="405"/>
      <c r="AK214" s="405"/>
      <c r="AL214" s="405"/>
      <c r="AM214" s="405"/>
      <c r="AN214" s="405"/>
      <c r="AO214" s="405"/>
    </row>
    <row r="215" spans="7:41">
      <c r="G215" s="503"/>
      <c r="H215" s="503"/>
      <c r="I215" s="504"/>
      <c r="J215" s="504"/>
      <c r="K215" s="503"/>
      <c r="L215" s="503"/>
      <c r="M215" s="503"/>
      <c r="N215" s="503"/>
      <c r="O215" s="503"/>
      <c r="P215" s="503"/>
      <c r="Q215" s="504"/>
      <c r="R215" s="504"/>
      <c r="S215" s="504"/>
      <c r="T215" s="504"/>
      <c r="U215" s="504"/>
      <c r="V215" s="503"/>
      <c r="W215" s="503"/>
      <c r="X215" s="405"/>
      <c r="Y215" s="405"/>
      <c r="Z215" s="405"/>
      <c r="AA215" s="405"/>
      <c r="AB215" s="405"/>
      <c r="AC215" s="405"/>
      <c r="AD215" s="405"/>
      <c r="AE215" s="405"/>
      <c r="AF215" s="405"/>
      <c r="AG215" s="405"/>
      <c r="AH215" s="405"/>
      <c r="AI215" s="405"/>
      <c r="AJ215" s="405"/>
      <c r="AK215" s="405"/>
      <c r="AL215" s="405"/>
      <c r="AM215" s="405"/>
      <c r="AN215" s="405"/>
      <c r="AO215" s="405"/>
    </row>
    <row r="216" spans="7:41">
      <c r="G216" s="503"/>
      <c r="H216" s="503"/>
      <c r="I216" s="504"/>
      <c r="J216" s="504"/>
      <c r="K216" s="503"/>
      <c r="L216" s="503"/>
      <c r="M216" s="503"/>
      <c r="N216" s="503"/>
      <c r="O216" s="503"/>
      <c r="P216" s="503"/>
      <c r="Q216" s="504"/>
      <c r="R216" s="504"/>
      <c r="S216" s="504"/>
      <c r="T216" s="504"/>
      <c r="U216" s="504"/>
      <c r="V216" s="503"/>
      <c r="W216" s="503"/>
      <c r="X216" s="405"/>
      <c r="Y216" s="405"/>
      <c r="Z216" s="405"/>
      <c r="AA216" s="405"/>
      <c r="AB216" s="405"/>
      <c r="AC216" s="405"/>
      <c r="AD216" s="405"/>
      <c r="AE216" s="405"/>
      <c r="AF216" s="405"/>
      <c r="AG216" s="405"/>
      <c r="AH216" s="405"/>
      <c r="AI216" s="405"/>
      <c r="AJ216" s="405"/>
      <c r="AK216" s="405"/>
      <c r="AL216" s="405"/>
      <c r="AM216" s="405"/>
      <c r="AN216" s="405"/>
      <c r="AO216" s="405"/>
    </row>
    <row r="217" spans="7:41">
      <c r="G217" s="503"/>
      <c r="H217" s="503"/>
      <c r="I217" s="504"/>
      <c r="J217" s="504"/>
      <c r="K217" s="503"/>
      <c r="L217" s="503"/>
      <c r="M217" s="503"/>
      <c r="N217" s="503"/>
      <c r="O217" s="503"/>
      <c r="P217" s="503"/>
      <c r="Q217" s="504"/>
      <c r="R217" s="504"/>
      <c r="S217" s="504"/>
      <c r="T217" s="504"/>
      <c r="U217" s="504"/>
      <c r="V217" s="503"/>
      <c r="W217" s="503"/>
      <c r="X217" s="405"/>
      <c r="Y217" s="405"/>
      <c r="Z217" s="405"/>
      <c r="AA217" s="405"/>
      <c r="AB217" s="405"/>
      <c r="AC217" s="405"/>
      <c r="AD217" s="405"/>
      <c r="AE217" s="405"/>
      <c r="AF217" s="405"/>
      <c r="AG217" s="405"/>
      <c r="AH217" s="405"/>
      <c r="AI217" s="405"/>
      <c r="AJ217" s="405"/>
      <c r="AK217" s="405"/>
      <c r="AL217" s="405"/>
      <c r="AM217" s="405"/>
      <c r="AN217" s="405"/>
      <c r="AO217" s="405"/>
    </row>
    <row r="218" spans="7:41">
      <c r="G218" s="503"/>
      <c r="H218" s="503"/>
      <c r="I218" s="504"/>
      <c r="J218" s="504"/>
      <c r="K218" s="503"/>
      <c r="L218" s="503"/>
      <c r="M218" s="503"/>
      <c r="N218" s="503"/>
      <c r="O218" s="503"/>
      <c r="P218" s="503"/>
      <c r="Q218" s="504"/>
      <c r="R218" s="504"/>
      <c r="S218" s="504"/>
      <c r="T218" s="504"/>
      <c r="U218" s="504"/>
      <c r="V218" s="503"/>
      <c r="W218" s="503"/>
      <c r="X218" s="405"/>
      <c r="Y218" s="405"/>
      <c r="Z218" s="405"/>
      <c r="AA218" s="405"/>
      <c r="AB218" s="405"/>
      <c r="AC218" s="405"/>
      <c r="AD218" s="405"/>
      <c r="AE218" s="405"/>
      <c r="AF218" s="405"/>
      <c r="AG218" s="405"/>
      <c r="AH218" s="405"/>
      <c r="AI218" s="405"/>
      <c r="AJ218" s="405"/>
      <c r="AK218" s="405"/>
      <c r="AL218" s="405"/>
      <c r="AM218" s="405"/>
      <c r="AN218" s="405"/>
      <c r="AO218" s="405"/>
    </row>
    <row r="219" spans="7:41">
      <c r="G219" s="503"/>
      <c r="H219" s="503"/>
      <c r="I219" s="504"/>
      <c r="J219" s="504"/>
      <c r="K219" s="503"/>
      <c r="L219" s="503"/>
      <c r="M219" s="503"/>
      <c r="N219" s="503"/>
      <c r="O219" s="503"/>
      <c r="P219" s="503"/>
      <c r="Q219" s="504"/>
      <c r="R219" s="504"/>
      <c r="S219" s="504"/>
      <c r="T219" s="504"/>
      <c r="U219" s="504"/>
      <c r="V219" s="503"/>
      <c r="W219" s="503"/>
      <c r="X219" s="405"/>
      <c r="Y219" s="405"/>
      <c r="Z219" s="405"/>
      <c r="AA219" s="405"/>
      <c r="AB219" s="405"/>
      <c r="AC219" s="405"/>
      <c r="AD219" s="405"/>
      <c r="AE219" s="405"/>
      <c r="AF219" s="405"/>
      <c r="AG219" s="405"/>
      <c r="AH219" s="405"/>
      <c r="AI219" s="405"/>
      <c r="AJ219" s="405"/>
      <c r="AK219" s="405"/>
      <c r="AL219" s="405"/>
      <c r="AM219" s="405"/>
      <c r="AN219" s="405"/>
      <c r="AO219" s="405"/>
    </row>
    <row r="220" spans="7:41">
      <c r="G220" s="503"/>
      <c r="H220" s="503"/>
      <c r="I220" s="504"/>
      <c r="J220" s="504"/>
      <c r="K220" s="503"/>
      <c r="L220" s="503"/>
      <c r="M220" s="503"/>
      <c r="N220" s="503"/>
      <c r="O220" s="503"/>
      <c r="P220" s="503"/>
      <c r="Q220" s="504"/>
      <c r="R220" s="504"/>
      <c r="S220" s="504"/>
      <c r="T220" s="504"/>
      <c r="U220" s="504"/>
      <c r="V220" s="503"/>
      <c r="W220" s="503"/>
      <c r="X220" s="405"/>
      <c r="Y220" s="405"/>
      <c r="Z220" s="405"/>
      <c r="AA220" s="405"/>
      <c r="AB220" s="405"/>
      <c r="AC220" s="405"/>
      <c r="AD220" s="405"/>
      <c r="AE220" s="405"/>
      <c r="AF220" s="405"/>
      <c r="AG220" s="405"/>
      <c r="AH220" s="405"/>
      <c r="AI220" s="405"/>
      <c r="AJ220" s="405"/>
      <c r="AK220" s="405"/>
      <c r="AL220" s="405"/>
      <c r="AM220" s="405"/>
      <c r="AN220" s="405"/>
      <c r="AO220" s="405"/>
    </row>
    <row r="221" spans="7:41">
      <c r="G221" s="503"/>
      <c r="H221" s="503"/>
      <c r="I221" s="504"/>
      <c r="J221" s="504"/>
      <c r="K221" s="503"/>
      <c r="L221" s="503"/>
      <c r="M221" s="503"/>
      <c r="N221" s="503"/>
      <c r="O221" s="503"/>
      <c r="P221" s="503"/>
      <c r="Q221" s="504"/>
      <c r="R221" s="504"/>
      <c r="S221" s="504"/>
      <c r="T221" s="504"/>
      <c r="U221" s="504"/>
      <c r="V221" s="503"/>
      <c r="W221" s="503"/>
      <c r="X221" s="405"/>
      <c r="Y221" s="405"/>
      <c r="Z221" s="405"/>
      <c r="AA221" s="405"/>
      <c r="AB221" s="405"/>
      <c r="AC221" s="405"/>
      <c r="AD221" s="405"/>
      <c r="AE221" s="405"/>
      <c r="AF221" s="405"/>
      <c r="AG221" s="405"/>
      <c r="AH221" s="405"/>
      <c r="AI221" s="405"/>
      <c r="AJ221" s="405"/>
      <c r="AK221" s="405"/>
      <c r="AL221" s="405"/>
      <c r="AM221" s="405"/>
      <c r="AN221" s="405"/>
      <c r="AO221" s="405"/>
    </row>
    <row r="222" spans="7:41">
      <c r="G222" s="503"/>
      <c r="H222" s="503"/>
      <c r="I222" s="504"/>
      <c r="J222" s="504"/>
      <c r="K222" s="503"/>
      <c r="L222" s="503"/>
      <c r="M222" s="503"/>
      <c r="N222" s="503"/>
      <c r="O222" s="503"/>
      <c r="P222" s="503"/>
      <c r="Q222" s="504"/>
      <c r="R222" s="504"/>
      <c r="S222" s="504"/>
      <c r="T222" s="504"/>
      <c r="U222" s="504"/>
      <c r="V222" s="503"/>
      <c r="W222" s="503"/>
      <c r="X222" s="405"/>
      <c r="Y222" s="405"/>
      <c r="Z222" s="405"/>
      <c r="AA222" s="405"/>
      <c r="AB222" s="405"/>
      <c r="AC222" s="405"/>
      <c r="AD222" s="405"/>
      <c r="AE222" s="405"/>
      <c r="AF222" s="405"/>
      <c r="AG222" s="405"/>
      <c r="AH222" s="405"/>
      <c r="AI222" s="405"/>
      <c r="AJ222" s="405"/>
      <c r="AK222" s="405"/>
      <c r="AL222" s="405"/>
      <c r="AM222" s="405"/>
      <c r="AN222" s="405"/>
      <c r="AO222" s="405"/>
    </row>
    <row r="223" spans="7:41">
      <c r="G223" s="503"/>
      <c r="H223" s="503"/>
      <c r="I223" s="504"/>
      <c r="J223" s="504"/>
      <c r="K223" s="503"/>
      <c r="L223" s="503"/>
      <c r="M223" s="503"/>
      <c r="N223" s="503"/>
      <c r="O223" s="503"/>
      <c r="P223" s="503"/>
      <c r="Q223" s="504"/>
      <c r="R223" s="504"/>
      <c r="S223" s="504"/>
      <c r="T223" s="504"/>
      <c r="U223" s="504"/>
      <c r="V223" s="503"/>
      <c r="W223" s="503"/>
      <c r="X223" s="405"/>
      <c r="Y223" s="405"/>
      <c r="Z223" s="405"/>
      <c r="AA223" s="405"/>
      <c r="AB223" s="405"/>
      <c r="AC223" s="405"/>
      <c r="AD223" s="405"/>
      <c r="AE223" s="405"/>
      <c r="AF223" s="405"/>
      <c r="AG223" s="405"/>
      <c r="AH223" s="405"/>
      <c r="AI223" s="405"/>
      <c r="AJ223" s="405"/>
      <c r="AK223" s="405"/>
      <c r="AL223" s="405"/>
      <c r="AM223" s="405"/>
      <c r="AN223" s="405"/>
      <c r="AO223" s="405"/>
    </row>
    <row r="224" spans="7:41">
      <c r="G224" s="503"/>
      <c r="H224" s="503"/>
      <c r="I224" s="504"/>
      <c r="J224" s="504"/>
      <c r="K224" s="503"/>
      <c r="L224" s="503"/>
      <c r="M224" s="503"/>
      <c r="N224" s="503"/>
      <c r="O224" s="503"/>
      <c r="P224" s="503"/>
      <c r="Q224" s="504"/>
      <c r="R224" s="504"/>
      <c r="S224" s="504"/>
      <c r="T224" s="504"/>
      <c r="U224" s="504"/>
      <c r="V224" s="503"/>
      <c r="W224" s="503"/>
      <c r="X224" s="405"/>
      <c r="Y224" s="405"/>
      <c r="Z224" s="405"/>
      <c r="AA224" s="405"/>
      <c r="AB224" s="405"/>
      <c r="AC224" s="405"/>
      <c r="AD224" s="405"/>
      <c r="AE224" s="405"/>
      <c r="AF224" s="405"/>
      <c r="AG224" s="405"/>
      <c r="AH224" s="405"/>
      <c r="AI224" s="405"/>
      <c r="AJ224" s="405"/>
      <c r="AK224" s="405"/>
      <c r="AL224" s="405"/>
      <c r="AM224" s="405"/>
      <c r="AN224" s="405"/>
      <c r="AO224" s="405"/>
    </row>
    <row r="225" spans="7:41">
      <c r="G225" s="503"/>
      <c r="H225" s="503"/>
      <c r="I225" s="504"/>
      <c r="J225" s="504"/>
      <c r="K225" s="503"/>
      <c r="L225" s="503"/>
      <c r="M225" s="503"/>
      <c r="N225" s="503"/>
      <c r="O225" s="503"/>
      <c r="P225" s="503"/>
      <c r="Q225" s="504"/>
      <c r="R225" s="504"/>
      <c r="S225" s="504"/>
      <c r="T225" s="504"/>
      <c r="U225" s="504"/>
      <c r="V225" s="503"/>
      <c r="W225" s="503"/>
      <c r="X225" s="405"/>
      <c r="Y225" s="405"/>
      <c r="Z225" s="405"/>
      <c r="AA225" s="405"/>
      <c r="AB225" s="405"/>
      <c r="AC225" s="405"/>
      <c r="AD225" s="405"/>
      <c r="AE225" s="405"/>
      <c r="AF225" s="405"/>
      <c r="AG225" s="405"/>
      <c r="AH225" s="405"/>
      <c r="AI225" s="405"/>
      <c r="AJ225" s="405"/>
      <c r="AK225" s="405"/>
      <c r="AL225" s="405"/>
      <c r="AM225" s="405"/>
      <c r="AN225" s="405"/>
      <c r="AO225" s="405"/>
    </row>
    <row r="226" spans="7:41">
      <c r="G226" s="503"/>
      <c r="H226" s="503"/>
      <c r="I226" s="504"/>
      <c r="J226" s="504"/>
      <c r="K226" s="503"/>
      <c r="L226" s="503"/>
      <c r="M226" s="503"/>
      <c r="N226" s="503"/>
      <c r="O226" s="503"/>
      <c r="P226" s="503"/>
      <c r="Q226" s="504"/>
      <c r="R226" s="504"/>
      <c r="S226" s="504"/>
      <c r="T226" s="504"/>
      <c r="U226" s="504"/>
      <c r="V226" s="503"/>
      <c r="W226" s="503"/>
      <c r="X226" s="405"/>
      <c r="Y226" s="405"/>
      <c r="Z226" s="405"/>
      <c r="AA226" s="405"/>
      <c r="AB226" s="405"/>
      <c r="AC226" s="405"/>
      <c r="AD226" s="405"/>
      <c r="AE226" s="405"/>
      <c r="AF226" s="405"/>
      <c r="AG226" s="405"/>
      <c r="AH226" s="405"/>
      <c r="AI226" s="405"/>
      <c r="AJ226" s="405"/>
      <c r="AK226" s="405"/>
      <c r="AL226" s="405"/>
      <c r="AM226" s="405"/>
      <c r="AN226" s="405"/>
      <c r="AO226" s="405"/>
    </row>
    <row r="227" spans="7:41">
      <c r="G227" s="503"/>
      <c r="H227" s="503"/>
      <c r="I227" s="504"/>
      <c r="J227" s="504"/>
      <c r="K227" s="503"/>
      <c r="L227" s="503"/>
      <c r="M227" s="503"/>
      <c r="N227" s="503"/>
      <c r="O227" s="503"/>
      <c r="P227" s="503"/>
      <c r="Q227" s="504"/>
      <c r="R227" s="504"/>
      <c r="S227" s="504"/>
      <c r="T227" s="504"/>
      <c r="U227" s="504"/>
      <c r="V227" s="503"/>
      <c r="W227" s="503"/>
      <c r="X227" s="405"/>
      <c r="Y227" s="405"/>
      <c r="Z227" s="405"/>
      <c r="AA227" s="405"/>
      <c r="AB227" s="405"/>
      <c r="AC227" s="405"/>
      <c r="AD227" s="405"/>
      <c r="AE227" s="405"/>
      <c r="AF227" s="405"/>
      <c r="AG227" s="405"/>
      <c r="AH227" s="405"/>
      <c r="AI227" s="405"/>
      <c r="AJ227" s="405"/>
      <c r="AK227" s="405"/>
      <c r="AL227" s="405"/>
      <c r="AM227" s="405"/>
      <c r="AN227" s="405"/>
      <c r="AO227" s="405"/>
    </row>
    <row r="228" spans="7:41">
      <c r="G228" s="503"/>
      <c r="H228" s="503"/>
      <c r="I228" s="504"/>
      <c r="J228" s="504"/>
      <c r="K228" s="503"/>
      <c r="L228" s="503"/>
      <c r="M228" s="503"/>
      <c r="N228" s="503"/>
      <c r="O228" s="503"/>
      <c r="P228" s="503"/>
      <c r="Q228" s="504"/>
      <c r="R228" s="504"/>
      <c r="S228" s="504"/>
      <c r="T228" s="504"/>
      <c r="U228" s="504"/>
      <c r="V228" s="503"/>
      <c r="W228" s="503"/>
      <c r="X228" s="405"/>
      <c r="Y228" s="405"/>
      <c r="Z228" s="405"/>
      <c r="AA228" s="405"/>
      <c r="AB228" s="405"/>
      <c r="AC228" s="405"/>
      <c r="AD228" s="405"/>
      <c r="AE228" s="405"/>
      <c r="AF228" s="405"/>
      <c r="AG228" s="405"/>
      <c r="AH228" s="405"/>
      <c r="AI228" s="405"/>
      <c r="AJ228" s="405"/>
      <c r="AK228" s="405"/>
      <c r="AL228" s="405"/>
      <c r="AM228" s="405"/>
      <c r="AN228" s="405"/>
      <c r="AO228" s="405"/>
    </row>
    <row r="229" spans="7:41">
      <c r="G229" s="503"/>
      <c r="H229" s="503"/>
      <c r="I229" s="504"/>
      <c r="J229" s="504"/>
      <c r="K229" s="503"/>
      <c r="L229" s="503"/>
      <c r="M229" s="503"/>
      <c r="N229" s="503"/>
      <c r="O229" s="503"/>
      <c r="P229" s="503"/>
      <c r="Q229" s="504"/>
      <c r="R229" s="504"/>
      <c r="S229" s="504"/>
      <c r="T229" s="504"/>
      <c r="U229" s="504"/>
      <c r="V229" s="503"/>
      <c r="W229" s="503"/>
      <c r="X229" s="405"/>
      <c r="Y229" s="405"/>
      <c r="Z229" s="405"/>
      <c r="AA229" s="405"/>
      <c r="AB229" s="405"/>
      <c r="AC229" s="405"/>
      <c r="AD229" s="405"/>
      <c r="AE229" s="405"/>
      <c r="AF229" s="405"/>
      <c r="AG229" s="405"/>
      <c r="AH229" s="405"/>
      <c r="AI229" s="405"/>
      <c r="AJ229" s="405"/>
      <c r="AK229" s="405"/>
      <c r="AL229" s="405"/>
      <c r="AM229" s="405"/>
      <c r="AN229" s="405"/>
      <c r="AO229" s="405"/>
    </row>
    <row r="230" spans="7:41">
      <c r="G230" s="503"/>
      <c r="H230" s="503"/>
      <c r="I230" s="504"/>
      <c r="J230" s="504"/>
      <c r="K230" s="503"/>
      <c r="L230" s="503"/>
      <c r="M230" s="503"/>
      <c r="N230" s="503"/>
      <c r="O230" s="503"/>
      <c r="P230" s="503"/>
      <c r="Q230" s="504"/>
      <c r="R230" s="504"/>
      <c r="S230" s="504"/>
      <c r="T230" s="504"/>
      <c r="U230" s="504"/>
      <c r="V230" s="503"/>
      <c r="W230" s="503"/>
      <c r="X230" s="405"/>
      <c r="Y230" s="405"/>
      <c r="Z230" s="405"/>
      <c r="AA230" s="405"/>
      <c r="AB230" s="405"/>
      <c r="AC230" s="405"/>
      <c r="AD230" s="405"/>
      <c r="AE230" s="405"/>
      <c r="AF230" s="405"/>
      <c r="AG230" s="405"/>
      <c r="AH230" s="405"/>
      <c r="AI230" s="405"/>
      <c r="AJ230" s="405"/>
      <c r="AK230" s="405"/>
      <c r="AL230" s="405"/>
      <c r="AM230" s="405"/>
      <c r="AN230" s="405"/>
      <c r="AO230" s="405"/>
    </row>
    <row r="231" spans="7:41">
      <c r="G231" s="503"/>
      <c r="H231" s="503"/>
      <c r="I231" s="504"/>
      <c r="J231" s="504"/>
      <c r="K231" s="503"/>
      <c r="L231" s="503"/>
      <c r="M231" s="503"/>
      <c r="N231" s="503"/>
      <c r="O231" s="503"/>
      <c r="P231" s="503"/>
      <c r="Q231" s="504"/>
      <c r="R231" s="504"/>
      <c r="S231" s="504"/>
      <c r="T231" s="504"/>
      <c r="U231" s="504"/>
      <c r="V231" s="503"/>
      <c r="W231" s="503"/>
      <c r="X231" s="405"/>
      <c r="Y231" s="405"/>
      <c r="Z231" s="405"/>
      <c r="AA231" s="405"/>
      <c r="AB231" s="405"/>
      <c r="AC231" s="405"/>
      <c r="AD231" s="405"/>
      <c r="AE231" s="405"/>
      <c r="AF231" s="405"/>
      <c r="AG231" s="405"/>
      <c r="AH231" s="405"/>
      <c r="AI231" s="405"/>
      <c r="AJ231" s="405"/>
      <c r="AK231" s="405"/>
      <c r="AL231" s="405"/>
      <c r="AM231" s="405"/>
      <c r="AN231" s="405"/>
      <c r="AO231" s="405"/>
    </row>
    <row r="232" spans="7:41">
      <c r="G232" s="503"/>
      <c r="H232" s="503"/>
      <c r="I232" s="504"/>
      <c r="J232" s="504"/>
      <c r="K232" s="503"/>
      <c r="L232" s="503"/>
      <c r="M232" s="503"/>
      <c r="N232" s="503"/>
      <c r="O232" s="503"/>
      <c r="P232" s="503"/>
      <c r="Q232" s="504"/>
      <c r="R232" s="504"/>
      <c r="S232" s="504"/>
      <c r="T232" s="504"/>
      <c r="U232" s="504"/>
      <c r="V232" s="503"/>
      <c r="W232" s="503"/>
      <c r="X232" s="405"/>
      <c r="Y232" s="405"/>
      <c r="Z232" s="405"/>
      <c r="AA232" s="405"/>
      <c r="AB232" s="405"/>
      <c r="AC232" s="405"/>
      <c r="AD232" s="405"/>
      <c r="AE232" s="405"/>
      <c r="AF232" s="405"/>
      <c r="AG232" s="405"/>
      <c r="AH232" s="405"/>
      <c r="AI232" s="405"/>
      <c r="AJ232" s="405"/>
      <c r="AK232" s="405"/>
      <c r="AL232" s="405"/>
      <c r="AM232" s="405"/>
      <c r="AN232" s="405"/>
      <c r="AO232" s="405"/>
    </row>
    <row r="233" spans="7:41">
      <c r="G233" s="503"/>
      <c r="H233" s="503"/>
      <c r="I233" s="504"/>
      <c r="J233" s="504"/>
      <c r="K233" s="503"/>
      <c r="L233" s="503"/>
      <c r="M233" s="503"/>
      <c r="N233" s="503"/>
      <c r="O233" s="503"/>
      <c r="P233" s="503"/>
      <c r="Q233" s="504"/>
      <c r="R233" s="504"/>
      <c r="S233" s="504"/>
      <c r="T233" s="504"/>
      <c r="U233" s="504"/>
      <c r="V233" s="503"/>
      <c r="W233" s="503"/>
      <c r="X233" s="405"/>
      <c r="Y233" s="405"/>
      <c r="Z233" s="405"/>
      <c r="AA233" s="405"/>
      <c r="AB233" s="405"/>
      <c r="AC233" s="405"/>
      <c r="AD233" s="405"/>
      <c r="AE233" s="405"/>
      <c r="AF233" s="405"/>
      <c r="AG233" s="405"/>
      <c r="AH233" s="405"/>
      <c r="AI233" s="405"/>
      <c r="AJ233" s="405"/>
      <c r="AK233" s="405"/>
      <c r="AL233" s="405"/>
      <c r="AM233" s="405"/>
      <c r="AN233" s="405"/>
      <c r="AO233" s="405"/>
    </row>
    <row r="234" spans="7:41">
      <c r="G234" s="503"/>
      <c r="H234" s="503"/>
      <c r="I234" s="504"/>
      <c r="J234" s="504"/>
      <c r="K234" s="503"/>
      <c r="L234" s="503"/>
      <c r="M234" s="503"/>
      <c r="N234" s="503"/>
      <c r="O234" s="503"/>
      <c r="P234" s="503"/>
      <c r="Q234" s="504"/>
      <c r="R234" s="504"/>
      <c r="S234" s="504"/>
      <c r="T234" s="504"/>
      <c r="U234" s="504"/>
      <c r="V234" s="503"/>
      <c r="W234" s="503"/>
      <c r="X234" s="405"/>
      <c r="Y234" s="405"/>
      <c r="Z234" s="405"/>
      <c r="AA234" s="405"/>
      <c r="AB234" s="405"/>
      <c r="AC234" s="405"/>
      <c r="AD234" s="405"/>
      <c r="AE234" s="405"/>
      <c r="AF234" s="405"/>
      <c r="AG234" s="405"/>
      <c r="AH234" s="405"/>
      <c r="AI234" s="405"/>
      <c r="AJ234" s="405"/>
      <c r="AK234" s="405"/>
      <c r="AL234" s="405"/>
      <c r="AM234" s="405"/>
      <c r="AN234" s="405"/>
      <c r="AO234" s="405"/>
    </row>
    <row r="235" spans="7:41">
      <c r="G235" s="503"/>
      <c r="H235" s="503"/>
      <c r="I235" s="504"/>
      <c r="J235" s="504"/>
      <c r="K235" s="503"/>
      <c r="L235" s="503"/>
      <c r="M235" s="503"/>
      <c r="N235" s="503"/>
      <c r="O235" s="503"/>
      <c r="P235" s="503"/>
      <c r="Q235" s="504"/>
      <c r="R235" s="504"/>
      <c r="S235" s="504"/>
      <c r="T235" s="504"/>
      <c r="U235" s="504"/>
      <c r="V235" s="503"/>
      <c r="W235" s="503"/>
      <c r="X235" s="405"/>
      <c r="Y235" s="405"/>
      <c r="Z235" s="405"/>
      <c r="AA235" s="405"/>
      <c r="AB235" s="405"/>
      <c r="AC235" s="405"/>
      <c r="AD235" s="405"/>
      <c r="AE235" s="405"/>
      <c r="AF235" s="405"/>
      <c r="AG235" s="405"/>
      <c r="AH235" s="405"/>
      <c r="AI235" s="405"/>
      <c r="AJ235" s="405"/>
      <c r="AK235" s="405"/>
      <c r="AL235" s="405"/>
      <c r="AM235" s="405"/>
      <c r="AN235" s="405"/>
      <c r="AO235" s="405"/>
    </row>
    <row r="236" spans="7:41">
      <c r="G236" s="503"/>
      <c r="H236" s="503"/>
      <c r="I236" s="504"/>
      <c r="J236" s="504"/>
      <c r="K236" s="503"/>
      <c r="L236" s="503"/>
      <c r="M236" s="503"/>
      <c r="N236" s="503"/>
      <c r="O236" s="503"/>
      <c r="P236" s="503"/>
      <c r="Q236" s="504"/>
      <c r="R236" s="504"/>
      <c r="S236" s="504"/>
      <c r="T236" s="504"/>
      <c r="U236" s="504"/>
      <c r="V236" s="503"/>
      <c r="W236" s="503"/>
      <c r="X236" s="405"/>
      <c r="Y236" s="405"/>
      <c r="Z236" s="405"/>
      <c r="AA236" s="405"/>
      <c r="AB236" s="405"/>
      <c r="AC236" s="405"/>
      <c r="AD236" s="405"/>
      <c r="AE236" s="405"/>
      <c r="AF236" s="405"/>
      <c r="AG236" s="405"/>
      <c r="AH236" s="405"/>
      <c r="AI236" s="405"/>
      <c r="AJ236" s="405"/>
      <c r="AK236" s="405"/>
      <c r="AL236" s="405"/>
      <c r="AM236" s="405"/>
      <c r="AN236" s="405"/>
      <c r="AO236" s="405"/>
    </row>
    <row r="237" spans="7:41">
      <c r="G237" s="503"/>
      <c r="H237" s="503"/>
      <c r="I237" s="504"/>
      <c r="J237" s="504"/>
      <c r="K237" s="503"/>
      <c r="L237" s="503"/>
      <c r="M237" s="503"/>
      <c r="N237" s="503"/>
      <c r="O237" s="503"/>
      <c r="P237" s="503"/>
      <c r="Q237" s="504"/>
      <c r="R237" s="504"/>
      <c r="S237" s="504"/>
      <c r="T237" s="504"/>
      <c r="U237" s="504"/>
      <c r="V237" s="503"/>
      <c r="W237" s="503"/>
      <c r="X237" s="405"/>
      <c r="Y237" s="405"/>
      <c r="Z237" s="405"/>
      <c r="AA237" s="405"/>
      <c r="AB237" s="405"/>
      <c r="AC237" s="405"/>
      <c r="AD237" s="405"/>
      <c r="AE237" s="405"/>
      <c r="AF237" s="405"/>
      <c r="AG237" s="405"/>
      <c r="AH237" s="405"/>
      <c r="AI237" s="405"/>
      <c r="AJ237" s="405"/>
      <c r="AK237" s="405"/>
      <c r="AL237" s="405"/>
      <c r="AM237" s="405"/>
      <c r="AN237" s="405"/>
      <c r="AO237" s="405"/>
    </row>
    <row r="238" spans="7:41">
      <c r="G238" s="503"/>
      <c r="H238" s="503"/>
      <c r="I238" s="504"/>
      <c r="J238" s="504"/>
      <c r="K238" s="503"/>
      <c r="L238" s="503"/>
      <c r="M238" s="503"/>
      <c r="N238" s="503"/>
      <c r="O238" s="503"/>
      <c r="P238" s="503"/>
      <c r="Q238" s="504"/>
      <c r="R238" s="504"/>
      <c r="S238" s="504"/>
      <c r="T238" s="504"/>
      <c r="U238" s="504"/>
      <c r="V238" s="503"/>
      <c r="W238" s="503"/>
      <c r="X238" s="405"/>
      <c r="Y238" s="405"/>
      <c r="Z238" s="405"/>
      <c r="AA238" s="405"/>
      <c r="AB238" s="405"/>
      <c r="AC238" s="405"/>
      <c r="AD238" s="405"/>
      <c r="AE238" s="405"/>
      <c r="AF238" s="405"/>
      <c r="AG238" s="405"/>
      <c r="AH238" s="405"/>
      <c r="AI238" s="405"/>
      <c r="AJ238" s="405"/>
      <c r="AK238" s="405"/>
      <c r="AL238" s="405"/>
      <c r="AM238" s="405"/>
      <c r="AN238" s="405"/>
      <c r="AO238" s="405"/>
    </row>
    <row r="239" spans="7:41">
      <c r="G239" s="503"/>
      <c r="H239" s="503"/>
      <c r="I239" s="504"/>
      <c r="J239" s="504"/>
      <c r="K239" s="503"/>
      <c r="L239" s="503"/>
      <c r="M239" s="503"/>
      <c r="N239" s="503"/>
      <c r="O239" s="503"/>
      <c r="P239" s="503"/>
      <c r="Q239" s="504"/>
      <c r="R239" s="504"/>
      <c r="S239" s="504"/>
      <c r="T239" s="504"/>
      <c r="U239" s="504"/>
      <c r="V239" s="503"/>
      <c r="W239" s="503"/>
      <c r="X239" s="405"/>
      <c r="Y239" s="405"/>
      <c r="Z239" s="405"/>
      <c r="AA239" s="405"/>
      <c r="AB239" s="405"/>
      <c r="AC239" s="405"/>
      <c r="AD239" s="405"/>
      <c r="AE239" s="405"/>
      <c r="AF239" s="405"/>
      <c r="AG239" s="405"/>
      <c r="AH239" s="405"/>
      <c r="AI239" s="405"/>
      <c r="AJ239" s="405"/>
      <c r="AK239" s="405"/>
      <c r="AL239" s="405"/>
      <c r="AM239" s="405"/>
      <c r="AN239" s="405"/>
      <c r="AO239" s="405"/>
    </row>
    <row r="240" spans="7:41">
      <c r="G240" s="503"/>
      <c r="H240" s="503"/>
      <c r="I240" s="504"/>
      <c r="J240" s="504"/>
      <c r="K240" s="503"/>
      <c r="L240" s="503"/>
      <c r="M240" s="503"/>
      <c r="N240" s="503"/>
      <c r="O240" s="503"/>
      <c r="P240" s="503"/>
      <c r="Q240" s="504"/>
      <c r="R240" s="504"/>
      <c r="S240" s="504"/>
      <c r="T240" s="504"/>
      <c r="U240" s="504"/>
      <c r="V240" s="503"/>
      <c r="W240" s="503"/>
      <c r="X240" s="405"/>
      <c r="Y240" s="405"/>
      <c r="Z240" s="405"/>
      <c r="AA240" s="405"/>
      <c r="AB240" s="405"/>
      <c r="AC240" s="405"/>
      <c r="AD240" s="405"/>
      <c r="AE240" s="405"/>
      <c r="AF240" s="405"/>
      <c r="AG240" s="405"/>
      <c r="AH240" s="405"/>
      <c r="AI240" s="405"/>
      <c r="AJ240" s="405"/>
      <c r="AK240" s="405"/>
      <c r="AL240" s="405"/>
      <c r="AM240" s="405"/>
      <c r="AN240" s="405"/>
      <c r="AO240" s="405"/>
    </row>
    <row r="241" spans="7:41">
      <c r="G241" s="503"/>
      <c r="H241" s="503"/>
      <c r="I241" s="504"/>
      <c r="J241" s="504"/>
      <c r="K241" s="503"/>
      <c r="L241" s="503"/>
      <c r="M241" s="503"/>
      <c r="N241" s="503"/>
      <c r="O241" s="503"/>
      <c r="P241" s="503"/>
      <c r="Q241" s="504"/>
      <c r="R241" s="504"/>
      <c r="S241" s="504"/>
      <c r="T241" s="504"/>
      <c r="U241" s="504"/>
      <c r="V241" s="503"/>
      <c r="W241" s="503"/>
      <c r="X241" s="405"/>
      <c r="Y241" s="405"/>
      <c r="Z241" s="405"/>
      <c r="AA241" s="405"/>
      <c r="AB241" s="405"/>
      <c r="AC241" s="405"/>
      <c r="AD241" s="405"/>
      <c r="AE241" s="405"/>
      <c r="AF241" s="405"/>
      <c r="AG241" s="405"/>
      <c r="AH241" s="405"/>
      <c r="AI241" s="405"/>
      <c r="AJ241" s="405"/>
      <c r="AK241" s="405"/>
      <c r="AL241" s="405"/>
      <c r="AM241" s="405"/>
      <c r="AN241" s="405"/>
      <c r="AO241" s="405"/>
    </row>
    <row r="242" spans="7:41">
      <c r="G242" s="503"/>
      <c r="H242" s="503"/>
      <c r="I242" s="504"/>
      <c r="J242" s="504"/>
      <c r="K242" s="503"/>
      <c r="L242" s="503"/>
      <c r="M242" s="503"/>
      <c r="N242" s="503"/>
      <c r="O242" s="503"/>
      <c r="P242" s="503"/>
      <c r="Q242" s="504"/>
      <c r="R242" s="504"/>
      <c r="S242" s="504"/>
      <c r="T242" s="504"/>
      <c r="U242" s="504"/>
      <c r="V242" s="503"/>
      <c r="W242" s="503"/>
      <c r="X242" s="405"/>
      <c r="Y242" s="405"/>
      <c r="Z242" s="405"/>
      <c r="AA242" s="405"/>
      <c r="AB242" s="405"/>
      <c r="AC242" s="405"/>
      <c r="AD242" s="405"/>
      <c r="AE242" s="405"/>
      <c r="AF242" s="405"/>
      <c r="AG242" s="405"/>
      <c r="AH242" s="405"/>
      <c r="AI242" s="405"/>
      <c r="AJ242" s="405"/>
      <c r="AK242" s="405"/>
      <c r="AL242" s="405"/>
      <c r="AM242" s="405"/>
      <c r="AN242" s="405"/>
      <c r="AO242" s="405"/>
    </row>
    <row r="243" spans="7:41">
      <c r="G243" s="503"/>
      <c r="H243" s="503"/>
      <c r="I243" s="504"/>
      <c r="J243" s="504"/>
      <c r="K243" s="503"/>
      <c r="L243" s="503"/>
      <c r="M243" s="503"/>
      <c r="N243" s="503"/>
      <c r="O243" s="503"/>
      <c r="P243" s="503"/>
      <c r="Q243" s="504"/>
      <c r="R243" s="504"/>
      <c r="S243" s="504"/>
      <c r="T243" s="504"/>
      <c r="U243" s="504"/>
      <c r="V243" s="503"/>
      <c r="W243" s="503"/>
      <c r="X243" s="405"/>
      <c r="Y243" s="405"/>
      <c r="Z243" s="405"/>
      <c r="AA243" s="405"/>
      <c r="AB243" s="405"/>
      <c r="AC243" s="405"/>
      <c r="AD243" s="405"/>
      <c r="AE243" s="405"/>
      <c r="AF243" s="405"/>
      <c r="AG243" s="405"/>
      <c r="AH243" s="405"/>
      <c r="AI243" s="405"/>
      <c r="AJ243" s="405"/>
      <c r="AK243" s="405"/>
      <c r="AL243" s="405"/>
      <c r="AM243" s="405"/>
      <c r="AN243" s="405"/>
      <c r="AO243" s="405"/>
    </row>
    <row r="244" spans="7:41">
      <c r="G244" s="503"/>
      <c r="H244" s="503"/>
      <c r="I244" s="504"/>
      <c r="J244" s="504"/>
      <c r="K244" s="503"/>
      <c r="L244" s="503"/>
      <c r="M244" s="503"/>
      <c r="N244" s="503"/>
      <c r="O244" s="503"/>
      <c r="P244" s="503"/>
      <c r="Q244" s="504"/>
      <c r="R244" s="504"/>
      <c r="S244" s="504"/>
      <c r="T244" s="504"/>
      <c r="U244" s="504"/>
      <c r="V244" s="503"/>
      <c r="W244" s="503"/>
      <c r="X244" s="405"/>
      <c r="Y244" s="405"/>
      <c r="Z244" s="405"/>
      <c r="AA244" s="405"/>
      <c r="AB244" s="405"/>
      <c r="AC244" s="405"/>
      <c r="AD244" s="405"/>
      <c r="AE244" s="405"/>
      <c r="AF244" s="405"/>
      <c r="AG244" s="405"/>
      <c r="AH244" s="405"/>
      <c r="AI244" s="405"/>
      <c r="AJ244" s="405"/>
      <c r="AK244" s="405"/>
      <c r="AL244" s="405"/>
      <c r="AM244" s="405"/>
      <c r="AN244" s="405"/>
      <c r="AO244" s="405"/>
    </row>
    <row r="245" spans="7:41">
      <c r="G245" s="503"/>
      <c r="H245" s="503"/>
      <c r="I245" s="504"/>
      <c r="J245" s="504"/>
      <c r="K245" s="503"/>
      <c r="L245" s="503"/>
      <c r="M245" s="503"/>
      <c r="N245" s="503"/>
      <c r="O245" s="503"/>
      <c r="P245" s="503"/>
      <c r="Q245" s="504"/>
      <c r="R245" s="504"/>
      <c r="S245" s="504"/>
      <c r="T245" s="504"/>
      <c r="U245" s="504"/>
      <c r="V245" s="503"/>
      <c r="W245" s="503"/>
      <c r="X245" s="405"/>
      <c r="Y245" s="405"/>
      <c r="Z245" s="405"/>
      <c r="AA245" s="405"/>
      <c r="AB245" s="405"/>
      <c r="AC245" s="405"/>
      <c r="AD245" s="405"/>
      <c r="AE245" s="405"/>
      <c r="AF245" s="405"/>
      <c r="AG245" s="405"/>
      <c r="AH245" s="405"/>
      <c r="AI245" s="405"/>
      <c r="AJ245" s="405"/>
      <c r="AK245" s="405"/>
      <c r="AL245" s="405"/>
      <c r="AM245" s="405"/>
      <c r="AN245" s="405"/>
      <c r="AO245" s="405"/>
    </row>
    <row r="246" spans="7:41">
      <c r="G246" s="503"/>
      <c r="H246" s="503"/>
      <c r="I246" s="504"/>
      <c r="J246" s="504"/>
      <c r="K246" s="503"/>
      <c r="L246" s="503"/>
      <c r="M246" s="503"/>
      <c r="N246" s="503"/>
      <c r="O246" s="503"/>
      <c r="P246" s="503"/>
      <c r="Q246" s="504"/>
      <c r="R246" s="504"/>
      <c r="S246" s="504"/>
      <c r="T246" s="504"/>
      <c r="U246" s="504"/>
      <c r="V246" s="503"/>
      <c r="W246" s="503"/>
      <c r="X246" s="405"/>
      <c r="Y246" s="405"/>
      <c r="Z246" s="405"/>
      <c r="AA246" s="405"/>
      <c r="AB246" s="405"/>
      <c r="AC246" s="405"/>
      <c r="AD246" s="405"/>
      <c r="AE246" s="405"/>
      <c r="AF246" s="405"/>
      <c r="AG246" s="405"/>
      <c r="AH246" s="405"/>
      <c r="AI246" s="405"/>
      <c r="AJ246" s="405"/>
      <c r="AK246" s="405"/>
      <c r="AL246" s="405"/>
      <c r="AM246" s="405"/>
      <c r="AN246" s="405"/>
      <c r="AO246" s="405"/>
    </row>
    <row r="247" spans="7:41">
      <c r="G247" s="503"/>
      <c r="H247" s="503"/>
      <c r="I247" s="504"/>
      <c r="J247" s="504"/>
      <c r="K247" s="503"/>
      <c r="L247" s="503"/>
      <c r="M247" s="503"/>
      <c r="N247" s="503"/>
      <c r="O247" s="503"/>
      <c r="P247" s="503"/>
      <c r="Q247" s="504"/>
      <c r="R247" s="504"/>
      <c r="S247" s="504"/>
      <c r="T247" s="504"/>
      <c r="U247" s="504"/>
      <c r="V247" s="503"/>
      <c r="W247" s="503"/>
      <c r="X247" s="405"/>
      <c r="Y247" s="405"/>
      <c r="Z247" s="405"/>
      <c r="AA247" s="405"/>
      <c r="AB247" s="405"/>
      <c r="AC247" s="405"/>
      <c r="AD247" s="405"/>
      <c r="AE247" s="405"/>
      <c r="AF247" s="405"/>
      <c r="AG247" s="405"/>
      <c r="AH247" s="405"/>
      <c r="AI247" s="405"/>
      <c r="AJ247" s="405"/>
      <c r="AK247" s="405"/>
      <c r="AL247" s="405"/>
      <c r="AM247" s="405"/>
      <c r="AN247" s="405"/>
      <c r="AO247" s="405"/>
    </row>
    <row r="248" spans="7:41">
      <c r="G248" s="503"/>
      <c r="H248" s="503"/>
      <c r="I248" s="504"/>
      <c r="J248" s="504"/>
      <c r="K248" s="503"/>
      <c r="L248" s="503"/>
      <c r="M248" s="503"/>
      <c r="N248" s="503"/>
      <c r="O248" s="503"/>
      <c r="P248" s="503"/>
      <c r="Q248" s="504"/>
      <c r="R248" s="504"/>
      <c r="S248" s="504"/>
      <c r="T248" s="504"/>
      <c r="U248" s="504"/>
      <c r="V248" s="503"/>
      <c r="W248" s="503"/>
      <c r="X248" s="405"/>
      <c r="Y248" s="405"/>
      <c r="Z248" s="405"/>
      <c r="AA248" s="405"/>
      <c r="AB248" s="405"/>
      <c r="AC248" s="405"/>
      <c r="AD248" s="405"/>
      <c r="AE248" s="405"/>
      <c r="AF248" s="405"/>
      <c r="AG248" s="405"/>
      <c r="AH248" s="405"/>
      <c r="AI248" s="405"/>
      <c r="AJ248" s="405"/>
      <c r="AK248" s="405"/>
      <c r="AL248" s="405"/>
      <c r="AM248" s="405"/>
      <c r="AN248" s="405"/>
      <c r="AO248" s="405"/>
    </row>
    <row r="249" spans="7:41">
      <c r="G249" s="503"/>
      <c r="H249" s="503"/>
      <c r="I249" s="504"/>
      <c r="J249" s="504"/>
      <c r="K249" s="503"/>
      <c r="L249" s="503"/>
      <c r="M249" s="503"/>
      <c r="N249" s="503"/>
      <c r="O249" s="503"/>
      <c r="P249" s="503"/>
      <c r="Q249" s="504"/>
      <c r="R249" s="504"/>
      <c r="S249" s="504"/>
      <c r="T249" s="504"/>
      <c r="U249" s="504"/>
      <c r="V249" s="503"/>
      <c r="W249" s="503"/>
      <c r="X249" s="405"/>
      <c r="Y249" s="405"/>
      <c r="Z249" s="405"/>
      <c r="AA249" s="405"/>
      <c r="AB249" s="405"/>
      <c r="AC249" s="405"/>
      <c r="AD249" s="405"/>
      <c r="AE249" s="405"/>
      <c r="AF249" s="405"/>
      <c r="AG249" s="405"/>
      <c r="AH249" s="405"/>
      <c r="AI249" s="405"/>
      <c r="AJ249" s="405"/>
      <c r="AK249" s="405"/>
      <c r="AL249" s="405"/>
      <c r="AM249" s="405"/>
      <c r="AN249" s="405"/>
      <c r="AO249" s="405"/>
    </row>
    <row r="250" spans="7:41">
      <c r="G250" s="503"/>
      <c r="H250" s="503"/>
      <c r="I250" s="504"/>
      <c r="J250" s="504"/>
      <c r="K250" s="503"/>
      <c r="L250" s="503"/>
      <c r="M250" s="503"/>
      <c r="N250" s="503"/>
      <c r="O250" s="503"/>
      <c r="P250" s="503"/>
      <c r="Q250" s="504"/>
      <c r="R250" s="504"/>
      <c r="S250" s="504"/>
      <c r="T250" s="504"/>
      <c r="U250" s="504"/>
      <c r="V250" s="503"/>
      <c r="W250" s="503"/>
      <c r="X250" s="405"/>
      <c r="Y250" s="405"/>
      <c r="Z250" s="405"/>
      <c r="AA250" s="405"/>
      <c r="AB250" s="405"/>
      <c r="AC250" s="405"/>
      <c r="AD250" s="405"/>
      <c r="AE250" s="405"/>
      <c r="AF250" s="405"/>
      <c r="AG250" s="405"/>
      <c r="AH250" s="405"/>
      <c r="AI250" s="405"/>
      <c r="AJ250" s="405"/>
      <c r="AK250" s="405"/>
      <c r="AL250" s="405"/>
      <c r="AM250" s="405"/>
      <c r="AN250" s="405"/>
      <c r="AO250" s="405"/>
    </row>
    <row r="251" spans="7:41">
      <c r="G251" s="503"/>
      <c r="H251" s="503"/>
      <c r="I251" s="504"/>
      <c r="J251" s="504"/>
      <c r="K251" s="503"/>
      <c r="L251" s="503"/>
      <c r="M251" s="503"/>
      <c r="N251" s="503"/>
      <c r="O251" s="503"/>
      <c r="P251" s="503"/>
      <c r="Q251" s="504"/>
      <c r="R251" s="504"/>
      <c r="S251" s="504"/>
      <c r="T251" s="504"/>
      <c r="U251" s="504"/>
      <c r="V251" s="503"/>
      <c r="W251" s="503"/>
      <c r="X251" s="405"/>
      <c r="Y251" s="405"/>
      <c r="Z251" s="405"/>
      <c r="AA251" s="405"/>
      <c r="AB251" s="405"/>
      <c r="AC251" s="405"/>
      <c r="AD251" s="405"/>
      <c r="AE251" s="405"/>
      <c r="AF251" s="405"/>
      <c r="AG251" s="405"/>
      <c r="AH251" s="405"/>
      <c r="AI251" s="405"/>
      <c r="AJ251" s="405"/>
      <c r="AK251" s="405"/>
      <c r="AL251" s="405"/>
      <c r="AM251" s="405"/>
      <c r="AN251" s="405"/>
      <c r="AO251" s="405"/>
    </row>
    <row r="252" spans="7:41">
      <c r="G252" s="503"/>
      <c r="H252" s="503"/>
      <c r="I252" s="504"/>
      <c r="J252" s="504"/>
      <c r="K252" s="503"/>
      <c r="L252" s="503"/>
      <c r="M252" s="503"/>
      <c r="N252" s="503"/>
      <c r="O252" s="503"/>
      <c r="P252" s="503"/>
      <c r="Q252" s="504"/>
      <c r="R252" s="504"/>
      <c r="S252" s="504"/>
      <c r="T252" s="504"/>
      <c r="U252" s="504"/>
      <c r="V252" s="503"/>
      <c r="W252" s="503"/>
      <c r="X252" s="405"/>
      <c r="Y252" s="405"/>
      <c r="Z252" s="405"/>
      <c r="AA252" s="405"/>
      <c r="AB252" s="405"/>
      <c r="AC252" s="405"/>
      <c r="AD252" s="405"/>
      <c r="AE252" s="405"/>
      <c r="AF252" s="405"/>
      <c r="AG252" s="405"/>
      <c r="AH252" s="405"/>
      <c r="AI252" s="405"/>
      <c r="AJ252" s="405"/>
      <c r="AK252" s="405"/>
      <c r="AL252" s="405"/>
      <c r="AM252" s="405"/>
      <c r="AN252" s="405"/>
      <c r="AO252" s="405"/>
    </row>
    <row r="253" spans="7:41">
      <c r="G253" s="503"/>
      <c r="H253" s="503"/>
      <c r="I253" s="504"/>
      <c r="J253" s="504"/>
      <c r="K253" s="503"/>
      <c r="L253" s="503"/>
      <c r="M253" s="503"/>
      <c r="N253" s="503"/>
      <c r="O253" s="503"/>
      <c r="P253" s="503"/>
      <c r="Q253" s="504"/>
      <c r="R253" s="504"/>
      <c r="S253" s="504"/>
      <c r="T253" s="504"/>
      <c r="U253" s="504"/>
      <c r="V253" s="503"/>
      <c r="W253" s="503"/>
      <c r="X253" s="405"/>
      <c r="Y253" s="405"/>
      <c r="Z253" s="405"/>
      <c r="AA253" s="405"/>
      <c r="AB253" s="405"/>
      <c r="AC253" s="405"/>
      <c r="AD253" s="405"/>
      <c r="AE253" s="405"/>
      <c r="AF253" s="405"/>
      <c r="AG253" s="405"/>
      <c r="AH253" s="405"/>
      <c r="AI253" s="405"/>
      <c r="AJ253" s="405"/>
      <c r="AK253" s="405"/>
      <c r="AL253" s="405"/>
      <c r="AM253" s="405"/>
      <c r="AN253" s="405"/>
      <c r="AO253" s="405"/>
    </row>
    <row r="254" spans="7:41">
      <c r="G254" s="503"/>
      <c r="H254" s="503"/>
      <c r="I254" s="504"/>
      <c r="J254" s="504"/>
      <c r="K254" s="503"/>
      <c r="L254" s="503"/>
      <c r="M254" s="503"/>
      <c r="N254" s="503"/>
      <c r="O254" s="503"/>
      <c r="P254" s="503"/>
      <c r="Q254" s="504"/>
      <c r="R254" s="504"/>
      <c r="S254" s="504"/>
      <c r="T254" s="504"/>
      <c r="U254" s="504"/>
      <c r="V254" s="503"/>
      <c r="W254" s="503"/>
      <c r="X254" s="405"/>
      <c r="Y254" s="405"/>
      <c r="Z254" s="405"/>
      <c r="AA254" s="405"/>
      <c r="AB254" s="405"/>
      <c r="AC254" s="405"/>
      <c r="AD254" s="405"/>
      <c r="AE254" s="405"/>
      <c r="AF254" s="405"/>
      <c r="AG254" s="405"/>
      <c r="AH254" s="405"/>
      <c r="AI254" s="405"/>
      <c r="AJ254" s="405"/>
      <c r="AK254" s="405"/>
      <c r="AL254" s="405"/>
      <c r="AM254" s="405"/>
      <c r="AN254" s="405"/>
      <c r="AO254" s="405"/>
    </row>
    <row r="255" spans="7:41">
      <c r="G255" s="503"/>
      <c r="H255" s="503"/>
      <c r="I255" s="504"/>
      <c r="J255" s="504"/>
      <c r="K255" s="503"/>
      <c r="L255" s="503"/>
      <c r="M255" s="503"/>
      <c r="N255" s="503"/>
      <c r="O255" s="503"/>
      <c r="P255" s="503"/>
      <c r="Q255" s="504"/>
      <c r="R255" s="504"/>
      <c r="S255" s="504"/>
      <c r="T255" s="504"/>
      <c r="U255" s="504"/>
      <c r="V255" s="503"/>
      <c r="W255" s="503"/>
      <c r="X255" s="405"/>
      <c r="Y255" s="405"/>
      <c r="Z255" s="405"/>
      <c r="AA255" s="405"/>
      <c r="AB255" s="405"/>
      <c r="AC255" s="405"/>
      <c r="AD255" s="405"/>
      <c r="AE255" s="405"/>
      <c r="AF255" s="405"/>
      <c r="AG255" s="405"/>
      <c r="AH255" s="405"/>
      <c r="AI255" s="405"/>
      <c r="AJ255" s="405"/>
      <c r="AK255" s="405"/>
      <c r="AL255" s="405"/>
      <c r="AM255" s="405"/>
      <c r="AN255" s="405"/>
      <c r="AO255" s="405"/>
    </row>
    <row r="256" spans="7:41">
      <c r="G256" s="503"/>
      <c r="H256" s="503"/>
      <c r="I256" s="504"/>
      <c r="J256" s="504"/>
      <c r="K256" s="503"/>
      <c r="L256" s="503"/>
      <c r="M256" s="503"/>
      <c r="N256" s="503"/>
      <c r="O256" s="503"/>
      <c r="P256" s="503"/>
      <c r="Q256" s="504"/>
      <c r="R256" s="504"/>
      <c r="S256" s="504"/>
      <c r="T256" s="504"/>
      <c r="U256" s="504"/>
      <c r="V256" s="503"/>
      <c r="W256" s="503"/>
      <c r="X256" s="405"/>
      <c r="Y256" s="405"/>
      <c r="Z256" s="405"/>
      <c r="AA256" s="405"/>
      <c r="AB256" s="405"/>
      <c r="AC256" s="405"/>
      <c r="AD256" s="405"/>
      <c r="AE256" s="405"/>
      <c r="AF256" s="405"/>
      <c r="AG256" s="405"/>
      <c r="AH256" s="405"/>
      <c r="AI256" s="405"/>
      <c r="AJ256" s="405"/>
      <c r="AK256" s="405"/>
      <c r="AL256" s="405"/>
      <c r="AM256" s="405"/>
      <c r="AN256" s="405"/>
      <c r="AO256" s="405"/>
    </row>
    <row r="257" spans="7:41">
      <c r="G257" s="503"/>
      <c r="H257" s="503"/>
      <c r="I257" s="504"/>
      <c r="J257" s="504"/>
      <c r="K257" s="503"/>
      <c r="L257" s="503"/>
      <c r="M257" s="503"/>
      <c r="N257" s="503"/>
      <c r="O257" s="503"/>
      <c r="P257" s="503"/>
      <c r="Q257" s="504"/>
      <c r="R257" s="504"/>
      <c r="S257" s="504"/>
      <c r="T257" s="504"/>
      <c r="U257" s="504"/>
      <c r="V257" s="503"/>
      <c r="W257" s="503"/>
      <c r="X257" s="405"/>
      <c r="Y257" s="405"/>
      <c r="Z257" s="405"/>
      <c r="AA257" s="405"/>
      <c r="AB257" s="405"/>
      <c r="AC257" s="405"/>
      <c r="AD257" s="405"/>
      <c r="AE257" s="405"/>
      <c r="AF257" s="405"/>
      <c r="AG257" s="405"/>
      <c r="AH257" s="405"/>
      <c r="AI257" s="405"/>
      <c r="AJ257" s="405"/>
      <c r="AK257" s="405"/>
      <c r="AL257" s="405"/>
      <c r="AM257" s="405"/>
      <c r="AN257" s="405"/>
      <c r="AO257" s="405"/>
    </row>
    <row r="258" spans="7:41">
      <c r="G258" s="503"/>
      <c r="H258" s="503"/>
      <c r="I258" s="504"/>
      <c r="J258" s="504"/>
      <c r="K258" s="503"/>
      <c r="L258" s="503"/>
      <c r="M258" s="503"/>
      <c r="N258" s="503"/>
      <c r="O258" s="503"/>
      <c r="P258" s="503"/>
      <c r="Q258" s="504"/>
      <c r="R258" s="504"/>
      <c r="S258" s="504"/>
      <c r="T258" s="504"/>
      <c r="U258" s="504"/>
      <c r="V258" s="503"/>
      <c r="W258" s="503"/>
      <c r="X258" s="405"/>
      <c r="Y258" s="405"/>
      <c r="Z258" s="405"/>
      <c r="AA258" s="405"/>
      <c r="AB258" s="405"/>
      <c r="AC258" s="405"/>
      <c r="AD258" s="405"/>
      <c r="AE258" s="405"/>
      <c r="AF258" s="405"/>
      <c r="AG258" s="405"/>
      <c r="AH258" s="405"/>
      <c r="AI258" s="405"/>
      <c r="AJ258" s="405"/>
      <c r="AK258" s="405"/>
      <c r="AL258" s="405"/>
      <c r="AM258" s="405"/>
      <c r="AN258" s="405"/>
      <c r="AO258" s="405"/>
    </row>
    <row r="259" spans="7:41">
      <c r="G259" s="503"/>
      <c r="H259" s="503"/>
      <c r="I259" s="504"/>
      <c r="J259" s="504"/>
      <c r="K259" s="503"/>
      <c r="L259" s="503"/>
      <c r="M259" s="503"/>
      <c r="N259" s="503"/>
      <c r="O259" s="503"/>
      <c r="P259" s="503"/>
      <c r="Q259" s="504"/>
      <c r="R259" s="504"/>
      <c r="S259" s="504"/>
      <c r="T259" s="504"/>
      <c r="U259" s="504"/>
      <c r="V259" s="503"/>
      <c r="W259" s="503"/>
      <c r="X259" s="405"/>
      <c r="Y259" s="405"/>
      <c r="Z259" s="405"/>
      <c r="AA259" s="405"/>
      <c r="AB259" s="405"/>
      <c r="AC259" s="405"/>
      <c r="AD259" s="405"/>
      <c r="AE259" s="405"/>
      <c r="AF259" s="405"/>
      <c r="AG259" s="405"/>
      <c r="AH259" s="405"/>
      <c r="AI259" s="405"/>
      <c r="AJ259" s="405"/>
      <c r="AK259" s="405"/>
      <c r="AL259" s="405"/>
      <c r="AM259" s="405"/>
      <c r="AN259" s="405"/>
      <c r="AO259" s="405"/>
    </row>
    <row r="260" spans="7:41">
      <c r="G260" s="503"/>
      <c r="H260" s="503"/>
      <c r="I260" s="504"/>
      <c r="J260" s="504"/>
      <c r="K260" s="503"/>
      <c r="L260" s="503"/>
      <c r="M260" s="503"/>
      <c r="N260" s="503"/>
      <c r="O260" s="503"/>
      <c r="P260" s="503"/>
      <c r="Q260" s="504"/>
      <c r="R260" s="504"/>
      <c r="S260" s="504"/>
      <c r="T260" s="504"/>
      <c r="U260" s="504"/>
      <c r="V260" s="503"/>
      <c r="W260" s="503"/>
      <c r="X260" s="405"/>
      <c r="Y260" s="405"/>
      <c r="Z260" s="405"/>
      <c r="AA260" s="405"/>
      <c r="AB260" s="405"/>
      <c r="AC260" s="405"/>
      <c r="AD260" s="405"/>
      <c r="AE260" s="405"/>
      <c r="AF260" s="405"/>
      <c r="AG260" s="405"/>
      <c r="AH260" s="405"/>
      <c r="AI260" s="405"/>
      <c r="AJ260" s="405"/>
      <c r="AK260" s="405"/>
      <c r="AL260" s="405"/>
      <c r="AM260" s="405"/>
      <c r="AN260" s="405"/>
      <c r="AO260" s="405"/>
    </row>
    <row r="261" spans="7:41">
      <c r="G261" s="503"/>
      <c r="H261" s="503"/>
      <c r="I261" s="504"/>
      <c r="J261" s="504"/>
      <c r="K261" s="503"/>
      <c r="L261" s="503"/>
      <c r="M261" s="503"/>
      <c r="N261" s="503"/>
      <c r="O261" s="503"/>
      <c r="P261" s="503"/>
      <c r="Q261" s="504"/>
      <c r="R261" s="504"/>
      <c r="S261" s="504"/>
      <c r="T261" s="504"/>
      <c r="U261" s="504"/>
      <c r="V261" s="503"/>
      <c r="W261" s="503"/>
      <c r="X261" s="405"/>
      <c r="Y261" s="405"/>
      <c r="Z261" s="405"/>
      <c r="AA261" s="405"/>
      <c r="AB261" s="405"/>
      <c r="AC261" s="405"/>
      <c r="AD261" s="405"/>
      <c r="AE261" s="405"/>
      <c r="AF261" s="405"/>
      <c r="AG261" s="405"/>
      <c r="AH261" s="405"/>
      <c r="AI261" s="405"/>
      <c r="AJ261" s="405"/>
      <c r="AK261" s="405"/>
      <c r="AL261" s="405"/>
      <c r="AM261" s="405"/>
      <c r="AN261" s="405"/>
      <c r="AO261" s="405"/>
    </row>
    <row r="262" spans="7:41">
      <c r="G262" s="503"/>
      <c r="H262" s="503"/>
      <c r="I262" s="504"/>
      <c r="J262" s="504"/>
      <c r="K262" s="503"/>
      <c r="L262" s="503"/>
      <c r="M262" s="503"/>
      <c r="N262" s="503"/>
      <c r="O262" s="503"/>
      <c r="P262" s="503"/>
      <c r="Q262" s="504"/>
      <c r="R262" s="504"/>
      <c r="S262" s="504"/>
      <c r="T262" s="504"/>
      <c r="U262" s="504"/>
      <c r="V262" s="503"/>
      <c r="W262" s="503"/>
      <c r="X262" s="405"/>
      <c r="Y262" s="405"/>
      <c r="Z262" s="405"/>
      <c r="AA262" s="405"/>
      <c r="AB262" s="405"/>
      <c r="AC262" s="405"/>
      <c r="AD262" s="405"/>
      <c r="AE262" s="405"/>
      <c r="AF262" s="405"/>
      <c r="AG262" s="405"/>
      <c r="AH262" s="405"/>
      <c r="AI262" s="405"/>
      <c r="AJ262" s="405"/>
      <c r="AK262" s="405"/>
      <c r="AL262" s="405"/>
      <c r="AM262" s="405"/>
      <c r="AN262" s="405"/>
      <c r="AO262" s="405"/>
    </row>
    <row r="263" spans="7:41">
      <c r="G263" s="503"/>
      <c r="H263" s="503"/>
      <c r="I263" s="504"/>
      <c r="J263" s="504"/>
      <c r="K263" s="503"/>
      <c r="L263" s="503"/>
      <c r="M263" s="503"/>
      <c r="N263" s="503"/>
      <c r="O263" s="503"/>
      <c r="P263" s="503"/>
      <c r="Q263" s="504"/>
      <c r="R263" s="504"/>
      <c r="S263" s="504"/>
      <c r="T263" s="504"/>
      <c r="U263" s="504"/>
      <c r="V263" s="503"/>
      <c r="W263" s="503"/>
      <c r="X263" s="405"/>
      <c r="Y263" s="405"/>
      <c r="Z263" s="405"/>
      <c r="AA263" s="405"/>
      <c r="AB263" s="405"/>
      <c r="AC263" s="405"/>
      <c r="AD263" s="405"/>
      <c r="AE263" s="405"/>
      <c r="AF263" s="405"/>
      <c r="AG263" s="405"/>
      <c r="AH263" s="405"/>
      <c r="AI263" s="405"/>
      <c r="AJ263" s="405"/>
      <c r="AK263" s="405"/>
      <c r="AL263" s="405"/>
      <c r="AM263" s="405"/>
      <c r="AN263" s="405"/>
      <c r="AO263" s="405"/>
    </row>
    <row r="264" spans="7:41">
      <c r="G264" s="503"/>
      <c r="H264" s="503"/>
      <c r="I264" s="504"/>
      <c r="J264" s="504"/>
      <c r="K264" s="503"/>
      <c r="L264" s="503"/>
      <c r="M264" s="503"/>
      <c r="N264" s="503"/>
      <c r="O264" s="503"/>
      <c r="P264" s="503"/>
      <c r="Q264" s="504"/>
      <c r="R264" s="504"/>
      <c r="S264" s="504"/>
      <c r="T264" s="504"/>
      <c r="U264" s="504"/>
      <c r="V264" s="503"/>
      <c r="W264" s="503"/>
      <c r="X264" s="405"/>
      <c r="Y264" s="405"/>
      <c r="Z264" s="405"/>
      <c r="AA264" s="405"/>
      <c r="AB264" s="405"/>
      <c r="AC264" s="405"/>
      <c r="AD264" s="405"/>
      <c r="AE264" s="405"/>
      <c r="AF264" s="405"/>
      <c r="AG264" s="405"/>
      <c r="AH264" s="405"/>
      <c r="AI264" s="405"/>
      <c r="AJ264" s="405"/>
      <c r="AK264" s="405"/>
      <c r="AL264" s="405"/>
      <c r="AM264" s="405"/>
      <c r="AN264" s="405"/>
      <c r="AO264" s="405"/>
    </row>
    <row r="265" spans="7:41">
      <c r="G265" s="503"/>
      <c r="H265" s="503"/>
      <c r="I265" s="504"/>
      <c r="J265" s="504"/>
      <c r="K265" s="503"/>
      <c r="L265" s="503"/>
      <c r="M265" s="503"/>
      <c r="N265" s="503"/>
      <c r="O265" s="503"/>
      <c r="P265" s="503"/>
      <c r="Q265" s="504"/>
      <c r="R265" s="504"/>
      <c r="S265" s="504"/>
      <c r="T265" s="504"/>
      <c r="U265" s="504"/>
      <c r="V265" s="503"/>
      <c r="W265" s="503"/>
      <c r="X265" s="405"/>
      <c r="Y265" s="405"/>
      <c r="Z265" s="405"/>
      <c r="AA265" s="405"/>
      <c r="AB265" s="405"/>
      <c r="AC265" s="405"/>
      <c r="AD265" s="405"/>
      <c r="AE265" s="405"/>
      <c r="AF265" s="405"/>
      <c r="AG265" s="405"/>
      <c r="AH265" s="405"/>
      <c r="AI265" s="405"/>
      <c r="AJ265" s="405"/>
      <c r="AK265" s="405"/>
      <c r="AL265" s="405"/>
      <c r="AM265" s="405"/>
      <c r="AN265" s="405"/>
      <c r="AO265" s="405"/>
    </row>
    <row r="266" spans="7:41">
      <c r="G266" s="503"/>
      <c r="H266" s="503"/>
      <c r="I266" s="504"/>
      <c r="J266" s="504"/>
      <c r="K266" s="503"/>
      <c r="L266" s="503"/>
      <c r="M266" s="503"/>
      <c r="N266" s="503"/>
      <c r="O266" s="503"/>
      <c r="P266" s="503"/>
      <c r="Q266" s="504"/>
      <c r="R266" s="504"/>
      <c r="S266" s="504"/>
      <c r="T266" s="504"/>
      <c r="U266" s="504"/>
      <c r="V266" s="503"/>
      <c r="W266" s="503"/>
      <c r="X266" s="405"/>
      <c r="Y266" s="405"/>
      <c r="Z266" s="405"/>
      <c r="AA266" s="405"/>
      <c r="AB266" s="405"/>
      <c r="AC266" s="405"/>
      <c r="AD266" s="405"/>
      <c r="AE266" s="405"/>
      <c r="AF266" s="405"/>
      <c r="AG266" s="405"/>
      <c r="AH266" s="405"/>
      <c r="AI266" s="405"/>
      <c r="AJ266" s="405"/>
      <c r="AK266" s="405"/>
      <c r="AL266" s="405"/>
      <c r="AM266" s="405"/>
      <c r="AN266" s="405"/>
      <c r="AO266" s="405"/>
    </row>
    <row r="267" spans="7:41">
      <c r="G267" s="503"/>
      <c r="H267" s="503"/>
      <c r="I267" s="504"/>
      <c r="J267" s="504"/>
      <c r="K267" s="503"/>
      <c r="L267" s="503"/>
      <c r="M267" s="503"/>
      <c r="N267" s="503"/>
      <c r="O267" s="503"/>
      <c r="P267" s="503"/>
      <c r="Q267" s="504"/>
      <c r="R267" s="504"/>
      <c r="S267" s="504"/>
      <c r="T267" s="504"/>
      <c r="U267" s="504"/>
      <c r="V267" s="503"/>
      <c r="W267" s="503"/>
      <c r="X267" s="405"/>
      <c r="Y267" s="405"/>
      <c r="Z267" s="405"/>
      <c r="AA267" s="405"/>
      <c r="AB267" s="405"/>
      <c r="AC267" s="405"/>
      <c r="AD267" s="405"/>
      <c r="AE267" s="405"/>
      <c r="AF267" s="405"/>
      <c r="AG267" s="405"/>
      <c r="AH267" s="405"/>
      <c r="AI267" s="405"/>
      <c r="AJ267" s="405"/>
      <c r="AK267" s="405"/>
      <c r="AL267" s="405"/>
      <c r="AM267" s="405"/>
      <c r="AN267" s="405"/>
      <c r="AO267" s="405"/>
    </row>
    <row r="268" spans="7:41">
      <c r="G268" s="503"/>
      <c r="H268" s="503"/>
      <c r="I268" s="504"/>
      <c r="J268" s="504"/>
      <c r="K268" s="503"/>
      <c r="L268" s="503"/>
      <c r="M268" s="503"/>
      <c r="N268" s="503"/>
      <c r="O268" s="503"/>
      <c r="P268" s="503"/>
      <c r="Q268" s="504"/>
      <c r="R268" s="504"/>
      <c r="S268" s="504"/>
      <c r="T268" s="504"/>
      <c r="U268" s="504"/>
      <c r="V268" s="503"/>
      <c r="W268" s="503"/>
      <c r="X268" s="405"/>
      <c r="Y268" s="405"/>
      <c r="Z268" s="405"/>
      <c r="AA268" s="405"/>
      <c r="AB268" s="405"/>
      <c r="AC268" s="405"/>
      <c r="AD268" s="405"/>
      <c r="AE268" s="405"/>
      <c r="AF268" s="405"/>
      <c r="AG268" s="405"/>
      <c r="AH268" s="405"/>
      <c r="AI268" s="405"/>
      <c r="AJ268" s="405"/>
      <c r="AK268" s="405"/>
      <c r="AL268" s="405"/>
      <c r="AM268" s="405"/>
      <c r="AN268" s="405"/>
      <c r="AO268" s="405"/>
    </row>
    <row r="269" spans="7:41">
      <c r="G269" s="503"/>
      <c r="H269" s="503"/>
      <c r="I269" s="504"/>
      <c r="J269" s="504"/>
      <c r="K269" s="503"/>
      <c r="L269" s="503"/>
      <c r="M269" s="503"/>
      <c r="N269" s="503"/>
      <c r="O269" s="503"/>
      <c r="P269" s="503"/>
      <c r="Q269" s="504"/>
      <c r="R269" s="504"/>
      <c r="S269" s="504"/>
      <c r="T269" s="504"/>
      <c r="U269" s="504"/>
      <c r="V269" s="503"/>
      <c r="W269" s="503"/>
      <c r="X269" s="405"/>
      <c r="Y269" s="405"/>
      <c r="Z269" s="405"/>
      <c r="AA269" s="405"/>
      <c r="AB269" s="405"/>
      <c r="AC269" s="405"/>
      <c r="AD269" s="405"/>
      <c r="AE269" s="405"/>
      <c r="AF269" s="405"/>
      <c r="AG269" s="405"/>
      <c r="AH269" s="405"/>
      <c r="AI269" s="405"/>
      <c r="AJ269" s="405"/>
      <c r="AK269" s="405"/>
      <c r="AL269" s="405"/>
      <c r="AM269" s="405"/>
      <c r="AN269" s="405"/>
      <c r="AO269" s="405"/>
    </row>
    <row r="270" spans="7:41">
      <c r="G270" s="503"/>
      <c r="H270" s="503"/>
      <c r="I270" s="504"/>
      <c r="J270" s="504"/>
      <c r="K270" s="503"/>
      <c r="L270" s="503"/>
      <c r="M270" s="503"/>
      <c r="N270" s="503"/>
      <c r="O270" s="503"/>
      <c r="P270" s="503"/>
      <c r="Q270" s="504"/>
      <c r="R270" s="504"/>
      <c r="S270" s="504"/>
      <c r="T270" s="504"/>
      <c r="U270" s="504"/>
      <c r="V270" s="503"/>
      <c r="W270" s="503"/>
      <c r="X270" s="405"/>
      <c r="Y270" s="405"/>
      <c r="Z270" s="405"/>
      <c r="AA270" s="405"/>
      <c r="AB270" s="405"/>
      <c r="AC270" s="405"/>
      <c r="AD270" s="405"/>
      <c r="AE270" s="405"/>
      <c r="AF270" s="405"/>
      <c r="AG270" s="405"/>
      <c r="AH270" s="405"/>
      <c r="AI270" s="405"/>
      <c r="AJ270" s="405"/>
      <c r="AK270" s="405"/>
      <c r="AL270" s="405"/>
      <c r="AM270" s="405"/>
      <c r="AN270" s="405"/>
      <c r="AO270" s="405"/>
    </row>
    <row r="271" spans="7:41">
      <c r="G271" s="503"/>
      <c r="H271" s="503"/>
      <c r="I271" s="504"/>
      <c r="J271" s="504"/>
      <c r="K271" s="503"/>
      <c r="L271" s="503"/>
      <c r="M271" s="503"/>
      <c r="N271" s="503"/>
      <c r="O271" s="503"/>
      <c r="P271" s="503"/>
      <c r="Q271" s="504"/>
      <c r="R271" s="504"/>
      <c r="S271" s="504"/>
      <c r="T271" s="504"/>
      <c r="U271" s="504"/>
      <c r="V271" s="503"/>
      <c r="W271" s="503"/>
      <c r="X271" s="405"/>
      <c r="Y271" s="405"/>
      <c r="Z271" s="405"/>
      <c r="AA271" s="405"/>
      <c r="AB271" s="405"/>
      <c r="AC271" s="405"/>
      <c r="AD271" s="405"/>
      <c r="AE271" s="405"/>
      <c r="AF271" s="405"/>
      <c r="AG271" s="405"/>
      <c r="AH271" s="405"/>
      <c r="AI271" s="405"/>
      <c r="AJ271" s="405"/>
      <c r="AK271" s="405"/>
      <c r="AL271" s="405"/>
      <c r="AM271" s="405"/>
      <c r="AN271" s="405"/>
      <c r="AO271" s="405"/>
    </row>
    <row r="272" spans="7:41">
      <c r="G272" s="503"/>
      <c r="H272" s="503"/>
      <c r="I272" s="504"/>
      <c r="J272" s="504"/>
      <c r="K272" s="503"/>
      <c r="L272" s="503"/>
      <c r="M272" s="503"/>
      <c r="N272" s="503"/>
      <c r="O272" s="503"/>
      <c r="P272" s="503"/>
      <c r="Q272" s="504"/>
      <c r="R272" s="504"/>
      <c r="S272" s="504"/>
      <c r="T272" s="504"/>
      <c r="U272" s="504"/>
      <c r="V272" s="503"/>
      <c r="W272" s="503"/>
      <c r="X272" s="405"/>
      <c r="Y272" s="405"/>
      <c r="Z272" s="405"/>
      <c r="AA272" s="405"/>
      <c r="AB272" s="405"/>
      <c r="AC272" s="405"/>
      <c r="AD272" s="405"/>
      <c r="AE272" s="405"/>
      <c r="AF272" s="405"/>
      <c r="AG272" s="405"/>
      <c r="AH272" s="405"/>
      <c r="AI272" s="405"/>
      <c r="AJ272" s="405"/>
      <c r="AK272" s="405"/>
      <c r="AL272" s="405"/>
      <c r="AM272" s="405"/>
      <c r="AN272" s="405"/>
      <c r="AO272" s="405"/>
    </row>
    <row r="273" spans="7:41">
      <c r="G273" s="503"/>
      <c r="H273" s="503"/>
      <c r="I273" s="504"/>
      <c r="J273" s="504"/>
      <c r="K273" s="503"/>
      <c r="L273" s="503"/>
      <c r="M273" s="503"/>
      <c r="N273" s="503"/>
      <c r="O273" s="503"/>
      <c r="P273" s="503"/>
      <c r="Q273" s="504"/>
      <c r="R273" s="504"/>
      <c r="S273" s="504"/>
      <c r="T273" s="504"/>
      <c r="U273" s="504"/>
      <c r="V273" s="503"/>
      <c r="W273" s="503"/>
      <c r="X273" s="405"/>
      <c r="Y273" s="405"/>
      <c r="Z273" s="405"/>
      <c r="AA273" s="405"/>
      <c r="AB273" s="405"/>
      <c r="AC273" s="405"/>
      <c r="AD273" s="405"/>
      <c r="AE273" s="405"/>
      <c r="AF273" s="405"/>
      <c r="AG273" s="405"/>
      <c r="AH273" s="405"/>
      <c r="AI273" s="405"/>
      <c r="AJ273" s="405"/>
      <c r="AK273" s="405"/>
      <c r="AL273" s="405"/>
      <c r="AM273" s="405"/>
      <c r="AN273" s="405"/>
      <c r="AO273" s="405"/>
    </row>
    <row r="274" spans="7:41">
      <c r="G274" s="503"/>
      <c r="H274" s="503"/>
      <c r="I274" s="504"/>
      <c r="J274" s="504"/>
      <c r="K274" s="503"/>
      <c r="L274" s="503"/>
      <c r="M274" s="503"/>
      <c r="N274" s="503"/>
      <c r="O274" s="503"/>
      <c r="P274" s="503"/>
      <c r="Q274" s="504"/>
      <c r="R274" s="504"/>
      <c r="S274" s="504"/>
      <c r="T274" s="504"/>
      <c r="U274" s="504"/>
      <c r="V274" s="503"/>
      <c r="W274" s="503"/>
      <c r="X274" s="405"/>
      <c r="Y274" s="405"/>
      <c r="Z274" s="405"/>
      <c r="AA274" s="405"/>
      <c r="AB274" s="405"/>
      <c r="AC274" s="405"/>
      <c r="AD274" s="405"/>
      <c r="AE274" s="405"/>
      <c r="AF274" s="405"/>
      <c r="AG274" s="405"/>
      <c r="AH274" s="405"/>
      <c r="AI274" s="405"/>
      <c r="AJ274" s="405"/>
      <c r="AK274" s="405"/>
      <c r="AL274" s="405"/>
      <c r="AM274" s="405"/>
      <c r="AN274" s="405"/>
      <c r="AO274" s="405"/>
    </row>
    <row r="275" spans="7:41">
      <c r="G275" s="503"/>
      <c r="H275" s="503"/>
      <c r="I275" s="504"/>
      <c r="J275" s="504"/>
      <c r="K275" s="503"/>
      <c r="L275" s="503"/>
      <c r="M275" s="503"/>
      <c r="N275" s="503"/>
      <c r="O275" s="503"/>
      <c r="P275" s="503"/>
      <c r="Q275" s="504"/>
      <c r="R275" s="504"/>
      <c r="S275" s="504"/>
      <c r="T275" s="504"/>
      <c r="U275" s="504"/>
      <c r="V275" s="503"/>
      <c r="W275" s="503"/>
      <c r="X275" s="405"/>
      <c r="Y275" s="405"/>
      <c r="Z275" s="405"/>
      <c r="AA275" s="405"/>
      <c r="AB275" s="405"/>
      <c r="AC275" s="405"/>
      <c r="AD275" s="405"/>
      <c r="AE275" s="405"/>
      <c r="AF275" s="405"/>
      <c r="AG275" s="405"/>
      <c r="AH275" s="405"/>
      <c r="AI275" s="405"/>
      <c r="AJ275" s="405"/>
      <c r="AK275" s="405"/>
      <c r="AL275" s="405"/>
      <c r="AM275" s="405"/>
      <c r="AN275" s="405"/>
      <c r="AO275" s="405"/>
    </row>
    <row r="276" spans="7:41">
      <c r="G276" s="503"/>
      <c r="H276" s="503"/>
      <c r="I276" s="504"/>
      <c r="J276" s="504"/>
      <c r="K276" s="503"/>
      <c r="L276" s="503"/>
      <c r="M276" s="503"/>
      <c r="N276" s="503"/>
      <c r="O276" s="503"/>
      <c r="P276" s="503"/>
      <c r="Q276" s="504"/>
      <c r="R276" s="504"/>
      <c r="S276" s="504"/>
      <c r="T276" s="504"/>
      <c r="U276" s="504"/>
      <c r="V276" s="503"/>
      <c r="W276" s="503"/>
      <c r="X276" s="405"/>
      <c r="Y276" s="405"/>
      <c r="Z276" s="405"/>
      <c r="AA276" s="405"/>
      <c r="AB276" s="405"/>
      <c r="AC276" s="405"/>
      <c r="AD276" s="405"/>
      <c r="AE276" s="405"/>
      <c r="AF276" s="405"/>
      <c r="AG276" s="405"/>
      <c r="AH276" s="405"/>
      <c r="AI276" s="405"/>
      <c r="AJ276" s="405"/>
      <c r="AK276" s="405"/>
      <c r="AL276" s="405"/>
      <c r="AM276" s="405"/>
      <c r="AN276" s="405"/>
      <c r="AO276" s="405"/>
    </row>
    <row r="277" spans="7:41">
      <c r="G277" s="503"/>
      <c r="H277" s="503"/>
      <c r="I277" s="504"/>
      <c r="J277" s="504"/>
      <c r="K277" s="503"/>
      <c r="L277" s="503"/>
      <c r="M277" s="503"/>
      <c r="N277" s="503"/>
      <c r="O277" s="503"/>
      <c r="P277" s="503"/>
      <c r="Q277" s="504"/>
      <c r="R277" s="504"/>
      <c r="S277" s="504"/>
      <c r="T277" s="504"/>
      <c r="U277" s="504"/>
      <c r="V277" s="503"/>
      <c r="W277" s="503"/>
      <c r="X277" s="405"/>
      <c r="Y277" s="405"/>
      <c r="Z277" s="405"/>
      <c r="AA277" s="405"/>
      <c r="AB277" s="405"/>
      <c r="AC277" s="405"/>
      <c r="AD277" s="405"/>
      <c r="AE277" s="405"/>
      <c r="AF277" s="405"/>
      <c r="AG277" s="405"/>
      <c r="AH277" s="405"/>
      <c r="AI277" s="405"/>
      <c r="AJ277" s="405"/>
      <c r="AK277" s="405"/>
      <c r="AL277" s="405"/>
      <c r="AM277" s="405"/>
      <c r="AN277" s="405"/>
      <c r="AO277" s="405"/>
    </row>
    <row r="278" spans="7:41">
      <c r="G278" s="503"/>
      <c r="H278" s="503"/>
      <c r="I278" s="504"/>
      <c r="J278" s="504"/>
      <c r="K278" s="503"/>
      <c r="L278" s="503"/>
      <c r="M278" s="503"/>
      <c r="N278" s="503"/>
      <c r="O278" s="503"/>
      <c r="P278" s="503"/>
      <c r="Q278" s="504"/>
      <c r="R278" s="504"/>
      <c r="S278" s="504"/>
      <c r="T278" s="504"/>
      <c r="U278" s="504"/>
      <c r="V278" s="503"/>
      <c r="W278" s="503"/>
      <c r="X278" s="405"/>
      <c r="Y278" s="405"/>
      <c r="Z278" s="405"/>
      <c r="AA278" s="405"/>
      <c r="AB278" s="405"/>
      <c r="AC278" s="405"/>
      <c r="AD278" s="405"/>
      <c r="AE278" s="405"/>
      <c r="AF278" s="405"/>
      <c r="AG278" s="405"/>
      <c r="AH278" s="405"/>
      <c r="AI278" s="405"/>
      <c r="AJ278" s="405"/>
      <c r="AK278" s="405"/>
      <c r="AL278" s="405"/>
      <c r="AM278" s="405"/>
      <c r="AN278" s="405"/>
      <c r="AO278" s="405"/>
    </row>
    <row r="279" spans="7:41">
      <c r="G279" s="503"/>
      <c r="H279" s="503"/>
      <c r="I279" s="504"/>
      <c r="J279" s="504"/>
      <c r="K279" s="503"/>
      <c r="L279" s="503"/>
      <c r="M279" s="503"/>
      <c r="N279" s="503"/>
      <c r="O279" s="503"/>
      <c r="P279" s="503"/>
      <c r="Q279" s="504"/>
      <c r="R279" s="504"/>
      <c r="S279" s="504"/>
      <c r="T279" s="504"/>
      <c r="U279" s="504"/>
      <c r="V279" s="503"/>
      <c r="W279" s="503"/>
      <c r="X279" s="405"/>
      <c r="Y279" s="405"/>
      <c r="Z279" s="405"/>
      <c r="AA279" s="405"/>
      <c r="AB279" s="405"/>
      <c r="AC279" s="405"/>
      <c r="AD279" s="405"/>
      <c r="AE279" s="405"/>
      <c r="AF279" s="405"/>
      <c r="AG279" s="405"/>
      <c r="AH279" s="405"/>
      <c r="AI279" s="405"/>
      <c r="AJ279" s="405"/>
      <c r="AK279" s="405"/>
      <c r="AL279" s="405"/>
      <c r="AM279" s="405"/>
      <c r="AN279" s="405"/>
      <c r="AO279" s="405"/>
    </row>
    <row r="280" spans="7:41">
      <c r="G280" s="503"/>
      <c r="H280" s="503"/>
      <c r="I280" s="504"/>
      <c r="J280" s="504"/>
      <c r="K280" s="503"/>
      <c r="L280" s="503"/>
      <c r="M280" s="503"/>
      <c r="N280" s="503"/>
      <c r="O280" s="503"/>
      <c r="P280" s="503"/>
      <c r="Q280" s="504"/>
      <c r="R280" s="504"/>
      <c r="S280" s="504"/>
      <c r="T280" s="504"/>
      <c r="U280" s="504"/>
      <c r="V280" s="503"/>
      <c r="W280" s="503"/>
      <c r="X280" s="405"/>
      <c r="Y280" s="405"/>
      <c r="Z280" s="405"/>
      <c r="AA280" s="405"/>
      <c r="AB280" s="405"/>
      <c r="AC280" s="405"/>
      <c r="AD280" s="405"/>
      <c r="AE280" s="405"/>
      <c r="AF280" s="405"/>
      <c r="AG280" s="405"/>
      <c r="AH280" s="405"/>
      <c r="AI280" s="405"/>
      <c r="AJ280" s="405"/>
      <c r="AK280" s="405"/>
      <c r="AL280" s="405"/>
      <c r="AM280" s="405"/>
      <c r="AN280" s="405"/>
      <c r="AO280" s="405"/>
    </row>
    <row r="281" spans="7:41">
      <c r="G281" s="503"/>
      <c r="H281" s="503"/>
      <c r="I281" s="504"/>
      <c r="J281" s="504"/>
      <c r="K281" s="503"/>
      <c r="L281" s="503"/>
      <c r="M281" s="503"/>
      <c r="N281" s="503"/>
      <c r="O281" s="503"/>
      <c r="P281" s="503"/>
      <c r="Q281" s="504"/>
      <c r="R281" s="504"/>
      <c r="S281" s="504"/>
      <c r="T281" s="504"/>
      <c r="U281" s="504"/>
      <c r="V281" s="503"/>
      <c r="W281" s="503"/>
      <c r="X281" s="405"/>
      <c r="Y281" s="405"/>
      <c r="Z281" s="405"/>
      <c r="AA281" s="405"/>
      <c r="AB281" s="405"/>
      <c r="AC281" s="405"/>
      <c r="AD281" s="405"/>
      <c r="AE281" s="405"/>
      <c r="AF281" s="405"/>
      <c r="AG281" s="405"/>
      <c r="AH281" s="405"/>
      <c r="AI281" s="405"/>
      <c r="AJ281" s="405"/>
      <c r="AK281" s="405"/>
      <c r="AL281" s="405"/>
      <c r="AM281" s="405"/>
      <c r="AN281" s="405"/>
      <c r="AO281" s="405"/>
    </row>
    <row r="282" spans="7:41">
      <c r="G282" s="503"/>
      <c r="H282" s="503"/>
      <c r="I282" s="504"/>
      <c r="J282" s="504"/>
      <c r="K282" s="503"/>
      <c r="L282" s="503"/>
      <c r="M282" s="503"/>
      <c r="N282" s="503"/>
      <c r="O282" s="503"/>
      <c r="P282" s="503"/>
      <c r="Q282" s="504"/>
      <c r="R282" s="504"/>
      <c r="S282" s="504"/>
      <c r="T282" s="504"/>
      <c r="U282" s="504"/>
      <c r="V282" s="503"/>
      <c r="W282" s="503"/>
      <c r="X282" s="405"/>
      <c r="Y282" s="405"/>
      <c r="Z282" s="405"/>
      <c r="AA282" s="405"/>
      <c r="AB282" s="405"/>
      <c r="AC282" s="405"/>
      <c r="AD282" s="405"/>
      <c r="AE282" s="405"/>
      <c r="AF282" s="405"/>
      <c r="AG282" s="405"/>
      <c r="AH282" s="405"/>
      <c r="AI282" s="405"/>
      <c r="AJ282" s="405"/>
      <c r="AK282" s="405"/>
      <c r="AL282" s="405"/>
      <c r="AM282" s="405"/>
      <c r="AN282" s="405"/>
      <c r="AO282" s="405"/>
    </row>
    <row r="283" spans="7:41">
      <c r="G283" s="503"/>
      <c r="H283" s="503"/>
      <c r="I283" s="504"/>
      <c r="J283" s="504"/>
      <c r="K283" s="503"/>
      <c r="L283" s="503"/>
      <c r="M283" s="503"/>
      <c r="N283" s="503"/>
      <c r="O283" s="503"/>
      <c r="P283" s="503"/>
      <c r="Q283" s="504"/>
      <c r="R283" s="504"/>
      <c r="S283" s="504"/>
      <c r="T283" s="504"/>
      <c r="U283" s="504"/>
      <c r="V283" s="503"/>
      <c r="W283" s="503"/>
      <c r="X283" s="405"/>
      <c r="Y283" s="405"/>
      <c r="Z283" s="405"/>
      <c r="AA283" s="405"/>
      <c r="AB283" s="405"/>
      <c r="AC283" s="405"/>
      <c r="AD283" s="405"/>
      <c r="AE283" s="405"/>
      <c r="AF283" s="405"/>
      <c r="AG283" s="405"/>
      <c r="AH283" s="405"/>
      <c r="AI283" s="405"/>
      <c r="AJ283" s="405"/>
      <c r="AK283" s="405"/>
      <c r="AL283" s="405"/>
      <c r="AM283" s="405"/>
      <c r="AN283" s="405"/>
      <c r="AO283" s="405"/>
    </row>
    <row r="284" spans="7:41">
      <c r="G284" s="503"/>
      <c r="H284" s="503"/>
      <c r="I284" s="504"/>
      <c r="J284" s="504"/>
      <c r="K284" s="503"/>
      <c r="L284" s="503"/>
      <c r="M284" s="503"/>
      <c r="N284" s="503"/>
      <c r="O284" s="503"/>
      <c r="P284" s="503"/>
      <c r="Q284" s="504"/>
      <c r="R284" s="504"/>
      <c r="S284" s="504"/>
      <c r="T284" s="504"/>
      <c r="U284" s="504"/>
      <c r="V284" s="503"/>
      <c r="W284" s="503"/>
      <c r="X284" s="405"/>
      <c r="Y284" s="405"/>
      <c r="Z284" s="405"/>
      <c r="AA284" s="405"/>
      <c r="AB284" s="405"/>
      <c r="AC284" s="405"/>
      <c r="AD284" s="405"/>
      <c r="AE284" s="405"/>
      <c r="AF284" s="405"/>
      <c r="AG284" s="405"/>
      <c r="AH284" s="405"/>
      <c r="AI284" s="405"/>
      <c r="AJ284" s="405"/>
      <c r="AK284" s="405"/>
      <c r="AL284" s="405"/>
      <c r="AM284" s="405"/>
      <c r="AN284" s="405"/>
      <c r="AO284" s="405"/>
    </row>
    <row r="285" spans="7:41">
      <c r="G285" s="503"/>
      <c r="H285" s="503"/>
      <c r="I285" s="504"/>
      <c r="J285" s="504"/>
      <c r="K285" s="503"/>
      <c r="L285" s="503"/>
      <c r="M285" s="503"/>
      <c r="N285" s="503"/>
      <c r="O285" s="503"/>
      <c r="P285" s="503"/>
      <c r="Q285" s="504"/>
      <c r="R285" s="504"/>
      <c r="S285" s="504"/>
      <c r="T285" s="504"/>
      <c r="U285" s="504"/>
      <c r="V285" s="503"/>
      <c r="W285" s="503"/>
      <c r="X285" s="405"/>
      <c r="Y285" s="405"/>
      <c r="Z285" s="405"/>
      <c r="AA285" s="405"/>
      <c r="AB285" s="405"/>
      <c r="AC285" s="405"/>
      <c r="AD285" s="405"/>
      <c r="AE285" s="405"/>
      <c r="AF285" s="405"/>
      <c r="AG285" s="405"/>
      <c r="AH285" s="405"/>
      <c r="AI285" s="405"/>
      <c r="AJ285" s="405"/>
      <c r="AK285" s="405"/>
      <c r="AL285" s="405"/>
      <c r="AM285" s="405"/>
      <c r="AN285" s="405"/>
      <c r="AO285" s="405"/>
    </row>
    <row r="286" spans="7:41">
      <c r="G286" s="503"/>
      <c r="H286" s="503"/>
      <c r="I286" s="504"/>
      <c r="J286" s="504"/>
      <c r="K286" s="503"/>
      <c r="L286" s="503"/>
      <c r="M286" s="503"/>
      <c r="N286" s="503"/>
      <c r="O286" s="503"/>
      <c r="P286" s="503"/>
      <c r="Q286" s="504"/>
      <c r="R286" s="504"/>
      <c r="S286" s="504"/>
      <c r="T286" s="504"/>
      <c r="U286" s="504"/>
      <c r="V286" s="503"/>
      <c r="W286" s="503"/>
      <c r="X286" s="405"/>
      <c r="Y286" s="405"/>
      <c r="Z286" s="405"/>
      <c r="AA286" s="405"/>
      <c r="AB286" s="405"/>
      <c r="AC286" s="405"/>
      <c r="AD286" s="405"/>
      <c r="AE286" s="405"/>
      <c r="AF286" s="405"/>
      <c r="AG286" s="405"/>
      <c r="AH286" s="405"/>
      <c r="AI286" s="405"/>
      <c r="AJ286" s="405"/>
      <c r="AK286" s="405"/>
      <c r="AL286" s="405"/>
      <c r="AM286" s="405"/>
      <c r="AN286" s="405"/>
      <c r="AO286" s="405"/>
    </row>
    <row r="287" spans="7:41">
      <c r="G287" s="503"/>
      <c r="H287" s="503"/>
      <c r="I287" s="504"/>
      <c r="J287" s="504"/>
      <c r="K287" s="503"/>
      <c r="L287" s="503"/>
      <c r="M287" s="503"/>
      <c r="N287" s="503"/>
      <c r="O287" s="503"/>
      <c r="P287" s="503"/>
      <c r="Q287" s="504"/>
      <c r="R287" s="504"/>
      <c r="S287" s="504"/>
      <c r="T287" s="504"/>
      <c r="U287" s="504"/>
      <c r="V287" s="503"/>
      <c r="W287" s="503"/>
      <c r="X287" s="405"/>
      <c r="Y287" s="405"/>
      <c r="Z287" s="405"/>
      <c r="AA287" s="405"/>
      <c r="AB287" s="405"/>
      <c r="AC287" s="405"/>
      <c r="AD287" s="405"/>
      <c r="AE287" s="405"/>
      <c r="AF287" s="405"/>
      <c r="AG287" s="405"/>
      <c r="AH287" s="405"/>
      <c r="AI287" s="405"/>
      <c r="AJ287" s="405"/>
      <c r="AK287" s="405"/>
      <c r="AL287" s="405"/>
      <c r="AM287" s="405"/>
      <c r="AN287" s="405"/>
      <c r="AO287" s="405"/>
    </row>
    <row r="288" spans="7:41">
      <c r="G288" s="503"/>
      <c r="H288" s="503"/>
      <c r="I288" s="504"/>
      <c r="J288" s="504"/>
      <c r="K288" s="503"/>
      <c r="L288" s="503"/>
      <c r="M288" s="503"/>
      <c r="N288" s="503"/>
      <c r="O288" s="503"/>
      <c r="P288" s="503"/>
      <c r="Q288" s="504"/>
      <c r="R288" s="504"/>
      <c r="S288" s="504"/>
      <c r="T288" s="504"/>
      <c r="U288" s="504"/>
      <c r="V288" s="503"/>
      <c r="W288" s="503"/>
      <c r="X288" s="405"/>
      <c r="Y288" s="405"/>
      <c r="Z288" s="405"/>
      <c r="AA288" s="405"/>
      <c r="AB288" s="405"/>
      <c r="AC288" s="405"/>
      <c r="AD288" s="405"/>
      <c r="AE288" s="405"/>
      <c r="AF288" s="405"/>
      <c r="AG288" s="405"/>
      <c r="AH288" s="405"/>
      <c r="AI288" s="405"/>
      <c r="AJ288" s="405"/>
      <c r="AK288" s="405"/>
      <c r="AL288" s="405"/>
      <c r="AM288" s="405"/>
      <c r="AN288" s="405"/>
      <c r="AO288" s="405"/>
    </row>
    <row r="289" spans="7:41">
      <c r="G289" s="503"/>
      <c r="H289" s="503"/>
      <c r="I289" s="504"/>
      <c r="J289" s="504"/>
      <c r="K289" s="503"/>
      <c r="L289" s="503"/>
      <c r="M289" s="503"/>
      <c r="N289" s="503"/>
      <c r="O289" s="503"/>
      <c r="P289" s="503"/>
      <c r="Q289" s="504"/>
      <c r="R289" s="504"/>
      <c r="S289" s="504"/>
      <c r="T289" s="504"/>
      <c r="U289" s="504"/>
      <c r="V289" s="503"/>
      <c r="W289" s="503"/>
      <c r="X289" s="405"/>
      <c r="Y289" s="405"/>
      <c r="Z289" s="405"/>
      <c r="AA289" s="405"/>
      <c r="AB289" s="405"/>
      <c r="AC289" s="405"/>
      <c r="AD289" s="405"/>
      <c r="AE289" s="405"/>
      <c r="AF289" s="405"/>
      <c r="AG289" s="405"/>
      <c r="AH289" s="405"/>
      <c r="AI289" s="405"/>
      <c r="AJ289" s="405"/>
      <c r="AK289" s="405"/>
      <c r="AL289" s="405"/>
      <c r="AM289" s="405"/>
      <c r="AN289" s="405"/>
      <c r="AO289" s="405"/>
    </row>
    <row r="290" spans="7:41">
      <c r="G290" s="503"/>
      <c r="H290" s="503"/>
      <c r="I290" s="504"/>
      <c r="J290" s="504"/>
      <c r="K290" s="503"/>
      <c r="L290" s="503"/>
      <c r="M290" s="503"/>
      <c r="N290" s="503"/>
      <c r="O290" s="503"/>
      <c r="P290" s="503"/>
      <c r="Q290" s="504"/>
      <c r="R290" s="504"/>
      <c r="S290" s="504"/>
      <c r="T290" s="504"/>
      <c r="U290" s="504"/>
      <c r="V290" s="503"/>
      <c r="W290" s="503"/>
      <c r="X290" s="405"/>
      <c r="Y290" s="405"/>
      <c r="Z290" s="405"/>
      <c r="AA290" s="405"/>
      <c r="AB290" s="405"/>
      <c r="AC290" s="405"/>
      <c r="AD290" s="405"/>
      <c r="AE290" s="405"/>
      <c r="AF290" s="405"/>
      <c r="AG290" s="405"/>
      <c r="AH290" s="405"/>
      <c r="AI290" s="405"/>
      <c r="AJ290" s="405"/>
      <c r="AK290" s="405"/>
      <c r="AL290" s="405"/>
      <c r="AM290" s="405"/>
      <c r="AN290" s="405"/>
      <c r="AO290" s="405"/>
    </row>
    <row r="291" spans="7:41">
      <c r="G291" s="503"/>
      <c r="H291" s="503"/>
      <c r="I291" s="504"/>
      <c r="J291" s="504"/>
      <c r="K291" s="503"/>
      <c r="L291" s="503"/>
      <c r="M291" s="503"/>
      <c r="N291" s="503"/>
      <c r="O291" s="503"/>
      <c r="P291" s="503"/>
      <c r="Q291" s="504"/>
      <c r="R291" s="504"/>
      <c r="S291" s="504"/>
      <c r="T291" s="504"/>
      <c r="U291" s="504"/>
      <c r="V291" s="503"/>
      <c r="W291" s="503"/>
      <c r="X291" s="405"/>
      <c r="Y291" s="405"/>
      <c r="Z291" s="405"/>
      <c r="AA291" s="405"/>
      <c r="AB291" s="405"/>
      <c r="AC291" s="405"/>
      <c r="AD291" s="405"/>
      <c r="AE291" s="405"/>
      <c r="AF291" s="405"/>
      <c r="AG291" s="405"/>
      <c r="AH291" s="405"/>
      <c r="AI291" s="405"/>
      <c r="AJ291" s="405"/>
      <c r="AK291" s="405"/>
      <c r="AL291" s="405"/>
      <c r="AM291" s="405"/>
      <c r="AN291" s="405"/>
      <c r="AO291" s="405"/>
    </row>
    <row r="292" spans="7:41">
      <c r="G292" s="503"/>
      <c r="H292" s="503"/>
      <c r="I292" s="504"/>
      <c r="J292" s="504"/>
      <c r="K292" s="503"/>
      <c r="L292" s="503"/>
      <c r="M292" s="503"/>
      <c r="N292" s="503"/>
      <c r="O292" s="503"/>
      <c r="P292" s="503"/>
      <c r="Q292" s="504"/>
      <c r="R292" s="504"/>
      <c r="S292" s="504"/>
      <c r="T292" s="504"/>
      <c r="U292" s="504"/>
      <c r="V292" s="503"/>
      <c r="W292" s="503"/>
      <c r="X292" s="405"/>
      <c r="Y292" s="405"/>
      <c r="Z292" s="405"/>
      <c r="AA292" s="405"/>
      <c r="AB292" s="405"/>
      <c r="AC292" s="405"/>
      <c r="AD292" s="405"/>
      <c r="AE292" s="405"/>
      <c r="AF292" s="405"/>
      <c r="AG292" s="405"/>
      <c r="AH292" s="405"/>
      <c r="AI292" s="405"/>
      <c r="AJ292" s="405"/>
      <c r="AK292" s="405"/>
      <c r="AL292" s="405"/>
      <c r="AM292" s="405"/>
      <c r="AN292" s="405"/>
      <c r="AO292" s="405"/>
    </row>
    <row r="293" spans="7:41">
      <c r="G293" s="503"/>
      <c r="H293" s="503"/>
      <c r="I293" s="504"/>
      <c r="J293" s="504"/>
      <c r="K293" s="503"/>
      <c r="L293" s="503"/>
      <c r="M293" s="503"/>
      <c r="N293" s="503"/>
      <c r="O293" s="503"/>
      <c r="P293" s="503"/>
      <c r="Q293" s="504"/>
      <c r="R293" s="504"/>
      <c r="S293" s="504"/>
      <c r="T293" s="504"/>
      <c r="U293" s="504"/>
      <c r="V293" s="503"/>
      <c r="W293" s="503"/>
      <c r="X293" s="405"/>
      <c r="Y293" s="405"/>
      <c r="Z293" s="405"/>
      <c r="AA293" s="405"/>
      <c r="AB293" s="405"/>
      <c r="AC293" s="405"/>
      <c r="AD293" s="405"/>
      <c r="AE293" s="405"/>
      <c r="AF293" s="405"/>
      <c r="AG293" s="405"/>
      <c r="AH293" s="405"/>
      <c r="AI293" s="405"/>
      <c r="AJ293" s="405"/>
      <c r="AK293" s="405"/>
      <c r="AL293" s="405"/>
      <c r="AM293" s="405"/>
      <c r="AN293" s="405"/>
      <c r="AO293" s="405"/>
    </row>
    <row r="294" spans="7:41">
      <c r="G294" s="503"/>
      <c r="H294" s="503"/>
      <c r="I294" s="504"/>
      <c r="J294" s="504"/>
      <c r="K294" s="503"/>
      <c r="L294" s="503"/>
      <c r="M294" s="503"/>
      <c r="N294" s="503"/>
      <c r="O294" s="503"/>
      <c r="P294" s="503"/>
      <c r="Q294" s="504"/>
      <c r="R294" s="504"/>
      <c r="S294" s="504"/>
      <c r="T294" s="504"/>
      <c r="U294" s="504"/>
      <c r="V294" s="503"/>
      <c r="W294" s="503"/>
      <c r="X294" s="405"/>
      <c r="Y294" s="405"/>
      <c r="Z294" s="405"/>
      <c r="AA294" s="405"/>
      <c r="AB294" s="405"/>
      <c r="AC294" s="405"/>
      <c r="AD294" s="405"/>
      <c r="AE294" s="405"/>
      <c r="AF294" s="405"/>
      <c r="AG294" s="405"/>
      <c r="AH294" s="405"/>
      <c r="AI294" s="405"/>
      <c r="AJ294" s="405"/>
      <c r="AK294" s="405"/>
      <c r="AL294" s="405"/>
      <c r="AM294" s="405"/>
      <c r="AN294" s="405"/>
      <c r="AO294" s="405"/>
    </row>
    <row r="295" spans="7:41">
      <c r="G295" s="503"/>
      <c r="H295" s="503"/>
      <c r="I295" s="504"/>
      <c r="J295" s="504"/>
      <c r="K295" s="503"/>
      <c r="L295" s="503"/>
      <c r="M295" s="503"/>
      <c r="N295" s="503"/>
      <c r="O295" s="503"/>
      <c r="P295" s="503"/>
      <c r="Q295" s="504"/>
      <c r="R295" s="504"/>
      <c r="S295" s="504"/>
      <c r="T295" s="504"/>
      <c r="U295" s="504"/>
      <c r="V295" s="503"/>
      <c r="W295" s="503"/>
      <c r="X295" s="405"/>
      <c r="Y295" s="405"/>
      <c r="Z295" s="405"/>
      <c r="AA295" s="405"/>
      <c r="AB295" s="405"/>
      <c r="AC295" s="405"/>
      <c r="AD295" s="405"/>
      <c r="AE295" s="405"/>
      <c r="AF295" s="405"/>
      <c r="AG295" s="405"/>
      <c r="AH295" s="405"/>
      <c r="AI295" s="405"/>
      <c r="AJ295" s="405"/>
      <c r="AK295" s="405"/>
      <c r="AL295" s="405"/>
      <c r="AM295" s="405"/>
      <c r="AN295" s="405"/>
      <c r="AO295" s="405"/>
    </row>
    <row r="296" spans="7:41">
      <c r="G296" s="503"/>
      <c r="H296" s="503"/>
      <c r="I296" s="504"/>
      <c r="J296" s="504"/>
      <c r="K296" s="503"/>
      <c r="L296" s="503"/>
      <c r="M296" s="503"/>
      <c r="N296" s="503"/>
      <c r="O296" s="503"/>
      <c r="P296" s="503"/>
      <c r="Q296" s="504"/>
      <c r="R296" s="504"/>
      <c r="S296" s="504"/>
      <c r="T296" s="504"/>
      <c r="U296" s="504"/>
      <c r="V296" s="503"/>
      <c r="W296" s="503"/>
      <c r="X296" s="405"/>
      <c r="Y296" s="405"/>
      <c r="Z296" s="405"/>
      <c r="AA296" s="405"/>
      <c r="AB296" s="405"/>
      <c r="AC296" s="405"/>
      <c r="AD296" s="405"/>
      <c r="AE296" s="405"/>
      <c r="AF296" s="405"/>
      <c r="AG296" s="405"/>
      <c r="AH296" s="405"/>
      <c r="AI296" s="405"/>
      <c r="AJ296" s="405"/>
      <c r="AK296" s="405"/>
      <c r="AL296" s="405"/>
      <c r="AM296" s="405"/>
      <c r="AN296" s="405"/>
      <c r="AO296" s="405"/>
    </row>
    <row r="297" spans="7:41">
      <c r="G297" s="503"/>
      <c r="H297" s="503"/>
      <c r="I297" s="504"/>
      <c r="J297" s="504"/>
      <c r="K297" s="503"/>
      <c r="L297" s="503"/>
      <c r="M297" s="503"/>
      <c r="N297" s="503"/>
      <c r="O297" s="503"/>
      <c r="P297" s="503"/>
      <c r="Q297" s="504"/>
      <c r="R297" s="504"/>
      <c r="S297" s="504"/>
      <c r="T297" s="504"/>
      <c r="U297" s="504"/>
      <c r="V297" s="503"/>
      <c r="W297" s="503"/>
      <c r="X297" s="405"/>
      <c r="Y297" s="405"/>
      <c r="Z297" s="405"/>
      <c r="AA297" s="405"/>
      <c r="AB297" s="405"/>
      <c r="AC297" s="405"/>
      <c r="AD297" s="405"/>
      <c r="AE297" s="405"/>
      <c r="AF297" s="405"/>
      <c r="AG297" s="405"/>
      <c r="AH297" s="405"/>
      <c r="AI297" s="405"/>
      <c r="AJ297" s="405"/>
      <c r="AK297" s="405"/>
      <c r="AL297" s="405"/>
      <c r="AM297" s="405"/>
      <c r="AN297" s="405"/>
      <c r="AO297" s="405"/>
    </row>
    <row r="298" spans="7:41">
      <c r="G298" s="503"/>
      <c r="H298" s="503"/>
      <c r="I298" s="504"/>
      <c r="J298" s="504"/>
      <c r="K298" s="503"/>
      <c r="L298" s="503"/>
      <c r="M298" s="503"/>
      <c r="N298" s="503"/>
      <c r="O298" s="503"/>
      <c r="P298" s="503"/>
      <c r="Q298" s="504"/>
      <c r="R298" s="504"/>
      <c r="S298" s="504"/>
      <c r="T298" s="504"/>
      <c r="U298" s="504"/>
      <c r="V298" s="503"/>
      <c r="W298" s="503"/>
      <c r="X298" s="405"/>
      <c r="Y298" s="405"/>
      <c r="Z298" s="405"/>
      <c r="AA298" s="405"/>
      <c r="AB298" s="405"/>
      <c r="AC298" s="405"/>
      <c r="AD298" s="405"/>
      <c r="AE298" s="405"/>
      <c r="AF298" s="405"/>
      <c r="AG298" s="405"/>
      <c r="AH298" s="405"/>
      <c r="AI298" s="405"/>
      <c r="AJ298" s="405"/>
      <c r="AK298" s="405"/>
      <c r="AL298" s="405"/>
      <c r="AM298" s="405"/>
      <c r="AN298" s="405"/>
      <c r="AO298" s="405"/>
    </row>
    <row r="299" spans="7:41">
      <c r="G299" s="503"/>
      <c r="H299" s="503"/>
      <c r="I299" s="504"/>
      <c r="J299" s="504"/>
      <c r="K299" s="503"/>
      <c r="L299" s="503"/>
      <c r="M299" s="503"/>
      <c r="N299" s="503"/>
      <c r="O299" s="503"/>
      <c r="P299" s="503"/>
      <c r="Q299" s="504"/>
      <c r="R299" s="504"/>
      <c r="S299" s="504"/>
      <c r="T299" s="504"/>
      <c r="U299" s="504"/>
      <c r="V299" s="503"/>
      <c r="W299" s="503"/>
      <c r="X299" s="405"/>
      <c r="Y299" s="405"/>
      <c r="Z299" s="405"/>
      <c r="AA299" s="405"/>
      <c r="AB299" s="405"/>
      <c r="AC299" s="405"/>
      <c r="AD299" s="405"/>
      <c r="AE299" s="405"/>
      <c r="AF299" s="405"/>
      <c r="AG299" s="405"/>
      <c r="AH299" s="405"/>
      <c r="AI299" s="405"/>
      <c r="AJ299" s="405"/>
      <c r="AK299" s="405"/>
      <c r="AL299" s="405"/>
      <c r="AM299" s="405"/>
      <c r="AN299" s="405"/>
      <c r="AO299" s="405"/>
    </row>
    <row r="300" spans="7:41">
      <c r="G300" s="503"/>
      <c r="H300" s="503"/>
      <c r="I300" s="504"/>
      <c r="J300" s="504"/>
      <c r="K300" s="503"/>
      <c r="L300" s="503"/>
      <c r="M300" s="503"/>
      <c r="N300" s="503"/>
      <c r="O300" s="503"/>
      <c r="P300" s="503"/>
      <c r="Q300" s="504"/>
      <c r="R300" s="504"/>
      <c r="S300" s="504"/>
      <c r="T300" s="504"/>
      <c r="U300" s="504"/>
      <c r="V300" s="503"/>
      <c r="W300" s="503"/>
      <c r="X300" s="405"/>
      <c r="Y300" s="405"/>
      <c r="Z300" s="405"/>
      <c r="AA300" s="405"/>
      <c r="AB300" s="405"/>
      <c r="AC300" s="405"/>
      <c r="AD300" s="405"/>
      <c r="AE300" s="405"/>
      <c r="AF300" s="405"/>
      <c r="AG300" s="405"/>
      <c r="AH300" s="405"/>
      <c r="AI300" s="405"/>
      <c r="AJ300" s="405"/>
      <c r="AK300" s="405"/>
      <c r="AL300" s="405"/>
      <c r="AM300" s="405"/>
      <c r="AN300" s="405"/>
      <c r="AO300" s="405"/>
    </row>
    <row r="301" spans="7:41">
      <c r="G301" s="503"/>
      <c r="H301" s="503"/>
      <c r="I301" s="504"/>
      <c r="J301" s="504"/>
      <c r="K301" s="503"/>
      <c r="L301" s="503"/>
      <c r="M301" s="503"/>
      <c r="N301" s="503"/>
      <c r="O301" s="503"/>
      <c r="P301" s="503"/>
      <c r="Q301" s="504"/>
      <c r="R301" s="504"/>
      <c r="S301" s="504"/>
      <c r="T301" s="504"/>
      <c r="U301" s="504"/>
      <c r="V301" s="503"/>
      <c r="W301" s="503"/>
      <c r="X301" s="405"/>
      <c r="Y301" s="405"/>
      <c r="Z301" s="405"/>
      <c r="AA301" s="405"/>
      <c r="AB301" s="405"/>
      <c r="AC301" s="405"/>
      <c r="AD301" s="405"/>
      <c r="AE301" s="405"/>
      <c r="AF301" s="405"/>
      <c r="AG301" s="405"/>
      <c r="AH301" s="405"/>
      <c r="AI301" s="405"/>
      <c r="AJ301" s="405"/>
      <c r="AK301" s="405"/>
      <c r="AL301" s="405"/>
      <c r="AM301" s="405"/>
      <c r="AN301" s="405"/>
      <c r="AO301" s="405"/>
    </row>
    <row r="302" spans="7:41">
      <c r="G302" s="503"/>
      <c r="H302" s="503"/>
      <c r="I302" s="504"/>
      <c r="J302" s="504"/>
      <c r="K302" s="503"/>
      <c r="L302" s="503"/>
      <c r="M302" s="503"/>
      <c r="N302" s="503"/>
      <c r="O302" s="503"/>
      <c r="P302" s="503"/>
      <c r="Q302" s="504"/>
      <c r="R302" s="504"/>
      <c r="S302" s="504"/>
      <c r="T302" s="504"/>
      <c r="U302" s="504"/>
      <c r="V302" s="503"/>
      <c r="W302" s="503"/>
      <c r="X302" s="405"/>
      <c r="Y302" s="405"/>
      <c r="Z302" s="405"/>
      <c r="AA302" s="405"/>
      <c r="AB302" s="405"/>
      <c r="AC302" s="405"/>
      <c r="AD302" s="405"/>
      <c r="AE302" s="405"/>
      <c r="AF302" s="405"/>
      <c r="AG302" s="405"/>
      <c r="AH302" s="405"/>
      <c r="AI302" s="405"/>
      <c r="AJ302" s="405"/>
      <c r="AK302" s="405"/>
      <c r="AL302" s="405"/>
      <c r="AM302" s="405"/>
      <c r="AN302" s="405"/>
      <c r="AO302" s="405"/>
    </row>
    <row r="303" spans="7:41">
      <c r="G303" s="503"/>
      <c r="H303" s="503"/>
      <c r="I303" s="504"/>
      <c r="J303" s="504"/>
      <c r="K303" s="503"/>
      <c r="L303" s="503"/>
      <c r="M303" s="503"/>
      <c r="N303" s="503"/>
      <c r="O303" s="503"/>
      <c r="P303" s="503"/>
      <c r="Q303" s="504"/>
      <c r="R303" s="504"/>
      <c r="S303" s="504"/>
      <c r="T303" s="504"/>
      <c r="U303" s="504"/>
      <c r="V303" s="503"/>
      <c r="W303" s="503"/>
      <c r="X303" s="405"/>
      <c r="Y303" s="405"/>
      <c r="Z303" s="405"/>
      <c r="AA303" s="405"/>
      <c r="AB303" s="405"/>
      <c r="AC303" s="405"/>
      <c r="AD303" s="405"/>
      <c r="AE303" s="405"/>
      <c r="AF303" s="405"/>
      <c r="AG303" s="405"/>
      <c r="AH303" s="405"/>
      <c r="AI303" s="405"/>
      <c r="AJ303" s="405"/>
      <c r="AK303" s="405"/>
      <c r="AL303" s="405"/>
      <c r="AM303" s="405"/>
      <c r="AN303" s="405"/>
      <c r="AO303" s="405"/>
    </row>
    <row r="304" spans="7:41">
      <c r="G304" s="503"/>
      <c r="H304" s="503"/>
      <c r="I304" s="504"/>
      <c r="J304" s="504"/>
      <c r="K304" s="503"/>
      <c r="L304" s="503"/>
      <c r="M304" s="503"/>
      <c r="N304" s="503"/>
      <c r="O304" s="503"/>
      <c r="P304" s="503"/>
      <c r="Q304" s="504"/>
      <c r="R304" s="504"/>
      <c r="S304" s="504"/>
      <c r="T304" s="504"/>
      <c r="U304" s="504"/>
      <c r="V304" s="503"/>
      <c r="W304" s="503"/>
      <c r="X304" s="405"/>
      <c r="Y304" s="405"/>
      <c r="Z304" s="405"/>
      <c r="AA304" s="405"/>
      <c r="AB304" s="405"/>
      <c r="AC304" s="405"/>
      <c r="AD304" s="405"/>
      <c r="AE304" s="405"/>
      <c r="AF304" s="405"/>
      <c r="AG304" s="405"/>
      <c r="AH304" s="405"/>
      <c r="AI304" s="405"/>
      <c r="AJ304" s="405"/>
      <c r="AK304" s="405"/>
      <c r="AL304" s="405"/>
      <c r="AM304" s="405"/>
      <c r="AN304" s="405"/>
      <c r="AO304" s="405"/>
    </row>
    <row r="305" spans="7:41">
      <c r="G305" s="503"/>
      <c r="H305" s="503"/>
      <c r="I305" s="504"/>
      <c r="J305" s="504"/>
      <c r="K305" s="503"/>
      <c r="L305" s="503"/>
      <c r="M305" s="503"/>
      <c r="N305" s="503"/>
      <c r="O305" s="503"/>
      <c r="P305" s="503"/>
      <c r="Q305" s="504"/>
      <c r="R305" s="504"/>
      <c r="S305" s="504"/>
      <c r="T305" s="504"/>
      <c r="U305" s="504"/>
      <c r="V305" s="503"/>
      <c r="W305" s="503"/>
      <c r="X305" s="405"/>
      <c r="Y305" s="405"/>
      <c r="Z305" s="405"/>
      <c r="AA305" s="405"/>
      <c r="AB305" s="405"/>
      <c r="AC305" s="405"/>
      <c r="AD305" s="405"/>
      <c r="AE305" s="405"/>
      <c r="AF305" s="405"/>
      <c r="AG305" s="405"/>
      <c r="AH305" s="405"/>
      <c r="AI305" s="405"/>
      <c r="AJ305" s="405"/>
      <c r="AK305" s="405"/>
      <c r="AL305" s="405"/>
      <c r="AM305" s="405"/>
      <c r="AN305" s="405"/>
      <c r="AO305" s="405"/>
    </row>
    <row r="306" spans="7:41">
      <c r="G306" s="503"/>
      <c r="H306" s="503"/>
      <c r="I306" s="504"/>
      <c r="J306" s="504"/>
      <c r="K306" s="503"/>
      <c r="L306" s="503"/>
      <c r="M306" s="503"/>
      <c r="N306" s="503"/>
      <c r="O306" s="503"/>
      <c r="P306" s="503"/>
      <c r="Q306" s="504"/>
      <c r="R306" s="504"/>
      <c r="S306" s="504"/>
      <c r="T306" s="504"/>
      <c r="U306" s="504"/>
      <c r="V306" s="503"/>
      <c r="W306" s="503"/>
      <c r="X306" s="405"/>
      <c r="Y306" s="405"/>
      <c r="Z306" s="405"/>
      <c r="AA306" s="405"/>
      <c r="AB306" s="405"/>
      <c r="AC306" s="405"/>
      <c r="AD306" s="405"/>
      <c r="AE306" s="405"/>
      <c r="AF306" s="405"/>
      <c r="AG306" s="405"/>
      <c r="AH306" s="405"/>
      <c r="AI306" s="405"/>
      <c r="AJ306" s="405"/>
      <c r="AK306" s="405"/>
      <c r="AL306" s="405"/>
      <c r="AM306" s="405"/>
      <c r="AN306" s="405"/>
      <c r="AO306" s="405"/>
    </row>
    <row r="307" spans="7:41">
      <c r="G307" s="503"/>
      <c r="H307" s="503"/>
      <c r="I307" s="504"/>
      <c r="J307" s="504"/>
      <c r="K307" s="503"/>
      <c r="L307" s="503"/>
      <c r="M307" s="503"/>
      <c r="N307" s="503"/>
      <c r="O307" s="503"/>
      <c r="P307" s="503"/>
      <c r="Q307" s="504"/>
      <c r="R307" s="504"/>
      <c r="S307" s="504"/>
      <c r="T307" s="504"/>
      <c r="U307" s="504"/>
      <c r="V307" s="503"/>
      <c r="W307" s="503"/>
      <c r="X307" s="405"/>
      <c r="Y307" s="405"/>
      <c r="Z307" s="405"/>
      <c r="AA307" s="405"/>
      <c r="AB307" s="405"/>
      <c r="AC307" s="405"/>
      <c r="AD307" s="405"/>
      <c r="AE307" s="405"/>
      <c r="AF307" s="405"/>
      <c r="AG307" s="405"/>
      <c r="AH307" s="405"/>
      <c r="AI307" s="405"/>
      <c r="AJ307" s="405"/>
      <c r="AK307" s="405"/>
      <c r="AL307" s="405"/>
      <c r="AM307" s="405"/>
      <c r="AN307" s="405"/>
      <c r="AO307" s="405"/>
    </row>
    <row r="308" spans="7:41">
      <c r="G308" s="503"/>
      <c r="H308" s="503"/>
      <c r="I308" s="504"/>
      <c r="J308" s="504"/>
      <c r="K308" s="503"/>
      <c r="L308" s="503"/>
      <c r="M308" s="503"/>
      <c r="N308" s="503"/>
      <c r="O308" s="503"/>
      <c r="P308" s="503"/>
      <c r="Q308" s="504"/>
      <c r="R308" s="504"/>
      <c r="S308" s="504"/>
      <c r="T308" s="504"/>
      <c r="U308" s="504"/>
      <c r="V308" s="503"/>
      <c r="W308" s="503"/>
      <c r="X308" s="405"/>
      <c r="Y308" s="405"/>
      <c r="Z308" s="405"/>
      <c r="AA308" s="405"/>
      <c r="AB308" s="405"/>
      <c r="AC308" s="405"/>
      <c r="AD308" s="405"/>
      <c r="AE308" s="405"/>
      <c r="AF308" s="405"/>
      <c r="AG308" s="405"/>
      <c r="AH308" s="405"/>
      <c r="AI308" s="405"/>
      <c r="AJ308" s="405"/>
      <c r="AK308" s="405"/>
      <c r="AL308" s="405"/>
      <c r="AM308" s="405"/>
      <c r="AN308" s="405"/>
      <c r="AO308" s="405"/>
    </row>
    <row r="309" spans="7:41">
      <c r="G309" s="503"/>
      <c r="H309" s="503"/>
      <c r="I309" s="504"/>
      <c r="J309" s="504"/>
      <c r="K309" s="503"/>
      <c r="L309" s="503"/>
      <c r="M309" s="503"/>
      <c r="N309" s="503"/>
      <c r="O309" s="503"/>
      <c r="P309" s="503"/>
      <c r="Q309" s="504"/>
      <c r="R309" s="504"/>
      <c r="S309" s="504"/>
      <c r="T309" s="504"/>
      <c r="U309" s="504"/>
      <c r="V309" s="503"/>
      <c r="W309" s="503"/>
      <c r="X309" s="405"/>
      <c r="Y309" s="405"/>
      <c r="Z309" s="405"/>
      <c r="AA309" s="405"/>
      <c r="AB309" s="405"/>
      <c r="AC309" s="405"/>
      <c r="AD309" s="405"/>
      <c r="AE309" s="405"/>
      <c r="AF309" s="405"/>
      <c r="AG309" s="405"/>
      <c r="AH309" s="405"/>
      <c r="AI309" s="405"/>
      <c r="AJ309" s="405"/>
      <c r="AK309" s="405"/>
      <c r="AL309" s="405"/>
      <c r="AM309" s="405"/>
      <c r="AN309" s="405"/>
      <c r="AO309" s="405"/>
    </row>
    <row r="310" spans="7:41">
      <c r="G310" s="503"/>
      <c r="H310" s="503"/>
      <c r="I310" s="504"/>
      <c r="J310" s="504"/>
      <c r="K310" s="503"/>
      <c r="L310" s="503"/>
      <c r="M310" s="503"/>
      <c r="N310" s="503"/>
      <c r="O310" s="503"/>
      <c r="P310" s="503"/>
      <c r="Q310" s="504"/>
      <c r="R310" s="504"/>
      <c r="S310" s="504"/>
      <c r="T310" s="504"/>
      <c r="U310" s="504"/>
      <c r="V310" s="503"/>
      <c r="W310" s="503"/>
      <c r="X310" s="405"/>
      <c r="Y310" s="405"/>
      <c r="Z310" s="405"/>
      <c r="AA310" s="405"/>
      <c r="AB310" s="405"/>
      <c r="AC310" s="405"/>
      <c r="AD310" s="405"/>
      <c r="AE310" s="405"/>
      <c r="AF310" s="405"/>
      <c r="AG310" s="405"/>
      <c r="AH310" s="405"/>
      <c r="AI310" s="405"/>
      <c r="AJ310" s="405"/>
      <c r="AK310" s="405"/>
      <c r="AL310" s="405"/>
      <c r="AM310" s="405"/>
      <c r="AN310" s="405"/>
      <c r="AO310" s="405"/>
    </row>
    <row r="311" spans="7:41">
      <c r="G311" s="503"/>
      <c r="H311" s="503"/>
      <c r="I311" s="504"/>
      <c r="J311" s="504"/>
      <c r="K311" s="503"/>
      <c r="L311" s="503"/>
      <c r="M311" s="503"/>
      <c r="N311" s="503"/>
      <c r="O311" s="503"/>
      <c r="P311" s="503"/>
      <c r="Q311" s="504"/>
      <c r="R311" s="504"/>
      <c r="S311" s="504"/>
      <c r="T311" s="504"/>
      <c r="U311" s="504"/>
      <c r="V311" s="503"/>
      <c r="W311" s="503"/>
      <c r="X311" s="405"/>
      <c r="Y311" s="405"/>
      <c r="Z311" s="405"/>
      <c r="AA311" s="405"/>
      <c r="AB311" s="405"/>
      <c r="AC311" s="405"/>
      <c r="AD311" s="405"/>
      <c r="AE311" s="405"/>
      <c r="AF311" s="405"/>
      <c r="AG311" s="405"/>
      <c r="AH311" s="405"/>
      <c r="AI311" s="405"/>
      <c r="AJ311" s="405"/>
      <c r="AK311" s="405"/>
      <c r="AL311" s="405"/>
      <c r="AM311" s="405"/>
      <c r="AN311" s="405"/>
      <c r="AO311" s="405"/>
    </row>
    <row r="312" spans="7:41">
      <c r="G312" s="503"/>
      <c r="H312" s="503"/>
      <c r="I312" s="504"/>
      <c r="J312" s="504"/>
      <c r="K312" s="503"/>
      <c r="L312" s="503"/>
      <c r="M312" s="503"/>
      <c r="N312" s="503"/>
      <c r="O312" s="503"/>
      <c r="P312" s="503"/>
      <c r="Q312" s="504"/>
      <c r="R312" s="504"/>
      <c r="S312" s="504"/>
      <c r="T312" s="504"/>
      <c r="U312" s="504"/>
      <c r="V312" s="503"/>
      <c r="W312" s="503"/>
      <c r="X312" s="405"/>
      <c r="Y312" s="405"/>
      <c r="Z312" s="405"/>
      <c r="AA312" s="405"/>
      <c r="AB312" s="405"/>
      <c r="AC312" s="405"/>
      <c r="AD312" s="405"/>
      <c r="AE312" s="405"/>
      <c r="AF312" s="405"/>
      <c r="AG312" s="405"/>
      <c r="AH312" s="405"/>
      <c r="AI312" s="405"/>
      <c r="AJ312" s="405"/>
      <c r="AK312" s="405"/>
      <c r="AL312" s="405"/>
      <c r="AM312" s="405"/>
      <c r="AN312" s="405"/>
      <c r="AO312" s="405"/>
    </row>
    <row r="313" spans="7:41">
      <c r="G313" s="503"/>
      <c r="H313" s="503"/>
      <c r="I313" s="504"/>
      <c r="J313" s="504"/>
      <c r="K313" s="503"/>
      <c r="L313" s="503"/>
      <c r="M313" s="503"/>
      <c r="N313" s="503"/>
      <c r="O313" s="503"/>
      <c r="P313" s="503"/>
      <c r="Q313" s="504"/>
      <c r="R313" s="504"/>
      <c r="S313" s="504"/>
      <c r="T313" s="504"/>
      <c r="U313" s="504"/>
      <c r="V313" s="503"/>
      <c r="W313" s="503"/>
      <c r="X313" s="405"/>
      <c r="Y313" s="405"/>
      <c r="Z313" s="405"/>
      <c r="AA313" s="405"/>
      <c r="AB313" s="405"/>
      <c r="AC313" s="405"/>
      <c r="AD313" s="405"/>
      <c r="AE313" s="405"/>
      <c r="AF313" s="405"/>
      <c r="AG313" s="405"/>
      <c r="AH313" s="405"/>
      <c r="AI313" s="405"/>
      <c r="AJ313" s="405"/>
      <c r="AK313" s="405"/>
      <c r="AL313" s="405"/>
      <c r="AM313" s="405"/>
      <c r="AN313" s="405"/>
      <c r="AO313" s="405"/>
    </row>
    <row r="314" spans="7:41">
      <c r="G314" s="503"/>
      <c r="H314" s="503"/>
      <c r="I314" s="504"/>
      <c r="J314" s="504"/>
      <c r="K314" s="503"/>
      <c r="L314" s="503"/>
      <c r="M314" s="503"/>
      <c r="N314" s="503"/>
      <c r="O314" s="503"/>
      <c r="P314" s="503"/>
      <c r="Q314" s="504"/>
      <c r="R314" s="504"/>
      <c r="S314" s="504"/>
      <c r="T314" s="504"/>
      <c r="U314" s="504"/>
      <c r="V314" s="503"/>
      <c r="W314" s="503"/>
      <c r="X314" s="405"/>
      <c r="Y314" s="405"/>
      <c r="Z314" s="405"/>
      <c r="AA314" s="405"/>
      <c r="AB314" s="405"/>
      <c r="AC314" s="405"/>
      <c r="AD314" s="405"/>
      <c r="AE314" s="405"/>
      <c r="AF314" s="405"/>
      <c r="AG314" s="405"/>
      <c r="AH314" s="405"/>
      <c r="AI314" s="405"/>
      <c r="AJ314" s="405"/>
      <c r="AK314" s="405"/>
      <c r="AL314" s="405"/>
      <c r="AM314" s="405"/>
      <c r="AN314" s="405"/>
      <c r="AO314" s="405"/>
    </row>
    <row r="315" spans="7:41">
      <c r="G315" s="503"/>
      <c r="H315" s="503"/>
      <c r="I315" s="504"/>
      <c r="J315" s="504"/>
      <c r="K315" s="503"/>
      <c r="L315" s="503"/>
      <c r="M315" s="503"/>
      <c r="N315" s="503"/>
      <c r="O315" s="503"/>
      <c r="P315" s="503"/>
      <c r="Q315" s="504"/>
      <c r="R315" s="504"/>
      <c r="S315" s="504"/>
      <c r="T315" s="504"/>
      <c r="U315" s="504"/>
      <c r="V315" s="503"/>
      <c r="W315" s="503"/>
      <c r="X315" s="405"/>
      <c r="Y315" s="405"/>
      <c r="Z315" s="405"/>
      <c r="AA315" s="405"/>
      <c r="AB315" s="405"/>
      <c r="AC315" s="405"/>
      <c r="AD315" s="405"/>
      <c r="AE315" s="405"/>
      <c r="AF315" s="405"/>
      <c r="AG315" s="405"/>
      <c r="AH315" s="405"/>
      <c r="AI315" s="405"/>
      <c r="AJ315" s="405"/>
      <c r="AK315" s="405"/>
      <c r="AL315" s="405"/>
      <c r="AM315" s="405"/>
      <c r="AN315" s="405"/>
      <c r="AO315" s="405"/>
    </row>
    <row r="316" spans="7:41">
      <c r="G316" s="503"/>
      <c r="H316" s="503"/>
      <c r="I316" s="504"/>
      <c r="J316" s="504"/>
      <c r="K316" s="503"/>
      <c r="L316" s="503"/>
      <c r="M316" s="503"/>
      <c r="N316" s="503"/>
      <c r="O316" s="503"/>
      <c r="P316" s="503"/>
      <c r="Q316" s="504"/>
      <c r="R316" s="504"/>
      <c r="S316" s="504"/>
      <c r="T316" s="504"/>
      <c r="U316" s="504"/>
      <c r="V316" s="503"/>
      <c r="W316" s="503"/>
      <c r="X316" s="405"/>
      <c r="Y316" s="405"/>
      <c r="Z316" s="405"/>
      <c r="AA316" s="405"/>
      <c r="AB316" s="405"/>
      <c r="AC316" s="405"/>
      <c r="AD316" s="405"/>
      <c r="AE316" s="405"/>
      <c r="AF316" s="405"/>
      <c r="AG316" s="405"/>
      <c r="AH316" s="405"/>
      <c r="AI316" s="405"/>
      <c r="AJ316" s="405"/>
      <c r="AK316" s="405"/>
      <c r="AL316" s="405"/>
      <c r="AM316" s="405"/>
      <c r="AN316" s="405"/>
      <c r="AO316" s="405"/>
    </row>
    <row r="317" spans="7:41">
      <c r="G317" s="503"/>
      <c r="H317" s="503"/>
      <c r="I317" s="504"/>
      <c r="J317" s="504"/>
      <c r="K317" s="503"/>
      <c r="L317" s="503"/>
      <c r="M317" s="503"/>
      <c r="N317" s="503"/>
      <c r="O317" s="503"/>
      <c r="P317" s="503"/>
      <c r="Q317" s="504"/>
      <c r="R317" s="504"/>
      <c r="S317" s="504"/>
      <c r="T317" s="504"/>
      <c r="U317" s="504"/>
      <c r="V317" s="503"/>
      <c r="W317" s="503"/>
      <c r="X317" s="405"/>
      <c r="Y317" s="405"/>
      <c r="Z317" s="405"/>
      <c r="AA317" s="405"/>
      <c r="AB317" s="405"/>
      <c r="AC317" s="405"/>
      <c r="AD317" s="405"/>
      <c r="AE317" s="405"/>
      <c r="AF317" s="405"/>
      <c r="AG317" s="405"/>
      <c r="AH317" s="405"/>
      <c r="AI317" s="405"/>
      <c r="AJ317" s="405"/>
      <c r="AK317" s="405"/>
      <c r="AL317" s="405"/>
      <c r="AM317" s="405"/>
      <c r="AN317" s="405"/>
      <c r="AO317" s="405"/>
    </row>
    <row r="318" spans="7:41">
      <c r="G318" s="503"/>
      <c r="H318" s="503"/>
      <c r="I318" s="504"/>
      <c r="J318" s="504"/>
      <c r="K318" s="503"/>
      <c r="L318" s="503"/>
      <c r="M318" s="503"/>
      <c r="N318" s="503"/>
      <c r="O318" s="503"/>
      <c r="P318" s="503"/>
      <c r="Q318" s="504"/>
      <c r="R318" s="504"/>
      <c r="S318" s="504"/>
      <c r="T318" s="504"/>
      <c r="U318" s="504"/>
      <c r="V318" s="503"/>
      <c r="W318" s="503"/>
      <c r="X318" s="405"/>
      <c r="Y318" s="405"/>
      <c r="Z318" s="405"/>
      <c r="AA318" s="405"/>
      <c r="AB318" s="405"/>
      <c r="AC318" s="405"/>
      <c r="AD318" s="405"/>
      <c r="AE318" s="405"/>
      <c r="AF318" s="405"/>
      <c r="AG318" s="405"/>
      <c r="AH318" s="405"/>
      <c r="AI318" s="405"/>
      <c r="AJ318" s="405"/>
      <c r="AK318" s="405"/>
      <c r="AL318" s="405"/>
      <c r="AM318" s="405"/>
      <c r="AN318" s="405"/>
      <c r="AO318" s="405"/>
    </row>
    <row r="319" spans="7:41">
      <c r="G319" s="503"/>
      <c r="H319" s="503"/>
      <c r="I319" s="504"/>
      <c r="J319" s="504"/>
      <c r="K319" s="503"/>
      <c r="L319" s="503"/>
      <c r="M319" s="503"/>
      <c r="N319" s="503"/>
      <c r="O319" s="503"/>
      <c r="P319" s="503"/>
      <c r="Q319" s="504"/>
      <c r="R319" s="504"/>
      <c r="S319" s="504"/>
      <c r="T319" s="504"/>
      <c r="U319" s="504"/>
      <c r="V319" s="503"/>
      <c r="W319" s="503"/>
      <c r="X319" s="405"/>
      <c r="Y319" s="405"/>
      <c r="Z319" s="405"/>
      <c r="AA319" s="405"/>
      <c r="AB319" s="405"/>
      <c r="AC319" s="405"/>
      <c r="AD319" s="405"/>
      <c r="AE319" s="405"/>
      <c r="AF319" s="405"/>
      <c r="AG319" s="405"/>
      <c r="AH319" s="405"/>
      <c r="AI319" s="405"/>
      <c r="AJ319" s="405"/>
      <c r="AK319" s="405"/>
      <c r="AL319" s="405"/>
      <c r="AM319" s="405"/>
      <c r="AN319" s="405"/>
      <c r="AO319" s="405"/>
    </row>
    <row r="320" spans="7:41">
      <c r="G320" s="503"/>
      <c r="H320" s="503"/>
      <c r="I320" s="504"/>
      <c r="J320" s="504"/>
      <c r="K320" s="503"/>
      <c r="L320" s="503"/>
      <c r="M320" s="503"/>
      <c r="N320" s="503"/>
      <c r="O320" s="503"/>
      <c r="P320" s="503"/>
      <c r="Q320" s="504"/>
      <c r="R320" s="504"/>
      <c r="S320" s="504"/>
      <c r="T320" s="504"/>
      <c r="U320" s="504"/>
      <c r="V320" s="503"/>
      <c r="W320" s="503"/>
      <c r="X320" s="405"/>
      <c r="Y320" s="405"/>
      <c r="Z320" s="405"/>
      <c r="AA320" s="405"/>
      <c r="AB320" s="405"/>
      <c r="AC320" s="405"/>
      <c r="AD320" s="405"/>
      <c r="AE320" s="405"/>
      <c r="AF320" s="405"/>
      <c r="AG320" s="405"/>
      <c r="AH320" s="405"/>
      <c r="AI320" s="405"/>
      <c r="AJ320" s="405"/>
      <c r="AK320" s="405"/>
      <c r="AL320" s="405"/>
      <c r="AM320" s="405"/>
      <c r="AN320" s="405"/>
      <c r="AO320" s="405"/>
    </row>
    <row r="321" spans="7:41">
      <c r="G321" s="503"/>
      <c r="H321" s="503"/>
      <c r="I321" s="504"/>
      <c r="J321" s="504"/>
      <c r="K321" s="503"/>
      <c r="L321" s="503"/>
      <c r="M321" s="503"/>
      <c r="N321" s="503"/>
      <c r="O321" s="503"/>
      <c r="P321" s="503"/>
      <c r="Q321" s="504"/>
      <c r="R321" s="504"/>
      <c r="S321" s="504"/>
      <c r="T321" s="504"/>
      <c r="U321" s="504"/>
      <c r="V321" s="503"/>
      <c r="W321" s="503"/>
      <c r="X321" s="405"/>
      <c r="Y321" s="405"/>
      <c r="Z321" s="405"/>
      <c r="AA321" s="405"/>
      <c r="AB321" s="405"/>
      <c r="AC321" s="405"/>
      <c r="AD321" s="405"/>
      <c r="AE321" s="405"/>
      <c r="AF321" s="405"/>
      <c r="AG321" s="405"/>
      <c r="AH321" s="405"/>
      <c r="AI321" s="405"/>
      <c r="AJ321" s="405"/>
      <c r="AK321" s="405"/>
      <c r="AL321" s="405"/>
      <c r="AM321" s="405"/>
      <c r="AN321" s="405"/>
      <c r="AO321" s="405"/>
    </row>
    <row r="322" spans="7:41">
      <c r="G322" s="503"/>
      <c r="H322" s="503"/>
      <c r="I322" s="504"/>
      <c r="J322" s="504"/>
      <c r="K322" s="503"/>
      <c r="L322" s="503"/>
      <c r="M322" s="503"/>
      <c r="N322" s="503"/>
      <c r="O322" s="503"/>
      <c r="P322" s="503"/>
      <c r="Q322" s="504"/>
      <c r="R322" s="504"/>
      <c r="S322" s="504"/>
      <c r="T322" s="504"/>
      <c r="U322" s="504"/>
      <c r="V322" s="503"/>
      <c r="W322" s="503"/>
      <c r="X322" s="405"/>
      <c r="Y322" s="405"/>
      <c r="Z322" s="405"/>
      <c r="AA322" s="405"/>
      <c r="AB322" s="405"/>
      <c r="AC322" s="405"/>
      <c r="AD322" s="405"/>
      <c r="AE322" s="405"/>
      <c r="AF322" s="405"/>
      <c r="AG322" s="405"/>
      <c r="AH322" s="405"/>
      <c r="AI322" s="405"/>
      <c r="AJ322" s="405"/>
      <c r="AK322" s="405"/>
      <c r="AL322" s="405"/>
      <c r="AM322" s="405"/>
      <c r="AN322" s="405"/>
      <c r="AO322" s="405"/>
    </row>
    <row r="323" spans="7:41">
      <c r="G323" s="503"/>
      <c r="H323" s="503"/>
      <c r="I323" s="504"/>
      <c r="J323" s="504"/>
      <c r="K323" s="503"/>
      <c r="L323" s="503"/>
      <c r="M323" s="503"/>
      <c r="N323" s="503"/>
      <c r="O323" s="503"/>
      <c r="P323" s="503"/>
      <c r="Q323" s="504"/>
      <c r="R323" s="504"/>
      <c r="S323" s="504"/>
      <c r="T323" s="504"/>
      <c r="U323" s="504"/>
      <c r="V323" s="503"/>
      <c r="W323" s="503"/>
      <c r="X323" s="405"/>
      <c r="Y323" s="405"/>
      <c r="Z323" s="405"/>
      <c r="AA323" s="405"/>
      <c r="AB323" s="405"/>
      <c r="AC323" s="405"/>
      <c r="AD323" s="405"/>
      <c r="AE323" s="405"/>
      <c r="AF323" s="405"/>
      <c r="AG323" s="405"/>
      <c r="AH323" s="405"/>
      <c r="AI323" s="405"/>
      <c r="AJ323" s="405"/>
      <c r="AK323" s="405"/>
      <c r="AL323" s="405"/>
      <c r="AM323" s="405"/>
      <c r="AN323" s="405"/>
      <c r="AO323" s="405"/>
    </row>
    <row r="324" spans="7:41">
      <c r="G324" s="503"/>
      <c r="H324" s="503"/>
      <c r="I324" s="504"/>
      <c r="J324" s="504"/>
      <c r="K324" s="503"/>
      <c r="L324" s="503"/>
      <c r="M324" s="503"/>
      <c r="N324" s="503"/>
      <c r="O324" s="503"/>
      <c r="P324" s="503"/>
      <c r="Q324" s="504"/>
      <c r="R324" s="504"/>
      <c r="S324" s="504"/>
      <c r="T324" s="504"/>
      <c r="U324" s="504"/>
      <c r="V324" s="503"/>
      <c r="W324" s="503"/>
      <c r="X324" s="405"/>
      <c r="Y324" s="405"/>
      <c r="Z324" s="405"/>
      <c r="AA324" s="405"/>
      <c r="AB324" s="405"/>
      <c r="AC324" s="405"/>
      <c r="AD324" s="405"/>
      <c r="AE324" s="405"/>
      <c r="AF324" s="405"/>
      <c r="AG324" s="405"/>
      <c r="AH324" s="405"/>
      <c r="AI324" s="405"/>
      <c r="AJ324" s="405"/>
      <c r="AK324" s="405"/>
      <c r="AL324" s="405"/>
      <c r="AM324" s="405"/>
      <c r="AN324" s="405"/>
      <c r="AO324" s="405"/>
    </row>
    <row r="325" spans="7:41">
      <c r="G325" s="503"/>
      <c r="H325" s="503"/>
      <c r="I325" s="504"/>
      <c r="J325" s="504"/>
      <c r="K325" s="503"/>
      <c r="L325" s="503"/>
      <c r="M325" s="503"/>
      <c r="N325" s="503"/>
      <c r="O325" s="503"/>
      <c r="P325" s="503"/>
      <c r="Q325" s="504"/>
      <c r="R325" s="504"/>
      <c r="S325" s="504"/>
      <c r="T325" s="504"/>
      <c r="U325" s="504"/>
      <c r="V325" s="503"/>
      <c r="W325" s="503"/>
      <c r="X325" s="405"/>
      <c r="Y325" s="405"/>
      <c r="Z325" s="405"/>
      <c r="AA325" s="405"/>
      <c r="AB325" s="405"/>
      <c r="AC325" s="405"/>
      <c r="AD325" s="405"/>
      <c r="AE325" s="405"/>
      <c r="AF325" s="405"/>
      <c r="AG325" s="405"/>
      <c r="AH325" s="405"/>
      <c r="AI325" s="405"/>
      <c r="AJ325" s="405"/>
      <c r="AK325" s="405"/>
      <c r="AL325" s="405"/>
      <c r="AM325" s="405"/>
      <c r="AN325" s="405"/>
      <c r="AO325" s="405"/>
    </row>
    <row r="326" spans="7:41">
      <c r="G326" s="503"/>
      <c r="H326" s="503"/>
      <c r="I326" s="504"/>
      <c r="J326" s="504"/>
      <c r="K326" s="503"/>
      <c r="L326" s="503"/>
      <c r="M326" s="503"/>
      <c r="N326" s="503"/>
      <c r="O326" s="503"/>
      <c r="P326" s="503"/>
      <c r="Q326" s="504"/>
      <c r="R326" s="504"/>
      <c r="S326" s="504"/>
      <c r="T326" s="504"/>
      <c r="U326" s="504"/>
      <c r="V326" s="503"/>
      <c r="W326" s="503"/>
      <c r="X326" s="405"/>
      <c r="Y326" s="405"/>
      <c r="Z326" s="405"/>
      <c r="AA326" s="405"/>
      <c r="AB326" s="405"/>
      <c r="AC326" s="405"/>
      <c r="AD326" s="405"/>
      <c r="AE326" s="405"/>
      <c r="AF326" s="405"/>
      <c r="AG326" s="405"/>
      <c r="AH326" s="405"/>
      <c r="AI326" s="405"/>
      <c r="AJ326" s="405"/>
      <c r="AK326" s="405"/>
      <c r="AL326" s="405"/>
      <c r="AM326" s="405"/>
      <c r="AN326" s="405"/>
      <c r="AO326" s="405"/>
    </row>
    <row r="327" spans="7:41">
      <c r="G327" s="503"/>
      <c r="H327" s="503"/>
      <c r="I327" s="504"/>
      <c r="J327" s="504"/>
      <c r="K327" s="503"/>
      <c r="L327" s="503"/>
      <c r="M327" s="503"/>
      <c r="N327" s="503"/>
      <c r="O327" s="503"/>
      <c r="P327" s="503"/>
      <c r="Q327" s="504"/>
      <c r="R327" s="504"/>
      <c r="S327" s="504"/>
      <c r="T327" s="504"/>
      <c r="U327" s="504"/>
      <c r="V327" s="503"/>
      <c r="W327" s="503"/>
      <c r="X327" s="405"/>
      <c r="Y327" s="405"/>
      <c r="Z327" s="405"/>
      <c r="AA327" s="405"/>
      <c r="AB327" s="405"/>
      <c r="AC327" s="405"/>
      <c r="AD327" s="405"/>
      <c r="AE327" s="405"/>
      <c r="AF327" s="405"/>
      <c r="AG327" s="405"/>
      <c r="AH327" s="405"/>
      <c r="AI327" s="405"/>
      <c r="AJ327" s="405"/>
      <c r="AK327" s="405"/>
      <c r="AL327" s="405"/>
      <c r="AM327" s="405"/>
      <c r="AN327" s="405"/>
      <c r="AO327" s="405"/>
    </row>
    <row r="328" spans="7:41">
      <c r="G328" s="503"/>
      <c r="H328" s="503"/>
      <c r="I328" s="504"/>
      <c r="J328" s="504"/>
      <c r="K328" s="503"/>
      <c r="L328" s="503"/>
      <c r="M328" s="503"/>
      <c r="N328" s="503"/>
      <c r="O328" s="503"/>
      <c r="P328" s="503"/>
      <c r="Q328" s="504"/>
      <c r="R328" s="504"/>
      <c r="S328" s="504"/>
      <c r="T328" s="504"/>
      <c r="U328" s="504"/>
      <c r="V328" s="503"/>
      <c r="W328" s="503"/>
      <c r="X328" s="405"/>
      <c r="Y328" s="405"/>
      <c r="Z328" s="405"/>
      <c r="AA328" s="405"/>
      <c r="AB328" s="405"/>
      <c r="AC328" s="405"/>
      <c r="AD328" s="405"/>
      <c r="AE328" s="405"/>
      <c r="AF328" s="405"/>
      <c r="AG328" s="405"/>
      <c r="AH328" s="405"/>
      <c r="AI328" s="405"/>
      <c r="AJ328" s="405"/>
      <c r="AK328" s="405"/>
      <c r="AL328" s="405"/>
      <c r="AM328" s="405"/>
      <c r="AN328" s="405"/>
      <c r="AO328" s="405"/>
    </row>
    <row r="329" spans="7:41">
      <c r="G329" s="503"/>
      <c r="H329" s="503"/>
      <c r="I329" s="504"/>
      <c r="J329" s="504"/>
      <c r="K329" s="503"/>
      <c r="L329" s="503"/>
      <c r="M329" s="503"/>
      <c r="N329" s="503"/>
      <c r="O329" s="503"/>
      <c r="P329" s="503"/>
      <c r="Q329" s="504"/>
      <c r="R329" s="504"/>
      <c r="S329" s="504"/>
      <c r="T329" s="504"/>
      <c r="U329" s="504"/>
      <c r="V329" s="503"/>
      <c r="W329" s="503"/>
      <c r="X329" s="405"/>
      <c r="Y329" s="405"/>
      <c r="Z329" s="405"/>
      <c r="AA329" s="405"/>
      <c r="AB329" s="405"/>
      <c r="AC329" s="405"/>
      <c r="AD329" s="405"/>
      <c r="AE329" s="405"/>
      <c r="AF329" s="405"/>
      <c r="AG329" s="405"/>
      <c r="AH329" s="405"/>
      <c r="AI329" s="405"/>
      <c r="AJ329" s="405"/>
      <c r="AK329" s="405"/>
      <c r="AL329" s="405"/>
      <c r="AM329" s="405"/>
      <c r="AN329" s="405"/>
      <c r="AO329" s="405"/>
    </row>
    <row r="330" spans="7:41">
      <c r="G330" s="503"/>
      <c r="H330" s="503"/>
      <c r="I330" s="504"/>
      <c r="J330" s="504"/>
      <c r="K330" s="503"/>
      <c r="L330" s="503"/>
      <c r="M330" s="503"/>
      <c r="N330" s="503"/>
      <c r="O330" s="503"/>
      <c r="P330" s="503"/>
      <c r="Q330" s="504"/>
      <c r="R330" s="504"/>
      <c r="S330" s="504"/>
      <c r="T330" s="504"/>
      <c r="U330" s="504"/>
      <c r="V330" s="503"/>
      <c r="W330" s="503"/>
      <c r="X330" s="405"/>
      <c r="Y330" s="405"/>
      <c r="Z330" s="405"/>
      <c r="AA330" s="405"/>
      <c r="AB330" s="405"/>
      <c r="AC330" s="405"/>
      <c r="AD330" s="405"/>
      <c r="AE330" s="405"/>
      <c r="AF330" s="405"/>
      <c r="AG330" s="405"/>
      <c r="AH330" s="405"/>
      <c r="AI330" s="405"/>
      <c r="AJ330" s="405"/>
      <c r="AK330" s="405"/>
      <c r="AL330" s="405"/>
      <c r="AM330" s="405"/>
      <c r="AN330" s="405"/>
      <c r="AO330" s="405"/>
    </row>
    <row r="331" spans="7:41">
      <c r="G331" s="503"/>
      <c r="H331" s="503"/>
      <c r="I331" s="504"/>
      <c r="J331" s="504"/>
      <c r="K331" s="503"/>
      <c r="L331" s="503"/>
      <c r="M331" s="503"/>
      <c r="N331" s="503"/>
      <c r="O331" s="503"/>
      <c r="P331" s="503"/>
      <c r="Q331" s="504"/>
      <c r="R331" s="504"/>
      <c r="S331" s="504"/>
      <c r="T331" s="504"/>
      <c r="U331" s="504"/>
      <c r="V331" s="503"/>
      <c r="W331" s="503"/>
      <c r="X331" s="405"/>
      <c r="Y331" s="405"/>
      <c r="Z331" s="405"/>
      <c r="AA331" s="405"/>
      <c r="AB331" s="405"/>
      <c r="AC331" s="405"/>
      <c r="AD331" s="405"/>
      <c r="AE331" s="405"/>
      <c r="AF331" s="405"/>
      <c r="AG331" s="405"/>
      <c r="AH331" s="405"/>
      <c r="AI331" s="405"/>
      <c r="AJ331" s="405"/>
      <c r="AK331" s="405"/>
      <c r="AL331" s="405"/>
      <c r="AM331" s="405"/>
      <c r="AN331" s="405"/>
      <c r="AO331" s="405"/>
    </row>
    <row r="332" spans="7:41">
      <c r="G332" s="503"/>
      <c r="H332" s="503"/>
      <c r="I332" s="504"/>
      <c r="J332" s="504"/>
      <c r="K332" s="503"/>
      <c r="L332" s="503"/>
      <c r="M332" s="503"/>
      <c r="N332" s="503"/>
      <c r="O332" s="503"/>
      <c r="P332" s="503"/>
      <c r="Q332" s="504"/>
      <c r="R332" s="504"/>
      <c r="S332" s="504"/>
      <c r="T332" s="504"/>
      <c r="U332" s="504"/>
      <c r="V332" s="503"/>
      <c r="W332" s="503"/>
      <c r="X332" s="405"/>
      <c r="Y332" s="405"/>
      <c r="Z332" s="405"/>
      <c r="AA332" s="405"/>
      <c r="AB332" s="405"/>
      <c r="AC332" s="405"/>
      <c r="AD332" s="405"/>
      <c r="AE332" s="405"/>
      <c r="AF332" s="405"/>
      <c r="AG332" s="405"/>
      <c r="AH332" s="405"/>
      <c r="AI332" s="405"/>
      <c r="AJ332" s="405"/>
      <c r="AK332" s="405"/>
      <c r="AL332" s="405"/>
      <c r="AM332" s="405"/>
      <c r="AN332" s="405"/>
      <c r="AO332" s="405"/>
    </row>
    <row r="333" spans="7:41">
      <c r="G333" s="503"/>
      <c r="H333" s="503"/>
      <c r="I333" s="504"/>
      <c r="J333" s="504"/>
      <c r="K333" s="503"/>
      <c r="L333" s="503"/>
      <c r="M333" s="503"/>
      <c r="N333" s="503"/>
      <c r="O333" s="503"/>
      <c r="P333" s="503"/>
      <c r="Q333" s="504"/>
      <c r="R333" s="504"/>
      <c r="S333" s="504"/>
      <c r="T333" s="504"/>
      <c r="U333" s="504"/>
      <c r="V333" s="503"/>
      <c r="W333" s="503"/>
      <c r="X333" s="405"/>
      <c r="Y333" s="405"/>
      <c r="Z333" s="405"/>
      <c r="AA333" s="405"/>
      <c r="AB333" s="405"/>
      <c r="AC333" s="405"/>
      <c r="AD333" s="405"/>
      <c r="AE333" s="405"/>
      <c r="AF333" s="405"/>
      <c r="AG333" s="405"/>
      <c r="AH333" s="405"/>
      <c r="AI333" s="405"/>
      <c r="AJ333" s="405"/>
      <c r="AK333" s="405"/>
      <c r="AL333" s="405"/>
      <c r="AM333" s="405"/>
      <c r="AN333" s="405"/>
      <c r="AO333" s="405"/>
    </row>
    <row r="334" spans="7:41">
      <c r="G334" s="503"/>
      <c r="H334" s="503"/>
      <c r="I334" s="504"/>
      <c r="J334" s="504"/>
      <c r="K334" s="503"/>
      <c r="L334" s="503"/>
      <c r="M334" s="503"/>
      <c r="N334" s="503"/>
      <c r="O334" s="503"/>
      <c r="P334" s="503"/>
      <c r="Q334" s="504"/>
      <c r="R334" s="504"/>
      <c r="S334" s="504"/>
      <c r="T334" s="504"/>
      <c r="U334" s="504"/>
      <c r="V334" s="503"/>
      <c r="W334" s="503"/>
      <c r="X334" s="405"/>
      <c r="Y334" s="405"/>
      <c r="Z334" s="405"/>
      <c r="AA334" s="405"/>
      <c r="AB334" s="405"/>
      <c r="AC334" s="405"/>
      <c r="AD334" s="405"/>
      <c r="AE334" s="405"/>
      <c r="AF334" s="405"/>
      <c r="AG334" s="405"/>
      <c r="AH334" s="405"/>
      <c r="AI334" s="405"/>
      <c r="AJ334" s="405"/>
      <c r="AK334" s="405"/>
      <c r="AL334" s="405"/>
      <c r="AM334" s="405"/>
      <c r="AN334" s="405"/>
      <c r="AO334" s="405"/>
    </row>
    <row r="335" spans="7:41">
      <c r="G335" s="503"/>
      <c r="H335" s="503"/>
      <c r="I335" s="504"/>
      <c r="J335" s="504"/>
      <c r="K335" s="503"/>
      <c r="L335" s="503"/>
      <c r="M335" s="503"/>
      <c r="N335" s="503"/>
      <c r="O335" s="503"/>
      <c r="P335" s="503"/>
      <c r="Q335" s="504"/>
      <c r="R335" s="504"/>
      <c r="S335" s="504"/>
      <c r="T335" s="504"/>
      <c r="U335" s="504"/>
      <c r="V335" s="503"/>
      <c r="W335" s="503"/>
      <c r="X335" s="405"/>
      <c r="Y335" s="405"/>
      <c r="Z335" s="405"/>
      <c r="AA335" s="405"/>
      <c r="AB335" s="405"/>
      <c r="AC335" s="405"/>
      <c r="AD335" s="405"/>
      <c r="AE335" s="405"/>
      <c r="AF335" s="405"/>
      <c r="AG335" s="405"/>
      <c r="AH335" s="405"/>
      <c r="AI335" s="405"/>
      <c r="AJ335" s="405"/>
      <c r="AK335" s="405"/>
      <c r="AL335" s="405"/>
      <c r="AM335" s="405"/>
      <c r="AN335" s="405"/>
      <c r="AO335" s="405"/>
    </row>
    <row r="336" spans="7:41">
      <c r="G336" s="503"/>
      <c r="H336" s="503"/>
      <c r="I336" s="504"/>
      <c r="J336" s="504"/>
      <c r="K336" s="503"/>
      <c r="L336" s="503"/>
      <c r="M336" s="503"/>
      <c r="N336" s="503"/>
      <c r="O336" s="503"/>
      <c r="P336" s="503"/>
      <c r="Q336" s="504"/>
      <c r="R336" s="504"/>
      <c r="S336" s="504"/>
      <c r="T336" s="504"/>
      <c r="U336" s="504"/>
      <c r="V336" s="503"/>
      <c r="W336" s="503"/>
      <c r="X336" s="405"/>
      <c r="Y336" s="405"/>
      <c r="Z336" s="405"/>
      <c r="AA336" s="405"/>
      <c r="AB336" s="405"/>
      <c r="AC336" s="405"/>
      <c r="AD336" s="405"/>
      <c r="AE336" s="405"/>
      <c r="AF336" s="405"/>
      <c r="AG336" s="405"/>
      <c r="AH336" s="405"/>
      <c r="AI336" s="405"/>
      <c r="AJ336" s="405"/>
      <c r="AK336" s="405"/>
      <c r="AL336" s="405"/>
      <c r="AM336" s="405"/>
      <c r="AN336" s="405"/>
      <c r="AO336" s="405"/>
    </row>
    <row r="337" spans="7:41">
      <c r="G337" s="503"/>
      <c r="H337" s="503"/>
      <c r="I337" s="504"/>
      <c r="J337" s="504"/>
      <c r="K337" s="503"/>
      <c r="L337" s="503"/>
      <c r="M337" s="503"/>
      <c r="N337" s="503"/>
      <c r="O337" s="503"/>
      <c r="P337" s="503"/>
      <c r="Q337" s="504"/>
      <c r="R337" s="504"/>
      <c r="S337" s="504"/>
      <c r="T337" s="504"/>
      <c r="U337" s="504"/>
      <c r="V337" s="503"/>
      <c r="W337" s="503"/>
      <c r="X337" s="405"/>
      <c r="Y337" s="405"/>
      <c r="Z337" s="405"/>
      <c r="AA337" s="405"/>
      <c r="AB337" s="405"/>
      <c r="AC337" s="405"/>
      <c r="AD337" s="405"/>
      <c r="AE337" s="405"/>
      <c r="AF337" s="405"/>
      <c r="AG337" s="405"/>
      <c r="AH337" s="405"/>
      <c r="AI337" s="405"/>
      <c r="AJ337" s="405"/>
      <c r="AK337" s="405"/>
      <c r="AL337" s="405"/>
      <c r="AM337" s="405"/>
      <c r="AN337" s="405"/>
      <c r="AO337" s="405"/>
    </row>
    <row r="338" spans="7:41">
      <c r="G338" s="503"/>
      <c r="H338" s="503"/>
      <c r="I338" s="504"/>
      <c r="J338" s="504"/>
      <c r="K338" s="503"/>
      <c r="L338" s="503"/>
      <c r="M338" s="503"/>
      <c r="N338" s="503"/>
      <c r="O338" s="503"/>
      <c r="P338" s="503"/>
      <c r="Q338" s="504"/>
      <c r="R338" s="504"/>
      <c r="S338" s="504"/>
      <c r="T338" s="504"/>
      <c r="U338" s="504"/>
      <c r="V338" s="503"/>
      <c r="W338" s="503"/>
      <c r="X338" s="405"/>
      <c r="Y338" s="405"/>
      <c r="Z338" s="405"/>
      <c r="AA338" s="405"/>
      <c r="AB338" s="405"/>
      <c r="AC338" s="405"/>
      <c r="AD338" s="405"/>
      <c r="AE338" s="405"/>
      <c r="AF338" s="405"/>
      <c r="AG338" s="405"/>
      <c r="AH338" s="405"/>
      <c r="AI338" s="405"/>
      <c r="AJ338" s="405"/>
      <c r="AK338" s="405"/>
      <c r="AL338" s="405"/>
      <c r="AM338" s="405"/>
      <c r="AN338" s="405"/>
      <c r="AO338" s="405"/>
    </row>
    <row r="339" spans="7:41">
      <c r="G339" s="503"/>
      <c r="H339" s="503"/>
      <c r="I339" s="504"/>
      <c r="J339" s="504"/>
      <c r="K339" s="503"/>
      <c r="L339" s="503"/>
      <c r="M339" s="503"/>
      <c r="N339" s="503"/>
      <c r="O339" s="503"/>
      <c r="P339" s="503"/>
      <c r="Q339" s="504"/>
      <c r="R339" s="504"/>
      <c r="S339" s="504"/>
      <c r="T339" s="504"/>
      <c r="U339" s="504"/>
      <c r="V339" s="503"/>
      <c r="W339" s="503"/>
      <c r="X339" s="405"/>
      <c r="Y339" s="405"/>
      <c r="Z339" s="405"/>
      <c r="AA339" s="405"/>
      <c r="AB339" s="405"/>
      <c r="AC339" s="405"/>
      <c r="AD339" s="405"/>
      <c r="AE339" s="405"/>
      <c r="AF339" s="405"/>
      <c r="AG339" s="405"/>
      <c r="AH339" s="405"/>
      <c r="AI339" s="405"/>
      <c r="AJ339" s="405"/>
      <c r="AK339" s="405"/>
      <c r="AL339" s="405"/>
      <c r="AM339" s="405"/>
      <c r="AN339" s="405"/>
      <c r="AO339" s="405"/>
    </row>
    <row r="340" spans="7:41">
      <c r="G340" s="503"/>
      <c r="H340" s="503"/>
      <c r="I340" s="504"/>
      <c r="J340" s="504"/>
      <c r="K340" s="503"/>
      <c r="L340" s="503"/>
      <c r="M340" s="503"/>
      <c r="N340" s="503"/>
      <c r="O340" s="503"/>
      <c r="P340" s="503"/>
      <c r="Q340" s="504"/>
      <c r="R340" s="504"/>
      <c r="S340" s="504"/>
      <c r="T340" s="504"/>
      <c r="U340" s="504"/>
      <c r="V340" s="503"/>
      <c r="W340" s="503"/>
      <c r="X340" s="405"/>
      <c r="Y340" s="405"/>
      <c r="Z340" s="405"/>
      <c r="AA340" s="405"/>
      <c r="AB340" s="405"/>
      <c r="AC340" s="405"/>
      <c r="AD340" s="405"/>
      <c r="AE340" s="405"/>
      <c r="AF340" s="405"/>
      <c r="AG340" s="405"/>
      <c r="AH340" s="405"/>
      <c r="AI340" s="405"/>
      <c r="AJ340" s="405"/>
      <c r="AK340" s="405"/>
      <c r="AL340" s="405"/>
      <c r="AM340" s="405"/>
      <c r="AN340" s="405"/>
      <c r="AO340" s="405"/>
    </row>
    <row r="341" spans="7:41">
      <c r="G341" s="503"/>
      <c r="H341" s="503"/>
      <c r="I341" s="504"/>
      <c r="J341" s="504"/>
      <c r="K341" s="503"/>
      <c r="L341" s="503"/>
      <c r="M341" s="503"/>
      <c r="N341" s="503"/>
      <c r="O341" s="503"/>
      <c r="P341" s="503"/>
      <c r="Q341" s="504"/>
      <c r="R341" s="504"/>
      <c r="S341" s="504"/>
      <c r="T341" s="504"/>
      <c r="U341" s="504"/>
      <c r="V341" s="503"/>
      <c r="W341" s="503"/>
      <c r="X341" s="405"/>
      <c r="Y341" s="405"/>
      <c r="Z341" s="405"/>
      <c r="AA341" s="405"/>
      <c r="AB341" s="405"/>
      <c r="AC341" s="405"/>
      <c r="AD341" s="405"/>
      <c r="AE341" s="405"/>
      <c r="AF341" s="405"/>
      <c r="AG341" s="405"/>
      <c r="AH341" s="405"/>
      <c r="AI341" s="405"/>
      <c r="AJ341" s="405"/>
      <c r="AK341" s="405"/>
      <c r="AL341" s="405"/>
      <c r="AM341" s="405"/>
      <c r="AN341" s="405"/>
      <c r="AO341" s="405"/>
    </row>
    <row r="342" spans="7:41">
      <c r="G342" s="503"/>
      <c r="H342" s="503"/>
      <c r="I342" s="504"/>
      <c r="J342" s="504"/>
      <c r="K342" s="503"/>
      <c r="L342" s="503"/>
      <c r="M342" s="503"/>
      <c r="N342" s="503"/>
      <c r="O342" s="503"/>
      <c r="P342" s="503"/>
      <c r="Q342" s="504"/>
      <c r="R342" s="504"/>
      <c r="S342" s="504"/>
      <c r="T342" s="504"/>
      <c r="U342" s="504"/>
      <c r="V342" s="503"/>
      <c r="W342" s="503"/>
      <c r="X342" s="405"/>
      <c r="Y342" s="405"/>
      <c r="Z342" s="405"/>
      <c r="AA342" s="405"/>
      <c r="AB342" s="405"/>
      <c r="AC342" s="405"/>
      <c r="AD342" s="405"/>
      <c r="AE342" s="405"/>
      <c r="AF342" s="405"/>
      <c r="AG342" s="405"/>
      <c r="AH342" s="405"/>
      <c r="AI342" s="405"/>
      <c r="AJ342" s="405"/>
      <c r="AK342" s="405"/>
      <c r="AL342" s="405"/>
      <c r="AM342" s="405"/>
      <c r="AN342" s="405"/>
      <c r="AO342" s="405"/>
    </row>
    <row r="343" spans="7:41">
      <c r="G343" s="503"/>
      <c r="H343" s="503"/>
      <c r="I343" s="504"/>
      <c r="J343" s="504"/>
      <c r="K343" s="503"/>
      <c r="L343" s="503"/>
      <c r="M343" s="503"/>
      <c r="N343" s="503"/>
      <c r="O343" s="503"/>
      <c r="P343" s="503"/>
      <c r="Q343" s="504"/>
      <c r="R343" s="504"/>
      <c r="S343" s="504"/>
      <c r="T343" s="504"/>
      <c r="U343" s="504"/>
      <c r="V343" s="503"/>
      <c r="W343" s="503"/>
      <c r="X343" s="405"/>
      <c r="Y343" s="405"/>
      <c r="Z343" s="405"/>
      <c r="AA343" s="405"/>
      <c r="AB343" s="405"/>
      <c r="AC343" s="405"/>
      <c r="AD343" s="405"/>
      <c r="AE343" s="405"/>
      <c r="AF343" s="405"/>
      <c r="AG343" s="405"/>
      <c r="AH343" s="405"/>
      <c r="AI343" s="405"/>
      <c r="AJ343" s="405"/>
      <c r="AK343" s="405"/>
      <c r="AL343" s="405"/>
      <c r="AM343" s="405"/>
      <c r="AN343" s="405"/>
      <c r="AO343" s="405"/>
    </row>
    <row r="344" spans="7:41">
      <c r="G344" s="503"/>
      <c r="H344" s="503"/>
      <c r="I344" s="504"/>
      <c r="J344" s="504"/>
      <c r="K344" s="503"/>
      <c r="L344" s="503"/>
      <c r="M344" s="503"/>
      <c r="N344" s="503"/>
      <c r="O344" s="503"/>
      <c r="P344" s="503"/>
      <c r="Q344" s="504"/>
      <c r="R344" s="504"/>
      <c r="S344" s="504"/>
      <c r="T344" s="504"/>
      <c r="U344" s="504"/>
      <c r="V344" s="503"/>
      <c r="W344" s="503"/>
      <c r="X344" s="405"/>
      <c r="Y344" s="405"/>
      <c r="Z344" s="405"/>
      <c r="AA344" s="405"/>
      <c r="AB344" s="405"/>
      <c r="AC344" s="405"/>
      <c r="AD344" s="405"/>
      <c r="AE344" s="405"/>
      <c r="AF344" s="405"/>
      <c r="AG344" s="405"/>
      <c r="AH344" s="405"/>
      <c r="AI344" s="405"/>
      <c r="AJ344" s="405"/>
      <c r="AK344" s="405"/>
      <c r="AL344" s="405"/>
      <c r="AM344" s="405"/>
      <c r="AN344" s="405"/>
      <c r="AO344" s="405"/>
    </row>
    <row r="345" spans="7:41">
      <c r="G345" s="503"/>
      <c r="H345" s="503"/>
      <c r="I345" s="504"/>
      <c r="J345" s="504"/>
      <c r="K345" s="503"/>
      <c r="L345" s="503"/>
      <c r="M345" s="503"/>
      <c r="N345" s="503"/>
      <c r="O345" s="503"/>
      <c r="P345" s="503"/>
      <c r="Q345" s="504"/>
      <c r="R345" s="504"/>
      <c r="S345" s="504"/>
      <c r="T345" s="504"/>
      <c r="U345" s="504"/>
      <c r="V345" s="503"/>
      <c r="W345" s="503"/>
      <c r="X345" s="405"/>
      <c r="Y345" s="405"/>
      <c r="Z345" s="405"/>
      <c r="AA345" s="405"/>
      <c r="AB345" s="405"/>
      <c r="AC345" s="405"/>
      <c r="AD345" s="405"/>
      <c r="AE345" s="405"/>
      <c r="AF345" s="405"/>
      <c r="AG345" s="405"/>
      <c r="AH345" s="405"/>
      <c r="AI345" s="405"/>
      <c r="AJ345" s="405"/>
      <c r="AK345" s="405"/>
      <c r="AL345" s="405"/>
      <c r="AM345" s="405"/>
      <c r="AN345" s="405"/>
      <c r="AO345" s="405"/>
    </row>
    <row r="346" spans="7:41">
      <c r="G346" s="503"/>
      <c r="H346" s="503"/>
      <c r="I346" s="504"/>
      <c r="J346" s="504"/>
      <c r="K346" s="503"/>
      <c r="L346" s="503"/>
      <c r="M346" s="503"/>
      <c r="N346" s="503"/>
      <c r="O346" s="503"/>
      <c r="P346" s="503"/>
      <c r="Q346" s="504"/>
      <c r="R346" s="504"/>
      <c r="S346" s="504"/>
      <c r="T346" s="504"/>
      <c r="U346" s="504"/>
      <c r="V346" s="503"/>
      <c r="W346" s="503"/>
      <c r="X346" s="405"/>
      <c r="Y346" s="405"/>
      <c r="Z346" s="405"/>
      <c r="AA346" s="405"/>
      <c r="AB346" s="405"/>
      <c r="AC346" s="405"/>
      <c r="AD346" s="405"/>
      <c r="AE346" s="405"/>
      <c r="AF346" s="405"/>
      <c r="AG346" s="405"/>
      <c r="AH346" s="405"/>
      <c r="AI346" s="405"/>
      <c r="AJ346" s="405"/>
      <c r="AK346" s="405"/>
      <c r="AL346" s="405"/>
      <c r="AM346" s="405"/>
      <c r="AN346" s="405"/>
      <c r="AO346" s="405"/>
    </row>
    <row r="347" spans="7:41">
      <c r="G347" s="503"/>
      <c r="H347" s="503"/>
      <c r="I347" s="504"/>
      <c r="J347" s="504"/>
      <c r="K347" s="503"/>
      <c r="L347" s="503"/>
      <c r="M347" s="503"/>
      <c r="N347" s="503"/>
      <c r="O347" s="503"/>
      <c r="P347" s="503"/>
      <c r="Q347" s="504"/>
      <c r="R347" s="504"/>
      <c r="S347" s="504"/>
      <c r="T347" s="504"/>
      <c r="U347" s="504"/>
      <c r="V347" s="503"/>
      <c r="W347" s="503"/>
      <c r="X347" s="405"/>
      <c r="Y347" s="405"/>
      <c r="Z347" s="405"/>
      <c r="AA347" s="405"/>
      <c r="AB347" s="405"/>
      <c r="AC347" s="405"/>
      <c r="AD347" s="405"/>
      <c r="AE347" s="405"/>
      <c r="AF347" s="405"/>
      <c r="AG347" s="405"/>
      <c r="AH347" s="405"/>
      <c r="AI347" s="405"/>
      <c r="AJ347" s="405"/>
      <c r="AK347" s="405"/>
      <c r="AL347" s="405"/>
      <c r="AM347" s="405"/>
      <c r="AN347" s="405"/>
      <c r="AO347" s="405"/>
    </row>
    <row r="348" spans="7:41">
      <c r="G348" s="503"/>
      <c r="H348" s="503"/>
      <c r="I348" s="504"/>
      <c r="J348" s="504"/>
      <c r="K348" s="503"/>
      <c r="L348" s="503"/>
      <c r="M348" s="503"/>
      <c r="N348" s="503"/>
      <c r="O348" s="503"/>
      <c r="P348" s="503"/>
      <c r="Q348" s="504"/>
      <c r="R348" s="504"/>
      <c r="S348" s="504"/>
      <c r="T348" s="504"/>
      <c r="U348" s="504"/>
      <c r="V348" s="503"/>
      <c r="W348" s="503"/>
      <c r="X348" s="405"/>
      <c r="Y348" s="405"/>
      <c r="Z348" s="405"/>
      <c r="AA348" s="405"/>
      <c r="AB348" s="405"/>
      <c r="AC348" s="405"/>
      <c r="AD348" s="405"/>
      <c r="AE348" s="405"/>
      <c r="AF348" s="405"/>
      <c r="AG348" s="405"/>
      <c r="AH348" s="405"/>
      <c r="AI348" s="405"/>
      <c r="AJ348" s="405"/>
      <c r="AK348" s="405"/>
      <c r="AL348" s="405"/>
      <c r="AM348" s="405"/>
      <c r="AN348" s="405"/>
      <c r="AO348" s="405"/>
    </row>
    <row r="349" spans="7:41">
      <c r="G349" s="503"/>
      <c r="H349" s="503"/>
      <c r="I349" s="504"/>
      <c r="J349" s="504"/>
      <c r="K349" s="503"/>
      <c r="L349" s="503"/>
      <c r="M349" s="503"/>
      <c r="N349" s="503"/>
      <c r="O349" s="503"/>
      <c r="P349" s="503"/>
      <c r="Q349" s="504"/>
      <c r="R349" s="504"/>
      <c r="S349" s="504"/>
      <c r="T349" s="504"/>
      <c r="U349" s="504"/>
      <c r="V349" s="503"/>
      <c r="W349" s="503"/>
      <c r="X349" s="405"/>
      <c r="Y349" s="405"/>
      <c r="Z349" s="405"/>
      <c r="AA349" s="405"/>
      <c r="AB349" s="405"/>
      <c r="AC349" s="405"/>
      <c r="AD349" s="405"/>
      <c r="AE349" s="405"/>
      <c r="AF349" s="405"/>
      <c r="AG349" s="405"/>
      <c r="AH349" s="405"/>
      <c r="AI349" s="405"/>
      <c r="AJ349" s="405"/>
      <c r="AK349" s="405"/>
      <c r="AL349" s="405"/>
      <c r="AM349" s="405"/>
      <c r="AN349" s="405"/>
      <c r="AO349" s="405"/>
    </row>
    <row r="350" spans="7:41">
      <c r="G350" s="503"/>
      <c r="H350" s="503"/>
      <c r="I350" s="504"/>
      <c r="J350" s="504"/>
      <c r="K350" s="503"/>
      <c r="L350" s="503"/>
      <c r="M350" s="503"/>
      <c r="N350" s="503"/>
      <c r="O350" s="503"/>
      <c r="P350" s="503"/>
      <c r="Q350" s="504"/>
      <c r="R350" s="504"/>
      <c r="S350" s="504"/>
      <c r="T350" s="504"/>
      <c r="U350" s="504"/>
      <c r="V350" s="503"/>
      <c r="W350" s="503"/>
      <c r="X350" s="405"/>
      <c r="Y350" s="405"/>
      <c r="Z350" s="405"/>
      <c r="AA350" s="405"/>
      <c r="AB350" s="405"/>
      <c r="AC350" s="405"/>
      <c r="AD350" s="405"/>
      <c r="AE350" s="405"/>
      <c r="AF350" s="405"/>
      <c r="AG350" s="405"/>
      <c r="AH350" s="405"/>
      <c r="AI350" s="405"/>
      <c r="AJ350" s="405"/>
      <c r="AK350" s="405"/>
      <c r="AL350" s="405"/>
      <c r="AM350" s="405"/>
      <c r="AN350" s="405"/>
      <c r="AO350" s="405"/>
    </row>
    <row r="351" spans="7:41">
      <c r="G351" s="503"/>
      <c r="H351" s="503"/>
      <c r="I351" s="504"/>
      <c r="J351" s="504"/>
      <c r="K351" s="503"/>
      <c r="L351" s="503"/>
      <c r="M351" s="503"/>
      <c r="N351" s="503"/>
      <c r="O351" s="503"/>
      <c r="P351" s="503"/>
      <c r="Q351" s="504"/>
      <c r="R351" s="504"/>
      <c r="S351" s="504"/>
      <c r="T351" s="504"/>
      <c r="U351" s="504"/>
      <c r="V351" s="503"/>
      <c r="W351" s="503"/>
      <c r="X351" s="405"/>
      <c r="Y351" s="405"/>
      <c r="Z351" s="405"/>
      <c r="AA351" s="405"/>
      <c r="AB351" s="405"/>
      <c r="AC351" s="405"/>
      <c r="AD351" s="405"/>
      <c r="AE351" s="405"/>
      <c r="AF351" s="405"/>
      <c r="AG351" s="405"/>
      <c r="AH351" s="405"/>
      <c r="AI351" s="405"/>
      <c r="AJ351" s="405"/>
      <c r="AK351" s="405"/>
      <c r="AL351" s="405"/>
      <c r="AM351" s="405"/>
      <c r="AN351" s="405"/>
      <c r="AO351" s="405"/>
    </row>
    <row r="352" spans="7:41">
      <c r="G352" s="503"/>
      <c r="H352" s="503"/>
      <c r="I352" s="504"/>
      <c r="J352" s="504"/>
      <c r="K352" s="503"/>
      <c r="L352" s="503"/>
      <c r="M352" s="503"/>
      <c r="N352" s="503"/>
      <c r="O352" s="503"/>
      <c r="P352" s="503"/>
      <c r="Q352" s="504"/>
      <c r="R352" s="504"/>
      <c r="S352" s="504"/>
      <c r="T352" s="504"/>
      <c r="U352" s="504"/>
      <c r="V352" s="503"/>
      <c r="W352" s="503"/>
      <c r="X352" s="405"/>
      <c r="Y352" s="405"/>
      <c r="Z352" s="405"/>
      <c r="AA352" s="405"/>
      <c r="AB352" s="405"/>
      <c r="AC352" s="405"/>
      <c r="AD352" s="405"/>
      <c r="AE352" s="405"/>
      <c r="AF352" s="405"/>
      <c r="AG352" s="405"/>
      <c r="AH352" s="405"/>
      <c r="AI352" s="405"/>
      <c r="AJ352" s="405"/>
      <c r="AK352" s="405"/>
      <c r="AL352" s="405"/>
      <c r="AM352" s="405"/>
      <c r="AN352" s="405"/>
      <c r="AO352" s="405"/>
    </row>
    <row r="353" spans="7:41">
      <c r="G353" s="503"/>
      <c r="H353" s="503"/>
      <c r="I353" s="504"/>
      <c r="J353" s="504"/>
      <c r="K353" s="503"/>
      <c r="L353" s="503"/>
      <c r="M353" s="503"/>
      <c r="N353" s="503"/>
      <c r="O353" s="503"/>
      <c r="P353" s="503"/>
      <c r="Q353" s="504"/>
      <c r="R353" s="504"/>
      <c r="S353" s="504"/>
      <c r="T353" s="504"/>
      <c r="U353" s="504"/>
      <c r="V353" s="503"/>
      <c r="W353" s="503"/>
      <c r="X353" s="405"/>
      <c r="Y353" s="405"/>
      <c r="Z353" s="405"/>
      <c r="AA353" s="405"/>
      <c r="AB353" s="405"/>
      <c r="AC353" s="405"/>
      <c r="AD353" s="405"/>
      <c r="AE353" s="405"/>
      <c r="AF353" s="405"/>
      <c r="AG353" s="405"/>
      <c r="AH353" s="405"/>
      <c r="AI353" s="405"/>
      <c r="AJ353" s="405"/>
      <c r="AK353" s="405"/>
      <c r="AL353" s="405"/>
      <c r="AM353" s="405"/>
      <c r="AN353" s="405"/>
      <c r="AO353" s="405"/>
    </row>
    <row r="354" spans="7:41">
      <c r="G354" s="503"/>
      <c r="H354" s="503"/>
      <c r="I354" s="504"/>
      <c r="J354" s="504"/>
      <c r="K354" s="503"/>
      <c r="L354" s="503"/>
      <c r="M354" s="503"/>
      <c r="N354" s="503"/>
      <c r="O354" s="503"/>
      <c r="P354" s="503"/>
      <c r="Q354" s="504"/>
      <c r="R354" s="504"/>
      <c r="S354" s="504"/>
      <c r="T354" s="504"/>
      <c r="U354" s="504"/>
      <c r="V354" s="503"/>
      <c r="W354" s="503"/>
      <c r="X354" s="405"/>
      <c r="Y354" s="405"/>
      <c r="Z354" s="405"/>
      <c r="AA354" s="405"/>
      <c r="AB354" s="405"/>
      <c r="AC354" s="405"/>
      <c r="AD354" s="405"/>
      <c r="AE354" s="405"/>
      <c r="AF354" s="405"/>
      <c r="AG354" s="405"/>
      <c r="AH354" s="405"/>
      <c r="AI354" s="405"/>
      <c r="AJ354" s="405"/>
      <c r="AK354" s="405"/>
      <c r="AL354" s="405"/>
      <c r="AM354" s="405"/>
      <c r="AN354" s="405"/>
      <c r="AO354" s="405"/>
    </row>
    <row r="355" spans="7:41">
      <c r="G355" s="503"/>
      <c r="H355" s="503"/>
      <c r="I355" s="504"/>
      <c r="J355" s="504"/>
      <c r="K355" s="503"/>
      <c r="L355" s="503"/>
      <c r="M355" s="503"/>
      <c r="N355" s="503"/>
      <c r="O355" s="503"/>
      <c r="P355" s="503"/>
      <c r="Q355" s="504"/>
      <c r="R355" s="504"/>
      <c r="S355" s="504"/>
      <c r="T355" s="504"/>
      <c r="U355" s="504"/>
      <c r="V355" s="503"/>
      <c r="W355" s="503"/>
      <c r="X355" s="405"/>
      <c r="Y355" s="405"/>
      <c r="Z355" s="405"/>
      <c r="AA355" s="405"/>
      <c r="AB355" s="405"/>
      <c r="AC355" s="405"/>
      <c r="AD355" s="405"/>
      <c r="AE355" s="405"/>
      <c r="AF355" s="405"/>
      <c r="AG355" s="405"/>
      <c r="AH355" s="405"/>
      <c r="AI355" s="405"/>
      <c r="AJ355" s="405"/>
      <c r="AK355" s="405"/>
      <c r="AL355" s="405"/>
      <c r="AM355" s="405"/>
      <c r="AN355" s="405"/>
      <c r="AO355" s="405"/>
    </row>
    <row r="356" spans="7:41">
      <c r="G356" s="503"/>
      <c r="H356" s="503"/>
      <c r="I356" s="504"/>
      <c r="J356" s="504"/>
      <c r="K356" s="503"/>
      <c r="L356" s="503"/>
      <c r="M356" s="503"/>
      <c r="N356" s="503"/>
      <c r="O356" s="503"/>
      <c r="P356" s="503"/>
      <c r="Q356" s="504"/>
      <c r="R356" s="504"/>
      <c r="S356" s="504"/>
      <c r="T356" s="504"/>
      <c r="U356" s="504"/>
      <c r="V356" s="503"/>
      <c r="W356" s="503"/>
      <c r="X356" s="405"/>
      <c r="Y356" s="405"/>
      <c r="Z356" s="405"/>
      <c r="AA356" s="405"/>
      <c r="AB356" s="405"/>
      <c r="AC356" s="405"/>
      <c r="AD356" s="405"/>
      <c r="AE356" s="405"/>
      <c r="AF356" s="405"/>
      <c r="AG356" s="405"/>
      <c r="AH356" s="405"/>
      <c r="AI356" s="405"/>
      <c r="AJ356" s="405"/>
      <c r="AK356" s="405"/>
      <c r="AL356" s="405"/>
      <c r="AM356" s="405"/>
      <c r="AN356" s="405"/>
      <c r="AO356" s="405"/>
    </row>
    <row r="357" spans="7:41">
      <c r="G357" s="503"/>
      <c r="H357" s="503"/>
      <c r="I357" s="504"/>
      <c r="J357" s="504"/>
      <c r="K357" s="503"/>
      <c r="L357" s="503"/>
      <c r="M357" s="503"/>
      <c r="N357" s="503"/>
      <c r="O357" s="503"/>
      <c r="P357" s="503"/>
      <c r="Q357" s="504"/>
      <c r="R357" s="504"/>
      <c r="S357" s="504"/>
      <c r="T357" s="504"/>
      <c r="U357" s="504"/>
      <c r="V357" s="503"/>
      <c r="W357" s="503"/>
      <c r="X357" s="405"/>
      <c r="Y357" s="405"/>
      <c r="Z357" s="405"/>
      <c r="AA357" s="405"/>
      <c r="AB357" s="405"/>
      <c r="AC357" s="405"/>
      <c r="AD357" s="405"/>
      <c r="AE357" s="405"/>
      <c r="AF357" s="405"/>
      <c r="AG357" s="405"/>
      <c r="AH357" s="405"/>
      <c r="AI357" s="405"/>
      <c r="AJ357" s="405"/>
      <c r="AK357" s="405"/>
      <c r="AL357" s="405"/>
      <c r="AM357" s="405"/>
      <c r="AN357" s="405"/>
      <c r="AO357" s="405"/>
    </row>
    <row r="358" spans="7:41">
      <c r="G358" s="503"/>
      <c r="H358" s="503"/>
      <c r="I358" s="504"/>
      <c r="J358" s="504"/>
      <c r="K358" s="503"/>
      <c r="L358" s="503"/>
      <c r="M358" s="503"/>
      <c r="N358" s="503"/>
      <c r="O358" s="503"/>
      <c r="P358" s="503"/>
      <c r="Q358" s="504"/>
      <c r="R358" s="504"/>
      <c r="S358" s="504"/>
      <c r="T358" s="504"/>
      <c r="U358" s="504"/>
      <c r="V358" s="503"/>
      <c r="W358" s="503"/>
      <c r="X358" s="405"/>
      <c r="Y358" s="405"/>
      <c r="Z358" s="405"/>
      <c r="AA358" s="405"/>
      <c r="AB358" s="405"/>
      <c r="AC358" s="405"/>
      <c r="AD358" s="405"/>
      <c r="AE358" s="405"/>
      <c r="AF358" s="405"/>
      <c r="AG358" s="405"/>
      <c r="AH358" s="405"/>
      <c r="AI358" s="405"/>
      <c r="AJ358" s="405"/>
      <c r="AK358" s="405"/>
      <c r="AL358" s="405"/>
      <c r="AM358" s="405"/>
      <c r="AN358" s="405"/>
      <c r="AO358" s="405"/>
    </row>
    <row r="359" spans="7:41">
      <c r="G359" s="503"/>
      <c r="H359" s="503"/>
      <c r="I359" s="504"/>
      <c r="J359" s="504"/>
      <c r="K359" s="503"/>
      <c r="L359" s="503"/>
      <c r="M359" s="503"/>
      <c r="N359" s="503"/>
      <c r="O359" s="503"/>
      <c r="P359" s="503"/>
      <c r="Q359" s="504"/>
      <c r="R359" s="504"/>
      <c r="S359" s="504"/>
      <c r="T359" s="504"/>
      <c r="U359" s="504"/>
      <c r="V359" s="503"/>
      <c r="W359" s="503"/>
      <c r="X359" s="405"/>
      <c r="Y359" s="405"/>
      <c r="Z359" s="405"/>
      <c r="AA359" s="405"/>
      <c r="AB359" s="405"/>
      <c r="AC359" s="405"/>
      <c r="AD359" s="405"/>
      <c r="AE359" s="405"/>
      <c r="AF359" s="405"/>
      <c r="AG359" s="405"/>
      <c r="AH359" s="405"/>
      <c r="AI359" s="405"/>
      <c r="AJ359" s="405"/>
      <c r="AK359" s="405"/>
      <c r="AL359" s="405"/>
      <c r="AM359" s="405"/>
      <c r="AN359" s="405"/>
      <c r="AO359" s="405"/>
    </row>
    <row r="360" spans="7:41">
      <c r="G360" s="503"/>
      <c r="H360" s="503"/>
      <c r="I360" s="504"/>
      <c r="J360" s="504"/>
      <c r="K360" s="503"/>
      <c r="L360" s="503"/>
      <c r="M360" s="503"/>
      <c r="N360" s="503"/>
      <c r="O360" s="503"/>
      <c r="P360" s="503"/>
      <c r="Q360" s="504"/>
      <c r="R360" s="504"/>
      <c r="S360" s="504"/>
      <c r="T360" s="504"/>
      <c r="U360" s="504"/>
      <c r="V360" s="503"/>
      <c r="W360" s="503"/>
      <c r="X360" s="405"/>
      <c r="Y360" s="405"/>
      <c r="Z360" s="405"/>
      <c r="AA360" s="405"/>
      <c r="AB360" s="405"/>
      <c r="AC360" s="405"/>
      <c r="AD360" s="405"/>
      <c r="AE360" s="405"/>
      <c r="AF360" s="405"/>
      <c r="AG360" s="405"/>
      <c r="AH360" s="405"/>
      <c r="AI360" s="405"/>
      <c r="AJ360" s="405"/>
      <c r="AK360" s="405"/>
      <c r="AL360" s="405"/>
      <c r="AM360" s="405"/>
      <c r="AN360" s="405"/>
      <c r="AO360" s="405"/>
    </row>
    <row r="361" spans="7:41">
      <c r="G361" s="503"/>
      <c r="H361" s="503"/>
      <c r="I361" s="504"/>
      <c r="J361" s="504"/>
      <c r="K361" s="503"/>
      <c r="L361" s="503"/>
      <c r="M361" s="503"/>
      <c r="N361" s="503"/>
      <c r="O361" s="503"/>
      <c r="P361" s="503"/>
      <c r="Q361" s="504"/>
      <c r="R361" s="504"/>
      <c r="S361" s="504"/>
      <c r="T361" s="504"/>
      <c r="U361" s="504"/>
      <c r="V361" s="503"/>
      <c r="W361" s="503"/>
      <c r="X361" s="405"/>
      <c r="Y361" s="405"/>
      <c r="Z361" s="405"/>
      <c r="AA361" s="405"/>
      <c r="AB361" s="405"/>
      <c r="AC361" s="405"/>
      <c r="AD361" s="405"/>
      <c r="AE361" s="405"/>
      <c r="AF361" s="405"/>
      <c r="AG361" s="405"/>
      <c r="AH361" s="405"/>
      <c r="AI361" s="405"/>
      <c r="AJ361" s="405"/>
      <c r="AK361" s="405"/>
      <c r="AL361" s="405"/>
      <c r="AM361" s="405"/>
      <c r="AN361" s="405"/>
      <c r="AO361" s="405"/>
    </row>
    <row r="362" spans="7:41">
      <c r="G362" s="503"/>
      <c r="H362" s="503"/>
      <c r="I362" s="504"/>
      <c r="J362" s="504"/>
      <c r="K362" s="503"/>
      <c r="L362" s="503"/>
      <c r="M362" s="503"/>
      <c r="N362" s="503"/>
      <c r="O362" s="503"/>
      <c r="P362" s="503"/>
      <c r="Q362" s="504"/>
      <c r="R362" s="504"/>
      <c r="S362" s="504"/>
      <c r="T362" s="504"/>
      <c r="U362" s="504"/>
      <c r="V362" s="503"/>
      <c r="W362" s="503"/>
      <c r="X362" s="405"/>
      <c r="Y362" s="405"/>
      <c r="Z362" s="405"/>
      <c r="AA362" s="405"/>
      <c r="AB362" s="405"/>
      <c r="AC362" s="405"/>
      <c r="AD362" s="405"/>
      <c r="AE362" s="405"/>
      <c r="AF362" s="405"/>
      <c r="AG362" s="405"/>
      <c r="AH362" s="405"/>
      <c r="AI362" s="405"/>
      <c r="AJ362" s="405"/>
      <c r="AK362" s="405"/>
      <c r="AL362" s="405"/>
      <c r="AM362" s="405"/>
      <c r="AN362" s="405"/>
      <c r="AO362" s="405"/>
    </row>
    <row r="363" spans="7:41">
      <c r="G363" s="503"/>
      <c r="H363" s="503"/>
      <c r="I363" s="504"/>
      <c r="J363" s="504"/>
      <c r="K363" s="503"/>
      <c r="L363" s="503"/>
      <c r="M363" s="503"/>
      <c r="N363" s="503"/>
      <c r="O363" s="503"/>
      <c r="P363" s="503"/>
      <c r="Q363" s="504"/>
      <c r="R363" s="504"/>
      <c r="S363" s="504"/>
      <c r="T363" s="504"/>
      <c r="U363" s="504"/>
      <c r="V363" s="503"/>
      <c r="W363" s="503"/>
      <c r="X363" s="405"/>
      <c r="Y363" s="405"/>
      <c r="Z363" s="405"/>
      <c r="AA363" s="405"/>
      <c r="AB363" s="405"/>
      <c r="AC363" s="405"/>
      <c r="AD363" s="405"/>
      <c r="AE363" s="405"/>
      <c r="AF363" s="405"/>
      <c r="AG363" s="405"/>
      <c r="AH363" s="405"/>
      <c r="AI363" s="405"/>
      <c r="AJ363" s="405"/>
      <c r="AK363" s="405"/>
      <c r="AL363" s="405"/>
      <c r="AM363" s="405"/>
      <c r="AN363" s="405"/>
      <c r="AO363" s="405"/>
    </row>
    <row r="364" spans="7:41">
      <c r="G364" s="503"/>
      <c r="H364" s="503"/>
      <c r="I364" s="504"/>
      <c r="J364" s="504"/>
      <c r="K364" s="503"/>
      <c r="L364" s="503"/>
      <c r="M364" s="503"/>
      <c r="N364" s="503"/>
      <c r="O364" s="503"/>
      <c r="P364" s="503"/>
      <c r="Q364" s="504"/>
      <c r="R364" s="504"/>
      <c r="S364" s="504"/>
      <c r="T364" s="504"/>
      <c r="U364" s="504"/>
      <c r="V364" s="503"/>
      <c r="W364" s="503"/>
      <c r="X364" s="405"/>
      <c r="Y364" s="405"/>
      <c r="Z364" s="405"/>
      <c r="AA364" s="405"/>
      <c r="AB364" s="405"/>
      <c r="AC364" s="405"/>
      <c r="AD364" s="405"/>
      <c r="AE364" s="405"/>
      <c r="AF364" s="405"/>
      <c r="AG364" s="405"/>
      <c r="AH364" s="405"/>
      <c r="AI364" s="405"/>
      <c r="AJ364" s="405"/>
      <c r="AK364" s="405"/>
      <c r="AL364" s="405"/>
      <c r="AM364" s="405"/>
      <c r="AN364" s="405"/>
      <c r="AO364" s="405"/>
    </row>
    <row r="365" spans="7:41">
      <c r="G365" s="503"/>
      <c r="H365" s="503"/>
      <c r="I365" s="504"/>
      <c r="J365" s="504"/>
      <c r="K365" s="503"/>
      <c r="L365" s="503"/>
      <c r="M365" s="503"/>
      <c r="N365" s="503"/>
      <c r="O365" s="503"/>
      <c r="P365" s="503"/>
      <c r="Q365" s="504"/>
      <c r="R365" s="504"/>
      <c r="S365" s="504"/>
      <c r="T365" s="504"/>
      <c r="U365" s="504"/>
      <c r="V365" s="503"/>
      <c r="W365" s="503"/>
      <c r="X365" s="405"/>
      <c r="Y365" s="405"/>
      <c r="Z365" s="405"/>
      <c r="AA365" s="405"/>
      <c r="AB365" s="405"/>
      <c r="AC365" s="405"/>
      <c r="AD365" s="405"/>
      <c r="AE365" s="405"/>
      <c r="AF365" s="405"/>
      <c r="AG365" s="405"/>
      <c r="AH365" s="405"/>
      <c r="AI365" s="405"/>
      <c r="AJ365" s="405"/>
      <c r="AK365" s="405"/>
      <c r="AL365" s="405"/>
      <c r="AM365" s="405"/>
      <c r="AN365" s="405"/>
      <c r="AO365" s="405"/>
    </row>
    <row r="366" spans="7:41">
      <c r="G366" s="503"/>
      <c r="H366" s="503"/>
      <c r="I366" s="504"/>
      <c r="J366" s="504"/>
      <c r="K366" s="503"/>
      <c r="L366" s="503"/>
      <c r="M366" s="503"/>
      <c r="N366" s="503"/>
      <c r="O366" s="503"/>
      <c r="P366" s="503"/>
      <c r="Q366" s="504"/>
      <c r="R366" s="504"/>
      <c r="S366" s="504"/>
      <c r="T366" s="504"/>
      <c r="U366" s="504"/>
      <c r="V366" s="503"/>
      <c r="W366" s="503"/>
      <c r="X366" s="405"/>
      <c r="Y366" s="405"/>
      <c r="Z366" s="405"/>
      <c r="AA366" s="405"/>
      <c r="AB366" s="405"/>
      <c r="AC366" s="405"/>
      <c r="AD366" s="405"/>
      <c r="AE366" s="405"/>
      <c r="AF366" s="405"/>
      <c r="AG366" s="405"/>
      <c r="AH366" s="405"/>
      <c r="AI366" s="405"/>
      <c r="AJ366" s="405"/>
      <c r="AK366" s="405"/>
      <c r="AL366" s="405"/>
      <c r="AM366" s="405"/>
      <c r="AN366" s="405"/>
      <c r="AO366" s="405"/>
    </row>
    <row r="367" spans="7:41">
      <c r="G367" s="503"/>
      <c r="H367" s="503"/>
      <c r="I367" s="504"/>
      <c r="J367" s="504"/>
      <c r="K367" s="503"/>
      <c r="L367" s="503"/>
      <c r="M367" s="503"/>
      <c r="N367" s="503"/>
      <c r="O367" s="503"/>
      <c r="P367" s="503"/>
      <c r="Q367" s="504"/>
      <c r="R367" s="504"/>
      <c r="S367" s="504"/>
      <c r="T367" s="504"/>
      <c r="U367" s="504"/>
      <c r="V367" s="503"/>
      <c r="W367" s="503"/>
      <c r="X367" s="405"/>
      <c r="Y367" s="405"/>
      <c r="Z367" s="405"/>
      <c r="AA367" s="405"/>
      <c r="AB367" s="405"/>
      <c r="AC367" s="405"/>
      <c r="AD367" s="405"/>
      <c r="AE367" s="405"/>
      <c r="AF367" s="405"/>
      <c r="AG367" s="405"/>
      <c r="AH367" s="405"/>
      <c r="AI367" s="405"/>
      <c r="AJ367" s="405"/>
      <c r="AK367" s="405"/>
      <c r="AL367" s="405"/>
      <c r="AM367" s="405"/>
      <c r="AN367" s="405"/>
      <c r="AO367" s="405"/>
    </row>
    <row r="368" spans="7:41">
      <c r="G368" s="503"/>
      <c r="H368" s="503"/>
      <c r="I368" s="504"/>
      <c r="J368" s="504"/>
      <c r="K368" s="503"/>
      <c r="L368" s="503"/>
      <c r="M368" s="503"/>
      <c r="N368" s="503"/>
      <c r="O368" s="503"/>
      <c r="P368" s="503"/>
      <c r="Q368" s="504"/>
      <c r="R368" s="504"/>
      <c r="S368" s="504"/>
      <c r="T368" s="504"/>
      <c r="U368" s="504"/>
      <c r="V368" s="503"/>
      <c r="W368" s="503"/>
      <c r="X368" s="405"/>
      <c r="Y368" s="405"/>
      <c r="Z368" s="405"/>
      <c r="AA368" s="405"/>
      <c r="AB368" s="405"/>
      <c r="AC368" s="405"/>
      <c r="AD368" s="405"/>
      <c r="AE368" s="405"/>
      <c r="AF368" s="405"/>
      <c r="AG368" s="405"/>
      <c r="AH368" s="405"/>
      <c r="AI368" s="405"/>
      <c r="AJ368" s="405"/>
      <c r="AK368" s="405"/>
      <c r="AL368" s="405"/>
      <c r="AM368" s="405"/>
      <c r="AN368" s="405"/>
      <c r="AO368" s="405"/>
    </row>
    <row r="369" spans="7:41">
      <c r="G369" s="503"/>
      <c r="H369" s="503"/>
      <c r="I369" s="504"/>
      <c r="J369" s="504"/>
      <c r="K369" s="503"/>
      <c r="L369" s="503"/>
      <c r="M369" s="503"/>
      <c r="N369" s="503"/>
      <c r="O369" s="503"/>
      <c r="P369" s="503"/>
      <c r="Q369" s="504"/>
      <c r="R369" s="504"/>
      <c r="S369" s="504"/>
      <c r="T369" s="504"/>
      <c r="U369" s="504"/>
      <c r="V369" s="503"/>
      <c r="W369" s="503"/>
      <c r="X369" s="405"/>
      <c r="Y369" s="405"/>
      <c r="Z369" s="405"/>
      <c r="AA369" s="405"/>
      <c r="AB369" s="405"/>
      <c r="AC369" s="405"/>
      <c r="AD369" s="405"/>
      <c r="AE369" s="405"/>
      <c r="AF369" s="405"/>
      <c r="AG369" s="405"/>
      <c r="AH369" s="405"/>
      <c r="AI369" s="405"/>
      <c r="AJ369" s="405"/>
      <c r="AK369" s="405"/>
      <c r="AL369" s="405"/>
      <c r="AM369" s="405"/>
      <c r="AN369" s="405"/>
      <c r="AO369" s="405"/>
    </row>
    <row r="370" spans="7:41">
      <c r="G370" s="503"/>
      <c r="H370" s="503"/>
      <c r="I370" s="504"/>
      <c r="J370" s="504"/>
      <c r="K370" s="503"/>
      <c r="L370" s="503"/>
      <c r="M370" s="503"/>
      <c r="N370" s="503"/>
      <c r="O370" s="503"/>
      <c r="P370" s="503"/>
      <c r="Q370" s="504"/>
      <c r="R370" s="504"/>
      <c r="S370" s="504"/>
      <c r="T370" s="504"/>
      <c r="U370" s="504"/>
      <c r="V370" s="503"/>
      <c r="W370" s="503"/>
      <c r="X370" s="405"/>
      <c r="Y370" s="405"/>
      <c r="Z370" s="405"/>
      <c r="AA370" s="405"/>
      <c r="AB370" s="405"/>
      <c r="AC370" s="405"/>
      <c r="AD370" s="405"/>
      <c r="AE370" s="405"/>
      <c r="AF370" s="405"/>
      <c r="AG370" s="405"/>
      <c r="AH370" s="405"/>
      <c r="AI370" s="405"/>
      <c r="AJ370" s="405"/>
      <c r="AK370" s="405"/>
      <c r="AL370" s="405"/>
      <c r="AM370" s="405"/>
      <c r="AN370" s="405"/>
      <c r="AO370" s="405"/>
    </row>
    <row r="371" spans="7:41">
      <c r="G371" s="503"/>
      <c r="H371" s="503"/>
      <c r="I371" s="504"/>
      <c r="J371" s="504"/>
      <c r="K371" s="503"/>
      <c r="L371" s="503"/>
      <c r="M371" s="503"/>
      <c r="N371" s="503"/>
      <c r="O371" s="503"/>
      <c r="P371" s="503"/>
      <c r="Q371" s="504"/>
      <c r="R371" s="504"/>
      <c r="S371" s="504"/>
      <c r="T371" s="504"/>
      <c r="U371" s="504"/>
      <c r="V371" s="503"/>
      <c r="W371" s="503"/>
      <c r="X371" s="405"/>
      <c r="Y371" s="405"/>
      <c r="Z371" s="405"/>
      <c r="AA371" s="405"/>
      <c r="AB371" s="405"/>
      <c r="AC371" s="405"/>
      <c r="AD371" s="405"/>
      <c r="AE371" s="405"/>
      <c r="AF371" s="405"/>
      <c r="AG371" s="405"/>
      <c r="AH371" s="405"/>
      <c r="AI371" s="405"/>
      <c r="AJ371" s="405"/>
      <c r="AK371" s="405"/>
      <c r="AL371" s="405"/>
      <c r="AM371" s="405"/>
      <c r="AN371" s="405"/>
      <c r="AO371" s="405"/>
    </row>
    <row r="372" spans="7:41">
      <c r="G372" s="503"/>
      <c r="H372" s="503"/>
      <c r="I372" s="504"/>
      <c r="J372" s="504"/>
      <c r="K372" s="503"/>
      <c r="L372" s="503"/>
      <c r="M372" s="503"/>
      <c r="N372" s="503"/>
      <c r="O372" s="503"/>
      <c r="P372" s="503"/>
      <c r="Q372" s="504"/>
      <c r="R372" s="504"/>
      <c r="S372" s="504"/>
      <c r="T372" s="504"/>
      <c r="U372" s="504"/>
      <c r="V372" s="503"/>
      <c r="W372" s="503"/>
      <c r="X372" s="405"/>
      <c r="Y372" s="405"/>
      <c r="Z372" s="405"/>
      <c r="AA372" s="405"/>
      <c r="AB372" s="405"/>
      <c r="AC372" s="405"/>
      <c r="AD372" s="405"/>
      <c r="AE372" s="405"/>
      <c r="AF372" s="405"/>
      <c r="AG372" s="405"/>
      <c r="AH372" s="405"/>
      <c r="AI372" s="405"/>
      <c r="AJ372" s="405"/>
      <c r="AK372" s="405"/>
      <c r="AL372" s="405"/>
      <c r="AM372" s="405"/>
      <c r="AN372" s="405"/>
      <c r="AO372" s="405"/>
    </row>
    <row r="373" spans="7:41">
      <c r="G373" s="503"/>
      <c r="H373" s="503"/>
      <c r="I373" s="504"/>
      <c r="J373" s="504"/>
      <c r="K373" s="503"/>
      <c r="L373" s="503"/>
      <c r="M373" s="503"/>
      <c r="N373" s="503"/>
      <c r="O373" s="503"/>
      <c r="P373" s="503"/>
      <c r="Q373" s="504"/>
      <c r="R373" s="504"/>
      <c r="S373" s="504"/>
      <c r="T373" s="504"/>
      <c r="U373" s="504"/>
      <c r="V373" s="503"/>
      <c r="W373" s="503"/>
      <c r="X373" s="405"/>
      <c r="Y373" s="405"/>
      <c r="Z373" s="405"/>
      <c r="AA373" s="405"/>
      <c r="AB373" s="405"/>
      <c r="AC373" s="405"/>
      <c r="AD373" s="405"/>
      <c r="AE373" s="405"/>
      <c r="AF373" s="405"/>
      <c r="AG373" s="405"/>
      <c r="AH373" s="405"/>
      <c r="AI373" s="405"/>
      <c r="AJ373" s="405"/>
      <c r="AK373" s="405"/>
      <c r="AL373" s="405"/>
      <c r="AM373" s="405"/>
      <c r="AN373" s="405"/>
      <c r="AO373" s="405"/>
    </row>
    <row r="374" spans="7:41">
      <c r="G374" s="503"/>
      <c r="H374" s="503"/>
      <c r="I374" s="504"/>
      <c r="J374" s="504"/>
      <c r="K374" s="503"/>
      <c r="L374" s="503"/>
      <c r="M374" s="503"/>
      <c r="N374" s="503"/>
      <c r="O374" s="503"/>
      <c r="P374" s="503"/>
      <c r="Q374" s="504"/>
      <c r="R374" s="504"/>
      <c r="S374" s="504"/>
      <c r="T374" s="504"/>
      <c r="U374" s="504"/>
      <c r="V374" s="503"/>
      <c r="W374" s="503"/>
      <c r="X374" s="405"/>
      <c r="Y374" s="405"/>
      <c r="Z374" s="405"/>
      <c r="AA374" s="405"/>
      <c r="AB374" s="405"/>
      <c r="AC374" s="405"/>
      <c r="AD374" s="405"/>
      <c r="AE374" s="405"/>
      <c r="AF374" s="405"/>
      <c r="AG374" s="405"/>
      <c r="AH374" s="405"/>
      <c r="AI374" s="405"/>
      <c r="AJ374" s="405"/>
      <c r="AK374" s="405"/>
      <c r="AL374" s="405"/>
      <c r="AM374" s="405"/>
      <c r="AN374" s="405"/>
      <c r="AO374" s="405"/>
    </row>
    <row r="375" spans="7:41">
      <c r="G375" s="503"/>
      <c r="H375" s="503"/>
      <c r="I375" s="504"/>
      <c r="J375" s="504"/>
      <c r="K375" s="503"/>
      <c r="L375" s="503"/>
      <c r="M375" s="503"/>
      <c r="N375" s="503"/>
      <c r="O375" s="503"/>
      <c r="P375" s="503"/>
      <c r="Q375" s="504"/>
      <c r="R375" s="504"/>
      <c r="S375" s="504"/>
      <c r="T375" s="504"/>
      <c r="U375" s="504"/>
      <c r="V375" s="503"/>
      <c r="W375" s="503"/>
      <c r="X375" s="405"/>
      <c r="Y375" s="405"/>
      <c r="Z375" s="405"/>
      <c r="AA375" s="405"/>
      <c r="AB375" s="405"/>
      <c r="AC375" s="405"/>
      <c r="AD375" s="405"/>
      <c r="AE375" s="405"/>
      <c r="AF375" s="405"/>
      <c r="AG375" s="405"/>
      <c r="AH375" s="405"/>
      <c r="AI375" s="405"/>
      <c r="AJ375" s="405"/>
      <c r="AK375" s="405"/>
      <c r="AL375" s="405"/>
      <c r="AM375" s="405"/>
      <c r="AN375" s="405"/>
      <c r="AO375" s="405"/>
    </row>
    <row r="376" spans="7:41">
      <c r="G376" s="503"/>
      <c r="H376" s="503"/>
      <c r="I376" s="504"/>
      <c r="J376" s="504"/>
      <c r="K376" s="503"/>
      <c r="L376" s="503"/>
      <c r="M376" s="503"/>
      <c r="N376" s="503"/>
      <c r="O376" s="503"/>
      <c r="P376" s="503"/>
      <c r="Q376" s="504"/>
      <c r="R376" s="504"/>
      <c r="S376" s="504"/>
      <c r="T376" s="504"/>
      <c r="U376" s="504"/>
      <c r="V376" s="503"/>
      <c r="W376" s="503"/>
      <c r="X376" s="405"/>
      <c r="Y376" s="405"/>
      <c r="Z376" s="405"/>
      <c r="AA376" s="405"/>
      <c r="AB376" s="405"/>
      <c r="AC376" s="405"/>
      <c r="AD376" s="405"/>
      <c r="AE376" s="405"/>
      <c r="AF376" s="405"/>
      <c r="AG376" s="405"/>
      <c r="AH376" s="405"/>
      <c r="AI376" s="405"/>
      <c r="AJ376" s="405"/>
      <c r="AK376" s="405"/>
      <c r="AL376" s="405"/>
      <c r="AM376" s="405"/>
      <c r="AN376" s="405"/>
      <c r="AO376" s="405"/>
    </row>
    <row r="377" spans="7:41">
      <c r="G377" s="503"/>
      <c r="H377" s="503"/>
      <c r="I377" s="504"/>
      <c r="J377" s="504"/>
      <c r="K377" s="503"/>
      <c r="L377" s="503"/>
      <c r="M377" s="503"/>
      <c r="N377" s="503"/>
      <c r="O377" s="503"/>
      <c r="P377" s="503"/>
      <c r="Q377" s="504"/>
      <c r="R377" s="504"/>
      <c r="S377" s="504"/>
      <c r="T377" s="504"/>
      <c r="U377" s="504"/>
      <c r="V377" s="503"/>
      <c r="W377" s="503"/>
      <c r="X377" s="405"/>
      <c r="Y377" s="405"/>
      <c r="Z377" s="405"/>
      <c r="AA377" s="405"/>
      <c r="AB377" s="405"/>
      <c r="AC377" s="405"/>
      <c r="AD377" s="405"/>
      <c r="AE377" s="405"/>
      <c r="AF377" s="405"/>
      <c r="AG377" s="405"/>
      <c r="AH377" s="405"/>
      <c r="AI377" s="405"/>
      <c r="AJ377" s="405"/>
      <c r="AK377" s="405"/>
      <c r="AL377" s="405"/>
      <c r="AM377" s="405"/>
      <c r="AN377" s="405"/>
      <c r="AO377" s="405"/>
    </row>
    <row r="378" spans="7:41">
      <c r="G378" s="503"/>
      <c r="H378" s="503"/>
      <c r="I378" s="504"/>
      <c r="J378" s="504"/>
      <c r="K378" s="503"/>
      <c r="L378" s="503"/>
      <c r="M378" s="503"/>
      <c r="N378" s="503"/>
      <c r="O378" s="503"/>
      <c r="P378" s="503"/>
      <c r="Q378" s="504"/>
      <c r="R378" s="504"/>
      <c r="S378" s="504"/>
      <c r="T378" s="504"/>
      <c r="U378" s="504"/>
      <c r="V378" s="503"/>
      <c r="W378" s="503"/>
      <c r="X378" s="405"/>
      <c r="Y378" s="405"/>
      <c r="Z378" s="405"/>
      <c r="AA378" s="405"/>
      <c r="AB378" s="405"/>
      <c r="AC378" s="405"/>
      <c r="AD378" s="405"/>
      <c r="AE378" s="405"/>
      <c r="AF378" s="405"/>
      <c r="AG378" s="405"/>
      <c r="AH378" s="405"/>
      <c r="AI378" s="405"/>
      <c r="AJ378" s="405"/>
      <c r="AK378" s="405"/>
      <c r="AL378" s="405"/>
      <c r="AM378" s="405"/>
      <c r="AN378" s="405"/>
      <c r="AO378" s="405"/>
    </row>
    <row r="379" spans="7:41">
      <c r="G379" s="503"/>
      <c r="H379" s="503"/>
      <c r="I379" s="504"/>
      <c r="J379" s="504"/>
      <c r="K379" s="503"/>
      <c r="L379" s="503"/>
      <c r="M379" s="503"/>
      <c r="N379" s="503"/>
      <c r="O379" s="503"/>
      <c r="P379" s="503"/>
      <c r="Q379" s="504"/>
      <c r="R379" s="504"/>
      <c r="S379" s="504"/>
      <c r="T379" s="504"/>
      <c r="U379" s="504"/>
      <c r="V379" s="503"/>
      <c r="W379" s="503"/>
      <c r="X379" s="405"/>
      <c r="Y379" s="405"/>
      <c r="Z379" s="405"/>
      <c r="AA379" s="405"/>
      <c r="AB379" s="405"/>
      <c r="AC379" s="405"/>
      <c r="AD379" s="405"/>
      <c r="AE379" s="405"/>
      <c r="AF379" s="405"/>
      <c r="AG379" s="405"/>
      <c r="AH379" s="405"/>
      <c r="AI379" s="405"/>
      <c r="AJ379" s="405"/>
      <c r="AK379" s="405"/>
      <c r="AL379" s="405"/>
      <c r="AM379" s="405"/>
      <c r="AN379" s="405"/>
      <c r="AO379" s="405"/>
    </row>
    <row r="380" spans="7:41">
      <c r="G380" s="503"/>
      <c r="H380" s="503"/>
      <c r="I380" s="504"/>
      <c r="J380" s="504"/>
      <c r="K380" s="503"/>
      <c r="L380" s="503"/>
      <c r="M380" s="503"/>
      <c r="N380" s="503"/>
      <c r="O380" s="503"/>
      <c r="P380" s="503"/>
      <c r="Q380" s="504"/>
      <c r="R380" s="504"/>
      <c r="S380" s="504"/>
      <c r="T380" s="504"/>
      <c r="U380" s="504"/>
      <c r="V380" s="503"/>
      <c r="W380" s="503"/>
      <c r="X380" s="405"/>
      <c r="Y380" s="405"/>
      <c r="Z380" s="405"/>
      <c r="AA380" s="405"/>
      <c r="AB380" s="405"/>
      <c r="AC380" s="405"/>
      <c r="AD380" s="405"/>
      <c r="AE380" s="405"/>
      <c r="AF380" s="405"/>
      <c r="AG380" s="405"/>
      <c r="AH380" s="405"/>
      <c r="AI380" s="405"/>
      <c r="AJ380" s="405"/>
      <c r="AK380" s="405"/>
      <c r="AL380" s="405"/>
      <c r="AM380" s="405"/>
      <c r="AN380" s="405"/>
      <c r="AO380" s="405"/>
    </row>
    <row r="381" spans="7:41">
      <c r="G381" s="503"/>
      <c r="H381" s="503"/>
      <c r="I381" s="504"/>
      <c r="J381" s="504"/>
      <c r="K381" s="503"/>
      <c r="L381" s="503"/>
      <c r="M381" s="503"/>
      <c r="N381" s="503"/>
      <c r="O381" s="503"/>
      <c r="P381" s="503"/>
      <c r="Q381" s="504"/>
      <c r="R381" s="504"/>
      <c r="S381" s="504"/>
      <c r="T381" s="504"/>
      <c r="U381" s="504"/>
      <c r="V381" s="503"/>
      <c r="W381" s="503"/>
      <c r="X381" s="405"/>
      <c r="Y381" s="405"/>
      <c r="Z381" s="405"/>
      <c r="AA381" s="405"/>
      <c r="AB381" s="405"/>
      <c r="AC381" s="405"/>
      <c r="AD381" s="405"/>
      <c r="AE381" s="405"/>
      <c r="AF381" s="405"/>
      <c r="AG381" s="405"/>
      <c r="AH381" s="405"/>
      <c r="AI381" s="405"/>
      <c r="AJ381" s="405"/>
      <c r="AK381" s="405"/>
      <c r="AL381" s="405"/>
      <c r="AM381" s="405"/>
      <c r="AN381" s="405"/>
      <c r="AO381" s="405"/>
    </row>
    <row r="382" spans="7:41">
      <c r="G382" s="503"/>
      <c r="H382" s="503"/>
      <c r="I382" s="504"/>
      <c r="J382" s="504"/>
      <c r="K382" s="503"/>
      <c r="L382" s="503"/>
      <c r="M382" s="503"/>
      <c r="N382" s="503"/>
      <c r="O382" s="503"/>
      <c r="P382" s="503"/>
      <c r="Q382" s="504"/>
      <c r="R382" s="504"/>
      <c r="S382" s="504"/>
      <c r="T382" s="504"/>
      <c r="U382" s="504"/>
      <c r="V382" s="503"/>
      <c r="W382" s="503"/>
      <c r="X382" s="405"/>
      <c r="Y382" s="405"/>
      <c r="Z382" s="405"/>
      <c r="AA382" s="405"/>
      <c r="AB382" s="405"/>
      <c r="AC382" s="405"/>
      <c r="AD382" s="405"/>
      <c r="AE382" s="405"/>
      <c r="AF382" s="405"/>
      <c r="AG382" s="405"/>
      <c r="AH382" s="405"/>
      <c r="AI382" s="405"/>
      <c r="AJ382" s="405"/>
      <c r="AK382" s="405"/>
      <c r="AL382" s="405"/>
      <c r="AM382" s="405"/>
      <c r="AN382" s="405"/>
      <c r="AO382" s="405"/>
    </row>
    <row r="383" spans="7:41">
      <c r="G383" s="503"/>
      <c r="H383" s="503"/>
      <c r="I383" s="504"/>
      <c r="J383" s="504"/>
      <c r="K383" s="503"/>
      <c r="L383" s="503"/>
      <c r="M383" s="503"/>
      <c r="N383" s="503"/>
      <c r="O383" s="503"/>
      <c r="P383" s="503"/>
      <c r="Q383" s="504"/>
      <c r="R383" s="504"/>
      <c r="S383" s="504"/>
      <c r="T383" s="504"/>
      <c r="U383" s="504"/>
      <c r="V383" s="503"/>
      <c r="W383" s="503"/>
      <c r="X383" s="405"/>
      <c r="Y383" s="405"/>
      <c r="Z383" s="405"/>
      <c r="AA383" s="405"/>
      <c r="AB383" s="405"/>
      <c r="AC383" s="405"/>
      <c r="AD383" s="405"/>
      <c r="AE383" s="405"/>
      <c r="AF383" s="405"/>
      <c r="AG383" s="405"/>
      <c r="AH383" s="405"/>
      <c r="AI383" s="405"/>
      <c r="AJ383" s="405"/>
      <c r="AK383" s="405"/>
      <c r="AL383" s="405"/>
      <c r="AM383" s="405"/>
      <c r="AN383" s="405"/>
      <c r="AO383" s="405"/>
    </row>
    <row r="384" spans="7:41">
      <c r="G384" s="503"/>
      <c r="H384" s="503"/>
      <c r="I384" s="504"/>
      <c r="J384" s="504"/>
      <c r="K384" s="503"/>
      <c r="L384" s="503"/>
      <c r="M384" s="503"/>
      <c r="N384" s="503"/>
      <c r="O384" s="503"/>
      <c r="P384" s="503"/>
      <c r="Q384" s="504"/>
      <c r="R384" s="504"/>
      <c r="S384" s="504"/>
      <c r="T384" s="504"/>
      <c r="U384" s="504"/>
      <c r="V384" s="503"/>
      <c r="W384" s="503"/>
      <c r="X384" s="405"/>
      <c r="Y384" s="405"/>
      <c r="Z384" s="405"/>
      <c r="AA384" s="405"/>
      <c r="AB384" s="405"/>
      <c r="AC384" s="405"/>
      <c r="AD384" s="405"/>
      <c r="AE384" s="405"/>
      <c r="AF384" s="405"/>
      <c r="AG384" s="405"/>
      <c r="AH384" s="405"/>
      <c r="AI384" s="405"/>
      <c r="AJ384" s="405"/>
      <c r="AK384" s="405"/>
      <c r="AL384" s="405"/>
      <c r="AM384" s="405"/>
      <c r="AN384" s="405"/>
      <c r="AO384" s="405"/>
    </row>
    <row r="385" spans="7:41">
      <c r="G385" s="503"/>
      <c r="H385" s="503"/>
      <c r="I385" s="504"/>
      <c r="J385" s="504"/>
      <c r="K385" s="503"/>
      <c r="L385" s="503"/>
      <c r="M385" s="503"/>
      <c r="N385" s="503"/>
      <c r="O385" s="503"/>
      <c r="P385" s="503"/>
      <c r="Q385" s="504"/>
      <c r="R385" s="504"/>
      <c r="S385" s="504"/>
      <c r="T385" s="504"/>
      <c r="U385" s="504"/>
      <c r="V385" s="503"/>
      <c r="W385" s="503"/>
      <c r="X385" s="405"/>
      <c r="Y385" s="405"/>
      <c r="Z385" s="405"/>
      <c r="AA385" s="405"/>
      <c r="AB385" s="405"/>
      <c r="AC385" s="405"/>
      <c r="AD385" s="405"/>
      <c r="AE385" s="405"/>
      <c r="AF385" s="405"/>
      <c r="AG385" s="405"/>
      <c r="AH385" s="405"/>
      <c r="AI385" s="405"/>
      <c r="AJ385" s="405"/>
      <c r="AK385" s="405"/>
      <c r="AL385" s="405"/>
      <c r="AM385" s="405"/>
      <c r="AN385" s="405"/>
      <c r="AO385" s="405"/>
    </row>
    <row r="386" spans="7:41">
      <c r="G386" s="503"/>
      <c r="H386" s="503"/>
      <c r="I386" s="504"/>
      <c r="J386" s="504"/>
      <c r="K386" s="503"/>
      <c r="L386" s="503"/>
      <c r="M386" s="503"/>
      <c r="N386" s="503"/>
      <c r="O386" s="503"/>
      <c r="P386" s="503"/>
      <c r="Q386" s="504"/>
      <c r="R386" s="504"/>
      <c r="S386" s="504"/>
      <c r="T386" s="504"/>
      <c r="U386" s="504"/>
      <c r="V386" s="503"/>
      <c r="W386" s="503"/>
      <c r="X386" s="405"/>
      <c r="Y386" s="405"/>
      <c r="Z386" s="405"/>
      <c r="AA386" s="405"/>
      <c r="AB386" s="405"/>
      <c r="AC386" s="405"/>
      <c r="AD386" s="405"/>
      <c r="AE386" s="405"/>
      <c r="AF386" s="405"/>
      <c r="AG386" s="405"/>
      <c r="AH386" s="405"/>
      <c r="AI386" s="405"/>
      <c r="AJ386" s="405"/>
      <c r="AK386" s="405"/>
      <c r="AL386" s="405"/>
      <c r="AM386" s="405"/>
      <c r="AN386" s="405"/>
      <c r="AO386" s="405"/>
    </row>
    <row r="387" spans="7:41">
      <c r="G387" s="503"/>
      <c r="H387" s="503"/>
      <c r="I387" s="504"/>
      <c r="J387" s="504"/>
      <c r="K387" s="503"/>
      <c r="L387" s="503"/>
      <c r="M387" s="503"/>
      <c r="N387" s="503"/>
      <c r="O387" s="503"/>
      <c r="P387" s="503"/>
      <c r="Q387" s="504"/>
      <c r="R387" s="504"/>
      <c r="S387" s="504"/>
      <c r="T387" s="504"/>
      <c r="U387" s="504"/>
      <c r="V387" s="503"/>
      <c r="W387" s="503"/>
      <c r="X387" s="405"/>
      <c r="Y387" s="405"/>
      <c r="Z387" s="405"/>
      <c r="AA387" s="405"/>
      <c r="AB387" s="405"/>
      <c r="AC387" s="405"/>
      <c r="AD387" s="405"/>
      <c r="AE387" s="405"/>
      <c r="AF387" s="405"/>
      <c r="AG387" s="405"/>
      <c r="AH387" s="405"/>
      <c r="AI387" s="405"/>
      <c r="AJ387" s="405"/>
      <c r="AK387" s="405"/>
      <c r="AL387" s="405"/>
      <c r="AM387" s="405"/>
      <c r="AN387" s="405"/>
      <c r="AO387" s="405"/>
    </row>
    <row r="388" spans="7:41">
      <c r="G388" s="503"/>
      <c r="H388" s="503"/>
      <c r="I388" s="504"/>
      <c r="J388" s="504"/>
      <c r="K388" s="503"/>
      <c r="L388" s="503"/>
      <c r="M388" s="503"/>
      <c r="N388" s="503"/>
      <c r="O388" s="503"/>
      <c r="P388" s="503"/>
      <c r="Q388" s="504"/>
      <c r="R388" s="504"/>
      <c r="S388" s="504"/>
      <c r="T388" s="504"/>
      <c r="U388" s="504"/>
      <c r="V388" s="503"/>
      <c r="W388" s="503"/>
      <c r="X388" s="405"/>
      <c r="Y388" s="405"/>
      <c r="Z388" s="405"/>
      <c r="AA388" s="405"/>
      <c r="AB388" s="405"/>
      <c r="AC388" s="405"/>
      <c r="AD388" s="405"/>
      <c r="AE388" s="405"/>
      <c r="AF388" s="405"/>
      <c r="AG388" s="405"/>
      <c r="AH388" s="405"/>
      <c r="AI388" s="405"/>
      <c r="AJ388" s="405"/>
      <c r="AK388" s="405"/>
      <c r="AL388" s="405"/>
      <c r="AM388" s="405"/>
      <c r="AN388" s="405"/>
      <c r="AO388" s="405"/>
    </row>
    <row r="389" spans="7:41">
      <c r="G389" s="503"/>
      <c r="H389" s="503"/>
      <c r="I389" s="504"/>
      <c r="J389" s="504"/>
      <c r="K389" s="503"/>
      <c r="L389" s="503"/>
      <c r="M389" s="503"/>
      <c r="N389" s="503"/>
      <c r="O389" s="503"/>
      <c r="P389" s="503"/>
      <c r="Q389" s="504"/>
      <c r="R389" s="504"/>
      <c r="S389" s="504"/>
      <c r="T389" s="504"/>
      <c r="U389" s="504"/>
      <c r="V389" s="503"/>
      <c r="W389" s="503"/>
      <c r="X389" s="405"/>
      <c r="Y389" s="405"/>
      <c r="Z389" s="405"/>
      <c r="AA389" s="405"/>
      <c r="AB389" s="405"/>
      <c r="AC389" s="405"/>
      <c r="AD389" s="405"/>
      <c r="AE389" s="405"/>
      <c r="AF389" s="405"/>
      <c r="AG389" s="405"/>
      <c r="AH389" s="405"/>
      <c r="AI389" s="405"/>
      <c r="AJ389" s="405"/>
      <c r="AK389" s="405"/>
      <c r="AL389" s="405"/>
      <c r="AM389" s="405"/>
      <c r="AN389" s="405"/>
      <c r="AO389" s="405"/>
    </row>
    <row r="390" spans="7:41">
      <c r="G390" s="503"/>
      <c r="H390" s="503"/>
      <c r="I390" s="504"/>
      <c r="J390" s="504"/>
      <c r="K390" s="503"/>
      <c r="L390" s="503"/>
      <c r="M390" s="503"/>
      <c r="N390" s="503"/>
      <c r="O390" s="503"/>
      <c r="P390" s="503"/>
      <c r="Q390" s="504"/>
      <c r="R390" s="504"/>
      <c r="S390" s="504"/>
      <c r="T390" s="504"/>
      <c r="U390" s="504"/>
      <c r="V390" s="503"/>
      <c r="W390" s="503"/>
      <c r="X390" s="405"/>
      <c r="Y390" s="405"/>
      <c r="Z390" s="405"/>
      <c r="AA390" s="405"/>
      <c r="AB390" s="405"/>
      <c r="AC390" s="405"/>
      <c r="AD390" s="405"/>
      <c r="AE390" s="405"/>
      <c r="AF390" s="405"/>
      <c r="AG390" s="405"/>
      <c r="AH390" s="405"/>
      <c r="AI390" s="405"/>
      <c r="AJ390" s="405"/>
      <c r="AK390" s="405"/>
      <c r="AL390" s="405"/>
      <c r="AM390" s="405"/>
      <c r="AN390" s="405"/>
      <c r="AO390" s="405"/>
    </row>
    <row r="391" spans="7:41">
      <c r="G391" s="503"/>
      <c r="H391" s="503"/>
      <c r="I391" s="504"/>
      <c r="J391" s="504"/>
      <c r="K391" s="503"/>
      <c r="L391" s="503"/>
      <c r="M391" s="503"/>
      <c r="N391" s="503"/>
      <c r="O391" s="503"/>
      <c r="P391" s="503"/>
      <c r="Q391" s="504"/>
      <c r="R391" s="504"/>
      <c r="S391" s="504"/>
      <c r="T391" s="504"/>
      <c r="U391" s="504"/>
      <c r="V391" s="503"/>
      <c r="W391" s="503"/>
      <c r="X391" s="405"/>
      <c r="Y391" s="405"/>
      <c r="Z391" s="405"/>
      <c r="AA391" s="405"/>
      <c r="AB391" s="405"/>
      <c r="AC391" s="405"/>
      <c r="AD391" s="405"/>
      <c r="AE391" s="405"/>
      <c r="AF391" s="405"/>
      <c r="AG391" s="405"/>
      <c r="AH391" s="405"/>
      <c r="AI391" s="405"/>
      <c r="AJ391" s="405"/>
      <c r="AK391" s="405"/>
      <c r="AL391" s="405"/>
      <c r="AM391" s="405"/>
      <c r="AN391" s="405"/>
      <c r="AO391" s="405"/>
    </row>
    <row r="392" spans="7:41">
      <c r="G392" s="503"/>
      <c r="H392" s="503"/>
      <c r="I392" s="504"/>
      <c r="J392" s="504"/>
      <c r="K392" s="503"/>
      <c r="L392" s="503"/>
      <c r="M392" s="503"/>
      <c r="N392" s="503"/>
      <c r="O392" s="503"/>
      <c r="P392" s="503"/>
      <c r="Q392" s="504"/>
      <c r="R392" s="504"/>
      <c r="S392" s="504"/>
      <c r="T392" s="504"/>
      <c r="U392" s="504"/>
      <c r="V392" s="503"/>
      <c r="W392" s="503"/>
      <c r="X392" s="405"/>
      <c r="Y392" s="405"/>
      <c r="Z392" s="405"/>
      <c r="AA392" s="405"/>
      <c r="AB392" s="405"/>
      <c r="AC392" s="405"/>
      <c r="AD392" s="405"/>
      <c r="AE392" s="405"/>
      <c r="AF392" s="405"/>
      <c r="AG392" s="405"/>
      <c r="AH392" s="405"/>
      <c r="AI392" s="405"/>
      <c r="AJ392" s="405"/>
      <c r="AK392" s="405"/>
      <c r="AL392" s="405"/>
      <c r="AM392" s="405"/>
      <c r="AN392" s="405"/>
      <c r="AO392" s="405"/>
    </row>
    <row r="393" spans="7:41">
      <c r="G393" s="503"/>
      <c r="H393" s="503"/>
      <c r="I393" s="504"/>
      <c r="J393" s="504"/>
      <c r="K393" s="503"/>
      <c r="L393" s="503"/>
      <c r="M393" s="503"/>
      <c r="N393" s="503"/>
      <c r="O393" s="503"/>
      <c r="P393" s="503"/>
      <c r="Q393" s="504"/>
      <c r="R393" s="504"/>
      <c r="S393" s="504"/>
      <c r="T393" s="504"/>
      <c r="U393" s="504"/>
      <c r="V393" s="503"/>
      <c r="W393" s="503"/>
      <c r="X393" s="405"/>
      <c r="Y393" s="405"/>
      <c r="Z393" s="405"/>
      <c r="AA393" s="405"/>
      <c r="AB393" s="405"/>
      <c r="AC393" s="405"/>
      <c r="AD393" s="405"/>
      <c r="AE393" s="405"/>
      <c r="AF393" s="405"/>
      <c r="AG393" s="405"/>
      <c r="AH393" s="405"/>
      <c r="AI393" s="405"/>
      <c r="AJ393" s="405"/>
      <c r="AK393" s="405"/>
      <c r="AL393" s="405"/>
      <c r="AM393" s="405"/>
      <c r="AN393" s="405"/>
      <c r="AO393" s="405"/>
    </row>
    <row r="394" spans="7:41">
      <c r="G394" s="503"/>
      <c r="H394" s="503"/>
      <c r="I394" s="504"/>
      <c r="J394" s="504"/>
      <c r="K394" s="503"/>
      <c r="L394" s="503"/>
      <c r="M394" s="503"/>
      <c r="N394" s="503"/>
      <c r="O394" s="503"/>
      <c r="P394" s="503"/>
      <c r="Q394" s="504"/>
      <c r="R394" s="504"/>
      <c r="S394" s="504"/>
      <c r="T394" s="504"/>
      <c r="U394" s="504"/>
      <c r="V394" s="503"/>
      <c r="W394" s="503"/>
      <c r="X394" s="405"/>
      <c r="Y394" s="405"/>
      <c r="Z394" s="405"/>
      <c r="AA394" s="405"/>
      <c r="AB394" s="405"/>
      <c r="AC394" s="405"/>
      <c r="AD394" s="405"/>
      <c r="AE394" s="405"/>
      <c r="AF394" s="405"/>
      <c r="AG394" s="405"/>
      <c r="AH394" s="405"/>
      <c r="AI394" s="405"/>
      <c r="AJ394" s="405"/>
      <c r="AK394" s="405"/>
      <c r="AL394" s="405"/>
      <c r="AM394" s="405"/>
      <c r="AN394" s="405"/>
      <c r="AO394" s="405"/>
    </row>
    <row r="395" spans="7:41">
      <c r="G395" s="503"/>
      <c r="H395" s="503"/>
      <c r="I395" s="504"/>
      <c r="J395" s="504"/>
      <c r="K395" s="503"/>
      <c r="L395" s="503"/>
      <c r="M395" s="503"/>
      <c r="N395" s="503"/>
      <c r="O395" s="503"/>
      <c r="P395" s="503"/>
      <c r="Q395" s="504"/>
      <c r="R395" s="504"/>
      <c r="S395" s="504"/>
      <c r="T395" s="504"/>
      <c r="U395" s="504"/>
      <c r="V395" s="503"/>
      <c r="W395" s="503"/>
      <c r="X395" s="405"/>
      <c r="Y395" s="405"/>
      <c r="Z395" s="405"/>
      <c r="AA395" s="405"/>
      <c r="AB395" s="405"/>
      <c r="AC395" s="405"/>
      <c r="AD395" s="405"/>
      <c r="AE395" s="405"/>
      <c r="AF395" s="405"/>
      <c r="AG395" s="405"/>
      <c r="AH395" s="405"/>
      <c r="AI395" s="405"/>
      <c r="AJ395" s="405"/>
      <c r="AK395" s="405"/>
      <c r="AL395" s="405"/>
      <c r="AM395" s="405"/>
      <c r="AN395" s="405"/>
      <c r="AO395" s="405"/>
    </row>
    <row r="396" spans="7:41">
      <c r="G396" s="503"/>
      <c r="H396" s="503"/>
      <c r="I396" s="504"/>
      <c r="J396" s="504"/>
      <c r="K396" s="503"/>
      <c r="L396" s="503"/>
      <c r="M396" s="503"/>
      <c r="N396" s="503"/>
      <c r="O396" s="503"/>
      <c r="P396" s="503"/>
      <c r="Q396" s="504"/>
      <c r="R396" s="504"/>
      <c r="S396" s="504"/>
      <c r="T396" s="504"/>
      <c r="U396" s="504"/>
      <c r="V396" s="503"/>
      <c r="W396" s="503"/>
      <c r="X396" s="405"/>
      <c r="Y396" s="405"/>
      <c r="Z396" s="405"/>
      <c r="AA396" s="405"/>
      <c r="AB396" s="405"/>
      <c r="AC396" s="405"/>
      <c r="AD396" s="405"/>
      <c r="AE396" s="405"/>
      <c r="AF396" s="405"/>
      <c r="AG396" s="405"/>
      <c r="AH396" s="405"/>
      <c r="AI396" s="405"/>
      <c r="AJ396" s="405"/>
      <c r="AK396" s="405"/>
      <c r="AL396" s="405"/>
      <c r="AM396" s="405"/>
      <c r="AN396" s="405"/>
      <c r="AO396" s="405"/>
    </row>
    <row r="397" spans="7:41">
      <c r="G397" s="503"/>
      <c r="H397" s="503"/>
      <c r="I397" s="504"/>
      <c r="J397" s="504"/>
      <c r="K397" s="503"/>
      <c r="L397" s="503"/>
      <c r="M397" s="503"/>
      <c r="N397" s="503"/>
      <c r="O397" s="503"/>
      <c r="P397" s="503"/>
      <c r="Q397" s="504"/>
      <c r="R397" s="504"/>
      <c r="S397" s="504"/>
      <c r="T397" s="504"/>
      <c r="U397" s="504"/>
      <c r="V397" s="503"/>
      <c r="W397" s="503"/>
      <c r="X397" s="405"/>
      <c r="Y397" s="405"/>
      <c r="Z397" s="405"/>
      <c r="AA397" s="405"/>
      <c r="AB397" s="405"/>
      <c r="AC397" s="405"/>
      <c r="AD397" s="405"/>
      <c r="AE397" s="405"/>
      <c r="AF397" s="405"/>
      <c r="AG397" s="405"/>
      <c r="AH397" s="405"/>
      <c r="AI397" s="405"/>
      <c r="AJ397" s="405"/>
      <c r="AK397" s="405"/>
      <c r="AL397" s="405"/>
      <c r="AM397" s="405"/>
      <c r="AN397" s="405"/>
      <c r="AO397" s="405"/>
    </row>
    <row r="398" spans="7:41">
      <c r="G398" s="503"/>
      <c r="H398" s="503"/>
      <c r="I398" s="504"/>
      <c r="J398" s="504"/>
      <c r="K398" s="503"/>
      <c r="L398" s="503"/>
      <c r="M398" s="503"/>
      <c r="N398" s="503"/>
      <c r="O398" s="503"/>
      <c r="P398" s="503"/>
      <c r="Q398" s="504"/>
      <c r="R398" s="504"/>
      <c r="S398" s="504"/>
      <c r="T398" s="504"/>
      <c r="U398" s="504"/>
      <c r="V398" s="503"/>
      <c r="W398" s="503"/>
      <c r="X398" s="405"/>
      <c r="Y398" s="405"/>
      <c r="Z398" s="405"/>
      <c r="AA398" s="405"/>
      <c r="AB398" s="405"/>
      <c r="AC398" s="405"/>
      <c r="AD398" s="405"/>
      <c r="AE398" s="405"/>
      <c r="AF398" s="405"/>
      <c r="AG398" s="405"/>
      <c r="AH398" s="405"/>
      <c r="AI398" s="405"/>
      <c r="AJ398" s="405"/>
      <c r="AK398" s="405"/>
      <c r="AL398" s="405"/>
      <c r="AM398" s="405"/>
      <c r="AN398" s="405"/>
      <c r="AO398" s="405"/>
    </row>
    <row r="399" spans="7:41">
      <c r="G399" s="503"/>
      <c r="H399" s="503"/>
      <c r="I399" s="504"/>
      <c r="J399" s="504"/>
      <c r="K399" s="503"/>
      <c r="L399" s="503"/>
      <c r="M399" s="503"/>
      <c r="N399" s="503"/>
      <c r="O399" s="503"/>
      <c r="P399" s="503"/>
      <c r="Q399" s="504"/>
      <c r="R399" s="504"/>
      <c r="S399" s="504"/>
      <c r="T399" s="504"/>
      <c r="U399" s="504"/>
      <c r="V399" s="503"/>
      <c r="W399" s="503"/>
      <c r="X399" s="405"/>
      <c r="Y399" s="405"/>
      <c r="Z399" s="405"/>
      <c r="AA399" s="405"/>
      <c r="AB399" s="405"/>
      <c r="AC399" s="405"/>
      <c r="AD399" s="405"/>
      <c r="AE399" s="405"/>
      <c r="AF399" s="405"/>
      <c r="AG399" s="405"/>
      <c r="AH399" s="405"/>
      <c r="AI399" s="405"/>
      <c r="AJ399" s="405"/>
      <c r="AK399" s="405"/>
      <c r="AL399" s="405"/>
      <c r="AM399" s="405"/>
      <c r="AN399" s="405"/>
      <c r="AO399" s="405"/>
    </row>
    <row r="400" spans="7:41">
      <c r="G400" s="503"/>
      <c r="H400" s="503"/>
      <c r="I400" s="504"/>
      <c r="J400" s="504"/>
      <c r="K400" s="503"/>
      <c r="L400" s="503"/>
      <c r="M400" s="503"/>
      <c r="N400" s="503"/>
      <c r="O400" s="503"/>
      <c r="P400" s="503"/>
      <c r="Q400" s="504"/>
      <c r="R400" s="504"/>
      <c r="S400" s="504"/>
      <c r="T400" s="504"/>
      <c r="U400" s="504"/>
      <c r="V400" s="503"/>
      <c r="W400" s="503"/>
      <c r="X400" s="405"/>
      <c r="Y400" s="405"/>
      <c r="Z400" s="405"/>
      <c r="AA400" s="405"/>
      <c r="AB400" s="405"/>
      <c r="AC400" s="405"/>
      <c r="AD400" s="405"/>
      <c r="AE400" s="405"/>
      <c r="AF400" s="405"/>
      <c r="AG400" s="405"/>
      <c r="AH400" s="405"/>
      <c r="AI400" s="405"/>
      <c r="AJ400" s="405"/>
      <c r="AK400" s="405"/>
      <c r="AL400" s="405"/>
      <c r="AM400" s="405"/>
      <c r="AN400" s="405"/>
      <c r="AO400" s="405"/>
    </row>
    <row r="401" spans="7:41">
      <c r="G401" s="503"/>
      <c r="H401" s="503"/>
      <c r="I401" s="504"/>
      <c r="J401" s="504"/>
      <c r="K401" s="503"/>
      <c r="L401" s="503"/>
      <c r="M401" s="503"/>
      <c r="N401" s="503"/>
      <c r="O401" s="503"/>
      <c r="P401" s="503"/>
      <c r="Q401" s="504"/>
      <c r="R401" s="504"/>
      <c r="S401" s="504"/>
      <c r="T401" s="504"/>
      <c r="U401" s="504"/>
      <c r="V401" s="503"/>
      <c r="W401" s="503"/>
      <c r="X401" s="405"/>
      <c r="Y401" s="405"/>
      <c r="Z401" s="405"/>
      <c r="AA401" s="405"/>
      <c r="AB401" s="405"/>
      <c r="AC401" s="405"/>
      <c r="AD401" s="405"/>
      <c r="AE401" s="405"/>
      <c r="AF401" s="405"/>
      <c r="AG401" s="405"/>
      <c r="AH401" s="405"/>
      <c r="AI401" s="405"/>
      <c r="AJ401" s="405"/>
      <c r="AK401" s="405"/>
      <c r="AL401" s="405"/>
      <c r="AM401" s="405"/>
      <c r="AN401" s="405"/>
      <c r="AO401" s="405"/>
    </row>
    <row r="402" spans="7:41">
      <c r="G402" s="503"/>
      <c r="H402" s="503"/>
      <c r="I402" s="504"/>
      <c r="J402" s="504"/>
      <c r="K402" s="503"/>
      <c r="L402" s="503"/>
      <c r="M402" s="503"/>
      <c r="N402" s="503"/>
      <c r="O402" s="503"/>
      <c r="P402" s="503"/>
      <c r="Q402" s="504"/>
      <c r="R402" s="504"/>
      <c r="S402" s="504"/>
      <c r="T402" s="504"/>
      <c r="U402" s="504"/>
      <c r="V402" s="503"/>
      <c r="W402" s="503"/>
      <c r="X402" s="405"/>
      <c r="Y402" s="405"/>
      <c r="Z402" s="405"/>
      <c r="AA402" s="405"/>
      <c r="AB402" s="405"/>
      <c r="AC402" s="405"/>
      <c r="AD402" s="405"/>
      <c r="AE402" s="405"/>
      <c r="AF402" s="405"/>
      <c r="AG402" s="405"/>
      <c r="AH402" s="405"/>
      <c r="AI402" s="405"/>
      <c r="AJ402" s="405"/>
      <c r="AK402" s="405"/>
      <c r="AL402" s="405"/>
      <c r="AM402" s="405"/>
      <c r="AN402" s="405"/>
      <c r="AO402" s="405"/>
    </row>
    <row r="403" spans="7:41">
      <c r="G403" s="503"/>
      <c r="H403" s="503"/>
      <c r="I403" s="504"/>
      <c r="J403" s="504"/>
      <c r="K403" s="503"/>
      <c r="L403" s="503"/>
      <c r="M403" s="503"/>
      <c r="N403" s="503"/>
      <c r="O403" s="503"/>
      <c r="P403" s="503"/>
      <c r="Q403" s="504"/>
      <c r="R403" s="504"/>
      <c r="S403" s="504"/>
      <c r="T403" s="504"/>
      <c r="U403" s="504"/>
      <c r="V403" s="503"/>
      <c r="W403" s="503"/>
      <c r="X403" s="405"/>
      <c r="Y403" s="405"/>
      <c r="Z403" s="405"/>
      <c r="AA403" s="405"/>
      <c r="AB403" s="405"/>
      <c r="AC403" s="405"/>
      <c r="AD403" s="405"/>
      <c r="AE403" s="405"/>
      <c r="AF403" s="405"/>
      <c r="AG403" s="405"/>
      <c r="AH403" s="405"/>
      <c r="AI403" s="405"/>
      <c r="AJ403" s="405"/>
      <c r="AK403" s="405"/>
      <c r="AL403" s="405"/>
      <c r="AM403" s="405"/>
      <c r="AN403" s="405"/>
      <c r="AO403" s="405"/>
    </row>
    <row r="404" spans="7:41">
      <c r="G404" s="503"/>
      <c r="H404" s="503"/>
      <c r="I404" s="504"/>
      <c r="J404" s="504"/>
      <c r="K404" s="503"/>
      <c r="L404" s="503"/>
      <c r="M404" s="503"/>
      <c r="N404" s="503"/>
      <c r="O404" s="503"/>
      <c r="P404" s="503"/>
      <c r="Q404" s="504"/>
      <c r="R404" s="504"/>
      <c r="S404" s="504"/>
      <c r="T404" s="504"/>
      <c r="U404" s="504"/>
      <c r="V404" s="503"/>
      <c r="W404" s="503"/>
      <c r="X404" s="405"/>
      <c r="Y404" s="405"/>
      <c r="Z404" s="405"/>
      <c r="AA404" s="405"/>
      <c r="AB404" s="405"/>
      <c r="AC404" s="405"/>
      <c r="AD404" s="405"/>
      <c r="AE404" s="405"/>
      <c r="AF404" s="405"/>
      <c r="AG404" s="405"/>
      <c r="AH404" s="405"/>
      <c r="AI404" s="405"/>
      <c r="AJ404" s="405"/>
      <c r="AK404" s="405"/>
      <c r="AL404" s="405"/>
      <c r="AM404" s="405"/>
      <c r="AN404" s="405"/>
      <c r="AO404" s="405"/>
    </row>
    <row r="405" spans="7:41">
      <c r="G405" s="503"/>
      <c r="H405" s="503"/>
      <c r="I405" s="504"/>
      <c r="J405" s="504"/>
      <c r="K405" s="503"/>
      <c r="L405" s="503"/>
      <c r="M405" s="503"/>
      <c r="N405" s="503"/>
      <c r="O405" s="503"/>
      <c r="P405" s="503"/>
      <c r="Q405" s="504"/>
      <c r="R405" s="504"/>
      <c r="S405" s="504"/>
      <c r="T405" s="504"/>
      <c r="U405" s="504"/>
      <c r="V405" s="503"/>
      <c r="W405" s="503"/>
      <c r="X405" s="405"/>
      <c r="Y405" s="405"/>
      <c r="Z405" s="405"/>
      <c r="AA405" s="405"/>
      <c r="AB405" s="405"/>
      <c r="AC405" s="405"/>
      <c r="AD405" s="405"/>
      <c r="AE405" s="405"/>
      <c r="AF405" s="405"/>
      <c r="AG405" s="405"/>
      <c r="AH405" s="405"/>
      <c r="AI405" s="405"/>
      <c r="AJ405" s="405"/>
      <c r="AK405" s="405"/>
      <c r="AL405" s="405"/>
      <c r="AM405" s="405"/>
      <c r="AN405" s="405"/>
      <c r="AO405" s="405"/>
    </row>
    <row r="406" spans="7:41">
      <c r="G406" s="503"/>
      <c r="H406" s="503"/>
      <c r="I406" s="504"/>
      <c r="J406" s="504"/>
      <c r="K406" s="503"/>
      <c r="L406" s="503"/>
      <c r="M406" s="503"/>
      <c r="N406" s="503"/>
      <c r="O406" s="503"/>
      <c r="P406" s="503"/>
      <c r="Q406" s="504"/>
      <c r="R406" s="504"/>
      <c r="S406" s="504"/>
      <c r="T406" s="504"/>
      <c r="U406" s="504"/>
      <c r="V406" s="503"/>
      <c r="W406" s="503"/>
      <c r="X406" s="405"/>
      <c r="Y406" s="405"/>
      <c r="Z406" s="405"/>
      <c r="AA406" s="405"/>
      <c r="AB406" s="405"/>
      <c r="AC406" s="405"/>
      <c r="AD406" s="405"/>
      <c r="AE406" s="405"/>
      <c r="AF406" s="405"/>
      <c r="AG406" s="405"/>
      <c r="AH406" s="405"/>
      <c r="AI406" s="405"/>
      <c r="AJ406" s="405"/>
      <c r="AK406" s="405"/>
      <c r="AL406" s="405"/>
      <c r="AM406" s="405"/>
      <c r="AN406" s="405"/>
      <c r="AO406" s="405"/>
    </row>
    <row r="407" spans="7:41">
      <c r="G407" s="503"/>
      <c r="H407" s="503"/>
      <c r="I407" s="504"/>
      <c r="J407" s="504"/>
      <c r="K407" s="503"/>
      <c r="L407" s="503"/>
      <c r="M407" s="503"/>
      <c r="N407" s="503"/>
      <c r="O407" s="503"/>
      <c r="P407" s="503"/>
      <c r="Q407" s="504"/>
      <c r="R407" s="504"/>
      <c r="S407" s="504"/>
      <c r="T407" s="504"/>
      <c r="U407" s="504"/>
      <c r="V407" s="503"/>
      <c r="W407" s="503"/>
      <c r="X407" s="405"/>
      <c r="Y407" s="405"/>
      <c r="Z407" s="405"/>
      <c r="AA407" s="405"/>
      <c r="AB407" s="405"/>
      <c r="AC407" s="405"/>
      <c r="AD407" s="405"/>
      <c r="AE407" s="405"/>
      <c r="AF407" s="405"/>
      <c r="AG407" s="405"/>
      <c r="AH407" s="405"/>
      <c r="AI407" s="405"/>
      <c r="AJ407" s="405"/>
      <c r="AK407" s="405"/>
      <c r="AL407" s="405"/>
      <c r="AM407" s="405"/>
      <c r="AN407" s="405"/>
      <c r="AO407" s="405"/>
    </row>
    <row r="408" spans="7:41">
      <c r="G408" s="503"/>
      <c r="H408" s="503"/>
      <c r="I408" s="504"/>
      <c r="J408" s="504"/>
      <c r="K408" s="503"/>
      <c r="L408" s="503"/>
      <c r="M408" s="503"/>
      <c r="N408" s="503"/>
      <c r="O408" s="503"/>
      <c r="P408" s="503"/>
      <c r="Q408" s="504"/>
      <c r="R408" s="504"/>
      <c r="S408" s="504"/>
      <c r="T408" s="504"/>
      <c r="U408" s="504"/>
      <c r="V408" s="503"/>
      <c r="W408" s="503"/>
      <c r="X408" s="405"/>
      <c r="Y408" s="405"/>
      <c r="Z408" s="405"/>
      <c r="AA408" s="405"/>
      <c r="AB408" s="405"/>
      <c r="AC408" s="405"/>
      <c r="AD408" s="405"/>
      <c r="AE408" s="405"/>
      <c r="AF408" s="405"/>
      <c r="AG408" s="405"/>
      <c r="AH408" s="405"/>
      <c r="AI408" s="405"/>
      <c r="AJ408" s="405"/>
      <c r="AK408" s="405"/>
      <c r="AL408" s="405"/>
      <c r="AM408" s="405"/>
      <c r="AN408" s="405"/>
      <c r="AO408" s="405"/>
    </row>
    <row r="409" spans="7:41">
      <c r="G409" s="503"/>
      <c r="H409" s="503"/>
      <c r="I409" s="504"/>
      <c r="J409" s="504"/>
      <c r="K409" s="503"/>
      <c r="L409" s="503"/>
      <c r="M409" s="503"/>
      <c r="N409" s="503"/>
      <c r="O409" s="503"/>
      <c r="P409" s="503"/>
      <c r="Q409" s="504"/>
      <c r="R409" s="504"/>
      <c r="S409" s="504"/>
      <c r="T409" s="504"/>
      <c r="U409" s="504"/>
      <c r="V409" s="503"/>
      <c r="W409" s="503"/>
      <c r="X409" s="405"/>
      <c r="Y409" s="405"/>
      <c r="Z409" s="405"/>
      <c r="AA409" s="405"/>
      <c r="AB409" s="405"/>
      <c r="AC409" s="405"/>
      <c r="AD409" s="405"/>
      <c r="AE409" s="405"/>
      <c r="AF409" s="405"/>
      <c r="AG409" s="405"/>
      <c r="AH409" s="405"/>
      <c r="AI409" s="405"/>
      <c r="AJ409" s="405"/>
      <c r="AK409" s="405"/>
      <c r="AL409" s="405"/>
      <c r="AM409" s="405"/>
      <c r="AN409" s="405"/>
      <c r="AO409" s="405"/>
    </row>
    <row r="410" spans="7:41">
      <c r="G410" s="503"/>
      <c r="H410" s="503"/>
      <c r="I410" s="504"/>
      <c r="J410" s="504"/>
      <c r="K410" s="503"/>
      <c r="L410" s="503"/>
      <c r="M410" s="503"/>
      <c r="N410" s="503"/>
      <c r="O410" s="503"/>
      <c r="P410" s="503"/>
      <c r="Q410" s="504"/>
      <c r="R410" s="504"/>
      <c r="S410" s="504"/>
      <c r="T410" s="504"/>
      <c r="U410" s="504"/>
      <c r="V410" s="503"/>
      <c r="W410" s="503"/>
      <c r="X410" s="405"/>
      <c r="Y410" s="405"/>
      <c r="Z410" s="405"/>
      <c r="AA410" s="405"/>
      <c r="AB410" s="405"/>
      <c r="AC410" s="405"/>
      <c r="AD410" s="405"/>
      <c r="AE410" s="405"/>
      <c r="AF410" s="405"/>
      <c r="AG410" s="405"/>
      <c r="AH410" s="405"/>
      <c r="AI410" s="405"/>
      <c r="AJ410" s="405"/>
      <c r="AK410" s="405"/>
      <c r="AL410" s="405"/>
      <c r="AM410" s="405"/>
      <c r="AN410" s="405"/>
      <c r="AO410" s="405"/>
    </row>
    <row r="411" spans="7:41">
      <c r="G411" s="503"/>
      <c r="H411" s="503"/>
      <c r="I411" s="504"/>
      <c r="J411" s="504"/>
      <c r="K411" s="503"/>
      <c r="L411" s="503"/>
      <c r="M411" s="503"/>
      <c r="N411" s="503"/>
      <c r="O411" s="503"/>
      <c r="P411" s="503"/>
      <c r="Q411" s="504"/>
      <c r="R411" s="504"/>
      <c r="S411" s="504"/>
      <c r="T411" s="504"/>
      <c r="U411" s="504"/>
      <c r="V411" s="503"/>
      <c r="W411" s="503"/>
      <c r="X411" s="405"/>
      <c r="Y411" s="405"/>
      <c r="Z411" s="405"/>
      <c r="AA411" s="405"/>
      <c r="AB411" s="405"/>
      <c r="AC411" s="405"/>
      <c r="AD411" s="405"/>
      <c r="AE411" s="405"/>
      <c r="AF411" s="405"/>
      <c r="AG411" s="405"/>
      <c r="AH411" s="405"/>
      <c r="AI411" s="405"/>
      <c r="AJ411" s="405"/>
      <c r="AK411" s="405"/>
      <c r="AL411" s="405"/>
      <c r="AM411" s="405"/>
      <c r="AN411" s="405"/>
      <c r="AO411" s="405"/>
    </row>
    <row r="412" spans="7:41">
      <c r="G412" s="503"/>
      <c r="H412" s="503"/>
      <c r="I412" s="504"/>
      <c r="J412" s="504"/>
      <c r="K412" s="503"/>
      <c r="L412" s="503"/>
      <c r="M412" s="503"/>
      <c r="N412" s="503"/>
      <c r="O412" s="503"/>
      <c r="P412" s="503"/>
      <c r="Q412" s="504"/>
      <c r="R412" s="504"/>
      <c r="S412" s="504"/>
      <c r="T412" s="504"/>
      <c r="U412" s="504"/>
      <c r="V412" s="503"/>
      <c r="W412" s="503"/>
      <c r="X412" s="405"/>
      <c r="Y412" s="405"/>
      <c r="Z412" s="405"/>
      <c r="AA412" s="405"/>
      <c r="AB412" s="405"/>
      <c r="AC412" s="405"/>
      <c r="AD412" s="405"/>
      <c r="AE412" s="405"/>
      <c r="AF412" s="405"/>
      <c r="AG412" s="405"/>
      <c r="AH412" s="405"/>
      <c r="AI412" s="405"/>
      <c r="AJ412" s="405"/>
      <c r="AK412" s="405"/>
      <c r="AL412" s="405"/>
      <c r="AM412" s="405"/>
      <c r="AN412" s="405"/>
      <c r="AO412" s="405"/>
    </row>
    <row r="413" spans="7:41">
      <c r="G413" s="503"/>
      <c r="H413" s="503"/>
      <c r="I413" s="504"/>
      <c r="J413" s="504"/>
      <c r="K413" s="503"/>
      <c r="L413" s="503"/>
      <c r="M413" s="503"/>
      <c r="N413" s="503"/>
      <c r="O413" s="503"/>
      <c r="P413" s="503"/>
      <c r="Q413" s="504"/>
      <c r="R413" s="504"/>
      <c r="S413" s="504"/>
      <c r="T413" s="504"/>
      <c r="U413" s="504"/>
      <c r="V413" s="503"/>
      <c r="W413" s="503"/>
      <c r="X413" s="405"/>
      <c r="Y413" s="405"/>
      <c r="Z413" s="405"/>
      <c r="AA413" s="405"/>
      <c r="AB413" s="405"/>
      <c r="AC413" s="405"/>
      <c r="AD413" s="405"/>
      <c r="AE413" s="405"/>
      <c r="AF413" s="405"/>
      <c r="AG413" s="405"/>
      <c r="AH413" s="405"/>
      <c r="AI413" s="405"/>
      <c r="AJ413" s="405"/>
      <c r="AK413" s="405"/>
      <c r="AL413" s="405"/>
      <c r="AM413" s="405"/>
      <c r="AN413" s="405"/>
      <c r="AO413" s="405"/>
    </row>
    <row r="414" spans="7:41">
      <c r="G414" s="503"/>
      <c r="H414" s="503"/>
      <c r="I414" s="504"/>
      <c r="J414" s="504"/>
      <c r="K414" s="503"/>
      <c r="L414" s="503"/>
      <c r="M414" s="503"/>
      <c r="N414" s="503"/>
      <c r="O414" s="503"/>
      <c r="P414" s="503"/>
      <c r="Q414" s="504"/>
      <c r="R414" s="504"/>
      <c r="S414" s="504"/>
      <c r="T414" s="504"/>
      <c r="U414" s="504"/>
      <c r="V414" s="503"/>
      <c r="W414" s="503"/>
      <c r="X414" s="405"/>
      <c r="Y414" s="405"/>
      <c r="Z414" s="405"/>
      <c r="AA414" s="405"/>
      <c r="AB414" s="405"/>
      <c r="AC414" s="405"/>
      <c r="AD414" s="405"/>
      <c r="AE414" s="405"/>
      <c r="AF414" s="405"/>
      <c r="AG414" s="405"/>
      <c r="AH414" s="405"/>
      <c r="AI414" s="405"/>
      <c r="AJ414" s="405"/>
      <c r="AK414" s="405"/>
      <c r="AL414" s="405"/>
      <c r="AM414" s="405"/>
      <c r="AN414" s="405"/>
      <c r="AO414" s="405"/>
    </row>
    <row r="415" spans="7:41">
      <c r="G415" s="503"/>
      <c r="H415" s="503"/>
      <c r="I415" s="504"/>
      <c r="J415" s="504"/>
      <c r="K415" s="503"/>
      <c r="L415" s="503"/>
      <c r="M415" s="503"/>
      <c r="N415" s="503"/>
      <c r="O415" s="503"/>
      <c r="P415" s="503"/>
      <c r="Q415" s="504"/>
      <c r="R415" s="504"/>
      <c r="S415" s="504"/>
      <c r="T415" s="504"/>
      <c r="U415" s="504"/>
      <c r="V415" s="503"/>
      <c r="W415" s="503"/>
      <c r="X415" s="405"/>
      <c r="Y415" s="405"/>
      <c r="Z415" s="405"/>
      <c r="AA415" s="405"/>
      <c r="AB415" s="405"/>
      <c r="AC415" s="405"/>
      <c r="AD415" s="405"/>
      <c r="AE415" s="405"/>
      <c r="AF415" s="405"/>
      <c r="AG415" s="405"/>
      <c r="AH415" s="405"/>
      <c r="AI415" s="405"/>
      <c r="AJ415" s="405"/>
      <c r="AK415" s="405"/>
      <c r="AL415" s="405"/>
      <c r="AM415" s="405"/>
      <c r="AN415" s="405"/>
      <c r="AO415" s="405"/>
    </row>
    <row r="416" spans="7:41">
      <c r="G416" s="503"/>
      <c r="H416" s="503"/>
      <c r="I416" s="504"/>
      <c r="J416" s="504"/>
      <c r="K416" s="503"/>
      <c r="L416" s="503"/>
      <c r="M416" s="503"/>
      <c r="N416" s="503"/>
      <c r="O416" s="503"/>
      <c r="P416" s="503"/>
      <c r="Q416" s="504"/>
      <c r="R416" s="504"/>
      <c r="S416" s="504"/>
      <c r="T416" s="504"/>
      <c r="U416" s="504"/>
      <c r="V416" s="503"/>
      <c r="W416" s="503"/>
      <c r="X416" s="405"/>
      <c r="Y416" s="405"/>
      <c r="Z416" s="405"/>
      <c r="AA416" s="405"/>
      <c r="AB416" s="405"/>
      <c r="AC416" s="405"/>
      <c r="AD416" s="405"/>
      <c r="AE416" s="405"/>
      <c r="AF416" s="405"/>
      <c r="AG416" s="405"/>
      <c r="AH416" s="405"/>
      <c r="AI416" s="405"/>
      <c r="AJ416" s="405"/>
      <c r="AK416" s="405"/>
      <c r="AL416" s="405"/>
      <c r="AM416" s="405"/>
      <c r="AN416" s="405"/>
      <c r="AO416" s="405"/>
    </row>
    <row r="417" spans="7:41">
      <c r="G417" s="503"/>
      <c r="H417" s="503"/>
      <c r="I417" s="504"/>
      <c r="J417" s="504"/>
      <c r="K417" s="503"/>
      <c r="L417" s="503"/>
      <c r="M417" s="503"/>
      <c r="N417" s="503"/>
      <c r="O417" s="503"/>
      <c r="P417" s="503"/>
      <c r="Q417" s="504"/>
      <c r="R417" s="504"/>
      <c r="S417" s="504"/>
      <c r="T417" s="504"/>
      <c r="U417" s="504"/>
      <c r="V417" s="503"/>
      <c r="W417" s="503"/>
      <c r="X417" s="405"/>
      <c r="Y417" s="405"/>
      <c r="Z417" s="405"/>
      <c r="AA417" s="405"/>
      <c r="AB417" s="405"/>
      <c r="AC417" s="405"/>
      <c r="AD417" s="405"/>
      <c r="AE417" s="405"/>
      <c r="AF417" s="405"/>
      <c r="AG417" s="405"/>
      <c r="AH417" s="405"/>
      <c r="AI417" s="405"/>
      <c r="AJ417" s="405"/>
      <c r="AK417" s="405"/>
      <c r="AL417" s="405"/>
      <c r="AM417" s="405"/>
      <c r="AN417" s="405"/>
      <c r="AO417" s="405"/>
    </row>
    <row r="418" spans="7:41">
      <c r="G418" s="503"/>
      <c r="H418" s="503"/>
      <c r="I418" s="504"/>
      <c r="J418" s="504"/>
      <c r="K418" s="503"/>
      <c r="L418" s="503"/>
      <c r="M418" s="503"/>
      <c r="N418" s="503"/>
      <c r="O418" s="503"/>
      <c r="P418" s="503"/>
      <c r="Q418" s="504"/>
      <c r="R418" s="504"/>
      <c r="S418" s="504"/>
      <c r="T418" s="504"/>
      <c r="U418" s="504"/>
      <c r="V418" s="503"/>
      <c r="W418" s="503"/>
      <c r="X418" s="405"/>
      <c r="Y418" s="405"/>
      <c r="Z418" s="405"/>
      <c r="AA418" s="405"/>
      <c r="AB418" s="405"/>
      <c r="AC418" s="405"/>
      <c r="AD418" s="405"/>
      <c r="AE418" s="405"/>
      <c r="AF418" s="405"/>
      <c r="AG418" s="405"/>
      <c r="AH418" s="405"/>
      <c r="AI418" s="405"/>
      <c r="AJ418" s="405"/>
      <c r="AK418" s="405"/>
      <c r="AL418" s="405"/>
      <c r="AM418" s="405"/>
      <c r="AN418" s="405"/>
      <c r="AO418" s="405"/>
    </row>
    <row r="419" spans="7:41">
      <c r="G419" s="503"/>
      <c r="H419" s="503"/>
      <c r="I419" s="504"/>
      <c r="J419" s="504"/>
      <c r="K419" s="503"/>
      <c r="L419" s="503"/>
      <c r="M419" s="503"/>
      <c r="N419" s="503"/>
      <c r="O419" s="503"/>
      <c r="P419" s="503"/>
      <c r="Q419" s="504"/>
      <c r="R419" s="504"/>
      <c r="S419" s="504"/>
      <c r="T419" s="504"/>
      <c r="U419" s="504"/>
      <c r="V419" s="503"/>
      <c r="W419" s="503"/>
      <c r="X419" s="405"/>
      <c r="Y419" s="405"/>
      <c r="Z419" s="405"/>
      <c r="AA419" s="405"/>
      <c r="AB419" s="405"/>
      <c r="AC419" s="405"/>
      <c r="AD419" s="405"/>
      <c r="AE419" s="405"/>
      <c r="AF419" s="405"/>
      <c r="AG419" s="405"/>
      <c r="AH419" s="405"/>
      <c r="AI419" s="405"/>
      <c r="AJ419" s="405"/>
      <c r="AK419" s="405"/>
      <c r="AL419" s="405"/>
      <c r="AM419" s="405"/>
      <c r="AN419" s="405"/>
      <c r="AO419" s="405"/>
    </row>
    <row r="420" spans="7:41">
      <c r="G420" s="503"/>
      <c r="H420" s="503"/>
      <c r="I420" s="504"/>
      <c r="J420" s="504"/>
      <c r="K420" s="503"/>
      <c r="L420" s="503"/>
      <c r="M420" s="503"/>
      <c r="N420" s="503"/>
      <c r="O420" s="503"/>
      <c r="P420" s="503"/>
      <c r="Q420" s="504"/>
      <c r="R420" s="504"/>
      <c r="S420" s="504"/>
      <c r="T420" s="504"/>
      <c r="U420" s="504"/>
      <c r="V420" s="503"/>
      <c r="W420" s="503"/>
      <c r="X420" s="405"/>
      <c r="Y420" s="405"/>
      <c r="Z420" s="405"/>
      <c r="AA420" s="405"/>
      <c r="AB420" s="405"/>
      <c r="AC420" s="405"/>
      <c r="AD420" s="405"/>
      <c r="AE420" s="405"/>
      <c r="AF420" s="405"/>
      <c r="AG420" s="405"/>
      <c r="AH420" s="405"/>
      <c r="AI420" s="405"/>
      <c r="AJ420" s="405"/>
      <c r="AK420" s="405"/>
      <c r="AL420" s="405"/>
      <c r="AM420" s="405"/>
      <c r="AN420" s="405"/>
      <c r="AO420" s="405"/>
    </row>
    <row r="421" spans="7:41">
      <c r="G421" s="503"/>
      <c r="H421" s="503"/>
      <c r="I421" s="504"/>
      <c r="J421" s="504"/>
      <c r="K421" s="503"/>
      <c r="L421" s="503"/>
      <c r="M421" s="503"/>
      <c r="N421" s="503"/>
      <c r="O421" s="503"/>
      <c r="P421" s="503"/>
      <c r="Q421" s="504"/>
      <c r="R421" s="504"/>
      <c r="S421" s="504"/>
      <c r="T421" s="504"/>
      <c r="U421" s="504"/>
      <c r="V421" s="503"/>
      <c r="W421" s="503"/>
      <c r="X421" s="405"/>
      <c r="Y421" s="405"/>
      <c r="Z421" s="405"/>
      <c r="AA421" s="405"/>
      <c r="AB421" s="405"/>
      <c r="AC421" s="405"/>
      <c r="AD421" s="405"/>
      <c r="AE421" s="405"/>
      <c r="AF421" s="405"/>
      <c r="AG421" s="405"/>
      <c r="AH421" s="405"/>
      <c r="AI421" s="405"/>
      <c r="AJ421" s="405"/>
      <c r="AK421" s="405"/>
      <c r="AL421" s="405"/>
      <c r="AM421" s="405"/>
      <c r="AN421" s="405"/>
      <c r="AO421" s="405"/>
    </row>
    <row r="422" spans="7:41">
      <c r="G422" s="503"/>
      <c r="H422" s="503"/>
      <c r="I422" s="504"/>
      <c r="J422" s="504"/>
      <c r="K422" s="503"/>
      <c r="L422" s="503"/>
      <c r="M422" s="503"/>
      <c r="N422" s="503"/>
      <c r="O422" s="503"/>
      <c r="P422" s="503"/>
      <c r="Q422" s="504"/>
      <c r="R422" s="504"/>
      <c r="S422" s="504"/>
      <c r="T422" s="504"/>
      <c r="U422" s="504"/>
      <c r="V422" s="503"/>
      <c r="W422" s="503"/>
      <c r="X422" s="405"/>
      <c r="Y422" s="405"/>
      <c r="Z422" s="405"/>
      <c r="AA422" s="405"/>
      <c r="AB422" s="405"/>
      <c r="AC422" s="405"/>
      <c r="AD422" s="405"/>
      <c r="AE422" s="405"/>
      <c r="AF422" s="405"/>
      <c r="AG422" s="405"/>
      <c r="AH422" s="405"/>
      <c r="AI422" s="405"/>
      <c r="AJ422" s="405"/>
      <c r="AK422" s="405"/>
      <c r="AL422" s="405"/>
      <c r="AM422" s="405"/>
      <c r="AN422" s="405"/>
      <c r="AO422" s="405"/>
    </row>
    <row r="423" spans="7:41">
      <c r="G423" s="503"/>
      <c r="H423" s="503"/>
      <c r="I423" s="504"/>
      <c r="J423" s="504"/>
      <c r="K423" s="503"/>
      <c r="L423" s="503"/>
      <c r="M423" s="503"/>
      <c r="N423" s="503"/>
      <c r="O423" s="503"/>
      <c r="P423" s="503"/>
      <c r="Q423" s="504"/>
      <c r="R423" s="504"/>
      <c r="S423" s="504"/>
      <c r="T423" s="504"/>
      <c r="U423" s="504"/>
      <c r="V423" s="503"/>
      <c r="W423" s="503"/>
      <c r="X423" s="405"/>
      <c r="Y423" s="405"/>
      <c r="Z423" s="405"/>
      <c r="AA423" s="405"/>
      <c r="AB423" s="405"/>
      <c r="AC423" s="405"/>
      <c r="AD423" s="405"/>
      <c r="AE423" s="405"/>
      <c r="AF423" s="405"/>
      <c r="AG423" s="405"/>
      <c r="AH423" s="405"/>
      <c r="AI423" s="405"/>
      <c r="AJ423" s="405"/>
      <c r="AK423" s="405"/>
      <c r="AL423" s="405"/>
      <c r="AM423" s="405"/>
      <c r="AN423" s="405"/>
      <c r="AO423" s="405"/>
    </row>
    <row r="424" spans="7:41">
      <c r="G424" s="503"/>
      <c r="H424" s="503"/>
      <c r="I424" s="504"/>
      <c r="J424" s="504"/>
      <c r="K424" s="503"/>
      <c r="L424" s="503"/>
      <c r="M424" s="503"/>
      <c r="N424" s="503"/>
      <c r="O424" s="503"/>
      <c r="P424" s="503"/>
      <c r="Q424" s="504"/>
      <c r="R424" s="504"/>
      <c r="S424" s="504"/>
      <c r="T424" s="504"/>
      <c r="U424" s="504"/>
      <c r="V424" s="503"/>
      <c r="W424" s="503"/>
      <c r="X424" s="405"/>
      <c r="Y424" s="405"/>
      <c r="Z424" s="405"/>
      <c r="AA424" s="405"/>
      <c r="AB424" s="405"/>
      <c r="AC424" s="405"/>
      <c r="AD424" s="405"/>
      <c r="AE424" s="405"/>
      <c r="AF424" s="405"/>
      <c r="AG424" s="405"/>
      <c r="AH424" s="405"/>
      <c r="AI424" s="405"/>
      <c r="AJ424" s="405"/>
      <c r="AK424" s="405"/>
      <c r="AL424" s="405"/>
      <c r="AM424" s="405"/>
      <c r="AN424" s="405"/>
      <c r="AO424" s="405"/>
    </row>
    <row r="425" spans="7:41">
      <c r="G425" s="503"/>
      <c r="H425" s="503"/>
      <c r="I425" s="504"/>
      <c r="J425" s="504"/>
      <c r="K425" s="503"/>
      <c r="L425" s="503"/>
      <c r="M425" s="503"/>
      <c r="N425" s="503"/>
      <c r="O425" s="503"/>
      <c r="P425" s="503"/>
      <c r="Q425" s="504"/>
      <c r="R425" s="504"/>
      <c r="S425" s="504"/>
      <c r="T425" s="504"/>
      <c r="U425" s="504"/>
      <c r="V425" s="503"/>
      <c r="W425" s="503"/>
      <c r="X425" s="405"/>
      <c r="Y425" s="405"/>
      <c r="Z425" s="405"/>
      <c r="AA425" s="405"/>
      <c r="AB425" s="405"/>
      <c r="AC425" s="405"/>
      <c r="AD425" s="405"/>
      <c r="AE425" s="405"/>
      <c r="AF425" s="405"/>
      <c r="AG425" s="405"/>
      <c r="AH425" s="405"/>
      <c r="AI425" s="405"/>
      <c r="AJ425" s="405"/>
      <c r="AK425" s="405"/>
      <c r="AL425" s="405"/>
      <c r="AM425" s="405"/>
      <c r="AN425" s="405"/>
      <c r="AO425" s="405"/>
    </row>
    <row r="426" spans="7:41">
      <c r="G426" s="503"/>
      <c r="H426" s="503"/>
      <c r="I426" s="504"/>
      <c r="J426" s="504"/>
      <c r="K426" s="503"/>
      <c r="L426" s="503"/>
      <c r="M426" s="503"/>
      <c r="N426" s="503"/>
      <c r="O426" s="503"/>
      <c r="P426" s="503"/>
      <c r="Q426" s="504"/>
      <c r="R426" s="504"/>
      <c r="S426" s="504"/>
      <c r="T426" s="504"/>
      <c r="U426" s="504"/>
      <c r="V426" s="503"/>
      <c r="W426" s="503"/>
      <c r="X426" s="405"/>
      <c r="Y426" s="405"/>
      <c r="Z426" s="405"/>
      <c r="AA426" s="405"/>
      <c r="AB426" s="405"/>
      <c r="AC426" s="405"/>
      <c r="AD426" s="405"/>
      <c r="AE426" s="405"/>
      <c r="AF426" s="405"/>
      <c r="AG426" s="405"/>
      <c r="AH426" s="405"/>
      <c r="AI426" s="405"/>
      <c r="AJ426" s="405"/>
      <c r="AK426" s="405"/>
      <c r="AL426" s="405"/>
      <c r="AM426" s="405"/>
      <c r="AN426" s="405"/>
      <c r="AO426" s="405"/>
    </row>
    <row r="427" spans="7:41">
      <c r="G427" s="503"/>
      <c r="H427" s="503"/>
      <c r="I427" s="504"/>
      <c r="J427" s="504"/>
      <c r="K427" s="503"/>
      <c r="L427" s="503"/>
      <c r="M427" s="503"/>
      <c r="N427" s="503"/>
      <c r="O427" s="503"/>
      <c r="P427" s="503"/>
      <c r="Q427" s="504"/>
      <c r="R427" s="504"/>
      <c r="S427" s="504"/>
      <c r="T427" s="504"/>
      <c r="U427" s="504"/>
      <c r="V427" s="503"/>
      <c r="W427" s="503"/>
      <c r="X427" s="405"/>
      <c r="Y427" s="405"/>
      <c r="Z427" s="405"/>
      <c r="AA427" s="405"/>
      <c r="AB427" s="405"/>
      <c r="AC427" s="405"/>
      <c r="AD427" s="405"/>
      <c r="AE427" s="405"/>
      <c r="AF427" s="405"/>
      <c r="AG427" s="405"/>
      <c r="AH427" s="405"/>
      <c r="AI427" s="405"/>
      <c r="AJ427" s="405"/>
      <c r="AK427" s="405"/>
      <c r="AL427" s="405"/>
      <c r="AM427" s="405"/>
      <c r="AN427" s="405"/>
      <c r="AO427" s="405"/>
    </row>
    <row r="428" spans="7:41">
      <c r="G428" s="503"/>
      <c r="H428" s="503"/>
      <c r="I428" s="504"/>
      <c r="J428" s="504"/>
      <c r="K428" s="503"/>
      <c r="L428" s="503"/>
      <c r="M428" s="503"/>
      <c r="N428" s="503"/>
      <c r="O428" s="503"/>
      <c r="P428" s="503"/>
      <c r="Q428" s="504"/>
      <c r="R428" s="504"/>
      <c r="S428" s="504"/>
      <c r="T428" s="504"/>
      <c r="U428" s="504"/>
      <c r="V428" s="503"/>
      <c r="W428" s="503"/>
      <c r="X428" s="405"/>
      <c r="Y428" s="405"/>
      <c r="Z428" s="405"/>
      <c r="AA428" s="405"/>
      <c r="AB428" s="405"/>
      <c r="AC428" s="405"/>
      <c r="AD428" s="405"/>
      <c r="AE428" s="405"/>
      <c r="AF428" s="405"/>
      <c r="AG428" s="405"/>
      <c r="AH428" s="405"/>
      <c r="AI428" s="405"/>
      <c r="AJ428" s="405"/>
      <c r="AK428" s="405"/>
      <c r="AL428" s="405"/>
      <c r="AM428" s="405"/>
      <c r="AN428" s="405"/>
      <c r="AO428" s="405"/>
    </row>
    <row r="429" spans="7:41">
      <c r="G429" s="503"/>
      <c r="H429" s="503"/>
      <c r="I429" s="504"/>
      <c r="J429" s="504"/>
      <c r="K429" s="503"/>
      <c r="L429" s="503"/>
      <c r="M429" s="503"/>
      <c r="N429" s="503"/>
      <c r="O429" s="503"/>
      <c r="P429" s="503"/>
      <c r="Q429" s="504"/>
      <c r="R429" s="504"/>
      <c r="S429" s="504"/>
      <c r="T429" s="504"/>
      <c r="U429" s="504"/>
      <c r="V429" s="503"/>
      <c r="W429" s="503"/>
      <c r="X429" s="405"/>
      <c r="Y429" s="405"/>
      <c r="Z429" s="405"/>
      <c r="AA429" s="405"/>
      <c r="AB429" s="405"/>
      <c r="AC429" s="405"/>
      <c r="AD429" s="405"/>
      <c r="AE429" s="405"/>
      <c r="AF429" s="405"/>
      <c r="AG429" s="405"/>
      <c r="AH429" s="405"/>
      <c r="AI429" s="405"/>
      <c r="AJ429" s="405"/>
      <c r="AK429" s="405"/>
      <c r="AL429" s="405"/>
      <c r="AM429" s="405"/>
      <c r="AN429" s="405"/>
      <c r="AO429" s="405"/>
    </row>
    <row r="430" spans="7:41">
      <c r="G430" s="503"/>
      <c r="H430" s="503"/>
      <c r="I430" s="504"/>
      <c r="J430" s="504"/>
      <c r="K430" s="503"/>
      <c r="L430" s="503"/>
      <c r="M430" s="503"/>
      <c r="N430" s="503"/>
      <c r="O430" s="503"/>
      <c r="P430" s="503"/>
      <c r="Q430" s="504"/>
      <c r="R430" s="504"/>
      <c r="S430" s="504"/>
      <c r="T430" s="504"/>
      <c r="U430" s="504"/>
      <c r="V430" s="503"/>
      <c r="W430" s="503"/>
      <c r="X430" s="405"/>
      <c r="Y430" s="405"/>
      <c r="Z430" s="405"/>
      <c r="AA430" s="405"/>
      <c r="AB430" s="405"/>
      <c r="AC430" s="405"/>
      <c r="AD430" s="405"/>
      <c r="AE430" s="405"/>
      <c r="AF430" s="405"/>
      <c r="AG430" s="405"/>
      <c r="AH430" s="405"/>
      <c r="AI430" s="405"/>
      <c r="AJ430" s="405"/>
      <c r="AK430" s="405"/>
      <c r="AL430" s="405"/>
      <c r="AM430" s="405"/>
      <c r="AN430" s="405"/>
      <c r="AO430" s="405"/>
    </row>
    <row r="431" spans="7:41">
      <c r="G431" s="503"/>
      <c r="H431" s="503"/>
      <c r="I431" s="504"/>
      <c r="J431" s="504"/>
      <c r="K431" s="503"/>
      <c r="L431" s="503"/>
      <c r="M431" s="503"/>
      <c r="N431" s="503"/>
      <c r="O431" s="503"/>
      <c r="P431" s="503"/>
      <c r="Q431" s="504"/>
      <c r="R431" s="504"/>
      <c r="S431" s="504"/>
      <c r="T431" s="504"/>
      <c r="U431" s="504"/>
      <c r="V431" s="503"/>
      <c r="W431" s="503"/>
      <c r="X431" s="405"/>
      <c r="Y431" s="405"/>
      <c r="Z431" s="405"/>
      <c r="AA431" s="405"/>
      <c r="AB431" s="405"/>
      <c r="AC431" s="405"/>
      <c r="AD431" s="405"/>
      <c r="AE431" s="405"/>
      <c r="AF431" s="405"/>
      <c r="AG431" s="405"/>
      <c r="AH431" s="405"/>
      <c r="AI431" s="405"/>
      <c r="AJ431" s="405"/>
      <c r="AK431" s="405"/>
      <c r="AL431" s="405"/>
      <c r="AM431" s="405"/>
      <c r="AN431" s="405"/>
      <c r="AO431" s="405"/>
    </row>
    <row r="432" spans="7:41">
      <c r="G432" s="503"/>
      <c r="H432" s="503"/>
      <c r="I432" s="504"/>
      <c r="J432" s="504"/>
      <c r="K432" s="503"/>
      <c r="L432" s="503"/>
      <c r="M432" s="503"/>
      <c r="N432" s="503"/>
      <c r="O432" s="503"/>
      <c r="P432" s="503"/>
      <c r="Q432" s="504"/>
      <c r="R432" s="504"/>
      <c r="S432" s="504"/>
      <c r="T432" s="504"/>
      <c r="U432" s="504"/>
      <c r="V432" s="503"/>
      <c r="W432" s="503"/>
      <c r="X432" s="405"/>
      <c r="Y432" s="405"/>
      <c r="Z432" s="405"/>
      <c r="AA432" s="405"/>
      <c r="AB432" s="405"/>
      <c r="AC432" s="405"/>
      <c r="AD432" s="405"/>
      <c r="AE432" s="405"/>
      <c r="AF432" s="405"/>
      <c r="AG432" s="405"/>
      <c r="AH432" s="405"/>
      <c r="AI432" s="405"/>
      <c r="AJ432" s="405"/>
      <c r="AK432" s="405"/>
      <c r="AL432" s="405"/>
      <c r="AM432" s="405"/>
      <c r="AN432" s="405"/>
      <c r="AO432" s="405"/>
    </row>
    <row r="433" spans="7:41">
      <c r="G433" s="503"/>
      <c r="H433" s="503"/>
      <c r="I433" s="504"/>
      <c r="J433" s="504"/>
      <c r="K433" s="503"/>
      <c r="L433" s="503"/>
      <c r="M433" s="503"/>
      <c r="N433" s="503"/>
      <c r="O433" s="503"/>
      <c r="P433" s="503"/>
      <c r="Q433" s="504"/>
      <c r="R433" s="504"/>
      <c r="S433" s="504"/>
      <c r="T433" s="504"/>
      <c r="U433" s="504"/>
      <c r="V433" s="503"/>
      <c r="W433" s="503"/>
      <c r="X433" s="405"/>
      <c r="Y433" s="405"/>
      <c r="Z433" s="405"/>
      <c r="AA433" s="405"/>
      <c r="AB433" s="405"/>
      <c r="AC433" s="405"/>
      <c r="AD433" s="405"/>
      <c r="AE433" s="405"/>
      <c r="AF433" s="405"/>
      <c r="AG433" s="405"/>
      <c r="AH433" s="405"/>
      <c r="AI433" s="405"/>
      <c r="AJ433" s="405"/>
      <c r="AK433" s="405"/>
      <c r="AL433" s="405"/>
      <c r="AM433" s="405"/>
      <c r="AN433" s="405"/>
      <c r="AO433" s="405"/>
    </row>
    <row r="434" spans="7:41">
      <c r="G434" s="503"/>
      <c r="H434" s="503"/>
      <c r="I434" s="504"/>
      <c r="J434" s="504"/>
      <c r="K434" s="503"/>
      <c r="L434" s="503"/>
      <c r="M434" s="503"/>
      <c r="N434" s="503"/>
      <c r="O434" s="503"/>
      <c r="P434" s="503"/>
      <c r="Q434" s="504"/>
      <c r="R434" s="504"/>
      <c r="S434" s="504"/>
      <c r="T434" s="504"/>
      <c r="U434" s="504"/>
      <c r="V434" s="503"/>
      <c r="W434" s="503"/>
      <c r="X434" s="405"/>
      <c r="Y434" s="405"/>
      <c r="Z434" s="405"/>
      <c r="AA434" s="405"/>
      <c r="AB434" s="405"/>
      <c r="AC434" s="405"/>
      <c r="AD434" s="405"/>
      <c r="AE434" s="405"/>
      <c r="AF434" s="405"/>
      <c r="AG434" s="405"/>
      <c r="AH434" s="405"/>
      <c r="AI434" s="405"/>
      <c r="AJ434" s="405"/>
      <c r="AK434" s="405"/>
      <c r="AL434" s="405"/>
      <c r="AM434" s="405"/>
      <c r="AN434" s="405"/>
      <c r="AO434" s="405"/>
    </row>
    <row r="435" spans="7:41">
      <c r="G435" s="503"/>
      <c r="H435" s="503"/>
      <c r="I435" s="504"/>
      <c r="J435" s="504"/>
      <c r="K435" s="503"/>
      <c r="L435" s="503"/>
      <c r="M435" s="503"/>
      <c r="N435" s="503"/>
      <c r="O435" s="503"/>
      <c r="P435" s="503"/>
      <c r="Q435" s="504"/>
      <c r="R435" s="504"/>
      <c r="S435" s="504"/>
      <c r="T435" s="504"/>
      <c r="U435" s="504"/>
      <c r="V435" s="503"/>
      <c r="W435" s="503"/>
      <c r="X435" s="405"/>
      <c r="Y435" s="405"/>
      <c r="Z435" s="405"/>
      <c r="AA435" s="405"/>
      <c r="AB435" s="405"/>
      <c r="AC435" s="405"/>
      <c r="AD435" s="405"/>
      <c r="AE435" s="405"/>
      <c r="AF435" s="405"/>
      <c r="AG435" s="405"/>
      <c r="AH435" s="405"/>
      <c r="AI435" s="405"/>
      <c r="AJ435" s="405"/>
      <c r="AK435" s="405"/>
      <c r="AL435" s="405"/>
      <c r="AM435" s="405"/>
      <c r="AN435" s="405"/>
      <c r="AO435" s="405"/>
    </row>
    <row r="436" spans="7:41">
      <c r="G436" s="503"/>
      <c r="H436" s="503"/>
      <c r="I436" s="504"/>
      <c r="J436" s="504"/>
      <c r="K436" s="503"/>
      <c r="L436" s="503"/>
      <c r="M436" s="503"/>
      <c r="N436" s="503"/>
      <c r="O436" s="503"/>
      <c r="P436" s="503"/>
      <c r="Q436" s="504"/>
      <c r="R436" s="504"/>
      <c r="S436" s="504"/>
      <c r="T436" s="504"/>
      <c r="U436" s="504"/>
      <c r="V436" s="503"/>
      <c r="W436" s="503"/>
      <c r="X436" s="405"/>
      <c r="Y436" s="405"/>
      <c r="Z436" s="405"/>
      <c r="AA436" s="405"/>
      <c r="AB436" s="405"/>
      <c r="AC436" s="405"/>
      <c r="AD436" s="405"/>
      <c r="AE436" s="405"/>
      <c r="AF436" s="405"/>
      <c r="AG436" s="405"/>
      <c r="AH436" s="405"/>
      <c r="AI436" s="405"/>
      <c r="AJ436" s="405"/>
      <c r="AK436" s="405"/>
      <c r="AL436" s="405"/>
      <c r="AM436" s="405"/>
      <c r="AN436" s="405"/>
      <c r="AO436" s="405"/>
    </row>
    <row r="437" spans="7:41">
      <c r="G437" s="503"/>
      <c r="H437" s="503"/>
      <c r="I437" s="504"/>
      <c r="J437" s="504"/>
      <c r="K437" s="503"/>
      <c r="L437" s="503"/>
      <c r="M437" s="503"/>
      <c r="N437" s="503"/>
      <c r="O437" s="503"/>
      <c r="P437" s="503"/>
      <c r="Q437" s="504"/>
      <c r="R437" s="504"/>
      <c r="S437" s="504"/>
      <c r="T437" s="504"/>
      <c r="U437" s="504"/>
      <c r="V437" s="503"/>
      <c r="W437" s="503"/>
      <c r="X437" s="405"/>
      <c r="Y437" s="405"/>
      <c r="Z437" s="405"/>
      <c r="AA437" s="405"/>
      <c r="AB437" s="405"/>
      <c r="AC437" s="405"/>
      <c r="AD437" s="405"/>
      <c r="AE437" s="405"/>
      <c r="AF437" s="405"/>
      <c r="AG437" s="405"/>
      <c r="AH437" s="405"/>
      <c r="AI437" s="405"/>
      <c r="AJ437" s="405"/>
      <c r="AK437" s="405"/>
      <c r="AL437" s="405"/>
      <c r="AM437" s="405"/>
      <c r="AN437" s="405"/>
      <c r="AO437" s="405"/>
    </row>
    <row r="438" spans="7:41">
      <c r="G438" s="503"/>
      <c r="H438" s="503"/>
      <c r="I438" s="504"/>
      <c r="J438" s="504"/>
      <c r="K438" s="503"/>
      <c r="L438" s="503"/>
      <c r="M438" s="503"/>
      <c r="N438" s="503"/>
      <c r="O438" s="503"/>
      <c r="P438" s="503"/>
      <c r="Q438" s="504"/>
      <c r="R438" s="504"/>
      <c r="S438" s="504"/>
      <c r="T438" s="504"/>
      <c r="U438" s="504"/>
      <c r="V438" s="503"/>
      <c r="W438" s="503"/>
      <c r="X438" s="405"/>
      <c r="Y438" s="405"/>
      <c r="Z438" s="405"/>
      <c r="AA438" s="405"/>
      <c r="AB438" s="405"/>
      <c r="AC438" s="405"/>
      <c r="AD438" s="405"/>
      <c r="AE438" s="405"/>
      <c r="AF438" s="405"/>
      <c r="AG438" s="405"/>
      <c r="AH438" s="405"/>
      <c r="AI438" s="405"/>
      <c r="AJ438" s="405"/>
      <c r="AK438" s="405"/>
      <c r="AL438" s="405"/>
      <c r="AM438" s="405"/>
      <c r="AN438" s="405"/>
      <c r="AO438" s="405"/>
    </row>
    <row r="439" spans="7:41">
      <c r="G439" s="503"/>
      <c r="H439" s="503"/>
      <c r="I439" s="504"/>
      <c r="J439" s="504"/>
      <c r="K439" s="503"/>
      <c r="L439" s="503"/>
      <c r="M439" s="503"/>
      <c r="N439" s="503"/>
      <c r="O439" s="503"/>
      <c r="P439" s="503"/>
      <c r="Q439" s="504"/>
      <c r="R439" s="504"/>
      <c r="S439" s="504"/>
      <c r="T439" s="504"/>
      <c r="U439" s="504"/>
      <c r="V439" s="503"/>
      <c r="W439" s="503"/>
      <c r="X439" s="405"/>
      <c r="Y439" s="405"/>
      <c r="Z439" s="405"/>
      <c r="AA439" s="405"/>
      <c r="AB439" s="405"/>
      <c r="AC439" s="405"/>
      <c r="AD439" s="405"/>
      <c r="AE439" s="405"/>
      <c r="AF439" s="405"/>
      <c r="AG439" s="405"/>
      <c r="AH439" s="405"/>
      <c r="AI439" s="405"/>
      <c r="AJ439" s="405"/>
      <c r="AK439" s="405"/>
      <c r="AL439" s="405"/>
      <c r="AM439" s="405"/>
      <c r="AN439" s="405"/>
      <c r="AO439" s="405"/>
    </row>
    <row r="440" spans="7:41">
      <c r="G440" s="503"/>
      <c r="H440" s="503"/>
      <c r="I440" s="504"/>
      <c r="J440" s="504"/>
      <c r="K440" s="503"/>
      <c r="L440" s="503"/>
      <c r="M440" s="503"/>
      <c r="N440" s="503"/>
      <c r="O440" s="503"/>
      <c r="P440" s="503"/>
      <c r="Q440" s="504"/>
      <c r="R440" s="504"/>
      <c r="S440" s="504"/>
      <c r="T440" s="504"/>
      <c r="U440" s="504"/>
      <c r="V440" s="503"/>
      <c r="W440" s="503"/>
      <c r="X440" s="405"/>
      <c r="Y440" s="405"/>
      <c r="Z440" s="405"/>
      <c r="AA440" s="405"/>
      <c r="AB440" s="405"/>
      <c r="AC440" s="405"/>
      <c r="AD440" s="405"/>
      <c r="AE440" s="405"/>
      <c r="AF440" s="405"/>
      <c r="AG440" s="405"/>
      <c r="AH440" s="405"/>
      <c r="AI440" s="405"/>
      <c r="AJ440" s="405"/>
      <c r="AK440" s="405"/>
      <c r="AL440" s="405"/>
      <c r="AM440" s="405"/>
      <c r="AN440" s="405"/>
      <c r="AO440" s="405"/>
    </row>
    <row r="441" spans="7:41">
      <c r="G441" s="503"/>
      <c r="H441" s="503"/>
      <c r="I441" s="504"/>
      <c r="J441" s="504"/>
      <c r="K441" s="503"/>
      <c r="L441" s="503"/>
      <c r="M441" s="503"/>
      <c r="N441" s="503"/>
      <c r="O441" s="503"/>
      <c r="P441" s="503"/>
      <c r="Q441" s="504"/>
      <c r="R441" s="504"/>
      <c r="S441" s="504"/>
      <c r="T441" s="504"/>
      <c r="U441" s="504"/>
      <c r="V441" s="503"/>
      <c r="W441" s="503"/>
      <c r="X441" s="405"/>
      <c r="Y441" s="405"/>
      <c r="Z441" s="405"/>
      <c r="AA441" s="405"/>
      <c r="AB441" s="405"/>
      <c r="AC441" s="405"/>
      <c r="AD441" s="405"/>
      <c r="AE441" s="405"/>
      <c r="AF441" s="405"/>
      <c r="AG441" s="405"/>
      <c r="AH441" s="405"/>
      <c r="AI441" s="405"/>
      <c r="AJ441" s="405"/>
      <c r="AK441" s="405"/>
      <c r="AL441" s="405"/>
      <c r="AM441" s="405"/>
      <c r="AN441" s="405"/>
      <c r="AO441" s="405"/>
    </row>
    <row r="442" spans="7:41">
      <c r="G442" s="503"/>
      <c r="H442" s="503"/>
      <c r="I442" s="504"/>
      <c r="J442" s="504"/>
      <c r="K442" s="503"/>
      <c r="L442" s="503"/>
      <c r="M442" s="503"/>
      <c r="N442" s="503"/>
      <c r="O442" s="503"/>
      <c r="P442" s="503"/>
      <c r="Q442" s="504"/>
      <c r="R442" s="504"/>
      <c r="S442" s="504"/>
      <c r="T442" s="504"/>
      <c r="U442" s="504"/>
      <c r="V442" s="503"/>
      <c r="W442" s="503"/>
      <c r="X442" s="405"/>
      <c r="Y442" s="405"/>
      <c r="Z442" s="405"/>
      <c r="AA442" s="405"/>
      <c r="AB442" s="405"/>
      <c r="AC442" s="405"/>
      <c r="AD442" s="405"/>
      <c r="AE442" s="405"/>
      <c r="AF442" s="405"/>
      <c r="AG442" s="405"/>
      <c r="AH442" s="405"/>
      <c r="AI442" s="405"/>
      <c r="AJ442" s="405"/>
      <c r="AK442" s="405"/>
      <c r="AL442" s="405"/>
      <c r="AM442" s="405"/>
      <c r="AN442" s="405"/>
      <c r="AO442" s="405"/>
    </row>
    <row r="443" spans="7:41">
      <c r="G443" s="503"/>
      <c r="H443" s="503"/>
      <c r="I443" s="504"/>
      <c r="J443" s="504"/>
      <c r="K443" s="503"/>
      <c r="L443" s="503"/>
      <c r="M443" s="503"/>
      <c r="N443" s="503"/>
      <c r="O443" s="503"/>
      <c r="P443" s="503"/>
      <c r="Q443" s="504"/>
      <c r="R443" s="504"/>
      <c r="S443" s="504"/>
      <c r="T443" s="504"/>
      <c r="U443" s="504"/>
      <c r="V443" s="503"/>
      <c r="W443" s="503"/>
      <c r="X443" s="405"/>
      <c r="Y443" s="405"/>
      <c r="Z443" s="405"/>
      <c r="AA443" s="405"/>
      <c r="AB443" s="405"/>
      <c r="AC443" s="405"/>
      <c r="AD443" s="405"/>
      <c r="AE443" s="405"/>
      <c r="AF443" s="405"/>
      <c r="AG443" s="405"/>
      <c r="AH443" s="405"/>
      <c r="AI443" s="405"/>
      <c r="AJ443" s="405"/>
      <c r="AK443" s="405"/>
      <c r="AL443" s="405"/>
      <c r="AM443" s="405"/>
      <c r="AN443" s="405"/>
      <c r="AO443" s="405"/>
    </row>
    <row r="444" spans="7:41">
      <c r="G444" s="503"/>
      <c r="H444" s="503"/>
      <c r="I444" s="504"/>
      <c r="J444" s="504"/>
      <c r="K444" s="503"/>
      <c r="L444" s="503"/>
      <c r="M444" s="503"/>
      <c r="N444" s="503"/>
      <c r="O444" s="503"/>
      <c r="P444" s="503"/>
      <c r="Q444" s="504"/>
      <c r="R444" s="504"/>
      <c r="S444" s="504"/>
      <c r="T444" s="504"/>
      <c r="U444" s="504"/>
      <c r="V444" s="503"/>
      <c r="W444" s="503"/>
      <c r="X444" s="405"/>
      <c r="Y444" s="405"/>
      <c r="Z444" s="405"/>
      <c r="AA444" s="405"/>
      <c r="AB444" s="405"/>
      <c r="AC444" s="405"/>
      <c r="AD444" s="405"/>
      <c r="AE444" s="405"/>
      <c r="AF444" s="405"/>
      <c r="AG444" s="405"/>
      <c r="AH444" s="405"/>
      <c r="AI444" s="405"/>
      <c r="AJ444" s="405"/>
      <c r="AK444" s="405"/>
      <c r="AL444" s="405"/>
      <c r="AM444" s="405"/>
      <c r="AN444" s="405"/>
      <c r="AO444" s="405"/>
    </row>
    <row r="445" spans="7:41">
      <c r="G445" s="503"/>
      <c r="H445" s="503"/>
      <c r="I445" s="504"/>
      <c r="J445" s="504"/>
      <c r="K445" s="503"/>
      <c r="L445" s="503"/>
      <c r="M445" s="503"/>
      <c r="N445" s="503"/>
      <c r="O445" s="503"/>
      <c r="P445" s="503"/>
      <c r="Q445" s="504"/>
      <c r="R445" s="504"/>
      <c r="S445" s="504"/>
      <c r="T445" s="504"/>
      <c r="U445" s="504"/>
      <c r="V445" s="503"/>
      <c r="W445" s="503"/>
      <c r="X445" s="405"/>
      <c r="Y445" s="405"/>
      <c r="Z445" s="405"/>
      <c r="AA445" s="405"/>
      <c r="AB445" s="405"/>
      <c r="AC445" s="405"/>
      <c r="AD445" s="405"/>
      <c r="AE445" s="405"/>
      <c r="AF445" s="405"/>
      <c r="AG445" s="405"/>
      <c r="AH445" s="405"/>
      <c r="AI445" s="405"/>
      <c r="AJ445" s="405"/>
      <c r="AK445" s="405"/>
      <c r="AL445" s="405"/>
      <c r="AM445" s="405"/>
      <c r="AN445" s="405"/>
      <c r="AO445" s="405"/>
    </row>
    <row r="446" spans="7:41">
      <c r="G446" s="503"/>
      <c r="H446" s="503"/>
      <c r="I446" s="504"/>
      <c r="J446" s="504"/>
      <c r="K446" s="503"/>
      <c r="L446" s="503"/>
      <c r="M446" s="503"/>
      <c r="N446" s="503"/>
      <c r="O446" s="503"/>
      <c r="P446" s="503"/>
      <c r="Q446" s="504"/>
      <c r="R446" s="504"/>
      <c r="S446" s="504"/>
      <c r="T446" s="504"/>
      <c r="U446" s="504"/>
      <c r="V446" s="503"/>
      <c r="W446" s="503"/>
      <c r="X446" s="405"/>
      <c r="Y446" s="405"/>
      <c r="Z446" s="405"/>
      <c r="AA446" s="405"/>
      <c r="AB446" s="405"/>
      <c r="AC446" s="405"/>
      <c r="AD446" s="405"/>
      <c r="AE446" s="405"/>
      <c r="AF446" s="405"/>
      <c r="AG446" s="405"/>
      <c r="AH446" s="405"/>
      <c r="AI446" s="405"/>
      <c r="AJ446" s="405"/>
      <c r="AK446" s="405"/>
      <c r="AL446" s="405"/>
      <c r="AM446" s="405"/>
      <c r="AN446" s="405"/>
      <c r="AO446" s="405"/>
    </row>
    <row r="447" spans="7:41">
      <c r="G447" s="503"/>
      <c r="H447" s="503"/>
      <c r="I447" s="504"/>
      <c r="J447" s="504"/>
      <c r="K447" s="503"/>
      <c r="L447" s="503"/>
      <c r="M447" s="503"/>
      <c r="N447" s="503"/>
      <c r="O447" s="503"/>
      <c r="P447" s="503"/>
      <c r="Q447" s="504"/>
      <c r="R447" s="504"/>
      <c r="S447" s="504"/>
      <c r="T447" s="504"/>
      <c r="U447" s="504"/>
      <c r="V447" s="503"/>
      <c r="W447" s="503"/>
      <c r="X447" s="405"/>
      <c r="Y447" s="405"/>
      <c r="Z447" s="405"/>
      <c r="AA447" s="405"/>
      <c r="AB447" s="405"/>
      <c r="AC447" s="405"/>
      <c r="AD447" s="405"/>
      <c r="AE447" s="405"/>
      <c r="AF447" s="405"/>
      <c r="AG447" s="405"/>
      <c r="AH447" s="405"/>
      <c r="AI447" s="405"/>
      <c r="AJ447" s="405"/>
      <c r="AK447" s="405"/>
      <c r="AL447" s="405"/>
      <c r="AM447" s="405"/>
      <c r="AN447" s="405"/>
      <c r="AO447" s="405"/>
    </row>
    <row r="448" spans="7:41">
      <c r="G448" s="503"/>
      <c r="H448" s="503"/>
      <c r="I448" s="504"/>
      <c r="J448" s="504"/>
      <c r="K448" s="503"/>
      <c r="L448" s="503"/>
      <c r="M448" s="503"/>
      <c r="N448" s="503"/>
      <c r="O448" s="503"/>
      <c r="P448" s="503"/>
      <c r="Q448" s="504"/>
      <c r="R448" s="504"/>
      <c r="S448" s="504"/>
      <c r="T448" s="504"/>
      <c r="U448" s="504"/>
      <c r="V448" s="503"/>
      <c r="W448" s="503"/>
      <c r="X448" s="405"/>
      <c r="Y448" s="405"/>
      <c r="Z448" s="405"/>
      <c r="AA448" s="405"/>
      <c r="AB448" s="405"/>
      <c r="AC448" s="405"/>
      <c r="AD448" s="405"/>
      <c r="AE448" s="405"/>
      <c r="AF448" s="405"/>
      <c r="AG448" s="405"/>
      <c r="AH448" s="405"/>
      <c r="AI448" s="405"/>
      <c r="AJ448" s="405"/>
      <c r="AK448" s="405"/>
      <c r="AL448" s="405"/>
      <c r="AM448" s="405"/>
      <c r="AN448" s="405"/>
      <c r="AO448" s="405"/>
    </row>
    <row r="449" spans="7:41">
      <c r="G449" s="503"/>
      <c r="H449" s="503"/>
      <c r="I449" s="504"/>
      <c r="J449" s="504"/>
      <c r="K449" s="503"/>
      <c r="L449" s="503"/>
      <c r="M449" s="503"/>
      <c r="N449" s="503"/>
      <c r="O449" s="503"/>
      <c r="P449" s="503"/>
      <c r="Q449" s="504"/>
      <c r="R449" s="504"/>
      <c r="S449" s="504"/>
      <c r="T449" s="504"/>
      <c r="U449" s="504"/>
      <c r="V449" s="503"/>
      <c r="W449" s="503"/>
      <c r="X449" s="405"/>
      <c r="Y449" s="405"/>
      <c r="Z449" s="405"/>
      <c r="AA449" s="405"/>
      <c r="AB449" s="405"/>
      <c r="AC449" s="405"/>
      <c r="AD449" s="405"/>
      <c r="AE449" s="405"/>
      <c r="AF449" s="405"/>
      <c r="AG449" s="405"/>
      <c r="AH449" s="405"/>
      <c r="AI449" s="405"/>
      <c r="AJ449" s="405"/>
      <c r="AK449" s="405"/>
      <c r="AL449" s="405"/>
      <c r="AM449" s="405"/>
      <c r="AN449" s="405"/>
      <c r="AO449" s="405"/>
    </row>
    <row r="450" spans="7:41">
      <c r="G450" s="503"/>
      <c r="H450" s="503"/>
      <c r="I450" s="504"/>
      <c r="J450" s="504"/>
      <c r="K450" s="503"/>
      <c r="L450" s="503"/>
      <c r="M450" s="503"/>
      <c r="N450" s="503"/>
      <c r="O450" s="503"/>
      <c r="P450" s="503"/>
      <c r="Q450" s="504"/>
      <c r="R450" s="504"/>
      <c r="S450" s="504"/>
      <c r="T450" s="504"/>
      <c r="U450" s="504"/>
      <c r="V450" s="503"/>
      <c r="W450" s="503"/>
      <c r="X450" s="405"/>
      <c r="Y450" s="405"/>
      <c r="Z450" s="405"/>
      <c r="AA450" s="405"/>
      <c r="AB450" s="405"/>
      <c r="AC450" s="405"/>
      <c r="AD450" s="405"/>
      <c r="AE450" s="405"/>
      <c r="AF450" s="405"/>
      <c r="AG450" s="405"/>
      <c r="AH450" s="405"/>
      <c r="AI450" s="405"/>
      <c r="AJ450" s="405"/>
      <c r="AK450" s="405"/>
      <c r="AL450" s="405"/>
      <c r="AM450" s="405"/>
      <c r="AN450" s="405"/>
      <c r="AO450" s="405"/>
    </row>
    <row r="451" spans="7:41">
      <c r="G451" s="503"/>
      <c r="H451" s="503"/>
      <c r="I451" s="504"/>
      <c r="J451" s="504"/>
      <c r="K451" s="503"/>
      <c r="L451" s="503"/>
      <c r="M451" s="503"/>
      <c r="N451" s="503"/>
      <c r="O451" s="503"/>
      <c r="P451" s="503"/>
      <c r="Q451" s="504"/>
      <c r="R451" s="504"/>
      <c r="S451" s="504"/>
      <c r="T451" s="504"/>
      <c r="U451" s="504"/>
      <c r="V451" s="503"/>
      <c r="W451" s="503"/>
      <c r="X451" s="405"/>
      <c r="Y451" s="405"/>
      <c r="Z451" s="405"/>
      <c r="AA451" s="405"/>
      <c r="AB451" s="405"/>
      <c r="AC451" s="405"/>
      <c r="AD451" s="405"/>
      <c r="AE451" s="405"/>
      <c r="AF451" s="405"/>
      <c r="AG451" s="405"/>
      <c r="AH451" s="405"/>
      <c r="AI451" s="405"/>
      <c r="AJ451" s="405"/>
      <c r="AK451" s="405"/>
      <c r="AL451" s="405"/>
      <c r="AM451" s="405"/>
      <c r="AN451" s="405"/>
      <c r="AO451" s="405"/>
    </row>
    <row r="452" spans="7:41">
      <c r="G452" s="503"/>
      <c r="H452" s="503"/>
      <c r="I452" s="504"/>
      <c r="J452" s="504"/>
      <c r="K452" s="503"/>
      <c r="L452" s="503"/>
      <c r="M452" s="503"/>
      <c r="N452" s="503"/>
      <c r="O452" s="503"/>
      <c r="P452" s="503"/>
      <c r="Q452" s="504"/>
      <c r="R452" s="504"/>
      <c r="S452" s="504"/>
      <c r="T452" s="504"/>
      <c r="U452" s="504"/>
      <c r="V452" s="503"/>
      <c r="W452" s="503"/>
      <c r="X452" s="405"/>
      <c r="Y452" s="405"/>
      <c r="Z452" s="405"/>
      <c r="AA452" s="405"/>
      <c r="AB452" s="405"/>
      <c r="AC452" s="405"/>
      <c r="AD452" s="405"/>
      <c r="AE452" s="405"/>
      <c r="AF452" s="405"/>
      <c r="AG452" s="405"/>
      <c r="AH452" s="405"/>
      <c r="AI452" s="405"/>
      <c r="AJ452" s="405"/>
      <c r="AK452" s="405"/>
      <c r="AL452" s="405"/>
      <c r="AM452" s="405"/>
      <c r="AN452" s="405"/>
      <c r="AO452" s="405"/>
    </row>
    <row r="453" spans="7:41">
      <c r="G453" s="503"/>
      <c r="H453" s="503"/>
      <c r="I453" s="504"/>
      <c r="J453" s="504"/>
      <c r="K453" s="503"/>
      <c r="L453" s="503"/>
      <c r="M453" s="503"/>
      <c r="N453" s="503"/>
      <c r="O453" s="503"/>
      <c r="P453" s="503"/>
      <c r="Q453" s="504"/>
      <c r="R453" s="504"/>
      <c r="S453" s="504"/>
      <c r="T453" s="504"/>
      <c r="U453" s="504"/>
      <c r="V453" s="503"/>
      <c r="W453" s="503"/>
      <c r="X453" s="405"/>
      <c r="Y453" s="405"/>
      <c r="Z453" s="405"/>
      <c r="AA453" s="405"/>
      <c r="AB453" s="405"/>
      <c r="AC453" s="405"/>
      <c r="AD453" s="405"/>
      <c r="AE453" s="405"/>
      <c r="AF453" s="405"/>
      <c r="AG453" s="405"/>
      <c r="AH453" s="405"/>
      <c r="AI453" s="405"/>
      <c r="AJ453" s="405"/>
      <c r="AK453" s="405"/>
      <c r="AL453" s="405"/>
      <c r="AM453" s="405"/>
      <c r="AN453" s="405"/>
      <c r="AO453" s="405"/>
    </row>
    <row r="454" spans="7:41">
      <c r="G454" s="503"/>
      <c r="H454" s="503"/>
      <c r="I454" s="504"/>
      <c r="J454" s="504"/>
      <c r="K454" s="503"/>
      <c r="L454" s="503"/>
      <c r="M454" s="503"/>
      <c r="N454" s="503"/>
      <c r="O454" s="503"/>
      <c r="P454" s="503"/>
      <c r="Q454" s="504"/>
      <c r="R454" s="504"/>
      <c r="S454" s="504"/>
      <c r="T454" s="504"/>
      <c r="U454" s="504"/>
      <c r="V454" s="503"/>
      <c r="W454" s="503"/>
      <c r="X454" s="405"/>
      <c r="Y454" s="405"/>
      <c r="Z454" s="405"/>
      <c r="AA454" s="405"/>
      <c r="AB454" s="405"/>
      <c r="AC454" s="405"/>
      <c r="AD454" s="405"/>
      <c r="AE454" s="405"/>
      <c r="AF454" s="405"/>
      <c r="AG454" s="405"/>
      <c r="AH454" s="405"/>
      <c r="AI454" s="405"/>
      <c r="AJ454" s="405"/>
      <c r="AK454" s="405"/>
      <c r="AL454" s="405"/>
      <c r="AM454" s="405"/>
      <c r="AN454" s="405"/>
      <c r="AO454" s="405"/>
    </row>
    <row r="455" spans="7:41">
      <c r="G455" s="503"/>
      <c r="H455" s="503"/>
      <c r="I455" s="504"/>
      <c r="J455" s="504"/>
      <c r="K455" s="503"/>
      <c r="L455" s="503"/>
      <c r="M455" s="503"/>
      <c r="N455" s="503"/>
      <c r="O455" s="503"/>
      <c r="P455" s="503"/>
      <c r="Q455" s="504"/>
      <c r="R455" s="504"/>
      <c r="S455" s="504"/>
      <c r="T455" s="504"/>
      <c r="U455" s="504"/>
      <c r="V455" s="503"/>
      <c r="W455" s="503"/>
      <c r="X455" s="405"/>
      <c r="Y455" s="405"/>
      <c r="Z455" s="405"/>
      <c r="AA455" s="405"/>
      <c r="AB455" s="405"/>
      <c r="AC455" s="405"/>
      <c r="AD455" s="405"/>
      <c r="AE455" s="405"/>
      <c r="AF455" s="405"/>
      <c r="AG455" s="405"/>
      <c r="AH455" s="405"/>
      <c r="AI455" s="405"/>
      <c r="AJ455" s="405"/>
      <c r="AK455" s="405"/>
      <c r="AL455" s="405"/>
      <c r="AM455" s="405"/>
      <c r="AN455" s="405"/>
      <c r="AO455" s="405"/>
    </row>
    <row r="456" spans="7:41">
      <c r="G456" s="503"/>
      <c r="H456" s="503"/>
      <c r="I456" s="504"/>
      <c r="J456" s="504"/>
      <c r="K456" s="503"/>
      <c r="L456" s="503"/>
      <c r="M456" s="503"/>
      <c r="N456" s="503"/>
      <c r="O456" s="503"/>
      <c r="P456" s="503"/>
      <c r="Q456" s="504"/>
      <c r="R456" s="504"/>
      <c r="S456" s="504"/>
      <c r="T456" s="504"/>
      <c r="U456" s="504"/>
      <c r="V456" s="503"/>
      <c r="W456" s="503"/>
      <c r="X456" s="405"/>
      <c r="Y456" s="405"/>
      <c r="Z456" s="405"/>
      <c r="AA456" s="405"/>
      <c r="AB456" s="405"/>
      <c r="AC456" s="405"/>
      <c r="AD456" s="405"/>
      <c r="AE456" s="405"/>
      <c r="AF456" s="405"/>
      <c r="AG456" s="405"/>
      <c r="AH456" s="405"/>
      <c r="AI456" s="405"/>
      <c r="AJ456" s="405"/>
      <c r="AK456" s="405"/>
      <c r="AL456" s="405"/>
      <c r="AM456" s="405"/>
      <c r="AN456" s="405"/>
      <c r="AO456" s="405"/>
    </row>
    <row r="457" spans="7:41">
      <c r="G457" s="503"/>
      <c r="H457" s="503"/>
      <c r="I457" s="504"/>
      <c r="J457" s="504"/>
      <c r="K457" s="503"/>
      <c r="L457" s="503"/>
      <c r="M457" s="503"/>
      <c r="N457" s="503"/>
      <c r="O457" s="503"/>
      <c r="P457" s="503"/>
      <c r="Q457" s="504"/>
      <c r="R457" s="504"/>
      <c r="S457" s="504"/>
      <c r="T457" s="504"/>
      <c r="U457" s="504"/>
      <c r="V457" s="503"/>
      <c r="W457" s="503"/>
      <c r="X457" s="405"/>
      <c r="Y457" s="405"/>
      <c r="Z457" s="405"/>
      <c r="AA457" s="405"/>
      <c r="AB457" s="405"/>
      <c r="AC457" s="405"/>
      <c r="AD457" s="405"/>
      <c r="AE457" s="405"/>
      <c r="AF457" s="405"/>
      <c r="AG457" s="405"/>
      <c r="AH457" s="405"/>
      <c r="AI457" s="405"/>
      <c r="AJ457" s="405"/>
      <c r="AK457" s="405"/>
      <c r="AL457" s="405"/>
      <c r="AM457" s="405"/>
      <c r="AN457" s="405"/>
      <c r="AO457" s="405"/>
    </row>
    <row r="458" spans="7:41">
      <c r="G458" s="503"/>
      <c r="H458" s="503"/>
      <c r="I458" s="504"/>
      <c r="J458" s="504"/>
      <c r="K458" s="503"/>
      <c r="L458" s="503"/>
      <c r="M458" s="503"/>
      <c r="N458" s="503"/>
      <c r="O458" s="503"/>
      <c r="P458" s="503"/>
      <c r="Q458" s="504"/>
      <c r="R458" s="504"/>
      <c r="S458" s="504"/>
      <c r="T458" s="504"/>
      <c r="U458" s="504"/>
      <c r="V458" s="503"/>
      <c r="W458" s="503"/>
      <c r="X458" s="405"/>
      <c r="Y458" s="405"/>
      <c r="Z458" s="405"/>
      <c r="AA458" s="405"/>
      <c r="AB458" s="405"/>
      <c r="AC458" s="405"/>
      <c r="AD458" s="405"/>
      <c r="AE458" s="405"/>
      <c r="AF458" s="405"/>
      <c r="AG458" s="405"/>
      <c r="AH458" s="405"/>
      <c r="AI458" s="405"/>
      <c r="AJ458" s="405"/>
      <c r="AK458" s="405"/>
      <c r="AL458" s="405"/>
      <c r="AM458" s="405"/>
      <c r="AN458" s="405"/>
      <c r="AO458" s="405"/>
    </row>
    <row r="459" spans="7:41">
      <c r="G459" s="503"/>
      <c r="H459" s="503"/>
      <c r="I459" s="504"/>
      <c r="J459" s="504"/>
      <c r="K459" s="503"/>
      <c r="L459" s="503"/>
      <c r="M459" s="503"/>
      <c r="N459" s="503"/>
      <c r="O459" s="503"/>
      <c r="P459" s="503"/>
      <c r="Q459" s="504"/>
      <c r="R459" s="504"/>
      <c r="S459" s="504"/>
      <c r="T459" s="504"/>
      <c r="U459" s="504"/>
      <c r="V459" s="503"/>
      <c r="W459" s="503"/>
      <c r="X459" s="405"/>
      <c r="Y459" s="405"/>
      <c r="Z459" s="405"/>
      <c r="AA459" s="405"/>
      <c r="AB459" s="405"/>
      <c r="AC459" s="405"/>
      <c r="AD459" s="405"/>
      <c r="AE459" s="405"/>
      <c r="AF459" s="405"/>
      <c r="AG459" s="405"/>
      <c r="AH459" s="405"/>
      <c r="AI459" s="405"/>
      <c r="AJ459" s="405"/>
      <c r="AK459" s="405"/>
      <c r="AL459" s="405"/>
      <c r="AM459" s="405"/>
      <c r="AN459" s="405"/>
      <c r="AO459" s="405"/>
    </row>
    <row r="460" spans="7:41">
      <c r="G460" s="503"/>
      <c r="H460" s="503"/>
      <c r="I460" s="504"/>
      <c r="J460" s="504"/>
      <c r="K460" s="503"/>
      <c r="L460" s="503"/>
      <c r="M460" s="503"/>
      <c r="N460" s="503"/>
      <c r="O460" s="503"/>
      <c r="P460" s="503"/>
      <c r="Q460" s="504"/>
      <c r="R460" s="504"/>
      <c r="S460" s="504"/>
      <c r="T460" s="504"/>
      <c r="U460" s="504"/>
      <c r="V460" s="503"/>
      <c r="W460" s="503"/>
      <c r="X460" s="405"/>
      <c r="Y460" s="405"/>
      <c r="Z460" s="405"/>
      <c r="AA460" s="405"/>
      <c r="AB460" s="405"/>
      <c r="AC460" s="405"/>
      <c r="AD460" s="405"/>
      <c r="AE460" s="405"/>
      <c r="AF460" s="405"/>
      <c r="AG460" s="405"/>
      <c r="AH460" s="405"/>
      <c r="AI460" s="405"/>
      <c r="AJ460" s="405"/>
      <c r="AK460" s="405"/>
      <c r="AL460" s="405"/>
      <c r="AM460" s="405"/>
      <c r="AN460" s="405"/>
      <c r="AO460" s="405"/>
    </row>
    <row r="461" spans="7:41">
      <c r="G461" s="503"/>
      <c r="H461" s="503"/>
      <c r="I461" s="504"/>
      <c r="J461" s="504"/>
      <c r="K461" s="503"/>
      <c r="L461" s="503"/>
      <c r="M461" s="503"/>
      <c r="N461" s="503"/>
      <c r="O461" s="503"/>
      <c r="P461" s="503"/>
      <c r="Q461" s="504"/>
      <c r="R461" s="504"/>
      <c r="S461" s="504"/>
      <c r="T461" s="504"/>
      <c r="U461" s="504"/>
      <c r="V461" s="503"/>
      <c r="W461" s="503"/>
      <c r="X461" s="405"/>
      <c r="Y461" s="405"/>
      <c r="Z461" s="405"/>
      <c r="AA461" s="405"/>
      <c r="AB461" s="405"/>
      <c r="AC461" s="405"/>
      <c r="AD461" s="405"/>
      <c r="AE461" s="405"/>
      <c r="AF461" s="405"/>
      <c r="AG461" s="405"/>
      <c r="AH461" s="405"/>
      <c r="AI461" s="405"/>
      <c r="AJ461" s="405"/>
      <c r="AK461" s="405"/>
      <c r="AL461" s="405"/>
      <c r="AM461" s="405"/>
      <c r="AN461" s="405"/>
      <c r="AO461" s="405"/>
    </row>
    <row r="462" spans="7:41">
      <c r="G462" s="503"/>
      <c r="H462" s="503"/>
      <c r="I462" s="504"/>
      <c r="J462" s="504"/>
      <c r="K462" s="503"/>
      <c r="L462" s="503"/>
      <c r="M462" s="503"/>
      <c r="N462" s="503"/>
      <c r="O462" s="503"/>
      <c r="P462" s="503"/>
      <c r="Q462" s="504"/>
      <c r="R462" s="504"/>
      <c r="S462" s="504"/>
      <c r="T462" s="504"/>
      <c r="U462" s="504"/>
      <c r="V462" s="503"/>
      <c r="W462" s="503"/>
      <c r="X462" s="405"/>
      <c r="Y462" s="405"/>
      <c r="Z462" s="405"/>
      <c r="AA462" s="405"/>
      <c r="AB462" s="405"/>
      <c r="AC462" s="405"/>
      <c r="AD462" s="405"/>
      <c r="AE462" s="405"/>
      <c r="AF462" s="405"/>
      <c r="AG462" s="405"/>
      <c r="AH462" s="405"/>
      <c r="AI462" s="405"/>
      <c r="AJ462" s="405"/>
      <c r="AK462" s="405"/>
      <c r="AL462" s="405"/>
      <c r="AM462" s="405"/>
      <c r="AN462" s="405"/>
      <c r="AO462" s="405"/>
    </row>
    <row r="463" spans="7:41">
      <c r="G463" s="503"/>
      <c r="H463" s="503"/>
      <c r="I463" s="504"/>
      <c r="J463" s="504"/>
      <c r="K463" s="503"/>
      <c r="L463" s="503"/>
      <c r="M463" s="503"/>
      <c r="N463" s="503"/>
      <c r="O463" s="503"/>
      <c r="P463" s="503"/>
      <c r="Q463" s="504"/>
      <c r="R463" s="504"/>
      <c r="S463" s="504"/>
      <c r="T463" s="504"/>
      <c r="U463" s="504"/>
      <c r="V463" s="503"/>
      <c r="W463" s="503"/>
      <c r="X463" s="405"/>
      <c r="Y463" s="405"/>
      <c r="Z463" s="405"/>
      <c r="AA463" s="405"/>
      <c r="AB463" s="405"/>
      <c r="AC463" s="405"/>
      <c r="AD463" s="405"/>
      <c r="AE463" s="405"/>
      <c r="AF463" s="405"/>
      <c r="AG463" s="405"/>
      <c r="AH463" s="405"/>
      <c r="AI463" s="405"/>
      <c r="AJ463" s="405"/>
      <c r="AK463" s="405"/>
      <c r="AL463" s="405"/>
      <c r="AM463" s="405"/>
      <c r="AN463" s="405"/>
      <c r="AO463" s="405"/>
    </row>
    <row r="464" spans="7:41">
      <c r="G464" s="503"/>
      <c r="H464" s="503"/>
      <c r="I464" s="504"/>
      <c r="J464" s="504"/>
      <c r="K464" s="503"/>
      <c r="L464" s="503"/>
      <c r="M464" s="503"/>
      <c r="N464" s="503"/>
      <c r="O464" s="503"/>
      <c r="P464" s="503"/>
      <c r="Q464" s="504"/>
      <c r="R464" s="504"/>
      <c r="S464" s="504"/>
      <c r="T464" s="504"/>
      <c r="U464" s="504"/>
      <c r="V464" s="503"/>
      <c r="W464" s="503"/>
      <c r="X464" s="405"/>
      <c r="Y464" s="405"/>
      <c r="Z464" s="405"/>
      <c r="AA464" s="405"/>
      <c r="AB464" s="405"/>
      <c r="AC464" s="405"/>
      <c r="AD464" s="405"/>
      <c r="AE464" s="405"/>
      <c r="AF464" s="405"/>
      <c r="AG464" s="405"/>
      <c r="AH464" s="405"/>
      <c r="AI464" s="405"/>
      <c r="AJ464" s="405"/>
      <c r="AK464" s="405"/>
      <c r="AL464" s="405"/>
      <c r="AM464" s="405"/>
      <c r="AN464" s="405"/>
      <c r="AO464" s="405"/>
    </row>
    <row r="465" spans="7:41">
      <c r="G465" s="503"/>
      <c r="H465" s="503"/>
      <c r="I465" s="504"/>
      <c r="J465" s="504"/>
      <c r="K465" s="503"/>
      <c r="L465" s="503"/>
      <c r="M465" s="503"/>
      <c r="N465" s="503"/>
      <c r="O465" s="503"/>
      <c r="P465" s="503"/>
      <c r="Q465" s="504"/>
      <c r="R465" s="504"/>
      <c r="S465" s="504"/>
      <c r="T465" s="504"/>
      <c r="U465" s="504"/>
      <c r="V465" s="503"/>
      <c r="W465" s="503"/>
      <c r="X465" s="405"/>
      <c r="Y465" s="405"/>
      <c r="Z465" s="405"/>
      <c r="AA465" s="405"/>
      <c r="AB465" s="405"/>
      <c r="AC465" s="405"/>
      <c r="AD465" s="405"/>
      <c r="AE465" s="405"/>
      <c r="AF465" s="405"/>
      <c r="AG465" s="405"/>
      <c r="AH465" s="405"/>
      <c r="AI465" s="405"/>
      <c r="AJ465" s="405"/>
      <c r="AK465" s="405"/>
      <c r="AL465" s="405"/>
      <c r="AM465" s="405"/>
      <c r="AN465" s="405"/>
      <c r="AO465" s="405"/>
    </row>
    <row r="466" spans="7:41">
      <c r="G466" s="503"/>
      <c r="H466" s="503"/>
      <c r="I466" s="504"/>
      <c r="J466" s="504"/>
      <c r="K466" s="503"/>
      <c r="L466" s="503"/>
      <c r="M466" s="503"/>
      <c r="N466" s="503"/>
      <c r="O466" s="503"/>
      <c r="P466" s="503"/>
      <c r="Q466" s="504"/>
      <c r="R466" s="504"/>
      <c r="S466" s="504"/>
      <c r="T466" s="504"/>
      <c r="U466" s="504"/>
      <c r="V466" s="503"/>
      <c r="W466" s="503"/>
      <c r="X466" s="405"/>
      <c r="Y466" s="405"/>
      <c r="Z466" s="405"/>
      <c r="AA466" s="405"/>
      <c r="AB466" s="405"/>
      <c r="AC466" s="405"/>
      <c r="AD466" s="405"/>
      <c r="AE466" s="405"/>
      <c r="AF466" s="405"/>
      <c r="AG466" s="405"/>
      <c r="AH466" s="405"/>
      <c r="AI466" s="405"/>
      <c r="AJ466" s="405"/>
      <c r="AK466" s="405"/>
      <c r="AL466" s="405"/>
      <c r="AM466" s="405"/>
      <c r="AN466" s="405"/>
      <c r="AO466" s="405"/>
    </row>
    <row r="467" spans="7:41">
      <c r="G467" s="503"/>
      <c r="H467" s="503"/>
      <c r="I467" s="504"/>
      <c r="J467" s="504"/>
      <c r="K467" s="503"/>
      <c r="L467" s="503"/>
      <c r="M467" s="503"/>
      <c r="N467" s="503"/>
      <c r="O467" s="503"/>
      <c r="P467" s="503"/>
      <c r="Q467" s="504"/>
      <c r="R467" s="504"/>
      <c r="S467" s="504"/>
      <c r="T467" s="504"/>
      <c r="U467" s="504"/>
      <c r="V467" s="503"/>
      <c r="W467" s="503"/>
      <c r="X467" s="405"/>
      <c r="Y467" s="405"/>
      <c r="Z467" s="405"/>
      <c r="AA467" s="405"/>
      <c r="AB467" s="405"/>
      <c r="AC467" s="405"/>
      <c r="AD467" s="405"/>
      <c r="AE467" s="405"/>
      <c r="AF467" s="405"/>
      <c r="AG467" s="405"/>
      <c r="AH467" s="405"/>
      <c r="AI467" s="405"/>
      <c r="AJ467" s="405"/>
      <c r="AK467" s="405"/>
      <c r="AL467" s="405"/>
      <c r="AM467" s="405"/>
      <c r="AN467" s="405"/>
      <c r="AO467" s="405"/>
    </row>
    <row r="468" spans="7:41">
      <c r="G468" s="503"/>
      <c r="H468" s="503"/>
      <c r="I468" s="504"/>
      <c r="J468" s="504"/>
      <c r="K468" s="503"/>
      <c r="L468" s="503"/>
      <c r="M468" s="503"/>
      <c r="N468" s="503"/>
      <c r="O468" s="503"/>
      <c r="P468" s="503"/>
      <c r="Q468" s="504"/>
      <c r="R468" s="504"/>
      <c r="S468" s="504"/>
      <c r="T468" s="504"/>
      <c r="U468" s="504"/>
      <c r="V468" s="503"/>
      <c r="W468" s="503"/>
      <c r="X468" s="405"/>
      <c r="Y468" s="405"/>
      <c r="Z468" s="405"/>
      <c r="AA468" s="405"/>
      <c r="AB468" s="405"/>
      <c r="AC468" s="405"/>
      <c r="AD468" s="405"/>
      <c r="AE468" s="405"/>
      <c r="AF468" s="405"/>
      <c r="AG468" s="405"/>
      <c r="AH468" s="405"/>
      <c r="AI468" s="405"/>
      <c r="AJ468" s="405"/>
      <c r="AK468" s="405"/>
      <c r="AL468" s="405"/>
      <c r="AM468" s="405"/>
      <c r="AN468" s="405"/>
      <c r="AO468" s="405"/>
    </row>
    <row r="469" spans="7:41">
      <c r="G469" s="503"/>
      <c r="H469" s="503"/>
      <c r="I469" s="504"/>
      <c r="J469" s="504"/>
      <c r="K469" s="503"/>
      <c r="L469" s="503"/>
      <c r="M469" s="503"/>
      <c r="N469" s="503"/>
      <c r="O469" s="503"/>
      <c r="P469" s="503"/>
      <c r="Q469" s="504"/>
      <c r="R469" s="504"/>
      <c r="S469" s="504"/>
      <c r="T469" s="504"/>
      <c r="U469" s="504"/>
      <c r="V469" s="503"/>
      <c r="W469" s="503"/>
      <c r="X469" s="405"/>
      <c r="Y469" s="405"/>
      <c r="Z469" s="405"/>
      <c r="AA469" s="405"/>
      <c r="AB469" s="405"/>
      <c r="AC469" s="405"/>
      <c r="AD469" s="405"/>
      <c r="AE469" s="405"/>
      <c r="AF469" s="405"/>
      <c r="AG469" s="405"/>
      <c r="AH469" s="405"/>
      <c r="AI469" s="405"/>
      <c r="AJ469" s="405"/>
      <c r="AK469" s="405"/>
      <c r="AL469" s="405"/>
      <c r="AM469" s="405"/>
      <c r="AN469" s="405"/>
      <c r="AO469" s="405"/>
    </row>
    <row r="470" spans="7:41">
      <c r="G470" s="503"/>
      <c r="H470" s="503"/>
      <c r="I470" s="504"/>
      <c r="J470" s="504"/>
      <c r="K470" s="503"/>
      <c r="L470" s="503"/>
      <c r="M470" s="503"/>
      <c r="N470" s="503"/>
      <c r="O470" s="503"/>
      <c r="P470" s="503"/>
      <c r="Q470" s="504"/>
      <c r="R470" s="504"/>
      <c r="S470" s="504"/>
      <c r="T470" s="504"/>
      <c r="U470" s="504"/>
      <c r="V470" s="503"/>
      <c r="W470" s="503"/>
      <c r="X470" s="405"/>
      <c r="Y470" s="405"/>
      <c r="Z470" s="405"/>
      <c r="AA470" s="405"/>
      <c r="AB470" s="405"/>
      <c r="AC470" s="405"/>
      <c r="AD470" s="405"/>
      <c r="AE470" s="405"/>
      <c r="AF470" s="405"/>
      <c r="AG470" s="405"/>
      <c r="AH470" s="405"/>
      <c r="AI470" s="405"/>
      <c r="AJ470" s="405"/>
      <c r="AK470" s="405"/>
      <c r="AL470" s="405"/>
      <c r="AM470" s="405"/>
      <c r="AN470" s="405"/>
      <c r="AO470" s="405"/>
    </row>
    <row r="471" spans="7:41">
      <c r="G471" s="503"/>
      <c r="H471" s="503"/>
      <c r="I471" s="504"/>
      <c r="J471" s="504"/>
      <c r="K471" s="503"/>
      <c r="L471" s="503"/>
      <c r="M471" s="503"/>
      <c r="N471" s="503"/>
      <c r="O471" s="503"/>
      <c r="P471" s="503"/>
      <c r="Q471" s="504"/>
      <c r="R471" s="504"/>
      <c r="S471" s="504"/>
      <c r="T471" s="504"/>
      <c r="U471" s="504"/>
      <c r="V471" s="503"/>
      <c r="W471" s="503"/>
      <c r="X471" s="405"/>
      <c r="Y471" s="405"/>
      <c r="Z471" s="405"/>
      <c r="AA471" s="405"/>
      <c r="AB471" s="405"/>
      <c r="AC471" s="405"/>
      <c r="AD471" s="405"/>
      <c r="AE471" s="405"/>
      <c r="AF471" s="405"/>
      <c r="AG471" s="405"/>
      <c r="AH471" s="405"/>
      <c r="AI471" s="405"/>
      <c r="AJ471" s="405"/>
      <c r="AK471" s="405"/>
      <c r="AL471" s="405"/>
      <c r="AM471" s="405"/>
      <c r="AN471" s="405"/>
      <c r="AO471" s="405"/>
    </row>
    <row r="472" spans="7:41">
      <c r="G472" s="503"/>
      <c r="H472" s="503"/>
      <c r="I472" s="504"/>
      <c r="J472" s="504"/>
      <c r="K472" s="503"/>
      <c r="L472" s="503"/>
      <c r="M472" s="503"/>
      <c r="N472" s="503"/>
      <c r="O472" s="503"/>
      <c r="P472" s="503"/>
      <c r="Q472" s="504"/>
      <c r="R472" s="504"/>
      <c r="S472" s="504"/>
      <c r="T472" s="504"/>
      <c r="U472" s="504"/>
      <c r="V472" s="503"/>
      <c r="W472" s="503"/>
      <c r="X472" s="405"/>
      <c r="Y472" s="405"/>
      <c r="Z472" s="405"/>
      <c r="AA472" s="405"/>
      <c r="AB472" s="405"/>
      <c r="AC472" s="405"/>
      <c r="AD472" s="405"/>
      <c r="AE472" s="405"/>
      <c r="AF472" s="405"/>
      <c r="AG472" s="405"/>
      <c r="AH472" s="405"/>
      <c r="AI472" s="405"/>
      <c r="AJ472" s="405"/>
      <c r="AK472" s="405"/>
      <c r="AL472" s="405"/>
      <c r="AM472" s="405"/>
      <c r="AN472" s="405"/>
      <c r="AO472" s="405"/>
    </row>
    <row r="473" spans="7:41">
      <c r="G473" s="503"/>
      <c r="H473" s="503"/>
      <c r="I473" s="504"/>
      <c r="J473" s="504"/>
      <c r="K473" s="503"/>
      <c r="L473" s="503"/>
      <c r="M473" s="503"/>
      <c r="N473" s="503"/>
      <c r="O473" s="503"/>
      <c r="P473" s="503"/>
      <c r="Q473" s="504"/>
      <c r="R473" s="504"/>
      <c r="S473" s="504"/>
      <c r="T473" s="504"/>
      <c r="U473" s="504"/>
      <c r="V473" s="503"/>
      <c r="W473" s="503"/>
      <c r="X473" s="405"/>
      <c r="Y473" s="405"/>
      <c r="Z473" s="405"/>
      <c r="AA473" s="405"/>
      <c r="AB473" s="405"/>
      <c r="AC473" s="405"/>
      <c r="AD473" s="405"/>
      <c r="AE473" s="405"/>
      <c r="AF473" s="405"/>
      <c r="AG473" s="405"/>
      <c r="AH473" s="405"/>
      <c r="AI473" s="405"/>
      <c r="AJ473" s="405"/>
      <c r="AK473" s="405"/>
      <c r="AL473" s="405"/>
      <c r="AM473" s="405"/>
      <c r="AN473" s="405"/>
      <c r="AO473" s="405"/>
    </row>
    <row r="474" spans="7:41">
      <c r="G474" s="503"/>
      <c r="H474" s="503"/>
      <c r="I474" s="504"/>
      <c r="J474" s="504"/>
      <c r="K474" s="503"/>
      <c r="L474" s="503"/>
      <c r="M474" s="503"/>
      <c r="N474" s="503"/>
      <c r="O474" s="503"/>
      <c r="P474" s="503"/>
      <c r="Q474" s="504"/>
      <c r="R474" s="504"/>
      <c r="S474" s="504"/>
      <c r="T474" s="504"/>
      <c r="U474" s="504"/>
      <c r="V474" s="503"/>
      <c r="W474" s="503"/>
      <c r="X474" s="405"/>
      <c r="Y474" s="405"/>
      <c r="Z474" s="405"/>
      <c r="AA474" s="405"/>
      <c r="AB474" s="405"/>
      <c r="AC474" s="405"/>
      <c r="AD474" s="405"/>
      <c r="AE474" s="405"/>
      <c r="AF474" s="405"/>
      <c r="AG474" s="405"/>
      <c r="AH474" s="405"/>
      <c r="AI474" s="405"/>
      <c r="AJ474" s="405"/>
      <c r="AK474" s="405"/>
      <c r="AL474" s="405"/>
      <c r="AM474" s="405"/>
      <c r="AN474" s="405"/>
      <c r="AO474" s="405"/>
    </row>
    <row r="475" spans="7:41">
      <c r="G475" s="503"/>
      <c r="H475" s="503"/>
      <c r="I475" s="504"/>
      <c r="J475" s="504"/>
      <c r="K475" s="503"/>
      <c r="L475" s="503"/>
      <c r="M475" s="503"/>
      <c r="N475" s="503"/>
      <c r="O475" s="503"/>
      <c r="P475" s="503"/>
      <c r="Q475" s="504"/>
      <c r="R475" s="504"/>
      <c r="S475" s="504"/>
      <c r="T475" s="504"/>
      <c r="U475" s="504"/>
      <c r="V475" s="503"/>
      <c r="W475" s="503"/>
      <c r="X475" s="405"/>
      <c r="Y475" s="405"/>
      <c r="Z475" s="405"/>
      <c r="AA475" s="405"/>
      <c r="AB475" s="405"/>
      <c r="AC475" s="405"/>
      <c r="AD475" s="405"/>
      <c r="AE475" s="405"/>
      <c r="AF475" s="405"/>
      <c r="AG475" s="405"/>
      <c r="AH475" s="405"/>
      <c r="AI475" s="405"/>
      <c r="AJ475" s="405"/>
      <c r="AK475" s="405"/>
      <c r="AL475" s="405"/>
      <c r="AM475" s="405"/>
      <c r="AN475" s="405"/>
      <c r="AO475" s="405"/>
    </row>
    <row r="476" spans="7:41">
      <c r="G476" s="503"/>
      <c r="H476" s="503"/>
      <c r="I476" s="504"/>
      <c r="J476" s="504"/>
      <c r="K476" s="503"/>
      <c r="L476" s="503"/>
      <c r="M476" s="503"/>
      <c r="N476" s="503"/>
      <c r="O476" s="503"/>
      <c r="P476" s="503"/>
      <c r="Q476" s="504"/>
      <c r="R476" s="504"/>
      <c r="S476" s="504"/>
      <c r="T476" s="504"/>
      <c r="U476" s="504"/>
      <c r="V476" s="503"/>
      <c r="W476" s="503"/>
      <c r="X476" s="405"/>
      <c r="Y476" s="405"/>
      <c r="Z476" s="405"/>
      <c r="AA476" s="405"/>
      <c r="AB476" s="405"/>
      <c r="AC476" s="405"/>
      <c r="AD476" s="405"/>
      <c r="AE476" s="405"/>
      <c r="AF476" s="405"/>
      <c r="AG476" s="405"/>
      <c r="AH476" s="405"/>
      <c r="AI476" s="405"/>
      <c r="AJ476" s="405"/>
      <c r="AK476" s="405"/>
      <c r="AL476" s="405"/>
      <c r="AM476" s="405"/>
      <c r="AN476" s="405"/>
      <c r="AO476" s="405"/>
    </row>
    <row r="477" spans="7:41">
      <c r="G477" s="503"/>
      <c r="H477" s="503"/>
      <c r="I477" s="504"/>
      <c r="J477" s="504"/>
      <c r="K477" s="503"/>
      <c r="L477" s="503"/>
      <c r="M477" s="503"/>
      <c r="N477" s="503"/>
      <c r="O477" s="503"/>
      <c r="P477" s="503"/>
      <c r="Q477" s="504"/>
      <c r="R477" s="504"/>
      <c r="S477" s="504"/>
      <c r="T477" s="504"/>
      <c r="U477" s="504"/>
      <c r="V477" s="503"/>
      <c r="W477" s="503"/>
      <c r="X477" s="405"/>
      <c r="Y477" s="405"/>
      <c r="Z477" s="405"/>
      <c r="AA477" s="405"/>
      <c r="AB477" s="405"/>
      <c r="AC477" s="405"/>
      <c r="AD477" s="405"/>
      <c r="AE477" s="405"/>
      <c r="AF477" s="405"/>
      <c r="AG477" s="405"/>
      <c r="AH477" s="405"/>
      <c r="AI477" s="405"/>
      <c r="AJ477" s="405"/>
      <c r="AK477" s="405"/>
      <c r="AL477" s="405"/>
      <c r="AM477" s="405"/>
      <c r="AN477" s="405"/>
      <c r="AO477" s="405"/>
    </row>
    <row r="478" spans="7:41">
      <c r="G478" s="503"/>
      <c r="H478" s="503"/>
      <c r="I478" s="504"/>
      <c r="J478" s="504"/>
      <c r="K478" s="503"/>
      <c r="L478" s="503"/>
      <c r="M478" s="503"/>
      <c r="N478" s="503"/>
      <c r="O478" s="503"/>
      <c r="P478" s="503"/>
      <c r="Q478" s="504"/>
      <c r="R478" s="504"/>
      <c r="S478" s="504"/>
      <c r="T478" s="504"/>
      <c r="U478" s="504"/>
      <c r="V478" s="503"/>
      <c r="W478" s="503"/>
      <c r="X478" s="405"/>
      <c r="Y478" s="405"/>
      <c r="Z478" s="405"/>
      <c r="AA478" s="405"/>
      <c r="AB478" s="405"/>
      <c r="AC478" s="405"/>
      <c r="AD478" s="405"/>
      <c r="AE478" s="405"/>
      <c r="AF478" s="405"/>
      <c r="AG478" s="405"/>
      <c r="AH478" s="405"/>
      <c r="AI478" s="405"/>
      <c r="AJ478" s="405"/>
      <c r="AK478" s="405"/>
      <c r="AL478" s="405"/>
      <c r="AM478" s="405"/>
      <c r="AN478" s="405"/>
      <c r="AO478" s="405"/>
    </row>
    <row r="479" spans="7:41">
      <c r="G479" s="503"/>
      <c r="H479" s="503"/>
      <c r="I479" s="504"/>
      <c r="J479" s="504"/>
      <c r="K479" s="503"/>
      <c r="L479" s="503"/>
      <c r="M479" s="503"/>
      <c r="N479" s="503"/>
      <c r="O479" s="503"/>
      <c r="P479" s="503"/>
      <c r="Q479" s="504"/>
      <c r="R479" s="504"/>
      <c r="S479" s="504"/>
      <c r="T479" s="504"/>
      <c r="U479" s="504"/>
      <c r="V479" s="503"/>
      <c r="W479" s="503"/>
      <c r="X479" s="405"/>
      <c r="Y479" s="405"/>
      <c r="Z479" s="405"/>
      <c r="AA479" s="405"/>
      <c r="AB479" s="405"/>
      <c r="AC479" s="405"/>
      <c r="AD479" s="405"/>
      <c r="AE479" s="405"/>
      <c r="AF479" s="405"/>
      <c r="AG479" s="405"/>
      <c r="AH479" s="405"/>
      <c r="AI479" s="405"/>
      <c r="AJ479" s="405"/>
      <c r="AK479" s="405"/>
      <c r="AL479" s="405"/>
      <c r="AM479" s="405"/>
      <c r="AN479" s="405"/>
      <c r="AO479" s="405"/>
    </row>
    <row r="480" spans="7:41">
      <c r="G480" s="503"/>
      <c r="H480" s="503"/>
      <c r="I480" s="504"/>
      <c r="J480" s="504"/>
      <c r="K480" s="503"/>
      <c r="L480" s="503"/>
      <c r="M480" s="503"/>
      <c r="N480" s="503"/>
      <c r="O480" s="503"/>
      <c r="P480" s="503"/>
      <c r="Q480" s="504"/>
      <c r="R480" s="504"/>
      <c r="S480" s="504"/>
      <c r="T480" s="504"/>
      <c r="U480" s="504"/>
      <c r="V480" s="503"/>
      <c r="W480" s="503"/>
      <c r="X480" s="405"/>
      <c r="Y480" s="405"/>
      <c r="Z480" s="405"/>
      <c r="AA480" s="405"/>
      <c r="AB480" s="405"/>
      <c r="AC480" s="405"/>
      <c r="AD480" s="405"/>
      <c r="AE480" s="405"/>
      <c r="AF480" s="405"/>
      <c r="AG480" s="405"/>
      <c r="AH480" s="405"/>
      <c r="AI480" s="405"/>
      <c r="AJ480" s="405"/>
      <c r="AK480" s="405"/>
      <c r="AL480" s="405"/>
      <c r="AM480" s="405"/>
      <c r="AN480" s="405"/>
      <c r="AO480" s="405"/>
    </row>
    <row r="481" spans="7:41">
      <c r="G481" s="503"/>
      <c r="H481" s="503"/>
      <c r="I481" s="504"/>
      <c r="J481" s="504"/>
      <c r="K481" s="503"/>
      <c r="L481" s="503"/>
      <c r="M481" s="503"/>
      <c r="N481" s="503"/>
      <c r="O481" s="503"/>
      <c r="P481" s="503"/>
      <c r="Q481" s="504"/>
      <c r="R481" s="504"/>
      <c r="S481" s="504"/>
      <c r="T481" s="504"/>
      <c r="U481" s="504"/>
      <c r="V481" s="503"/>
      <c r="W481" s="503"/>
      <c r="X481" s="405"/>
      <c r="Y481" s="405"/>
      <c r="Z481" s="405"/>
      <c r="AA481" s="405"/>
      <c r="AB481" s="405"/>
      <c r="AC481" s="405"/>
      <c r="AD481" s="405"/>
      <c r="AE481" s="405"/>
      <c r="AF481" s="405"/>
      <c r="AG481" s="405"/>
      <c r="AH481" s="405"/>
      <c r="AI481" s="405"/>
      <c r="AJ481" s="405"/>
      <c r="AK481" s="405"/>
      <c r="AL481" s="405"/>
      <c r="AM481" s="405"/>
      <c r="AN481" s="405"/>
      <c r="AO481" s="405"/>
    </row>
    <row r="482" spans="7:41">
      <c r="G482" s="503"/>
      <c r="H482" s="503"/>
      <c r="I482" s="504"/>
      <c r="J482" s="504"/>
      <c r="K482" s="503"/>
      <c r="L482" s="503"/>
      <c r="M482" s="503"/>
      <c r="N482" s="503"/>
      <c r="O482" s="503"/>
      <c r="P482" s="503"/>
      <c r="Q482" s="504"/>
      <c r="R482" s="504"/>
      <c r="S482" s="504"/>
      <c r="T482" s="504"/>
      <c r="U482" s="504"/>
      <c r="V482" s="503"/>
      <c r="W482" s="503"/>
      <c r="X482" s="405"/>
      <c r="Y482" s="405"/>
      <c r="Z482" s="405"/>
      <c r="AA482" s="405"/>
      <c r="AB482" s="405"/>
      <c r="AC482" s="405"/>
      <c r="AD482" s="405"/>
      <c r="AE482" s="405"/>
      <c r="AF482" s="405"/>
      <c r="AG482" s="405"/>
      <c r="AH482" s="405"/>
      <c r="AI482" s="405"/>
      <c r="AJ482" s="405"/>
      <c r="AK482" s="405"/>
      <c r="AL482" s="405"/>
      <c r="AM482" s="405"/>
      <c r="AN482" s="405"/>
      <c r="AO482" s="405"/>
    </row>
    <row r="483" spans="7:41">
      <c r="G483" s="503"/>
      <c r="H483" s="503"/>
      <c r="I483" s="504"/>
      <c r="J483" s="504"/>
      <c r="K483" s="503"/>
      <c r="L483" s="503"/>
      <c r="M483" s="503"/>
      <c r="N483" s="503"/>
      <c r="O483" s="503"/>
      <c r="P483" s="503"/>
      <c r="Q483" s="504"/>
      <c r="R483" s="504"/>
      <c r="S483" s="504"/>
      <c r="T483" s="504"/>
      <c r="U483" s="504"/>
      <c r="V483" s="503"/>
      <c r="W483" s="503"/>
      <c r="X483" s="405"/>
      <c r="Y483" s="405"/>
      <c r="Z483" s="405"/>
      <c r="AA483" s="405"/>
      <c r="AB483" s="405"/>
      <c r="AC483" s="405"/>
      <c r="AD483" s="405"/>
      <c r="AE483" s="405"/>
      <c r="AF483" s="405"/>
      <c r="AG483" s="405"/>
      <c r="AH483" s="405"/>
      <c r="AI483" s="405"/>
      <c r="AJ483" s="405"/>
      <c r="AK483" s="405"/>
      <c r="AL483" s="405"/>
      <c r="AM483" s="405"/>
      <c r="AN483" s="405"/>
      <c r="AO483" s="405"/>
    </row>
    <row r="484" spans="7:41">
      <c r="G484" s="503"/>
      <c r="H484" s="503"/>
      <c r="I484" s="504"/>
      <c r="J484" s="504"/>
      <c r="K484" s="503"/>
      <c r="L484" s="503"/>
      <c r="M484" s="503"/>
      <c r="N484" s="503"/>
      <c r="O484" s="503"/>
      <c r="P484" s="503"/>
      <c r="Q484" s="504"/>
      <c r="R484" s="504"/>
      <c r="S484" s="504"/>
      <c r="T484" s="504"/>
      <c r="U484" s="504"/>
      <c r="V484" s="503"/>
      <c r="W484" s="503"/>
      <c r="X484" s="405"/>
      <c r="Y484" s="405"/>
      <c r="Z484" s="405"/>
      <c r="AA484" s="405"/>
      <c r="AB484" s="405"/>
      <c r="AC484" s="405"/>
      <c r="AD484" s="405"/>
      <c r="AE484" s="405"/>
      <c r="AF484" s="405"/>
      <c r="AG484" s="405"/>
      <c r="AH484" s="405"/>
      <c r="AI484" s="405"/>
      <c r="AJ484" s="405"/>
      <c r="AK484" s="405"/>
      <c r="AL484" s="405"/>
      <c r="AM484" s="405"/>
      <c r="AN484" s="405"/>
      <c r="AO484" s="405"/>
    </row>
    <row r="485" spans="7:41">
      <c r="G485" s="503"/>
      <c r="H485" s="503"/>
      <c r="I485" s="504"/>
      <c r="J485" s="504"/>
      <c r="K485" s="503"/>
      <c r="L485" s="503"/>
      <c r="M485" s="503"/>
      <c r="N485" s="503"/>
      <c r="O485" s="503"/>
      <c r="P485" s="503"/>
      <c r="Q485" s="504"/>
      <c r="R485" s="504"/>
      <c r="S485" s="504"/>
      <c r="T485" s="504"/>
      <c r="U485" s="504"/>
      <c r="V485" s="503"/>
      <c r="W485" s="503"/>
      <c r="X485" s="405"/>
      <c r="Y485" s="405"/>
      <c r="Z485" s="405"/>
      <c r="AA485" s="405"/>
      <c r="AB485" s="405"/>
      <c r="AC485" s="405"/>
      <c r="AD485" s="405"/>
      <c r="AE485" s="405"/>
      <c r="AF485" s="405"/>
      <c r="AG485" s="405"/>
      <c r="AH485" s="405"/>
      <c r="AI485" s="405"/>
      <c r="AJ485" s="405"/>
      <c r="AK485" s="405"/>
      <c r="AL485" s="405"/>
      <c r="AM485" s="405"/>
      <c r="AN485" s="405"/>
      <c r="AO485" s="405"/>
    </row>
    <row r="486" spans="7:41">
      <c r="G486" s="503"/>
      <c r="H486" s="503"/>
      <c r="I486" s="504"/>
      <c r="J486" s="504"/>
      <c r="K486" s="503"/>
      <c r="L486" s="503"/>
      <c r="M486" s="503"/>
      <c r="N486" s="503"/>
      <c r="O486" s="503"/>
      <c r="P486" s="503"/>
      <c r="Q486" s="504"/>
      <c r="R486" s="504"/>
      <c r="S486" s="504"/>
      <c r="T486" s="504"/>
      <c r="U486" s="504"/>
      <c r="V486" s="503"/>
      <c r="W486" s="503"/>
      <c r="X486" s="405"/>
      <c r="Y486" s="405"/>
      <c r="Z486" s="405"/>
      <c r="AA486" s="405"/>
      <c r="AB486" s="405"/>
      <c r="AC486" s="405"/>
      <c r="AD486" s="405"/>
      <c r="AE486" s="405"/>
      <c r="AF486" s="405"/>
      <c r="AG486" s="405"/>
      <c r="AH486" s="405"/>
      <c r="AI486" s="405"/>
      <c r="AJ486" s="405"/>
      <c r="AK486" s="405"/>
      <c r="AL486" s="405"/>
      <c r="AM486" s="405"/>
      <c r="AN486" s="405"/>
      <c r="AO486" s="405"/>
    </row>
  </sheetData>
  <mergeCells count="18">
    <mergeCell ref="D7:D28"/>
    <mergeCell ref="D2:W2"/>
    <mergeCell ref="D3:W3"/>
    <mergeCell ref="D5:D6"/>
    <mergeCell ref="E5:F6"/>
    <mergeCell ref="G5:N5"/>
    <mergeCell ref="E126:F126"/>
    <mergeCell ref="D29:D58"/>
    <mergeCell ref="D59:D67"/>
    <mergeCell ref="V68:W68"/>
    <mergeCell ref="D70:D71"/>
    <mergeCell ref="E70:F71"/>
    <mergeCell ref="D72:D76"/>
    <mergeCell ref="D77:D93"/>
    <mergeCell ref="D94:D104"/>
    <mergeCell ref="D105:D111"/>
    <mergeCell ref="D112:D120"/>
    <mergeCell ref="D121:D125"/>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56"/>
  <sheetViews>
    <sheetView topLeftCell="D1" workbookViewId="0">
      <selection activeCell="F15" sqref="F15"/>
    </sheetView>
  </sheetViews>
  <sheetFormatPr baseColWidth="10" defaultRowHeight="12.75"/>
  <cols>
    <col min="1" max="1" width="2" style="396" hidden="1" customWidth="1"/>
    <col min="2" max="2" width="2.140625" style="396" hidden="1" customWidth="1"/>
    <col min="3" max="3" width="2.7109375" style="396" hidden="1" customWidth="1"/>
    <col min="4" max="4" width="2.7109375" style="396" customWidth="1"/>
    <col min="5" max="5" width="5.42578125" style="602" customWidth="1"/>
    <col min="6" max="6" width="61.7109375" style="602" customWidth="1"/>
    <col min="7" max="7" width="49.5703125" style="602" hidden="1" customWidth="1"/>
    <col min="8" max="8" width="6.7109375" style="604" customWidth="1"/>
    <col min="9" max="9" width="5.42578125" style="604" customWidth="1"/>
    <col min="10" max="10" width="4.85546875" style="604" customWidth="1"/>
    <col min="11" max="11" width="0.42578125" style="604" customWidth="1"/>
    <col min="12" max="12" width="5.5703125" style="604" customWidth="1"/>
    <col min="13" max="13" width="5" style="604" customWidth="1"/>
    <col min="14" max="14" width="4.85546875" style="604" customWidth="1"/>
    <col min="15" max="15" width="0.28515625" style="604" customWidth="1"/>
    <col min="16" max="16" width="7.28515625" style="604" customWidth="1"/>
    <col min="17" max="17" width="5.42578125" style="604" customWidth="1"/>
    <col min="18" max="18" width="6" style="604" customWidth="1"/>
    <col min="19" max="19" width="0.42578125" style="604" customWidth="1"/>
    <col min="20" max="20" width="7.5703125" style="604" customWidth="1"/>
    <col min="21" max="21" width="5.140625" style="604" customWidth="1"/>
    <col min="22" max="22" width="8.5703125" style="604" customWidth="1"/>
    <col min="23" max="23" width="0.85546875" style="71" customWidth="1"/>
    <col min="24" max="24" width="7.140625" style="65" customWidth="1"/>
    <col min="25" max="256" width="11.42578125" style="65"/>
    <col min="257" max="259" width="0" style="65" hidden="1" customWidth="1"/>
    <col min="260" max="260" width="2.7109375" style="65" customWidth="1"/>
    <col min="261" max="261" width="5.42578125" style="65" customWidth="1"/>
    <col min="262" max="262" width="61.7109375" style="65" customWidth="1"/>
    <col min="263" max="263" width="0" style="65" hidden="1" customWidth="1"/>
    <col min="264" max="264" width="6.7109375" style="65" customWidth="1"/>
    <col min="265" max="265" width="5.42578125" style="65" customWidth="1"/>
    <col min="266" max="266" width="4.85546875" style="65" customWidth="1"/>
    <col min="267" max="267" width="0.42578125" style="65" customWidth="1"/>
    <col min="268" max="268" width="5.5703125" style="65" customWidth="1"/>
    <col min="269" max="269" width="5" style="65" customWidth="1"/>
    <col min="270" max="270" width="4.85546875" style="65" customWidth="1"/>
    <col min="271" max="271" width="0.28515625" style="65" customWidth="1"/>
    <col min="272" max="272" width="7.28515625" style="65" customWidth="1"/>
    <col min="273" max="273" width="5.42578125" style="65" customWidth="1"/>
    <col min="274" max="274" width="6" style="65" customWidth="1"/>
    <col min="275" max="275" width="0.42578125" style="65" customWidth="1"/>
    <col min="276" max="276" width="7.5703125" style="65" customWidth="1"/>
    <col min="277" max="277" width="5.140625" style="65" customWidth="1"/>
    <col min="278" max="278" width="8.5703125" style="65" customWidth="1"/>
    <col min="279" max="279" width="0.85546875" style="65" customWidth="1"/>
    <col min="280" max="280" width="7.140625" style="65" customWidth="1"/>
    <col min="281" max="512" width="11.42578125" style="65"/>
    <col min="513" max="515" width="0" style="65" hidden="1" customWidth="1"/>
    <col min="516" max="516" width="2.7109375" style="65" customWidth="1"/>
    <col min="517" max="517" width="5.42578125" style="65" customWidth="1"/>
    <col min="518" max="518" width="61.7109375" style="65" customWidth="1"/>
    <col min="519" max="519" width="0" style="65" hidden="1" customWidth="1"/>
    <col min="520" max="520" width="6.7109375" style="65" customWidth="1"/>
    <col min="521" max="521" width="5.42578125" style="65" customWidth="1"/>
    <col min="522" max="522" width="4.85546875" style="65" customWidth="1"/>
    <col min="523" max="523" width="0.42578125" style="65" customWidth="1"/>
    <col min="524" max="524" width="5.5703125" style="65" customWidth="1"/>
    <col min="525" max="525" width="5" style="65" customWidth="1"/>
    <col min="526" max="526" width="4.85546875" style="65" customWidth="1"/>
    <col min="527" max="527" width="0.28515625" style="65" customWidth="1"/>
    <col min="528" max="528" width="7.28515625" style="65" customWidth="1"/>
    <col min="529" max="529" width="5.42578125" style="65" customWidth="1"/>
    <col min="530" max="530" width="6" style="65" customWidth="1"/>
    <col min="531" max="531" width="0.42578125" style="65" customWidth="1"/>
    <col min="532" max="532" width="7.5703125" style="65" customWidth="1"/>
    <col min="533" max="533" width="5.140625" style="65" customWidth="1"/>
    <col min="534" max="534" width="8.5703125" style="65" customWidth="1"/>
    <col min="535" max="535" width="0.85546875" style="65" customWidth="1"/>
    <col min="536" max="536" width="7.140625" style="65" customWidth="1"/>
    <col min="537" max="768" width="11.42578125" style="65"/>
    <col min="769" max="771" width="0" style="65" hidden="1" customWidth="1"/>
    <col min="772" max="772" width="2.7109375" style="65" customWidth="1"/>
    <col min="773" max="773" width="5.42578125" style="65" customWidth="1"/>
    <col min="774" max="774" width="61.7109375" style="65" customWidth="1"/>
    <col min="775" max="775" width="0" style="65" hidden="1" customWidth="1"/>
    <col min="776" max="776" width="6.7109375" style="65" customWidth="1"/>
    <col min="777" max="777" width="5.42578125" style="65" customWidth="1"/>
    <col min="778" max="778" width="4.85546875" style="65" customWidth="1"/>
    <col min="779" max="779" width="0.42578125" style="65" customWidth="1"/>
    <col min="780" max="780" width="5.5703125" style="65" customWidth="1"/>
    <col min="781" max="781" width="5" style="65" customWidth="1"/>
    <col min="782" max="782" width="4.85546875" style="65" customWidth="1"/>
    <col min="783" max="783" width="0.28515625" style="65" customWidth="1"/>
    <col min="784" max="784" width="7.28515625" style="65" customWidth="1"/>
    <col min="785" max="785" width="5.42578125" style="65" customWidth="1"/>
    <col min="786" max="786" width="6" style="65" customWidth="1"/>
    <col min="787" max="787" width="0.42578125" style="65" customWidth="1"/>
    <col min="788" max="788" width="7.5703125" style="65" customWidth="1"/>
    <col min="789" max="789" width="5.140625" style="65" customWidth="1"/>
    <col min="790" max="790" width="8.5703125" style="65" customWidth="1"/>
    <col min="791" max="791" width="0.85546875" style="65" customWidth="1"/>
    <col min="792" max="792" width="7.140625" style="65" customWidth="1"/>
    <col min="793" max="1024" width="11.42578125" style="65"/>
    <col min="1025" max="1027" width="0" style="65" hidden="1" customWidth="1"/>
    <col min="1028" max="1028" width="2.7109375" style="65" customWidth="1"/>
    <col min="1029" max="1029" width="5.42578125" style="65" customWidth="1"/>
    <col min="1030" max="1030" width="61.7109375" style="65" customWidth="1"/>
    <col min="1031" max="1031" width="0" style="65" hidden="1" customWidth="1"/>
    <col min="1032" max="1032" width="6.7109375" style="65" customWidth="1"/>
    <col min="1033" max="1033" width="5.42578125" style="65" customWidth="1"/>
    <col min="1034" max="1034" width="4.85546875" style="65" customWidth="1"/>
    <col min="1035" max="1035" width="0.42578125" style="65" customWidth="1"/>
    <col min="1036" max="1036" width="5.5703125" style="65" customWidth="1"/>
    <col min="1037" max="1037" width="5" style="65" customWidth="1"/>
    <col min="1038" max="1038" width="4.85546875" style="65" customWidth="1"/>
    <col min="1039" max="1039" width="0.28515625" style="65" customWidth="1"/>
    <col min="1040" max="1040" width="7.28515625" style="65" customWidth="1"/>
    <col min="1041" max="1041" width="5.42578125" style="65" customWidth="1"/>
    <col min="1042" max="1042" width="6" style="65" customWidth="1"/>
    <col min="1043" max="1043" width="0.42578125" style="65" customWidth="1"/>
    <col min="1044" max="1044" width="7.5703125" style="65" customWidth="1"/>
    <col min="1045" max="1045" width="5.140625" style="65" customWidth="1"/>
    <col min="1046" max="1046" width="8.5703125" style="65" customWidth="1"/>
    <col min="1047" max="1047" width="0.85546875" style="65" customWidth="1"/>
    <col min="1048" max="1048" width="7.140625" style="65" customWidth="1"/>
    <col min="1049" max="1280" width="11.42578125" style="65"/>
    <col min="1281" max="1283" width="0" style="65" hidden="1" customWidth="1"/>
    <col min="1284" max="1284" width="2.7109375" style="65" customWidth="1"/>
    <col min="1285" max="1285" width="5.42578125" style="65" customWidth="1"/>
    <col min="1286" max="1286" width="61.7109375" style="65" customWidth="1"/>
    <col min="1287" max="1287" width="0" style="65" hidden="1" customWidth="1"/>
    <col min="1288" max="1288" width="6.7109375" style="65" customWidth="1"/>
    <col min="1289" max="1289" width="5.42578125" style="65" customWidth="1"/>
    <col min="1290" max="1290" width="4.85546875" style="65" customWidth="1"/>
    <col min="1291" max="1291" width="0.42578125" style="65" customWidth="1"/>
    <col min="1292" max="1292" width="5.5703125" style="65" customWidth="1"/>
    <col min="1293" max="1293" width="5" style="65" customWidth="1"/>
    <col min="1294" max="1294" width="4.85546875" style="65" customWidth="1"/>
    <col min="1295" max="1295" width="0.28515625" style="65" customWidth="1"/>
    <col min="1296" max="1296" width="7.28515625" style="65" customWidth="1"/>
    <col min="1297" max="1297" width="5.42578125" style="65" customWidth="1"/>
    <col min="1298" max="1298" width="6" style="65" customWidth="1"/>
    <col min="1299" max="1299" width="0.42578125" style="65" customWidth="1"/>
    <col min="1300" max="1300" width="7.5703125" style="65" customWidth="1"/>
    <col min="1301" max="1301" width="5.140625" style="65" customWidth="1"/>
    <col min="1302" max="1302" width="8.5703125" style="65" customWidth="1"/>
    <col min="1303" max="1303" width="0.85546875" style="65" customWidth="1"/>
    <col min="1304" max="1304" width="7.140625" style="65" customWidth="1"/>
    <col min="1305" max="1536" width="11.42578125" style="65"/>
    <col min="1537" max="1539" width="0" style="65" hidden="1" customWidth="1"/>
    <col min="1540" max="1540" width="2.7109375" style="65" customWidth="1"/>
    <col min="1541" max="1541" width="5.42578125" style="65" customWidth="1"/>
    <col min="1542" max="1542" width="61.7109375" style="65" customWidth="1"/>
    <col min="1543" max="1543" width="0" style="65" hidden="1" customWidth="1"/>
    <col min="1544" max="1544" width="6.7109375" style="65" customWidth="1"/>
    <col min="1545" max="1545" width="5.42578125" style="65" customWidth="1"/>
    <col min="1546" max="1546" width="4.85546875" style="65" customWidth="1"/>
    <col min="1547" max="1547" width="0.42578125" style="65" customWidth="1"/>
    <col min="1548" max="1548" width="5.5703125" style="65" customWidth="1"/>
    <col min="1549" max="1549" width="5" style="65" customWidth="1"/>
    <col min="1550" max="1550" width="4.85546875" style="65" customWidth="1"/>
    <col min="1551" max="1551" width="0.28515625" style="65" customWidth="1"/>
    <col min="1552" max="1552" width="7.28515625" style="65" customWidth="1"/>
    <col min="1553" max="1553" width="5.42578125" style="65" customWidth="1"/>
    <col min="1554" max="1554" width="6" style="65" customWidth="1"/>
    <col min="1555" max="1555" width="0.42578125" style="65" customWidth="1"/>
    <col min="1556" max="1556" width="7.5703125" style="65" customWidth="1"/>
    <col min="1557" max="1557" width="5.140625" style="65" customWidth="1"/>
    <col min="1558" max="1558" width="8.5703125" style="65" customWidth="1"/>
    <col min="1559" max="1559" width="0.85546875" style="65" customWidth="1"/>
    <col min="1560" max="1560" width="7.140625" style="65" customWidth="1"/>
    <col min="1561" max="1792" width="11.42578125" style="65"/>
    <col min="1793" max="1795" width="0" style="65" hidden="1" customWidth="1"/>
    <col min="1796" max="1796" width="2.7109375" style="65" customWidth="1"/>
    <col min="1797" max="1797" width="5.42578125" style="65" customWidth="1"/>
    <col min="1798" max="1798" width="61.7109375" style="65" customWidth="1"/>
    <col min="1799" max="1799" width="0" style="65" hidden="1" customWidth="1"/>
    <col min="1800" max="1800" width="6.7109375" style="65" customWidth="1"/>
    <col min="1801" max="1801" width="5.42578125" style="65" customWidth="1"/>
    <col min="1802" max="1802" width="4.85546875" style="65" customWidth="1"/>
    <col min="1803" max="1803" width="0.42578125" style="65" customWidth="1"/>
    <col min="1804" max="1804" width="5.5703125" style="65" customWidth="1"/>
    <col min="1805" max="1805" width="5" style="65" customWidth="1"/>
    <col min="1806" max="1806" width="4.85546875" style="65" customWidth="1"/>
    <col min="1807" max="1807" width="0.28515625" style="65" customWidth="1"/>
    <col min="1808" max="1808" width="7.28515625" style="65" customWidth="1"/>
    <col min="1809" max="1809" width="5.42578125" style="65" customWidth="1"/>
    <col min="1810" max="1810" width="6" style="65" customWidth="1"/>
    <col min="1811" max="1811" width="0.42578125" style="65" customWidth="1"/>
    <col min="1812" max="1812" width="7.5703125" style="65" customWidth="1"/>
    <col min="1813" max="1813" width="5.140625" style="65" customWidth="1"/>
    <col min="1814" max="1814" width="8.5703125" style="65" customWidth="1"/>
    <col min="1815" max="1815" width="0.85546875" style="65" customWidth="1"/>
    <col min="1816" max="1816" width="7.140625" style="65" customWidth="1"/>
    <col min="1817" max="2048" width="11.42578125" style="65"/>
    <col min="2049" max="2051" width="0" style="65" hidden="1" customWidth="1"/>
    <col min="2052" max="2052" width="2.7109375" style="65" customWidth="1"/>
    <col min="2053" max="2053" width="5.42578125" style="65" customWidth="1"/>
    <col min="2054" max="2054" width="61.7109375" style="65" customWidth="1"/>
    <col min="2055" max="2055" width="0" style="65" hidden="1" customWidth="1"/>
    <col min="2056" max="2056" width="6.7109375" style="65" customWidth="1"/>
    <col min="2057" max="2057" width="5.42578125" style="65" customWidth="1"/>
    <col min="2058" max="2058" width="4.85546875" style="65" customWidth="1"/>
    <col min="2059" max="2059" width="0.42578125" style="65" customWidth="1"/>
    <col min="2060" max="2060" width="5.5703125" style="65" customWidth="1"/>
    <col min="2061" max="2061" width="5" style="65" customWidth="1"/>
    <col min="2062" max="2062" width="4.85546875" style="65" customWidth="1"/>
    <col min="2063" max="2063" width="0.28515625" style="65" customWidth="1"/>
    <col min="2064" max="2064" width="7.28515625" style="65" customWidth="1"/>
    <col min="2065" max="2065" width="5.42578125" style="65" customWidth="1"/>
    <col min="2066" max="2066" width="6" style="65" customWidth="1"/>
    <col min="2067" max="2067" width="0.42578125" style="65" customWidth="1"/>
    <col min="2068" max="2068" width="7.5703125" style="65" customWidth="1"/>
    <col min="2069" max="2069" width="5.140625" style="65" customWidth="1"/>
    <col min="2070" max="2070" width="8.5703125" style="65" customWidth="1"/>
    <col min="2071" max="2071" width="0.85546875" style="65" customWidth="1"/>
    <col min="2072" max="2072" width="7.140625" style="65" customWidth="1"/>
    <col min="2073" max="2304" width="11.42578125" style="65"/>
    <col min="2305" max="2307" width="0" style="65" hidden="1" customWidth="1"/>
    <col min="2308" max="2308" width="2.7109375" style="65" customWidth="1"/>
    <col min="2309" max="2309" width="5.42578125" style="65" customWidth="1"/>
    <col min="2310" max="2310" width="61.7109375" style="65" customWidth="1"/>
    <col min="2311" max="2311" width="0" style="65" hidden="1" customWidth="1"/>
    <col min="2312" max="2312" width="6.7109375" style="65" customWidth="1"/>
    <col min="2313" max="2313" width="5.42578125" style="65" customWidth="1"/>
    <col min="2314" max="2314" width="4.85546875" style="65" customWidth="1"/>
    <col min="2315" max="2315" width="0.42578125" style="65" customWidth="1"/>
    <col min="2316" max="2316" width="5.5703125" style="65" customWidth="1"/>
    <col min="2317" max="2317" width="5" style="65" customWidth="1"/>
    <col min="2318" max="2318" width="4.85546875" style="65" customWidth="1"/>
    <col min="2319" max="2319" width="0.28515625" style="65" customWidth="1"/>
    <col min="2320" max="2320" width="7.28515625" style="65" customWidth="1"/>
    <col min="2321" max="2321" width="5.42578125" style="65" customWidth="1"/>
    <col min="2322" max="2322" width="6" style="65" customWidth="1"/>
    <col min="2323" max="2323" width="0.42578125" style="65" customWidth="1"/>
    <col min="2324" max="2324" width="7.5703125" style="65" customWidth="1"/>
    <col min="2325" max="2325" width="5.140625" style="65" customWidth="1"/>
    <col min="2326" max="2326" width="8.5703125" style="65" customWidth="1"/>
    <col min="2327" max="2327" width="0.85546875" style="65" customWidth="1"/>
    <col min="2328" max="2328" width="7.140625" style="65" customWidth="1"/>
    <col min="2329" max="2560" width="11.42578125" style="65"/>
    <col min="2561" max="2563" width="0" style="65" hidden="1" customWidth="1"/>
    <col min="2564" max="2564" width="2.7109375" style="65" customWidth="1"/>
    <col min="2565" max="2565" width="5.42578125" style="65" customWidth="1"/>
    <col min="2566" max="2566" width="61.7109375" style="65" customWidth="1"/>
    <col min="2567" max="2567" width="0" style="65" hidden="1" customWidth="1"/>
    <col min="2568" max="2568" width="6.7109375" style="65" customWidth="1"/>
    <col min="2569" max="2569" width="5.42578125" style="65" customWidth="1"/>
    <col min="2570" max="2570" width="4.85546875" style="65" customWidth="1"/>
    <col min="2571" max="2571" width="0.42578125" style="65" customWidth="1"/>
    <col min="2572" max="2572" width="5.5703125" style="65" customWidth="1"/>
    <col min="2573" max="2573" width="5" style="65" customWidth="1"/>
    <col min="2574" max="2574" width="4.85546875" style="65" customWidth="1"/>
    <col min="2575" max="2575" width="0.28515625" style="65" customWidth="1"/>
    <col min="2576" max="2576" width="7.28515625" style="65" customWidth="1"/>
    <col min="2577" max="2577" width="5.42578125" style="65" customWidth="1"/>
    <col min="2578" max="2578" width="6" style="65" customWidth="1"/>
    <col min="2579" max="2579" width="0.42578125" style="65" customWidth="1"/>
    <col min="2580" max="2580" width="7.5703125" style="65" customWidth="1"/>
    <col min="2581" max="2581" width="5.140625" style="65" customWidth="1"/>
    <col min="2582" max="2582" width="8.5703125" style="65" customWidth="1"/>
    <col min="2583" max="2583" width="0.85546875" style="65" customWidth="1"/>
    <col min="2584" max="2584" width="7.140625" style="65" customWidth="1"/>
    <col min="2585" max="2816" width="11.42578125" style="65"/>
    <col min="2817" max="2819" width="0" style="65" hidden="1" customWidth="1"/>
    <col min="2820" max="2820" width="2.7109375" style="65" customWidth="1"/>
    <col min="2821" max="2821" width="5.42578125" style="65" customWidth="1"/>
    <col min="2822" max="2822" width="61.7109375" style="65" customWidth="1"/>
    <col min="2823" max="2823" width="0" style="65" hidden="1" customWidth="1"/>
    <col min="2824" max="2824" width="6.7109375" style="65" customWidth="1"/>
    <col min="2825" max="2825" width="5.42578125" style="65" customWidth="1"/>
    <col min="2826" max="2826" width="4.85546875" style="65" customWidth="1"/>
    <col min="2827" max="2827" width="0.42578125" style="65" customWidth="1"/>
    <col min="2828" max="2828" width="5.5703125" style="65" customWidth="1"/>
    <col min="2829" max="2829" width="5" style="65" customWidth="1"/>
    <col min="2830" max="2830" width="4.85546875" style="65" customWidth="1"/>
    <col min="2831" max="2831" width="0.28515625" style="65" customWidth="1"/>
    <col min="2832" max="2832" width="7.28515625" style="65" customWidth="1"/>
    <col min="2833" max="2833" width="5.42578125" style="65" customWidth="1"/>
    <col min="2834" max="2834" width="6" style="65" customWidth="1"/>
    <col min="2835" max="2835" width="0.42578125" style="65" customWidth="1"/>
    <col min="2836" max="2836" width="7.5703125" style="65" customWidth="1"/>
    <col min="2837" max="2837" width="5.140625" style="65" customWidth="1"/>
    <col min="2838" max="2838" width="8.5703125" style="65" customWidth="1"/>
    <col min="2839" max="2839" width="0.85546875" style="65" customWidth="1"/>
    <col min="2840" max="2840" width="7.140625" style="65" customWidth="1"/>
    <col min="2841" max="3072" width="11.42578125" style="65"/>
    <col min="3073" max="3075" width="0" style="65" hidden="1" customWidth="1"/>
    <col min="3076" max="3076" width="2.7109375" style="65" customWidth="1"/>
    <col min="3077" max="3077" width="5.42578125" style="65" customWidth="1"/>
    <col min="3078" max="3078" width="61.7109375" style="65" customWidth="1"/>
    <col min="3079" max="3079" width="0" style="65" hidden="1" customWidth="1"/>
    <col min="3080" max="3080" width="6.7109375" style="65" customWidth="1"/>
    <col min="3081" max="3081" width="5.42578125" style="65" customWidth="1"/>
    <col min="3082" max="3082" width="4.85546875" style="65" customWidth="1"/>
    <col min="3083" max="3083" width="0.42578125" style="65" customWidth="1"/>
    <col min="3084" max="3084" width="5.5703125" style="65" customWidth="1"/>
    <col min="3085" max="3085" width="5" style="65" customWidth="1"/>
    <col min="3086" max="3086" width="4.85546875" style="65" customWidth="1"/>
    <col min="3087" max="3087" width="0.28515625" style="65" customWidth="1"/>
    <col min="3088" max="3088" width="7.28515625" style="65" customWidth="1"/>
    <col min="3089" max="3089" width="5.42578125" style="65" customWidth="1"/>
    <col min="3090" max="3090" width="6" style="65" customWidth="1"/>
    <col min="3091" max="3091" width="0.42578125" style="65" customWidth="1"/>
    <col min="3092" max="3092" width="7.5703125" style="65" customWidth="1"/>
    <col min="3093" max="3093" width="5.140625" style="65" customWidth="1"/>
    <col min="3094" max="3094" width="8.5703125" style="65" customWidth="1"/>
    <col min="3095" max="3095" width="0.85546875" style="65" customWidth="1"/>
    <col min="3096" max="3096" width="7.140625" style="65" customWidth="1"/>
    <col min="3097" max="3328" width="11.42578125" style="65"/>
    <col min="3329" max="3331" width="0" style="65" hidden="1" customWidth="1"/>
    <col min="3332" max="3332" width="2.7109375" style="65" customWidth="1"/>
    <col min="3333" max="3333" width="5.42578125" style="65" customWidth="1"/>
    <col min="3334" max="3334" width="61.7109375" style="65" customWidth="1"/>
    <col min="3335" max="3335" width="0" style="65" hidden="1" customWidth="1"/>
    <col min="3336" max="3336" width="6.7109375" style="65" customWidth="1"/>
    <col min="3337" max="3337" width="5.42578125" style="65" customWidth="1"/>
    <col min="3338" max="3338" width="4.85546875" style="65" customWidth="1"/>
    <col min="3339" max="3339" width="0.42578125" style="65" customWidth="1"/>
    <col min="3340" max="3340" width="5.5703125" style="65" customWidth="1"/>
    <col min="3341" max="3341" width="5" style="65" customWidth="1"/>
    <col min="3342" max="3342" width="4.85546875" style="65" customWidth="1"/>
    <col min="3343" max="3343" width="0.28515625" style="65" customWidth="1"/>
    <col min="3344" max="3344" width="7.28515625" style="65" customWidth="1"/>
    <col min="3345" max="3345" width="5.42578125" style="65" customWidth="1"/>
    <col min="3346" max="3346" width="6" style="65" customWidth="1"/>
    <col min="3347" max="3347" width="0.42578125" style="65" customWidth="1"/>
    <col min="3348" max="3348" width="7.5703125" style="65" customWidth="1"/>
    <col min="3349" max="3349" width="5.140625" style="65" customWidth="1"/>
    <col min="3350" max="3350" width="8.5703125" style="65" customWidth="1"/>
    <col min="3351" max="3351" width="0.85546875" style="65" customWidth="1"/>
    <col min="3352" max="3352" width="7.140625" style="65" customWidth="1"/>
    <col min="3353" max="3584" width="11.42578125" style="65"/>
    <col min="3585" max="3587" width="0" style="65" hidden="1" customWidth="1"/>
    <col min="3588" max="3588" width="2.7109375" style="65" customWidth="1"/>
    <col min="3589" max="3589" width="5.42578125" style="65" customWidth="1"/>
    <col min="3590" max="3590" width="61.7109375" style="65" customWidth="1"/>
    <col min="3591" max="3591" width="0" style="65" hidden="1" customWidth="1"/>
    <col min="3592" max="3592" width="6.7109375" style="65" customWidth="1"/>
    <col min="3593" max="3593" width="5.42578125" style="65" customWidth="1"/>
    <col min="3594" max="3594" width="4.85546875" style="65" customWidth="1"/>
    <col min="3595" max="3595" width="0.42578125" style="65" customWidth="1"/>
    <col min="3596" max="3596" width="5.5703125" style="65" customWidth="1"/>
    <col min="3597" max="3597" width="5" style="65" customWidth="1"/>
    <col min="3598" max="3598" width="4.85546875" style="65" customWidth="1"/>
    <col min="3599" max="3599" width="0.28515625" style="65" customWidth="1"/>
    <col min="3600" max="3600" width="7.28515625" style="65" customWidth="1"/>
    <col min="3601" max="3601" width="5.42578125" style="65" customWidth="1"/>
    <col min="3602" max="3602" width="6" style="65" customWidth="1"/>
    <col min="3603" max="3603" width="0.42578125" style="65" customWidth="1"/>
    <col min="3604" max="3604" width="7.5703125" style="65" customWidth="1"/>
    <col min="3605" max="3605" width="5.140625" style="65" customWidth="1"/>
    <col min="3606" max="3606" width="8.5703125" style="65" customWidth="1"/>
    <col min="3607" max="3607" width="0.85546875" style="65" customWidth="1"/>
    <col min="3608" max="3608" width="7.140625" style="65" customWidth="1"/>
    <col min="3609" max="3840" width="11.42578125" style="65"/>
    <col min="3841" max="3843" width="0" style="65" hidden="1" customWidth="1"/>
    <col min="3844" max="3844" width="2.7109375" style="65" customWidth="1"/>
    <col min="3845" max="3845" width="5.42578125" style="65" customWidth="1"/>
    <col min="3846" max="3846" width="61.7109375" style="65" customWidth="1"/>
    <col min="3847" max="3847" width="0" style="65" hidden="1" customWidth="1"/>
    <col min="3848" max="3848" width="6.7109375" style="65" customWidth="1"/>
    <col min="3849" max="3849" width="5.42578125" style="65" customWidth="1"/>
    <col min="3850" max="3850" width="4.85546875" style="65" customWidth="1"/>
    <col min="3851" max="3851" width="0.42578125" style="65" customWidth="1"/>
    <col min="3852" max="3852" width="5.5703125" style="65" customWidth="1"/>
    <col min="3853" max="3853" width="5" style="65" customWidth="1"/>
    <col min="3854" max="3854" width="4.85546875" style="65" customWidth="1"/>
    <col min="3855" max="3855" width="0.28515625" style="65" customWidth="1"/>
    <col min="3856" max="3856" width="7.28515625" style="65" customWidth="1"/>
    <col min="3857" max="3857" width="5.42578125" style="65" customWidth="1"/>
    <col min="3858" max="3858" width="6" style="65" customWidth="1"/>
    <col min="3859" max="3859" width="0.42578125" style="65" customWidth="1"/>
    <col min="3860" max="3860" width="7.5703125" style="65" customWidth="1"/>
    <col min="3861" max="3861" width="5.140625" style="65" customWidth="1"/>
    <col min="3862" max="3862" width="8.5703125" style="65" customWidth="1"/>
    <col min="3863" max="3863" width="0.85546875" style="65" customWidth="1"/>
    <col min="3864" max="3864" width="7.140625" style="65" customWidth="1"/>
    <col min="3865" max="4096" width="11.42578125" style="65"/>
    <col min="4097" max="4099" width="0" style="65" hidden="1" customWidth="1"/>
    <col min="4100" max="4100" width="2.7109375" style="65" customWidth="1"/>
    <col min="4101" max="4101" width="5.42578125" style="65" customWidth="1"/>
    <col min="4102" max="4102" width="61.7109375" style="65" customWidth="1"/>
    <col min="4103" max="4103" width="0" style="65" hidden="1" customWidth="1"/>
    <col min="4104" max="4104" width="6.7109375" style="65" customWidth="1"/>
    <col min="4105" max="4105" width="5.42578125" style="65" customWidth="1"/>
    <col min="4106" max="4106" width="4.85546875" style="65" customWidth="1"/>
    <col min="4107" max="4107" width="0.42578125" style="65" customWidth="1"/>
    <col min="4108" max="4108" width="5.5703125" style="65" customWidth="1"/>
    <col min="4109" max="4109" width="5" style="65" customWidth="1"/>
    <col min="4110" max="4110" width="4.85546875" style="65" customWidth="1"/>
    <col min="4111" max="4111" width="0.28515625" style="65" customWidth="1"/>
    <col min="4112" max="4112" width="7.28515625" style="65" customWidth="1"/>
    <col min="4113" max="4113" width="5.42578125" style="65" customWidth="1"/>
    <col min="4114" max="4114" width="6" style="65" customWidth="1"/>
    <col min="4115" max="4115" width="0.42578125" style="65" customWidth="1"/>
    <col min="4116" max="4116" width="7.5703125" style="65" customWidth="1"/>
    <col min="4117" max="4117" width="5.140625" style="65" customWidth="1"/>
    <col min="4118" max="4118" width="8.5703125" style="65" customWidth="1"/>
    <col min="4119" max="4119" width="0.85546875" style="65" customWidth="1"/>
    <col min="4120" max="4120" width="7.140625" style="65" customWidth="1"/>
    <col min="4121" max="4352" width="11.42578125" style="65"/>
    <col min="4353" max="4355" width="0" style="65" hidden="1" customWidth="1"/>
    <col min="4356" max="4356" width="2.7109375" style="65" customWidth="1"/>
    <col min="4357" max="4357" width="5.42578125" style="65" customWidth="1"/>
    <col min="4358" max="4358" width="61.7109375" style="65" customWidth="1"/>
    <col min="4359" max="4359" width="0" style="65" hidden="1" customWidth="1"/>
    <col min="4360" max="4360" width="6.7109375" style="65" customWidth="1"/>
    <col min="4361" max="4361" width="5.42578125" style="65" customWidth="1"/>
    <col min="4362" max="4362" width="4.85546875" style="65" customWidth="1"/>
    <col min="4363" max="4363" width="0.42578125" style="65" customWidth="1"/>
    <col min="4364" max="4364" width="5.5703125" style="65" customWidth="1"/>
    <col min="4365" max="4365" width="5" style="65" customWidth="1"/>
    <col min="4366" max="4366" width="4.85546875" style="65" customWidth="1"/>
    <col min="4367" max="4367" width="0.28515625" style="65" customWidth="1"/>
    <col min="4368" max="4368" width="7.28515625" style="65" customWidth="1"/>
    <col min="4369" max="4369" width="5.42578125" style="65" customWidth="1"/>
    <col min="4370" max="4370" width="6" style="65" customWidth="1"/>
    <col min="4371" max="4371" width="0.42578125" style="65" customWidth="1"/>
    <col min="4372" max="4372" width="7.5703125" style="65" customWidth="1"/>
    <col min="4373" max="4373" width="5.140625" style="65" customWidth="1"/>
    <col min="4374" max="4374" width="8.5703125" style="65" customWidth="1"/>
    <col min="4375" max="4375" width="0.85546875" style="65" customWidth="1"/>
    <col min="4376" max="4376" width="7.140625" style="65" customWidth="1"/>
    <col min="4377" max="4608" width="11.42578125" style="65"/>
    <col min="4609" max="4611" width="0" style="65" hidden="1" customWidth="1"/>
    <col min="4612" max="4612" width="2.7109375" style="65" customWidth="1"/>
    <col min="4613" max="4613" width="5.42578125" style="65" customWidth="1"/>
    <col min="4614" max="4614" width="61.7109375" style="65" customWidth="1"/>
    <col min="4615" max="4615" width="0" style="65" hidden="1" customWidth="1"/>
    <col min="4616" max="4616" width="6.7109375" style="65" customWidth="1"/>
    <col min="4617" max="4617" width="5.42578125" style="65" customWidth="1"/>
    <col min="4618" max="4618" width="4.85546875" style="65" customWidth="1"/>
    <col min="4619" max="4619" width="0.42578125" style="65" customWidth="1"/>
    <col min="4620" max="4620" width="5.5703125" style="65" customWidth="1"/>
    <col min="4621" max="4621" width="5" style="65" customWidth="1"/>
    <col min="4622" max="4622" width="4.85546875" style="65" customWidth="1"/>
    <col min="4623" max="4623" width="0.28515625" style="65" customWidth="1"/>
    <col min="4624" max="4624" width="7.28515625" style="65" customWidth="1"/>
    <col min="4625" max="4625" width="5.42578125" style="65" customWidth="1"/>
    <col min="4626" max="4626" width="6" style="65" customWidth="1"/>
    <col min="4627" max="4627" width="0.42578125" style="65" customWidth="1"/>
    <col min="4628" max="4628" width="7.5703125" style="65" customWidth="1"/>
    <col min="4629" max="4629" width="5.140625" style="65" customWidth="1"/>
    <col min="4630" max="4630" width="8.5703125" style="65" customWidth="1"/>
    <col min="4631" max="4631" width="0.85546875" style="65" customWidth="1"/>
    <col min="4632" max="4632" width="7.140625" style="65" customWidth="1"/>
    <col min="4633" max="4864" width="11.42578125" style="65"/>
    <col min="4865" max="4867" width="0" style="65" hidden="1" customWidth="1"/>
    <col min="4868" max="4868" width="2.7109375" style="65" customWidth="1"/>
    <col min="4869" max="4869" width="5.42578125" style="65" customWidth="1"/>
    <col min="4870" max="4870" width="61.7109375" style="65" customWidth="1"/>
    <col min="4871" max="4871" width="0" style="65" hidden="1" customWidth="1"/>
    <col min="4872" max="4872" width="6.7109375" style="65" customWidth="1"/>
    <col min="4873" max="4873" width="5.42578125" style="65" customWidth="1"/>
    <col min="4874" max="4874" width="4.85546875" style="65" customWidth="1"/>
    <col min="4875" max="4875" width="0.42578125" style="65" customWidth="1"/>
    <col min="4876" max="4876" width="5.5703125" style="65" customWidth="1"/>
    <col min="4877" max="4877" width="5" style="65" customWidth="1"/>
    <col min="4878" max="4878" width="4.85546875" style="65" customWidth="1"/>
    <col min="4879" max="4879" width="0.28515625" style="65" customWidth="1"/>
    <col min="4880" max="4880" width="7.28515625" style="65" customWidth="1"/>
    <col min="4881" max="4881" width="5.42578125" style="65" customWidth="1"/>
    <col min="4882" max="4882" width="6" style="65" customWidth="1"/>
    <col min="4883" max="4883" width="0.42578125" style="65" customWidth="1"/>
    <col min="4884" max="4884" width="7.5703125" style="65" customWidth="1"/>
    <col min="4885" max="4885" width="5.140625" style="65" customWidth="1"/>
    <col min="4886" max="4886" width="8.5703125" style="65" customWidth="1"/>
    <col min="4887" max="4887" width="0.85546875" style="65" customWidth="1"/>
    <col min="4888" max="4888" width="7.140625" style="65" customWidth="1"/>
    <col min="4889" max="5120" width="11.42578125" style="65"/>
    <col min="5121" max="5123" width="0" style="65" hidden="1" customWidth="1"/>
    <col min="5124" max="5124" width="2.7109375" style="65" customWidth="1"/>
    <col min="5125" max="5125" width="5.42578125" style="65" customWidth="1"/>
    <col min="5126" max="5126" width="61.7109375" style="65" customWidth="1"/>
    <col min="5127" max="5127" width="0" style="65" hidden="1" customWidth="1"/>
    <col min="5128" max="5128" width="6.7109375" style="65" customWidth="1"/>
    <col min="5129" max="5129" width="5.42578125" style="65" customWidth="1"/>
    <col min="5130" max="5130" width="4.85546875" style="65" customWidth="1"/>
    <col min="5131" max="5131" width="0.42578125" style="65" customWidth="1"/>
    <col min="5132" max="5132" width="5.5703125" style="65" customWidth="1"/>
    <col min="5133" max="5133" width="5" style="65" customWidth="1"/>
    <col min="5134" max="5134" width="4.85546875" style="65" customWidth="1"/>
    <col min="5135" max="5135" width="0.28515625" style="65" customWidth="1"/>
    <col min="5136" max="5136" width="7.28515625" style="65" customWidth="1"/>
    <col min="5137" max="5137" width="5.42578125" style="65" customWidth="1"/>
    <col min="5138" max="5138" width="6" style="65" customWidth="1"/>
    <col min="5139" max="5139" width="0.42578125" style="65" customWidth="1"/>
    <col min="5140" max="5140" width="7.5703125" style="65" customWidth="1"/>
    <col min="5141" max="5141" width="5.140625" style="65" customWidth="1"/>
    <col min="5142" max="5142" width="8.5703125" style="65" customWidth="1"/>
    <col min="5143" max="5143" width="0.85546875" style="65" customWidth="1"/>
    <col min="5144" max="5144" width="7.140625" style="65" customWidth="1"/>
    <col min="5145" max="5376" width="11.42578125" style="65"/>
    <col min="5377" max="5379" width="0" style="65" hidden="1" customWidth="1"/>
    <col min="5380" max="5380" width="2.7109375" style="65" customWidth="1"/>
    <col min="5381" max="5381" width="5.42578125" style="65" customWidth="1"/>
    <col min="5382" max="5382" width="61.7109375" style="65" customWidth="1"/>
    <col min="5383" max="5383" width="0" style="65" hidden="1" customWidth="1"/>
    <col min="5384" max="5384" width="6.7109375" style="65" customWidth="1"/>
    <col min="5385" max="5385" width="5.42578125" style="65" customWidth="1"/>
    <col min="5386" max="5386" width="4.85546875" style="65" customWidth="1"/>
    <col min="5387" max="5387" width="0.42578125" style="65" customWidth="1"/>
    <col min="5388" max="5388" width="5.5703125" style="65" customWidth="1"/>
    <col min="5389" max="5389" width="5" style="65" customWidth="1"/>
    <col min="5390" max="5390" width="4.85546875" style="65" customWidth="1"/>
    <col min="5391" max="5391" width="0.28515625" style="65" customWidth="1"/>
    <col min="5392" max="5392" width="7.28515625" style="65" customWidth="1"/>
    <col min="5393" max="5393" width="5.42578125" style="65" customWidth="1"/>
    <col min="5394" max="5394" width="6" style="65" customWidth="1"/>
    <col min="5395" max="5395" width="0.42578125" style="65" customWidth="1"/>
    <col min="5396" max="5396" width="7.5703125" style="65" customWidth="1"/>
    <col min="5397" max="5397" width="5.140625" style="65" customWidth="1"/>
    <col min="5398" max="5398" width="8.5703125" style="65" customWidth="1"/>
    <col min="5399" max="5399" width="0.85546875" style="65" customWidth="1"/>
    <col min="5400" max="5400" width="7.140625" style="65" customWidth="1"/>
    <col min="5401" max="5632" width="11.42578125" style="65"/>
    <col min="5633" max="5635" width="0" style="65" hidden="1" customWidth="1"/>
    <col min="5636" max="5636" width="2.7109375" style="65" customWidth="1"/>
    <col min="5637" max="5637" width="5.42578125" style="65" customWidth="1"/>
    <col min="5638" max="5638" width="61.7109375" style="65" customWidth="1"/>
    <col min="5639" max="5639" width="0" style="65" hidden="1" customWidth="1"/>
    <col min="5640" max="5640" width="6.7109375" style="65" customWidth="1"/>
    <col min="5641" max="5641" width="5.42578125" style="65" customWidth="1"/>
    <col min="5642" max="5642" width="4.85546875" style="65" customWidth="1"/>
    <col min="5643" max="5643" width="0.42578125" style="65" customWidth="1"/>
    <col min="5644" max="5644" width="5.5703125" style="65" customWidth="1"/>
    <col min="5645" max="5645" width="5" style="65" customWidth="1"/>
    <col min="5646" max="5646" width="4.85546875" style="65" customWidth="1"/>
    <col min="5647" max="5647" width="0.28515625" style="65" customWidth="1"/>
    <col min="5648" max="5648" width="7.28515625" style="65" customWidth="1"/>
    <col min="5649" max="5649" width="5.42578125" style="65" customWidth="1"/>
    <col min="5650" max="5650" width="6" style="65" customWidth="1"/>
    <col min="5651" max="5651" width="0.42578125" style="65" customWidth="1"/>
    <col min="5652" max="5652" width="7.5703125" style="65" customWidth="1"/>
    <col min="5653" max="5653" width="5.140625" style="65" customWidth="1"/>
    <col min="5654" max="5654" width="8.5703125" style="65" customWidth="1"/>
    <col min="5655" max="5655" width="0.85546875" style="65" customWidth="1"/>
    <col min="5656" max="5656" width="7.140625" style="65" customWidth="1"/>
    <col min="5657" max="5888" width="11.42578125" style="65"/>
    <col min="5889" max="5891" width="0" style="65" hidden="1" customWidth="1"/>
    <col min="5892" max="5892" width="2.7109375" style="65" customWidth="1"/>
    <col min="5893" max="5893" width="5.42578125" style="65" customWidth="1"/>
    <col min="5894" max="5894" width="61.7109375" style="65" customWidth="1"/>
    <col min="5895" max="5895" width="0" style="65" hidden="1" customWidth="1"/>
    <col min="5896" max="5896" width="6.7109375" style="65" customWidth="1"/>
    <col min="5897" max="5897" width="5.42578125" style="65" customWidth="1"/>
    <col min="5898" max="5898" width="4.85546875" style="65" customWidth="1"/>
    <col min="5899" max="5899" width="0.42578125" style="65" customWidth="1"/>
    <col min="5900" max="5900" width="5.5703125" style="65" customWidth="1"/>
    <col min="5901" max="5901" width="5" style="65" customWidth="1"/>
    <col min="5902" max="5902" width="4.85546875" style="65" customWidth="1"/>
    <col min="5903" max="5903" width="0.28515625" style="65" customWidth="1"/>
    <col min="5904" max="5904" width="7.28515625" style="65" customWidth="1"/>
    <col min="5905" max="5905" width="5.42578125" style="65" customWidth="1"/>
    <col min="5906" max="5906" width="6" style="65" customWidth="1"/>
    <col min="5907" max="5907" width="0.42578125" style="65" customWidth="1"/>
    <col min="5908" max="5908" width="7.5703125" style="65" customWidth="1"/>
    <col min="5909" max="5909" width="5.140625" style="65" customWidth="1"/>
    <col min="5910" max="5910" width="8.5703125" style="65" customWidth="1"/>
    <col min="5911" max="5911" width="0.85546875" style="65" customWidth="1"/>
    <col min="5912" max="5912" width="7.140625" style="65" customWidth="1"/>
    <col min="5913" max="6144" width="11.42578125" style="65"/>
    <col min="6145" max="6147" width="0" style="65" hidden="1" customWidth="1"/>
    <col min="6148" max="6148" width="2.7109375" style="65" customWidth="1"/>
    <col min="6149" max="6149" width="5.42578125" style="65" customWidth="1"/>
    <col min="6150" max="6150" width="61.7109375" style="65" customWidth="1"/>
    <col min="6151" max="6151" width="0" style="65" hidden="1" customWidth="1"/>
    <col min="6152" max="6152" width="6.7109375" style="65" customWidth="1"/>
    <col min="6153" max="6153" width="5.42578125" style="65" customWidth="1"/>
    <col min="6154" max="6154" width="4.85546875" style="65" customWidth="1"/>
    <col min="6155" max="6155" width="0.42578125" style="65" customWidth="1"/>
    <col min="6156" max="6156" width="5.5703125" style="65" customWidth="1"/>
    <col min="6157" max="6157" width="5" style="65" customWidth="1"/>
    <col min="6158" max="6158" width="4.85546875" style="65" customWidth="1"/>
    <col min="6159" max="6159" width="0.28515625" style="65" customWidth="1"/>
    <col min="6160" max="6160" width="7.28515625" style="65" customWidth="1"/>
    <col min="6161" max="6161" width="5.42578125" style="65" customWidth="1"/>
    <col min="6162" max="6162" width="6" style="65" customWidth="1"/>
    <col min="6163" max="6163" width="0.42578125" style="65" customWidth="1"/>
    <col min="6164" max="6164" width="7.5703125" style="65" customWidth="1"/>
    <col min="6165" max="6165" width="5.140625" style="65" customWidth="1"/>
    <col min="6166" max="6166" width="8.5703125" style="65" customWidth="1"/>
    <col min="6167" max="6167" width="0.85546875" style="65" customWidth="1"/>
    <col min="6168" max="6168" width="7.140625" style="65" customWidth="1"/>
    <col min="6169" max="6400" width="11.42578125" style="65"/>
    <col min="6401" max="6403" width="0" style="65" hidden="1" customWidth="1"/>
    <col min="6404" max="6404" width="2.7109375" style="65" customWidth="1"/>
    <col min="6405" max="6405" width="5.42578125" style="65" customWidth="1"/>
    <col min="6406" max="6406" width="61.7109375" style="65" customWidth="1"/>
    <col min="6407" max="6407" width="0" style="65" hidden="1" customWidth="1"/>
    <col min="6408" max="6408" width="6.7109375" style="65" customWidth="1"/>
    <col min="6409" max="6409" width="5.42578125" style="65" customWidth="1"/>
    <col min="6410" max="6410" width="4.85546875" style="65" customWidth="1"/>
    <col min="6411" max="6411" width="0.42578125" style="65" customWidth="1"/>
    <col min="6412" max="6412" width="5.5703125" style="65" customWidth="1"/>
    <col min="6413" max="6413" width="5" style="65" customWidth="1"/>
    <col min="6414" max="6414" width="4.85546875" style="65" customWidth="1"/>
    <col min="6415" max="6415" width="0.28515625" style="65" customWidth="1"/>
    <col min="6416" max="6416" width="7.28515625" style="65" customWidth="1"/>
    <col min="6417" max="6417" width="5.42578125" style="65" customWidth="1"/>
    <col min="6418" max="6418" width="6" style="65" customWidth="1"/>
    <col min="6419" max="6419" width="0.42578125" style="65" customWidth="1"/>
    <col min="6420" max="6420" width="7.5703125" style="65" customWidth="1"/>
    <col min="6421" max="6421" width="5.140625" style="65" customWidth="1"/>
    <col min="6422" max="6422" width="8.5703125" style="65" customWidth="1"/>
    <col min="6423" max="6423" width="0.85546875" style="65" customWidth="1"/>
    <col min="6424" max="6424" width="7.140625" style="65" customWidth="1"/>
    <col min="6425" max="6656" width="11.42578125" style="65"/>
    <col min="6657" max="6659" width="0" style="65" hidden="1" customWidth="1"/>
    <col min="6660" max="6660" width="2.7109375" style="65" customWidth="1"/>
    <col min="6661" max="6661" width="5.42578125" style="65" customWidth="1"/>
    <col min="6662" max="6662" width="61.7109375" style="65" customWidth="1"/>
    <col min="6663" max="6663" width="0" style="65" hidden="1" customWidth="1"/>
    <col min="6664" max="6664" width="6.7109375" style="65" customWidth="1"/>
    <col min="6665" max="6665" width="5.42578125" style="65" customWidth="1"/>
    <col min="6666" max="6666" width="4.85546875" style="65" customWidth="1"/>
    <col min="6667" max="6667" width="0.42578125" style="65" customWidth="1"/>
    <col min="6668" max="6668" width="5.5703125" style="65" customWidth="1"/>
    <col min="6669" max="6669" width="5" style="65" customWidth="1"/>
    <col min="6670" max="6670" width="4.85546875" style="65" customWidth="1"/>
    <col min="6671" max="6671" width="0.28515625" style="65" customWidth="1"/>
    <col min="6672" max="6672" width="7.28515625" style="65" customWidth="1"/>
    <col min="6673" max="6673" width="5.42578125" style="65" customWidth="1"/>
    <col min="6674" max="6674" width="6" style="65" customWidth="1"/>
    <col min="6675" max="6675" width="0.42578125" style="65" customWidth="1"/>
    <col min="6676" max="6676" width="7.5703125" style="65" customWidth="1"/>
    <col min="6677" max="6677" width="5.140625" style="65" customWidth="1"/>
    <col min="6678" max="6678" width="8.5703125" style="65" customWidth="1"/>
    <col min="6679" max="6679" width="0.85546875" style="65" customWidth="1"/>
    <col min="6680" max="6680" width="7.140625" style="65" customWidth="1"/>
    <col min="6681" max="6912" width="11.42578125" style="65"/>
    <col min="6913" max="6915" width="0" style="65" hidden="1" customWidth="1"/>
    <col min="6916" max="6916" width="2.7109375" style="65" customWidth="1"/>
    <col min="6917" max="6917" width="5.42578125" style="65" customWidth="1"/>
    <col min="6918" max="6918" width="61.7109375" style="65" customWidth="1"/>
    <col min="6919" max="6919" width="0" style="65" hidden="1" customWidth="1"/>
    <col min="6920" max="6920" width="6.7109375" style="65" customWidth="1"/>
    <col min="6921" max="6921" width="5.42578125" style="65" customWidth="1"/>
    <col min="6922" max="6922" width="4.85546875" style="65" customWidth="1"/>
    <col min="6923" max="6923" width="0.42578125" style="65" customWidth="1"/>
    <col min="6924" max="6924" width="5.5703125" style="65" customWidth="1"/>
    <col min="6925" max="6925" width="5" style="65" customWidth="1"/>
    <col min="6926" max="6926" width="4.85546875" style="65" customWidth="1"/>
    <col min="6927" max="6927" width="0.28515625" style="65" customWidth="1"/>
    <col min="6928" max="6928" width="7.28515625" style="65" customWidth="1"/>
    <col min="6929" max="6929" width="5.42578125" style="65" customWidth="1"/>
    <col min="6930" max="6930" width="6" style="65" customWidth="1"/>
    <col min="6931" max="6931" width="0.42578125" style="65" customWidth="1"/>
    <col min="6932" max="6932" width="7.5703125" style="65" customWidth="1"/>
    <col min="6933" max="6933" width="5.140625" style="65" customWidth="1"/>
    <col min="6934" max="6934" width="8.5703125" style="65" customWidth="1"/>
    <col min="6935" max="6935" width="0.85546875" style="65" customWidth="1"/>
    <col min="6936" max="6936" width="7.140625" style="65" customWidth="1"/>
    <col min="6937" max="7168" width="11.42578125" style="65"/>
    <col min="7169" max="7171" width="0" style="65" hidden="1" customWidth="1"/>
    <col min="7172" max="7172" width="2.7109375" style="65" customWidth="1"/>
    <col min="7173" max="7173" width="5.42578125" style="65" customWidth="1"/>
    <col min="7174" max="7174" width="61.7109375" style="65" customWidth="1"/>
    <col min="7175" max="7175" width="0" style="65" hidden="1" customWidth="1"/>
    <col min="7176" max="7176" width="6.7109375" style="65" customWidth="1"/>
    <col min="7177" max="7177" width="5.42578125" style="65" customWidth="1"/>
    <col min="7178" max="7178" width="4.85546875" style="65" customWidth="1"/>
    <col min="7179" max="7179" width="0.42578125" style="65" customWidth="1"/>
    <col min="7180" max="7180" width="5.5703125" style="65" customWidth="1"/>
    <col min="7181" max="7181" width="5" style="65" customWidth="1"/>
    <col min="7182" max="7182" width="4.85546875" style="65" customWidth="1"/>
    <col min="7183" max="7183" width="0.28515625" style="65" customWidth="1"/>
    <col min="7184" max="7184" width="7.28515625" style="65" customWidth="1"/>
    <col min="7185" max="7185" width="5.42578125" style="65" customWidth="1"/>
    <col min="7186" max="7186" width="6" style="65" customWidth="1"/>
    <col min="7187" max="7187" width="0.42578125" style="65" customWidth="1"/>
    <col min="7188" max="7188" width="7.5703125" style="65" customWidth="1"/>
    <col min="7189" max="7189" width="5.140625" style="65" customWidth="1"/>
    <col min="7190" max="7190" width="8.5703125" style="65" customWidth="1"/>
    <col min="7191" max="7191" width="0.85546875" style="65" customWidth="1"/>
    <col min="7192" max="7192" width="7.140625" style="65" customWidth="1"/>
    <col min="7193" max="7424" width="11.42578125" style="65"/>
    <col min="7425" max="7427" width="0" style="65" hidden="1" customWidth="1"/>
    <col min="7428" max="7428" width="2.7109375" style="65" customWidth="1"/>
    <col min="7429" max="7429" width="5.42578125" style="65" customWidth="1"/>
    <col min="7430" max="7430" width="61.7109375" style="65" customWidth="1"/>
    <col min="7431" max="7431" width="0" style="65" hidden="1" customWidth="1"/>
    <col min="7432" max="7432" width="6.7109375" style="65" customWidth="1"/>
    <col min="7433" max="7433" width="5.42578125" style="65" customWidth="1"/>
    <col min="7434" max="7434" width="4.85546875" style="65" customWidth="1"/>
    <col min="7435" max="7435" width="0.42578125" style="65" customWidth="1"/>
    <col min="7436" max="7436" width="5.5703125" style="65" customWidth="1"/>
    <col min="7437" max="7437" width="5" style="65" customWidth="1"/>
    <col min="7438" max="7438" width="4.85546875" style="65" customWidth="1"/>
    <col min="7439" max="7439" width="0.28515625" style="65" customWidth="1"/>
    <col min="7440" max="7440" width="7.28515625" style="65" customWidth="1"/>
    <col min="7441" max="7441" width="5.42578125" style="65" customWidth="1"/>
    <col min="7442" max="7442" width="6" style="65" customWidth="1"/>
    <col min="7443" max="7443" width="0.42578125" style="65" customWidth="1"/>
    <col min="7444" max="7444" width="7.5703125" style="65" customWidth="1"/>
    <col min="7445" max="7445" width="5.140625" style="65" customWidth="1"/>
    <col min="7446" max="7446" width="8.5703125" style="65" customWidth="1"/>
    <col min="7447" max="7447" width="0.85546875" style="65" customWidth="1"/>
    <col min="7448" max="7448" width="7.140625" style="65" customWidth="1"/>
    <col min="7449" max="7680" width="11.42578125" style="65"/>
    <col min="7681" max="7683" width="0" style="65" hidden="1" customWidth="1"/>
    <col min="7684" max="7684" width="2.7109375" style="65" customWidth="1"/>
    <col min="7685" max="7685" width="5.42578125" style="65" customWidth="1"/>
    <col min="7686" max="7686" width="61.7109375" style="65" customWidth="1"/>
    <col min="7687" max="7687" width="0" style="65" hidden="1" customWidth="1"/>
    <col min="7688" max="7688" width="6.7109375" style="65" customWidth="1"/>
    <col min="7689" max="7689" width="5.42578125" style="65" customWidth="1"/>
    <col min="7690" max="7690" width="4.85546875" style="65" customWidth="1"/>
    <col min="7691" max="7691" width="0.42578125" style="65" customWidth="1"/>
    <col min="7692" max="7692" width="5.5703125" style="65" customWidth="1"/>
    <col min="7693" max="7693" width="5" style="65" customWidth="1"/>
    <col min="7694" max="7694" width="4.85546875" style="65" customWidth="1"/>
    <col min="7695" max="7695" width="0.28515625" style="65" customWidth="1"/>
    <col min="7696" max="7696" width="7.28515625" style="65" customWidth="1"/>
    <col min="7697" max="7697" width="5.42578125" style="65" customWidth="1"/>
    <col min="7698" max="7698" width="6" style="65" customWidth="1"/>
    <col min="7699" max="7699" width="0.42578125" style="65" customWidth="1"/>
    <col min="7700" max="7700" width="7.5703125" style="65" customWidth="1"/>
    <col min="7701" max="7701" width="5.140625" style="65" customWidth="1"/>
    <col min="7702" max="7702" width="8.5703125" style="65" customWidth="1"/>
    <col min="7703" max="7703" width="0.85546875" style="65" customWidth="1"/>
    <col min="7704" max="7704" width="7.140625" style="65" customWidth="1"/>
    <col min="7705" max="7936" width="11.42578125" style="65"/>
    <col min="7937" max="7939" width="0" style="65" hidden="1" customWidth="1"/>
    <col min="7940" max="7940" width="2.7109375" style="65" customWidth="1"/>
    <col min="7941" max="7941" width="5.42578125" style="65" customWidth="1"/>
    <col min="7942" max="7942" width="61.7109375" style="65" customWidth="1"/>
    <col min="7943" max="7943" width="0" style="65" hidden="1" customWidth="1"/>
    <col min="7944" max="7944" width="6.7109375" style="65" customWidth="1"/>
    <col min="7945" max="7945" width="5.42578125" style="65" customWidth="1"/>
    <col min="7946" max="7946" width="4.85546875" style="65" customWidth="1"/>
    <col min="7947" max="7947" width="0.42578125" style="65" customWidth="1"/>
    <col min="7948" max="7948" width="5.5703125" style="65" customWidth="1"/>
    <col min="7949" max="7949" width="5" style="65" customWidth="1"/>
    <col min="7950" max="7950" width="4.85546875" style="65" customWidth="1"/>
    <col min="7951" max="7951" width="0.28515625" style="65" customWidth="1"/>
    <col min="7952" max="7952" width="7.28515625" style="65" customWidth="1"/>
    <col min="7953" max="7953" width="5.42578125" style="65" customWidth="1"/>
    <col min="7954" max="7954" width="6" style="65" customWidth="1"/>
    <col min="7955" max="7955" width="0.42578125" style="65" customWidth="1"/>
    <col min="7956" max="7956" width="7.5703125" style="65" customWidth="1"/>
    <col min="7957" max="7957" width="5.140625" style="65" customWidth="1"/>
    <col min="7958" max="7958" width="8.5703125" style="65" customWidth="1"/>
    <col min="7959" max="7959" width="0.85546875" style="65" customWidth="1"/>
    <col min="7960" max="7960" width="7.140625" style="65" customWidth="1"/>
    <col min="7961" max="8192" width="11.42578125" style="65"/>
    <col min="8193" max="8195" width="0" style="65" hidden="1" customWidth="1"/>
    <col min="8196" max="8196" width="2.7109375" style="65" customWidth="1"/>
    <col min="8197" max="8197" width="5.42578125" style="65" customWidth="1"/>
    <col min="8198" max="8198" width="61.7109375" style="65" customWidth="1"/>
    <col min="8199" max="8199" width="0" style="65" hidden="1" customWidth="1"/>
    <col min="8200" max="8200" width="6.7109375" style="65" customWidth="1"/>
    <col min="8201" max="8201" width="5.42578125" style="65" customWidth="1"/>
    <col min="8202" max="8202" width="4.85546875" style="65" customWidth="1"/>
    <col min="8203" max="8203" width="0.42578125" style="65" customWidth="1"/>
    <col min="8204" max="8204" width="5.5703125" style="65" customWidth="1"/>
    <col min="8205" max="8205" width="5" style="65" customWidth="1"/>
    <col min="8206" max="8206" width="4.85546875" style="65" customWidth="1"/>
    <col min="8207" max="8207" width="0.28515625" style="65" customWidth="1"/>
    <col min="8208" max="8208" width="7.28515625" style="65" customWidth="1"/>
    <col min="8209" max="8209" width="5.42578125" style="65" customWidth="1"/>
    <col min="8210" max="8210" width="6" style="65" customWidth="1"/>
    <col min="8211" max="8211" width="0.42578125" style="65" customWidth="1"/>
    <col min="8212" max="8212" width="7.5703125" style="65" customWidth="1"/>
    <col min="8213" max="8213" width="5.140625" style="65" customWidth="1"/>
    <col min="8214" max="8214" width="8.5703125" style="65" customWidth="1"/>
    <col min="8215" max="8215" width="0.85546875" style="65" customWidth="1"/>
    <col min="8216" max="8216" width="7.140625" style="65" customWidth="1"/>
    <col min="8217" max="8448" width="11.42578125" style="65"/>
    <col min="8449" max="8451" width="0" style="65" hidden="1" customWidth="1"/>
    <col min="8452" max="8452" width="2.7109375" style="65" customWidth="1"/>
    <col min="8453" max="8453" width="5.42578125" style="65" customWidth="1"/>
    <col min="8454" max="8454" width="61.7109375" style="65" customWidth="1"/>
    <col min="8455" max="8455" width="0" style="65" hidden="1" customWidth="1"/>
    <col min="8456" max="8456" width="6.7109375" style="65" customWidth="1"/>
    <col min="8457" max="8457" width="5.42578125" style="65" customWidth="1"/>
    <col min="8458" max="8458" width="4.85546875" style="65" customWidth="1"/>
    <col min="8459" max="8459" width="0.42578125" style="65" customWidth="1"/>
    <col min="8460" max="8460" width="5.5703125" style="65" customWidth="1"/>
    <col min="8461" max="8461" width="5" style="65" customWidth="1"/>
    <col min="8462" max="8462" width="4.85546875" style="65" customWidth="1"/>
    <col min="8463" max="8463" width="0.28515625" style="65" customWidth="1"/>
    <col min="8464" max="8464" width="7.28515625" style="65" customWidth="1"/>
    <col min="8465" max="8465" width="5.42578125" style="65" customWidth="1"/>
    <col min="8466" max="8466" width="6" style="65" customWidth="1"/>
    <col min="8467" max="8467" width="0.42578125" style="65" customWidth="1"/>
    <col min="8468" max="8468" width="7.5703125" style="65" customWidth="1"/>
    <col min="8469" max="8469" width="5.140625" style="65" customWidth="1"/>
    <col min="8470" max="8470" width="8.5703125" style="65" customWidth="1"/>
    <col min="8471" max="8471" width="0.85546875" style="65" customWidth="1"/>
    <col min="8472" max="8472" width="7.140625" style="65" customWidth="1"/>
    <col min="8473" max="8704" width="11.42578125" style="65"/>
    <col min="8705" max="8707" width="0" style="65" hidden="1" customWidth="1"/>
    <col min="8708" max="8708" width="2.7109375" style="65" customWidth="1"/>
    <col min="8709" max="8709" width="5.42578125" style="65" customWidth="1"/>
    <col min="8710" max="8710" width="61.7109375" style="65" customWidth="1"/>
    <col min="8711" max="8711" width="0" style="65" hidden="1" customWidth="1"/>
    <col min="8712" max="8712" width="6.7109375" style="65" customWidth="1"/>
    <col min="8713" max="8713" width="5.42578125" style="65" customWidth="1"/>
    <col min="8714" max="8714" width="4.85546875" style="65" customWidth="1"/>
    <col min="8715" max="8715" width="0.42578125" style="65" customWidth="1"/>
    <col min="8716" max="8716" width="5.5703125" style="65" customWidth="1"/>
    <col min="8717" max="8717" width="5" style="65" customWidth="1"/>
    <col min="8718" max="8718" width="4.85546875" style="65" customWidth="1"/>
    <col min="8719" max="8719" width="0.28515625" style="65" customWidth="1"/>
    <col min="8720" max="8720" width="7.28515625" style="65" customWidth="1"/>
    <col min="8721" max="8721" width="5.42578125" style="65" customWidth="1"/>
    <col min="8722" max="8722" width="6" style="65" customWidth="1"/>
    <col min="8723" max="8723" width="0.42578125" style="65" customWidth="1"/>
    <col min="8724" max="8724" width="7.5703125" style="65" customWidth="1"/>
    <col min="8725" max="8725" width="5.140625" style="65" customWidth="1"/>
    <col min="8726" max="8726" width="8.5703125" style="65" customWidth="1"/>
    <col min="8727" max="8727" width="0.85546875" style="65" customWidth="1"/>
    <col min="8728" max="8728" width="7.140625" style="65" customWidth="1"/>
    <col min="8729" max="8960" width="11.42578125" style="65"/>
    <col min="8961" max="8963" width="0" style="65" hidden="1" customWidth="1"/>
    <col min="8964" max="8964" width="2.7109375" style="65" customWidth="1"/>
    <col min="8965" max="8965" width="5.42578125" style="65" customWidth="1"/>
    <col min="8966" max="8966" width="61.7109375" style="65" customWidth="1"/>
    <col min="8967" max="8967" width="0" style="65" hidden="1" customWidth="1"/>
    <col min="8968" max="8968" width="6.7109375" style="65" customWidth="1"/>
    <col min="8969" max="8969" width="5.42578125" style="65" customWidth="1"/>
    <col min="8970" max="8970" width="4.85546875" style="65" customWidth="1"/>
    <col min="8971" max="8971" width="0.42578125" style="65" customWidth="1"/>
    <col min="8972" max="8972" width="5.5703125" style="65" customWidth="1"/>
    <col min="8973" max="8973" width="5" style="65" customWidth="1"/>
    <col min="8974" max="8974" width="4.85546875" style="65" customWidth="1"/>
    <col min="8975" max="8975" width="0.28515625" style="65" customWidth="1"/>
    <col min="8976" max="8976" width="7.28515625" style="65" customWidth="1"/>
    <col min="8977" max="8977" width="5.42578125" style="65" customWidth="1"/>
    <col min="8978" max="8978" width="6" style="65" customWidth="1"/>
    <col min="8979" max="8979" width="0.42578125" style="65" customWidth="1"/>
    <col min="8980" max="8980" width="7.5703125" style="65" customWidth="1"/>
    <col min="8981" max="8981" width="5.140625" style="65" customWidth="1"/>
    <col min="8982" max="8982" width="8.5703125" style="65" customWidth="1"/>
    <col min="8983" max="8983" width="0.85546875" style="65" customWidth="1"/>
    <col min="8984" max="8984" width="7.140625" style="65" customWidth="1"/>
    <col min="8985" max="9216" width="11.42578125" style="65"/>
    <col min="9217" max="9219" width="0" style="65" hidden="1" customWidth="1"/>
    <col min="9220" max="9220" width="2.7109375" style="65" customWidth="1"/>
    <col min="9221" max="9221" width="5.42578125" style="65" customWidth="1"/>
    <col min="9222" max="9222" width="61.7109375" style="65" customWidth="1"/>
    <col min="9223" max="9223" width="0" style="65" hidden="1" customWidth="1"/>
    <col min="9224" max="9224" width="6.7109375" style="65" customWidth="1"/>
    <col min="9225" max="9225" width="5.42578125" style="65" customWidth="1"/>
    <col min="9226" max="9226" width="4.85546875" style="65" customWidth="1"/>
    <col min="9227" max="9227" width="0.42578125" style="65" customWidth="1"/>
    <col min="9228" max="9228" width="5.5703125" style="65" customWidth="1"/>
    <col min="9229" max="9229" width="5" style="65" customWidth="1"/>
    <col min="9230" max="9230" width="4.85546875" style="65" customWidth="1"/>
    <col min="9231" max="9231" width="0.28515625" style="65" customWidth="1"/>
    <col min="9232" max="9232" width="7.28515625" style="65" customWidth="1"/>
    <col min="9233" max="9233" width="5.42578125" style="65" customWidth="1"/>
    <col min="9234" max="9234" width="6" style="65" customWidth="1"/>
    <col min="9235" max="9235" width="0.42578125" style="65" customWidth="1"/>
    <col min="9236" max="9236" width="7.5703125" style="65" customWidth="1"/>
    <col min="9237" max="9237" width="5.140625" style="65" customWidth="1"/>
    <col min="9238" max="9238" width="8.5703125" style="65" customWidth="1"/>
    <col min="9239" max="9239" width="0.85546875" style="65" customWidth="1"/>
    <col min="9240" max="9240" width="7.140625" style="65" customWidth="1"/>
    <col min="9241" max="9472" width="11.42578125" style="65"/>
    <col min="9473" max="9475" width="0" style="65" hidden="1" customWidth="1"/>
    <col min="9476" max="9476" width="2.7109375" style="65" customWidth="1"/>
    <col min="9477" max="9477" width="5.42578125" style="65" customWidth="1"/>
    <col min="9478" max="9478" width="61.7109375" style="65" customWidth="1"/>
    <col min="9479" max="9479" width="0" style="65" hidden="1" customWidth="1"/>
    <col min="9480" max="9480" width="6.7109375" style="65" customWidth="1"/>
    <col min="9481" max="9481" width="5.42578125" style="65" customWidth="1"/>
    <col min="9482" max="9482" width="4.85546875" style="65" customWidth="1"/>
    <col min="9483" max="9483" width="0.42578125" style="65" customWidth="1"/>
    <col min="9484" max="9484" width="5.5703125" style="65" customWidth="1"/>
    <col min="9485" max="9485" width="5" style="65" customWidth="1"/>
    <col min="9486" max="9486" width="4.85546875" style="65" customWidth="1"/>
    <col min="9487" max="9487" width="0.28515625" style="65" customWidth="1"/>
    <col min="9488" max="9488" width="7.28515625" style="65" customWidth="1"/>
    <col min="9489" max="9489" width="5.42578125" style="65" customWidth="1"/>
    <col min="9490" max="9490" width="6" style="65" customWidth="1"/>
    <col min="9491" max="9491" width="0.42578125" style="65" customWidth="1"/>
    <col min="9492" max="9492" width="7.5703125" style="65" customWidth="1"/>
    <col min="9493" max="9493" width="5.140625" style="65" customWidth="1"/>
    <col min="9494" max="9494" width="8.5703125" style="65" customWidth="1"/>
    <col min="9495" max="9495" width="0.85546875" style="65" customWidth="1"/>
    <col min="9496" max="9496" width="7.140625" style="65" customWidth="1"/>
    <col min="9497" max="9728" width="11.42578125" style="65"/>
    <col min="9729" max="9731" width="0" style="65" hidden="1" customWidth="1"/>
    <col min="9732" max="9732" width="2.7109375" style="65" customWidth="1"/>
    <col min="9733" max="9733" width="5.42578125" style="65" customWidth="1"/>
    <col min="9734" max="9734" width="61.7109375" style="65" customWidth="1"/>
    <col min="9735" max="9735" width="0" style="65" hidden="1" customWidth="1"/>
    <col min="9736" max="9736" width="6.7109375" style="65" customWidth="1"/>
    <col min="9737" max="9737" width="5.42578125" style="65" customWidth="1"/>
    <col min="9738" max="9738" width="4.85546875" style="65" customWidth="1"/>
    <col min="9739" max="9739" width="0.42578125" style="65" customWidth="1"/>
    <col min="9740" max="9740" width="5.5703125" style="65" customWidth="1"/>
    <col min="9741" max="9741" width="5" style="65" customWidth="1"/>
    <col min="9742" max="9742" width="4.85546875" style="65" customWidth="1"/>
    <col min="9743" max="9743" width="0.28515625" style="65" customWidth="1"/>
    <col min="9744" max="9744" width="7.28515625" style="65" customWidth="1"/>
    <col min="9745" max="9745" width="5.42578125" style="65" customWidth="1"/>
    <col min="9746" max="9746" width="6" style="65" customWidth="1"/>
    <col min="9747" max="9747" width="0.42578125" style="65" customWidth="1"/>
    <col min="9748" max="9748" width="7.5703125" style="65" customWidth="1"/>
    <col min="9749" max="9749" width="5.140625" style="65" customWidth="1"/>
    <col min="9750" max="9750" width="8.5703125" style="65" customWidth="1"/>
    <col min="9751" max="9751" width="0.85546875" style="65" customWidth="1"/>
    <col min="9752" max="9752" width="7.140625" style="65" customWidth="1"/>
    <col min="9753" max="9984" width="11.42578125" style="65"/>
    <col min="9985" max="9987" width="0" style="65" hidden="1" customWidth="1"/>
    <col min="9988" max="9988" width="2.7109375" style="65" customWidth="1"/>
    <col min="9989" max="9989" width="5.42578125" style="65" customWidth="1"/>
    <col min="9990" max="9990" width="61.7109375" style="65" customWidth="1"/>
    <col min="9991" max="9991" width="0" style="65" hidden="1" customWidth="1"/>
    <col min="9992" max="9992" width="6.7109375" style="65" customWidth="1"/>
    <col min="9993" max="9993" width="5.42578125" style="65" customWidth="1"/>
    <col min="9994" max="9994" width="4.85546875" style="65" customWidth="1"/>
    <col min="9995" max="9995" width="0.42578125" style="65" customWidth="1"/>
    <col min="9996" max="9996" width="5.5703125" style="65" customWidth="1"/>
    <col min="9997" max="9997" width="5" style="65" customWidth="1"/>
    <col min="9998" max="9998" width="4.85546875" style="65" customWidth="1"/>
    <col min="9999" max="9999" width="0.28515625" style="65" customWidth="1"/>
    <col min="10000" max="10000" width="7.28515625" style="65" customWidth="1"/>
    <col min="10001" max="10001" width="5.42578125" style="65" customWidth="1"/>
    <col min="10002" max="10002" width="6" style="65" customWidth="1"/>
    <col min="10003" max="10003" width="0.42578125" style="65" customWidth="1"/>
    <col min="10004" max="10004" width="7.5703125" style="65" customWidth="1"/>
    <col min="10005" max="10005" width="5.140625" style="65" customWidth="1"/>
    <col min="10006" max="10006" width="8.5703125" style="65" customWidth="1"/>
    <col min="10007" max="10007" width="0.85546875" style="65" customWidth="1"/>
    <col min="10008" max="10008" width="7.140625" style="65" customWidth="1"/>
    <col min="10009" max="10240" width="11.42578125" style="65"/>
    <col min="10241" max="10243" width="0" style="65" hidden="1" customWidth="1"/>
    <col min="10244" max="10244" width="2.7109375" style="65" customWidth="1"/>
    <col min="10245" max="10245" width="5.42578125" style="65" customWidth="1"/>
    <col min="10246" max="10246" width="61.7109375" style="65" customWidth="1"/>
    <col min="10247" max="10247" width="0" style="65" hidden="1" customWidth="1"/>
    <col min="10248" max="10248" width="6.7109375" style="65" customWidth="1"/>
    <col min="10249" max="10249" width="5.42578125" style="65" customWidth="1"/>
    <col min="10250" max="10250" width="4.85546875" style="65" customWidth="1"/>
    <col min="10251" max="10251" width="0.42578125" style="65" customWidth="1"/>
    <col min="10252" max="10252" width="5.5703125" style="65" customWidth="1"/>
    <col min="10253" max="10253" width="5" style="65" customWidth="1"/>
    <col min="10254" max="10254" width="4.85546875" style="65" customWidth="1"/>
    <col min="10255" max="10255" width="0.28515625" style="65" customWidth="1"/>
    <col min="10256" max="10256" width="7.28515625" style="65" customWidth="1"/>
    <col min="10257" max="10257" width="5.42578125" style="65" customWidth="1"/>
    <col min="10258" max="10258" width="6" style="65" customWidth="1"/>
    <col min="10259" max="10259" width="0.42578125" style="65" customWidth="1"/>
    <col min="10260" max="10260" width="7.5703125" style="65" customWidth="1"/>
    <col min="10261" max="10261" width="5.140625" style="65" customWidth="1"/>
    <col min="10262" max="10262" width="8.5703125" style="65" customWidth="1"/>
    <col min="10263" max="10263" width="0.85546875" style="65" customWidth="1"/>
    <col min="10264" max="10264" width="7.140625" style="65" customWidth="1"/>
    <col min="10265" max="10496" width="11.42578125" style="65"/>
    <col min="10497" max="10499" width="0" style="65" hidden="1" customWidth="1"/>
    <col min="10500" max="10500" width="2.7109375" style="65" customWidth="1"/>
    <col min="10501" max="10501" width="5.42578125" style="65" customWidth="1"/>
    <col min="10502" max="10502" width="61.7109375" style="65" customWidth="1"/>
    <col min="10503" max="10503" width="0" style="65" hidden="1" customWidth="1"/>
    <col min="10504" max="10504" width="6.7109375" style="65" customWidth="1"/>
    <col min="10505" max="10505" width="5.42578125" style="65" customWidth="1"/>
    <col min="10506" max="10506" width="4.85546875" style="65" customWidth="1"/>
    <col min="10507" max="10507" width="0.42578125" style="65" customWidth="1"/>
    <col min="10508" max="10508" width="5.5703125" style="65" customWidth="1"/>
    <col min="10509" max="10509" width="5" style="65" customWidth="1"/>
    <col min="10510" max="10510" width="4.85546875" style="65" customWidth="1"/>
    <col min="10511" max="10511" width="0.28515625" style="65" customWidth="1"/>
    <col min="10512" max="10512" width="7.28515625" style="65" customWidth="1"/>
    <col min="10513" max="10513" width="5.42578125" style="65" customWidth="1"/>
    <col min="10514" max="10514" width="6" style="65" customWidth="1"/>
    <col min="10515" max="10515" width="0.42578125" style="65" customWidth="1"/>
    <col min="10516" max="10516" width="7.5703125" style="65" customWidth="1"/>
    <col min="10517" max="10517" width="5.140625" style="65" customWidth="1"/>
    <col min="10518" max="10518" width="8.5703125" style="65" customWidth="1"/>
    <col min="10519" max="10519" width="0.85546875" style="65" customWidth="1"/>
    <col min="10520" max="10520" width="7.140625" style="65" customWidth="1"/>
    <col min="10521" max="10752" width="11.42578125" style="65"/>
    <col min="10753" max="10755" width="0" style="65" hidden="1" customWidth="1"/>
    <col min="10756" max="10756" width="2.7109375" style="65" customWidth="1"/>
    <col min="10757" max="10757" width="5.42578125" style="65" customWidth="1"/>
    <col min="10758" max="10758" width="61.7109375" style="65" customWidth="1"/>
    <col min="10759" max="10759" width="0" style="65" hidden="1" customWidth="1"/>
    <col min="10760" max="10760" width="6.7109375" style="65" customWidth="1"/>
    <col min="10761" max="10761" width="5.42578125" style="65" customWidth="1"/>
    <col min="10762" max="10762" width="4.85546875" style="65" customWidth="1"/>
    <col min="10763" max="10763" width="0.42578125" style="65" customWidth="1"/>
    <col min="10764" max="10764" width="5.5703125" style="65" customWidth="1"/>
    <col min="10765" max="10765" width="5" style="65" customWidth="1"/>
    <col min="10766" max="10766" width="4.85546875" style="65" customWidth="1"/>
    <col min="10767" max="10767" width="0.28515625" style="65" customWidth="1"/>
    <col min="10768" max="10768" width="7.28515625" style="65" customWidth="1"/>
    <col min="10769" max="10769" width="5.42578125" style="65" customWidth="1"/>
    <col min="10770" max="10770" width="6" style="65" customWidth="1"/>
    <col min="10771" max="10771" width="0.42578125" style="65" customWidth="1"/>
    <col min="10772" max="10772" width="7.5703125" style="65" customWidth="1"/>
    <col min="10773" max="10773" width="5.140625" style="65" customWidth="1"/>
    <col min="10774" max="10774" width="8.5703125" style="65" customWidth="1"/>
    <col min="10775" max="10775" width="0.85546875" style="65" customWidth="1"/>
    <col min="10776" max="10776" width="7.140625" style="65" customWidth="1"/>
    <col min="10777" max="11008" width="11.42578125" style="65"/>
    <col min="11009" max="11011" width="0" style="65" hidden="1" customWidth="1"/>
    <col min="11012" max="11012" width="2.7109375" style="65" customWidth="1"/>
    <col min="11013" max="11013" width="5.42578125" style="65" customWidth="1"/>
    <col min="11014" max="11014" width="61.7109375" style="65" customWidth="1"/>
    <col min="11015" max="11015" width="0" style="65" hidden="1" customWidth="1"/>
    <col min="11016" max="11016" width="6.7109375" style="65" customWidth="1"/>
    <col min="11017" max="11017" width="5.42578125" style="65" customWidth="1"/>
    <col min="11018" max="11018" width="4.85546875" style="65" customWidth="1"/>
    <col min="11019" max="11019" width="0.42578125" style="65" customWidth="1"/>
    <col min="11020" max="11020" width="5.5703125" style="65" customWidth="1"/>
    <col min="11021" max="11021" width="5" style="65" customWidth="1"/>
    <col min="11022" max="11022" width="4.85546875" style="65" customWidth="1"/>
    <col min="11023" max="11023" width="0.28515625" style="65" customWidth="1"/>
    <col min="11024" max="11024" width="7.28515625" style="65" customWidth="1"/>
    <col min="11025" max="11025" width="5.42578125" style="65" customWidth="1"/>
    <col min="11026" max="11026" width="6" style="65" customWidth="1"/>
    <col min="11027" max="11027" width="0.42578125" style="65" customWidth="1"/>
    <col min="11028" max="11028" width="7.5703125" style="65" customWidth="1"/>
    <col min="11029" max="11029" width="5.140625" style="65" customWidth="1"/>
    <col min="11030" max="11030" width="8.5703125" style="65" customWidth="1"/>
    <col min="11031" max="11031" width="0.85546875" style="65" customWidth="1"/>
    <col min="11032" max="11032" width="7.140625" style="65" customWidth="1"/>
    <col min="11033" max="11264" width="11.42578125" style="65"/>
    <col min="11265" max="11267" width="0" style="65" hidden="1" customWidth="1"/>
    <col min="11268" max="11268" width="2.7109375" style="65" customWidth="1"/>
    <col min="11269" max="11269" width="5.42578125" style="65" customWidth="1"/>
    <col min="11270" max="11270" width="61.7109375" style="65" customWidth="1"/>
    <col min="11271" max="11271" width="0" style="65" hidden="1" customWidth="1"/>
    <col min="11272" max="11272" width="6.7109375" style="65" customWidth="1"/>
    <col min="11273" max="11273" width="5.42578125" style="65" customWidth="1"/>
    <col min="11274" max="11274" width="4.85546875" style="65" customWidth="1"/>
    <col min="11275" max="11275" width="0.42578125" style="65" customWidth="1"/>
    <col min="11276" max="11276" width="5.5703125" style="65" customWidth="1"/>
    <col min="11277" max="11277" width="5" style="65" customWidth="1"/>
    <col min="11278" max="11278" width="4.85546875" style="65" customWidth="1"/>
    <col min="11279" max="11279" width="0.28515625" style="65" customWidth="1"/>
    <col min="11280" max="11280" width="7.28515625" style="65" customWidth="1"/>
    <col min="11281" max="11281" width="5.42578125" style="65" customWidth="1"/>
    <col min="11282" max="11282" width="6" style="65" customWidth="1"/>
    <col min="11283" max="11283" width="0.42578125" style="65" customWidth="1"/>
    <col min="11284" max="11284" width="7.5703125" style="65" customWidth="1"/>
    <col min="11285" max="11285" width="5.140625" style="65" customWidth="1"/>
    <col min="11286" max="11286" width="8.5703125" style="65" customWidth="1"/>
    <col min="11287" max="11287" width="0.85546875" style="65" customWidth="1"/>
    <col min="11288" max="11288" width="7.140625" style="65" customWidth="1"/>
    <col min="11289" max="11520" width="11.42578125" style="65"/>
    <col min="11521" max="11523" width="0" style="65" hidden="1" customWidth="1"/>
    <col min="11524" max="11524" width="2.7109375" style="65" customWidth="1"/>
    <col min="11525" max="11525" width="5.42578125" style="65" customWidth="1"/>
    <col min="11526" max="11526" width="61.7109375" style="65" customWidth="1"/>
    <col min="11527" max="11527" width="0" style="65" hidden="1" customWidth="1"/>
    <col min="11528" max="11528" width="6.7109375" style="65" customWidth="1"/>
    <col min="11529" max="11529" width="5.42578125" style="65" customWidth="1"/>
    <col min="11530" max="11530" width="4.85546875" style="65" customWidth="1"/>
    <col min="11531" max="11531" width="0.42578125" style="65" customWidth="1"/>
    <col min="11532" max="11532" width="5.5703125" style="65" customWidth="1"/>
    <col min="11533" max="11533" width="5" style="65" customWidth="1"/>
    <col min="11534" max="11534" width="4.85546875" style="65" customWidth="1"/>
    <col min="11535" max="11535" width="0.28515625" style="65" customWidth="1"/>
    <col min="11536" max="11536" width="7.28515625" style="65" customWidth="1"/>
    <col min="11537" max="11537" width="5.42578125" style="65" customWidth="1"/>
    <col min="11538" max="11538" width="6" style="65" customWidth="1"/>
    <col min="11539" max="11539" width="0.42578125" style="65" customWidth="1"/>
    <col min="11540" max="11540" width="7.5703125" style="65" customWidth="1"/>
    <col min="11541" max="11541" width="5.140625" style="65" customWidth="1"/>
    <col min="11542" max="11542" width="8.5703125" style="65" customWidth="1"/>
    <col min="11543" max="11543" width="0.85546875" style="65" customWidth="1"/>
    <col min="11544" max="11544" width="7.140625" style="65" customWidth="1"/>
    <col min="11545" max="11776" width="11.42578125" style="65"/>
    <col min="11777" max="11779" width="0" style="65" hidden="1" customWidth="1"/>
    <col min="11780" max="11780" width="2.7109375" style="65" customWidth="1"/>
    <col min="11781" max="11781" width="5.42578125" style="65" customWidth="1"/>
    <col min="11782" max="11782" width="61.7109375" style="65" customWidth="1"/>
    <col min="11783" max="11783" width="0" style="65" hidden="1" customWidth="1"/>
    <col min="11784" max="11784" width="6.7109375" style="65" customWidth="1"/>
    <col min="11785" max="11785" width="5.42578125" style="65" customWidth="1"/>
    <col min="11786" max="11786" width="4.85546875" style="65" customWidth="1"/>
    <col min="11787" max="11787" width="0.42578125" style="65" customWidth="1"/>
    <col min="11788" max="11788" width="5.5703125" style="65" customWidth="1"/>
    <col min="11789" max="11789" width="5" style="65" customWidth="1"/>
    <col min="11790" max="11790" width="4.85546875" style="65" customWidth="1"/>
    <col min="11791" max="11791" width="0.28515625" style="65" customWidth="1"/>
    <col min="11792" max="11792" width="7.28515625" style="65" customWidth="1"/>
    <col min="11793" max="11793" width="5.42578125" style="65" customWidth="1"/>
    <col min="11794" max="11794" width="6" style="65" customWidth="1"/>
    <col min="11795" max="11795" width="0.42578125" style="65" customWidth="1"/>
    <col min="11796" max="11796" width="7.5703125" style="65" customWidth="1"/>
    <col min="11797" max="11797" width="5.140625" style="65" customWidth="1"/>
    <col min="11798" max="11798" width="8.5703125" style="65" customWidth="1"/>
    <col min="11799" max="11799" width="0.85546875" style="65" customWidth="1"/>
    <col min="11800" max="11800" width="7.140625" style="65" customWidth="1"/>
    <col min="11801" max="12032" width="11.42578125" style="65"/>
    <col min="12033" max="12035" width="0" style="65" hidden="1" customWidth="1"/>
    <col min="12036" max="12036" width="2.7109375" style="65" customWidth="1"/>
    <col min="12037" max="12037" width="5.42578125" style="65" customWidth="1"/>
    <col min="12038" max="12038" width="61.7109375" style="65" customWidth="1"/>
    <col min="12039" max="12039" width="0" style="65" hidden="1" customWidth="1"/>
    <col min="12040" max="12040" width="6.7109375" style="65" customWidth="1"/>
    <col min="12041" max="12041" width="5.42578125" style="65" customWidth="1"/>
    <col min="12042" max="12042" width="4.85546875" style="65" customWidth="1"/>
    <col min="12043" max="12043" width="0.42578125" style="65" customWidth="1"/>
    <col min="12044" max="12044" width="5.5703125" style="65" customWidth="1"/>
    <col min="12045" max="12045" width="5" style="65" customWidth="1"/>
    <col min="12046" max="12046" width="4.85546875" style="65" customWidth="1"/>
    <col min="12047" max="12047" width="0.28515625" style="65" customWidth="1"/>
    <col min="12048" max="12048" width="7.28515625" style="65" customWidth="1"/>
    <col min="12049" max="12049" width="5.42578125" style="65" customWidth="1"/>
    <col min="12050" max="12050" width="6" style="65" customWidth="1"/>
    <col min="12051" max="12051" width="0.42578125" style="65" customWidth="1"/>
    <col min="12052" max="12052" width="7.5703125" style="65" customWidth="1"/>
    <col min="12053" max="12053" width="5.140625" style="65" customWidth="1"/>
    <col min="12054" max="12054" width="8.5703125" style="65" customWidth="1"/>
    <col min="12055" max="12055" width="0.85546875" style="65" customWidth="1"/>
    <col min="12056" max="12056" width="7.140625" style="65" customWidth="1"/>
    <col min="12057" max="12288" width="11.42578125" style="65"/>
    <col min="12289" max="12291" width="0" style="65" hidden="1" customWidth="1"/>
    <col min="12292" max="12292" width="2.7109375" style="65" customWidth="1"/>
    <col min="12293" max="12293" width="5.42578125" style="65" customWidth="1"/>
    <col min="12294" max="12294" width="61.7109375" style="65" customWidth="1"/>
    <col min="12295" max="12295" width="0" style="65" hidden="1" customWidth="1"/>
    <col min="12296" max="12296" width="6.7109375" style="65" customWidth="1"/>
    <col min="12297" max="12297" width="5.42578125" style="65" customWidth="1"/>
    <col min="12298" max="12298" width="4.85546875" style="65" customWidth="1"/>
    <col min="12299" max="12299" width="0.42578125" style="65" customWidth="1"/>
    <col min="12300" max="12300" width="5.5703125" style="65" customWidth="1"/>
    <col min="12301" max="12301" width="5" style="65" customWidth="1"/>
    <col min="12302" max="12302" width="4.85546875" style="65" customWidth="1"/>
    <col min="12303" max="12303" width="0.28515625" style="65" customWidth="1"/>
    <col min="12304" max="12304" width="7.28515625" style="65" customWidth="1"/>
    <col min="12305" max="12305" width="5.42578125" style="65" customWidth="1"/>
    <col min="12306" max="12306" width="6" style="65" customWidth="1"/>
    <col min="12307" max="12307" width="0.42578125" style="65" customWidth="1"/>
    <col min="12308" max="12308" width="7.5703125" style="65" customWidth="1"/>
    <col min="12309" max="12309" width="5.140625" style="65" customWidth="1"/>
    <col min="12310" max="12310" width="8.5703125" style="65" customWidth="1"/>
    <col min="12311" max="12311" width="0.85546875" style="65" customWidth="1"/>
    <col min="12312" max="12312" width="7.140625" style="65" customWidth="1"/>
    <col min="12313" max="12544" width="11.42578125" style="65"/>
    <col min="12545" max="12547" width="0" style="65" hidden="1" customWidth="1"/>
    <col min="12548" max="12548" width="2.7109375" style="65" customWidth="1"/>
    <col min="12549" max="12549" width="5.42578125" style="65" customWidth="1"/>
    <col min="12550" max="12550" width="61.7109375" style="65" customWidth="1"/>
    <col min="12551" max="12551" width="0" style="65" hidden="1" customWidth="1"/>
    <col min="12552" max="12552" width="6.7109375" style="65" customWidth="1"/>
    <col min="12553" max="12553" width="5.42578125" style="65" customWidth="1"/>
    <col min="12554" max="12554" width="4.85546875" style="65" customWidth="1"/>
    <col min="12555" max="12555" width="0.42578125" style="65" customWidth="1"/>
    <col min="12556" max="12556" width="5.5703125" style="65" customWidth="1"/>
    <col min="12557" max="12557" width="5" style="65" customWidth="1"/>
    <col min="12558" max="12558" width="4.85546875" style="65" customWidth="1"/>
    <col min="12559" max="12559" width="0.28515625" style="65" customWidth="1"/>
    <col min="12560" max="12560" width="7.28515625" style="65" customWidth="1"/>
    <col min="12561" max="12561" width="5.42578125" style="65" customWidth="1"/>
    <col min="12562" max="12562" width="6" style="65" customWidth="1"/>
    <col min="12563" max="12563" width="0.42578125" style="65" customWidth="1"/>
    <col min="12564" max="12564" width="7.5703125" style="65" customWidth="1"/>
    <col min="12565" max="12565" width="5.140625" style="65" customWidth="1"/>
    <col min="12566" max="12566" width="8.5703125" style="65" customWidth="1"/>
    <col min="12567" max="12567" width="0.85546875" style="65" customWidth="1"/>
    <col min="12568" max="12568" width="7.140625" style="65" customWidth="1"/>
    <col min="12569" max="12800" width="11.42578125" style="65"/>
    <col min="12801" max="12803" width="0" style="65" hidden="1" customWidth="1"/>
    <col min="12804" max="12804" width="2.7109375" style="65" customWidth="1"/>
    <col min="12805" max="12805" width="5.42578125" style="65" customWidth="1"/>
    <col min="12806" max="12806" width="61.7109375" style="65" customWidth="1"/>
    <col min="12807" max="12807" width="0" style="65" hidden="1" customWidth="1"/>
    <col min="12808" max="12808" width="6.7109375" style="65" customWidth="1"/>
    <col min="12809" max="12809" width="5.42578125" style="65" customWidth="1"/>
    <col min="12810" max="12810" width="4.85546875" style="65" customWidth="1"/>
    <col min="12811" max="12811" width="0.42578125" style="65" customWidth="1"/>
    <col min="12812" max="12812" width="5.5703125" style="65" customWidth="1"/>
    <col min="12813" max="12813" width="5" style="65" customWidth="1"/>
    <col min="12814" max="12814" width="4.85546875" style="65" customWidth="1"/>
    <col min="12815" max="12815" width="0.28515625" style="65" customWidth="1"/>
    <col min="12816" max="12816" width="7.28515625" style="65" customWidth="1"/>
    <col min="12817" max="12817" width="5.42578125" style="65" customWidth="1"/>
    <col min="12818" max="12818" width="6" style="65" customWidth="1"/>
    <col min="12819" max="12819" width="0.42578125" style="65" customWidth="1"/>
    <col min="12820" max="12820" width="7.5703125" style="65" customWidth="1"/>
    <col min="12821" max="12821" width="5.140625" style="65" customWidth="1"/>
    <col min="12822" max="12822" width="8.5703125" style="65" customWidth="1"/>
    <col min="12823" max="12823" width="0.85546875" style="65" customWidth="1"/>
    <col min="12824" max="12824" width="7.140625" style="65" customWidth="1"/>
    <col min="12825" max="13056" width="11.42578125" style="65"/>
    <col min="13057" max="13059" width="0" style="65" hidden="1" customWidth="1"/>
    <col min="13060" max="13060" width="2.7109375" style="65" customWidth="1"/>
    <col min="13061" max="13061" width="5.42578125" style="65" customWidth="1"/>
    <col min="13062" max="13062" width="61.7109375" style="65" customWidth="1"/>
    <col min="13063" max="13063" width="0" style="65" hidden="1" customWidth="1"/>
    <col min="13064" max="13064" width="6.7109375" style="65" customWidth="1"/>
    <col min="13065" max="13065" width="5.42578125" style="65" customWidth="1"/>
    <col min="13066" max="13066" width="4.85546875" style="65" customWidth="1"/>
    <col min="13067" max="13067" width="0.42578125" style="65" customWidth="1"/>
    <col min="13068" max="13068" width="5.5703125" style="65" customWidth="1"/>
    <col min="13069" max="13069" width="5" style="65" customWidth="1"/>
    <col min="13070" max="13070" width="4.85546875" style="65" customWidth="1"/>
    <col min="13071" max="13071" width="0.28515625" style="65" customWidth="1"/>
    <col min="13072" max="13072" width="7.28515625" style="65" customWidth="1"/>
    <col min="13073" max="13073" width="5.42578125" style="65" customWidth="1"/>
    <col min="13074" max="13074" width="6" style="65" customWidth="1"/>
    <col min="13075" max="13075" width="0.42578125" style="65" customWidth="1"/>
    <col min="13076" max="13076" width="7.5703125" style="65" customWidth="1"/>
    <col min="13077" max="13077" width="5.140625" style="65" customWidth="1"/>
    <col min="13078" max="13078" width="8.5703125" style="65" customWidth="1"/>
    <col min="13079" max="13079" width="0.85546875" style="65" customWidth="1"/>
    <col min="13080" max="13080" width="7.140625" style="65" customWidth="1"/>
    <col min="13081" max="13312" width="11.42578125" style="65"/>
    <col min="13313" max="13315" width="0" style="65" hidden="1" customWidth="1"/>
    <col min="13316" max="13316" width="2.7109375" style="65" customWidth="1"/>
    <col min="13317" max="13317" width="5.42578125" style="65" customWidth="1"/>
    <col min="13318" max="13318" width="61.7109375" style="65" customWidth="1"/>
    <col min="13319" max="13319" width="0" style="65" hidden="1" customWidth="1"/>
    <col min="13320" max="13320" width="6.7109375" style="65" customWidth="1"/>
    <col min="13321" max="13321" width="5.42578125" style="65" customWidth="1"/>
    <col min="13322" max="13322" width="4.85546875" style="65" customWidth="1"/>
    <col min="13323" max="13323" width="0.42578125" style="65" customWidth="1"/>
    <col min="13324" max="13324" width="5.5703125" style="65" customWidth="1"/>
    <col min="13325" max="13325" width="5" style="65" customWidth="1"/>
    <col min="13326" max="13326" width="4.85546875" style="65" customWidth="1"/>
    <col min="13327" max="13327" width="0.28515625" style="65" customWidth="1"/>
    <col min="13328" max="13328" width="7.28515625" style="65" customWidth="1"/>
    <col min="13329" max="13329" width="5.42578125" style="65" customWidth="1"/>
    <col min="13330" max="13330" width="6" style="65" customWidth="1"/>
    <col min="13331" max="13331" width="0.42578125" style="65" customWidth="1"/>
    <col min="13332" max="13332" width="7.5703125" style="65" customWidth="1"/>
    <col min="13333" max="13333" width="5.140625" style="65" customWidth="1"/>
    <col min="13334" max="13334" width="8.5703125" style="65" customWidth="1"/>
    <col min="13335" max="13335" width="0.85546875" style="65" customWidth="1"/>
    <col min="13336" max="13336" width="7.140625" style="65" customWidth="1"/>
    <col min="13337" max="13568" width="11.42578125" style="65"/>
    <col min="13569" max="13571" width="0" style="65" hidden="1" customWidth="1"/>
    <col min="13572" max="13572" width="2.7109375" style="65" customWidth="1"/>
    <col min="13573" max="13573" width="5.42578125" style="65" customWidth="1"/>
    <col min="13574" max="13574" width="61.7109375" style="65" customWidth="1"/>
    <col min="13575" max="13575" width="0" style="65" hidden="1" customWidth="1"/>
    <col min="13576" max="13576" width="6.7109375" style="65" customWidth="1"/>
    <col min="13577" max="13577" width="5.42578125" style="65" customWidth="1"/>
    <col min="13578" max="13578" width="4.85546875" style="65" customWidth="1"/>
    <col min="13579" max="13579" width="0.42578125" style="65" customWidth="1"/>
    <col min="13580" max="13580" width="5.5703125" style="65" customWidth="1"/>
    <col min="13581" max="13581" width="5" style="65" customWidth="1"/>
    <col min="13582" max="13582" width="4.85546875" style="65" customWidth="1"/>
    <col min="13583" max="13583" width="0.28515625" style="65" customWidth="1"/>
    <col min="13584" max="13584" width="7.28515625" style="65" customWidth="1"/>
    <col min="13585" max="13585" width="5.42578125" style="65" customWidth="1"/>
    <col min="13586" max="13586" width="6" style="65" customWidth="1"/>
    <col min="13587" max="13587" width="0.42578125" style="65" customWidth="1"/>
    <col min="13588" max="13588" width="7.5703125" style="65" customWidth="1"/>
    <col min="13589" max="13589" width="5.140625" style="65" customWidth="1"/>
    <col min="13590" max="13590" width="8.5703125" style="65" customWidth="1"/>
    <col min="13591" max="13591" width="0.85546875" style="65" customWidth="1"/>
    <col min="13592" max="13592" width="7.140625" style="65" customWidth="1"/>
    <col min="13593" max="13824" width="11.42578125" style="65"/>
    <col min="13825" max="13827" width="0" style="65" hidden="1" customWidth="1"/>
    <col min="13828" max="13828" width="2.7109375" style="65" customWidth="1"/>
    <col min="13829" max="13829" width="5.42578125" style="65" customWidth="1"/>
    <col min="13830" max="13830" width="61.7109375" style="65" customWidth="1"/>
    <col min="13831" max="13831" width="0" style="65" hidden="1" customWidth="1"/>
    <col min="13832" max="13832" width="6.7109375" style="65" customWidth="1"/>
    <col min="13833" max="13833" width="5.42578125" style="65" customWidth="1"/>
    <col min="13834" max="13834" width="4.85546875" style="65" customWidth="1"/>
    <col min="13835" max="13835" width="0.42578125" style="65" customWidth="1"/>
    <col min="13836" max="13836" width="5.5703125" style="65" customWidth="1"/>
    <col min="13837" max="13837" width="5" style="65" customWidth="1"/>
    <col min="13838" max="13838" width="4.85546875" style="65" customWidth="1"/>
    <col min="13839" max="13839" width="0.28515625" style="65" customWidth="1"/>
    <col min="13840" max="13840" width="7.28515625" style="65" customWidth="1"/>
    <col min="13841" max="13841" width="5.42578125" style="65" customWidth="1"/>
    <col min="13842" max="13842" width="6" style="65" customWidth="1"/>
    <col min="13843" max="13843" width="0.42578125" style="65" customWidth="1"/>
    <col min="13844" max="13844" width="7.5703125" style="65" customWidth="1"/>
    <col min="13845" max="13845" width="5.140625" style="65" customWidth="1"/>
    <col min="13846" max="13846" width="8.5703125" style="65" customWidth="1"/>
    <col min="13847" max="13847" width="0.85546875" style="65" customWidth="1"/>
    <col min="13848" max="13848" width="7.140625" style="65" customWidth="1"/>
    <col min="13849" max="14080" width="11.42578125" style="65"/>
    <col min="14081" max="14083" width="0" style="65" hidden="1" customWidth="1"/>
    <col min="14084" max="14084" width="2.7109375" style="65" customWidth="1"/>
    <col min="14085" max="14085" width="5.42578125" style="65" customWidth="1"/>
    <col min="14086" max="14086" width="61.7109375" style="65" customWidth="1"/>
    <col min="14087" max="14087" width="0" style="65" hidden="1" customWidth="1"/>
    <col min="14088" max="14088" width="6.7109375" style="65" customWidth="1"/>
    <col min="14089" max="14089" width="5.42578125" style="65" customWidth="1"/>
    <col min="14090" max="14090" width="4.85546875" style="65" customWidth="1"/>
    <col min="14091" max="14091" width="0.42578125" style="65" customWidth="1"/>
    <col min="14092" max="14092" width="5.5703125" style="65" customWidth="1"/>
    <col min="14093" max="14093" width="5" style="65" customWidth="1"/>
    <col min="14094" max="14094" width="4.85546875" style="65" customWidth="1"/>
    <col min="14095" max="14095" width="0.28515625" style="65" customWidth="1"/>
    <col min="14096" max="14096" width="7.28515625" style="65" customWidth="1"/>
    <col min="14097" max="14097" width="5.42578125" style="65" customWidth="1"/>
    <col min="14098" max="14098" width="6" style="65" customWidth="1"/>
    <col min="14099" max="14099" width="0.42578125" style="65" customWidth="1"/>
    <col min="14100" max="14100" width="7.5703125" style="65" customWidth="1"/>
    <col min="14101" max="14101" width="5.140625" style="65" customWidth="1"/>
    <col min="14102" max="14102" width="8.5703125" style="65" customWidth="1"/>
    <col min="14103" max="14103" width="0.85546875" style="65" customWidth="1"/>
    <col min="14104" max="14104" width="7.140625" style="65" customWidth="1"/>
    <col min="14105" max="14336" width="11.42578125" style="65"/>
    <col min="14337" max="14339" width="0" style="65" hidden="1" customWidth="1"/>
    <col min="14340" max="14340" width="2.7109375" style="65" customWidth="1"/>
    <col min="14341" max="14341" width="5.42578125" style="65" customWidth="1"/>
    <col min="14342" max="14342" width="61.7109375" style="65" customWidth="1"/>
    <col min="14343" max="14343" width="0" style="65" hidden="1" customWidth="1"/>
    <col min="14344" max="14344" width="6.7109375" style="65" customWidth="1"/>
    <col min="14345" max="14345" width="5.42578125" style="65" customWidth="1"/>
    <col min="14346" max="14346" width="4.85546875" style="65" customWidth="1"/>
    <col min="14347" max="14347" width="0.42578125" style="65" customWidth="1"/>
    <col min="14348" max="14348" width="5.5703125" style="65" customWidth="1"/>
    <col min="14349" max="14349" width="5" style="65" customWidth="1"/>
    <col min="14350" max="14350" width="4.85546875" style="65" customWidth="1"/>
    <col min="14351" max="14351" width="0.28515625" style="65" customWidth="1"/>
    <col min="14352" max="14352" width="7.28515625" style="65" customWidth="1"/>
    <col min="14353" max="14353" width="5.42578125" style="65" customWidth="1"/>
    <col min="14354" max="14354" width="6" style="65" customWidth="1"/>
    <col min="14355" max="14355" width="0.42578125" style="65" customWidth="1"/>
    <col min="14356" max="14356" width="7.5703125" style="65" customWidth="1"/>
    <col min="14357" max="14357" width="5.140625" style="65" customWidth="1"/>
    <col min="14358" max="14358" width="8.5703125" style="65" customWidth="1"/>
    <col min="14359" max="14359" width="0.85546875" style="65" customWidth="1"/>
    <col min="14360" max="14360" width="7.140625" style="65" customWidth="1"/>
    <col min="14361" max="14592" width="11.42578125" style="65"/>
    <col min="14593" max="14595" width="0" style="65" hidden="1" customWidth="1"/>
    <col min="14596" max="14596" width="2.7109375" style="65" customWidth="1"/>
    <col min="14597" max="14597" width="5.42578125" style="65" customWidth="1"/>
    <col min="14598" max="14598" width="61.7109375" style="65" customWidth="1"/>
    <col min="14599" max="14599" width="0" style="65" hidden="1" customWidth="1"/>
    <col min="14600" max="14600" width="6.7109375" style="65" customWidth="1"/>
    <col min="14601" max="14601" width="5.42578125" style="65" customWidth="1"/>
    <col min="14602" max="14602" width="4.85546875" style="65" customWidth="1"/>
    <col min="14603" max="14603" width="0.42578125" style="65" customWidth="1"/>
    <col min="14604" max="14604" width="5.5703125" style="65" customWidth="1"/>
    <col min="14605" max="14605" width="5" style="65" customWidth="1"/>
    <col min="14606" max="14606" width="4.85546875" style="65" customWidth="1"/>
    <col min="14607" max="14607" width="0.28515625" style="65" customWidth="1"/>
    <col min="14608" max="14608" width="7.28515625" style="65" customWidth="1"/>
    <col min="14609" max="14609" width="5.42578125" style="65" customWidth="1"/>
    <col min="14610" max="14610" width="6" style="65" customWidth="1"/>
    <col min="14611" max="14611" width="0.42578125" style="65" customWidth="1"/>
    <col min="14612" max="14612" width="7.5703125" style="65" customWidth="1"/>
    <col min="14613" max="14613" width="5.140625" style="65" customWidth="1"/>
    <col min="14614" max="14614" width="8.5703125" style="65" customWidth="1"/>
    <col min="14615" max="14615" width="0.85546875" style="65" customWidth="1"/>
    <col min="14616" max="14616" width="7.140625" style="65" customWidth="1"/>
    <col min="14617" max="14848" width="11.42578125" style="65"/>
    <col min="14849" max="14851" width="0" style="65" hidden="1" customWidth="1"/>
    <col min="14852" max="14852" width="2.7109375" style="65" customWidth="1"/>
    <col min="14853" max="14853" width="5.42578125" style="65" customWidth="1"/>
    <col min="14854" max="14854" width="61.7109375" style="65" customWidth="1"/>
    <col min="14855" max="14855" width="0" style="65" hidden="1" customWidth="1"/>
    <col min="14856" max="14856" width="6.7109375" style="65" customWidth="1"/>
    <col min="14857" max="14857" width="5.42578125" style="65" customWidth="1"/>
    <col min="14858" max="14858" width="4.85546875" style="65" customWidth="1"/>
    <col min="14859" max="14859" width="0.42578125" style="65" customWidth="1"/>
    <col min="14860" max="14860" width="5.5703125" style="65" customWidth="1"/>
    <col min="14861" max="14861" width="5" style="65" customWidth="1"/>
    <col min="14862" max="14862" width="4.85546875" style="65" customWidth="1"/>
    <col min="14863" max="14863" width="0.28515625" style="65" customWidth="1"/>
    <col min="14864" max="14864" width="7.28515625" style="65" customWidth="1"/>
    <col min="14865" max="14865" width="5.42578125" style="65" customWidth="1"/>
    <col min="14866" max="14866" width="6" style="65" customWidth="1"/>
    <col min="14867" max="14867" width="0.42578125" style="65" customWidth="1"/>
    <col min="14868" max="14868" width="7.5703125" style="65" customWidth="1"/>
    <col min="14869" max="14869" width="5.140625" style="65" customWidth="1"/>
    <col min="14870" max="14870" width="8.5703125" style="65" customWidth="1"/>
    <col min="14871" max="14871" width="0.85546875" style="65" customWidth="1"/>
    <col min="14872" max="14872" width="7.140625" style="65" customWidth="1"/>
    <col min="14873" max="15104" width="11.42578125" style="65"/>
    <col min="15105" max="15107" width="0" style="65" hidden="1" customWidth="1"/>
    <col min="15108" max="15108" width="2.7109375" style="65" customWidth="1"/>
    <col min="15109" max="15109" width="5.42578125" style="65" customWidth="1"/>
    <col min="15110" max="15110" width="61.7109375" style="65" customWidth="1"/>
    <col min="15111" max="15111" width="0" style="65" hidden="1" customWidth="1"/>
    <col min="15112" max="15112" width="6.7109375" style="65" customWidth="1"/>
    <col min="15113" max="15113" width="5.42578125" style="65" customWidth="1"/>
    <col min="15114" max="15114" width="4.85546875" style="65" customWidth="1"/>
    <col min="15115" max="15115" width="0.42578125" style="65" customWidth="1"/>
    <col min="15116" max="15116" width="5.5703125" style="65" customWidth="1"/>
    <col min="15117" max="15117" width="5" style="65" customWidth="1"/>
    <col min="15118" max="15118" width="4.85546875" style="65" customWidth="1"/>
    <col min="15119" max="15119" width="0.28515625" style="65" customWidth="1"/>
    <col min="15120" max="15120" width="7.28515625" style="65" customWidth="1"/>
    <col min="15121" max="15121" width="5.42578125" style="65" customWidth="1"/>
    <col min="15122" max="15122" width="6" style="65" customWidth="1"/>
    <col min="15123" max="15123" width="0.42578125" style="65" customWidth="1"/>
    <col min="15124" max="15124" width="7.5703125" style="65" customWidth="1"/>
    <col min="15125" max="15125" width="5.140625" style="65" customWidth="1"/>
    <col min="15126" max="15126" width="8.5703125" style="65" customWidth="1"/>
    <col min="15127" max="15127" width="0.85546875" style="65" customWidth="1"/>
    <col min="15128" max="15128" width="7.140625" style="65" customWidth="1"/>
    <col min="15129" max="15360" width="11.42578125" style="65"/>
    <col min="15361" max="15363" width="0" style="65" hidden="1" customWidth="1"/>
    <col min="15364" max="15364" width="2.7109375" style="65" customWidth="1"/>
    <col min="15365" max="15365" width="5.42578125" style="65" customWidth="1"/>
    <col min="15366" max="15366" width="61.7109375" style="65" customWidth="1"/>
    <col min="15367" max="15367" width="0" style="65" hidden="1" customWidth="1"/>
    <col min="15368" max="15368" width="6.7109375" style="65" customWidth="1"/>
    <col min="15369" max="15369" width="5.42578125" style="65" customWidth="1"/>
    <col min="15370" max="15370" width="4.85546875" style="65" customWidth="1"/>
    <col min="15371" max="15371" width="0.42578125" style="65" customWidth="1"/>
    <col min="15372" max="15372" width="5.5703125" style="65" customWidth="1"/>
    <col min="15373" max="15373" width="5" style="65" customWidth="1"/>
    <col min="15374" max="15374" width="4.85546875" style="65" customWidth="1"/>
    <col min="15375" max="15375" width="0.28515625" style="65" customWidth="1"/>
    <col min="15376" max="15376" width="7.28515625" style="65" customWidth="1"/>
    <col min="15377" max="15377" width="5.42578125" style="65" customWidth="1"/>
    <col min="15378" max="15378" width="6" style="65" customWidth="1"/>
    <col min="15379" max="15379" width="0.42578125" style="65" customWidth="1"/>
    <col min="15380" max="15380" width="7.5703125" style="65" customWidth="1"/>
    <col min="15381" max="15381" width="5.140625" style="65" customWidth="1"/>
    <col min="15382" max="15382" width="8.5703125" style="65" customWidth="1"/>
    <col min="15383" max="15383" width="0.85546875" style="65" customWidth="1"/>
    <col min="15384" max="15384" width="7.140625" style="65" customWidth="1"/>
    <col min="15385" max="15616" width="11.42578125" style="65"/>
    <col min="15617" max="15619" width="0" style="65" hidden="1" customWidth="1"/>
    <col min="15620" max="15620" width="2.7109375" style="65" customWidth="1"/>
    <col min="15621" max="15621" width="5.42578125" style="65" customWidth="1"/>
    <col min="15622" max="15622" width="61.7109375" style="65" customWidth="1"/>
    <col min="15623" max="15623" width="0" style="65" hidden="1" customWidth="1"/>
    <col min="15624" max="15624" width="6.7109375" style="65" customWidth="1"/>
    <col min="15625" max="15625" width="5.42578125" style="65" customWidth="1"/>
    <col min="15626" max="15626" width="4.85546875" style="65" customWidth="1"/>
    <col min="15627" max="15627" width="0.42578125" style="65" customWidth="1"/>
    <col min="15628" max="15628" width="5.5703125" style="65" customWidth="1"/>
    <col min="15629" max="15629" width="5" style="65" customWidth="1"/>
    <col min="15630" max="15630" width="4.85546875" style="65" customWidth="1"/>
    <col min="15631" max="15631" width="0.28515625" style="65" customWidth="1"/>
    <col min="15632" max="15632" width="7.28515625" style="65" customWidth="1"/>
    <col min="15633" max="15633" width="5.42578125" style="65" customWidth="1"/>
    <col min="15634" max="15634" width="6" style="65" customWidth="1"/>
    <col min="15635" max="15635" width="0.42578125" style="65" customWidth="1"/>
    <col min="15636" max="15636" width="7.5703125" style="65" customWidth="1"/>
    <col min="15637" max="15637" width="5.140625" style="65" customWidth="1"/>
    <col min="15638" max="15638" width="8.5703125" style="65" customWidth="1"/>
    <col min="15639" max="15639" width="0.85546875" style="65" customWidth="1"/>
    <col min="15640" max="15640" width="7.140625" style="65" customWidth="1"/>
    <col min="15641" max="15872" width="11.42578125" style="65"/>
    <col min="15873" max="15875" width="0" style="65" hidden="1" customWidth="1"/>
    <col min="15876" max="15876" width="2.7109375" style="65" customWidth="1"/>
    <col min="15877" max="15877" width="5.42578125" style="65" customWidth="1"/>
    <col min="15878" max="15878" width="61.7109375" style="65" customWidth="1"/>
    <col min="15879" max="15879" width="0" style="65" hidden="1" customWidth="1"/>
    <col min="15880" max="15880" width="6.7109375" style="65" customWidth="1"/>
    <col min="15881" max="15881" width="5.42578125" style="65" customWidth="1"/>
    <col min="15882" max="15882" width="4.85546875" style="65" customWidth="1"/>
    <col min="15883" max="15883" width="0.42578125" style="65" customWidth="1"/>
    <col min="15884" max="15884" width="5.5703125" style="65" customWidth="1"/>
    <col min="15885" max="15885" width="5" style="65" customWidth="1"/>
    <col min="15886" max="15886" width="4.85546875" style="65" customWidth="1"/>
    <col min="15887" max="15887" width="0.28515625" style="65" customWidth="1"/>
    <col min="15888" max="15888" width="7.28515625" style="65" customWidth="1"/>
    <col min="15889" max="15889" width="5.42578125" style="65" customWidth="1"/>
    <col min="15890" max="15890" width="6" style="65" customWidth="1"/>
    <col min="15891" max="15891" width="0.42578125" style="65" customWidth="1"/>
    <col min="15892" max="15892" width="7.5703125" style="65" customWidth="1"/>
    <col min="15893" max="15893" width="5.140625" style="65" customWidth="1"/>
    <col min="15894" max="15894" width="8.5703125" style="65" customWidth="1"/>
    <col min="15895" max="15895" width="0.85546875" style="65" customWidth="1"/>
    <col min="15896" max="15896" width="7.140625" style="65" customWidth="1"/>
    <col min="15897" max="16128" width="11.42578125" style="65"/>
    <col min="16129" max="16131" width="0" style="65" hidden="1" customWidth="1"/>
    <col min="16132" max="16132" width="2.7109375" style="65" customWidth="1"/>
    <col min="16133" max="16133" width="5.42578125" style="65" customWidth="1"/>
    <col min="16134" max="16134" width="61.7109375" style="65" customWidth="1"/>
    <col min="16135" max="16135" width="0" style="65" hidden="1" customWidth="1"/>
    <col min="16136" max="16136" width="6.7109375" style="65" customWidth="1"/>
    <col min="16137" max="16137" width="5.42578125" style="65" customWidth="1"/>
    <col min="16138" max="16138" width="4.85546875" style="65" customWidth="1"/>
    <col min="16139" max="16139" width="0.42578125" style="65" customWidth="1"/>
    <col min="16140" max="16140" width="5.5703125" style="65" customWidth="1"/>
    <col min="16141" max="16141" width="5" style="65" customWidth="1"/>
    <col min="16142" max="16142" width="4.85546875" style="65" customWidth="1"/>
    <col min="16143" max="16143" width="0.28515625" style="65" customWidth="1"/>
    <col min="16144" max="16144" width="7.28515625" style="65" customWidth="1"/>
    <col min="16145" max="16145" width="5.42578125" style="65" customWidth="1"/>
    <col min="16146" max="16146" width="6" style="65" customWidth="1"/>
    <col min="16147" max="16147" width="0.42578125" style="65" customWidth="1"/>
    <col min="16148" max="16148" width="7.5703125" style="65" customWidth="1"/>
    <col min="16149" max="16149" width="5.140625" style="65" customWidth="1"/>
    <col min="16150" max="16150" width="8.5703125" style="65" customWidth="1"/>
    <col min="16151" max="16151" width="0.85546875" style="65" customWidth="1"/>
    <col min="16152" max="16152" width="7.140625" style="65" customWidth="1"/>
    <col min="16153" max="16384" width="11.42578125" style="65"/>
  </cols>
  <sheetData>
    <row r="2" spans="1:32" ht="11.25" customHeight="1">
      <c r="E2" s="1886" t="s">
        <v>232</v>
      </c>
      <c r="F2" s="1886"/>
      <c r="G2" s="1886"/>
      <c r="H2" s="1886"/>
      <c r="I2" s="1886"/>
      <c r="J2" s="1886"/>
      <c r="K2" s="1886"/>
      <c r="L2" s="1886"/>
      <c r="M2" s="1886"/>
      <c r="N2" s="1886"/>
      <c r="O2" s="1886"/>
      <c r="P2" s="1886"/>
      <c r="Q2" s="1886"/>
      <c r="R2" s="1886"/>
      <c r="S2" s="1886"/>
      <c r="T2" s="1886"/>
      <c r="U2" s="1886"/>
      <c r="V2" s="1886"/>
      <c r="W2" s="67"/>
    </row>
    <row r="3" spans="1:32" ht="11.25" customHeight="1">
      <c r="E3" s="1886">
        <v>2015</v>
      </c>
      <c r="F3" s="1886"/>
      <c r="G3" s="1886"/>
      <c r="H3" s="1886"/>
      <c r="I3" s="1886"/>
      <c r="J3" s="1886"/>
      <c r="K3" s="1886"/>
      <c r="L3" s="1886"/>
      <c r="M3" s="1886"/>
      <c r="N3" s="1886"/>
      <c r="O3" s="1886"/>
      <c r="P3" s="1886"/>
      <c r="Q3" s="1886"/>
      <c r="R3" s="1886"/>
      <c r="S3" s="1886"/>
      <c r="T3" s="1886"/>
      <c r="U3" s="1886"/>
      <c r="V3" s="1886"/>
      <c r="W3" s="67"/>
    </row>
    <row r="4" spans="1:32" ht="3.75" customHeight="1" thickBot="1">
      <c r="E4" s="563"/>
      <c r="F4" s="563"/>
      <c r="G4" s="563"/>
      <c r="H4" s="564"/>
      <c r="I4" s="564"/>
      <c r="J4" s="564"/>
      <c r="K4" s="564"/>
      <c r="L4" s="564"/>
      <c r="M4" s="564"/>
      <c r="N4" s="564"/>
      <c r="O4" s="564"/>
      <c r="P4" s="564"/>
      <c r="Q4" s="564"/>
      <c r="R4" s="564"/>
      <c r="S4" s="564"/>
      <c r="T4" s="564"/>
      <c r="U4" s="564"/>
      <c r="V4" s="564"/>
    </row>
    <row r="5" spans="1:32" ht="10.5" customHeight="1">
      <c r="E5" s="1856" t="s">
        <v>3</v>
      </c>
      <c r="F5" s="178"/>
      <c r="G5" s="244"/>
      <c r="H5" s="565" t="s">
        <v>233</v>
      </c>
      <c r="I5" s="565"/>
      <c r="J5" s="565"/>
      <c r="K5" s="565"/>
      <c r="L5" s="565"/>
      <c r="M5" s="565"/>
      <c r="N5" s="565"/>
      <c r="O5" s="566"/>
      <c r="P5" s="565" t="s">
        <v>234</v>
      </c>
      <c r="Q5" s="565"/>
      <c r="R5" s="565"/>
      <c r="S5" s="565"/>
      <c r="T5" s="565"/>
      <c r="U5" s="565" t="s">
        <v>171</v>
      </c>
      <c r="V5" s="567"/>
    </row>
    <row r="6" spans="1:32" ht="10.5" customHeight="1">
      <c r="E6" s="1872"/>
      <c r="F6" s="97" t="s">
        <v>235</v>
      </c>
      <c r="G6" s="98"/>
      <c r="H6" s="568" t="s">
        <v>236</v>
      </c>
      <c r="I6" s="568"/>
      <c r="J6" s="568"/>
      <c r="K6" s="569"/>
      <c r="L6" s="568" t="s">
        <v>237</v>
      </c>
      <c r="M6" s="568"/>
      <c r="N6" s="568"/>
      <c r="O6" s="569"/>
      <c r="P6" s="568" t="s">
        <v>236</v>
      </c>
      <c r="Q6" s="568"/>
      <c r="R6" s="568"/>
      <c r="S6" s="569"/>
      <c r="T6" s="568" t="s">
        <v>237</v>
      </c>
      <c r="U6" s="568"/>
      <c r="V6" s="570"/>
      <c r="W6" s="69"/>
      <c r="X6" s="82"/>
    </row>
    <row r="7" spans="1:32" ht="10.5" customHeight="1">
      <c r="A7" s="396" t="s">
        <v>9</v>
      </c>
      <c r="B7" s="396" t="s">
        <v>10</v>
      </c>
      <c r="C7" s="396" t="s">
        <v>11</v>
      </c>
      <c r="E7" s="1892"/>
      <c r="F7" s="69"/>
      <c r="G7" s="97"/>
      <c r="H7" s="571" t="s">
        <v>238</v>
      </c>
      <c r="I7" s="571" t="s">
        <v>239</v>
      </c>
      <c r="J7" s="571" t="s">
        <v>240</v>
      </c>
      <c r="K7" s="571"/>
      <c r="L7" s="571" t="s">
        <v>238</v>
      </c>
      <c r="M7" s="571" t="s">
        <v>239</v>
      </c>
      <c r="N7" s="571" t="s">
        <v>240</v>
      </c>
      <c r="O7" s="571"/>
      <c r="P7" s="571" t="s">
        <v>238</v>
      </c>
      <c r="Q7" s="571" t="s">
        <v>239</v>
      </c>
      <c r="R7" s="571" t="s">
        <v>240</v>
      </c>
      <c r="S7" s="571"/>
      <c r="T7" s="571" t="s">
        <v>238</v>
      </c>
      <c r="U7" s="571" t="s">
        <v>239</v>
      </c>
      <c r="V7" s="572" t="s">
        <v>240</v>
      </c>
      <c r="W7" s="573"/>
      <c r="X7" s="574"/>
      <c r="Y7" s="574"/>
      <c r="Z7" s="574"/>
      <c r="AA7" s="574"/>
      <c r="AB7" s="574"/>
      <c r="AC7" s="574"/>
      <c r="AD7" s="574"/>
      <c r="AE7" s="574"/>
      <c r="AF7" s="574"/>
    </row>
    <row r="8" spans="1:32" s="579" customFormat="1" ht="12.75" customHeight="1">
      <c r="A8" s="396"/>
      <c r="B8" s="396"/>
      <c r="C8" s="396"/>
      <c r="D8" s="396"/>
      <c r="E8" s="1868">
        <v>1401</v>
      </c>
      <c r="F8" s="124" t="s">
        <v>22</v>
      </c>
      <c r="G8" s="103"/>
      <c r="H8" s="575">
        <f>SUM(H9:H14)</f>
        <v>246</v>
      </c>
      <c r="I8" s="575">
        <f>SUM(I9:I14)</f>
        <v>3</v>
      </c>
      <c r="J8" s="575">
        <f>SUM(J9:J14)</f>
        <v>20</v>
      </c>
      <c r="K8" s="575"/>
      <c r="L8" s="575">
        <f>SUM(L9:L14)</f>
        <v>448</v>
      </c>
      <c r="M8" s="575">
        <f>SUM(M9:M14)</f>
        <v>25</v>
      </c>
      <c r="N8" s="575">
        <f>SUM(N9:N14)</f>
        <v>20</v>
      </c>
      <c r="O8" s="575"/>
      <c r="P8" s="575">
        <f>SUM(P9:P14)</f>
        <v>15993</v>
      </c>
      <c r="Q8" s="575">
        <f>SUM(Q9:Q14)</f>
        <v>13</v>
      </c>
      <c r="R8" s="575">
        <f>SUM(R9:R14)</f>
        <v>1949</v>
      </c>
      <c r="S8" s="575"/>
      <c r="T8" s="575">
        <f>SUM(T9:T14)</f>
        <v>24998</v>
      </c>
      <c r="U8" s="575">
        <f>SUM(U9:U14)</f>
        <v>13</v>
      </c>
      <c r="V8" s="576">
        <f>SUM(V9:V14)</f>
        <v>3350</v>
      </c>
      <c r="W8" s="577"/>
      <c r="X8" s="578"/>
      <c r="Y8" s="578"/>
    </row>
    <row r="9" spans="1:32" s="579" customFormat="1" ht="12" customHeight="1">
      <c r="A9" s="396">
        <v>1</v>
      </c>
      <c r="B9" s="396">
        <v>1</v>
      </c>
      <c r="C9" s="396">
        <v>11</v>
      </c>
      <c r="D9" s="396"/>
      <c r="E9" s="1868"/>
      <c r="F9" s="129" t="s">
        <v>23</v>
      </c>
      <c r="G9" s="69"/>
      <c r="H9" s="580">
        <v>25</v>
      </c>
      <c r="I9" s="580">
        <v>3</v>
      </c>
      <c r="J9" s="580">
        <v>11</v>
      </c>
      <c r="K9" s="580"/>
      <c r="L9" s="580">
        <v>62</v>
      </c>
      <c r="M9" s="580">
        <v>25</v>
      </c>
      <c r="N9" s="580">
        <v>11</v>
      </c>
      <c r="O9" s="580"/>
      <c r="P9" s="580">
        <v>2688</v>
      </c>
      <c r="Q9" s="580">
        <v>0</v>
      </c>
      <c r="R9" s="580">
        <v>651</v>
      </c>
      <c r="S9" s="580"/>
      <c r="T9" s="580">
        <v>5835</v>
      </c>
      <c r="U9" s="580">
        <v>0</v>
      </c>
      <c r="V9" s="581">
        <v>651</v>
      </c>
      <c r="W9" s="577"/>
      <c r="X9" s="578"/>
    </row>
    <row r="10" spans="1:32" s="586" customFormat="1" ht="12" customHeight="1">
      <c r="A10" s="582">
        <v>1</v>
      </c>
      <c r="B10" s="582">
        <v>1</v>
      </c>
      <c r="C10" s="582">
        <v>5</v>
      </c>
      <c r="D10" s="582"/>
      <c r="E10" s="1868"/>
      <c r="F10" s="128" t="s">
        <v>24</v>
      </c>
      <c r="G10" s="69"/>
      <c r="H10" s="583">
        <v>43</v>
      </c>
      <c r="I10" s="583">
        <v>0</v>
      </c>
      <c r="J10" s="583">
        <v>0</v>
      </c>
      <c r="K10" s="583"/>
      <c r="L10" s="583">
        <v>55</v>
      </c>
      <c r="M10" s="583">
        <v>0</v>
      </c>
      <c r="N10" s="583">
        <v>0</v>
      </c>
      <c r="O10" s="583"/>
      <c r="P10" s="583">
        <v>6043</v>
      </c>
      <c r="Q10" s="583">
        <v>0</v>
      </c>
      <c r="R10" s="583">
        <v>527</v>
      </c>
      <c r="S10" s="583"/>
      <c r="T10" s="583">
        <v>9104</v>
      </c>
      <c r="U10" s="583">
        <v>0</v>
      </c>
      <c r="V10" s="584">
        <v>1915</v>
      </c>
      <c r="W10" s="585"/>
      <c r="X10" s="578"/>
      <c r="Y10" s="506"/>
    </row>
    <row r="11" spans="1:32" s="586" customFormat="1" ht="12" customHeight="1">
      <c r="A11" s="582">
        <v>1</v>
      </c>
      <c r="B11" s="582">
        <v>1</v>
      </c>
      <c r="C11" s="582">
        <v>12</v>
      </c>
      <c r="D11" s="582"/>
      <c r="E11" s="1868"/>
      <c r="F11" s="128" t="s">
        <v>25</v>
      </c>
      <c r="G11" s="69"/>
      <c r="H11" s="583">
        <v>57</v>
      </c>
      <c r="I11" s="583">
        <v>0</v>
      </c>
      <c r="J11" s="583">
        <v>0</v>
      </c>
      <c r="K11" s="583"/>
      <c r="L11" s="583">
        <v>122</v>
      </c>
      <c r="M11" s="583">
        <v>0</v>
      </c>
      <c r="N11" s="583">
        <v>0</v>
      </c>
      <c r="O11" s="583"/>
      <c r="P11" s="583">
        <v>6356</v>
      </c>
      <c r="Q11" s="583">
        <v>0</v>
      </c>
      <c r="R11" s="583">
        <v>758</v>
      </c>
      <c r="S11" s="583"/>
      <c r="T11" s="583">
        <v>8962</v>
      </c>
      <c r="U11" s="583">
        <v>0</v>
      </c>
      <c r="V11" s="584">
        <v>762</v>
      </c>
      <c r="W11" s="585"/>
      <c r="X11" s="578"/>
      <c r="Y11" s="506"/>
    </row>
    <row r="12" spans="1:32" ht="12" customHeight="1">
      <c r="A12" s="396">
        <v>1</v>
      </c>
      <c r="B12" s="396">
        <v>1</v>
      </c>
      <c r="C12" s="396">
        <v>2</v>
      </c>
      <c r="E12" s="1868"/>
      <c r="F12" s="129" t="s">
        <v>26</v>
      </c>
      <c r="G12" s="112"/>
      <c r="H12" s="580">
        <v>2</v>
      </c>
      <c r="I12" s="580">
        <v>0</v>
      </c>
      <c r="J12" s="580">
        <v>0</v>
      </c>
      <c r="K12" s="580"/>
      <c r="L12" s="580">
        <v>4</v>
      </c>
      <c r="M12" s="580">
        <v>0</v>
      </c>
      <c r="N12" s="580">
        <v>0</v>
      </c>
      <c r="O12" s="580"/>
      <c r="P12" s="580">
        <v>125</v>
      </c>
      <c r="Q12" s="580">
        <v>0</v>
      </c>
      <c r="R12" s="580">
        <v>0</v>
      </c>
      <c r="S12" s="580"/>
      <c r="T12" s="580">
        <v>141</v>
      </c>
      <c r="U12" s="580">
        <v>0</v>
      </c>
      <c r="V12" s="581">
        <v>0</v>
      </c>
      <c r="W12" s="3"/>
      <c r="X12" s="578"/>
      <c r="Y12" s="506"/>
    </row>
    <row r="13" spans="1:32" s="579" customFormat="1" ht="12" customHeight="1">
      <c r="A13" s="396">
        <v>1</v>
      </c>
      <c r="B13" s="396">
        <v>1</v>
      </c>
      <c r="C13" s="396">
        <v>4</v>
      </c>
      <c r="D13" s="396"/>
      <c r="E13" s="1868"/>
      <c r="F13" s="129" t="s">
        <v>27</v>
      </c>
      <c r="G13" s="69"/>
      <c r="H13" s="580">
        <v>4</v>
      </c>
      <c r="I13" s="580">
        <v>0</v>
      </c>
      <c r="J13" s="580">
        <v>0</v>
      </c>
      <c r="K13" s="580"/>
      <c r="L13" s="580">
        <v>8</v>
      </c>
      <c r="M13" s="580">
        <v>0</v>
      </c>
      <c r="N13" s="580">
        <v>0</v>
      </c>
      <c r="O13" s="580"/>
      <c r="P13" s="580">
        <v>279</v>
      </c>
      <c r="Q13" s="580">
        <v>0</v>
      </c>
      <c r="R13" s="580">
        <v>0</v>
      </c>
      <c r="S13" s="580"/>
      <c r="T13" s="580">
        <v>371</v>
      </c>
      <c r="U13" s="580">
        <v>0</v>
      </c>
      <c r="V13" s="581">
        <v>0</v>
      </c>
      <c r="W13" s="577"/>
      <c r="X13" s="578"/>
      <c r="Z13" s="65"/>
      <c r="AA13" s="578"/>
      <c r="AB13" s="578"/>
      <c r="AC13" s="578"/>
    </row>
    <row r="14" spans="1:32" ht="12" customHeight="1">
      <c r="A14" s="396">
        <v>1</v>
      </c>
      <c r="B14" s="396">
        <v>1</v>
      </c>
      <c r="C14" s="396">
        <v>1</v>
      </c>
      <c r="E14" s="1868"/>
      <c r="F14" s="129" t="s">
        <v>69</v>
      </c>
      <c r="G14" s="69"/>
      <c r="H14" s="580">
        <v>115</v>
      </c>
      <c r="I14" s="580">
        <v>0</v>
      </c>
      <c r="J14" s="580">
        <v>9</v>
      </c>
      <c r="K14" s="580"/>
      <c r="L14" s="580">
        <v>197</v>
      </c>
      <c r="M14" s="580">
        <v>0</v>
      </c>
      <c r="N14" s="580">
        <v>9</v>
      </c>
      <c r="O14" s="580"/>
      <c r="P14" s="580">
        <v>502</v>
      </c>
      <c r="Q14" s="580">
        <v>13</v>
      </c>
      <c r="R14" s="580">
        <v>13</v>
      </c>
      <c r="S14" s="580">
        <v>563</v>
      </c>
      <c r="T14" s="580">
        <v>585</v>
      </c>
      <c r="U14" s="580">
        <v>13</v>
      </c>
      <c r="V14" s="581">
        <v>22</v>
      </c>
      <c r="W14" s="3"/>
      <c r="X14" s="578"/>
      <c r="Y14" s="506"/>
    </row>
    <row r="15" spans="1:32" s="579" customFormat="1" ht="12.75" customHeight="1">
      <c r="A15" s="396"/>
      <c r="B15" s="396"/>
      <c r="C15" s="396"/>
      <c r="D15" s="396"/>
      <c r="E15" s="1824">
        <v>1402</v>
      </c>
      <c r="F15" s="113" t="s">
        <v>29</v>
      </c>
      <c r="G15" s="114"/>
      <c r="H15" s="587">
        <f>SUM(H16:H23)</f>
        <v>784</v>
      </c>
      <c r="I15" s="587">
        <f>SUM(I16:I23)</f>
        <v>0</v>
      </c>
      <c r="J15" s="587">
        <f>SUM(J16:J23)</f>
        <v>140</v>
      </c>
      <c r="K15" s="587"/>
      <c r="L15" s="587">
        <f>SUM(L16:L23)</f>
        <v>1559</v>
      </c>
      <c r="M15" s="587">
        <f>SUM(M16:M23)</f>
        <v>0</v>
      </c>
      <c r="N15" s="587">
        <f>SUM(N16:N23)</f>
        <v>154</v>
      </c>
      <c r="O15" s="587"/>
      <c r="P15" s="587">
        <f>SUM(P16:P23)</f>
        <v>39733</v>
      </c>
      <c r="Q15" s="587">
        <f>SUM(Q16:Q23)</f>
        <v>0</v>
      </c>
      <c r="R15" s="587">
        <f>SUM(R16:R23)</f>
        <v>7240</v>
      </c>
      <c r="S15" s="587"/>
      <c r="T15" s="587">
        <f>SUM(T16:T23)</f>
        <v>50637</v>
      </c>
      <c r="U15" s="587">
        <f>SUM(U16:U23)</f>
        <v>0</v>
      </c>
      <c r="V15" s="588">
        <f>SUM(V16:V23)</f>
        <v>14103</v>
      </c>
      <c r="W15" s="577"/>
      <c r="X15" s="578"/>
      <c r="Y15" s="578"/>
    </row>
    <row r="16" spans="1:32" ht="12" customHeight="1">
      <c r="A16" s="396">
        <v>2</v>
      </c>
      <c r="B16" s="396">
        <v>4</v>
      </c>
      <c r="C16" s="396">
        <v>11</v>
      </c>
      <c r="E16" s="1824"/>
      <c r="F16" s="128" t="s">
        <v>30</v>
      </c>
      <c r="G16" s="69"/>
      <c r="H16" s="583">
        <v>402</v>
      </c>
      <c r="I16" s="583">
        <v>0</v>
      </c>
      <c r="J16" s="583">
        <v>140</v>
      </c>
      <c r="K16" s="583"/>
      <c r="L16" s="583">
        <v>890</v>
      </c>
      <c r="M16" s="583">
        <v>0</v>
      </c>
      <c r="N16" s="583">
        <v>154</v>
      </c>
      <c r="O16" s="583"/>
      <c r="P16" s="583">
        <v>12456</v>
      </c>
      <c r="Q16" s="583">
        <v>0</v>
      </c>
      <c r="R16" s="583">
        <v>3568</v>
      </c>
      <c r="S16" s="583"/>
      <c r="T16" s="583">
        <v>16427</v>
      </c>
      <c r="U16" s="583">
        <v>0</v>
      </c>
      <c r="V16" s="584">
        <v>7682</v>
      </c>
    </row>
    <row r="17" spans="1:25" ht="12" customHeight="1">
      <c r="A17" s="396">
        <v>2</v>
      </c>
      <c r="B17" s="396">
        <v>4</v>
      </c>
      <c r="C17" s="396">
        <v>10</v>
      </c>
      <c r="E17" s="1824"/>
      <c r="F17" s="128" t="s">
        <v>31</v>
      </c>
      <c r="G17" s="69"/>
      <c r="H17" s="583">
        <v>3</v>
      </c>
      <c r="I17" s="583">
        <v>0</v>
      </c>
      <c r="J17" s="583">
        <v>0</v>
      </c>
      <c r="K17" s="583"/>
      <c r="L17" s="583">
        <v>5</v>
      </c>
      <c r="M17" s="583">
        <v>0</v>
      </c>
      <c r="N17" s="583">
        <v>0</v>
      </c>
      <c r="O17" s="583"/>
      <c r="P17" s="583">
        <v>7365</v>
      </c>
      <c r="Q17" s="583">
        <v>0</v>
      </c>
      <c r="R17" s="583">
        <v>2365</v>
      </c>
      <c r="S17" s="583"/>
      <c r="T17" s="583">
        <v>9104</v>
      </c>
      <c r="U17" s="583">
        <v>0</v>
      </c>
      <c r="V17" s="584">
        <v>3908</v>
      </c>
    </row>
    <row r="18" spans="1:25" ht="12" customHeight="1">
      <c r="A18" s="396">
        <v>2</v>
      </c>
      <c r="B18" s="396">
        <v>4</v>
      </c>
      <c r="C18" s="396">
        <v>10</v>
      </c>
      <c r="E18" s="1824"/>
      <c r="F18" s="128" t="s">
        <v>32</v>
      </c>
      <c r="G18" s="69"/>
      <c r="H18" s="583">
        <v>3</v>
      </c>
      <c r="I18" s="583">
        <v>0</v>
      </c>
      <c r="J18" s="583">
        <v>0</v>
      </c>
      <c r="K18" s="583"/>
      <c r="L18" s="583">
        <v>5</v>
      </c>
      <c r="M18" s="583">
        <v>0</v>
      </c>
      <c r="N18" s="583">
        <v>0</v>
      </c>
      <c r="O18" s="583"/>
      <c r="P18" s="583">
        <v>4652</v>
      </c>
      <c r="Q18" s="583">
        <v>0</v>
      </c>
      <c r="R18" s="583">
        <v>1210</v>
      </c>
      <c r="S18" s="583"/>
      <c r="T18" s="583">
        <v>5701</v>
      </c>
      <c r="U18" s="583">
        <v>0</v>
      </c>
      <c r="V18" s="584">
        <v>2145</v>
      </c>
    </row>
    <row r="19" spans="1:25" ht="12" customHeight="1">
      <c r="A19" s="396">
        <v>2</v>
      </c>
      <c r="B19" s="396">
        <v>4</v>
      </c>
      <c r="C19" s="396">
        <v>3</v>
      </c>
      <c r="E19" s="1824"/>
      <c r="F19" s="128" t="s">
        <v>33</v>
      </c>
      <c r="G19" s="69"/>
      <c r="H19" s="583">
        <v>365</v>
      </c>
      <c r="I19" s="583">
        <v>0</v>
      </c>
      <c r="J19" s="583">
        <v>0</v>
      </c>
      <c r="K19" s="583"/>
      <c r="L19" s="583">
        <v>639</v>
      </c>
      <c r="M19" s="583">
        <v>0</v>
      </c>
      <c r="N19" s="583">
        <v>0</v>
      </c>
      <c r="O19" s="583"/>
      <c r="P19" s="583">
        <v>3010</v>
      </c>
      <c r="Q19" s="583">
        <v>0</v>
      </c>
      <c r="R19" s="583">
        <v>97</v>
      </c>
      <c r="S19" s="583"/>
      <c r="T19" s="583">
        <v>6943</v>
      </c>
      <c r="U19" s="583">
        <v>0</v>
      </c>
      <c r="V19" s="584">
        <v>368</v>
      </c>
    </row>
    <row r="20" spans="1:25" ht="12" customHeight="1">
      <c r="A20" s="396">
        <v>2</v>
      </c>
      <c r="B20" s="396">
        <v>4</v>
      </c>
      <c r="C20" s="396">
        <v>7</v>
      </c>
      <c r="E20" s="1824"/>
      <c r="F20" s="128" t="s">
        <v>34</v>
      </c>
      <c r="G20" s="69"/>
      <c r="H20" s="583">
        <v>2</v>
      </c>
      <c r="I20" s="583">
        <v>0</v>
      </c>
      <c r="J20" s="583">
        <v>0</v>
      </c>
      <c r="K20" s="583"/>
      <c r="L20" s="583">
        <v>4</v>
      </c>
      <c r="M20" s="583">
        <v>0</v>
      </c>
      <c r="N20" s="583">
        <v>0</v>
      </c>
      <c r="O20" s="583"/>
      <c r="P20" s="583">
        <v>3998</v>
      </c>
      <c r="Q20" s="583">
        <v>0</v>
      </c>
      <c r="R20" s="583">
        <v>0</v>
      </c>
      <c r="S20" s="583"/>
      <c r="T20" s="583">
        <v>3834</v>
      </c>
      <c r="U20" s="583">
        <v>0</v>
      </c>
      <c r="V20" s="584">
        <v>0</v>
      </c>
    </row>
    <row r="21" spans="1:25" ht="12" customHeight="1">
      <c r="A21" s="396">
        <v>2</v>
      </c>
      <c r="B21" s="396">
        <v>4</v>
      </c>
      <c r="C21" s="396">
        <v>1</v>
      </c>
      <c r="E21" s="1824"/>
      <c r="F21" s="128" t="s">
        <v>70</v>
      </c>
      <c r="G21" s="69"/>
      <c r="H21" s="583">
        <v>5</v>
      </c>
      <c r="I21" s="583">
        <v>0</v>
      </c>
      <c r="J21" s="583">
        <v>0</v>
      </c>
      <c r="K21" s="583"/>
      <c r="L21" s="583">
        <v>9</v>
      </c>
      <c r="M21" s="583">
        <v>0</v>
      </c>
      <c r="N21" s="583">
        <v>0</v>
      </c>
      <c r="O21" s="583"/>
      <c r="P21" s="583">
        <v>3689</v>
      </c>
      <c r="Q21" s="583">
        <v>0</v>
      </c>
      <c r="R21" s="583">
        <v>0</v>
      </c>
      <c r="S21" s="583"/>
      <c r="T21" s="583">
        <v>3099</v>
      </c>
      <c r="U21" s="583">
        <v>0</v>
      </c>
      <c r="V21" s="584">
        <v>0</v>
      </c>
    </row>
    <row r="22" spans="1:25" ht="12" customHeight="1">
      <c r="A22" s="396">
        <v>2</v>
      </c>
      <c r="B22" s="396">
        <v>4</v>
      </c>
      <c r="C22" s="396">
        <v>9</v>
      </c>
      <c r="E22" s="1824"/>
      <c r="F22" s="128" t="s">
        <v>36</v>
      </c>
      <c r="G22" s="69"/>
      <c r="H22" s="583">
        <v>4</v>
      </c>
      <c r="I22" s="583">
        <v>0</v>
      </c>
      <c r="J22" s="583">
        <v>0</v>
      </c>
      <c r="K22" s="583"/>
      <c r="L22" s="583">
        <v>7</v>
      </c>
      <c r="M22" s="583">
        <v>0</v>
      </c>
      <c r="N22" s="583">
        <v>0</v>
      </c>
      <c r="O22" s="583"/>
      <c r="P22" s="583">
        <v>4563</v>
      </c>
      <c r="Q22" s="583">
        <v>0</v>
      </c>
      <c r="R22" s="583">
        <v>0</v>
      </c>
      <c r="S22" s="583"/>
      <c r="T22" s="583">
        <v>5529</v>
      </c>
      <c r="U22" s="583">
        <v>0</v>
      </c>
      <c r="V22" s="584">
        <v>0</v>
      </c>
    </row>
    <row r="23" spans="1:25" ht="12" customHeight="1">
      <c r="A23" s="396">
        <v>2</v>
      </c>
      <c r="B23" s="396">
        <v>4</v>
      </c>
      <c r="C23" s="396">
        <v>11</v>
      </c>
      <c r="E23" s="1824"/>
      <c r="F23" s="129" t="s">
        <v>241</v>
      </c>
      <c r="G23" s="118"/>
      <c r="H23" s="580">
        <v>0</v>
      </c>
      <c r="I23" s="580">
        <v>0</v>
      </c>
      <c r="J23" s="580">
        <v>0</v>
      </c>
      <c r="K23" s="580"/>
      <c r="L23" s="580">
        <v>0</v>
      </c>
      <c r="M23" s="580">
        <v>0</v>
      </c>
      <c r="N23" s="580">
        <v>0</v>
      </c>
      <c r="O23" s="580"/>
      <c r="P23" s="580">
        <v>0</v>
      </c>
      <c r="Q23" s="583">
        <v>0</v>
      </c>
      <c r="R23" s="583">
        <v>0</v>
      </c>
      <c r="S23" s="580"/>
      <c r="T23" s="580">
        <v>0</v>
      </c>
      <c r="U23" s="583">
        <v>0</v>
      </c>
      <c r="V23" s="589">
        <v>0</v>
      </c>
    </row>
    <row r="24" spans="1:25" ht="12.75" customHeight="1">
      <c r="E24" s="1824">
        <v>1403</v>
      </c>
      <c r="F24" s="113" t="s">
        <v>38</v>
      </c>
      <c r="G24" s="360"/>
      <c r="H24" s="587">
        <f t="shared" ref="H24:N24" si="0">SUM(H25:H27)</f>
        <v>6564</v>
      </c>
      <c r="I24" s="587">
        <f t="shared" si="0"/>
        <v>0</v>
      </c>
      <c r="J24" s="587">
        <f t="shared" si="0"/>
        <v>166</v>
      </c>
      <c r="K24" s="587"/>
      <c r="L24" s="587">
        <f t="shared" si="0"/>
        <v>13250</v>
      </c>
      <c r="M24" s="587">
        <f t="shared" si="0"/>
        <v>2149</v>
      </c>
      <c r="N24" s="587">
        <f t="shared" si="0"/>
        <v>178</v>
      </c>
      <c r="O24" s="587"/>
      <c r="P24" s="587">
        <f>SUM(P25:P28)</f>
        <v>17659</v>
      </c>
      <c r="Q24" s="587">
        <f>SUM(Q25:Q27)</f>
        <v>300</v>
      </c>
      <c r="R24" s="587">
        <f>SUM(R25:R28)</f>
        <v>3253</v>
      </c>
      <c r="S24" s="587"/>
      <c r="T24" s="587">
        <f>SUM(T25:T28)</f>
        <v>29684</v>
      </c>
      <c r="U24" s="587">
        <f>SUM(U25:U27)</f>
        <v>2464</v>
      </c>
      <c r="V24" s="588">
        <f>SUM(V25:V28)</f>
        <v>1692</v>
      </c>
    </row>
    <row r="25" spans="1:25" ht="12" customHeight="1">
      <c r="A25" s="396">
        <v>3</v>
      </c>
      <c r="B25" s="396">
        <v>5</v>
      </c>
      <c r="C25" s="396">
        <v>11</v>
      </c>
      <c r="E25" s="1824"/>
      <c r="F25" s="129" t="s">
        <v>242</v>
      </c>
      <c r="G25" s="69"/>
      <c r="H25" s="580">
        <v>6309</v>
      </c>
      <c r="I25" s="580">
        <v>0</v>
      </c>
      <c r="J25" s="580">
        <v>153</v>
      </c>
      <c r="K25" s="580"/>
      <c r="L25" s="580">
        <v>12678</v>
      </c>
      <c r="M25" s="580">
        <v>2149</v>
      </c>
      <c r="N25" s="580">
        <v>153</v>
      </c>
      <c r="O25" s="580"/>
      <c r="P25" s="580">
        <v>6305</v>
      </c>
      <c r="Q25" s="580">
        <v>0</v>
      </c>
      <c r="R25" s="580">
        <v>153</v>
      </c>
      <c r="S25" s="580"/>
      <c r="T25" s="580">
        <v>12665</v>
      </c>
      <c r="U25" s="590">
        <v>2149</v>
      </c>
      <c r="V25" s="591">
        <v>153</v>
      </c>
    </row>
    <row r="26" spans="1:25" ht="12" customHeight="1">
      <c r="A26" s="396">
        <v>3</v>
      </c>
      <c r="B26" s="396">
        <v>5</v>
      </c>
      <c r="C26" s="396">
        <v>8</v>
      </c>
      <c r="E26" s="1824"/>
      <c r="F26" s="129" t="s">
        <v>40</v>
      </c>
      <c r="G26" s="69"/>
      <c r="H26" s="580">
        <v>138</v>
      </c>
      <c r="I26" s="580">
        <v>0</v>
      </c>
      <c r="J26" s="580">
        <v>1</v>
      </c>
      <c r="K26" s="580">
        <v>2</v>
      </c>
      <c r="L26" s="580">
        <v>292</v>
      </c>
      <c r="M26" s="580">
        <v>0</v>
      </c>
      <c r="N26" s="580">
        <v>2</v>
      </c>
      <c r="O26" s="580"/>
      <c r="P26" s="580">
        <v>2789</v>
      </c>
      <c r="Q26" s="580">
        <v>0</v>
      </c>
      <c r="R26" s="580">
        <v>469</v>
      </c>
      <c r="S26" s="580"/>
      <c r="T26" s="580">
        <v>3903</v>
      </c>
      <c r="U26" s="580">
        <v>0</v>
      </c>
      <c r="V26" s="581">
        <v>798</v>
      </c>
    </row>
    <row r="27" spans="1:25" ht="12" customHeight="1">
      <c r="A27" s="396">
        <v>3</v>
      </c>
      <c r="B27" s="396">
        <v>5</v>
      </c>
      <c r="C27" s="396">
        <v>10</v>
      </c>
      <c r="E27" s="1821"/>
      <c r="F27" s="129" t="s">
        <v>41</v>
      </c>
      <c r="G27" s="69"/>
      <c r="H27" s="580">
        <v>117</v>
      </c>
      <c r="I27" s="580">
        <v>0</v>
      </c>
      <c r="J27" s="580">
        <v>12</v>
      </c>
      <c r="K27" s="580"/>
      <c r="L27" s="580">
        <v>280</v>
      </c>
      <c r="M27" s="580">
        <v>0</v>
      </c>
      <c r="N27" s="580">
        <v>23</v>
      </c>
      <c r="O27" s="580"/>
      <c r="P27" s="580">
        <v>1209</v>
      </c>
      <c r="Q27" s="580">
        <v>300</v>
      </c>
      <c r="R27" s="580">
        <v>49</v>
      </c>
      <c r="S27" s="580">
        <v>2270</v>
      </c>
      <c r="T27" s="580">
        <v>2270</v>
      </c>
      <c r="U27" s="580">
        <v>315</v>
      </c>
      <c r="V27" s="581">
        <v>106</v>
      </c>
    </row>
    <row r="28" spans="1:25" ht="12" customHeight="1">
      <c r="A28" s="396">
        <v>3</v>
      </c>
      <c r="B28" s="396">
        <v>5</v>
      </c>
      <c r="C28" s="396">
        <v>10</v>
      </c>
      <c r="E28" s="592"/>
      <c r="F28" s="593" t="s">
        <v>243</v>
      </c>
      <c r="G28" s="126"/>
      <c r="H28" s="594">
        <v>4</v>
      </c>
      <c r="I28" s="594">
        <v>0</v>
      </c>
      <c r="J28" s="594">
        <v>0</v>
      </c>
      <c r="K28" s="594"/>
      <c r="L28" s="594">
        <v>297</v>
      </c>
      <c r="M28" s="594">
        <v>0</v>
      </c>
      <c r="N28" s="594">
        <v>0</v>
      </c>
      <c r="O28" s="594"/>
      <c r="P28" s="594">
        <v>7356</v>
      </c>
      <c r="Q28" s="594">
        <v>0</v>
      </c>
      <c r="R28" s="594">
        <v>2582</v>
      </c>
      <c r="S28" s="594"/>
      <c r="T28" s="594">
        <v>10846</v>
      </c>
      <c r="U28" s="594">
        <v>0</v>
      </c>
      <c r="V28" s="595">
        <v>635</v>
      </c>
    </row>
    <row r="29" spans="1:25" ht="12.75" customHeight="1">
      <c r="E29" s="1823">
        <v>1404</v>
      </c>
      <c r="F29" s="113" t="s">
        <v>42</v>
      </c>
      <c r="G29" s="114"/>
      <c r="H29" s="587">
        <f>SUM(H30:H31)</f>
        <v>149</v>
      </c>
      <c r="I29" s="587">
        <f t="shared" ref="I29:V29" si="1">SUM(I30:I31)</f>
        <v>5</v>
      </c>
      <c r="J29" s="587">
        <f t="shared" si="1"/>
        <v>66</v>
      </c>
      <c r="K29" s="587"/>
      <c r="L29" s="587">
        <f t="shared" si="1"/>
        <v>467</v>
      </c>
      <c r="M29" s="587">
        <f t="shared" si="1"/>
        <v>30</v>
      </c>
      <c r="N29" s="587">
        <f t="shared" si="1"/>
        <v>66</v>
      </c>
      <c r="O29" s="587"/>
      <c r="P29" s="587">
        <f t="shared" si="1"/>
        <v>15448</v>
      </c>
      <c r="Q29" s="587">
        <f t="shared" si="1"/>
        <v>65</v>
      </c>
      <c r="R29" s="587">
        <f t="shared" si="1"/>
        <v>4138</v>
      </c>
      <c r="S29" s="587"/>
      <c r="T29" s="587">
        <f>SUM(T30:T31)</f>
        <v>22212</v>
      </c>
      <c r="U29" s="587">
        <f t="shared" si="1"/>
        <v>1295</v>
      </c>
      <c r="V29" s="588">
        <f t="shared" si="1"/>
        <v>5162</v>
      </c>
    </row>
    <row r="30" spans="1:25" ht="12" customHeight="1">
      <c r="A30" s="396">
        <v>4</v>
      </c>
      <c r="B30" s="396">
        <v>6</v>
      </c>
      <c r="C30" s="396">
        <v>11</v>
      </c>
      <c r="E30" s="1824"/>
      <c r="F30" s="128" t="s">
        <v>43</v>
      </c>
      <c r="G30" s="69"/>
      <c r="H30" s="583">
        <v>115</v>
      </c>
      <c r="I30" s="583">
        <v>0</v>
      </c>
      <c r="J30" s="583">
        <v>0</v>
      </c>
      <c r="K30" s="583"/>
      <c r="L30" s="583">
        <v>319</v>
      </c>
      <c r="M30" s="583">
        <v>0</v>
      </c>
      <c r="N30" s="583">
        <v>0</v>
      </c>
      <c r="O30" s="583"/>
      <c r="P30" s="583">
        <v>7986</v>
      </c>
      <c r="Q30" s="583">
        <v>0</v>
      </c>
      <c r="R30" s="583">
        <v>2963</v>
      </c>
      <c r="S30" s="583"/>
      <c r="T30" s="583">
        <v>9352</v>
      </c>
      <c r="U30" s="583">
        <v>0</v>
      </c>
      <c r="V30" s="584">
        <v>3987</v>
      </c>
    </row>
    <row r="31" spans="1:25" ht="12" customHeight="1">
      <c r="A31" s="396">
        <v>4</v>
      </c>
      <c r="B31" s="396">
        <v>6</v>
      </c>
      <c r="C31" s="396">
        <v>11</v>
      </c>
      <c r="E31" s="1824"/>
      <c r="F31" s="128" t="s">
        <v>44</v>
      </c>
      <c r="G31" s="69"/>
      <c r="H31" s="583">
        <v>34</v>
      </c>
      <c r="I31" s="583">
        <v>5</v>
      </c>
      <c r="J31" s="583">
        <v>66</v>
      </c>
      <c r="K31" s="583"/>
      <c r="L31" s="583">
        <v>148</v>
      </c>
      <c r="M31" s="583">
        <v>30</v>
      </c>
      <c r="N31" s="583">
        <v>66</v>
      </c>
      <c r="O31" s="583"/>
      <c r="P31" s="583">
        <v>7462</v>
      </c>
      <c r="Q31" s="583">
        <v>65</v>
      </c>
      <c r="R31" s="583">
        <v>1175</v>
      </c>
      <c r="S31" s="583"/>
      <c r="T31" s="583">
        <v>12860</v>
      </c>
      <c r="U31" s="583">
        <v>1295</v>
      </c>
      <c r="V31" s="583">
        <v>1175</v>
      </c>
      <c r="W31" s="370"/>
      <c r="Y31" s="596"/>
    </row>
    <row r="32" spans="1:25" ht="12.75" customHeight="1">
      <c r="E32" s="1821">
        <v>1405</v>
      </c>
      <c r="F32" s="124" t="s">
        <v>45</v>
      </c>
      <c r="G32" s="597"/>
      <c r="H32" s="575">
        <f>SUM(H33:H36)</f>
        <v>243</v>
      </c>
      <c r="I32" s="575">
        <f>SUM(I33:I36)</f>
        <v>0</v>
      </c>
      <c r="J32" s="575">
        <f>SUM(J33:J36)</f>
        <v>0</v>
      </c>
      <c r="K32" s="575"/>
      <c r="L32" s="575">
        <f>SUM(L33:L36)</f>
        <v>424</v>
      </c>
      <c r="M32" s="575">
        <f>SUM(M33:M36)</f>
        <v>0</v>
      </c>
      <c r="N32" s="575">
        <f>SUM(N33:N36)</f>
        <v>0</v>
      </c>
      <c r="O32" s="575"/>
      <c r="P32" s="575">
        <f>SUM(P33:P36)</f>
        <v>46454</v>
      </c>
      <c r="Q32" s="575">
        <f>SUM(Q33:Q36)</f>
        <v>0</v>
      </c>
      <c r="R32" s="575">
        <f>SUM(R33:R36)</f>
        <v>9445</v>
      </c>
      <c r="S32" s="575"/>
      <c r="T32" s="575">
        <f>SUM(T33:T36)</f>
        <v>56632</v>
      </c>
      <c r="U32" s="575">
        <f>SUM(U33:U36)</f>
        <v>0</v>
      </c>
      <c r="V32" s="575">
        <f>SUM(V33:V36)</f>
        <v>11444</v>
      </c>
      <c r="W32" s="370"/>
    </row>
    <row r="33" spans="1:23" ht="12" customHeight="1">
      <c r="A33" s="396">
        <v>5</v>
      </c>
      <c r="B33" s="396">
        <v>4</v>
      </c>
      <c r="C33" s="396">
        <v>8</v>
      </c>
      <c r="E33" s="1822"/>
      <c r="F33" s="128" t="s">
        <v>46</v>
      </c>
      <c r="G33" s="69"/>
      <c r="H33" s="583">
        <v>234</v>
      </c>
      <c r="I33" s="583">
        <v>0</v>
      </c>
      <c r="J33" s="583">
        <v>0</v>
      </c>
      <c r="K33" s="583"/>
      <c r="L33" s="583">
        <v>407</v>
      </c>
      <c r="M33" s="583">
        <v>0</v>
      </c>
      <c r="N33" s="583">
        <v>0</v>
      </c>
      <c r="O33" s="583"/>
      <c r="P33" s="583">
        <v>13975</v>
      </c>
      <c r="Q33" s="583">
        <v>0</v>
      </c>
      <c r="R33" s="583">
        <v>3697</v>
      </c>
      <c r="S33" s="583"/>
      <c r="T33" s="583">
        <v>19964</v>
      </c>
      <c r="U33" s="583">
        <v>0</v>
      </c>
      <c r="V33" s="583">
        <v>4898</v>
      </c>
      <c r="W33" s="370"/>
    </row>
    <row r="34" spans="1:23" ht="12" customHeight="1">
      <c r="A34" s="396">
        <v>5</v>
      </c>
      <c r="B34" s="396">
        <v>4</v>
      </c>
      <c r="C34" s="396">
        <v>8</v>
      </c>
      <c r="E34" s="1822"/>
      <c r="F34" s="128" t="s">
        <v>47</v>
      </c>
      <c r="G34" s="69"/>
      <c r="H34" s="583">
        <v>3</v>
      </c>
      <c r="I34" s="583">
        <v>0</v>
      </c>
      <c r="J34" s="583">
        <v>0</v>
      </c>
      <c r="K34" s="583"/>
      <c r="L34" s="583">
        <v>6</v>
      </c>
      <c r="M34" s="583">
        <v>0</v>
      </c>
      <c r="N34" s="583">
        <v>0</v>
      </c>
      <c r="O34" s="583"/>
      <c r="P34" s="583">
        <v>17895</v>
      </c>
      <c r="Q34" s="583">
        <v>0</v>
      </c>
      <c r="R34" s="583">
        <v>1869</v>
      </c>
      <c r="S34" s="583"/>
      <c r="T34" s="583">
        <v>20535</v>
      </c>
      <c r="U34" s="583">
        <v>0</v>
      </c>
      <c r="V34" s="584">
        <v>2256</v>
      </c>
    </row>
    <row r="35" spans="1:23" ht="12" customHeight="1">
      <c r="A35" s="396">
        <v>5</v>
      </c>
      <c r="B35" s="396">
        <v>5</v>
      </c>
      <c r="C35" s="396">
        <v>11</v>
      </c>
      <c r="E35" s="1822"/>
      <c r="F35" s="128" t="s">
        <v>128</v>
      </c>
      <c r="G35" s="69"/>
      <c r="H35" s="583">
        <v>6</v>
      </c>
      <c r="I35" s="583">
        <v>0</v>
      </c>
      <c r="J35" s="583">
        <v>0</v>
      </c>
      <c r="K35" s="583"/>
      <c r="L35" s="583">
        <v>11</v>
      </c>
      <c r="M35" s="583">
        <v>0</v>
      </c>
      <c r="N35" s="583">
        <v>0</v>
      </c>
      <c r="O35" s="583"/>
      <c r="P35" s="583">
        <v>14584</v>
      </c>
      <c r="Q35" s="583">
        <v>0</v>
      </c>
      <c r="R35" s="583">
        <v>3879</v>
      </c>
      <c r="S35" s="583"/>
      <c r="T35" s="583">
        <v>16133</v>
      </c>
      <c r="U35" s="583">
        <v>0</v>
      </c>
      <c r="V35" s="584">
        <v>4290</v>
      </c>
      <c r="W35" s="598"/>
    </row>
    <row r="36" spans="1:23" ht="12" customHeight="1">
      <c r="A36" s="396">
        <v>5</v>
      </c>
      <c r="B36" s="396">
        <v>4</v>
      </c>
      <c r="C36" s="396">
        <v>8</v>
      </c>
      <c r="E36" s="1822"/>
      <c r="F36" s="129" t="s">
        <v>49</v>
      </c>
      <c r="G36" s="69"/>
      <c r="H36" s="580">
        <v>0</v>
      </c>
      <c r="I36" s="583">
        <v>0</v>
      </c>
      <c r="J36" s="583">
        <v>0</v>
      </c>
      <c r="K36" s="580"/>
      <c r="L36" s="580">
        <v>0</v>
      </c>
      <c r="M36" s="583">
        <v>0</v>
      </c>
      <c r="N36" s="583">
        <v>0</v>
      </c>
      <c r="O36" s="580"/>
      <c r="P36" s="580">
        <v>0</v>
      </c>
      <c r="Q36" s="580">
        <v>0</v>
      </c>
      <c r="R36" s="580">
        <v>0</v>
      </c>
      <c r="S36" s="580"/>
      <c r="T36" s="580">
        <v>0</v>
      </c>
      <c r="U36" s="580">
        <v>0</v>
      </c>
      <c r="V36" s="581">
        <v>0</v>
      </c>
    </row>
    <row r="37" spans="1:23" ht="12.75" customHeight="1">
      <c r="E37" s="1824">
        <v>1406</v>
      </c>
      <c r="F37" s="113" t="s">
        <v>50</v>
      </c>
      <c r="G37" s="114"/>
      <c r="H37" s="587">
        <f>SUM(H38:H39)</f>
        <v>217</v>
      </c>
      <c r="I37" s="587">
        <f t="shared" ref="I37:V37" si="2">SUM(I38:I39)</f>
        <v>24</v>
      </c>
      <c r="J37" s="587">
        <f t="shared" si="2"/>
        <v>81</v>
      </c>
      <c r="K37" s="587"/>
      <c r="L37" s="587">
        <f t="shared" si="2"/>
        <v>493</v>
      </c>
      <c r="M37" s="587">
        <f t="shared" si="2"/>
        <v>65</v>
      </c>
      <c r="N37" s="587">
        <f t="shared" si="2"/>
        <v>329</v>
      </c>
      <c r="O37" s="587"/>
      <c r="P37" s="587">
        <f t="shared" si="2"/>
        <v>4874</v>
      </c>
      <c r="Q37" s="587">
        <f t="shared" si="2"/>
        <v>117</v>
      </c>
      <c r="R37" s="587">
        <f t="shared" si="2"/>
        <v>2748</v>
      </c>
      <c r="S37" s="587"/>
      <c r="T37" s="587">
        <f>SUM(T38:T39)</f>
        <v>10845</v>
      </c>
      <c r="U37" s="587">
        <f t="shared" si="2"/>
        <v>922</v>
      </c>
      <c r="V37" s="588">
        <f t="shared" si="2"/>
        <v>3616</v>
      </c>
    </row>
    <row r="38" spans="1:23" ht="12" customHeight="1">
      <c r="A38" s="396">
        <v>6</v>
      </c>
      <c r="B38" s="396">
        <v>2</v>
      </c>
      <c r="C38" s="396">
        <v>11</v>
      </c>
      <c r="E38" s="1824"/>
      <c r="F38" s="128" t="s">
        <v>51</v>
      </c>
      <c r="G38" s="69"/>
      <c r="H38" s="583">
        <v>103</v>
      </c>
      <c r="I38" s="583">
        <v>0</v>
      </c>
      <c r="J38" s="583">
        <v>1</v>
      </c>
      <c r="K38" s="583"/>
      <c r="L38" s="583">
        <v>173</v>
      </c>
      <c r="M38" s="583">
        <v>0</v>
      </c>
      <c r="N38" s="583">
        <v>0</v>
      </c>
      <c r="O38" s="583"/>
      <c r="P38" s="583">
        <v>1935</v>
      </c>
      <c r="Q38" s="583">
        <v>0</v>
      </c>
      <c r="R38" s="583">
        <v>1497</v>
      </c>
      <c r="S38" s="583"/>
      <c r="T38" s="583">
        <v>5483</v>
      </c>
      <c r="U38" s="583">
        <v>0</v>
      </c>
      <c r="V38" s="584">
        <v>1497</v>
      </c>
    </row>
    <row r="39" spans="1:23" ht="12" customHeight="1">
      <c r="A39" s="396">
        <v>6</v>
      </c>
      <c r="B39" s="396">
        <v>2</v>
      </c>
      <c r="C39" s="396">
        <v>10</v>
      </c>
      <c r="E39" s="1824"/>
      <c r="F39" s="128" t="s">
        <v>52</v>
      </c>
      <c r="G39" s="69"/>
      <c r="H39" s="583">
        <v>114</v>
      </c>
      <c r="I39" s="583">
        <v>24</v>
      </c>
      <c r="J39" s="583">
        <v>80</v>
      </c>
      <c r="K39" s="583"/>
      <c r="L39" s="583">
        <v>320</v>
      </c>
      <c r="M39" s="583">
        <v>65</v>
      </c>
      <c r="N39" s="583">
        <v>329</v>
      </c>
      <c r="O39" s="583"/>
      <c r="P39" s="583">
        <v>2939</v>
      </c>
      <c r="Q39" s="583">
        <v>117</v>
      </c>
      <c r="R39" s="583">
        <v>1251</v>
      </c>
      <c r="S39" s="583"/>
      <c r="T39" s="583">
        <v>5362</v>
      </c>
      <c r="U39" s="583">
        <v>922</v>
      </c>
      <c r="V39" s="584">
        <v>2119</v>
      </c>
    </row>
    <row r="40" spans="1:23" ht="12.75" customHeight="1">
      <c r="E40" s="1824">
        <v>1407</v>
      </c>
      <c r="F40" s="124" t="s">
        <v>55</v>
      </c>
      <c r="G40" s="114"/>
      <c r="H40" s="575">
        <f>SUM(H41:H42)</f>
        <v>64</v>
      </c>
      <c r="I40" s="575">
        <f>SUM(I41:I42)</f>
        <v>6</v>
      </c>
      <c r="J40" s="575">
        <f>SUM(J41:J42)</f>
        <v>5</v>
      </c>
      <c r="K40" s="575"/>
      <c r="L40" s="575">
        <f>SUM(L41:L42)</f>
        <v>209</v>
      </c>
      <c r="M40" s="575">
        <f>SUM(M41:M42)</f>
        <v>120</v>
      </c>
      <c r="N40" s="575">
        <f>SUM(N41:N42)</f>
        <v>10</v>
      </c>
      <c r="O40" s="575"/>
      <c r="P40" s="575">
        <f>SUM(P41:P42)</f>
        <v>1569</v>
      </c>
      <c r="Q40" s="575">
        <f>SUM(Q41:Q42)</f>
        <v>10</v>
      </c>
      <c r="R40" s="575">
        <f>SUM(R41:R42)</f>
        <v>43</v>
      </c>
      <c r="S40" s="575"/>
      <c r="T40" s="575">
        <f>SUM(T41:T42)</f>
        <v>2934</v>
      </c>
      <c r="U40" s="575">
        <f>SUM(U41:U42)</f>
        <v>596</v>
      </c>
      <c r="V40" s="576">
        <f>SUM(V41:V42)</f>
        <v>86</v>
      </c>
    </row>
    <row r="41" spans="1:23" ht="12" customHeight="1">
      <c r="A41" s="396">
        <v>7</v>
      </c>
      <c r="B41" s="396">
        <v>3</v>
      </c>
      <c r="C41" s="396">
        <v>11</v>
      </c>
      <c r="E41" s="1824"/>
      <c r="F41" s="128" t="s">
        <v>56</v>
      </c>
      <c r="G41" s="69"/>
      <c r="H41" s="583">
        <v>35</v>
      </c>
      <c r="I41" s="583">
        <v>6</v>
      </c>
      <c r="J41" s="583">
        <v>5</v>
      </c>
      <c r="K41" s="583"/>
      <c r="L41" s="583">
        <v>53</v>
      </c>
      <c r="M41" s="583">
        <v>120</v>
      </c>
      <c r="N41" s="583">
        <v>10</v>
      </c>
      <c r="O41" s="583"/>
      <c r="P41" s="583">
        <v>1415</v>
      </c>
      <c r="Q41" s="583">
        <v>10</v>
      </c>
      <c r="R41" s="583">
        <v>43</v>
      </c>
      <c r="S41" s="583"/>
      <c r="T41" s="583">
        <v>2635</v>
      </c>
      <c r="U41" s="583">
        <v>596</v>
      </c>
      <c r="V41" s="584">
        <v>86</v>
      </c>
    </row>
    <row r="42" spans="1:23" ht="12" customHeight="1">
      <c r="A42" s="396">
        <v>7</v>
      </c>
      <c r="B42" s="396">
        <v>6</v>
      </c>
      <c r="C42" s="396">
        <v>10</v>
      </c>
      <c r="E42" s="1824"/>
      <c r="F42" s="129" t="s">
        <v>71</v>
      </c>
      <c r="G42" s="118"/>
      <c r="H42" s="580">
        <v>29</v>
      </c>
      <c r="I42" s="580">
        <v>0</v>
      </c>
      <c r="J42" s="580">
        <v>0</v>
      </c>
      <c r="K42" s="580"/>
      <c r="L42" s="580">
        <v>156</v>
      </c>
      <c r="M42" s="580">
        <v>0</v>
      </c>
      <c r="N42" s="580">
        <v>0</v>
      </c>
      <c r="O42" s="580"/>
      <c r="P42" s="580">
        <v>154</v>
      </c>
      <c r="Q42" s="580">
        <v>0</v>
      </c>
      <c r="R42" s="580">
        <v>0</v>
      </c>
      <c r="S42" s="580"/>
      <c r="T42" s="580">
        <v>299</v>
      </c>
      <c r="U42" s="580">
        <v>0</v>
      </c>
      <c r="V42" s="581">
        <v>0</v>
      </c>
    </row>
    <row r="43" spans="1:23" ht="12.75" customHeight="1">
      <c r="E43" s="1898">
        <v>1408</v>
      </c>
      <c r="F43" s="124" t="s">
        <v>58</v>
      </c>
      <c r="G43" s="114"/>
      <c r="H43" s="575">
        <f>SUM(H44:H47)</f>
        <v>7</v>
      </c>
      <c r="I43" s="575">
        <f t="shared" ref="I43:V43" si="3">SUM(I44:I47)</f>
        <v>0</v>
      </c>
      <c r="J43" s="575">
        <f t="shared" si="3"/>
        <v>0</v>
      </c>
      <c r="K43" s="575"/>
      <c r="L43" s="575">
        <f t="shared" si="3"/>
        <v>12</v>
      </c>
      <c r="M43" s="575">
        <f t="shared" si="3"/>
        <v>0</v>
      </c>
      <c r="N43" s="575">
        <f t="shared" si="3"/>
        <v>0</v>
      </c>
      <c r="O43" s="575"/>
      <c r="P43" s="575">
        <f t="shared" si="3"/>
        <v>4478</v>
      </c>
      <c r="Q43" s="575">
        <f t="shared" si="3"/>
        <v>0</v>
      </c>
      <c r="R43" s="575">
        <f t="shared" si="3"/>
        <v>0</v>
      </c>
      <c r="S43" s="575"/>
      <c r="T43" s="575">
        <f>SUM(T44:T47)</f>
        <v>5418</v>
      </c>
      <c r="U43" s="575">
        <f t="shared" si="3"/>
        <v>0</v>
      </c>
      <c r="V43" s="576">
        <f t="shared" si="3"/>
        <v>0</v>
      </c>
    </row>
    <row r="44" spans="1:23" ht="12" customHeight="1">
      <c r="A44" s="396">
        <v>8</v>
      </c>
      <c r="B44" s="396">
        <v>4</v>
      </c>
      <c r="C44" s="396">
        <v>11</v>
      </c>
      <c r="E44" s="1834"/>
      <c r="F44" s="106" t="s">
        <v>59</v>
      </c>
      <c r="G44" s="178"/>
      <c r="H44" s="590">
        <v>5</v>
      </c>
      <c r="I44" s="583">
        <v>0</v>
      </c>
      <c r="J44" s="583">
        <v>0</v>
      </c>
      <c r="K44" s="590"/>
      <c r="L44" s="590">
        <v>8</v>
      </c>
      <c r="M44" s="583">
        <v>0</v>
      </c>
      <c r="N44" s="583">
        <v>0</v>
      </c>
      <c r="O44" s="590"/>
      <c r="P44" s="590">
        <v>789</v>
      </c>
      <c r="Q44" s="583">
        <v>0</v>
      </c>
      <c r="R44" s="583">
        <v>0</v>
      </c>
      <c r="S44" s="590"/>
      <c r="T44" s="590">
        <v>1284</v>
      </c>
      <c r="U44" s="583">
        <v>0</v>
      </c>
      <c r="V44" s="599">
        <v>0</v>
      </c>
    </row>
    <row r="45" spans="1:23" ht="12" customHeight="1">
      <c r="A45" s="396">
        <v>8</v>
      </c>
      <c r="B45" s="396">
        <v>4</v>
      </c>
      <c r="C45" s="396">
        <v>11</v>
      </c>
      <c r="E45" s="1834"/>
      <c r="F45" s="111" t="s">
        <v>244</v>
      </c>
      <c r="G45" s="118"/>
      <c r="H45" s="580">
        <v>0</v>
      </c>
      <c r="I45" s="583">
        <v>0</v>
      </c>
      <c r="J45" s="583">
        <v>0</v>
      </c>
      <c r="K45" s="580"/>
      <c r="L45" s="580">
        <v>0</v>
      </c>
      <c r="M45" s="583">
        <v>0</v>
      </c>
      <c r="N45" s="583">
        <v>0</v>
      </c>
      <c r="O45" s="580"/>
      <c r="P45" s="580">
        <v>0</v>
      </c>
      <c r="Q45" s="583">
        <v>0</v>
      </c>
      <c r="R45" s="583">
        <v>0</v>
      </c>
      <c r="S45" s="580"/>
      <c r="T45" s="580">
        <v>0</v>
      </c>
      <c r="U45" s="583">
        <v>0</v>
      </c>
      <c r="V45" s="584">
        <v>0</v>
      </c>
    </row>
    <row r="46" spans="1:23" ht="12" customHeight="1">
      <c r="A46" s="396">
        <v>8</v>
      </c>
      <c r="B46" s="396">
        <v>5</v>
      </c>
      <c r="C46" s="396">
        <v>11</v>
      </c>
      <c r="E46" s="1834"/>
      <c r="F46" s="110" t="s">
        <v>61</v>
      </c>
      <c r="G46" s="69"/>
      <c r="H46" s="583">
        <v>0</v>
      </c>
      <c r="I46" s="583">
        <v>0</v>
      </c>
      <c r="J46" s="583">
        <v>0</v>
      </c>
      <c r="K46" s="583"/>
      <c r="L46" s="583">
        <v>0</v>
      </c>
      <c r="M46" s="583">
        <v>0</v>
      </c>
      <c r="N46" s="583">
        <v>0</v>
      </c>
      <c r="O46" s="583"/>
      <c r="P46" s="583">
        <v>0</v>
      </c>
      <c r="Q46" s="583">
        <v>0</v>
      </c>
      <c r="R46" s="583">
        <v>0</v>
      </c>
      <c r="S46" s="583"/>
      <c r="T46" s="583">
        <v>0</v>
      </c>
      <c r="U46" s="583">
        <v>0</v>
      </c>
      <c r="V46" s="584">
        <v>0</v>
      </c>
    </row>
    <row r="47" spans="1:23" ht="12" customHeight="1">
      <c r="A47" s="396">
        <v>8</v>
      </c>
      <c r="B47" s="396">
        <v>4</v>
      </c>
      <c r="C47" s="396">
        <v>8</v>
      </c>
      <c r="E47" s="1899"/>
      <c r="F47" s="325" t="s">
        <v>62</v>
      </c>
      <c r="G47" s="72"/>
      <c r="H47" s="583">
        <v>2</v>
      </c>
      <c r="I47" s="583">
        <v>0</v>
      </c>
      <c r="J47" s="583">
        <v>0</v>
      </c>
      <c r="K47" s="583"/>
      <c r="L47" s="583">
        <v>4</v>
      </c>
      <c r="M47" s="583">
        <v>0</v>
      </c>
      <c r="N47" s="583">
        <v>0</v>
      </c>
      <c r="O47" s="583"/>
      <c r="P47" s="583">
        <v>3689</v>
      </c>
      <c r="Q47" s="583">
        <v>0</v>
      </c>
      <c r="R47" s="583">
        <v>0</v>
      </c>
      <c r="S47" s="583"/>
      <c r="T47" s="583">
        <v>4134</v>
      </c>
      <c r="U47" s="583">
        <v>0</v>
      </c>
      <c r="V47" s="584">
        <v>0</v>
      </c>
    </row>
    <row r="48" spans="1:23" ht="12.75" customHeight="1">
      <c r="E48" s="1821"/>
      <c r="F48" s="127" t="s">
        <v>63</v>
      </c>
      <c r="G48" s="114"/>
      <c r="H48" s="575">
        <f>SUM(H49:H51)</f>
        <v>123</v>
      </c>
      <c r="I48" s="575">
        <f t="shared" ref="I48:V48" si="4">SUM(I49:I51)</f>
        <v>20</v>
      </c>
      <c r="J48" s="575">
        <f t="shared" si="4"/>
        <v>0</v>
      </c>
      <c r="K48" s="575"/>
      <c r="L48" s="575">
        <f t="shared" si="4"/>
        <v>8</v>
      </c>
      <c r="M48" s="575">
        <f t="shared" si="4"/>
        <v>0</v>
      </c>
      <c r="N48" s="575">
        <f t="shared" si="4"/>
        <v>0</v>
      </c>
      <c r="O48" s="575"/>
      <c r="P48" s="575">
        <f t="shared" si="4"/>
        <v>2073</v>
      </c>
      <c r="Q48" s="575">
        <f t="shared" si="4"/>
        <v>3654</v>
      </c>
      <c r="R48" s="575">
        <f t="shared" si="4"/>
        <v>0</v>
      </c>
      <c r="S48" s="575"/>
      <c r="T48" s="575">
        <f t="shared" si="4"/>
        <v>1797</v>
      </c>
      <c r="U48" s="575">
        <f t="shared" si="4"/>
        <v>0</v>
      </c>
      <c r="V48" s="576">
        <f t="shared" si="4"/>
        <v>0</v>
      </c>
      <c r="W48" s="600">
        <f>SUM(W49:W49)</f>
        <v>0</v>
      </c>
    </row>
    <row r="49" spans="1:22" ht="12" customHeight="1">
      <c r="A49" s="396">
        <v>9</v>
      </c>
      <c r="B49" s="396">
        <v>5</v>
      </c>
      <c r="C49" s="396">
        <v>10</v>
      </c>
      <c r="E49" s="1822"/>
      <c r="F49" s="69" t="s">
        <v>64</v>
      </c>
      <c r="G49" s="82"/>
      <c r="H49" s="583">
        <v>2</v>
      </c>
      <c r="I49" s="583">
        <v>0</v>
      </c>
      <c r="J49" s="583">
        <v>0</v>
      </c>
      <c r="K49" s="583"/>
      <c r="L49" s="583">
        <v>4</v>
      </c>
      <c r="M49" s="583">
        <v>0</v>
      </c>
      <c r="N49" s="583">
        <v>0</v>
      </c>
      <c r="O49" s="583"/>
      <c r="P49" s="583">
        <v>1096</v>
      </c>
      <c r="Q49" s="583">
        <v>0</v>
      </c>
      <c r="R49" s="583">
        <v>0</v>
      </c>
      <c r="S49" s="583"/>
      <c r="T49" s="583">
        <v>1211</v>
      </c>
      <c r="U49" s="583">
        <v>0</v>
      </c>
      <c r="V49" s="584">
        <v>0</v>
      </c>
    </row>
    <row r="50" spans="1:22" ht="12" customHeight="1">
      <c r="A50" s="396">
        <v>9</v>
      </c>
      <c r="B50" s="396">
        <v>5</v>
      </c>
      <c r="C50" s="396">
        <v>13</v>
      </c>
      <c r="E50" s="1822"/>
      <c r="F50" s="129" t="s">
        <v>73</v>
      </c>
      <c r="G50" s="69"/>
      <c r="H50" s="580">
        <v>2</v>
      </c>
      <c r="I50" s="580">
        <v>0</v>
      </c>
      <c r="J50" s="580">
        <v>0</v>
      </c>
      <c r="K50" s="580"/>
      <c r="L50" s="580">
        <v>4</v>
      </c>
      <c r="M50" s="580">
        <v>0</v>
      </c>
      <c r="N50" s="580">
        <v>0</v>
      </c>
      <c r="O50" s="580"/>
      <c r="P50" s="580">
        <v>469</v>
      </c>
      <c r="Q50" s="580">
        <v>0</v>
      </c>
      <c r="R50" s="580">
        <v>0</v>
      </c>
      <c r="S50" s="580"/>
      <c r="T50" s="580">
        <v>586</v>
      </c>
      <c r="U50" s="580">
        <v>0</v>
      </c>
      <c r="V50" s="581">
        <v>0</v>
      </c>
    </row>
    <row r="51" spans="1:22" ht="12" customHeight="1">
      <c r="A51" s="396">
        <v>9</v>
      </c>
      <c r="B51" s="396">
        <v>6</v>
      </c>
      <c r="C51" s="396">
        <v>11</v>
      </c>
      <c r="E51" s="1823"/>
      <c r="F51" s="128" t="s">
        <v>136</v>
      </c>
      <c r="G51" s="128"/>
      <c r="H51" s="583">
        <v>119</v>
      </c>
      <c r="I51" s="583">
        <v>20</v>
      </c>
      <c r="J51" s="583">
        <v>0</v>
      </c>
      <c r="K51" s="583"/>
      <c r="L51" s="583">
        <v>0</v>
      </c>
      <c r="M51" s="583">
        <v>0</v>
      </c>
      <c r="N51" s="583">
        <v>0</v>
      </c>
      <c r="O51" s="583"/>
      <c r="P51" s="583">
        <v>508</v>
      </c>
      <c r="Q51" s="583">
        <v>3654</v>
      </c>
      <c r="R51" s="583">
        <v>0</v>
      </c>
      <c r="S51" s="583"/>
      <c r="T51" s="583">
        <v>0</v>
      </c>
      <c r="U51" s="583">
        <v>0</v>
      </c>
      <c r="V51" s="584">
        <v>0</v>
      </c>
    </row>
    <row r="52" spans="1:22" ht="12.75" customHeight="1">
      <c r="B52" s="396" t="s">
        <v>65</v>
      </c>
      <c r="C52" s="396">
        <v>11</v>
      </c>
      <c r="E52" s="186"/>
      <c r="F52" s="124" t="s">
        <v>245</v>
      </c>
      <c r="G52" s="114"/>
      <c r="H52" s="575">
        <v>13587</v>
      </c>
      <c r="I52" s="575">
        <v>79</v>
      </c>
      <c r="J52" s="575">
        <v>844</v>
      </c>
      <c r="K52" s="575"/>
      <c r="L52" s="575">
        <v>23141</v>
      </c>
      <c r="M52" s="575">
        <v>345</v>
      </c>
      <c r="N52" s="575">
        <v>1355</v>
      </c>
      <c r="O52" s="601"/>
      <c r="P52" s="575">
        <v>85000</v>
      </c>
      <c r="Q52" s="575">
        <v>0</v>
      </c>
      <c r="R52" s="575">
        <v>0</v>
      </c>
      <c r="S52" s="575"/>
      <c r="T52" s="575">
        <v>99145</v>
      </c>
      <c r="U52" s="575">
        <v>0</v>
      </c>
      <c r="V52" s="576">
        <v>0</v>
      </c>
    </row>
    <row r="53" spans="1:22" ht="12" customHeight="1">
      <c r="F53" s="338" t="s">
        <v>21</v>
      </c>
      <c r="G53" s="603"/>
      <c r="H53" s="277">
        <f>SUM(H8+H15+H24+H29+H32+H37+H40+H43+H52+H48)</f>
        <v>21984</v>
      </c>
      <c r="I53" s="277">
        <f>SUM(I8+I15+I24+I29+I32+I37+I40+I43+I52+I48)</f>
        <v>137</v>
      </c>
      <c r="J53" s="277">
        <f>SUM(J8+J15+J24+J29+J32+J37+J40+J43+J52+J48)</f>
        <v>1322</v>
      </c>
      <c r="K53" s="277"/>
      <c r="L53" s="277">
        <f>SUM(L8+L15+L24+L29+L32+L37+L40+L43+L52+L48)</f>
        <v>40011</v>
      </c>
      <c r="M53" s="277">
        <f>SUM(M8+M15+M24+M29+M32+M37+M40+M43+M52+M48)</f>
        <v>2734</v>
      </c>
      <c r="N53" s="277">
        <f>SUM(N8+N15+N24+N29+N32+N37+N40+N43+N52+N48)</f>
        <v>2112</v>
      </c>
      <c r="O53" s="277"/>
      <c r="P53" s="277">
        <f>SUM(P8+P15+P24+P29+P32+P37+P40+P43+P52+P48)</f>
        <v>233281</v>
      </c>
      <c r="Q53" s="277">
        <f>SUM(Q8+Q15+Q24+Q29+Q32+Q37+Q40+Q43+Q52+Q48)</f>
        <v>4159</v>
      </c>
      <c r="R53" s="277">
        <f>SUM(R8+R15+R24+R29+R32+R37+R40+R43+R52+R48)</f>
        <v>28816</v>
      </c>
      <c r="S53" s="277"/>
      <c r="T53" s="277">
        <f>SUM(T8+T15+T24+T29+T32+T37+T40+T43+T52+T48)</f>
        <v>304302</v>
      </c>
      <c r="U53" s="277">
        <f>SUM(U8+U15+U24+U29+U32+U37+U40+U43+U52+U48)</f>
        <v>5290</v>
      </c>
      <c r="V53" s="278">
        <f>SUM(V8+V15+V24+V29+V32+V37+V40+V43+V52+V48)</f>
        <v>39453</v>
      </c>
    </row>
    <row r="54" spans="1:22" ht="10.5" customHeight="1">
      <c r="E54" s="128"/>
      <c r="F54" s="458" t="s">
        <v>246</v>
      </c>
    </row>
    <row r="55" spans="1:22" ht="10.5" customHeight="1">
      <c r="F55" s="605" t="s">
        <v>247</v>
      </c>
    </row>
    <row r="56" spans="1:22">
      <c r="F56" s="605"/>
    </row>
  </sheetData>
  <mergeCells count="12">
    <mergeCell ref="E48:E51"/>
    <mergeCell ref="E2:V2"/>
    <mergeCell ref="E3:V3"/>
    <mergeCell ref="E5:E7"/>
    <mergeCell ref="E8:E14"/>
    <mergeCell ref="E15:E23"/>
    <mergeCell ref="E24:E27"/>
    <mergeCell ref="E29:E31"/>
    <mergeCell ref="E32:E36"/>
    <mergeCell ref="E37:E39"/>
    <mergeCell ref="E40:E42"/>
    <mergeCell ref="E43:E47"/>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56"/>
  <sheetViews>
    <sheetView topLeftCell="D1" workbookViewId="0">
      <selection activeCell="F14" sqref="F14"/>
    </sheetView>
  </sheetViews>
  <sheetFormatPr baseColWidth="10" defaultRowHeight="12.75"/>
  <cols>
    <col min="1" max="1" width="2" style="396" hidden="1" customWidth="1"/>
    <col min="2" max="2" width="2.140625" style="396" hidden="1" customWidth="1"/>
    <col min="3" max="3" width="2.7109375" style="396" hidden="1" customWidth="1"/>
    <col min="4" max="4" width="2.7109375" style="396" customWidth="1"/>
    <col min="5" max="5" width="6.42578125" style="602" bestFit="1" customWidth="1"/>
    <col min="6" max="6" width="58.28515625" style="602" customWidth="1"/>
    <col min="7" max="7" width="0.85546875" style="602" customWidth="1"/>
    <col min="8" max="8" width="7.7109375" style="638" customWidth="1"/>
    <col min="9" max="9" width="7.7109375" style="638" bestFit="1" customWidth="1"/>
    <col min="10" max="15" width="7.7109375" style="638" customWidth="1"/>
    <col min="16" max="16" width="0.85546875" style="71" customWidth="1"/>
    <col min="17" max="17" width="7.140625" style="65" customWidth="1"/>
    <col min="18" max="256" width="11.42578125" style="65"/>
    <col min="257" max="259" width="0" style="65" hidden="1" customWidth="1"/>
    <col min="260" max="260" width="2.7109375" style="65" customWidth="1"/>
    <col min="261" max="261" width="6.42578125" style="65" bestFit="1" customWidth="1"/>
    <col min="262" max="262" width="58.28515625" style="65" customWidth="1"/>
    <col min="263" max="263" width="0.85546875" style="65" customWidth="1"/>
    <col min="264" max="264" width="7.7109375" style="65" customWidth="1"/>
    <col min="265" max="265" width="7.7109375" style="65" bestFit="1" customWidth="1"/>
    <col min="266" max="271" width="7.7109375" style="65" customWidth="1"/>
    <col min="272" max="272" width="0.85546875" style="65" customWidth="1"/>
    <col min="273" max="273" width="7.140625" style="65" customWidth="1"/>
    <col min="274" max="512" width="11.42578125" style="65"/>
    <col min="513" max="515" width="0" style="65" hidden="1" customWidth="1"/>
    <col min="516" max="516" width="2.7109375" style="65" customWidth="1"/>
    <col min="517" max="517" width="6.42578125" style="65" bestFit="1" customWidth="1"/>
    <col min="518" max="518" width="58.28515625" style="65" customWidth="1"/>
    <col min="519" max="519" width="0.85546875" style="65" customWidth="1"/>
    <col min="520" max="520" width="7.7109375" style="65" customWidth="1"/>
    <col min="521" max="521" width="7.7109375" style="65" bestFit="1" customWidth="1"/>
    <col min="522" max="527" width="7.7109375" style="65" customWidth="1"/>
    <col min="528" max="528" width="0.85546875" style="65" customWidth="1"/>
    <col min="529" max="529" width="7.140625" style="65" customWidth="1"/>
    <col min="530" max="768" width="11.42578125" style="65"/>
    <col min="769" max="771" width="0" style="65" hidden="1" customWidth="1"/>
    <col min="772" max="772" width="2.7109375" style="65" customWidth="1"/>
    <col min="773" max="773" width="6.42578125" style="65" bestFit="1" customWidth="1"/>
    <col min="774" max="774" width="58.28515625" style="65" customWidth="1"/>
    <col min="775" max="775" width="0.85546875" style="65" customWidth="1"/>
    <col min="776" max="776" width="7.7109375" style="65" customWidth="1"/>
    <col min="777" max="777" width="7.7109375" style="65" bestFit="1" customWidth="1"/>
    <col min="778" max="783" width="7.7109375" style="65" customWidth="1"/>
    <col min="784" max="784" width="0.85546875" style="65" customWidth="1"/>
    <col min="785" max="785" width="7.140625" style="65" customWidth="1"/>
    <col min="786" max="1024" width="11.42578125" style="65"/>
    <col min="1025" max="1027" width="0" style="65" hidden="1" customWidth="1"/>
    <col min="1028" max="1028" width="2.7109375" style="65" customWidth="1"/>
    <col min="1029" max="1029" width="6.42578125" style="65" bestFit="1" customWidth="1"/>
    <col min="1030" max="1030" width="58.28515625" style="65" customWidth="1"/>
    <col min="1031" max="1031" width="0.85546875" style="65" customWidth="1"/>
    <col min="1032" max="1032" width="7.7109375" style="65" customWidth="1"/>
    <col min="1033" max="1033" width="7.7109375" style="65" bestFit="1" customWidth="1"/>
    <col min="1034" max="1039" width="7.7109375" style="65" customWidth="1"/>
    <col min="1040" max="1040" width="0.85546875" style="65" customWidth="1"/>
    <col min="1041" max="1041" width="7.140625" style="65" customWidth="1"/>
    <col min="1042" max="1280" width="11.42578125" style="65"/>
    <col min="1281" max="1283" width="0" style="65" hidden="1" customWidth="1"/>
    <col min="1284" max="1284" width="2.7109375" style="65" customWidth="1"/>
    <col min="1285" max="1285" width="6.42578125" style="65" bestFit="1" customWidth="1"/>
    <col min="1286" max="1286" width="58.28515625" style="65" customWidth="1"/>
    <col min="1287" max="1287" width="0.85546875" style="65" customWidth="1"/>
    <col min="1288" max="1288" width="7.7109375" style="65" customWidth="1"/>
    <col min="1289" max="1289" width="7.7109375" style="65" bestFit="1" customWidth="1"/>
    <col min="1290" max="1295" width="7.7109375" style="65" customWidth="1"/>
    <col min="1296" max="1296" width="0.85546875" style="65" customWidth="1"/>
    <col min="1297" max="1297" width="7.140625" style="65" customWidth="1"/>
    <col min="1298" max="1536" width="11.42578125" style="65"/>
    <col min="1537" max="1539" width="0" style="65" hidden="1" customWidth="1"/>
    <col min="1540" max="1540" width="2.7109375" style="65" customWidth="1"/>
    <col min="1541" max="1541" width="6.42578125" style="65" bestFit="1" customWidth="1"/>
    <col min="1542" max="1542" width="58.28515625" style="65" customWidth="1"/>
    <col min="1543" max="1543" width="0.85546875" style="65" customWidth="1"/>
    <col min="1544" max="1544" width="7.7109375" style="65" customWidth="1"/>
    <col min="1545" max="1545" width="7.7109375" style="65" bestFit="1" customWidth="1"/>
    <col min="1546" max="1551" width="7.7109375" style="65" customWidth="1"/>
    <col min="1552" max="1552" width="0.85546875" style="65" customWidth="1"/>
    <col min="1553" max="1553" width="7.140625" style="65" customWidth="1"/>
    <col min="1554" max="1792" width="11.42578125" style="65"/>
    <col min="1793" max="1795" width="0" style="65" hidden="1" customWidth="1"/>
    <col min="1796" max="1796" width="2.7109375" style="65" customWidth="1"/>
    <col min="1797" max="1797" width="6.42578125" style="65" bestFit="1" customWidth="1"/>
    <col min="1798" max="1798" width="58.28515625" style="65" customWidth="1"/>
    <col min="1799" max="1799" width="0.85546875" style="65" customWidth="1"/>
    <col min="1800" max="1800" width="7.7109375" style="65" customWidth="1"/>
    <col min="1801" max="1801" width="7.7109375" style="65" bestFit="1" customWidth="1"/>
    <col min="1802" max="1807" width="7.7109375" style="65" customWidth="1"/>
    <col min="1808" max="1808" width="0.85546875" style="65" customWidth="1"/>
    <col min="1809" max="1809" width="7.140625" style="65" customWidth="1"/>
    <col min="1810" max="2048" width="11.42578125" style="65"/>
    <col min="2049" max="2051" width="0" style="65" hidden="1" customWidth="1"/>
    <col min="2052" max="2052" width="2.7109375" style="65" customWidth="1"/>
    <col min="2053" max="2053" width="6.42578125" style="65" bestFit="1" customWidth="1"/>
    <col min="2054" max="2054" width="58.28515625" style="65" customWidth="1"/>
    <col min="2055" max="2055" width="0.85546875" style="65" customWidth="1"/>
    <col min="2056" max="2056" width="7.7109375" style="65" customWidth="1"/>
    <col min="2057" max="2057" width="7.7109375" style="65" bestFit="1" customWidth="1"/>
    <col min="2058" max="2063" width="7.7109375" style="65" customWidth="1"/>
    <col min="2064" max="2064" width="0.85546875" style="65" customWidth="1"/>
    <col min="2065" max="2065" width="7.140625" style="65" customWidth="1"/>
    <col min="2066" max="2304" width="11.42578125" style="65"/>
    <col min="2305" max="2307" width="0" style="65" hidden="1" customWidth="1"/>
    <col min="2308" max="2308" width="2.7109375" style="65" customWidth="1"/>
    <col min="2309" max="2309" width="6.42578125" style="65" bestFit="1" customWidth="1"/>
    <col min="2310" max="2310" width="58.28515625" style="65" customWidth="1"/>
    <col min="2311" max="2311" width="0.85546875" style="65" customWidth="1"/>
    <col min="2312" max="2312" width="7.7109375" style="65" customWidth="1"/>
    <col min="2313" max="2313" width="7.7109375" style="65" bestFit="1" customWidth="1"/>
    <col min="2314" max="2319" width="7.7109375" style="65" customWidth="1"/>
    <col min="2320" max="2320" width="0.85546875" style="65" customWidth="1"/>
    <col min="2321" max="2321" width="7.140625" style="65" customWidth="1"/>
    <col min="2322" max="2560" width="11.42578125" style="65"/>
    <col min="2561" max="2563" width="0" style="65" hidden="1" customWidth="1"/>
    <col min="2564" max="2564" width="2.7109375" style="65" customWidth="1"/>
    <col min="2565" max="2565" width="6.42578125" style="65" bestFit="1" customWidth="1"/>
    <col min="2566" max="2566" width="58.28515625" style="65" customWidth="1"/>
    <col min="2567" max="2567" width="0.85546875" style="65" customWidth="1"/>
    <col min="2568" max="2568" width="7.7109375" style="65" customWidth="1"/>
    <col min="2569" max="2569" width="7.7109375" style="65" bestFit="1" customWidth="1"/>
    <col min="2570" max="2575" width="7.7109375" style="65" customWidth="1"/>
    <col min="2576" max="2576" width="0.85546875" style="65" customWidth="1"/>
    <col min="2577" max="2577" width="7.140625" style="65" customWidth="1"/>
    <col min="2578" max="2816" width="11.42578125" style="65"/>
    <col min="2817" max="2819" width="0" style="65" hidden="1" customWidth="1"/>
    <col min="2820" max="2820" width="2.7109375" style="65" customWidth="1"/>
    <col min="2821" max="2821" width="6.42578125" style="65" bestFit="1" customWidth="1"/>
    <col min="2822" max="2822" width="58.28515625" style="65" customWidth="1"/>
    <col min="2823" max="2823" width="0.85546875" style="65" customWidth="1"/>
    <col min="2824" max="2824" width="7.7109375" style="65" customWidth="1"/>
    <col min="2825" max="2825" width="7.7109375" style="65" bestFit="1" customWidth="1"/>
    <col min="2826" max="2831" width="7.7109375" style="65" customWidth="1"/>
    <col min="2832" max="2832" width="0.85546875" style="65" customWidth="1"/>
    <col min="2833" max="2833" width="7.140625" style="65" customWidth="1"/>
    <col min="2834" max="3072" width="11.42578125" style="65"/>
    <col min="3073" max="3075" width="0" style="65" hidden="1" customWidth="1"/>
    <col min="3076" max="3076" width="2.7109375" style="65" customWidth="1"/>
    <col min="3077" max="3077" width="6.42578125" style="65" bestFit="1" customWidth="1"/>
    <col min="3078" max="3078" width="58.28515625" style="65" customWidth="1"/>
    <col min="3079" max="3079" width="0.85546875" style="65" customWidth="1"/>
    <col min="3080" max="3080" width="7.7109375" style="65" customWidth="1"/>
    <col min="3081" max="3081" width="7.7109375" style="65" bestFit="1" customWidth="1"/>
    <col min="3082" max="3087" width="7.7109375" style="65" customWidth="1"/>
    <col min="3088" max="3088" width="0.85546875" style="65" customWidth="1"/>
    <col min="3089" max="3089" width="7.140625" style="65" customWidth="1"/>
    <col min="3090" max="3328" width="11.42578125" style="65"/>
    <col min="3329" max="3331" width="0" style="65" hidden="1" customWidth="1"/>
    <col min="3332" max="3332" width="2.7109375" style="65" customWidth="1"/>
    <col min="3333" max="3333" width="6.42578125" style="65" bestFit="1" customWidth="1"/>
    <col min="3334" max="3334" width="58.28515625" style="65" customWidth="1"/>
    <col min="3335" max="3335" width="0.85546875" style="65" customWidth="1"/>
    <col min="3336" max="3336" width="7.7109375" style="65" customWidth="1"/>
    <col min="3337" max="3337" width="7.7109375" style="65" bestFit="1" customWidth="1"/>
    <col min="3338" max="3343" width="7.7109375" style="65" customWidth="1"/>
    <col min="3344" max="3344" width="0.85546875" style="65" customWidth="1"/>
    <col min="3345" max="3345" width="7.140625" style="65" customWidth="1"/>
    <col min="3346" max="3584" width="11.42578125" style="65"/>
    <col min="3585" max="3587" width="0" style="65" hidden="1" customWidth="1"/>
    <col min="3588" max="3588" width="2.7109375" style="65" customWidth="1"/>
    <col min="3589" max="3589" width="6.42578125" style="65" bestFit="1" customWidth="1"/>
    <col min="3590" max="3590" width="58.28515625" style="65" customWidth="1"/>
    <col min="3591" max="3591" width="0.85546875" style="65" customWidth="1"/>
    <col min="3592" max="3592" width="7.7109375" style="65" customWidth="1"/>
    <col min="3593" max="3593" width="7.7109375" style="65" bestFit="1" customWidth="1"/>
    <col min="3594" max="3599" width="7.7109375" style="65" customWidth="1"/>
    <col min="3600" max="3600" width="0.85546875" style="65" customWidth="1"/>
    <col min="3601" max="3601" width="7.140625" style="65" customWidth="1"/>
    <col min="3602" max="3840" width="11.42578125" style="65"/>
    <col min="3841" max="3843" width="0" style="65" hidden="1" customWidth="1"/>
    <col min="3844" max="3844" width="2.7109375" style="65" customWidth="1"/>
    <col min="3845" max="3845" width="6.42578125" style="65" bestFit="1" customWidth="1"/>
    <col min="3846" max="3846" width="58.28515625" style="65" customWidth="1"/>
    <col min="3847" max="3847" width="0.85546875" style="65" customWidth="1"/>
    <col min="3848" max="3848" width="7.7109375" style="65" customWidth="1"/>
    <col min="3849" max="3849" width="7.7109375" style="65" bestFit="1" customWidth="1"/>
    <col min="3850" max="3855" width="7.7109375" style="65" customWidth="1"/>
    <col min="3856" max="3856" width="0.85546875" style="65" customWidth="1"/>
    <col min="3857" max="3857" width="7.140625" style="65" customWidth="1"/>
    <col min="3858" max="4096" width="11.42578125" style="65"/>
    <col min="4097" max="4099" width="0" style="65" hidden="1" customWidth="1"/>
    <col min="4100" max="4100" width="2.7109375" style="65" customWidth="1"/>
    <col min="4101" max="4101" width="6.42578125" style="65" bestFit="1" customWidth="1"/>
    <col min="4102" max="4102" width="58.28515625" style="65" customWidth="1"/>
    <col min="4103" max="4103" width="0.85546875" style="65" customWidth="1"/>
    <col min="4104" max="4104" width="7.7109375" style="65" customWidth="1"/>
    <col min="4105" max="4105" width="7.7109375" style="65" bestFit="1" customWidth="1"/>
    <col min="4106" max="4111" width="7.7109375" style="65" customWidth="1"/>
    <col min="4112" max="4112" width="0.85546875" style="65" customWidth="1"/>
    <col min="4113" max="4113" width="7.140625" style="65" customWidth="1"/>
    <col min="4114" max="4352" width="11.42578125" style="65"/>
    <col min="4353" max="4355" width="0" style="65" hidden="1" customWidth="1"/>
    <col min="4356" max="4356" width="2.7109375" style="65" customWidth="1"/>
    <col min="4357" max="4357" width="6.42578125" style="65" bestFit="1" customWidth="1"/>
    <col min="4358" max="4358" width="58.28515625" style="65" customWidth="1"/>
    <col min="4359" max="4359" width="0.85546875" style="65" customWidth="1"/>
    <col min="4360" max="4360" width="7.7109375" style="65" customWidth="1"/>
    <col min="4361" max="4361" width="7.7109375" style="65" bestFit="1" customWidth="1"/>
    <col min="4362" max="4367" width="7.7109375" style="65" customWidth="1"/>
    <col min="4368" max="4368" width="0.85546875" style="65" customWidth="1"/>
    <col min="4369" max="4369" width="7.140625" style="65" customWidth="1"/>
    <col min="4370" max="4608" width="11.42578125" style="65"/>
    <col min="4609" max="4611" width="0" style="65" hidden="1" customWidth="1"/>
    <col min="4612" max="4612" width="2.7109375" style="65" customWidth="1"/>
    <col min="4613" max="4613" width="6.42578125" style="65" bestFit="1" customWidth="1"/>
    <col min="4614" max="4614" width="58.28515625" style="65" customWidth="1"/>
    <col min="4615" max="4615" width="0.85546875" style="65" customWidth="1"/>
    <col min="4616" max="4616" width="7.7109375" style="65" customWidth="1"/>
    <col min="4617" max="4617" width="7.7109375" style="65" bestFit="1" customWidth="1"/>
    <col min="4618" max="4623" width="7.7109375" style="65" customWidth="1"/>
    <col min="4624" max="4624" width="0.85546875" style="65" customWidth="1"/>
    <col min="4625" max="4625" width="7.140625" style="65" customWidth="1"/>
    <col min="4626" max="4864" width="11.42578125" style="65"/>
    <col min="4865" max="4867" width="0" style="65" hidden="1" customWidth="1"/>
    <col min="4868" max="4868" width="2.7109375" style="65" customWidth="1"/>
    <col min="4869" max="4869" width="6.42578125" style="65" bestFit="1" customWidth="1"/>
    <col min="4870" max="4870" width="58.28515625" style="65" customWidth="1"/>
    <col min="4871" max="4871" width="0.85546875" style="65" customWidth="1"/>
    <col min="4872" max="4872" width="7.7109375" style="65" customWidth="1"/>
    <col min="4873" max="4873" width="7.7109375" style="65" bestFit="1" customWidth="1"/>
    <col min="4874" max="4879" width="7.7109375" style="65" customWidth="1"/>
    <col min="4880" max="4880" width="0.85546875" style="65" customWidth="1"/>
    <col min="4881" max="4881" width="7.140625" style="65" customWidth="1"/>
    <col min="4882" max="5120" width="11.42578125" style="65"/>
    <col min="5121" max="5123" width="0" style="65" hidden="1" customWidth="1"/>
    <col min="5124" max="5124" width="2.7109375" style="65" customWidth="1"/>
    <col min="5125" max="5125" width="6.42578125" style="65" bestFit="1" customWidth="1"/>
    <col min="5126" max="5126" width="58.28515625" style="65" customWidth="1"/>
    <col min="5127" max="5127" width="0.85546875" style="65" customWidth="1"/>
    <col min="5128" max="5128" width="7.7109375" style="65" customWidth="1"/>
    <col min="5129" max="5129" width="7.7109375" style="65" bestFit="1" customWidth="1"/>
    <col min="5130" max="5135" width="7.7109375" style="65" customWidth="1"/>
    <col min="5136" max="5136" width="0.85546875" style="65" customWidth="1"/>
    <col min="5137" max="5137" width="7.140625" style="65" customWidth="1"/>
    <col min="5138" max="5376" width="11.42578125" style="65"/>
    <col min="5377" max="5379" width="0" style="65" hidden="1" customWidth="1"/>
    <col min="5380" max="5380" width="2.7109375" style="65" customWidth="1"/>
    <col min="5381" max="5381" width="6.42578125" style="65" bestFit="1" customWidth="1"/>
    <col min="5382" max="5382" width="58.28515625" style="65" customWidth="1"/>
    <col min="5383" max="5383" width="0.85546875" style="65" customWidth="1"/>
    <col min="5384" max="5384" width="7.7109375" style="65" customWidth="1"/>
    <col min="5385" max="5385" width="7.7109375" style="65" bestFit="1" customWidth="1"/>
    <col min="5386" max="5391" width="7.7109375" style="65" customWidth="1"/>
    <col min="5392" max="5392" width="0.85546875" style="65" customWidth="1"/>
    <col min="5393" max="5393" width="7.140625" style="65" customWidth="1"/>
    <col min="5394" max="5632" width="11.42578125" style="65"/>
    <col min="5633" max="5635" width="0" style="65" hidden="1" customWidth="1"/>
    <col min="5636" max="5636" width="2.7109375" style="65" customWidth="1"/>
    <col min="5637" max="5637" width="6.42578125" style="65" bestFit="1" customWidth="1"/>
    <col min="5638" max="5638" width="58.28515625" style="65" customWidth="1"/>
    <col min="5639" max="5639" width="0.85546875" style="65" customWidth="1"/>
    <col min="5640" max="5640" width="7.7109375" style="65" customWidth="1"/>
    <col min="5641" max="5641" width="7.7109375" style="65" bestFit="1" customWidth="1"/>
    <col min="5642" max="5647" width="7.7109375" style="65" customWidth="1"/>
    <col min="5648" max="5648" width="0.85546875" style="65" customWidth="1"/>
    <col min="5649" max="5649" width="7.140625" style="65" customWidth="1"/>
    <col min="5650" max="5888" width="11.42578125" style="65"/>
    <col min="5889" max="5891" width="0" style="65" hidden="1" customWidth="1"/>
    <col min="5892" max="5892" width="2.7109375" style="65" customWidth="1"/>
    <col min="5893" max="5893" width="6.42578125" style="65" bestFit="1" customWidth="1"/>
    <col min="5894" max="5894" width="58.28515625" style="65" customWidth="1"/>
    <col min="5895" max="5895" width="0.85546875" style="65" customWidth="1"/>
    <col min="5896" max="5896" width="7.7109375" style="65" customWidth="1"/>
    <col min="5897" max="5897" width="7.7109375" style="65" bestFit="1" customWidth="1"/>
    <col min="5898" max="5903" width="7.7109375" style="65" customWidth="1"/>
    <col min="5904" max="5904" width="0.85546875" style="65" customWidth="1"/>
    <col min="5905" max="5905" width="7.140625" style="65" customWidth="1"/>
    <col min="5906" max="6144" width="11.42578125" style="65"/>
    <col min="6145" max="6147" width="0" style="65" hidden="1" customWidth="1"/>
    <col min="6148" max="6148" width="2.7109375" style="65" customWidth="1"/>
    <col min="6149" max="6149" width="6.42578125" style="65" bestFit="1" customWidth="1"/>
    <col min="6150" max="6150" width="58.28515625" style="65" customWidth="1"/>
    <col min="6151" max="6151" width="0.85546875" style="65" customWidth="1"/>
    <col min="6152" max="6152" width="7.7109375" style="65" customWidth="1"/>
    <col min="6153" max="6153" width="7.7109375" style="65" bestFit="1" customWidth="1"/>
    <col min="6154" max="6159" width="7.7109375" style="65" customWidth="1"/>
    <col min="6160" max="6160" width="0.85546875" style="65" customWidth="1"/>
    <col min="6161" max="6161" width="7.140625" style="65" customWidth="1"/>
    <col min="6162" max="6400" width="11.42578125" style="65"/>
    <col min="6401" max="6403" width="0" style="65" hidden="1" customWidth="1"/>
    <col min="6404" max="6404" width="2.7109375" style="65" customWidth="1"/>
    <col min="6405" max="6405" width="6.42578125" style="65" bestFit="1" customWidth="1"/>
    <col min="6406" max="6406" width="58.28515625" style="65" customWidth="1"/>
    <col min="6407" max="6407" width="0.85546875" style="65" customWidth="1"/>
    <col min="6408" max="6408" width="7.7109375" style="65" customWidth="1"/>
    <col min="6409" max="6409" width="7.7109375" style="65" bestFit="1" customWidth="1"/>
    <col min="6410" max="6415" width="7.7109375" style="65" customWidth="1"/>
    <col min="6416" max="6416" width="0.85546875" style="65" customWidth="1"/>
    <col min="6417" max="6417" width="7.140625" style="65" customWidth="1"/>
    <col min="6418" max="6656" width="11.42578125" style="65"/>
    <col min="6657" max="6659" width="0" style="65" hidden="1" customWidth="1"/>
    <col min="6660" max="6660" width="2.7109375" style="65" customWidth="1"/>
    <col min="6661" max="6661" width="6.42578125" style="65" bestFit="1" customWidth="1"/>
    <col min="6662" max="6662" width="58.28515625" style="65" customWidth="1"/>
    <col min="6663" max="6663" width="0.85546875" style="65" customWidth="1"/>
    <col min="6664" max="6664" width="7.7109375" style="65" customWidth="1"/>
    <col min="6665" max="6665" width="7.7109375" style="65" bestFit="1" customWidth="1"/>
    <col min="6666" max="6671" width="7.7109375" style="65" customWidth="1"/>
    <col min="6672" max="6672" width="0.85546875" style="65" customWidth="1"/>
    <col min="6673" max="6673" width="7.140625" style="65" customWidth="1"/>
    <col min="6674" max="6912" width="11.42578125" style="65"/>
    <col min="6913" max="6915" width="0" style="65" hidden="1" customWidth="1"/>
    <col min="6916" max="6916" width="2.7109375" style="65" customWidth="1"/>
    <col min="6917" max="6917" width="6.42578125" style="65" bestFit="1" customWidth="1"/>
    <col min="6918" max="6918" width="58.28515625" style="65" customWidth="1"/>
    <col min="6919" max="6919" width="0.85546875" style="65" customWidth="1"/>
    <col min="6920" max="6920" width="7.7109375" style="65" customWidth="1"/>
    <col min="6921" max="6921" width="7.7109375" style="65" bestFit="1" customWidth="1"/>
    <col min="6922" max="6927" width="7.7109375" style="65" customWidth="1"/>
    <col min="6928" max="6928" width="0.85546875" style="65" customWidth="1"/>
    <col min="6929" max="6929" width="7.140625" style="65" customWidth="1"/>
    <col min="6930" max="7168" width="11.42578125" style="65"/>
    <col min="7169" max="7171" width="0" style="65" hidden="1" customWidth="1"/>
    <col min="7172" max="7172" width="2.7109375" style="65" customWidth="1"/>
    <col min="7173" max="7173" width="6.42578125" style="65" bestFit="1" customWidth="1"/>
    <col min="7174" max="7174" width="58.28515625" style="65" customWidth="1"/>
    <col min="7175" max="7175" width="0.85546875" style="65" customWidth="1"/>
    <col min="7176" max="7176" width="7.7109375" style="65" customWidth="1"/>
    <col min="7177" max="7177" width="7.7109375" style="65" bestFit="1" customWidth="1"/>
    <col min="7178" max="7183" width="7.7109375" style="65" customWidth="1"/>
    <col min="7184" max="7184" width="0.85546875" style="65" customWidth="1"/>
    <col min="7185" max="7185" width="7.140625" style="65" customWidth="1"/>
    <col min="7186" max="7424" width="11.42578125" style="65"/>
    <col min="7425" max="7427" width="0" style="65" hidden="1" customWidth="1"/>
    <col min="7428" max="7428" width="2.7109375" style="65" customWidth="1"/>
    <col min="7429" max="7429" width="6.42578125" style="65" bestFit="1" customWidth="1"/>
    <col min="7430" max="7430" width="58.28515625" style="65" customWidth="1"/>
    <col min="7431" max="7431" width="0.85546875" style="65" customWidth="1"/>
    <col min="7432" max="7432" width="7.7109375" style="65" customWidth="1"/>
    <col min="7433" max="7433" width="7.7109375" style="65" bestFit="1" customWidth="1"/>
    <col min="7434" max="7439" width="7.7109375" style="65" customWidth="1"/>
    <col min="7440" max="7440" width="0.85546875" style="65" customWidth="1"/>
    <col min="7441" max="7441" width="7.140625" style="65" customWidth="1"/>
    <col min="7442" max="7680" width="11.42578125" style="65"/>
    <col min="7681" max="7683" width="0" style="65" hidden="1" customWidth="1"/>
    <col min="7684" max="7684" width="2.7109375" style="65" customWidth="1"/>
    <col min="7685" max="7685" width="6.42578125" style="65" bestFit="1" customWidth="1"/>
    <col min="7686" max="7686" width="58.28515625" style="65" customWidth="1"/>
    <col min="7687" max="7687" width="0.85546875" style="65" customWidth="1"/>
    <col min="7688" max="7688" width="7.7109375" style="65" customWidth="1"/>
    <col min="7689" max="7689" width="7.7109375" style="65" bestFit="1" customWidth="1"/>
    <col min="7690" max="7695" width="7.7109375" style="65" customWidth="1"/>
    <col min="7696" max="7696" width="0.85546875" style="65" customWidth="1"/>
    <col min="7697" max="7697" width="7.140625" style="65" customWidth="1"/>
    <col min="7698" max="7936" width="11.42578125" style="65"/>
    <col min="7937" max="7939" width="0" style="65" hidden="1" customWidth="1"/>
    <col min="7940" max="7940" width="2.7109375" style="65" customWidth="1"/>
    <col min="7941" max="7941" width="6.42578125" style="65" bestFit="1" customWidth="1"/>
    <col min="7942" max="7942" width="58.28515625" style="65" customWidth="1"/>
    <col min="7943" max="7943" width="0.85546875" style="65" customWidth="1"/>
    <col min="7944" max="7944" width="7.7109375" style="65" customWidth="1"/>
    <col min="7945" max="7945" width="7.7109375" style="65" bestFit="1" customWidth="1"/>
    <col min="7946" max="7951" width="7.7109375" style="65" customWidth="1"/>
    <col min="7952" max="7952" width="0.85546875" style="65" customWidth="1"/>
    <col min="7953" max="7953" width="7.140625" style="65" customWidth="1"/>
    <col min="7954" max="8192" width="11.42578125" style="65"/>
    <col min="8193" max="8195" width="0" style="65" hidden="1" customWidth="1"/>
    <col min="8196" max="8196" width="2.7109375" style="65" customWidth="1"/>
    <col min="8197" max="8197" width="6.42578125" style="65" bestFit="1" customWidth="1"/>
    <col min="8198" max="8198" width="58.28515625" style="65" customWidth="1"/>
    <col min="8199" max="8199" width="0.85546875" style="65" customWidth="1"/>
    <col min="8200" max="8200" width="7.7109375" style="65" customWidth="1"/>
    <col min="8201" max="8201" width="7.7109375" style="65" bestFit="1" customWidth="1"/>
    <col min="8202" max="8207" width="7.7109375" style="65" customWidth="1"/>
    <col min="8208" max="8208" width="0.85546875" style="65" customWidth="1"/>
    <col min="8209" max="8209" width="7.140625" style="65" customWidth="1"/>
    <col min="8210" max="8448" width="11.42578125" style="65"/>
    <col min="8449" max="8451" width="0" style="65" hidden="1" customWidth="1"/>
    <col min="8452" max="8452" width="2.7109375" style="65" customWidth="1"/>
    <col min="8453" max="8453" width="6.42578125" style="65" bestFit="1" customWidth="1"/>
    <col min="8454" max="8454" width="58.28515625" style="65" customWidth="1"/>
    <col min="8455" max="8455" width="0.85546875" style="65" customWidth="1"/>
    <col min="8456" max="8456" width="7.7109375" style="65" customWidth="1"/>
    <col min="8457" max="8457" width="7.7109375" style="65" bestFit="1" customWidth="1"/>
    <col min="8458" max="8463" width="7.7109375" style="65" customWidth="1"/>
    <col min="8464" max="8464" width="0.85546875" style="65" customWidth="1"/>
    <col min="8465" max="8465" width="7.140625" style="65" customWidth="1"/>
    <col min="8466" max="8704" width="11.42578125" style="65"/>
    <col min="8705" max="8707" width="0" style="65" hidden="1" customWidth="1"/>
    <col min="8708" max="8708" width="2.7109375" style="65" customWidth="1"/>
    <col min="8709" max="8709" width="6.42578125" style="65" bestFit="1" customWidth="1"/>
    <col min="8710" max="8710" width="58.28515625" style="65" customWidth="1"/>
    <col min="8711" max="8711" width="0.85546875" style="65" customWidth="1"/>
    <col min="8712" max="8712" width="7.7109375" style="65" customWidth="1"/>
    <col min="8713" max="8713" width="7.7109375" style="65" bestFit="1" customWidth="1"/>
    <col min="8714" max="8719" width="7.7109375" style="65" customWidth="1"/>
    <col min="8720" max="8720" width="0.85546875" style="65" customWidth="1"/>
    <col min="8721" max="8721" width="7.140625" style="65" customWidth="1"/>
    <col min="8722" max="8960" width="11.42578125" style="65"/>
    <col min="8961" max="8963" width="0" style="65" hidden="1" customWidth="1"/>
    <col min="8964" max="8964" width="2.7109375" style="65" customWidth="1"/>
    <col min="8965" max="8965" width="6.42578125" style="65" bestFit="1" customWidth="1"/>
    <col min="8966" max="8966" width="58.28515625" style="65" customWidth="1"/>
    <col min="8967" max="8967" width="0.85546875" style="65" customWidth="1"/>
    <col min="8968" max="8968" width="7.7109375" style="65" customWidth="1"/>
    <col min="8969" max="8969" width="7.7109375" style="65" bestFit="1" customWidth="1"/>
    <col min="8970" max="8975" width="7.7109375" style="65" customWidth="1"/>
    <col min="8976" max="8976" width="0.85546875" style="65" customWidth="1"/>
    <col min="8977" max="8977" width="7.140625" style="65" customWidth="1"/>
    <col min="8978" max="9216" width="11.42578125" style="65"/>
    <col min="9217" max="9219" width="0" style="65" hidden="1" customWidth="1"/>
    <col min="9220" max="9220" width="2.7109375" style="65" customWidth="1"/>
    <col min="9221" max="9221" width="6.42578125" style="65" bestFit="1" customWidth="1"/>
    <col min="9222" max="9222" width="58.28515625" style="65" customWidth="1"/>
    <col min="9223" max="9223" width="0.85546875" style="65" customWidth="1"/>
    <col min="9224" max="9224" width="7.7109375" style="65" customWidth="1"/>
    <col min="9225" max="9225" width="7.7109375" style="65" bestFit="1" customWidth="1"/>
    <col min="9226" max="9231" width="7.7109375" style="65" customWidth="1"/>
    <col min="9232" max="9232" width="0.85546875" style="65" customWidth="1"/>
    <col min="9233" max="9233" width="7.140625" style="65" customWidth="1"/>
    <col min="9234" max="9472" width="11.42578125" style="65"/>
    <col min="9473" max="9475" width="0" style="65" hidden="1" customWidth="1"/>
    <col min="9476" max="9476" width="2.7109375" style="65" customWidth="1"/>
    <col min="9477" max="9477" width="6.42578125" style="65" bestFit="1" customWidth="1"/>
    <col min="9478" max="9478" width="58.28515625" style="65" customWidth="1"/>
    <col min="9479" max="9479" width="0.85546875" style="65" customWidth="1"/>
    <col min="9480" max="9480" width="7.7109375" style="65" customWidth="1"/>
    <col min="9481" max="9481" width="7.7109375" style="65" bestFit="1" customWidth="1"/>
    <col min="9482" max="9487" width="7.7109375" style="65" customWidth="1"/>
    <col min="9488" max="9488" width="0.85546875" style="65" customWidth="1"/>
    <col min="9489" max="9489" width="7.140625" style="65" customWidth="1"/>
    <col min="9490" max="9728" width="11.42578125" style="65"/>
    <col min="9729" max="9731" width="0" style="65" hidden="1" customWidth="1"/>
    <col min="9732" max="9732" width="2.7109375" style="65" customWidth="1"/>
    <col min="9733" max="9733" width="6.42578125" style="65" bestFit="1" customWidth="1"/>
    <col min="9734" max="9734" width="58.28515625" style="65" customWidth="1"/>
    <col min="9735" max="9735" width="0.85546875" style="65" customWidth="1"/>
    <col min="9736" max="9736" width="7.7109375" style="65" customWidth="1"/>
    <col min="9737" max="9737" width="7.7109375" style="65" bestFit="1" customWidth="1"/>
    <col min="9738" max="9743" width="7.7109375" style="65" customWidth="1"/>
    <col min="9744" max="9744" width="0.85546875" style="65" customWidth="1"/>
    <col min="9745" max="9745" width="7.140625" style="65" customWidth="1"/>
    <col min="9746" max="9984" width="11.42578125" style="65"/>
    <col min="9985" max="9987" width="0" style="65" hidden="1" customWidth="1"/>
    <col min="9988" max="9988" width="2.7109375" style="65" customWidth="1"/>
    <col min="9989" max="9989" width="6.42578125" style="65" bestFit="1" customWidth="1"/>
    <col min="9990" max="9990" width="58.28515625" style="65" customWidth="1"/>
    <col min="9991" max="9991" width="0.85546875" style="65" customWidth="1"/>
    <col min="9992" max="9992" width="7.7109375" style="65" customWidth="1"/>
    <col min="9993" max="9993" width="7.7109375" style="65" bestFit="1" customWidth="1"/>
    <col min="9994" max="9999" width="7.7109375" style="65" customWidth="1"/>
    <col min="10000" max="10000" width="0.85546875" style="65" customWidth="1"/>
    <col min="10001" max="10001" width="7.140625" style="65" customWidth="1"/>
    <col min="10002" max="10240" width="11.42578125" style="65"/>
    <col min="10241" max="10243" width="0" style="65" hidden="1" customWidth="1"/>
    <col min="10244" max="10244" width="2.7109375" style="65" customWidth="1"/>
    <col min="10245" max="10245" width="6.42578125" style="65" bestFit="1" customWidth="1"/>
    <col min="10246" max="10246" width="58.28515625" style="65" customWidth="1"/>
    <col min="10247" max="10247" width="0.85546875" style="65" customWidth="1"/>
    <col min="10248" max="10248" width="7.7109375" style="65" customWidth="1"/>
    <col min="10249" max="10249" width="7.7109375" style="65" bestFit="1" customWidth="1"/>
    <col min="10250" max="10255" width="7.7109375" style="65" customWidth="1"/>
    <col min="10256" max="10256" width="0.85546875" style="65" customWidth="1"/>
    <col min="10257" max="10257" width="7.140625" style="65" customWidth="1"/>
    <col min="10258" max="10496" width="11.42578125" style="65"/>
    <col min="10497" max="10499" width="0" style="65" hidden="1" customWidth="1"/>
    <col min="10500" max="10500" width="2.7109375" style="65" customWidth="1"/>
    <col min="10501" max="10501" width="6.42578125" style="65" bestFit="1" customWidth="1"/>
    <col min="10502" max="10502" width="58.28515625" style="65" customWidth="1"/>
    <col min="10503" max="10503" width="0.85546875" style="65" customWidth="1"/>
    <col min="10504" max="10504" width="7.7109375" style="65" customWidth="1"/>
    <col min="10505" max="10505" width="7.7109375" style="65" bestFit="1" customWidth="1"/>
    <col min="10506" max="10511" width="7.7109375" style="65" customWidth="1"/>
    <col min="10512" max="10512" width="0.85546875" style="65" customWidth="1"/>
    <col min="10513" max="10513" width="7.140625" style="65" customWidth="1"/>
    <col min="10514" max="10752" width="11.42578125" style="65"/>
    <col min="10753" max="10755" width="0" style="65" hidden="1" customWidth="1"/>
    <col min="10756" max="10756" width="2.7109375" style="65" customWidth="1"/>
    <col min="10757" max="10757" width="6.42578125" style="65" bestFit="1" customWidth="1"/>
    <col min="10758" max="10758" width="58.28515625" style="65" customWidth="1"/>
    <col min="10759" max="10759" width="0.85546875" style="65" customWidth="1"/>
    <col min="10760" max="10760" width="7.7109375" style="65" customWidth="1"/>
    <col min="10761" max="10761" width="7.7109375" style="65" bestFit="1" customWidth="1"/>
    <col min="10762" max="10767" width="7.7109375" style="65" customWidth="1"/>
    <col min="10768" max="10768" width="0.85546875" style="65" customWidth="1"/>
    <col min="10769" max="10769" width="7.140625" style="65" customWidth="1"/>
    <col min="10770" max="11008" width="11.42578125" style="65"/>
    <col min="11009" max="11011" width="0" style="65" hidden="1" customWidth="1"/>
    <col min="11012" max="11012" width="2.7109375" style="65" customWidth="1"/>
    <col min="11013" max="11013" width="6.42578125" style="65" bestFit="1" customWidth="1"/>
    <col min="11014" max="11014" width="58.28515625" style="65" customWidth="1"/>
    <col min="11015" max="11015" width="0.85546875" style="65" customWidth="1"/>
    <col min="11016" max="11016" width="7.7109375" style="65" customWidth="1"/>
    <col min="11017" max="11017" width="7.7109375" style="65" bestFit="1" customWidth="1"/>
    <col min="11018" max="11023" width="7.7109375" style="65" customWidth="1"/>
    <col min="11024" max="11024" width="0.85546875" style="65" customWidth="1"/>
    <col min="11025" max="11025" width="7.140625" style="65" customWidth="1"/>
    <col min="11026" max="11264" width="11.42578125" style="65"/>
    <col min="11265" max="11267" width="0" style="65" hidden="1" customWidth="1"/>
    <col min="11268" max="11268" width="2.7109375" style="65" customWidth="1"/>
    <col min="11269" max="11269" width="6.42578125" style="65" bestFit="1" customWidth="1"/>
    <col min="11270" max="11270" width="58.28515625" style="65" customWidth="1"/>
    <col min="11271" max="11271" width="0.85546875" style="65" customWidth="1"/>
    <col min="11272" max="11272" width="7.7109375" style="65" customWidth="1"/>
    <col min="11273" max="11273" width="7.7109375" style="65" bestFit="1" customWidth="1"/>
    <col min="11274" max="11279" width="7.7109375" style="65" customWidth="1"/>
    <col min="11280" max="11280" width="0.85546875" style="65" customWidth="1"/>
    <col min="11281" max="11281" width="7.140625" style="65" customWidth="1"/>
    <col min="11282" max="11520" width="11.42578125" style="65"/>
    <col min="11521" max="11523" width="0" style="65" hidden="1" customWidth="1"/>
    <col min="11524" max="11524" width="2.7109375" style="65" customWidth="1"/>
    <col min="11525" max="11525" width="6.42578125" style="65" bestFit="1" customWidth="1"/>
    <col min="11526" max="11526" width="58.28515625" style="65" customWidth="1"/>
    <col min="11527" max="11527" width="0.85546875" style="65" customWidth="1"/>
    <col min="11528" max="11528" width="7.7109375" style="65" customWidth="1"/>
    <col min="11529" max="11529" width="7.7109375" style="65" bestFit="1" customWidth="1"/>
    <col min="11530" max="11535" width="7.7109375" style="65" customWidth="1"/>
    <col min="11536" max="11536" width="0.85546875" style="65" customWidth="1"/>
    <col min="11537" max="11537" width="7.140625" style="65" customWidth="1"/>
    <col min="11538" max="11776" width="11.42578125" style="65"/>
    <col min="11777" max="11779" width="0" style="65" hidden="1" customWidth="1"/>
    <col min="11780" max="11780" width="2.7109375" style="65" customWidth="1"/>
    <col min="11781" max="11781" width="6.42578125" style="65" bestFit="1" customWidth="1"/>
    <col min="11782" max="11782" width="58.28515625" style="65" customWidth="1"/>
    <col min="11783" max="11783" width="0.85546875" style="65" customWidth="1"/>
    <col min="11784" max="11784" width="7.7109375" style="65" customWidth="1"/>
    <col min="11785" max="11785" width="7.7109375" style="65" bestFit="1" customWidth="1"/>
    <col min="11786" max="11791" width="7.7109375" style="65" customWidth="1"/>
    <col min="11792" max="11792" width="0.85546875" style="65" customWidth="1"/>
    <col min="11793" max="11793" width="7.140625" style="65" customWidth="1"/>
    <col min="11794" max="12032" width="11.42578125" style="65"/>
    <col min="12033" max="12035" width="0" style="65" hidden="1" customWidth="1"/>
    <col min="12036" max="12036" width="2.7109375" style="65" customWidth="1"/>
    <col min="12037" max="12037" width="6.42578125" style="65" bestFit="1" customWidth="1"/>
    <col min="12038" max="12038" width="58.28515625" style="65" customWidth="1"/>
    <col min="12039" max="12039" width="0.85546875" style="65" customWidth="1"/>
    <col min="12040" max="12040" width="7.7109375" style="65" customWidth="1"/>
    <col min="12041" max="12041" width="7.7109375" style="65" bestFit="1" customWidth="1"/>
    <col min="12042" max="12047" width="7.7109375" style="65" customWidth="1"/>
    <col min="12048" max="12048" width="0.85546875" style="65" customWidth="1"/>
    <col min="12049" max="12049" width="7.140625" style="65" customWidth="1"/>
    <col min="12050" max="12288" width="11.42578125" style="65"/>
    <col min="12289" max="12291" width="0" style="65" hidden="1" customWidth="1"/>
    <col min="12292" max="12292" width="2.7109375" style="65" customWidth="1"/>
    <col min="12293" max="12293" width="6.42578125" style="65" bestFit="1" customWidth="1"/>
    <col min="12294" max="12294" width="58.28515625" style="65" customWidth="1"/>
    <col min="12295" max="12295" width="0.85546875" style="65" customWidth="1"/>
    <col min="12296" max="12296" width="7.7109375" style="65" customWidth="1"/>
    <col min="12297" max="12297" width="7.7109375" style="65" bestFit="1" customWidth="1"/>
    <col min="12298" max="12303" width="7.7109375" style="65" customWidth="1"/>
    <col min="12304" max="12304" width="0.85546875" style="65" customWidth="1"/>
    <col min="12305" max="12305" width="7.140625" style="65" customWidth="1"/>
    <col min="12306" max="12544" width="11.42578125" style="65"/>
    <col min="12545" max="12547" width="0" style="65" hidden="1" customWidth="1"/>
    <col min="12548" max="12548" width="2.7109375" style="65" customWidth="1"/>
    <col min="12549" max="12549" width="6.42578125" style="65" bestFit="1" customWidth="1"/>
    <col min="12550" max="12550" width="58.28515625" style="65" customWidth="1"/>
    <col min="12551" max="12551" width="0.85546875" style="65" customWidth="1"/>
    <col min="12552" max="12552" width="7.7109375" style="65" customWidth="1"/>
    <col min="12553" max="12553" width="7.7109375" style="65" bestFit="1" customWidth="1"/>
    <col min="12554" max="12559" width="7.7109375" style="65" customWidth="1"/>
    <col min="12560" max="12560" width="0.85546875" style="65" customWidth="1"/>
    <col min="12561" max="12561" width="7.140625" style="65" customWidth="1"/>
    <col min="12562" max="12800" width="11.42578125" style="65"/>
    <col min="12801" max="12803" width="0" style="65" hidden="1" customWidth="1"/>
    <col min="12804" max="12804" width="2.7109375" style="65" customWidth="1"/>
    <col min="12805" max="12805" width="6.42578125" style="65" bestFit="1" customWidth="1"/>
    <col min="12806" max="12806" width="58.28515625" style="65" customWidth="1"/>
    <col min="12807" max="12807" width="0.85546875" style="65" customWidth="1"/>
    <col min="12808" max="12808" width="7.7109375" style="65" customWidth="1"/>
    <col min="12809" max="12809" width="7.7109375" style="65" bestFit="1" customWidth="1"/>
    <col min="12810" max="12815" width="7.7109375" style="65" customWidth="1"/>
    <col min="12816" max="12816" width="0.85546875" style="65" customWidth="1"/>
    <col min="12817" max="12817" width="7.140625" style="65" customWidth="1"/>
    <col min="12818" max="13056" width="11.42578125" style="65"/>
    <col min="13057" max="13059" width="0" style="65" hidden="1" customWidth="1"/>
    <col min="13060" max="13060" width="2.7109375" style="65" customWidth="1"/>
    <col min="13061" max="13061" width="6.42578125" style="65" bestFit="1" customWidth="1"/>
    <col min="13062" max="13062" width="58.28515625" style="65" customWidth="1"/>
    <col min="13063" max="13063" width="0.85546875" style="65" customWidth="1"/>
    <col min="13064" max="13064" width="7.7109375" style="65" customWidth="1"/>
    <col min="13065" max="13065" width="7.7109375" style="65" bestFit="1" customWidth="1"/>
    <col min="13066" max="13071" width="7.7109375" style="65" customWidth="1"/>
    <col min="13072" max="13072" width="0.85546875" style="65" customWidth="1"/>
    <col min="13073" max="13073" width="7.140625" style="65" customWidth="1"/>
    <col min="13074" max="13312" width="11.42578125" style="65"/>
    <col min="13313" max="13315" width="0" style="65" hidden="1" customWidth="1"/>
    <col min="13316" max="13316" width="2.7109375" style="65" customWidth="1"/>
    <col min="13317" max="13317" width="6.42578125" style="65" bestFit="1" customWidth="1"/>
    <col min="13318" max="13318" width="58.28515625" style="65" customWidth="1"/>
    <col min="13319" max="13319" width="0.85546875" style="65" customWidth="1"/>
    <col min="13320" max="13320" width="7.7109375" style="65" customWidth="1"/>
    <col min="13321" max="13321" width="7.7109375" style="65" bestFit="1" customWidth="1"/>
    <col min="13322" max="13327" width="7.7109375" style="65" customWidth="1"/>
    <col min="13328" max="13328" width="0.85546875" style="65" customWidth="1"/>
    <col min="13329" max="13329" width="7.140625" style="65" customWidth="1"/>
    <col min="13330" max="13568" width="11.42578125" style="65"/>
    <col min="13569" max="13571" width="0" style="65" hidden="1" customWidth="1"/>
    <col min="13572" max="13572" width="2.7109375" style="65" customWidth="1"/>
    <col min="13573" max="13573" width="6.42578125" style="65" bestFit="1" customWidth="1"/>
    <col min="13574" max="13574" width="58.28515625" style="65" customWidth="1"/>
    <col min="13575" max="13575" width="0.85546875" style="65" customWidth="1"/>
    <col min="13576" max="13576" width="7.7109375" style="65" customWidth="1"/>
    <col min="13577" max="13577" width="7.7109375" style="65" bestFit="1" customWidth="1"/>
    <col min="13578" max="13583" width="7.7109375" style="65" customWidth="1"/>
    <col min="13584" max="13584" width="0.85546875" style="65" customWidth="1"/>
    <col min="13585" max="13585" width="7.140625" style="65" customWidth="1"/>
    <col min="13586" max="13824" width="11.42578125" style="65"/>
    <col min="13825" max="13827" width="0" style="65" hidden="1" customWidth="1"/>
    <col min="13828" max="13828" width="2.7109375" style="65" customWidth="1"/>
    <col min="13829" max="13829" width="6.42578125" style="65" bestFit="1" customWidth="1"/>
    <col min="13830" max="13830" width="58.28515625" style="65" customWidth="1"/>
    <col min="13831" max="13831" width="0.85546875" style="65" customWidth="1"/>
    <col min="13832" max="13832" width="7.7109375" style="65" customWidth="1"/>
    <col min="13833" max="13833" width="7.7109375" style="65" bestFit="1" customWidth="1"/>
    <col min="13834" max="13839" width="7.7109375" style="65" customWidth="1"/>
    <col min="13840" max="13840" width="0.85546875" style="65" customWidth="1"/>
    <col min="13841" max="13841" width="7.140625" style="65" customWidth="1"/>
    <col min="13842" max="14080" width="11.42578125" style="65"/>
    <col min="14081" max="14083" width="0" style="65" hidden="1" customWidth="1"/>
    <col min="14084" max="14084" width="2.7109375" style="65" customWidth="1"/>
    <col min="14085" max="14085" width="6.42578125" style="65" bestFit="1" customWidth="1"/>
    <col min="14086" max="14086" width="58.28515625" style="65" customWidth="1"/>
    <col min="14087" max="14087" width="0.85546875" style="65" customWidth="1"/>
    <col min="14088" max="14088" width="7.7109375" style="65" customWidth="1"/>
    <col min="14089" max="14089" width="7.7109375" style="65" bestFit="1" customWidth="1"/>
    <col min="14090" max="14095" width="7.7109375" style="65" customWidth="1"/>
    <col min="14096" max="14096" width="0.85546875" style="65" customWidth="1"/>
    <col min="14097" max="14097" width="7.140625" style="65" customWidth="1"/>
    <col min="14098" max="14336" width="11.42578125" style="65"/>
    <col min="14337" max="14339" width="0" style="65" hidden="1" customWidth="1"/>
    <col min="14340" max="14340" width="2.7109375" style="65" customWidth="1"/>
    <col min="14341" max="14341" width="6.42578125" style="65" bestFit="1" customWidth="1"/>
    <col min="14342" max="14342" width="58.28515625" style="65" customWidth="1"/>
    <col min="14343" max="14343" width="0.85546875" style="65" customWidth="1"/>
    <col min="14344" max="14344" width="7.7109375" style="65" customWidth="1"/>
    <col min="14345" max="14345" width="7.7109375" style="65" bestFit="1" customWidth="1"/>
    <col min="14346" max="14351" width="7.7109375" style="65" customWidth="1"/>
    <col min="14352" max="14352" width="0.85546875" style="65" customWidth="1"/>
    <col min="14353" max="14353" width="7.140625" style="65" customWidth="1"/>
    <col min="14354" max="14592" width="11.42578125" style="65"/>
    <col min="14593" max="14595" width="0" style="65" hidden="1" customWidth="1"/>
    <col min="14596" max="14596" width="2.7109375" style="65" customWidth="1"/>
    <col min="14597" max="14597" width="6.42578125" style="65" bestFit="1" customWidth="1"/>
    <col min="14598" max="14598" width="58.28515625" style="65" customWidth="1"/>
    <col min="14599" max="14599" width="0.85546875" style="65" customWidth="1"/>
    <col min="14600" max="14600" width="7.7109375" style="65" customWidth="1"/>
    <col min="14601" max="14601" width="7.7109375" style="65" bestFit="1" customWidth="1"/>
    <col min="14602" max="14607" width="7.7109375" style="65" customWidth="1"/>
    <col min="14608" max="14608" width="0.85546875" style="65" customWidth="1"/>
    <col min="14609" max="14609" width="7.140625" style="65" customWidth="1"/>
    <col min="14610" max="14848" width="11.42578125" style="65"/>
    <col min="14849" max="14851" width="0" style="65" hidden="1" customWidth="1"/>
    <col min="14852" max="14852" width="2.7109375" style="65" customWidth="1"/>
    <col min="14853" max="14853" width="6.42578125" style="65" bestFit="1" customWidth="1"/>
    <col min="14854" max="14854" width="58.28515625" style="65" customWidth="1"/>
    <col min="14855" max="14855" width="0.85546875" style="65" customWidth="1"/>
    <col min="14856" max="14856" width="7.7109375" style="65" customWidth="1"/>
    <col min="14857" max="14857" width="7.7109375" style="65" bestFit="1" customWidth="1"/>
    <col min="14858" max="14863" width="7.7109375" style="65" customWidth="1"/>
    <col min="14864" max="14864" width="0.85546875" style="65" customWidth="1"/>
    <col min="14865" max="14865" width="7.140625" style="65" customWidth="1"/>
    <col min="14866" max="15104" width="11.42578125" style="65"/>
    <col min="15105" max="15107" width="0" style="65" hidden="1" customWidth="1"/>
    <col min="15108" max="15108" width="2.7109375" style="65" customWidth="1"/>
    <col min="15109" max="15109" width="6.42578125" style="65" bestFit="1" customWidth="1"/>
    <col min="15110" max="15110" width="58.28515625" style="65" customWidth="1"/>
    <col min="15111" max="15111" width="0.85546875" style="65" customWidth="1"/>
    <col min="15112" max="15112" width="7.7109375" style="65" customWidth="1"/>
    <col min="15113" max="15113" width="7.7109375" style="65" bestFit="1" customWidth="1"/>
    <col min="15114" max="15119" width="7.7109375" style="65" customWidth="1"/>
    <col min="15120" max="15120" width="0.85546875" style="65" customWidth="1"/>
    <col min="15121" max="15121" width="7.140625" style="65" customWidth="1"/>
    <col min="15122" max="15360" width="11.42578125" style="65"/>
    <col min="15361" max="15363" width="0" style="65" hidden="1" customWidth="1"/>
    <col min="15364" max="15364" width="2.7109375" style="65" customWidth="1"/>
    <col min="15365" max="15365" width="6.42578125" style="65" bestFit="1" customWidth="1"/>
    <col min="15366" max="15366" width="58.28515625" style="65" customWidth="1"/>
    <col min="15367" max="15367" width="0.85546875" style="65" customWidth="1"/>
    <col min="15368" max="15368" width="7.7109375" style="65" customWidth="1"/>
    <col min="15369" max="15369" width="7.7109375" style="65" bestFit="1" customWidth="1"/>
    <col min="15370" max="15375" width="7.7109375" style="65" customWidth="1"/>
    <col min="15376" max="15376" width="0.85546875" style="65" customWidth="1"/>
    <col min="15377" max="15377" width="7.140625" style="65" customWidth="1"/>
    <col min="15378" max="15616" width="11.42578125" style="65"/>
    <col min="15617" max="15619" width="0" style="65" hidden="1" customWidth="1"/>
    <col min="15620" max="15620" width="2.7109375" style="65" customWidth="1"/>
    <col min="15621" max="15621" width="6.42578125" style="65" bestFit="1" customWidth="1"/>
    <col min="15622" max="15622" width="58.28515625" style="65" customWidth="1"/>
    <col min="15623" max="15623" width="0.85546875" style="65" customWidth="1"/>
    <col min="15624" max="15624" width="7.7109375" style="65" customWidth="1"/>
    <col min="15625" max="15625" width="7.7109375" style="65" bestFit="1" customWidth="1"/>
    <col min="15626" max="15631" width="7.7109375" style="65" customWidth="1"/>
    <col min="15632" max="15632" width="0.85546875" style="65" customWidth="1"/>
    <col min="15633" max="15633" width="7.140625" style="65" customWidth="1"/>
    <col min="15634" max="15872" width="11.42578125" style="65"/>
    <col min="15873" max="15875" width="0" style="65" hidden="1" customWidth="1"/>
    <col min="15876" max="15876" width="2.7109375" style="65" customWidth="1"/>
    <col min="15877" max="15877" width="6.42578125" style="65" bestFit="1" customWidth="1"/>
    <col min="15878" max="15878" width="58.28515625" style="65" customWidth="1"/>
    <col min="15879" max="15879" width="0.85546875" style="65" customWidth="1"/>
    <col min="15880" max="15880" width="7.7109375" style="65" customWidth="1"/>
    <col min="15881" max="15881" width="7.7109375" style="65" bestFit="1" customWidth="1"/>
    <col min="15882" max="15887" width="7.7109375" style="65" customWidth="1"/>
    <col min="15888" max="15888" width="0.85546875" style="65" customWidth="1"/>
    <col min="15889" max="15889" width="7.140625" style="65" customWidth="1"/>
    <col min="15890" max="16128" width="11.42578125" style="65"/>
    <col min="16129" max="16131" width="0" style="65" hidden="1" customWidth="1"/>
    <col min="16132" max="16132" width="2.7109375" style="65" customWidth="1"/>
    <col min="16133" max="16133" width="6.42578125" style="65" bestFit="1" customWidth="1"/>
    <col min="16134" max="16134" width="58.28515625" style="65" customWidth="1"/>
    <col min="16135" max="16135" width="0.85546875" style="65" customWidth="1"/>
    <col min="16136" max="16136" width="7.7109375" style="65" customWidth="1"/>
    <col min="16137" max="16137" width="7.7109375" style="65" bestFit="1" customWidth="1"/>
    <col min="16138" max="16143" width="7.7109375" style="65" customWidth="1"/>
    <col min="16144" max="16144" width="0.85546875" style="65" customWidth="1"/>
    <col min="16145" max="16145" width="7.140625" style="65" customWidth="1"/>
    <col min="16146" max="16384" width="11.42578125" style="65"/>
  </cols>
  <sheetData>
    <row r="2" spans="1:25" ht="11.25" customHeight="1">
      <c r="E2" s="1886" t="s">
        <v>248</v>
      </c>
      <c r="F2" s="1886"/>
      <c r="G2" s="1886"/>
      <c r="H2" s="1886"/>
      <c r="I2" s="1886"/>
      <c r="J2" s="1886"/>
      <c r="K2" s="1886"/>
      <c r="L2" s="1886"/>
      <c r="M2" s="1886"/>
      <c r="N2" s="1886"/>
      <c r="O2" s="1886"/>
      <c r="P2" s="67"/>
    </row>
    <row r="3" spans="1:25" ht="11.25" customHeight="1">
      <c r="E3" s="1886">
        <v>2015</v>
      </c>
      <c r="F3" s="1886"/>
      <c r="G3" s="1886"/>
      <c r="H3" s="1886"/>
      <c r="I3" s="1886"/>
      <c r="J3" s="1886"/>
      <c r="K3" s="1886"/>
      <c r="L3" s="1886"/>
      <c r="M3" s="1886"/>
      <c r="N3" s="1886"/>
      <c r="O3" s="1886"/>
      <c r="P3" s="67"/>
    </row>
    <row r="4" spans="1:25" ht="3.75" customHeight="1">
      <c r="E4" s="615"/>
      <c r="F4" s="615"/>
      <c r="G4" s="615"/>
      <c r="H4" s="616"/>
      <c r="I4" s="616"/>
      <c r="J4" s="616"/>
      <c r="K4" s="616"/>
      <c r="L4" s="616"/>
      <c r="M4" s="616"/>
      <c r="N4" s="616"/>
      <c r="O4" s="616"/>
    </row>
    <row r="5" spans="1:25" ht="10.5" customHeight="1">
      <c r="E5" s="1856" t="s">
        <v>3</v>
      </c>
      <c r="F5" s="178"/>
      <c r="G5" s="244"/>
      <c r="H5" s="617" t="s">
        <v>249</v>
      </c>
      <c r="I5" s="617"/>
      <c r="J5" s="617"/>
      <c r="K5" s="617"/>
      <c r="L5" s="617"/>
      <c r="M5" s="618"/>
      <c r="N5" s="618"/>
      <c r="O5" s="619"/>
    </row>
    <row r="6" spans="1:25" ht="10.5" customHeight="1">
      <c r="E6" s="1872"/>
      <c r="F6" s="97" t="s">
        <v>235</v>
      </c>
      <c r="G6" s="98"/>
      <c r="H6" s="620" t="s">
        <v>250</v>
      </c>
      <c r="I6" s="620"/>
      <c r="J6" s="1816" t="s">
        <v>251</v>
      </c>
      <c r="K6" s="1816"/>
      <c r="L6" s="252"/>
      <c r="M6" s="1900" t="s">
        <v>252</v>
      </c>
      <c r="N6" s="1900"/>
      <c r="O6" s="621"/>
      <c r="P6" s="69"/>
      <c r="Q6" s="82"/>
    </row>
    <row r="7" spans="1:25" ht="10.5" customHeight="1">
      <c r="A7" s="396" t="s">
        <v>9</v>
      </c>
      <c r="B7" s="396" t="s">
        <v>10</v>
      </c>
      <c r="C7" s="396" t="s">
        <v>11</v>
      </c>
      <c r="E7" s="1892"/>
      <c r="F7" s="69"/>
      <c r="G7" s="97"/>
      <c r="H7" s="622" t="s">
        <v>238</v>
      </c>
      <c r="I7" s="622" t="s">
        <v>239</v>
      </c>
      <c r="J7" s="622" t="s">
        <v>253</v>
      </c>
      <c r="K7" s="622" t="s">
        <v>239</v>
      </c>
      <c r="L7" s="622" t="s">
        <v>21</v>
      </c>
      <c r="M7" s="622" t="s">
        <v>254</v>
      </c>
      <c r="N7" s="622" t="s">
        <v>251</v>
      </c>
      <c r="O7" s="623" t="s">
        <v>21</v>
      </c>
      <c r="P7" s="573"/>
      <c r="Q7" s="574"/>
      <c r="R7" s="574"/>
      <c r="S7" s="574"/>
      <c r="T7" s="574"/>
      <c r="U7" s="574"/>
      <c r="V7" s="574"/>
      <c r="W7" s="574"/>
      <c r="X7" s="574"/>
      <c r="Y7" s="574"/>
    </row>
    <row r="8" spans="1:25" s="579" customFormat="1" ht="12.75" customHeight="1">
      <c r="A8" s="396"/>
      <c r="B8" s="396"/>
      <c r="C8" s="396"/>
      <c r="D8" s="396"/>
      <c r="E8" s="1868">
        <v>1401</v>
      </c>
      <c r="F8" s="124" t="s">
        <v>22</v>
      </c>
      <c r="G8" s="103"/>
      <c r="H8" s="575">
        <f>SUM(H9:H14)</f>
        <v>15207</v>
      </c>
      <c r="I8" s="575">
        <f>SUM(I9:I14)</f>
        <v>0</v>
      </c>
      <c r="J8" s="575">
        <f>SUM(J9:J14)</f>
        <v>11892</v>
      </c>
      <c r="K8" s="575">
        <f>SUM(K9:K14)</f>
        <v>0</v>
      </c>
      <c r="L8" s="575">
        <f>SUM(H8:K8)</f>
        <v>27099</v>
      </c>
      <c r="M8" s="575">
        <f>SUM(M9:M14)</f>
        <v>35121</v>
      </c>
      <c r="N8" s="575">
        <f>SUM(N9:N14)</f>
        <v>0</v>
      </c>
      <c r="O8" s="576">
        <f>SUM(M8:N8)</f>
        <v>35121</v>
      </c>
      <c r="P8" s="577"/>
      <c r="Q8" s="578"/>
      <c r="R8" s="624"/>
    </row>
    <row r="9" spans="1:25" s="579" customFormat="1" ht="12" customHeight="1">
      <c r="A9" s="396">
        <v>1</v>
      </c>
      <c r="B9" s="396">
        <v>1</v>
      </c>
      <c r="C9" s="396">
        <v>11</v>
      </c>
      <c r="D9" s="396"/>
      <c r="E9" s="1868"/>
      <c r="F9" s="129" t="s">
        <v>23</v>
      </c>
      <c r="G9" s="69"/>
      <c r="H9" s="580">
        <v>5576</v>
      </c>
      <c r="I9" s="580">
        <v>0</v>
      </c>
      <c r="J9" s="580">
        <v>3663</v>
      </c>
      <c r="K9" s="583">
        <v>0</v>
      </c>
      <c r="L9" s="580">
        <f t="shared" ref="L9:L49" si="0">SUM(H9:K9)</f>
        <v>9239</v>
      </c>
      <c r="M9" s="580">
        <v>3663</v>
      </c>
      <c r="N9" s="583">
        <v>0</v>
      </c>
      <c r="O9" s="581">
        <f t="shared" ref="O9:O49" si="1">SUM(M9:N9)</f>
        <v>3663</v>
      </c>
      <c r="P9" s="577"/>
      <c r="Q9" s="578"/>
    </row>
    <row r="10" spans="1:25" s="586" customFormat="1" ht="12" customHeight="1">
      <c r="A10" s="582">
        <v>1</v>
      </c>
      <c r="B10" s="582">
        <v>1</v>
      </c>
      <c r="C10" s="582">
        <v>5</v>
      </c>
      <c r="D10" s="582"/>
      <c r="E10" s="1868"/>
      <c r="F10" s="128" t="s">
        <v>24</v>
      </c>
      <c r="G10" s="69"/>
      <c r="H10" s="583">
        <v>0</v>
      </c>
      <c r="I10" s="583">
        <v>0</v>
      </c>
      <c r="J10" s="583">
        <v>0</v>
      </c>
      <c r="K10" s="583">
        <v>0</v>
      </c>
      <c r="L10" s="583">
        <f t="shared" si="0"/>
        <v>0</v>
      </c>
      <c r="M10" s="583">
        <v>0</v>
      </c>
      <c r="N10" s="583">
        <v>0</v>
      </c>
      <c r="O10" s="584">
        <f t="shared" si="1"/>
        <v>0</v>
      </c>
      <c r="P10" s="585"/>
      <c r="Q10" s="578"/>
      <c r="R10" s="506"/>
    </row>
    <row r="11" spans="1:25" s="586" customFormat="1" ht="12" customHeight="1">
      <c r="A11" s="582">
        <v>1</v>
      </c>
      <c r="B11" s="582">
        <v>1</v>
      </c>
      <c r="C11" s="582">
        <v>12</v>
      </c>
      <c r="D11" s="582"/>
      <c r="E11" s="1868"/>
      <c r="F11" s="128" t="s">
        <v>25</v>
      </c>
      <c r="G11" s="69"/>
      <c r="H11" s="583">
        <v>8257</v>
      </c>
      <c r="I11" s="583">
        <v>0</v>
      </c>
      <c r="J11" s="583">
        <v>7015</v>
      </c>
      <c r="K11" s="580">
        <v>0</v>
      </c>
      <c r="L11" s="583">
        <f t="shared" si="0"/>
        <v>15272</v>
      </c>
      <c r="M11" s="583">
        <v>24252</v>
      </c>
      <c r="N11" s="580">
        <v>0</v>
      </c>
      <c r="O11" s="584">
        <f t="shared" si="1"/>
        <v>24252</v>
      </c>
      <c r="P11" s="585"/>
      <c r="Q11" s="578"/>
      <c r="R11" s="506"/>
    </row>
    <row r="12" spans="1:25" ht="12" customHeight="1">
      <c r="A12" s="396">
        <v>1</v>
      </c>
      <c r="B12" s="396">
        <v>1</v>
      </c>
      <c r="C12" s="396">
        <v>2</v>
      </c>
      <c r="E12" s="1868"/>
      <c r="F12" s="129" t="s">
        <v>26</v>
      </c>
      <c r="G12" s="112"/>
      <c r="H12" s="580">
        <v>560</v>
      </c>
      <c r="I12" s="580">
        <v>0</v>
      </c>
      <c r="J12" s="580">
        <v>463</v>
      </c>
      <c r="K12" s="580">
        <v>0</v>
      </c>
      <c r="L12" s="580">
        <f t="shared" si="0"/>
        <v>1023</v>
      </c>
      <c r="M12" s="580">
        <v>6124</v>
      </c>
      <c r="N12" s="580">
        <v>0</v>
      </c>
      <c r="O12" s="581">
        <f t="shared" si="1"/>
        <v>6124</v>
      </c>
      <c r="P12" s="3"/>
      <c r="Q12" s="578"/>
      <c r="R12" s="129"/>
    </row>
    <row r="13" spans="1:25" s="579" customFormat="1" ht="12" customHeight="1">
      <c r="A13" s="396">
        <v>1</v>
      </c>
      <c r="B13" s="396">
        <v>1</v>
      </c>
      <c r="C13" s="396">
        <v>4</v>
      </c>
      <c r="D13" s="396"/>
      <c r="E13" s="1868"/>
      <c r="F13" s="129" t="s">
        <v>27</v>
      </c>
      <c r="G13" s="69"/>
      <c r="H13" s="580">
        <v>356</v>
      </c>
      <c r="I13" s="580">
        <v>0</v>
      </c>
      <c r="J13" s="580">
        <v>521</v>
      </c>
      <c r="K13" s="580">
        <v>0</v>
      </c>
      <c r="L13" s="580">
        <f t="shared" si="0"/>
        <v>877</v>
      </c>
      <c r="M13" s="580">
        <v>478</v>
      </c>
      <c r="N13" s="580">
        <v>0</v>
      </c>
      <c r="O13" s="581">
        <f t="shared" si="1"/>
        <v>478</v>
      </c>
      <c r="P13" s="577"/>
      <c r="Q13" s="578"/>
      <c r="S13" s="65"/>
      <c r="T13" s="578"/>
      <c r="U13" s="578"/>
      <c r="V13" s="578"/>
    </row>
    <row r="14" spans="1:25" ht="12" customHeight="1">
      <c r="A14" s="396">
        <v>1</v>
      </c>
      <c r="B14" s="396">
        <v>1</v>
      </c>
      <c r="C14" s="396">
        <v>1</v>
      </c>
      <c r="E14" s="1868"/>
      <c r="F14" s="129" t="s">
        <v>69</v>
      </c>
      <c r="G14" s="69"/>
      <c r="H14" s="580">
        <v>458</v>
      </c>
      <c r="I14" s="580">
        <v>0</v>
      </c>
      <c r="J14" s="580">
        <v>230</v>
      </c>
      <c r="K14" s="580">
        <v>0</v>
      </c>
      <c r="L14" s="580">
        <f t="shared" si="0"/>
        <v>688</v>
      </c>
      <c r="M14" s="580">
        <v>604</v>
      </c>
      <c r="N14" s="580">
        <v>0</v>
      </c>
      <c r="O14" s="581">
        <f t="shared" si="1"/>
        <v>604</v>
      </c>
      <c r="P14" s="3"/>
      <c r="Q14" s="578"/>
      <c r="R14" s="506"/>
    </row>
    <row r="15" spans="1:25" s="579" customFormat="1" ht="12.75" customHeight="1">
      <c r="A15" s="396"/>
      <c r="B15" s="396"/>
      <c r="C15" s="396"/>
      <c r="D15" s="396"/>
      <c r="E15" s="1824">
        <v>1402</v>
      </c>
      <c r="F15" s="113" t="s">
        <v>29</v>
      </c>
      <c r="G15" s="114"/>
      <c r="H15" s="587">
        <f>SUM(H16:H23)</f>
        <v>69191</v>
      </c>
      <c r="I15" s="587">
        <f>SUM(I16:I23)</f>
        <v>1053</v>
      </c>
      <c r="J15" s="587">
        <f>SUM(J16:J23)</f>
        <v>17228</v>
      </c>
      <c r="K15" s="587">
        <f>SUM(K16:K23)</f>
        <v>0</v>
      </c>
      <c r="L15" s="587">
        <f t="shared" si="0"/>
        <v>87472</v>
      </c>
      <c r="M15" s="587">
        <f>SUM(M16:M23)</f>
        <v>82434</v>
      </c>
      <c r="N15" s="587">
        <f>SUM(N16:N23)</f>
        <v>0</v>
      </c>
      <c r="O15" s="588">
        <f t="shared" si="1"/>
        <v>82434</v>
      </c>
      <c r="P15" s="577"/>
      <c r="Q15" s="578"/>
      <c r="R15" s="578"/>
    </row>
    <row r="16" spans="1:25" ht="12" customHeight="1">
      <c r="A16" s="396">
        <v>2</v>
      </c>
      <c r="B16" s="396">
        <v>4</v>
      </c>
      <c r="C16" s="396">
        <v>11</v>
      </c>
      <c r="E16" s="1824"/>
      <c r="F16" s="128" t="s">
        <v>30</v>
      </c>
      <c r="G16" s="69"/>
      <c r="H16" s="583">
        <v>16409</v>
      </c>
      <c r="I16" s="583">
        <v>0</v>
      </c>
      <c r="J16" s="583">
        <v>1408</v>
      </c>
      <c r="K16" s="583">
        <v>0</v>
      </c>
      <c r="L16" s="583">
        <f t="shared" si="0"/>
        <v>17817</v>
      </c>
      <c r="M16" s="583">
        <v>25641</v>
      </c>
      <c r="N16" s="583">
        <v>0</v>
      </c>
      <c r="O16" s="584">
        <f t="shared" si="1"/>
        <v>25641</v>
      </c>
    </row>
    <row r="17" spans="1:18" ht="12" customHeight="1">
      <c r="A17" s="396">
        <v>2</v>
      </c>
      <c r="B17" s="396">
        <v>4</v>
      </c>
      <c r="C17" s="396">
        <v>10</v>
      </c>
      <c r="E17" s="1824"/>
      <c r="F17" s="128" t="s">
        <v>31</v>
      </c>
      <c r="G17" s="69"/>
      <c r="H17" s="583">
        <v>16025</v>
      </c>
      <c r="I17" s="583">
        <v>0</v>
      </c>
      <c r="J17" s="583">
        <v>4521</v>
      </c>
      <c r="K17" s="583">
        <v>0</v>
      </c>
      <c r="L17" s="583">
        <f>SUM(H17:K17)</f>
        <v>20546</v>
      </c>
      <c r="M17" s="583">
        <v>19600</v>
      </c>
      <c r="N17" s="583">
        <v>0</v>
      </c>
      <c r="O17" s="584">
        <f>SUM(M17:N17)</f>
        <v>19600</v>
      </c>
    </row>
    <row r="18" spans="1:18" ht="12" customHeight="1">
      <c r="A18" s="396">
        <v>2</v>
      </c>
      <c r="B18" s="396">
        <v>4</v>
      </c>
      <c r="C18" s="396">
        <v>10</v>
      </c>
      <c r="E18" s="1824"/>
      <c r="F18" s="128" t="s">
        <v>32</v>
      </c>
      <c r="G18" s="69"/>
      <c r="H18" s="583">
        <v>14106</v>
      </c>
      <c r="I18" s="583">
        <v>253</v>
      </c>
      <c r="J18" s="583">
        <v>2954</v>
      </c>
      <c r="K18" s="580">
        <v>0</v>
      </c>
      <c r="L18" s="583">
        <f>SUM(H18:K18)</f>
        <v>17313</v>
      </c>
      <c r="M18" s="583">
        <v>13165</v>
      </c>
      <c r="N18" s="580">
        <v>0</v>
      </c>
      <c r="O18" s="584">
        <f>SUM(M18:N18)</f>
        <v>13165</v>
      </c>
    </row>
    <row r="19" spans="1:18" ht="12" customHeight="1">
      <c r="A19" s="396">
        <v>2</v>
      </c>
      <c r="B19" s="396">
        <v>4</v>
      </c>
      <c r="C19" s="396">
        <v>3</v>
      </c>
      <c r="E19" s="1824"/>
      <c r="F19" s="128" t="s">
        <v>33</v>
      </c>
      <c r="G19" s="69"/>
      <c r="H19" s="583">
        <v>4234</v>
      </c>
      <c r="I19" s="583">
        <v>0</v>
      </c>
      <c r="J19" s="583">
        <v>6119</v>
      </c>
      <c r="K19" s="580">
        <v>0</v>
      </c>
      <c r="L19" s="583">
        <f t="shared" si="0"/>
        <v>10353</v>
      </c>
      <c r="M19" s="583">
        <v>8252</v>
      </c>
      <c r="N19" s="580">
        <v>0</v>
      </c>
      <c r="O19" s="584">
        <f t="shared" si="1"/>
        <v>8252</v>
      </c>
    </row>
    <row r="20" spans="1:18" ht="12" customHeight="1">
      <c r="A20" s="396">
        <v>2</v>
      </c>
      <c r="B20" s="396">
        <v>4</v>
      </c>
      <c r="C20" s="396">
        <v>7</v>
      </c>
      <c r="E20" s="1824"/>
      <c r="F20" s="128" t="s">
        <v>34</v>
      </c>
      <c r="G20" s="69"/>
      <c r="H20" s="583">
        <v>3757</v>
      </c>
      <c r="I20" s="583">
        <v>0</v>
      </c>
      <c r="J20" s="583">
        <v>0</v>
      </c>
      <c r="K20" s="583">
        <v>0</v>
      </c>
      <c r="L20" s="583">
        <f>SUM(H20:K20)</f>
        <v>3757</v>
      </c>
      <c r="M20" s="583">
        <v>3757</v>
      </c>
      <c r="N20" s="583">
        <v>0</v>
      </c>
      <c r="O20" s="584">
        <f t="shared" si="1"/>
        <v>3757</v>
      </c>
    </row>
    <row r="21" spans="1:18" ht="12" customHeight="1">
      <c r="A21" s="396">
        <v>2</v>
      </c>
      <c r="B21" s="396">
        <v>4</v>
      </c>
      <c r="C21" s="396">
        <v>1</v>
      </c>
      <c r="E21" s="1824"/>
      <c r="F21" s="128" t="s">
        <v>70</v>
      </c>
      <c r="G21" s="69"/>
      <c r="H21" s="583">
        <v>2210</v>
      </c>
      <c r="I21" s="583">
        <v>800</v>
      </c>
      <c r="J21" s="583">
        <v>920</v>
      </c>
      <c r="K21" s="583">
        <v>0</v>
      </c>
      <c r="L21" s="583">
        <f>SUM(H21:K21)</f>
        <v>3930</v>
      </c>
      <c r="M21" s="583">
        <v>2895</v>
      </c>
      <c r="N21" s="583">
        <v>0</v>
      </c>
      <c r="O21" s="584">
        <f>SUM(M21:N21)</f>
        <v>2895</v>
      </c>
    </row>
    <row r="22" spans="1:18" ht="12" customHeight="1">
      <c r="A22" s="396">
        <v>2</v>
      </c>
      <c r="B22" s="396">
        <v>4</v>
      </c>
      <c r="C22" s="396">
        <v>9</v>
      </c>
      <c r="E22" s="1824"/>
      <c r="F22" s="128" t="s">
        <v>36</v>
      </c>
      <c r="G22" s="69"/>
      <c r="H22" s="583">
        <v>12450</v>
      </c>
      <c r="I22" s="583">
        <v>0</v>
      </c>
      <c r="J22" s="583">
        <v>1306</v>
      </c>
      <c r="K22" s="580">
        <v>0</v>
      </c>
      <c r="L22" s="583">
        <f t="shared" si="0"/>
        <v>13756</v>
      </c>
      <c r="M22" s="583">
        <v>9124</v>
      </c>
      <c r="N22" s="580">
        <v>0</v>
      </c>
      <c r="O22" s="584">
        <f t="shared" si="1"/>
        <v>9124</v>
      </c>
    </row>
    <row r="23" spans="1:18" ht="12" customHeight="1">
      <c r="A23" s="396">
        <v>2</v>
      </c>
      <c r="B23" s="396">
        <v>4</v>
      </c>
      <c r="C23" s="396">
        <v>11</v>
      </c>
      <c r="E23" s="1824"/>
      <c r="F23" s="129" t="s">
        <v>241</v>
      </c>
      <c r="G23" s="118"/>
      <c r="H23" s="580">
        <v>0</v>
      </c>
      <c r="I23" s="580">
        <v>0</v>
      </c>
      <c r="J23" s="580">
        <v>0</v>
      </c>
      <c r="K23" s="580">
        <v>0</v>
      </c>
      <c r="L23" s="583">
        <f t="shared" si="0"/>
        <v>0</v>
      </c>
      <c r="M23" s="580">
        <v>0</v>
      </c>
      <c r="N23" s="580">
        <v>0</v>
      </c>
      <c r="O23" s="581">
        <f t="shared" si="1"/>
        <v>0</v>
      </c>
    </row>
    <row r="24" spans="1:18" ht="12.75" customHeight="1">
      <c r="E24" s="1824">
        <v>1403</v>
      </c>
      <c r="F24" s="113" t="s">
        <v>38</v>
      </c>
      <c r="G24" s="360"/>
      <c r="H24" s="587">
        <f>SUM(H25:H28)</f>
        <v>139678</v>
      </c>
      <c r="I24" s="587">
        <f>SUM(I25:I28)</f>
        <v>12321</v>
      </c>
      <c r="J24" s="587">
        <f>SUM(J25:J28)</f>
        <v>24859</v>
      </c>
      <c r="K24" s="587">
        <f>SUM(K25:K28)</f>
        <v>0</v>
      </c>
      <c r="L24" s="587">
        <f t="shared" si="0"/>
        <v>176858</v>
      </c>
      <c r="M24" s="587">
        <f>SUM(M25:M28)</f>
        <v>196575</v>
      </c>
      <c r="N24" s="587">
        <f>SUM(N25:N28)</f>
        <v>0</v>
      </c>
      <c r="O24" s="588">
        <f>SUM(O25:O28)</f>
        <v>196575</v>
      </c>
    </row>
    <row r="25" spans="1:18" ht="12" customHeight="1">
      <c r="A25" s="396">
        <v>3</v>
      </c>
      <c r="B25" s="396">
        <v>5</v>
      </c>
      <c r="C25" s="396">
        <v>11</v>
      </c>
      <c r="E25" s="1824"/>
      <c r="F25" s="129" t="s">
        <v>242</v>
      </c>
      <c r="G25" s="69"/>
      <c r="H25" s="580">
        <v>17390</v>
      </c>
      <c r="I25" s="580">
        <v>12321</v>
      </c>
      <c r="J25" s="580">
        <v>5785</v>
      </c>
      <c r="K25" s="580">
        <v>0</v>
      </c>
      <c r="L25" s="580">
        <f t="shared" si="0"/>
        <v>35496</v>
      </c>
      <c r="M25" s="580">
        <v>135000</v>
      </c>
      <c r="N25" s="580">
        <v>0</v>
      </c>
      <c r="O25" s="581">
        <f t="shared" si="1"/>
        <v>135000</v>
      </c>
    </row>
    <row r="26" spans="1:18" ht="12" customHeight="1">
      <c r="A26" s="396">
        <v>3</v>
      </c>
      <c r="B26" s="396">
        <v>5</v>
      </c>
      <c r="C26" s="396">
        <v>8</v>
      </c>
      <c r="E26" s="1824"/>
      <c r="F26" s="129" t="s">
        <v>40</v>
      </c>
      <c r="G26" s="69"/>
      <c r="H26" s="580">
        <v>650</v>
      </c>
      <c r="I26" s="580">
        <v>0</v>
      </c>
      <c r="J26" s="580">
        <v>450</v>
      </c>
      <c r="K26" s="580">
        <v>0</v>
      </c>
      <c r="L26" s="583">
        <f t="shared" si="0"/>
        <v>1100</v>
      </c>
      <c r="M26" s="580">
        <v>930</v>
      </c>
      <c r="N26" s="580">
        <v>0</v>
      </c>
      <c r="O26" s="581">
        <f t="shared" si="1"/>
        <v>930</v>
      </c>
    </row>
    <row r="27" spans="1:18" ht="12" customHeight="1">
      <c r="A27" s="396">
        <v>3</v>
      </c>
      <c r="B27" s="396">
        <v>5</v>
      </c>
      <c r="C27" s="396">
        <v>10</v>
      </c>
      <c r="E27" s="1821"/>
      <c r="F27" s="129" t="s">
        <v>41</v>
      </c>
      <c r="G27" s="69"/>
      <c r="H27" s="580">
        <v>22348</v>
      </c>
      <c r="I27" s="580">
        <v>0</v>
      </c>
      <c r="J27" s="580">
        <v>1693</v>
      </c>
      <c r="K27" s="580">
        <v>0</v>
      </c>
      <c r="L27" s="580">
        <f t="shared" si="0"/>
        <v>24041</v>
      </c>
      <c r="M27" s="580">
        <v>18470</v>
      </c>
      <c r="N27" s="580">
        <v>0</v>
      </c>
      <c r="O27" s="581">
        <f t="shared" si="1"/>
        <v>18470</v>
      </c>
    </row>
    <row r="28" spans="1:18" ht="12" customHeight="1">
      <c r="A28" s="396">
        <v>3</v>
      </c>
      <c r="B28" s="396">
        <v>5</v>
      </c>
      <c r="C28" s="396">
        <v>10</v>
      </c>
      <c r="E28" s="592"/>
      <c r="F28" s="129" t="s">
        <v>243</v>
      </c>
      <c r="G28" s="69"/>
      <c r="H28" s="580">
        <v>99290</v>
      </c>
      <c r="I28" s="580">
        <v>0</v>
      </c>
      <c r="J28" s="580">
        <v>16931</v>
      </c>
      <c r="K28" s="580">
        <v>0</v>
      </c>
      <c r="L28" s="580">
        <f t="shared" si="0"/>
        <v>116221</v>
      </c>
      <c r="M28" s="580">
        <v>42175</v>
      </c>
      <c r="N28" s="580">
        <v>0</v>
      </c>
      <c r="O28" s="581">
        <f t="shared" si="1"/>
        <v>42175</v>
      </c>
    </row>
    <row r="29" spans="1:18" ht="12.75" customHeight="1">
      <c r="E29" s="1823">
        <v>1404</v>
      </c>
      <c r="F29" s="113" t="s">
        <v>42</v>
      </c>
      <c r="G29" s="114"/>
      <c r="H29" s="587">
        <f>SUM(H30:H31)</f>
        <v>43958</v>
      </c>
      <c r="I29" s="587">
        <f t="shared" ref="I29:N29" si="2">SUM(I30:I31)</f>
        <v>0</v>
      </c>
      <c r="J29" s="587">
        <f t="shared" si="2"/>
        <v>27315</v>
      </c>
      <c r="K29" s="587">
        <f t="shared" si="2"/>
        <v>0</v>
      </c>
      <c r="L29" s="587">
        <f t="shared" si="0"/>
        <v>71273</v>
      </c>
      <c r="M29" s="587">
        <f t="shared" si="2"/>
        <v>21979</v>
      </c>
      <c r="N29" s="587">
        <f t="shared" si="2"/>
        <v>0</v>
      </c>
      <c r="O29" s="588">
        <f t="shared" si="1"/>
        <v>21979</v>
      </c>
      <c r="Q29" s="71"/>
    </row>
    <row r="30" spans="1:18" ht="12" customHeight="1">
      <c r="A30" s="396">
        <v>4</v>
      </c>
      <c r="B30" s="396">
        <v>6</v>
      </c>
      <c r="C30" s="396">
        <v>11</v>
      </c>
      <c r="E30" s="1824"/>
      <c r="F30" s="128" t="s">
        <v>43</v>
      </c>
      <c r="G30" s="69"/>
      <c r="H30" s="583">
        <v>0</v>
      </c>
      <c r="I30" s="583">
        <v>0</v>
      </c>
      <c r="J30" s="583">
        <v>0</v>
      </c>
      <c r="K30" s="583">
        <v>0</v>
      </c>
      <c r="L30" s="583">
        <f t="shared" si="0"/>
        <v>0</v>
      </c>
      <c r="M30" s="583">
        <v>0</v>
      </c>
      <c r="N30" s="583">
        <v>0</v>
      </c>
      <c r="O30" s="584">
        <f t="shared" si="1"/>
        <v>0</v>
      </c>
      <c r="Q30" s="71"/>
    </row>
    <row r="31" spans="1:18" ht="12" customHeight="1">
      <c r="A31" s="396">
        <v>4</v>
      </c>
      <c r="B31" s="396">
        <v>6</v>
      </c>
      <c r="C31" s="396">
        <v>11</v>
      </c>
      <c r="E31" s="1824"/>
      <c r="F31" s="128" t="s">
        <v>44</v>
      </c>
      <c r="G31" s="69"/>
      <c r="H31" s="583">
        <v>43958</v>
      </c>
      <c r="I31" s="583">
        <v>0</v>
      </c>
      <c r="J31" s="583">
        <v>27315</v>
      </c>
      <c r="K31" s="583">
        <v>0</v>
      </c>
      <c r="L31" s="625">
        <f t="shared" si="0"/>
        <v>71273</v>
      </c>
      <c r="M31" s="583">
        <v>21979</v>
      </c>
      <c r="N31" s="583">
        <v>0</v>
      </c>
      <c r="O31" s="584">
        <f t="shared" si="1"/>
        <v>21979</v>
      </c>
      <c r="Q31" s="71"/>
      <c r="R31" s="596"/>
    </row>
    <row r="32" spans="1:18" ht="12.75" customHeight="1">
      <c r="E32" s="1821">
        <v>1405</v>
      </c>
      <c r="F32" s="124" t="s">
        <v>45</v>
      </c>
      <c r="G32" s="597"/>
      <c r="H32" s="575">
        <f>SUM(H33:H36)</f>
        <v>92292</v>
      </c>
      <c r="I32" s="575">
        <f>SUM(I33:I36)</f>
        <v>977</v>
      </c>
      <c r="J32" s="575">
        <f>SUM(J33:J36)</f>
        <v>33083</v>
      </c>
      <c r="K32" s="575">
        <f>SUM(K33:K36)</f>
        <v>0</v>
      </c>
      <c r="L32" s="625">
        <f t="shared" si="0"/>
        <v>126352</v>
      </c>
      <c r="M32" s="575">
        <f>SUM(M33:M36)</f>
        <v>87560</v>
      </c>
      <c r="N32" s="575">
        <f>SUM(N33:N36)</f>
        <v>568</v>
      </c>
      <c r="O32" s="575">
        <f>SUM(O33:O36)</f>
        <v>88128</v>
      </c>
      <c r="Q32" s="71"/>
    </row>
    <row r="33" spans="1:17" ht="12" customHeight="1">
      <c r="A33" s="396">
        <v>5</v>
      </c>
      <c r="B33" s="396">
        <v>4</v>
      </c>
      <c r="C33" s="396">
        <v>8</v>
      </c>
      <c r="E33" s="1822"/>
      <c r="F33" s="128" t="s">
        <v>46</v>
      </c>
      <c r="G33" s="69"/>
      <c r="H33" s="583">
        <v>15697</v>
      </c>
      <c r="I33" s="583">
        <v>560</v>
      </c>
      <c r="J33" s="583">
        <v>4045</v>
      </c>
      <c r="K33" s="583">
        <v>0</v>
      </c>
      <c r="L33" s="583">
        <f t="shared" si="0"/>
        <v>20302</v>
      </c>
      <c r="M33" s="583">
        <v>14251</v>
      </c>
      <c r="N33" s="583">
        <v>568</v>
      </c>
      <c r="O33" s="584">
        <f t="shared" si="1"/>
        <v>14819</v>
      </c>
      <c r="Q33" s="71"/>
    </row>
    <row r="34" spans="1:17" ht="12" customHeight="1">
      <c r="A34" s="396">
        <v>5</v>
      </c>
      <c r="B34" s="396">
        <v>4</v>
      </c>
      <c r="C34" s="396">
        <v>8</v>
      </c>
      <c r="E34" s="1822"/>
      <c r="F34" s="128" t="s">
        <v>47</v>
      </c>
      <c r="G34" s="69"/>
      <c r="H34" s="583">
        <v>48320</v>
      </c>
      <c r="I34" s="583">
        <v>0</v>
      </c>
      <c r="J34" s="583">
        <v>15460</v>
      </c>
      <c r="K34" s="583">
        <v>0</v>
      </c>
      <c r="L34" s="583">
        <f t="shared" si="0"/>
        <v>63780</v>
      </c>
      <c r="M34" s="583">
        <v>34400</v>
      </c>
      <c r="N34" s="583">
        <v>0</v>
      </c>
      <c r="O34" s="584">
        <f t="shared" si="1"/>
        <v>34400</v>
      </c>
    </row>
    <row r="35" spans="1:17" ht="12" customHeight="1">
      <c r="A35" s="396">
        <v>5</v>
      </c>
      <c r="B35" s="396">
        <v>5</v>
      </c>
      <c r="C35" s="396">
        <v>11</v>
      </c>
      <c r="E35" s="1822"/>
      <c r="F35" s="128" t="s">
        <v>48</v>
      </c>
      <c r="G35" s="69"/>
      <c r="H35" s="583">
        <v>22145</v>
      </c>
      <c r="I35" s="583">
        <v>417</v>
      </c>
      <c r="J35" s="583">
        <v>12789</v>
      </c>
      <c r="K35" s="583">
        <v>0</v>
      </c>
      <c r="L35" s="583">
        <f>SUM(H35:K35)</f>
        <v>35351</v>
      </c>
      <c r="M35" s="583">
        <v>35784</v>
      </c>
      <c r="N35" s="583">
        <v>0</v>
      </c>
      <c r="O35" s="584">
        <f>SUM(M35:N35)</f>
        <v>35784</v>
      </c>
    </row>
    <row r="36" spans="1:17" ht="12" customHeight="1">
      <c r="A36" s="396">
        <v>5</v>
      </c>
      <c r="B36" s="396">
        <v>4</v>
      </c>
      <c r="C36" s="396">
        <v>8</v>
      </c>
      <c r="E36" s="1822"/>
      <c r="F36" s="129" t="s">
        <v>49</v>
      </c>
      <c r="G36" s="69"/>
      <c r="H36" s="580">
        <v>6130</v>
      </c>
      <c r="I36" s="580">
        <v>0</v>
      </c>
      <c r="J36" s="580">
        <v>789</v>
      </c>
      <c r="K36" s="580">
        <v>0</v>
      </c>
      <c r="L36" s="580">
        <f t="shared" si="0"/>
        <v>6919</v>
      </c>
      <c r="M36" s="580">
        <v>3125</v>
      </c>
      <c r="N36" s="580">
        <v>0</v>
      </c>
      <c r="O36" s="581">
        <f t="shared" si="1"/>
        <v>3125</v>
      </c>
    </row>
    <row r="37" spans="1:17" ht="12.75" customHeight="1">
      <c r="E37" s="1824">
        <v>1406</v>
      </c>
      <c r="F37" s="113" t="s">
        <v>50</v>
      </c>
      <c r="G37" s="114"/>
      <c r="H37" s="587">
        <f>SUM(H38:H39)</f>
        <v>71474</v>
      </c>
      <c r="I37" s="587">
        <f t="shared" ref="I37:N37" si="3">SUM(I38:I39)</f>
        <v>0</v>
      </c>
      <c r="J37" s="587">
        <f t="shared" si="3"/>
        <v>16039</v>
      </c>
      <c r="K37" s="587">
        <f t="shared" si="3"/>
        <v>0</v>
      </c>
      <c r="L37" s="587">
        <f t="shared" si="0"/>
        <v>87513</v>
      </c>
      <c r="M37" s="587">
        <f t="shared" si="3"/>
        <v>125809</v>
      </c>
      <c r="N37" s="587">
        <f t="shared" si="3"/>
        <v>0</v>
      </c>
      <c r="O37" s="588">
        <f t="shared" si="1"/>
        <v>125809</v>
      </c>
    </row>
    <row r="38" spans="1:17" ht="12" customHeight="1">
      <c r="A38" s="396">
        <v>6</v>
      </c>
      <c r="B38" s="396">
        <v>2</v>
      </c>
      <c r="C38" s="396">
        <v>11</v>
      </c>
      <c r="E38" s="1824"/>
      <c r="F38" s="128" t="s">
        <v>51</v>
      </c>
      <c r="G38" s="69"/>
      <c r="H38" s="583">
        <v>49338</v>
      </c>
      <c r="I38" s="583">
        <v>0</v>
      </c>
      <c r="J38" s="583">
        <v>13787</v>
      </c>
      <c r="K38" s="583">
        <v>0</v>
      </c>
      <c r="L38" s="583">
        <f t="shared" si="0"/>
        <v>63125</v>
      </c>
      <c r="M38" s="583">
        <v>54719</v>
      </c>
      <c r="N38" s="583">
        <v>0</v>
      </c>
      <c r="O38" s="584">
        <f t="shared" si="1"/>
        <v>54719</v>
      </c>
    </row>
    <row r="39" spans="1:17" ht="12" customHeight="1">
      <c r="A39" s="396">
        <v>6</v>
      </c>
      <c r="B39" s="396">
        <v>2</v>
      </c>
      <c r="C39" s="396">
        <v>10</v>
      </c>
      <c r="E39" s="1824"/>
      <c r="F39" s="128" t="s">
        <v>52</v>
      </c>
      <c r="G39" s="69"/>
      <c r="H39" s="583">
        <v>22136</v>
      </c>
      <c r="I39" s="583">
        <v>0</v>
      </c>
      <c r="J39" s="583">
        <v>2252</v>
      </c>
      <c r="K39" s="583">
        <v>0</v>
      </c>
      <c r="L39" s="583">
        <f t="shared" si="0"/>
        <v>24388</v>
      </c>
      <c r="M39" s="583">
        <v>71090</v>
      </c>
      <c r="N39" s="583">
        <v>0</v>
      </c>
      <c r="O39" s="584">
        <f t="shared" si="1"/>
        <v>71090</v>
      </c>
    </row>
    <row r="40" spans="1:17" ht="12.75" customHeight="1">
      <c r="E40" s="1824">
        <v>1407</v>
      </c>
      <c r="F40" s="124" t="s">
        <v>55</v>
      </c>
      <c r="G40" s="114"/>
      <c r="H40" s="575">
        <f>SUM(H41:H42)</f>
        <v>800</v>
      </c>
      <c r="I40" s="575">
        <f t="shared" ref="I40:N40" si="4">SUM(I41:I42)</f>
        <v>0</v>
      </c>
      <c r="J40" s="575">
        <f t="shared" si="4"/>
        <v>1500</v>
      </c>
      <c r="K40" s="575">
        <f t="shared" si="4"/>
        <v>0</v>
      </c>
      <c r="L40" s="575">
        <f t="shared" si="0"/>
        <v>2300</v>
      </c>
      <c r="M40" s="575">
        <f t="shared" si="4"/>
        <v>10300</v>
      </c>
      <c r="N40" s="575">
        <f t="shared" si="4"/>
        <v>0</v>
      </c>
      <c r="O40" s="576">
        <f t="shared" si="1"/>
        <v>10300</v>
      </c>
    </row>
    <row r="41" spans="1:17" ht="12" customHeight="1">
      <c r="A41" s="396">
        <v>7</v>
      </c>
      <c r="B41" s="396">
        <v>3</v>
      </c>
      <c r="C41" s="396">
        <v>11</v>
      </c>
      <c r="E41" s="1824"/>
      <c r="F41" s="128" t="s">
        <v>56</v>
      </c>
      <c r="G41" s="118"/>
      <c r="H41" s="580">
        <v>800</v>
      </c>
      <c r="I41" s="580">
        <v>0</v>
      </c>
      <c r="J41" s="580">
        <v>1500</v>
      </c>
      <c r="K41" s="580">
        <v>0</v>
      </c>
      <c r="L41" s="580">
        <f t="shared" si="0"/>
        <v>2300</v>
      </c>
      <c r="M41" s="580">
        <v>10300</v>
      </c>
      <c r="N41" s="580">
        <v>0</v>
      </c>
      <c r="O41" s="581">
        <f t="shared" si="1"/>
        <v>10300</v>
      </c>
    </row>
    <row r="42" spans="1:17" ht="12" customHeight="1">
      <c r="A42" s="396">
        <v>7</v>
      </c>
      <c r="B42" s="396">
        <v>6</v>
      </c>
      <c r="C42" s="396">
        <v>10</v>
      </c>
      <c r="E42" s="1824"/>
      <c r="F42" s="129" t="s">
        <v>255</v>
      </c>
      <c r="G42" s="69"/>
      <c r="H42" s="583">
        <v>0</v>
      </c>
      <c r="I42" s="583">
        <v>0</v>
      </c>
      <c r="J42" s="583">
        <v>0</v>
      </c>
      <c r="K42" s="583">
        <v>0</v>
      </c>
      <c r="L42" s="583">
        <f t="shared" si="0"/>
        <v>0</v>
      </c>
      <c r="M42" s="583">
        <v>0</v>
      </c>
      <c r="N42" s="583">
        <v>0</v>
      </c>
      <c r="O42" s="584">
        <f t="shared" si="1"/>
        <v>0</v>
      </c>
    </row>
    <row r="43" spans="1:17" ht="12.75" customHeight="1">
      <c r="E43" s="1821">
        <v>1408</v>
      </c>
      <c r="F43" s="127" t="s">
        <v>58</v>
      </c>
      <c r="G43" s="114"/>
      <c r="H43" s="575">
        <f>SUM(H44:H47)</f>
        <v>7262</v>
      </c>
      <c r="I43" s="575">
        <f>SUM(I44:I47)</f>
        <v>53</v>
      </c>
      <c r="J43" s="575">
        <f>SUM(J44:J47)</f>
        <v>965</v>
      </c>
      <c r="K43" s="575">
        <f>SUM(K44:K47)</f>
        <v>0</v>
      </c>
      <c r="L43" s="575">
        <f t="shared" si="0"/>
        <v>8280</v>
      </c>
      <c r="M43" s="575">
        <f>SUM(M44:M47)</f>
        <v>4529</v>
      </c>
      <c r="N43" s="575">
        <f>SUM(N44:N47)</f>
        <v>0</v>
      </c>
      <c r="O43" s="576">
        <f t="shared" si="1"/>
        <v>4529</v>
      </c>
    </row>
    <row r="44" spans="1:17" ht="12" customHeight="1">
      <c r="A44" s="396">
        <v>8</v>
      </c>
      <c r="B44" s="396">
        <v>4</v>
      </c>
      <c r="C44" s="396">
        <v>11</v>
      </c>
      <c r="E44" s="1822"/>
      <c r="F44" s="626" t="s">
        <v>59</v>
      </c>
      <c r="G44" s="69"/>
      <c r="H44" s="580">
        <v>325</v>
      </c>
      <c r="I44" s="580">
        <v>0</v>
      </c>
      <c r="J44" s="580">
        <v>102</v>
      </c>
      <c r="K44" s="580">
        <v>0</v>
      </c>
      <c r="L44" s="580">
        <f t="shared" si="0"/>
        <v>427</v>
      </c>
      <c r="M44" s="580">
        <v>215</v>
      </c>
      <c r="N44" s="580">
        <v>0</v>
      </c>
      <c r="O44" s="581">
        <f t="shared" si="1"/>
        <v>215</v>
      </c>
    </row>
    <row r="45" spans="1:17" ht="12" customHeight="1">
      <c r="A45" s="396">
        <v>8</v>
      </c>
      <c r="B45" s="396">
        <v>4</v>
      </c>
      <c r="C45" s="396">
        <v>11</v>
      </c>
      <c r="E45" s="1822"/>
      <c r="F45" s="129" t="s">
        <v>256</v>
      </c>
      <c r="G45" s="118"/>
      <c r="H45" s="580">
        <v>0</v>
      </c>
      <c r="I45" s="580">
        <v>0</v>
      </c>
      <c r="J45" s="580">
        <v>0</v>
      </c>
      <c r="K45" s="580">
        <v>0</v>
      </c>
      <c r="L45" s="580">
        <f t="shared" si="0"/>
        <v>0</v>
      </c>
      <c r="M45" s="580">
        <v>0</v>
      </c>
      <c r="N45" s="580">
        <v>0</v>
      </c>
      <c r="O45" s="581">
        <f t="shared" si="1"/>
        <v>0</v>
      </c>
    </row>
    <row r="46" spans="1:17" ht="12" customHeight="1">
      <c r="A46" s="396">
        <v>8</v>
      </c>
      <c r="B46" s="396">
        <v>5</v>
      </c>
      <c r="C46" s="396">
        <v>11</v>
      </c>
      <c r="E46" s="1822"/>
      <c r="F46" s="128" t="s">
        <v>61</v>
      </c>
      <c r="G46" s="69"/>
      <c r="H46" s="583">
        <v>214</v>
      </c>
      <c r="I46" s="583">
        <v>0</v>
      </c>
      <c r="J46" s="583">
        <v>98</v>
      </c>
      <c r="K46" s="583">
        <v>0</v>
      </c>
      <c r="L46" s="583">
        <f t="shared" si="0"/>
        <v>312</v>
      </c>
      <c r="M46" s="583">
        <v>932</v>
      </c>
      <c r="N46" s="583">
        <v>0</v>
      </c>
      <c r="O46" s="584">
        <f t="shared" si="1"/>
        <v>932</v>
      </c>
    </row>
    <row r="47" spans="1:17" ht="12" customHeight="1">
      <c r="A47" s="396">
        <v>8</v>
      </c>
      <c r="B47" s="396">
        <v>5</v>
      </c>
      <c r="C47" s="396">
        <v>8</v>
      </c>
      <c r="E47" s="1823"/>
      <c r="F47" s="627" t="s">
        <v>62</v>
      </c>
      <c r="G47" s="72"/>
      <c r="H47" s="625">
        <v>6723</v>
      </c>
      <c r="I47" s="625">
        <v>53</v>
      </c>
      <c r="J47" s="625">
        <v>765</v>
      </c>
      <c r="K47" s="625">
        <v>0</v>
      </c>
      <c r="L47" s="625">
        <f t="shared" si="0"/>
        <v>7541</v>
      </c>
      <c r="M47" s="625">
        <v>3382</v>
      </c>
      <c r="N47" s="625">
        <v>0</v>
      </c>
      <c r="O47" s="589">
        <f t="shared" si="1"/>
        <v>3382</v>
      </c>
    </row>
    <row r="48" spans="1:17" ht="12.75" customHeight="1">
      <c r="E48" s="628"/>
      <c r="F48" s="127" t="s">
        <v>63</v>
      </c>
      <c r="G48" s="178"/>
      <c r="H48" s="629">
        <f>SUM(H49)</f>
        <v>0</v>
      </c>
      <c r="I48" s="629">
        <f>SUM(I49)</f>
        <v>0</v>
      </c>
      <c r="J48" s="629">
        <f>SUM(J49)</f>
        <v>0</v>
      </c>
      <c r="K48" s="629">
        <f>SUM(K49)</f>
        <v>0</v>
      </c>
      <c r="L48" s="629">
        <f t="shared" si="0"/>
        <v>0</v>
      </c>
      <c r="M48" s="629">
        <f>SUM(M49)</f>
        <v>0</v>
      </c>
      <c r="N48" s="629">
        <f>SUM(N49)</f>
        <v>0</v>
      </c>
      <c r="O48" s="630">
        <f t="shared" si="1"/>
        <v>0</v>
      </c>
    </row>
    <row r="49" spans="1:15" ht="12.75" customHeight="1">
      <c r="A49" s="396">
        <v>9</v>
      </c>
      <c r="B49" s="396">
        <v>5</v>
      </c>
      <c r="C49" s="396">
        <v>10</v>
      </c>
      <c r="E49" s="628"/>
      <c r="F49" s="69" t="s">
        <v>257</v>
      </c>
      <c r="G49" s="178"/>
      <c r="H49" s="631">
        <v>0</v>
      </c>
      <c r="I49" s="631">
        <v>0</v>
      </c>
      <c r="J49" s="631">
        <v>0</v>
      </c>
      <c r="K49" s="631">
        <v>0</v>
      </c>
      <c r="L49" s="631">
        <f t="shared" si="0"/>
        <v>0</v>
      </c>
      <c r="M49" s="631">
        <v>0</v>
      </c>
      <c r="N49" s="631">
        <v>0</v>
      </c>
      <c r="O49" s="599">
        <f t="shared" si="1"/>
        <v>0</v>
      </c>
    </row>
    <row r="50" spans="1:15" ht="12.75" customHeight="1">
      <c r="A50" s="396">
        <v>9</v>
      </c>
      <c r="B50" s="396">
        <v>5</v>
      </c>
      <c r="C50" s="396">
        <v>13</v>
      </c>
      <c r="E50" s="632"/>
      <c r="F50" s="129" t="s">
        <v>258</v>
      </c>
      <c r="G50" s="72"/>
      <c r="H50" s="633">
        <v>0</v>
      </c>
      <c r="I50" s="633">
        <v>0</v>
      </c>
      <c r="J50" s="633">
        <v>0</v>
      </c>
      <c r="K50" s="633">
        <v>0</v>
      </c>
      <c r="L50" s="633">
        <f>SUM(H50:K50)</f>
        <v>0</v>
      </c>
      <c r="M50" s="633">
        <v>0</v>
      </c>
      <c r="N50" s="633">
        <v>0</v>
      </c>
      <c r="O50" s="634">
        <f>SUM(M50:N50)</f>
        <v>0</v>
      </c>
    </row>
    <row r="51" spans="1:15" ht="12.75" customHeight="1">
      <c r="B51" s="396">
        <v>7</v>
      </c>
      <c r="C51" s="396">
        <v>11</v>
      </c>
      <c r="E51" s="186"/>
      <c r="F51" s="635" t="s">
        <v>245</v>
      </c>
      <c r="G51" s="72"/>
      <c r="H51" s="636">
        <v>150985</v>
      </c>
      <c r="I51" s="636">
        <v>5873</v>
      </c>
      <c r="J51" s="636">
        <v>64399</v>
      </c>
      <c r="K51" s="636">
        <v>0</v>
      </c>
      <c r="L51" s="636">
        <f>SUM(H51:K51)</f>
        <v>221257</v>
      </c>
      <c r="M51" s="636">
        <v>212513</v>
      </c>
      <c r="N51" s="636">
        <v>75487</v>
      </c>
      <c r="O51" s="576">
        <f>SUM(M51:N51)</f>
        <v>288000</v>
      </c>
    </row>
    <row r="52" spans="1:15" ht="12.75" customHeight="1">
      <c r="B52" s="396">
        <v>8</v>
      </c>
      <c r="C52" s="396">
        <v>11</v>
      </c>
      <c r="E52" s="186"/>
      <c r="F52" s="635" t="s">
        <v>259</v>
      </c>
      <c r="G52" s="114"/>
      <c r="H52" s="575">
        <v>0</v>
      </c>
      <c r="I52" s="575">
        <v>0</v>
      </c>
      <c r="J52" s="575">
        <v>0</v>
      </c>
      <c r="K52" s="575">
        <v>0</v>
      </c>
      <c r="L52" s="575">
        <f>SUM(H52:K52)</f>
        <v>0</v>
      </c>
      <c r="M52" s="575">
        <v>12500</v>
      </c>
      <c r="N52" s="575">
        <v>1500</v>
      </c>
      <c r="O52" s="637">
        <f>SUM(M52:N52)</f>
        <v>14000</v>
      </c>
    </row>
    <row r="53" spans="1:15" ht="12.75" customHeight="1">
      <c r="E53" s="615"/>
      <c r="F53" s="338" t="s">
        <v>21</v>
      </c>
      <c r="G53" s="603"/>
      <c r="H53" s="277">
        <f>SUM(H8+H15+H24+H29+H32+H37+H40+H43+H48+H51+H52)</f>
        <v>590847</v>
      </c>
      <c r="I53" s="277">
        <f t="shared" ref="I53:O53" si="5">SUM(I8+I15+I24+I29+I32+I37+I40+I43+I48+I51+I52)</f>
        <v>20277</v>
      </c>
      <c r="J53" s="277">
        <f t="shared" si="5"/>
        <v>197280</v>
      </c>
      <c r="K53" s="277">
        <f t="shared" si="5"/>
        <v>0</v>
      </c>
      <c r="L53" s="277">
        <f t="shared" si="5"/>
        <v>808404</v>
      </c>
      <c r="M53" s="277">
        <f t="shared" si="5"/>
        <v>789320</v>
      </c>
      <c r="N53" s="277">
        <f t="shared" si="5"/>
        <v>77555</v>
      </c>
      <c r="O53" s="278">
        <f t="shared" si="5"/>
        <v>866875</v>
      </c>
    </row>
    <row r="54" spans="1:15">
      <c r="E54" s="128"/>
      <c r="F54" s="458" t="s">
        <v>246</v>
      </c>
    </row>
    <row r="55" spans="1:15">
      <c r="F55" s="458" t="s">
        <v>260</v>
      </c>
    </row>
    <row r="56" spans="1:15">
      <c r="F56" s="458" t="s">
        <v>261</v>
      </c>
    </row>
  </sheetData>
  <mergeCells count="13">
    <mergeCell ref="E43:E47"/>
    <mergeCell ref="E15:E23"/>
    <mergeCell ref="E24:E27"/>
    <mergeCell ref="E29:E31"/>
    <mergeCell ref="E32:E36"/>
    <mergeCell ref="E37:E39"/>
    <mergeCell ref="E40:E42"/>
    <mergeCell ref="E8:E14"/>
    <mergeCell ref="E2:O2"/>
    <mergeCell ref="E3:O3"/>
    <mergeCell ref="E5:E7"/>
    <mergeCell ref="J6:K6"/>
    <mergeCell ref="M6:N6"/>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76"/>
  <sheetViews>
    <sheetView workbookViewId="0">
      <selection activeCell="D10" sqref="D10"/>
    </sheetView>
  </sheetViews>
  <sheetFormatPr baseColWidth="10" defaultRowHeight="14.25"/>
  <cols>
    <col min="1" max="1" width="4.7109375" style="640" customWidth="1"/>
    <col min="2" max="2" width="15.42578125" style="655" customWidth="1"/>
    <col min="3" max="3" width="1" style="655" customWidth="1"/>
    <col min="4" max="4" width="29.28515625" style="655" customWidth="1"/>
    <col min="5" max="5" width="1" style="655" customWidth="1"/>
    <col min="6" max="6" width="51.140625" style="655" customWidth="1"/>
    <col min="7" max="7" width="12.42578125" style="647" customWidth="1"/>
    <col min="8" max="8" width="13.140625" style="647" customWidth="1"/>
    <col min="9" max="16384" width="11.42578125" style="643"/>
  </cols>
  <sheetData>
    <row r="2" spans="1:8" s="639" customFormat="1" ht="28.5" customHeight="1">
      <c r="A2" s="1903" t="s">
        <v>262</v>
      </c>
      <c r="B2" s="1903"/>
      <c r="C2" s="1903"/>
      <c r="D2" s="1903"/>
      <c r="E2" s="1903"/>
      <c r="F2" s="1903"/>
      <c r="G2" s="1903"/>
      <c r="H2" s="1903"/>
    </row>
    <row r="3" spans="1:8" s="639" customFormat="1" ht="15" customHeight="1">
      <c r="A3" s="1903">
        <v>2015</v>
      </c>
      <c r="B3" s="1903"/>
      <c r="C3" s="1903"/>
      <c r="D3" s="1903"/>
      <c r="E3" s="1903"/>
      <c r="F3" s="1903"/>
      <c r="G3" s="1903"/>
      <c r="H3" s="1903"/>
    </row>
    <row r="4" spans="1:8">
      <c r="B4" s="641"/>
      <c r="C4" s="641"/>
      <c r="D4" s="641"/>
      <c r="E4" s="641"/>
      <c r="F4" s="641"/>
      <c r="G4" s="642"/>
      <c r="H4" s="642"/>
    </row>
    <row r="5" spans="1:8">
      <c r="A5" s="1904"/>
      <c r="B5" s="1906" t="s">
        <v>263</v>
      </c>
      <c r="C5" s="644"/>
      <c r="D5" s="1906" t="s">
        <v>264</v>
      </c>
      <c r="E5" s="644"/>
      <c r="F5" s="1906" t="s">
        <v>265</v>
      </c>
      <c r="G5" s="1901" t="s">
        <v>266</v>
      </c>
      <c r="H5" s="1901" t="s">
        <v>267</v>
      </c>
    </row>
    <row r="6" spans="1:8">
      <c r="A6" s="1905"/>
      <c r="B6" s="1907"/>
      <c r="C6" s="645"/>
      <c r="D6" s="1907"/>
      <c r="E6" s="645"/>
      <c r="F6" s="1907"/>
      <c r="G6" s="1902"/>
      <c r="H6" s="1902"/>
    </row>
    <row r="7" spans="1:8" ht="69" customHeight="1">
      <c r="A7" s="640">
        <v>1</v>
      </c>
      <c r="B7" s="646" t="s">
        <v>268</v>
      </c>
      <c r="C7" s="646"/>
      <c r="D7" s="646" t="s">
        <v>269</v>
      </c>
      <c r="E7" s="646"/>
      <c r="F7" s="646" t="s">
        <v>270</v>
      </c>
      <c r="G7" s="647">
        <v>42034</v>
      </c>
      <c r="H7" s="647">
        <v>43495</v>
      </c>
    </row>
    <row r="8" spans="1:8" s="649" customFormat="1" ht="35.25" customHeight="1">
      <c r="A8" s="648">
        <v>2</v>
      </c>
      <c r="B8" s="646" t="s">
        <v>268</v>
      </c>
      <c r="C8" s="646"/>
      <c r="D8" s="646" t="s">
        <v>271</v>
      </c>
      <c r="E8" s="646"/>
      <c r="F8" s="646" t="s">
        <v>272</v>
      </c>
      <c r="G8" s="647">
        <v>42032</v>
      </c>
      <c r="H8" s="647">
        <v>42582</v>
      </c>
    </row>
    <row r="9" spans="1:8" s="649" customFormat="1" ht="63" customHeight="1">
      <c r="A9" s="648">
        <v>3</v>
      </c>
      <c r="B9" s="646" t="s">
        <v>273</v>
      </c>
      <c r="C9" s="646"/>
      <c r="D9" s="646" t="s">
        <v>274</v>
      </c>
      <c r="E9" s="646"/>
      <c r="F9" s="646" t="s">
        <v>275</v>
      </c>
      <c r="G9" s="647">
        <v>42020</v>
      </c>
      <c r="H9" s="647" t="s">
        <v>276</v>
      </c>
    </row>
    <row r="10" spans="1:8" s="649" customFormat="1" ht="37.5" customHeight="1">
      <c r="A10" s="648">
        <v>4</v>
      </c>
      <c r="B10" s="646" t="s">
        <v>277</v>
      </c>
      <c r="C10" s="646"/>
      <c r="D10" s="646" t="s">
        <v>278</v>
      </c>
      <c r="E10" s="646"/>
      <c r="F10" s="646" t="s">
        <v>279</v>
      </c>
      <c r="G10" s="647">
        <v>42200</v>
      </c>
      <c r="H10" s="647">
        <v>43661</v>
      </c>
    </row>
    <row r="11" spans="1:8" s="649" customFormat="1" ht="53.25" customHeight="1">
      <c r="A11" s="648">
        <v>5</v>
      </c>
      <c r="B11" s="646" t="s">
        <v>268</v>
      </c>
      <c r="C11" s="646"/>
      <c r="D11" s="646" t="s">
        <v>280</v>
      </c>
      <c r="E11" s="646"/>
      <c r="F11" s="646" t="s">
        <v>281</v>
      </c>
      <c r="G11" s="647">
        <v>42121</v>
      </c>
      <c r="H11" s="647" t="s">
        <v>276</v>
      </c>
    </row>
    <row r="12" spans="1:8" s="649" customFormat="1" ht="40.5" customHeight="1">
      <c r="A12" s="648">
        <v>6</v>
      </c>
      <c r="B12" s="646" t="s">
        <v>268</v>
      </c>
      <c r="C12" s="646"/>
      <c r="D12" s="646" t="s">
        <v>282</v>
      </c>
      <c r="E12" s="646"/>
      <c r="F12" s="646" t="s">
        <v>283</v>
      </c>
      <c r="G12" s="647">
        <v>42059</v>
      </c>
      <c r="H12" s="647" t="s">
        <v>276</v>
      </c>
    </row>
    <row r="13" spans="1:8" s="649" customFormat="1" ht="27.75" customHeight="1">
      <c r="A13" s="648">
        <v>7</v>
      </c>
      <c r="B13" s="646" t="s">
        <v>284</v>
      </c>
      <c r="C13" s="646"/>
      <c r="D13" s="646" t="s">
        <v>285</v>
      </c>
      <c r="E13" s="646"/>
      <c r="F13" s="646" t="s">
        <v>286</v>
      </c>
      <c r="G13" s="647">
        <v>42089</v>
      </c>
      <c r="H13" s="647">
        <v>43916</v>
      </c>
    </row>
    <row r="14" spans="1:8" s="649" customFormat="1" ht="47.25" customHeight="1">
      <c r="A14" s="648">
        <v>8</v>
      </c>
      <c r="B14" s="646" t="s">
        <v>268</v>
      </c>
      <c r="C14" s="646"/>
      <c r="D14" s="646" t="s">
        <v>287</v>
      </c>
      <c r="E14" s="646"/>
      <c r="F14" s="646" t="s">
        <v>288</v>
      </c>
      <c r="G14" s="647">
        <v>42152</v>
      </c>
      <c r="H14" s="647">
        <v>43613</v>
      </c>
    </row>
    <row r="15" spans="1:8" s="649" customFormat="1" ht="39" customHeight="1">
      <c r="A15" s="648">
        <v>9</v>
      </c>
      <c r="B15" s="646" t="s">
        <v>277</v>
      </c>
      <c r="C15" s="646"/>
      <c r="D15" s="646" t="s">
        <v>289</v>
      </c>
      <c r="E15" s="646"/>
      <c r="F15" s="650" t="s">
        <v>290</v>
      </c>
      <c r="G15" s="647">
        <v>42087</v>
      </c>
      <c r="H15" s="647">
        <v>43465</v>
      </c>
    </row>
    <row r="16" spans="1:8" s="649" customFormat="1" ht="41.25" customHeight="1">
      <c r="A16" s="648">
        <v>10</v>
      </c>
      <c r="B16" s="646" t="s">
        <v>273</v>
      </c>
      <c r="C16" s="646"/>
      <c r="D16" s="646" t="s">
        <v>291</v>
      </c>
      <c r="E16" s="646"/>
      <c r="F16" s="646" t="s">
        <v>292</v>
      </c>
      <c r="G16" s="647">
        <v>42087</v>
      </c>
      <c r="H16" s="647">
        <v>42735</v>
      </c>
    </row>
    <row r="17" spans="1:11" s="649" customFormat="1" ht="33.75">
      <c r="A17" s="648">
        <v>11</v>
      </c>
      <c r="B17" s="646" t="s">
        <v>273</v>
      </c>
      <c r="C17" s="646"/>
      <c r="D17" s="646" t="s">
        <v>293</v>
      </c>
      <c r="E17" s="646"/>
      <c r="F17" s="646" t="s">
        <v>294</v>
      </c>
      <c r="G17" s="647">
        <v>42040</v>
      </c>
      <c r="H17" s="647">
        <v>42369</v>
      </c>
    </row>
    <row r="18" spans="1:11" s="649" customFormat="1" ht="22.5">
      <c r="A18" s="648">
        <v>12</v>
      </c>
      <c r="B18" s="646" t="s">
        <v>268</v>
      </c>
      <c r="C18" s="646"/>
      <c r="D18" s="646" t="s">
        <v>295</v>
      </c>
      <c r="E18" s="646"/>
      <c r="F18" s="646" t="s">
        <v>296</v>
      </c>
      <c r="G18" s="647">
        <v>42077</v>
      </c>
      <c r="H18" s="647" t="s">
        <v>276</v>
      </c>
    </row>
    <row r="19" spans="1:11" s="649" customFormat="1" ht="22.5">
      <c r="A19" s="648">
        <v>13</v>
      </c>
      <c r="B19" s="646" t="s">
        <v>273</v>
      </c>
      <c r="C19" s="646"/>
      <c r="D19" s="646" t="s">
        <v>297</v>
      </c>
      <c r="E19" s="646"/>
      <c r="F19" s="646" t="s">
        <v>298</v>
      </c>
      <c r="G19" s="647">
        <v>42034</v>
      </c>
      <c r="H19" s="647">
        <v>42735</v>
      </c>
    </row>
    <row r="20" spans="1:11" s="649" customFormat="1" ht="22.5">
      <c r="A20" s="648">
        <v>14</v>
      </c>
      <c r="B20" s="646" t="s">
        <v>273</v>
      </c>
      <c r="C20" s="646"/>
      <c r="D20" s="646" t="s">
        <v>299</v>
      </c>
      <c r="E20" s="646"/>
      <c r="F20" s="646" t="s">
        <v>298</v>
      </c>
      <c r="G20" s="647">
        <v>42034</v>
      </c>
      <c r="H20" s="647">
        <v>42735</v>
      </c>
    </row>
    <row r="21" spans="1:11" s="649" customFormat="1" ht="33.75">
      <c r="A21" s="648">
        <v>15</v>
      </c>
      <c r="B21" s="646" t="s">
        <v>268</v>
      </c>
      <c r="C21" s="646"/>
      <c r="D21" s="646" t="s">
        <v>300</v>
      </c>
      <c r="E21" s="646"/>
      <c r="F21" s="646" t="s">
        <v>301</v>
      </c>
      <c r="G21" s="647">
        <v>42123</v>
      </c>
      <c r="H21" s="647">
        <v>43950</v>
      </c>
    </row>
    <row r="22" spans="1:11" s="649" customFormat="1" ht="22.5">
      <c r="A22" s="648">
        <v>16</v>
      </c>
      <c r="B22" s="646" t="s">
        <v>277</v>
      </c>
      <c r="C22" s="646"/>
      <c r="D22" s="646" t="s">
        <v>302</v>
      </c>
      <c r="E22" s="646"/>
      <c r="F22" s="646" t="s">
        <v>303</v>
      </c>
      <c r="G22" s="647">
        <v>42036</v>
      </c>
      <c r="H22" s="647">
        <v>42369</v>
      </c>
    </row>
    <row r="23" spans="1:11" s="649" customFormat="1" ht="41.25" customHeight="1">
      <c r="A23" s="648">
        <v>17</v>
      </c>
      <c r="B23" s="646" t="s">
        <v>268</v>
      </c>
      <c r="C23" s="646"/>
      <c r="D23" s="646" t="s">
        <v>304</v>
      </c>
      <c r="E23" s="646"/>
      <c r="F23" s="646" t="s">
        <v>305</v>
      </c>
      <c r="G23" s="647">
        <v>42019</v>
      </c>
      <c r="H23" s="647">
        <v>43845</v>
      </c>
    </row>
    <row r="24" spans="1:11" s="649" customFormat="1" ht="33" customHeight="1">
      <c r="A24" s="648">
        <v>18</v>
      </c>
      <c r="B24" s="646" t="s">
        <v>273</v>
      </c>
      <c r="C24" s="646"/>
      <c r="D24" s="646" t="s">
        <v>306</v>
      </c>
      <c r="E24" s="646"/>
      <c r="F24" s="646" t="s">
        <v>307</v>
      </c>
      <c r="G24" s="647">
        <v>42171</v>
      </c>
      <c r="H24" s="647">
        <v>42735</v>
      </c>
    </row>
    <row r="25" spans="1:11" s="649" customFormat="1" ht="39" customHeight="1">
      <c r="A25" s="648">
        <v>19</v>
      </c>
      <c r="B25" s="646" t="s">
        <v>268</v>
      </c>
      <c r="C25" s="646"/>
      <c r="D25" s="646" t="s">
        <v>308</v>
      </c>
      <c r="E25" s="646"/>
      <c r="F25" s="646" t="s">
        <v>309</v>
      </c>
      <c r="G25" s="647">
        <v>42129</v>
      </c>
      <c r="H25" s="647">
        <v>43956</v>
      </c>
    </row>
    <row r="26" spans="1:11" s="649" customFormat="1" ht="33.75">
      <c r="A26" s="648">
        <v>20</v>
      </c>
      <c r="B26" s="646" t="s">
        <v>268</v>
      </c>
      <c r="C26" s="646"/>
      <c r="D26" s="646" t="s">
        <v>310</v>
      </c>
      <c r="E26" s="646"/>
      <c r="F26" s="646" t="s">
        <v>311</v>
      </c>
      <c r="G26" s="647">
        <v>42116</v>
      </c>
      <c r="H26" s="647" t="s">
        <v>276</v>
      </c>
    </row>
    <row r="27" spans="1:11" s="649" customFormat="1" ht="23.25" customHeight="1">
      <c r="A27" s="651">
        <v>21</v>
      </c>
      <c r="B27" s="652" t="s">
        <v>273</v>
      </c>
      <c r="C27" s="652"/>
      <c r="D27" s="652" t="s">
        <v>312</v>
      </c>
      <c r="E27" s="652"/>
      <c r="F27" s="652" t="s">
        <v>313</v>
      </c>
      <c r="G27" s="642">
        <v>42220</v>
      </c>
      <c r="H27" s="642">
        <v>43681</v>
      </c>
    </row>
    <row r="28" spans="1:11" s="649" customFormat="1" ht="48.75" customHeight="1">
      <c r="A28" s="651">
        <v>22</v>
      </c>
      <c r="B28" s="653" t="s">
        <v>314</v>
      </c>
      <c r="C28" s="653"/>
      <c r="D28" s="653" t="s">
        <v>315</v>
      </c>
      <c r="E28" s="653"/>
      <c r="F28" s="653" t="s">
        <v>316</v>
      </c>
      <c r="G28" s="642">
        <v>42185</v>
      </c>
      <c r="H28" s="642" t="s">
        <v>276</v>
      </c>
    </row>
    <row r="29" spans="1:11" ht="45">
      <c r="A29" s="640">
        <v>23</v>
      </c>
      <c r="B29" s="654" t="s">
        <v>317</v>
      </c>
      <c r="C29" s="654"/>
      <c r="D29" s="654" t="s">
        <v>318</v>
      </c>
      <c r="E29" s="654"/>
      <c r="F29" s="655" t="s">
        <v>319</v>
      </c>
      <c r="G29" s="647">
        <v>42149</v>
      </c>
      <c r="H29" s="647">
        <v>42369</v>
      </c>
      <c r="K29" s="649"/>
    </row>
    <row r="30" spans="1:11" ht="45">
      <c r="A30" s="640">
        <v>24</v>
      </c>
      <c r="B30" s="654" t="s">
        <v>268</v>
      </c>
      <c r="C30" s="654"/>
      <c r="D30" s="654" t="s">
        <v>320</v>
      </c>
      <c r="E30" s="654"/>
      <c r="F30" s="655" t="s">
        <v>321</v>
      </c>
      <c r="G30" s="647">
        <v>42124</v>
      </c>
      <c r="H30" s="647">
        <v>42247</v>
      </c>
    </row>
    <row r="31" spans="1:11" ht="45">
      <c r="A31" s="656">
        <v>25</v>
      </c>
      <c r="B31" s="657" t="s">
        <v>314</v>
      </c>
      <c r="C31" s="657"/>
      <c r="D31" s="657" t="s">
        <v>322</v>
      </c>
      <c r="E31" s="657"/>
      <c r="F31" s="658" t="s">
        <v>323</v>
      </c>
      <c r="G31" s="659">
        <v>42184</v>
      </c>
      <c r="H31" s="659" t="s">
        <v>276</v>
      </c>
    </row>
    <row r="32" spans="1:11">
      <c r="H32" s="660" t="s">
        <v>324</v>
      </c>
    </row>
    <row r="33" spans="1:8">
      <c r="H33" s="660" t="s">
        <v>325</v>
      </c>
    </row>
    <row r="34" spans="1:8">
      <c r="H34" s="660"/>
    </row>
    <row r="35" spans="1:8">
      <c r="A35" s="1904"/>
      <c r="B35" s="1906" t="s">
        <v>263</v>
      </c>
      <c r="C35" s="644"/>
      <c r="D35" s="1906" t="s">
        <v>264</v>
      </c>
      <c r="E35" s="644"/>
      <c r="F35" s="1906" t="s">
        <v>265</v>
      </c>
      <c r="G35" s="1901" t="s">
        <v>266</v>
      </c>
      <c r="H35" s="1901" t="s">
        <v>267</v>
      </c>
    </row>
    <row r="36" spans="1:8">
      <c r="A36" s="1905"/>
      <c r="B36" s="1907"/>
      <c r="C36" s="645"/>
      <c r="D36" s="1907"/>
      <c r="E36" s="645"/>
      <c r="F36" s="1907"/>
      <c r="G36" s="1902"/>
      <c r="H36" s="1902"/>
    </row>
    <row r="37" spans="1:8" ht="33.75">
      <c r="A37" s="640">
        <v>26</v>
      </c>
      <c r="B37" s="654" t="s">
        <v>277</v>
      </c>
      <c r="C37" s="654"/>
      <c r="D37" s="654" t="s">
        <v>326</v>
      </c>
      <c r="E37" s="654"/>
      <c r="F37" s="655" t="s">
        <v>327</v>
      </c>
      <c r="G37" s="647">
        <v>42167</v>
      </c>
      <c r="H37" s="647" t="s">
        <v>328</v>
      </c>
    </row>
    <row r="38" spans="1:8" ht="45">
      <c r="A38" s="640">
        <v>27</v>
      </c>
      <c r="B38" s="654" t="s">
        <v>268</v>
      </c>
      <c r="C38" s="654"/>
      <c r="D38" s="654" t="s">
        <v>329</v>
      </c>
      <c r="E38" s="654"/>
      <c r="F38" s="655" t="s">
        <v>330</v>
      </c>
      <c r="G38" s="647">
        <v>42271</v>
      </c>
      <c r="H38" s="647">
        <v>43465</v>
      </c>
    </row>
    <row r="39" spans="1:8" ht="33.75">
      <c r="A39" s="640">
        <v>28</v>
      </c>
      <c r="B39" s="654" t="s">
        <v>268</v>
      </c>
      <c r="C39" s="654"/>
      <c r="D39" s="654" t="s">
        <v>331</v>
      </c>
      <c r="E39" s="654"/>
      <c r="F39" s="655" t="s">
        <v>332</v>
      </c>
      <c r="G39" s="647">
        <v>42277</v>
      </c>
      <c r="H39" s="647">
        <v>43738</v>
      </c>
    </row>
    <row r="40" spans="1:8" ht="33.75">
      <c r="A40" s="640">
        <v>29</v>
      </c>
      <c r="B40" s="654" t="s">
        <v>314</v>
      </c>
      <c r="C40" s="654"/>
      <c r="D40" s="654" t="s">
        <v>333</v>
      </c>
      <c r="E40" s="654"/>
      <c r="F40" s="655" t="s">
        <v>334</v>
      </c>
      <c r="G40" s="647">
        <v>42261</v>
      </c>
      <c r="H40" s="647">
        <v>43434</v>
      </c>
    </row>
    <row r="41" spans="1:8" ht="45" customHeight="1">
      <c r="A41" s="640">
        <v>30</v>
      </c>
      <c r="B41" s="654" t="s">
        <v>277</v>
      </c>
      <c r="C41" s="654"/>
      <c r="D41" s="654" t="s">
        <v>335</v>
      </c>
      <c r="E41" s="654"/>
      <c r="F41" s="655" t="s">
        <v>336</v>
      </c>
      <c r="G41" s="647">
        <v>42170</v>
      </c>
      <c r="H41" s="647">
        <v>43997</v>
      </c>
    </row>
    <row r="42" spans="1:8" ht="22.5">
      <c r="A42" s="640">
        <v>31</v>
      </c>
      <c r="B42" s="654" t="s">
        <v>284</v>
      </c>
      <c r="C42" s="654"/>
      <c r="D42" s="654" t="s">
        <v>335</v>
      </c>
      <c r="E42" s="654"/>
      <c r="F42" s="655" t="s">
        <v>337</v>
      </c>
      <c r="G42" s="647">
        <v>42178</v>
      </c>
      <c r="H42" s="647" t="s">
        <v>276</v>
      </c>
    </row>
    <row r="43" spans="1:8" ht="33.75">
      <c r="A43" s="640">
        <v>32</v>
      </c>
      <c r="B43" s="654" t="s">
        <v>338</v>
      </c>
      <c r="C43" s="654"/>
      <c r="D43" s="654" t="s">
        <v>339</v>
      </c>
      <c r="E43" s="654"/>
      <c r="F43" s="655" t="s">
        <v>340</v>
      </c>
      <c r="G43" s="647">
        <v>42178</v>
      </c>
      <c r="H43" s="647">
        <v>44005</v>
      </c>
    </row>
    <row r="44" spans="1:8" ht="22.5">
      <c r="A44" s="640">
        <v>33</v>
      </c>
      <c r="B44" s="654" t="s">
        <v>268</v>
      </c>
      <c r="C44" s="654"/>
      <c r="D44" s="654" t="s">
        <v>341</v>
      </c>
      <c r="E44" s="654"/>
      <c r="F44" s="655" t="s">
        <v>342</v>
      </c>
      <c r="G44" s="647">
        <v>42146</v>
      </c>
      <c r="H44" s="647">
        <v>43242</v>
      </c>
    </row>
    <row r="45" spans="1:8" ht="45">
      <c r="A45" s="640">
        <v>34</v>
      </c>
      <c r="B45" s="654" t="s">
        <v>268</v>
      </c>
      <c r="C45" s="654"/>
      <c r="D45" s="654" t="s">
        <v>343</v>
      </c>
      <c r="E45" s="654"/>
      <c r="F45" s="655" t="s">
        <v>344</v>
      </c>
      <c r="G45" s="647">
        <v>42255</v>
      </c>
      <c r="H45" s="647">
        <v>43716</v>
      </c>
    </row>
    <row r="46" spans="1:8" s="665" customFormat="1" ht="42.75" customHeight="1">
      <c r="A46" s="661">
        <v>35</v>
      </c>
      <c r="B46" s="662" t="s">
        <v>273</v>
      </c>
      <c r="C46" s="662"/>
      <c r="D46" s="662" t="s">
        <v>345</v>
      </c>
      <c r="E46" s="662"/>
      <c r="F46" s="663" t="s">
        <v>292</v>
      </c>
      <c r="G46" s="664">
        <v>42060</v>
      </c>
      <c r="H46" s="664">
        <v>42735</v>
      </c>
    </row>
    <row r="47" spans="1:8" ht="33.75">
      <c r="A47" s="640">
        <v>36</v>
      </c>
      <c r="B47" s="654" t="s">
        <v>273</v>
      </c>
      <c r="C47" s="654"/>
      <c r="D47" s="654" t="s">
        <v>346</v>
      </c>
      <c r="E47" s="654"/>
      <c r="F47" s="655" t="s">
        <v>347</v>
      </c>
      <c r="G47" s="647">
        <v>42111</v>
      </c>
      <c r="H47" s="647">
        <v>42400</v>
      </c>
    </row>
    <row r="48" spans="1:8" ht="30" customHeight="1">
      <c r="A48" s="640">
        <v>37</v>
      </c>
      <c r="B48" s="654" t="s">
        <v>268</v>
      </c>
      <c r="C48" s="654"/>
      <c r="D48" s="654" t="s">
        <v>348</v>
      </c>
      <c r="E48" s="654"/>
      <c r="F48" s="655" t="s">
        <v>349</v>
      </c>
      <c r="G48" s="647">
        <v>42163</v>
      </c>
      <c r="H48" s="647">
        <v>43990</v>
      </c>
    </row>
    <row r="49" spans="1:8" ht="33.75">
      <c r="A49" s="640">
        <v>38</v>
      </c>
      <c r="B49" s="654" t="s">
        <v>277</v>
      </c>
      <c r="C49" s="654"/>
      <c r="D49" s="654" t="s">
        <v>348</v>
      </c>
      <c r="E49" s="654"/>
      <c r="F49" s="655" t="s">
        <v>350</v>
      </c>
      <c r="G49" s="647">
        <v>42163</v>
      </c>
      <c r="H49" s="647">
        <v>42894</v>
      </c>
    </row>
    <row r="50" spans="1:8" ht="22.5">
      <c r="A50" s="640">
        <v>39</v>
      </c>
      <c r="B50" s="654" t="s">
        <v>268</v>
      </c>
      <c r="C50" s="654"/>
      <c r="D50" s="654" t="s">
        <v>351</v>
      </c>
      <c r="E50" s="654"/>
      <c r="F50" s="655" t="s">
        <v>352</v>
      </c>
      <c r="G50" s="647">
        <v>42174</v>
      </c>
      <c r="H50" s="647">
        <v>43635</v>
      </c>
    </row>
    <row r="51" spans="1:8">
      <c r="A51" s="640">
        <v>40</v>
      </c>
      <c r="B51" s="654" t="s">
        <v>268</v>
      </c>
      <c r="C51" s="654"/>
      <c r="D51" s="654" t="s">
        <v>353</v>
      </c>
      <c r="E51" s="654"/>
      <c r="F51" s="655" t="s">
        <v>354</v>
      </c>
      <c r="G51" s="647">
        <v>42252</v>
      </c>
      <c r="H51" s="647">
        <v>44079</v>
      </c>
    </row>
    <row r="52" spans="1:8" ht="22.5">
      <c r="A52" s="640">
        <v>41</v>
      </c>
      <c r="B52" s="654" t="s">
        <v>277</v>
      </c>
      <c r="C52" s="654"/>
      <c r="D52" s="654" t="s">
        <v>353</v>
      </c>
      <c r="E52" s="654"/>
      <c r="F52" s="655" t="s">
        <v>355</v>
      </c>
      <c r="G52" s="647">
        <v>42252</v>
      </c>
      <c r="H52" s="647">
        <v>44079</v>
      </c>
    </row>
    <row r="53" spans="1:8" ht="22.5">
      <c r="A53" s="640">
        <v>42</v>
      </c>
      <c r="B53" s="654" t="s">
        <v>273</v>
      </c>
      <c r="C53" s="654"/>
      <c r="D53" s="654" t="s">
        <v>356</v>
      </c>
      <c r="E53" s="654"/>
      <c r="F53" s="655" t="s">
        <v>357</v>
      </c>
      <c r="G53" s="647">
        <v>42271</v>
      </c>
      <c r="H53" s="647" t="s">
        <v>276</v>
      </c>
    </row>
    <row r="54" spans="1:8" ht="33.75">
      <c r="A54" s="640">
        <v>43</v>
      </c>
      <c r="B54" s="654" t="s">
        <v>273</v>
      </c>
      <c r="C54" s="654"/>
      <c r="D54" s="654" t="s">
        <v>358</v>
      </c>
      <c r="E54" s="654"/>
      <c r="F54" s="655" t="s">
        <v>359</v>
      </c>
      <c r="G54" s="647">
        <v>42272</v>
      </c>
      <c r="H54" s="647">
        <v>43733</v>
      </c>
    </row>
    <row r="55" spans="1:8" ht="22.5">
      <c r="A55" s="640">
        <v>44</v>
      </c>
      <c r="B55" s="654" t="s">
        <v>277</v>
      </c>
      <c r="C55" s="654"/>
      <c r="D55" s="654" t="s">
        <v>360</v>
      </c>
      <c r="E55" s="654"/>
      <c r="F55" s="655" t="s">
        <v>361</v>
      </c>
      <c r="G55" s="647">
        <v>42139</v>
      </c>
      <c r="H55" s="647">
        <v>42369</v>
      </c>
    </row>
    <row r="56" spans="1:8" ht="33.75">
      <c r="A56" s="640">
        <v>45</v>
      </c>
      <c r="B56" s="654" t="s">
        <v>268</v>
      </c>
      <c r="C56" s="654"/>
      <c r="D56" s="654" t="s">
        <v>362</v>
      </c>
      <c r="E56" s="654"/>
      <c r="F56" s="655" t="s">
        <v>363</v>
      </c>
      <c r="G56" s="647">
        <v>42276</v>
      </c>
      <c r="H56" s="647">
        <v>44103</v>
      </c>
    </row>
    <row r="57" spans="1:8" ht="45">
      <c r="A57" s="640">
        <v>46</v>
      </c>
      <c r="B57" s="654" t="s">
        <v>273</v>
      </c>
      <c r="C57" s="654"/>
      <c r="D57" s="654" t="s">
        <v>364</v>
      </c>
      <c r="E57" s="654"/>
      <c r="F57" s="655" t="s">
        <v>365</v>
      </c>
      <c r="G57" s="647">
        <v>42286</v>
      </c>
      <c r="H57" s="647" t="s">
        <v>276</v>
      </c>
    </row>
    <row r="58" spans="1:8" ht="67.5">
      <c r="A58" s="640">
        <v>47</v>
      </c>
      <c r="B58" s="654" t="s">
        <v>268</v>
      </c>
      <c r="C58" s="654"/>
      <c r="D58" s="654" t="s">
        <v>366</v>
      </c>
      <c r="E58" s="654"/>
      <c r="F58" s="655" t="s">
        <v>367</v>
      </c>
      <c r="G58" s="647">
        <v>42286</v>
      </c>
      <c r="H58" s="647">
        <v>44113</v>
      </c>
    </row>
    <row r="59" spans="1:8" ht="33.75">
      <c r="A59" s="640">
        <v>48</v>
      </c>
      <c r="B59" s="654" t="s">
        <v>277</v>
      </c>
      <c r="C59" s="654"/>
      <c r="D59" s="654" t="s">
        <v>368</v>
      </c>
      <c r="E59" s="654"/>
      <c r="F59" s="655" t="s">
        <v>369</v>
      </c>
      <c r="G59" s="647">
        <v>42292</v>
      </c>
      <c r="H59" s="647">
        <v>44119</v>
      </c>
    </row>
    <row r="60" spans="1:8" ht="22.5">
      <c r="A60" s="640">
        <v>49</v>
      </c>
      <c r="B60" s="654" t="s">
        <v>268</v>
      </c>
      <c r="C60" s="654"/>
      <c r="D60" s="654" t="s">
        <v>368</v>
      </c>
      <c r="E60" s="654"/>
      <c r="F60" s="655" t="s">
        <v>370</v>
      </c>
      <c r="G60" s="647">
        <v>42292</v>
      </c>
      <c r="H60" s="647">
        <v>44119</v>
      </c>
    </row>
    <row r="61" spans="1:8" ht="33.75">
      <c r="A61" s="640">
        <v>50</v>
      </c>
      <c r="B61" s="654" t="s">
        <v>268</v>
      </c>
      <c r="C61" s="654"/>
      <c r="D61" s="654" t="s">
        <v>371</v>
      </c>
      <c r="E61" s="654"/>
      <c r="F61" s="655" t="s">
        <v>372</v>
      </c>
      <c r="G61" s="647">
        <v>42299</v>
      </c>
      <c r="H61" s="647">
        <v>43395</v>
      </c>
    </row>
    <row r="62" spans="1:8" ht="33.75" customHeight="1">
      <c r="A62" s="640">
        <v>51</v>
      </c>
      <c r="B62" s="654" t="s">
        <v>277</v>
      </c>
      <c r="C62" s="654"/>
      <c r="D62" s="654" t="s">
        <v>373</v>
      </c>
      <c r="E62" s="654"/>
      <c r="F62" s="655" t="s">
        <v>374</v>
      </c>
      <c r="G62" s="647">
        <v>42277</v>
      </c>
      <c r="H62" s="647">
        <v>42643</v>
      </c>
    </row>
    <row r="63" spans="1:8" ht="34.5" customHeight="1">
      <c r="A63" s="640">
        <v>52</v>
      </c>
      <c r="B63" s="654" t="s">
        <v>268</v>
      </c>
      <c r="C63" s="654"/>
      <c r="D63" s="654" t="s">
        <v>375</v>
      </c>
      <c r="E63" s="654"/>
      <c r="F63" s="655" t="s">
        <v>376</v>
      </c>
      <c r="G63" s="647">
        <v>42311</v>
      </c>
      <c r="H63" s="647">
        <v>44138</v>
      </c>
    </row>
    <row r="64" spans="1:8" ht="51.75" customHeight="1">
      <c r="A64" s="640">
        <v>53</v>
      </c>
      <c r="B64" s="654" t="s">
        <v>277</v>
      </c>
      <c r="C64" s="654"/>
      <c r="D64" s="666" t="s">
        <v>377</v>
      </c>
      <c r="E64" s="666"/>
      <c r="F64" s="655" t="s">
        <v>378</v>
      </c>
      <c r="G64" s="647">
        <v>42314</v>
      </c>
      <c r="H64" s="647">
        <v>42369</v>
      </c>
    </row>
    <row r="65" spans="1:8" ht="53.25" customHeight="1">
      <c r="A65" s="640">
        <v>54</v>
      </c>
      <c r="B65" s="654" t="s">
        <v>268</v>
      </c>
      <c r="C65" s="654"/>
      <c r="D65" s="654" t="s">
        <v>379</v>
      </c>
      <c r="E65" s="654"/>
      <c r="F65" s="655" t="s">
        <v>380</v>
      </c>
      <c r="G65" s="647">
        <v>42345</v>
      </c>
      <c r="H65" s="647" t="s">
        <v>276</v>
      </c>
    </row>
    <row r="66" spans="1:8" ht="45">
      <c r="A66" s="656">
        <v>55</v>
      </c>
      <c r="B66" s="657" t="s">
        <v>268</v>
      </c>
      <c r="C66" s="657"/>
      <c r="D66" s="657" t="s">
        <v>381</v>
      </c>
      <c r="E66" s="657"/>
      <c r="F66" s="658" t="s">
        <v>382</v>
      </c>
      <c r="G66" s="659">
        <v>42325</v>
      </c>
      <c r="H66" s="659" t="s">
        <v>276</v>
      </c>
    </row>
    <row r="67" spans="1:8">
      <c r="H67" s="660" t="s">
        <v>324</v>
      </c>
    </row>
    <row r="68" spans="1:8">
      <c r="H68" s="660" t="s">
        <v>325</v>
      </c>
    </row>
    <row r="70" spans="1:8">
      <c r="A70" s="1904"/>
      <c r="B70" s="1906" t="s">
        <v>263</v>
      </c>
      <c r="C70" s="644"/>
      <c r="D70" s="1906" t="s">
        <v>264</v>
      </c>
      <c r="E70" s="644"/>
      <c r="F70" s="1906" t="s">
        <v>265</v>
      </c>
      <c r="G70" s="1901" t="s">
        <v>266</v>
      </c>
      <c r="H70" s="1901" t="s">
        <v>267</v>
      </c>
    </row>
    <row r="71" spans="1:8">
      <c r="A71" s="1905"/>
      <c r="B71" s="1907"/>
      <c r="C71" s="645"/>
      <c r="D71" s="1907"/>
      <c r="E71" s="645"/>
      <c r="F71" s="1907"/>
      <c r="G71" s="1902"/>
      <c r="H71" s="1902"/>
    </row>
    <row r="72" spans="1:8" ht="30" customHeight="1">
      <c r="A72" s="640">
        <v>56</v>
      </c>
      <c r="B72" s="654" t="s">
        <v>268</v>
      </c>
      <c r="C72" s="654"/>
      <c r="D72" s="654" t="s">
        <v>383</v>
      </c>
      <c r="E72" s="654"/>
      <c r="F72" s="655" t="s">
        <v>384</v>
      </c>
      <c r="G72" s="647">
        <v>42347</v>
      </c>
      <c r="H72" s="647">
        <v>44174</v>
      </c>
    </row>
    <row r="73" spans="1:8" ht="22.5">
      <c r="A73" s="640">
        <v>57</v>
      </c>
      <c r="B73" s="654" t="s">
        <v>385</v>
      </c>
      <c r="C73" s="654"/>
      <c r="D73" s="654" t="s">
        <v>386</v>
      </c>
      <c r="E73" s="654"/>
      <c r="F73" s="655" t="s">
        <v>387</v>
      </c>
      <c r="G73" s="647">
        <v>42342</v>
      </c>
      <c r="H73" s="647" t="s">
        <v>276</v>
      </c>
    </row>
    <row r="74" spans="1:8" ht="33.75">
      <c r="A74" s="640">
        <v>58</v>
      </c>
      <c r="B74" s="654" t="s">
        <v>273</v>
      </c>
      <c r="C74" s="654"/>
      <c r="D74" s="654" t="s">
        <v>388</v>
      </c>
      <c r="E74" s="654"/>
      <c r="F74" s="655" t="s">
        <v>389</v>
      </c>
      <c r="G74" s="647">
        <v>42191</v>
      </c>
      <c r="H74" s="647">
        <v>42460</v>
      </c>
    </row>
    <row r="75" spans="1:8" ht="33.75">
      <c r="A75" s="656">
        <v>59</v>
      </c>
      <c r="B75" s="657" t="s">
        <v>390</v>
      </c>
      <c r="C75" s="657"/>
      <c r="D75" s="657" t="s">
        <v>391</v>
      </c>
      <c r="E75" s="657"/>
      <c r="F75" s="658" t="s">
        <v>392</v>
      </c>
      <c r="G75" s="659">
        <v>42278</v>
      </c>
      <c r="H75" s="659">
        <v>42644</v>
      </c>
    </row>
    <row r="76" spans="1:8" ht="14.25" customHeight="1">
      <c r="A76" s="1908" t="s">
        <v>393</v>
      </c>
      <c r="B76" s="1908"/>
      <c r="C76" s="1908"/>
      <c r="D76" s="1908"/>
      <c r="E76" s="1908"/>
      <c r="F76" s="1908"/>
      <c r="G76" s="1908"/>
      <c r="H76" s="1908"/>
    </row>
  </sheetData>
  <mergeCells count="21">
    <mergeCell ref="A76:H76"/>
    <mergeCell ref="A70:A71"/>
    <mergeCell ref="B70:B71"/>
    <mergeCell ref="D70:D71"/>
    <mergeCell ref="F70:F71"/>
    <mergeCell ref="G70:G71"/>
    <mergeCell ref="H70:H71"/>
    <mergeCell ref="H35:H36"/>
    <mergeCell ref="A2:H2"/>
    <mergeCell ref="A3:H3"/>
    <mergeCell ref="A5:A6"/>
    <mergeCell ref="B5:B6"/>
    <mergeCell ref="D5:D6"/>
    <mergeCell ref="F5:F6"/>
    <mergeCell ref="G5:G6"/>
    <mergeCell ref="H5:H6"/>
    <mergeCell ref="A35:A36"/>
    <mergeCell ref="B35:B36"/>
    <mergeCell ref="D35:D36"/>
    <mergeCell ref="F35:F36"/>
    <mergeCell ref="G35:G36"/>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321"/>
  <sheetViews>
    <sheetView topLeftCell="D1" workbookViewId="0">
      <selection activeCell="H30" sqref="H30"/>
    </sheetView>
  </sheetViews>
  <sheetFormatPr baseColWidth="10" defaultColWidth="11.42578125" defaultRowHeight="12.75"/>
  <cols>
    <col min="1" max="2" width="2.85546875" style="667" hidden="1" customWidth="1"/>
    <col min="3" max="3" width="2.85546875" style="668" hidden="1" customWidth="1"/>
    <col min="4" max="4" width="2.85546875" style="668" customWidth="1"/>
    <col min="5" max="5" width="6" style="669" customWidth="1"/>
    <col min="6" max="6" width="1.140625" style="669" customWidth="1"/>
    <col min="7" max="7" width="63.28515625" style="669" customWidth="1"/>
    <col min="8" max="10" width="5.7109375" style="671" customWidth="1"/>
    <col min="11" max="11" width="0.42578125" style="671" customWidth="1"/>
    <col min="12" max="14" width="5.7109375" style="671" customWidth="1"/>
    <col min="15" max="16" width="11.42578125" style="669"/>
    <col min="17" max="17" width="4.7109375" style="669" customWidth="1"/>
    <col min="18" max="18" width="5" style="669" customWidth="1"/>
    <col min="19" max="19" width="2.28515625" style="669" customWidth="1"/>
    <col min="20" max="20" width="26" style="669" customWidth="1"/>
    <col min="21" max="21" width="8" style="669" customWidth="1"/>
    <col min="22" max="22" width="1" style="669" customWidth="1"/>
    <col min="23" max="23" width="6.7109375" style="669" customWidth="1"/>
    <col min="24" max="24" width="1" style="669" customWidth="1"/>
    <col min="25" max="25" width="6.7109375" style="669" customWidth="1"/>
    <col min="26" max="26" width="1" style="669" customWidth="1"/>
    <col min="27" max="27" width="6.7109375" style="669" customWidth="1"/>
    <col min="28" max="28" width="1" style="669" customWidth="1"/>
    <col min="29" max="29" width="6.7109375" style="669" customWidth="1"/>
    <col min="30" max="30" width="1" style="669" customWidth="1"/>
    <col min="31" max="31" width="6.7109375" style="669" customWidth="1"/>
    <col min="32" max="32" width="1" style="669" customWidth="1"/>
    <col min="33" max="34" width="6.7109375" style="669" customWidth="1"/>
    <col min="35" max="16384" width="11.42578125" style="669"/>
  </cols>
  <sheetData>
    <row r="1" spans="1:35" ht="8.1" customHeight="1">
      <c r="F1" s="670"/>
      <c r="M1" s="672"/>
      <c r="N1" s="672"/>
    </row>
    <row r="2" spans="1:35" ht="8.1" customHeight="1"/>
    <row r="3" spans="1:35" ht="8.1" customHeight="1">
      <c r="M3" s="673"/>
    </row>
    <row r="4" spans="1:35" ht="12.75" customHeight="1">
      <c r="A4" s="674"/>
      <c r="B4" s="674"/>
      <c r="C4" s="675"/>
      <c r="D4" s="675"/>
      <c r="E4" s="1909" t="s">
        <v>394</v>
      </c>
      <c r="F4" s="1909"/>
      <c r="G4" s="1909"/>
      <c r="H4" s="1909"/>
      <c r="I4" s="1909"/>
      <c r="J4" s="1909"/>
      <c r="K4" s="1909"/>
      <c r="L4" s="1909"/>
      <c r="M4" s="1909"/>
      <c r="N4" s="1909"/>
      <c r="O4" s="676"/>
      <c r="P4" s="677"/>
      <c r="Q4" s="677"/>
      <c r="R4" s="1910"/>
      <c r="S4" s="1910"/>
      <c r="T4" s="1910"/>
      <c r="U4" s="1910"/>
      <c r="V4" s="1910"/>
      <c r="W4" s="1910"/>
      <c r="X4" s="1910"/>
      <c r="Y4" s="1910"/>
      <c r="Z4" s="1910"/>
      <c r="AA4" s="1910"/>
      <c r="AB4" s="1910"/>
      <c r="AC4" s="1910"/>
      <c r="AD4" s="1910"/>
      <c r="AE4" s="1910"/>
      <c r="AF4" s="1910"/>
    </row>
    <row r="5" spans="1:35" s="677" customFormat="1" ht="12.75" customHeight="1">
      <c r="A5" s="678"/>
      <c r="B5" s="678"/>
      <c r="C5" s="679"/>
      <c r="D5" s="679"/>
      <c r="E5" s="1909" t="s">
        <v>395</v>
      </c>
      <c r="F5" s="1909"/>
      <c r="G5" s="1909"/>
      <c r="H5" s="1909"/>
      <c r="I5" s="1909"/>
      <c r="J5" s="1909"/>
      <c r="K5" s="1909"/>
      <c r="L5" s="1909"/>
      <c r="M5" s="1909"/>
      <c r="N5" s="1909"/>
      <c r="O5" s="676"/>
      <c r="P5" s="680"/>
      <c r="Q5" s="680"/>
      <c r="R5" s="681"/>
      <c r="AH5" s="682"/>
      <c r="AI5" s="682"/>
    </row>
    <row r="6" spans="1:35" s="677" customFormat="1" ht="2.25" customHeight="1">
      <c r="A6" s="674"/>
      <c r="B6" s="674"/>
      <c r="C6" s="675"/>
      <c r="D6" s="675"/>
      <c r="F6" s="683"/>
      <c r="G6" s="683"/>
      <c r="H6" s="684"/>
      <c r="I6" s="685"/>
      <c r="J6" s="685"/>
      <c r="K6" s="684"/>
      <c r="L6" s="684"/>
      <c r="M6" s="684"/>
      <c r="N6" s="684"/>
      <c r="O6" s="686"/>
      <c r="R6" s="674"/>
    </row>
    <row r="7" spans="1:35" s="677" customFormat="1" ht="3.75" customHeight="1">
      <c r="A7" s="674"/>
      <c r="B7" s="674"/>
      <c r="C7" s="675"/>
      <c r="D7" s="675"/>
      <c r="E7" s="1911" t="s">
        <v>3</v>
      </c>
      <c r="F7" s="687"/>
      <c r="G7" s="688"/>
      <c r="H7" s="689"/>
      <c r="I7" s="690"/>
      <c r="J7" s="690"/>
      <c r="K7" s="689"/>
      <c r="L7" s="689"/>
      <c r="M7" s="689"/>
      <c r="N7" s="691"/>
      <c r="O7" s="686"/>
      <c r="R7" s="674"/>
    </row>
    <row r="8" spans="1:35" ht="13.5" customHeight="1">
      <c r="A8" s="692"/>
      <c r="B8" s="692"/>
      <c r="C8" s="675"/>
      <c r="D8" s="675"/>
      <c r="E8" s="1912"/>
      <c r="F8" s="693" t="s">
        <v>151</v>
      </c>
      <c r="G8" s="694"/>
      <c r="H8" s="1914" t="s">
        <v>396</v>
      </c>
      <c r="I8" s="1914"/>
      <c r="J8" s="1914"/>
      <c r="K8" s="695"/>
      <c r="L8" s="1914" t="s">
        <v>397</v>
      </c>
      <c r="M8" s="1914"/>
      <c r="N8" s="1915"/>
      <c r="O8" s="696"/>
      <c r="P8" s="692"/>
    </row>
    <row r="9" spans="1:35" ht="13.5" customHeight="1">
      <c r="A9" s="674" t="s">
        <v>9</v>
      </c>
      <c r="B9" s="674" t="s">
        <v>10</v>
      </c>
      <c r="C9" s="675" t="s">
        <v>11</v>
      </c>
      <c r="D9" s="675"/>
      <c r="E9" s="1913"/>
      <c r="F9" s="683"/>
      <c r="G9" s="697"/>
      <c r="H9" s="698" t="s">
        <v>19</v>
      </c>
      <c r="I9" s="698" t="s">
        <v>20</v>
      </c>
      <c r="J9" s="698" t="s">
        <v>21</v>
      </c>
      <c r="K9" s="698"/>
      <c r="L9" s="698" t="s">
        <v>19</v>
      </c>
      <c r="M9" s="698" t="s">
        <v>20</v>
      </c>
      <c r="N9" s="699" t="s">
        <v>21</v>
      </c>
      <c r="O9" s="696"/>
      <c r="P9" s="677"/>
    </row>
    <row r="10" spans="1:35" ht="12.95" customHeight="1">
      <c r="A10" s="700"/>
      <c r="B10" s="700"/>
      <c r="C10" s="675"/>
      <c r="D10" s="675"/>
      <c r="E10" s="1918">
        <v>1401</v>
      </c>
      <c r="F10" s="701" t="s">
        <v>22</v>
      </c>
      <c r="G10" s="693"/>
      <c r="H10" s="702">
        <f>SUM(H11+H13+H15)</f>
        <v>2</v>
      </c>
      <c r="I10" s="702">
        <f>SUM(I11+I13+I15)</f>
        <v>3</v>
      </c>
      <c r="J10" s="702">
        <f>H10+I10</f>
        <v>5</v>
      </c>
      <c r="K10" s="702"/>
      <c r="L10" s="702">
        <f>SUM(L11+L13+L15)</f>
        <v>2</v>
      </c>
      <c r="M10" s="702">
        <f>SUM(M11+M13+M15)</f>
        <v>3</v>
      </c>
      <c r="N10" s="703">
        <f>L10+M10</f>
        <v>5</v>
      </c>
      <c r="O10" s="696"/>
      <c r="P10" s="696"/>
    </row>
    <row r="11" spans="1:35" ht="12" customHeight="1">
      <c r="A11" s="692"/>
      <c r="B11" s="692"/>
      <c r="C11" s="675"/>
      <c r="D11" s="675"/>
      <c r="E11" s="1919"/>
      <c r="F11" s="704" t="s">
        <v>23</v>
      </c>
      <c r="G11" s="687"/>
      <c r="H11" s="702">
        <f>H12</f>
        <v>2</v>
      </c>
      <c r="I11" s="702">
        <f>I12</f>
        <v>3</v>
      </c>
      <c r="J11" s="702">
        <f t="shared" ref="J11:J27" si="0">SUM(H11:I11)</f>
        <v>5</v>
      </c>
      <c r="K11" s="702"/>
      <c r="L11" s="702">
        <f>L12</f>
        <v>2</v>
      </c>
      <c r="M11" s="702">
        <f>M12</f>
        <v>3</v>
      </c>
      <c r="N11" s="703">
        <f t="shared" ref="N11:N16" si="1">SUM(L11:M11)</f>
        <v>5</v>
      </c>
      <c r="O11" s="696"/>
      <c r="P11" s="696"/>
    </row>
    <row r="12" spans="1:35" ht="12" customHeight="1">
      <c r="A12" s="692">
        <v>1</v>
      </c>
      <c r="B12" s="692">
        <v>1</v>
      </c>
      <c r="C12" s="675">
        <v>11</v>
      </c>
      <c r="D12" s="675"/>
      <c r="E12" s="1920"/>
      <c r="F12" s="705"/>
      <c r="G12" s="706" t="s">
        <v>159</v>
      </c>
      <c r="H12" s="707">
        <v>2</v>
      </c>
      <c r="I12" s="707">
        <v>3</v>
      </c>
      <c r="J12" s="708">
        <f t="shared" si="0"/>
        <v>5</v>
      </c>
      <c r="K12" s="707"/>
      <c r="L12" s="707">
        <v>2</v>
      </c>
      <c r="M12" s="707">
        <v>3</v>
      </c>
      <c r="N12" s="709">
        <f t="shared" si="1"/>
        <v>5</v>
      </c>
      <c r="O12" s="696"/>
      <c r="P12" s="696"/>
    </row>
    <row r="13" spans="1:35" ht="12" customHeight="1">
      <c r="A13" s="692"/>
      <c r="B13" s="692"/>
      <c r="C13" s="675"/>
      <c r="D13" s="675"/>
      <c r="E13" s="1919"/>
      <c r="F13" s="710" t="s">
        <v>24</v>
      </c>
      <c r="G13" s="706"/>
      <c r="H13" s="711">
        <f>H14</f>
        <v>0</v>
      </c>
      <c r="I13" s="711">
        <f>I14</f>
        <v>0</v>
      </c>
      <c r="J13" s="711">
        <f t="shared" si="0"/>
        <v>0</v>
      </c>
      <c r="K13" s="707"/>
      <c r="L13" s="711">
        <f>L14</f>
        <v>0</v>
      </c>
      <c r="M13" s="711">
        <f>M14</f>
        <v>0</v>
      </c>
      <c r="N13" s="712">
        <f t="shared" si="1"/>
        <v>0</v>
      </c>
      <c r="O13" s="696"/>
      <c r="P13" s="696"/>
    </row>
    <row r="14" spans="1:35" ht="12" customHeight="1">
      <c r="A14" s="692">
        <v>1</v>
      </c>
      <c r="B14" s="692">
        <v>1</v>
      </c>
      <c r="C14" s="675">
        <v>5</v>
      </c>
      <c r="D14" s="675"/>
      <c r="E14" s="1919"/>
      <c r="F14" s="705"/>
      <c r="G14" s="706" t="s">
        <v>161</v>
      </c>
      <c r="H14" s="708">
        <v>0</v>
      </c>
      <c r="I14" s="708">
        <v>0</v>
      </c>
      <c r="J14" s="708">
        <f t="shared" si="0"/>
        <v>0</v>
      </c>
      <c r="K14" s="707"/>
      <c r="L14" s="707">
        <v>0</v>
      </c>
      <c r="M14" s="707">
        <v>0</v>
      </c>
      <c r="N14" s="709">
        <f t="shared" si="1"/>
        <v>0</v>
      </c>
      <c r="O14" s="696"/>
      <c r="P14" s="696"/>
    </row>
    <row r="15" spans="1:35" ht="12" customHeight="1">
      <c r="A15" s="692"/>
      <c r="B15" s="692"/>
      <c r="C15" s="675"/>
      <c r="D15" s="675"/>
      <c r="E15" s="1919"/>
      <c r="F15" s="713" t="s">
        <v>28</v>
      </c>
      <c r="G15" s="706"/>
      <c r="H15" s="714">
        <v>0</v>
      </c>
      <c r="I15" s="714">
        <f>I16</f>
        <v>0</v>
      </c>
      <c r="J15" s="711">
        <f t="shared" si="0"/>
        <v>0</v>
      </c>
      <c r="K15" s="707"/>
      <c r="L15" s="714">
        <f>L16</f>
        <v>0</v>
      </c>
      <c r="M15" s="714">
        <v>0</v>
      </c>
      <c r="N15" s="712">
        <f t="shared" si="1"/>
        <v>0</v>
      </c>
      <c r="O15" s="696"/>
      <c r="P15" s="696"/>
    </row>
    <row r="16" spans="1:35" ht="12" customHeight="1">
      <c r="A16" s="692">
        <v>1</v>
      </c>
      <c r="B16" s="692">
        <v>1</v>
      </c>
      <c r="C16" s="675">
        <v>1</v>
      </c>
      <c r="D16" s="675"/>
      <c r="E16" s="1919"/>
      <c r="F16" s="715"/>
      <c r="G16" s="706" t="s">
        <v>172</v>
      </c>
      <c r="H16" s="708">
        <v>0</v>
      </c>
      <c r="I16" s="708">
        <v>0</v>
      </c>
      <c r="J16" s="708">
        <f t="shared" si="0"/>
        <v>0</v>
      </c>
      <c r="K16" s="708"/>
      <c r="L16" s="708">
        <v>0</v>
      </c>
      <c r="M16" s="707">
        <v>0</v>
      </c>
      <c r="N16" s="709">
        <f t="shared" si="1"/>
        <v>0</v>
      </c>
      <c r="O16" s="696"/>
      <c r="P16" s="696"/>
    </row>
    <row r="17" spans="1:16" ht="12.95" customHeight="1">
      <c r="A17" s="674"/>
      <c r="B17" s="674"/>
      <c r="C17" s="675"/>
      <c r="D17" s="675"/>
      <c r="E17" s="1918">
        <v>1402</v>
      </c>
      <c r="F17" s="716" t="s">
        <v>29</v>
      </c>
      <c r="G17" s="717"/>
      <c r="H17" s="718">
        <f>SUM(H18+H21)</f>
        <v>1</v>
      </c>
      <c r="I17" s="718">
        <f>SUM(I18+I21)</f>
        <v>17</v>
      </c>
      <c r="J17" s="718">
        <f t="shared" si="0"/>
        <v>18</v>
      </c>
      <c r="K17" s="718" t="e">
        <f>#REF!+K18+K21+#REF!+#REF!+#REF!+#REF!</f>
        <v>#REF!</v>
      </c>
      <c r="L17" s="718">
        <f>SUM(L18+L21)</f>
        <v>12</v>
      </c>
      <c r="M17" s="718">
        <f>SUM(M18+M21)</f>
        <v>6</v>
      </c>
      <c r="N17" s="719">
        <f>L17+M17</f>
        <v>18</v>
      </c>
      <c r="O17" s="696"/>
      <c r="P17" s="696"/>
    </row>
    <row r="18" spans="1:16" ht="12" customHeight="1">
      <c r="A18" s="692"/>
      <c r="B18" s="692"/>
      <c r="C18" s="692"/>
      <c r="D18" s="692"/>
      <c r="E18" s="1919"/>
      <c r="F18" s="710" t="s">
        <v>31</v>
      </c>
      <c r="G18" s="706"/>
      <c r="H18" s="714">
        <f>H19+H20</f>
        <v>1</v>
      </c>
      <c r="I18" s="714">
        <f>I19+I20</f>
        <v>2</v>
      </c>
      <c r="J18" s="714">
        <f t="shared" si="0"/>
        <v>3</v>
      </c>
      <c r="K18" s="714"/>
      <c r="L18" s="714">
        <f>L19+L20</f>
        <v>2</v>
      </c>
      <c r="M18" s="714">
        <f>M19+M20</f>
        <v>1</v>
      </c>
      <c r="N18" s="720">
        <f t="shared" ref="N18:N24" si="2">SUM(L18:M18)</f>
        <v>3</v>
      </c>
      <c r="O18" s="696"/>
      <c r="P18" s="696"/>
    </row>
    <row r="19" spans="1:16" ht="12" customHeight="1">
      <c r="A19" s="692">
        <v>2</v>
      </c>
      <c r="B19" s="692">
        <v>4</v>
      </c>
      <c r="C19" s="692">
        <v>10</v>
      </c>
      <c r="D19" s="692"/>
      <c r="E19" s="1919"/>
      <c r="F19" s="705"/>
      <c r="G19" s="706" t="s">
        <v>174</v>
      </c>
      <c r="H19" s="721">
        <v>0</v>
      </c>
      <c r="I19" s="721">
        <v>1</v>
      </c>
      <c r="J19" s="708">
        <f t="shared" si="0"/>
        <v>1</v>
      </c>
      <c r="K19" s="707"/>
      <c r="L19" s="707">
        <v>0</v>
      </c>
      <c r="M19" s="707">
        <v>1</v>
      </c>
      <c r="N19" s="709">
        <f t="shared" si="2"/>
        <v>1</v>
      </c>
      <c r="O19" s="696"/>
      <c r="P19" s="696"/>
    </row>
    <row r="20" spans="1:16" ht="12" customHeight="1">
      <c r="A20" s="692">
        <v>2</v>
      </c>
      <c r="B20" s="692">
        <v>6</v>
      </c>
      <c r="C20" s="692">
        <v>10</v>
      </c>
      <c r="D20" s="692"/>
      <c r="E20" s="1919"/>
      <c r="F20" s="705"/>
      <c r="G20" s="706" t="s">
        <v>176</v>
      </c>
      <c r="H20" s="721">
        <v>1</v>
      </c>
      <c r="I20" s="721">
        <v>1</v>
      </c>
      <c r="J20" s="708">
        <f t="shared" si="0"/>
        <v>2</v>
      </c>
      <c r="K20" s="707"/>
      <c r="L20" s="707">
        <v>2</v>
      </c>
      <c r="M20" s="707">
        <v>0</v>
      </c>
      <c r="N20" s="709">
        <f t="shared" si="2"/>
        <v>2</v>
      </c>
      <c r="O20" s="696"/>
      <c r="P20" s="696"/>
    </row>
    <row r="21" spans="1:16" ht="12" customHeight="1">
      <c r="A21" s="692"/>
      <c r="B21" s="692"/>
      <c r="C21" s="692"/>
      <c r="D21" s="692"/>
      <c r="E21" s="1919"/>
      <c r="F21" s="710" t="s">
        <v>32</v>
      </c>
      <c r="G21" s="706"/>
      <c r="H21" s="714">
        <f>H22+H23+H24</f>
        <v>0</v>
      </c>
      <c r="I21" s="714">
        <f>I22+I23+I24</f>
        <v>15</v>
      </c>
      <c r="J21" s="714">
        <f t="shared" si="0"/>
        <v>15</v>
      </c>
      <c r="K21" s="714"/>
      <c r="L21" s="714">
        <f>L22+L23+L24</f>
        <v>10</v>
      </c>
      <c r="M21" s="714">
        <f>M22+M23+M24</f>
        <v>5</v>
      </c>
      <c r="N21" s="720">
        <f t="shared" si="2"/>
        <v>15</v>
      </c>
      <c r="O21" s="696"/>
      <c r="P21" s="696"/>
    </row>
    <row r="22" spans="1:16" ht="12" customHeight="1">
      <c r="A22" s="692">
        <v>2</v>
      </c>
      <c r="B22" s="692">
        <v>4</v>
      </c>
      <c r="C22" s="692">
        <v>10</v>
      </c>
      <c r="D22" s="692"/>
      <c r="E22" s="1919"/>
      <c r="F22" s="705"/>
      <c r="G22" s="706" t="s">
        <v>173</v>
      </c>
      <c r="H22" s="707">
        <v>0</v>
      </c>
      <c r="I22" s="707">
        <v>11</v>
      </c>
      <c r="J22" s="708">
        <f t="shared" si="0"/>
        <v>11</v>
      </c>
      <c r="K22" s="707"/>
      <c r="L22" s="707">
        <v>6</v>
      </c>
      <c r="M22" s="707">
        <v>5</v>
      </c>
      <c r="N22" s="709">
        <f t="shared" si="2"/>
        <v>11</v>
      </c>
      <c r="O22" s="696"/>
      <c r="P22" s="696"/>
    </row>
    <row r="23" spans="1:16" ht="12" customHeight="1">
      <c r="A23" s="692">
        <v>2</v>
      </c>
      <c r="B23" s="692">
        <v>4</v>
      </c>
      <c r="C23" s="692">
        <v>10</v>
      </c>
      <c r="D23" s="692"/>
      <c r="E23" s="1919"/>
      <c r="F23" s="705"/>
      <c r="G23" s="706" t="s">
        <v>177</v>
      </c>
      <c r="H23" s="707">
        <v>0</v>
      </c>
      <c r="I23" s="707">
        <v>0</v>
      </c>
      <c r="J23" s="708">
        <f t="shared" si="0"/>
        <v>0</v>
      </c>
      <c r="K23" s="707"/>
      <c r="L23" s="707">
        <v>0</v>
      </c>
      <c r="M23" s="707">
        <v>0</v>
      </c>
      <c r="N23" s="709">
        <f t="shared" si="2"/>
        <v>0</v>
      </c>
      <c r="O23" s="696"/>
      <c r="P23" s="696"/>
    </row>
    <row r="24" spans="1:16" ht="12" customHeight="1">
      <c r="A24" s="692">
        <v>2</v>
      </c>
      <c r="B24" s="692">
        <v>4</v>
      </c>
      <c r="C24" s="692">
        <v>10</v>
      </c>
      <c r="D24" s="692"/>
      <c r="E24" s="1919"/>
      <c r="F24" s="705"/>
      <c r="G24" s="706" t="s">
        <v>179</v>
      </c>
      <c r="H24" s="721">
        <v>0</v>
      </c>
      <c r="I24" s="721">
        <v>4</v>
      </c>
      <c r="J24" s="708">
        <f t="shared" si="0"/>
        <v>4</v>
      </c>
      <c r="K24" s="707"/>
      <c r="L24" s="721">
        <v>4</v>
      </c>
      <c r="M24" s="721">
        <v>0</v>
      </c>
      <c r="N24" s="709">
        <f t="shared" si="2"/>
        <v>4</v>
      </c>
      <c r="O24" s="696"/>
      <c r="P24" s="696"/>
    </row>
    <row r="25" spans="1:16" ht="12.75" customHeight="1">
      <c r="A25" s="674"/>
      <c r="B25" s="674"/>
      <c r="C25" s="675"/>
      <c r="D25" s="675"/>
      <c r="E25" s="1918">
        <v>1403</v>
      </c>
      <c r="F25" s="716" t="s">
        <v>38</v>
      </c>
      <c r="G25" s="722"/>
      <c r="H25" s="718">
        <f>H26</f>
        <v>2</v>
      </c>
      <c r="I25" s="718">
        <f>I26</f>
        <v>4</v>
      </c>
      <c r="J25" s="718">
        <f t="shared" si="0"/>
        <v>6</v>
      </c>
      <c r="K25" s="718" t="e">
        <f>#REF!+#REF!+K26+#REF!</f>
        <v>#REF!</v>
      </c>
      <c r="L25" s="718">
        <f>L26</f>
        <v>3</v>
      </c>
      <c r="M25" s="718">
        <f>M26</f>
        <v>4</v>
      </c>
      <c r="N25" s="719">
        <f>L25+M25</f>
        <v>7</v>
      </c>
      <c r="O25" s="696"/>
      <c r="P25" s="696"/>
    </row>
    <row r="26" spans="1:16" ht="12" customHeight="1">
      <c r="A26" s="692"/>
      <c r="B26" s="692"/>
      <c r="C26" s="692"/>
      <c r="D26" s="692"/>
      <c r="E26" s="1919"/>
      <c r="F26" s="713" t="s">
        <v>242</v>
      </c>
      <c r="G26" s="706"/>
      <c r="H26" s="711">
        <f>H27</f>
        <v>2</v>
      </c>
      <c r="I26" s="711">
        <f>I27</f>
        <v>4</v>
      </c>
      <c r="J26" s="711">
        <f t="shared" si="0"/>
        <v>6</v>
      </c>
      <c r="K26" s="707"/>
      <c r="L26" s="714">
        <f>L27</f>
        <v>3</v>
      </c>
      <c r="M26" s="714">
        <f>M27</f>
        <v>4</v>
      </c>
      <c r="N26" s="712">
        <f>SUM(L26:M26)</f>
        <v>7</v>
      </c>
      <c r="O26" s="696"/>
      <c r="P26" s="696"/>
    </row>
    <row r="27" spans="1:16" ht="12" customHeight="1">
      <c r="A27" s="692">
        <v>3</v>
      </c>
      <c r="B27" s="692">
        <v>5</v>
      </c>
      <c r="C27" s="692">
        <v>11</v>
      </c>
      <c r="D27" s="692"/>
      <c r="E27" s="1921"/>
      <c r="F27" s="723"/>
      <c r="G27" s="724" t="s">
        <v>183</v>
      </c>
      <c r="H27" s="725">
        <v>2</v>
      </c>
      <c r="I27" s="725">
        <v>4</v>
      </c>
      <c r="J27" s="726">
        <f t="shared" si="0"/>
        <v>6</v>
      </c>
      <c r="K27" s="727"/>
      <c r="L27" s="727">
        <v>3</v>
      </c>
      <c r="M27" s="727">
        <v>4</v>
      </c>
      <c r="N27" s="728">
        <f>SUM(L27:M27)</f>
        <v>7</v>
      </c>
      <c r="O27" s="696"/>
      <c r="P27" s="696"/>
    </row>
    <row r="28" spans="1:16">
      <c r="A28" s="692"/>
      <c r="B28" s="692"/>
      <c r="C28" s="692"/>
      <c r="D28" s="692"/>
      <c r="E28" s="729"/>
      <c r="F28" s="716" t="s">
        <v>42</v>
      </c>
      <c r="G28" s="722"/>
      <c r="H28" s="730">
        <f>H29+H31</f>
        <v>2</v>
      </c>
      <c r="I28" s="731">
        <f>I29+I31</f>
        <v>11</v>
      </c>
      <c r="J28" s="731">
        <f>SUM(H28:I28)</f>
        <v>13</v>
      </c>
      <c r="K28" s="731"/>
      <c r="L28" s="731">
        <f>L29+L31</f>
        <v>8</v>
      </c>
      <c r="M28" s="731">
        <f>M29+M31</f>
        <v>5</v>
      </c>
      <c r="N28" s="732">
        <f>N29+N31</f>
        <v>13</v>
      </c>
    </row>
    <row r="29" spans="1:16">
      <c r="A29" s="692"/>
      <c r="B29" s="692"/>
      <c r="C29" s="692"/>
      <c r="D29" s="692"/>
      <c r="E29" s="733"/>
      <c r="F29" s="734" t="s">
        <v>398</v>
      </c>
      <c r="G29" s="735"/>
      <c r="H29" s="702">
        <f>H30</f>
        <v>1</v>
      </c>
      <c r="I29" s="711">
        <f>I30</f>
        <v>4</v>
      </c>
      <c r="J29" s="711">
        <f>SUM(H29:I29)</f>
        <v>5</v>
      </c>
      <c r="K29" s="707"/>
      <c r="L29" s="714">
        <f>L30</f>
        <v>2</v>
      </c>
      <c r="M29" s="714">
        <f>M30</f>
        <v>3</v>
      </c>
      <c r="N29" s="712">
        <f>SUM(L29:M29)</f>
        <v>5</v>
      </c>
    </row>
    <row r="30" spans="1:16">
      <c r="A30" s="692">
        <v>4</v>
      </c>
      <c r="B30" s="692">
        <v>6</v>
      </c>
      <c r="C30" s="692">
        <v>11</v>
      </c>
      <c r="D30" s="692"/>
      <c r="E30" s="733">
        <v>1404</v>
      </c>
      <c r="F30" s="736"/>
      <c r="G30" s="706" t="s">
        <v>187</v>
      </c>
      <c r="H30" s="708">
        <v>1</v>
      </c>
      <c r="I30" s="708">
        <v>4</v>
      </c>
      <c r="J30" s="708">
        <f>H30+I30</f>
        <v>5</v>
      </c>
      <c r="K30" s="708"/>
      <c r="L30" s="708">
        <v>2</v>
      </c>
      <c r="M30" s="708">
        <v>3</v>
      </c>
      <c r="N30" s="709">
        <f>L30+M30</f>
        <v>5</v>
      </c>
    </row>
    <row r="31" spans="1:16">
      <c r="A31" s="692"/>
      <c r="B31" s="692"/>
      <c r="C31" s="692"/>
      <c r="D31" s="692"/>
      <c r="E31" s="733"/>
      <c r="F31" s="710" t="s">
        <v>44</v>
      </c>
      <c r="G31" s="706"/>
      <c r="H31" s="711">
        <f>H32</f>
        <v>1</v>
      </c>
      <c r="I31" s="711">
        <f>I32</f>
        <v>7</v>
      </c>
      <c r="J31" s="711">
        <f>SUM(H31:I31)</f>
        <v>8</v>
      </c>
      <c r="K31" s="707"/>
      <c r="L31" s="714">
        <f>L32</f>
        <v>6</v>
      </c>
      <c r="M31" s="714">
        <f>M32</f>
        <v>2</v>
      </c>
      <c r="N31" s="712">
        <f>SUM(L31:M31)</f>
        <v>8</v>
      </c>
    </row>
    <row r="32" spans="1:16">
      <c r="A32" s="692">
        <v>4</v>
      </c>
      <c r="B32" s="692">
        <v>6</v>
      </c>
      <c r="C32" s="692">
        <v>11</v>
      </c>
      <c r="D32" s="692"/>
      <c r="E32" s="737"/>
      <c r="F32" s="738"/>
      <c r="G32" s="724" t="s">
        <v>188</v>
      </c>
      <c r="H32" s="726">
        <v>1</v>
      </c>
      <c r="I32" s="726">
        <v>7</v>
      </c>
      <c r="J32" s="726">
        <f>H32+I32</f>
        <v>8</v>
      </c>
      <c r="K32" s="726"/>
      <c r="L32" s="726">
        <v>6</v>
      </c>
      <c r="M32" s="726">
        <v>2</v>
      </c>
      <c r="N32" s="728">
        <f>L32+M32</f>
        <v>8</v>
      </c>
    </row>
    <row r="33" spans="1:14" ht="12.75" customHeight="1">
      <c r="A33" s="692"/>
      <c r="B33" s="692"/>
      <c r="C33" s="692"/>
      <c r="D33" s="692"/>
      <c r="E33" s="739"/>
      <c r="F33" s="740" t="s">
        <v>45</v>
      </c>
      <c r="G33" s="741"/>
      <c r="H33" s="718">
        <f t="shared" ref="H33:N33" si="3">H34+H36</f>
        <v>2</v>
      </c>
      <c r="I33" s="718">
        <f t="shared" si="3"/>
        <v>10</v>
      </c>
      <c r="J33" s="718">
        <f>SUM(H33:I33)</f>
        <v>12</v>
      </c>
      <c r="K33" s="718">
        <f t="shared" si="3"/>
        <v>0</v>
      </c>
      <c r="L33" s="718">
        <f t="shared" si="3"/>
        <v>6</v>
      </c>
      <c r="M33" s="718">
        <f t="shared" si="3"/>
        <v>7</v>
      </c>
      <c r="N33" s="719">
        <f t="shared" si="3"/>
        <v>13</v>
      </c>
    </row>
    <row r="34" spans="1:14" ht="12.75" customHeight="1">
      <c r="A34" s="692"/>
      <c r="B34" s="692"/>
      <c r="C34" s="692"/>
      <c r="D34" s="692"/>
      <c r="E34" s="742"/>
      <c r="F34" s="734" t="s">
        <v>46</v>
      </c>
      <c r="G34" s="743"/>
      <c r="H34" s="744">
        <f>H35</f>
        <v>1</v>
      </c>
      <c r="I34" s="744">
        <f>I35</f>
        <v>0</v>
      </c>
      <c r="J34" s="744">
        <f>H34+I34</f>
        <v>1</v>
      </c>
      <c r="K34" s="744"/>
      <c r="L34" s="744">
        <f>L35</f>
        <v>1</v>
      </c>
      <c r="M34" s="744">
        <f>M35</f>
        <v>0</v>
      </c>
      <c r="N34" s="745">
        <f>L34+M34</f>
        <v>1</v>
      </c>
    </row>
    <row r="35" spans="1:14" ht="12.75" customHeight="1">
      <c r="A35" s="692">
        <v>5</v>
      </c>
      <c r="B35" s="692">
        <v>4</v>
      </c>
      <c r="C35" s="692">
        <v>8</v>
      </c>
      <c r="D35" s="692"/>
      <c r="E35" s="742"/>
      <c r="F35" s="746"/>
      <c r="G35" s="706" t="s">
        <v>189</v>
      </c>
      <c r="H35" s="747">
        <v>1</v>
      </c>
      <c r="I35" s="747">
        <v>0</v>
      </c>
      <c r="J35" s="747">
        <f>H35+I35</f>
        <v>1</v>
      </c>
      <c r="K35" s="747"/>
      <c r="L35" s="747">
        <v>1</v>
      </c>
      <c r="M35" s="747">
        <v>0</v>
      </c>
      <c r="N35" s="748">
        <f>L35+M35</f>
        <v>1</v>
      </c>
    </row>
    <row r="36" spans="1:14" ht="12.75" customHeight="1">
      <c r="A36" s="692"/>
      <c r="B36" s="692"/>
      <c r="C36" s="692"/>
      <c r="D36" s="692"/>
      <c r="E36" s="742">
        <v>1405</v>
      </c>
      <c r="F36" s="710" t="s">
        <v>48</v>
      </c>
      <c r="G36" s="706"/>
      <c r="H36" s="749">
        <f t="shared" ref="H36:N36" si="4">H37+H39+H40+H38</f>
        <v>1</v>
      </c>
      <c r="I36" s="749">
        <f t="shared" si="4"/>
        <v>10</v>
      </c>
      <c r="J36" s="749">
        <f t="shared" si="4"/>
        <v>11</v>
      </c>
      <c r="K36" s="749">
        <f t="shared" si="4"/>
        <v>0</v>
      </c>
      <c r="L36" s="749">
        <f t="shared" si="4"/>
        <v>5</v>
      </c>
      <c r="M36" s="749">
        <f t="shared" si="4"/>
        <v>7</v>
      </c>
      <c r="N36" s="750">
        <f t="shared" si="4"/>
        <v>12</v>
      </c>
    </row>
    <row r="37" spans="1:14" ht="12.75" customHeight="1">
      <c r="A37" s="692">
        <v>5</v>
      </c>
      <c r="B37" s="692">
        <v>5</v>
      </c>
      <c r="C37" s="692">
        <v>11</v>
      </c>
      <c r="D37" s="692"/>
      <c r="E37" s="742"/>
      <c r="F37" s="746"/>
      <c r="G37" s="706" t="s">
        <v>194</v>
      </c>
      <c r="H37" s="747">
        <v>0</v>
      </c>
      <c r="I37" s="747">
        <v>1</v>
      </c>
      <c r="J37" s="747">
        <f>H37+I37</f>
        <v>1</v>
      </c>
      <c r="K37" s="747"/>
      <c r="L37" s="747">
        <v>0</v>
      </c>
      <c r="M37" s="747">
        <v>1</v>
      </c>
      <c r="N37" s="748">
        <f>L37+M37</f>
        <v>1</v>
      </c>
    </row>
    <row r="38" spans="1:14" ht="12.75" customHeight="1">
      <c r="A38" s="692">
        <v>5</v>
      </c>
      <c r="B38" s="692">
        <v>5</v>
      </c>
      <c r="C38" s="692">
        <v>11</v>
      </c>
      <c r="D38" s="692"/>
      <c r="E38" s="742"/>
      <c r="F38" s="746"/>
      <c r="G38" s="706" t="s">
        <v>399</v>
      </c>
      <c r="H38" s="747">
        <v>0</v>
      </c>
      <c r="I38" s="747">
        <v>1</v>
      </c>
      <c r="J38" s="747">
        <f>H38+I38</f>
        <v>1</v>
      </c>
      <c r="K38" s="747"/>
      <c r="L38" s="747">
        <v>1</v>
      </c>
      <c r="M38" s="747">
        <v>1</v>
      </c>
      <c r="N38" s="748">
        <f>L38+M38</f>
        <v>2</v>
      </c>
    </row>
    <row r="39" spans="1:14" ht="12.75" customHeight="1">
      <c r="A39" s="692">
        <v>5</v>
      </c>
      <c r="B39" s="692">
        <v>5</v>
      </c>
      <c r="C39" s="692">
        <v>11</v>
      </c>
      <c r="D39" s="692"/>
      <c r="E39" s="742"/>
      <c r="F39" s="746"/>
      <c r="G39" s="706" t="s">
        <v>400</v>
      </c>
      <c r="H39" s="747">
        <v>0</v>
      </c>
      <c r="I39" s="747">
        <v>4</v>
      </c>
      <c r="J39" s="747">
        <f>H39+I39</f>
        <v>4</v>
      </c>
      <c r="K39" s="747"/>
      <c r="L39" s="747">
        <v>1</v>
      </c>
      <c r="M39" s="747">
        <v>3</v>
      </c>
      <c r="N39" s="748">
        <f>L39+M39</f>
        <v>4</v>
      </c>
    </row>
    <row r="40" spans="1:14" ht="12.75" customHeight="1">
      <c r="A40" s="692">
        <v>5</v>
      </c>
      <c r="B40" s="692">
        <v>5</v>
      </c>
      <c r="C40" s="692">
        <v>11</v>
      </c>
      <c r="D40" s="692"/>
      <c r="E40" s="751"/>
      <c r="F40" s="752"/>
      <c r="G40" s="724" t="s">
        <v>198</v>
      </c>
      <c r="H40" s="753">
        <v>1</v>
      </c>
      <c r="I40" s="753">
        <v>4</v>
      </c>
      <c r="J40" s="753">
        <f>H40+I40</f>
        <v>5</v>
      </c>
      <c r="K40" s="753"/>
      <c r="L40" s="753">
        <v>3</v>
      </c>
      <c r="M40" s="753">
        <v>2</v>
      </c>
      <c r="N40" s="754">
        <f>L40+M40</f>
        <v>5</v>
      </c>
    </row>
    <row r="41" spans="1:14" ht="12.75" customHeight="1">
      <c r="A41" s="674"/>
      <c r="B41" s="674"/>
      <c r="C41" s="675"/>
      <c r="D41" s="675"/>
      <c r="E41" s="1918">
        <v>1406</v>
      </c>
      <c r="F41" s="716" t="s">
        <v>50</v>
      </c>
      <c r="G41" s="722"/>
      <c r="H41" s="755">
        <f>SUM(H42+H44)</f>
        <v>1</v>
      </c>
      <c r="I41" s="755">
        <f>SUM(I42+I44)</f>
        <v>4</v>
      </c>
      <c r="J41" s="755">
        <f>SUM(H41:I41)</f>
        <v>5</v>
      </c>
      <c r="K41" s="756"/>
      <c r="L41" s="731">
        <f>SUM(L42+L44)</f>
        <v>3</v>
      </c>
      <c r="M41" s="731">
        <f>SUM(M42+M44)</f>
        <v>2</v>
      </c>
      <c r="N41" s="732">
        <f>SUM(L41:M41)</f>
        <v>5</v>
      </c>
    </row>
    <row r="42" spans="1:14" ht="12" customHeight="1">
      <c r="A42" s="692"/>
      <c r="B42" s="692"/>
      <c r="C42" s="692"/>
      <c r="D42" s="692"/>
      <c r="E42" s="1919"/>
      <c r="F42" s="710" t="s">
        <v>52</v>
      </c>
      <c r="G42" s="706"/>
      <c r="H42" s="714">
        <f>H43</f>
        <v>0</v>
      </c>
      <c r="I42" s="714">
        <f>I43</f>
        <v>0</v>
      </c>
      <c r="J42" s="711">
        <f>SUM(H42:I42)</f>
        <v>0</v>
      </c>
      <c r="K42" s="707"/>
      <c r="L42" s="714">
        <f>L43</f>
        <v>0</v>
      </c>
      <c r="M42" s="714">
        <f>M43</f>
        <v>0</v>
      </c>
      <c r="N42" s="720">
        <f>SUM(L42:M42)</f>
        <v>0</v>
      </c>
    </row>
    <row r="43" spans="1:14" ht="12" customHeight="1">
      <c r="A43" s="692">
        <v>6</v>
      </c>
      <c r="B43" s="692">
        <v>2</v>
      </c>
      <c r="C43" s="692">
        <v>10</v>
      </c>
      <c r="D43" s="692"/>
      <c r="E43" s="1919"/>
      <c r="F43" s="705"/>
      <c r="G43" s="706" t="s">
        <v>203</v>
      </c>
      <c r="H43" s="757">
        <v>0</v>
      </c>
      <c r="I43" s="757">
        <v>0</v>
      </c>
      <c r="J43" s="708">
        <f>SUM(H43:I43)</f>
        <v>0</v>
      </c>
      <c r="K43" s="707"/>
      <c r="L43" s="757">
        <v>0</v>
      </c>
      <c r="M43" s="757">
        <v>0</v>
      </c>
      <c r="N43" s="709">
        <f>SUM(L43:M43)</f>
        <v>0</v>
      </c>
    </row>
    <row r="44" spans="1:14" ht="12" customHeight="1">
      <c r="A44" s="692"/>
      <c r="B44" s="692"/>
      <c r="C44" s="692"/>
      <c r="D44" s="692"/>
      <c r="E44" s="1919"/>
      <c r="F44" s="710" t="s">
        <v>401</v>
      </c>
      <c r="G44" s="706"/>
      <c r="H44" s="714">
        <f>H45</f>
        <v>1</v>
      </c>
      <c r="I44" s="714">
        <f>I45</f>
        <v>4</v>
      </c>
      <c r="J44" s="711">
        <f>SUM(H44:I44)</f>
        <v>5</v>
      </c>
      <c r="K44" s="707"/>
      <c r="L44" s="714">
        <f>L45</f>
        <v>3</v>
      </c>
      <c r="M44" s="714">
        <f>M45</f>
        <v>2</v>
      </c>
      <c r="N44" s="720">
        <f>SUM(L44:M44)</f>
        <v>5</v>
      </c>
    </row>
    <row r="45" spans="1:14" ht="12" customHeight="1">
      <c r="A45" s="692">
        <v>6</v>
      </c>
      <c r="B45" s="692">
        <v>2</v>
      </c>
      <c r="C45" s="692">
        <v>11</v>
      </c>
      <c r="D45" s="692"/>
      <c r="E45" s="1919"/>
      <c r="F45" s="758"/>
      <c r="G45" s="706" t="s">
        <v>205</v>
      </c>
      <c r="H45" s="721">
        <v>1</v>
      </c>
      <c r="I45" s="721">
        <v>4</v>
      </c>
      <c r="J45" s="708">
        <f>SUM(H45:I45)</f>
        <v>5</v>
      </c>
      <c r="K45" s="707"/>
      <c r="L45" s="707">
        <v>3</v>
      </c>
      <c r="M45" s="707">
        <v>2</v>
      </c>
      <c r="N45" s="709">
        <f>SUM(L45:M45)</f>
        <v>5</v>
      </c>
    </row>
    <row r="46" spans="1:14" ht="12.75" customHeight="1">
      <c r="A46" s="674"/>
      <c r="B46" s="674"/>
      <c r="C46" s="675"/>
      <c r="D46" s="675"/>
      <c r="E46" s="729">
        <v>1407</v>
      </c>
      <c r="F46" s="740" t="s">
        <v>55</v>
      </c>
      <c r="G46" s="722"/>
      <c r="H46" s="759"/>
      <c r="I46" s="759"/>
      <c r="J46" s="755"/>
      <c r="K46" s="756"/>
      <c r="L46" s="731"/>
      <c r="M46" s="731"/>
      <c r="N46" s="732"/>
    </row>
    <row r="47" spans="1:14" ht="12" customHeight="1">
      <c r="A47" s="674"/>
      <c r="B47" s="674"/>
      <c r="C47" s="675"/>
      <c r="D47" s="675"/>
      <c r="E47" s="729"/>
      <c r="F47" s="760"/>
      <c r="G47" s="761"/>
      <c r="H47" s="762"/>
      <c r="I47" s="762"/>
      <c r="J47" s="763"/>
      <c r="K47" s="764"/>
      <c r="L47" s="765"/>
      <c r="M47" s="765"/>
      <c r="N47" s="766"/>
    </row>
    <row r="48" spans="1:14" ht="12.75" customHeight="1">
      <c r="A48" s="674"/>
      <c r="B48" s="674"/>
      <c r="C48" s="675"/>
      <c r="D48" s="675"/>
      <c r="E48" s="1922">
        <v>1408</v>
      </c>
      <c r="F48" s="740" t="s">
        <v>58</v>
      </c>
      <c r="G48" s="767"/>
      <c r="H48" s="718"/>
      <c r="I48" s="718"/>
      <c r="J48" s="755"/>
      <c r="K48" s="756"/>
      <c r="L48" s="731"/>
      <c r="M48" s="731"/>
      <c r="N48" s="732"/>
    </row>
    <row r="49" spans="1:14" ht="12" customHeight="1">
      <c r="A49" s="674"/>
      <c r="B49" s="674"/>
      <c r="C49" s="675"/>
      <c r="D49" s="675"/>
      <c r="E49" s="1923"/>
      <c r="F49" s="760"/>
      <c r="G49" s="768"/>
      <c r="H49" s="769"/>
      <c r="I49" s="769"/>
      <c r="J49" s="763"/>
      <c r="K49" s="764"/>
      <c r="L49" s="765"/>
      <c r="M49" s="765"/>
      <c r="N49" s="766"/>
    </row>
    <row r="50" spans="1:14" ht="12.75" customHeight="1">
      <c r="A50" s="770"/>
      <c r="B50" s="770"/>
      <c r="C50" s="770"/>
      <c r="D50" s="770"/>
      <c r="E50" s="1924"/>
      <c r="F50" s="740" t="s">
        <v>63</v>
      </c>
      <c r="G50" s="722"/>
      <c r="H50" s="759">
        <f>SUM(H51)</f>
        <v>0</v>
      </c>
      <c r="I50" s="759">
        <f>SUM(I51)</f>
        <v>0</v>
      </c>
      <c r="J50" s="755">
        <f>SUM(H50:I50)</f>
        <v>0</v>
      </c>
      <c r="K50" s="731"/>
      <c r="L50" s="731">
        <f>SUM(L51)</f>
        <v>0</v>
      </c>
      <c r="M50" s="731">
        <f>SUM(M51)</f>
        <v>0</v>
      </c>
      <c r="N50" s="732">
        <f>SUM(L50:M50)</f>
        <v>0</v>
      </c>
    </row>
    <row r="51" spans="1:14" ht="12" customHeight="1">
      <c r="A51" s="770"/>
      <c r="B51" s="770"/>
      <c r="C51" s="770"/>
      <c r="D51" s="770"/>
      <c r="E51" s="1924"/>
      <c r="F51" s="771" t="s">
        <v>64</v>
      </c>
      <c r="G51" s="772"/>
      <c r="H51" s="773">
        <f>H52</f>
        <v>0</v>
      </c>
      <c r="I51" s="773">
        <f>I52</f>
        <v>0</v>
      </c>
      <c r="J51" s="711">
        <f>SUM(H51:I51)</f>
        <v>0</v>
      </c>
      <c r="K51" s="707"/>
      <c r="L51" s="774">
        <f>L52</f>
        <v>0</v>
      </c>
      <c r="M51" s="774">
        <f>M52</f>
        <v>0</v>
      </c>
      <c r="N51" s="720">
        <f>SUM(L51:M51)</f>
        <v>0</v>
      </c>
    </row>
    <row r="52" spans="1:14" ht="12" customHeight="1">
      <c r="A52" s="770">
        <v>9</v>
      </c>
      <c r="B52" s="770">
        <v>5</v>
      </c>
      <c r="C52" s="770">
        <v>10</v>
      </c>
      <c r="D52" s="770"/>
      <c r="E52" s="1923"/>
      <c r="F52" s="775"/>
      <c r="G52" s="706" t="s">
        <v>216</v>
      </c>
      <c r="H52" s="776">
        <v>0</v>
      </c>
      <c r="I52" s="776">
        <v>0</v>
      </c>
      <c r="J52" s="726">
        <f>SUM(H52:I52)</f>
        <v>0</v>
      </c>
      <c r="K52" s="707"/>
      <c r="L52" s="707">
        <v>0</v>
      </c>
      <c r="M52" s="707">
        <v>0</v>
      </c>
      <c r="N52" s="709">
        <f>SUM(L52:M52)</f>
        <v>0</v>
      </c>
    </row>
    <row r="53" spans="1:14" ht="12" customHeight="1">
      <c r="F53" s="1916" t="s">
        <v>21</v>
      </c>
      <c r="G53" s="1917"/>
      <c r="H53" s="777">
        <f t="shared" ref="H53:N53" si="5">SUM(H10+H17+H25+H28+H33+H41+H46+H48+H50)</f>
        <v>10</v>
      </c>
      <c r="I53" s="777">
        <f t="shared" si="5"/>
        <v>49</v>
      </c>
      <c r="J53" s="777">
        <f t="shared" si="5"/>
        <v>59</v>
      </c>
      <c r="K53" s="777" t="e">
        <f t="shared" si="5"/>
        <v>#REF!</v>
      </c>
      <c r="L53" s="777">
        <f t="shared" si="5"/>
        <v>34</v>
      </c>
      <c r="M53" s="777">
        <f t="shared" si="5"/>
        <v>27</v>
      </c>
      <c r="N53" s="778">
        <f t="shared" si="5"/>
        <v>61</v>
      </c>
    </row>
    <row r="54" spans="1:14" s="667" customFormat="1" ht="11.25" customHeight="1">
      <c r="C54" s="668"/>
      <c r="D54" s="668"/>
      <c r="F54" s="667" t="s">
        <v>402</v>
      </c>
      <c r="H54" s="770"/>
      <c r="I54" s="770"/>
      <c r="J54" s="770"/>
      <c r="K54" s="770"/>
      <c r="L54" s="770"/>
      <c r="M54" s="770"/>
      <c r="N54" s="770"/>
    </row>
    <row r="55" spans="1:14" ht="9" customHeight="1">
      <c r="F55" s="670"/>
    </row>
    <row r="56" spans="1:14" ht="9" customHeight="1"/>
    <row r="57" spans="1:14" ht="9" customHeight="1"/>
    <row r="58" spans="1:14" ht="9" customHeight="1"/>
    <row r="59" spans="1:14" ht="9" customHeight="1"/>
    <row r="60" spans="1:14" ht="9" customHeight="1"/>
    <row r="61" spans="1:14" ht="9" customHeight="1"/>
    <row r="62" spans="1:14" ht="9" customHeight="1"/>
    <row r="63" spans="1:14" ht="9" customHeight="1"/>
    <row r="64" spans="1:14" ht="9" customHeight="1"/>
    <row r="65" ht="9" customHeight="1"/>
    <row r="66" ht="9" customHeight="1"/>
    <row r="67" ht="9" customHeight="1"/>
    <row r="68" ht="9" customHeight="1"/>
    <row r="69" ht="9" customHeight="1"/>
    <row r="70" ht="9" customHeight="1"/>
    <row r="71" ht="9" customHeight="1"/>
    <row r="72" ht="9" customHeight="1"/>
    <row r="73" ht="9" customHeight="1"/>
    <row r="74" ht="9" customHeight="1"/>
    <row r="75" ht="9" customHeight="1"/>
    <row r="76" ht="9" customHeight="1"/>
    <row r="77" ht="9" customHeight="1"/>
    <row r="78" ht="9" customHeight="1"/>
    <row r="79" ht="9" customHeight="1"/>
    <row r="8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ht="9" customHeight="1"/>
    <row r="146" ht="9" customHeight="1"/>
    <row r="147" ht="9" customHeight="1"/>
    <row r="148" ht="9" customHeight="1"/>
    <row r="149" ht="9" customHeight="1"/>
    <row r="150" ht="9" customHeight="1"/>
    <row r="151" ht="9" customHeight="1"/>
    <row r="152" ht="9" customHeight="1"/>
    <row r="153" ht="9" customHeight="1"/>
    <row r="154" ht="9" customHeight="1"/>
    <row r="155" ht="9" customHeight="1"/>
    <row r="156" ht="9" customHeight="1"/>
    <row r="157" ht="9" customHeight="1"/>
    <row r="158" ht="9" customHeight="1"/>
    <row r="159" ht="9" customHeight="1"/>
    <row r="16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sheetData>
  <mergeCells count="13">
    <mergeCell ref="F53:G53"/>
    <mergeCell ref="E10:E16"/>
    <mergeCell ref="E17:E24"/>
    <mergeCell ref="E25:E27"/>
    <mergeCell ref="E41:E45"/>
    <mergeCell ref="E48:E49"/>
    <mergeCell ref="E50:E52"/>
    <mergeCell ref="E4:N4"/>
    <mergeCell ref="R4:AF4"/>
    <mergeCell ref="E5:N5"/>
    <mergeCell ref="E7:E9"/>
    <mergeCell ref="H8:J8"/>
    <mergeCell ref="L8:N8"/>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323"/>
  <sheetViews>
    <sheetView topLeftCell="D1" workbookViewId="0">
      <selection activeCell="G31" sqref="G31:G32"/>
    </sheetView>
  </sheetViews>
  <sheetFormatPr baseColWidth="10" defaultColWidth="11.42578125" defaultRowHeight="12.75"/>
  <cols>
    <col min="1" max="2" width="2.85546875" style="667" hidden="1" customWidth="1"/>
    <col min="3" max="3" width="2.85546875" style="668" hidden="1" customWidth="1"/>
    <col min="4" max="4" width="2.85546875" style="668" customWidth="1"/>
    <col min="5" max="5" width="6" style="669" customWidth="1"/>
    <col min="6" max="6" width="1.140625" style="669" customWidth="1"/>
    <col min="7" max="7" width="63.28515625" style="669" customWidth="1"/>
    <col min="8" max="10" width="5.7109375" style="671" customWidth="1"/>
    <col min="11" max="11" width="0.42578125" style="671" customWidth="1"/>
    <col min="12" max="14" width="5.7109375" style="671" customWidth="1"/>
    <col min="15" max="16" width="11.42578125" style="669"/>
    <col min="17" max="17" width="4.7109375" style="669" customWidth="1"/>
    <col min="18" max="18" width="5" style="669" customWidth="1"/>
    <col min="19" max="19" width="2.28515625" style="669" customWidth="1"/>
    <col min="20" max="20" width="26" style="669" customWidth="1"/>
    <col min="21" max="21" width="8" style="669" customWidth="1"/>
    <col min="22" max="22" width="1" style="669" customWidth="1"/>
    <col min="23" max="23" width="6.7109375" style="669" customWidth="1"/>
    <col min="24" max="24" width="1" style="669" customWidth="1"/>
    <col min="25" max="25" width="6.7109375" style="669" customWidth="1"/>
    <col min="26" max="26" width="1" style="669" customWidth="1"/>
    <col min="27" max="27" width="6.7109375" style="669" customWidth="1"/>
    <col min="28" max="28" width="1" style="669" customWidth="1"/>
    <col min="29" max="29" width="6.7109375" style="669" customWidth="1"/>
    <col min="30" max="30" width="1" style="669" customWidth="1"/>
    <col min="31" max="31" width="6.7109375" style="669" customWidth="1"/>
    <col min="32" max="32" width="1" style="669" customWidth="1"/>
    <col min="33" max="34" width="6.7109375" style="669" customWidth="1"/>
    <col min="35" max="16384" width="11.42578125" style="669"/>
  </cols>
  <sheetData>
    <row r="1" spans="1:35" ht="8.1" customHeight="1">
      <c r="F1" s="670"/>
      <c r="M1" s="672"/>
      <c r="N1" s="672"/>
    </row>
    <row r="2" spans="1:35" ht="8.1" customHeight="1"/>
    <row r="3" spans="1:35" ht="8.1" customHeight="1">
      <c r="M3" s="673"/>
    </row>
    <row r="4" spans="1:35" ht="12.75" customHeight="1">
      <c r="A4" s="674"/>
      <c r="B4" s="674"/>
      <c r="C4" s="675"/>
      <c r="D4" s="675"/>
      <c r="E4" s="1909" t="s">
        <v>403</v>
      </c>
      <c r="F4" s="1909"/>
      <c r="G4" s="1909"/>
      <c r="H4" s="1909"/>
      <c r="I4" s="1909"/>
      <c r="J4" s="1909"/>
      <c r="K4" s="1909"/>
      <c r="L4" s="1909"/>
      <c r="M4" s="1909"/>
      <c r="N4" s="1909"/>
      <c r="O4" s="676"/>
      <c r="P4" s="677"/>
      <c r="Q4" s="677"/>
      <c r="R4" s="1910"/>
      <c r="S4" s="1910"/>
      <c r="T4" s="1910"/>
      <c r="U4" s="1910"/>
      <c r="V4" s="1910"/>
      <c r="W4" s="1910"/>
      <c r="X4" s="1910"/>
      <c r="Y4" s="1910"/>
      <c r="Z4" s="1910"/>
      <c r="AA4" s="1910"/>
      <c r="AB4" s="1910"/>
      <c r="AC4" s="1910"/>
      <c r="AD4" s="1910"/>
      <c r="AE4" s="1910"/>
      <c r="AF4" s="1910"/>
    </row>
    <row r="5" spans="1:35" s="677" customFormat="1" ht="12.75" customHeight="1">
      <c r="A5" s="678"/>
      <c r="B5" s="678"/>
      <c r="C5" s="679"/>
      <c r="D5" s="679"/>
      <c r="E5" s="1909" t="s">
        <v>404</v>
      </c>
      <c r="F5" s="1909"/>
      <c r="G5" s="1909"/>
      <c r="H5" s="1909"/>
      <c r="I5" s="1909"/>
      <c r="J5" s="1909"/>
      <c r="K5" s="1909"/>
      <c r="L5" s="1909"/>
      <c r="M5" s="1909"/>
      <c r="N5" s="1909"/>
      <c r="O5" s="676"/>
      <c r="P5" s="680"/>
      <c r="Q5" s="680"/>
      <c r="R5" s="681"/>
      <c r="AH5" s="682"/>
      <c r="AI5" s="682"/>
    </row>
    <row r="6" spans="1:35" s="677" customFormat="1" ht="2.25" customHeight="1">
      <c r="A6" s="674"/>
      <c r="B6" s="674"/>
      <c r="C6" s="675"/>
      <c r="D6" s="675"/>
      <c r="F6" s="683"/>
      <c r="G6" s="683"/>
      <c r="H6" s="684"/>
      <c r="I6" s="685"/>
      <c r="J6" s="685"/>
      <c r="K6" s="684"/>
      <c r="L6" s="684"/>
      <c r="M6" s="684"/>
      <c r="N6" s="684"/>
      <c r="O6" s="686"/>
      <c r="R6" s="674"/>
    </row>
    <row r="7" spans="1:35" s="677" customFormat="1" ht="3.75" customHeight="1">
      <c r="A7" s="674"/>
      <c r="B7" s="674"/>
      <c r="C7" s="675"/>
      <c r="D7" s="675"/>
      <c r="E7" s="1911" t="s">
        <v>3</v>
      </c>
      <c r="F7" s="687"/>
      <c r="G7" s="688"/>
      <c r="H7" s="689"/>
      <c r="I7" s="690"/>
      <c r="J7" s="690"/>
      <c r="K7" s="689"/>
      <c r="L7" s="689"/>
      <c r="M7" s="689"/>
      <c r="N7" s="691"/>
      <c r="O7" s="686"/>
      <c r="R7" s="674"/>
    </row>
    <row r="8" spans="1:35" ht="13.5" customHeight="1">
      <c r="A8" s="692"/>
      <c r="B8" s="692"/>
      <c r="C8" s="675"/>
      <c r="D8" s="675"/>
      <c r="E8" s="1912"/>
      <c r="F8" s="693" t="s">
        <v>228</v>
      </c>
      <c r="G8" s="694"/>
      <c r="H8" s="1914" t="s">
        <v>396</v>
      </c>
      <c r="I8" s="1914"/>
      <c r="J8" s="1914"/>
      <c r="K8" s="695"/>
      <c r="L8" s="1914" t="s">
        <v>397</v>
      </c>
      <c r="M8" s="1914"/>
      <c r="N8" s="1915"/>
      <c r="O8" s="696"/>
      <c r="P8" s="692"/>
    </row>
    <row r="9" spans="1:35" ht="13.5" customHeight="1">
      <c r="A9" s="674" t="s">
        <v>9</v>
      </c>
      <c r="B9" s="674" t="s">
        <v>10</v>
      </c>
      <c r="C9" s="675" t="s">
        <v>11</v>
      </c>
      <c r="D9" s="675"/>
      <c r="E9" s="1913"/>
      <c r="F9" s="683"/>
      <c r="G9" s="697"/>
      <c r="H9" s="698" t="s">
        <v>19</v>
      </c>
      <c r="I9" s="698" t="s">
        <v>20</v>
      </c>
      <c r="J9" s="698" t="s">
        <v>21</v>
      </c>
      <c r="K9" s="698"/>
      <c r="L9" s="698" t="s">
        <v>19</v>
      </c>
      <c r="M9" s="698" t="s">
        <v>20</v>
      </c>
      <c r="N9" s="699" t="s">
        <v>21</v>
      </c>
      <c r="O9" s="696"/>
      <c r="P9" s="677"/>
    </row>
    <row r="10" spans="1:35" ht="12.95" customHeight="1">
      <c r="A10" s="700"/>
      <c r="B10" s="700"/>
      <c r="C10" s="675"/>
      <c r="D10" s="675"/>
      <c r="E10" s="1918">
        <v>1401</v>
      </c>
      <c r="F10" s="701" t="s">
        <v>22</v>
      </c>
      <c r="G10" s="693"/>
      <c r="H10" s="702">
        <f>SUM(H11+H13+H15)</f>
        <v>3</v>
      </c>
      <c r="I10" s="702">
        <f>SUM(I11+I13+I15)</f>
        <v>1</v>
      </c>
      <c r="J10" s="702">
        <f>H10+I10</f>
        <v>4</v>
      </c>
      <c r="K10" s="702"/>
      <c r="L10" s="702">
        <f>SUM(L11+L13+L15)</f>
        <v>2</v>
      </c>
      <c r="M10" s="702">
        <f>SUM(M11+M13+M15)</f>
        <v>2</v>
      </c>
      <c r="N10" s="703">
        <f>L10+M10</f>
        <v>4</v>
      </c>
      <c r="O10" s="696"/>
      <c r="P10" s="696"/>
    </row>
    <row r="11" spans="1:35" ht="12" customHeight="1">
      <c r="A11" s="692"/>
      <c r="B11" s="692"/>
      <c r="C11" s="675"/>
      <c r="D11" s="675"/>
      <c r="E11" s="1919"/>
      <c r="F11" s="704" t="s">
        <v>23</v>
      </c>
      <c r="G11" s="687"/>
      <c r="H11" s="702">
        <f>H12</f>
        <v>3</v>
      </c>
      <c r="I11" s="702">
        <f>I12</f>
        <v>1</v>
      </c>
      <c r="J11" s="702">
        <f t="shared" ref="J11:J27" si="0">SUM(H11:I11)</f>
        <v>4</v>
      </c>
      <c r="K11" s="702"/>
      <c r="L11" s="702">
        <f>L12</f>
        <v>2</v>
      </c>
      <c r="M11" s="702">
        <f>M12</f>
        <v>2</v>
      </c>
      <c r="N11" s="703">
        <f t="shared" ref="N11:N16" si="1">SUM(L11:M11)</f>
        <v>4</v>
      </c>
      <c r="O11" s="696"/>
      <c r="P11" s="696"/>
    </row>
    <row r="12" spans="1:35" ht="12" customHeight="1">
      <c r="A12" s="692">
        <v>1</v>
      </c>
      <c r="B12" s="692">
        <v>1</v>
      </c>
      <c r="C12" s="675">
        <v>11</v>
      </c>
      <c r="D12" s="675"/>
      <c r="E12" s="1920"/>
      <c r="F12" s="705"/>
      <c r="G12" s="706" t="s">
        <v>159</v>
      </c>
      <c r="H12" s="779">
        <v>3</v>
      </c>
      <c r="I12" s="779">
        <v>1</v>
      </c>
      <c r="J12" s="780">
        <f t="shared" si="0"/>
        <v>4</v>
      </c>
      <c r="K12" s="779"/>
      <c r="L12" s="779">
        <v>2</v>
      </c>
      <c r="M12" s="779">
        <v>2</v>
      </c>
      <c r="N12" s="781">
        <f t="shared" si="1"/>
        <v>4</v>
      </c>
      <c r="O12" s="696"/>
      <c r="P12" s="696"/>
    </row>
    <row r="13" spans="1:35" ht="12" customHeight="1">
      <c r="A13" s="692"/>
      <c r="B13" s="692"/>
      <c r="C13" s="675"/>
      <c r="D13" s="675"/>
      <c r="E13" s="1919"/>
      <c r="F13" s="710" t="s">
        <v>24</v>
      </c>
      <c r="G13" s="706"/>
      <c r="H13" s="782">
        <f>H14</f>
        <v>0</v>
      </c>
      <c r="I13" s="782">
        <f>I14</f>
        <v>0</v>
      </c>
      <c r="J13" s="782">
        <f t="shared" si="0"/>
        <v>0</v>
      </c>
      <c r="K13" s="779"/>
      <c r="L13" s="782">
        <f>L14</f>
        <v>0</v>
      </c>
      <c r="M13" s="782">
        <f>M14</f>
        <v>0</v>
      </c>
      <c r="N13" s="783">
        <f t="shared" si="1"/>
        <v>0</v>
      </c>
      <c r="O13" s="696"/>
      <c r="P13" s="696"/>
    </row>
    <row r="14" spans="1:35" ht="12" customHeight="1">
      <c r="A14" s="692">
        <v>1</v>
      </c>
      <c r="B14" s="692">
        <v>1</v>
      </c>
      <c r="C14" s="675">
        <v>5</v>
      </c>
      <c r="D14" s="675"/>
      <c r="E14" s="1919"/>
      <c r="F14" s="705"/>
      <c r="G14" s="706" t="s">
        <v>161</v>
      </c>
      <c r="H14" s="780">
        <v>0</v>
      </c>
      <c r="I14" s="780">
        <v>0</v>
      </c>
      <c r="J14" s="780">
        <f t="shared" si="0"/>
        <v>0</v>
      </c>
      <c r="K14" s="779"/>
      <c r="L14" s="779">
        <v>0</v>
      </c>
      <c r="M14" s="779">
        <v>0</v>
      </c>
      <c r="N14" s="781">
        <f t="shared" si="1"/>
        <v>0</v>
      </c>
      <c r="O14" s="696"/>
      <c r="P14" s="696"/>
    </row>
    <row r="15" spans="1:35" ht="12" customHeight="1">
      <c r="A15" s="692"/>
      <c r="B15" s="692"/>
      <c r="C15" s="675"/>
      <c r="D15" s="675"/>
      <c r="E15" s="1919"/>
      <c r="F15" s="713" t="s">
        <v>69</v>
      </c>
      <c r="G15" s="706"/>
      <c r="H15" s="784">
        <v>0</v>
      </c>
      <c r="I15" s="784">
        <f>I16</f>
        <v>0</v>
      </c>
      <c r="J15" s="782">
        <f t="shared" si="0"/>
        <v>0</v>
      </c>
      <c r="K15" s="779"/>
      <c r="L15" s="784">
        <f>L16</f>
        <v>0</v>
      </c>
      <c r="M15" s="784">
        <v>0</v>
      </c>
      <c r="N15" s="783">
        <f t="shared" si="1"/>
        <v>0</v>
      </c>
      <c r="O15" s="696"/>
      <c r="P15" s="696"/>
    </row>
    <row r="16" spans="1:35" ht="12" customHeight="1">
      <c r="A16" s="692">
        <v>1</v>
      </c>
      <c r="B16" s="692">
        <v>1</v>
      </c>
      <c r="C16" s="675">
        <v>1</v>
      </c>
      <c r="D16" s="675"/>
      <c r="E16" s="1919"/>
      <c r="F16" s="715"/>
      <c r="G16" s="706" t="s">
        <v>172</v>
      </c>
      <c r="H16" s="780">
        <v>0</v>
      </c>
      <c r="I16" s="780">
        <v>0</v>
      </c>
      <c r="J16" s="780">
        <f t="shared" si="0"/>
        <v>0</v>
      </c>
      <c r="K16" s="780"/>
      <c r="L16" s="780">
        <v>0</v>
      </c>
      <c r="M16" s="779">
        <v>0</v>
      </c>
      <c r="N16" s="781">
        <f t="shared" si="1"/>
        <v>0</v>
      </c>
      <c r="O16" s="696"/>
      <c r="P16" s="696"/>
    </row>
    <row r="17" spans="1:16" ht="12.95" customHeight="1">
      <c r="A17" s="674"/>
      <c r="B17" s="674"/>
      <c r="C17" s="675"/>
      <c r="D17" s="675"/>
      <c r="E17" s="1918">
        <v>1402</v>
      </c>
      <c r="F17" s="716" t="s">
        <v>29</v>
      </c>
      <c r="G17" s="717"/>
      <c r="H17" s="785">
        <f>SUM(H18+H21)</f>
        <v>1</v>
      </c>
      <c r="I17" s="785">
        <f>SUM(I18+I21)</f>
        <v>19</v>
      </c>
      <c r="J17" s="785">
        <f t="shared" si="0"/>
        <v>20</v>
      </c>
      <c r="K17" s="785" t="e">
        <f>#REF!+K18+K21+#REF!+#REF!+#REF!+#REF!</f>
        <v>#REF!</v>
      </c>
      <c r="L17" s="785">
        <f>SUM(L18+L21)</f>
        <v>16</v>
      </c>
      <c r="M17" s="785">
        <f>SUM(M18+M21)</f>
        <v>4</v>
      </c>
      <c r="N17" s="786">
        <f>L17+M17</f>
        <v>20</v>
      </c>
      <c r="O17" s="696"/>
      <c r="P17" s="696"/>
    </row>
    <row r="18" spans="1:16" ht="12" customHeight="1">
      <c r="A18" s="692"/>
      <c r="B18" s="692"/>
      <c r="C18" s="692"/>
      <c r="D18" s="692"/>
      <c r="E18" s="1919"/>
      <c r="F18" s="710" t="s">
        <v>31</v>
      </c>
      <c r="G18" s="706"/>
      <c r="H18" s="784">
        <f>H19+H20</f>
        <v>1</v>
      </c>
      <c r="I18" s="784">
        <f>I19+I20</f>
        <v>4</v>
      </c>
      <c r="J18" s="784">
        <f t="shared" si="0"/>
        <v>5</v>
      </c>
      <c r="K18" s="784"/>
      <c r="L18" s="784">
        <f>L19+L20</f>
        <v>4</v>
      </c>
      <c r="M18" s="784">
        <f>M19+M20</f>
        <v>1</v>
      </c>
      <c r="N18" s="787">
        <f t="shared" ref="N18:N24" si="2">SUM(L18:M18)</f>
        <v>5</v>
      </c>
      <c r="O18" s="696"/>
      <c r="P18" s="696"/>
    </row>
    <row r="19" spans="1:16" ht="12" customHeight="1">
      <c r="A19" s="692">
        <v>2</v>
      </c>
      <c r="B19" s="692">
        <v>4</v>
      </c>
      <c r="C19" s="692">
        <v>10</v>
      </c>
      <c r="D19" s="692"/>
      <c r="E19" s="1919"/>
      <c r="F19" s="705"/>
      <c r="G19" s="706" t="s">
        <v>174</v>
      </c>
      <c r="H19" s="788">
        <v>0</v>
      </c>
      <c r="I19" s="788">
        <v>2</v>
      </c>
      <c r="J19" s="780">
        <f t="shared" si="0"/>
        <v>2</v>
      </c>
      <c r="K19" s="779"/>
      <c r="L19" s="779">
        <v>1</v>
      </c>
      <c r="M19" s="779">
        <v>1</v>
      </c>
      <c r="N19" s="781">
        <f t="shared" si="2"/>
        <v>2</v>
      </c>
      <c r="O19" s="696"/>
      <c r="P19" s="696"/>
    </row>
    <row r="20" spans="1:16" ht="12" customHeight="1">
      <c r="A20" s="692">
        <v>2</v>
      </c>
      <c r="B20" s="692">
        <v>6</v>
      </c>
      <c r="C20" s="692">
        <v>10</v>
      </c>
      <c r="D20" s="692"/>
      <c r="E20" s="1919"/>
      <c r="F20" s="705"/>
      <c r="G20" s="706" t="s">
        <v>176</v>
      </c>
      <c r="H20" s="788">
        <v>1</v>
      </c>
      <c r="I20" s="788">
        <v>2</v>
      </c>
      <c r="J20" s="780">
        <f t="shared" si="0"/>
        <v>3</v>
      </c>
      <c r="K20" s="779"/>
      <c r="L20" s="779">
        <v>3</v>
      </c>
      <c r="M20" s="779">
        <v>0</v>
      </c>
      <c r="N20" s="781">
        <f t="shared" si="2"/>
        <v>3</v>
      </c>
      <c r="O20" s="696"/>
      <c r="P20" s="696"/>
    </row>
    <row r="21" spans="1:16" ht="12" customHeight="1">
      <c r="A21" s="692"/>
      <c r="B21" s="692"/>
      <c r="C21" s="692"/>
      <c r="D21" s="692"/>
      <c r="E21" s="1919"/>
      <c r="F21" s="710" t="s">
        <v>32</v>
      </c>
      <c r="G21" s="706"/>
      <c r="H21" s="784">
        <f>H22+H23+H24</f>
        <v>0</v>
      </c>
      <c r="I21" s="784">
        <f>I22+I23+I24</f>
        <v>15</v>
      </c>
      <c r="J21" s="784">
        <f t="shared" si="0"/>
        <v>15</v>
      </c>
      <c r="K21" s="784"/>
      <c r="L21" s="784">
        <f>L22+L23+L24</f>
        <v>12</v>
      </c>
      <c r="M21" s="784">
        <f>M22+M23+M24</f>
        <v>3</v>
      </c>
      <c r="N21" s="787">
        <f t="shared" si="2"/>
        <v>15</v>
      </c>
      <c r="O21" s="696"/>
      <c r="P21" s="696"/>
    </row>
    <row r="22" spans="1:16" ht="12" customHeight="1">
      <c r="A22" s="692">
        <v>2</v>
      </c>
      <c r="B22" s="692">
        <v>4</v>
      </c>
      <c r="C22" s="692">
        <v>10</v>
      </c>
      <c r="D22" s="692"/>
      <c r="E22" s="1919"/>
      <c r="F22" s="705"/>
      <c r="G22" s="706" t="s">
        <v>173</v>
      </c>
      <c r="H22" s="779">
        <v>0</v>
      </c>
      <c r="I22" s="779">
        <v>9</v>
      </c>
      <c r="J22" s="780">
        <f t="shared" si="0"/>
        <v>9</v>
      </c>
      <c r="K22" s="779"/>
      <c r="L22" s="779">
        <v>8</v>
      </c>
      <c r="M22" s="779">
        <v>1</v>
      </c>
      <c r="N22" s="781">
        <f t="shared" si="2"/>
        <v>9</v>
      </c>
      <c r="O22" s="696"/>
      <c r="P22" s="696"/>
    </row>
    <row r="23" spans="1:16" ht="12" customHeight="1">
      <c r="A23" s="692">
        <v>2</v>
      </c>
      <c r="B23" s="692">
        <v>4</v>
      </c>
      <c r="C23" s="692">
        <v>10</v>
      </c>
      <c r="D23" s="692"/>
      <c r="E23" s="1919"/>
      <c r="F23" s="705"/>
      <c r="G23" s="706" t="s">
        <v>177</v>
      </c>
      <c r="H23" s="779">
        <v>0</v>
      </c>
      <c r="I23" s="779">
        <v>0</v>
      </c>
      <c r="J23" s="780">
        <f t="shared" si="0"/>
        <v>0</v>
      </c>
      <c r="K23" s="779"/>
      <c r="L23" s="779">
        <v>0</v>
      </c>
      <c r="M23" s="779">
        <v>0</v>
      </c>
      <c r="N23" s="781">
        <f t="shared" si="2"/>
        <v>0</v>
      </c>
      <c r="O23" s="696"/>
      <c r="P23" s="696"/>
    </row>
    <row r="24" spans="1:16" ht="12" customHeight="1">
      <c r="A24" s="692">
        <v>2</v>
      </c>
      <c r="B24" s="692">
        <v>4</v>
      </c>
      <c r="C24" s="692">
        <v>10</v>
      </c>
      <c r="D24" s="692"/>
      <c r="E24" s="1919"/>
      <c r="F24" s="705"/>
      <c r="G24" s="706" t="s">
        <v>179</v>
      </c>
      <c r="H24" s="788">
        <v>0</v>
      </c>
      <c r="I24" s="788">
        <v>6</v>
      </c>
      <c r="J24" s="780">
        <f t="shared" si="0"/>
        <v>6</v>
      </c>
      <c r="K24" s="779"/>
      <c r="L24" s="788">
        <v>4</v>
      </c>
      <c r="M24" s="788">
        <v>2</v>
      </c>
      <c r="N24" s="781">
        <f t="shared" si="2"/>
        <v>6</v>
      </c>
      <c r="O24" s="696"/>
      <c r="P24" s="696"/>
    </row>
    <row r="25" spans="1:16" ht="12.75" customHeight="1">
      <c r="A25" s="674"/>
      <c r="B25" s="674"/>
      <c r="C25" s="675"/>
      <c r="D25" s="675"/>
      <c r="E25" s="1918">
        <v>1403</v>
      </c>
      <c r="F25" s="716" t="s">
        <v>38</v>
      </c>
      <c r="G25" s="722"/>
      <c r="H25" s="785">
        <f>H26</f>
        <v>0</v>
      </c>
      <c r="I25" s="785">
        <f>I26</f>
        <v>4</v>
      </c>
      <c r="J25" s="785">
        <f t="shared" si="0"/>
        <v>4</v>
      </c>
      <c r="K25" s="785" t="e">
        <f>#REF!+#REF!+K26+#REF!</f>
        <v>#REF!</v>
      </c>
      <c r="L25" s="785">
        <f>L26</f>
        <v>2</v>
      </c>
      <c r="M25" s="785">
        <f>M26</f>
        <v>2</v>
      </c>
      <c r="N25" s="786">
        <f>L25+M25</f>
        <v>4</v>
      </c>
      <c r="O25" s="696"/>
      <c r="P25" s="696"/>
    </row>
    <row r="26" spans="1:16" ht="12" customHeight="1">
      <c r="A26" s="692"/>
      <c r="B26" s="692"/>
      <c r="C26" s="692"/>
      <c r="D26" s="692"/>
      <c r="E26" s="1919"/>
      <c r="F26" s="713" t="s">
        <v>242</v>
      </c>
      <c r="G26" s="706"/>
      <c r="H26" s="782">
        <f>H27</f>
        <v>0</v>
      </c>
      <c r="I26" s="782">
        <f>I27</f>
        <v>4</v>
      </c>
      <c r="J26" s="782">
        <f t="shared" si="0"/>
        <v>4</v>
      </c>
      <c r="K26" s="779"/>
      <c r="L26" s="784">
        <f>L27</f>
        <v>2</v>
      </c>
      <c r="M26" s="784">
        <f>M27</f>
        <v>2</v>
      </c>
      <c r="N26" s="783">
        <f>SUM(L26:M26)</f>
        <v>4</v>
      </c>
      <c r="O26" s="696"/>
      <c r="P26" s="696"/>
    </row>
    <row r="27" spans="1:16" ht="12" customHeight="1">
      <c r="A27" s="692">
        <v>3</v>
      </c>
      <c r="B27" s="692">
        <v>5</v>
      </c>
      <c r="C27" s="692">
        <v>11</v>
      </c>
      <c r="D27" s="692"/>
      <c r="E27" s="1921"/>
      <c r="F27" s="723"/>
      <c r="G27" s="724" t="s">
        <v>183</v>
      </c>
      <c r="H27" s="789">
        <v>0</v>
      </c>
      <c r="I27" s="789">
        <v>4</v>
      </c>
      <c r="J27" s="790">
        <f t="shared" si="0"/>
        <v>4</v>
      </c>
      <c r="K27" s="791"/>
      <c r="L27" s="791">
        <v>2</v>
      </c>
      <c r="M27" s="791">
        <v>2</v>
      </c>
      <c r="N27" s="792">
        <f>SUM(L27:M27)</f>
        <v>4</v>
      </c>
      <c r="O27" s="696"/>
      <c r="P27" s="696"/>
    </row>
    <row r="28" spans="1:16">
      <c r="A28" s="692"/>
      <c r="B28" s="692"/>
      <c r="C28" s="692"/>
      <c r="D28" s="692"/>
      <c r="E28" s="729"/>
      <c r="F28" s="716" t="s">
        <v>42</v>
      </c>
      <c r="G28" s="722"/>
      <c r="H28" s="793">
        <f>H29+H31</f>
        <v>1</v>
      </c>
      <c r="I28" s="794">
        <f>I29+I31</f>
        <v>8</v>
      </c>
      <c r="J28" s="794">
        <f>SUM(H28:I28)</f>
        <v>9</v>
      </c>
      <c r="K28" s="794"/>
      <c r="L28" s="794">
        <f>L29+L31</f>
        <v>6</v>
      </c>
      <c r="M28" s="794">
        <f>M29+M31</f>
        <v>3</v>
      </c>
      <c r="N28" s="795">
        <f>SUM(L28:M28)</f>
        <v>9</v>
      </c>
    </row>
    <row r="29" spans="1:16">
      <c r="A29" s="692"/>
      <c r="B29" s="692"/>
      <c r="C29" s="692"/>
      <c r="D29" s="692"/>
      <c r="E29" s="733"/>
      <c r="F29" s="734" t="s">
        <v>398</v>
      </c>
      <c r="G29" s="735"/>
      <c r="H29" s="796">
        <f>H30</f>
        <v>0</v>
      </c>
      <c r="I29" s="782">
        <f>I30</f>
        <v>4</v>
      </c>
      <c r="J29" s="782">
        <f>SUM(H29:I29)</f>
        <v>4</v>
      </c>
      <c r="K29" s="779"/>
      <c r="L29" s="784">
        <f>L30</f>
        <v>2</v>
      </c>
      <c r="M29" s="784">
        <f>M30</f>
        <v>2</v>
      </c>
      <c r="N29" s="783">
        <f>SUM(L29:M29)</f>
        <v>4</v>
      </c>
    </row>
    <row r="30" spans="1:16">
      <c r="A30" s="692">
        <v>4</v>
      </c>
      <c r="B30" s="692">
        <v>6</v>
      </c>
      <c r="C30" s="692">
        <v>11</v>
      </c>
      <c r="D30" s="692"/>
      <c r="E30" s="733">
        <v>1404</v>
      </c>
      <c r="F30" s="736"/>
      <c r="G30" s="706" t="s">
        <v>187</v>
      </c>
      <c r="H30" s="780">
        <v>0</v>
      </c>
      <c r="I30" s="780">
        <v>4</v>
      </c>
      <c r="J30" s="780">
        <f>H30+I30</f>
        <v>4</v>
      </c>
      <c r="K30" s="780"/>
      <c r="L30" s="780">
        <v>2</v>
      </c>
      <c r="M30" s="780">
        <v>2</v>
      </c>
      <c r="N30" s="781">
        <f>L30+M30</f>
        <v>4</v>
      </c>
    </row>
    <row r="31" spans="1:16">
      <c r="A31" s="692"/>
      <c r="B31" s="692"/>
      <c r="C31" s="692"/>
      <c r="D31" s="692"/>
      <c r="E31" s="733"/>
      <c r="F31" s="710" t="s">
        <v>44</v>
      </c>
      <c r="G31" s="706"/>
      <c r="H31" s="782">
        <f>H32</f>
        <v>1</v>
      </c>
      <c r="I31" s="782">
        <f>I32</f>
        <v>4</v>
      </c>
      <c r="J31" s="782">
        <f>SUM(H31:I31)</f>
        <v>5</v>
      </c>
      <c r="K31" s="779"/>
      <c r="L31" s="784">
        <f>L32</f>
        <v>4</v>
      </c>
      <c r="M31" s="784">
        <f>M32</f>
        <v>1</v>
      </c>
      <c r="N31" s="783">
        <f>SUM(L31:M31)</f>
        <v>5</v>
      </c>
    </row>
    <row r="32" spans="1:16">
      <c r="A32" s="692">
        <v>4</v>
      </c>
      <c r="B32" s="692">
        <v>6</v>
      </c>
      <c r="C32" s="692">
        <v>11</v>
      </c>
      <c r="D32" s="692"/>
      <c r="E32" s="737"/>
      <c r="F32" s="738"/>
      <c r="G32" s="724" t="s">
        <v>188</v>
      </c>
      <c r="H32" s="790">
        <v>1</v>
      </c>
      <c r="I32" s="790">
        <v>4</v>
      </c>
      <c r="J32" s="790">
        <f>H32+I32</f>
        <v>5</v>
      </c>
      <c r="K32" s="790"/>
      <c r="L32" s="790">
        <v>4</v>
      </c>
      <c r="M32" s="790">
        <v>1</v>
      </c>
      <c r="N32" s="792">
        <f>L32+M32</f>
        <v>5</v>
      </c>
    </row>
    <row r="33" spans="1:14" ht="12.75" customHeight="1">
      <c r="A33" s="692"/>
      <c r="B33" s="692"/>
      <c r="C33" s="692"/>
      <c r="D33" s="692"/>
      <c r="E33" s="739"/>
      <c r="F33" s="740" t="s">
        <v>45</v>
      </c>
      <c r="G33" s="741"/>
      <c r="H33" s="785">
        <f t="shared" ref="H33:M33" si="3">H34+H36</f>
        <v>2</v>
      </c>
      <c r="I33" s="785">
        <f t="shared" si="3"/>
        <v>18</v>
      </c>
      <c r="J33" s="785">
        <f>SUM(H33:I33)</f>
        <v>20</v>
      </c>
      <c r="K33" s="785">
        <f t="shared" si="3"/>
        <v>0</v>
      </c>
      <c r="L33" s="785">
        <f t="shared" si="3"/>
        <v>10</v>
      </c>
      <c r="M33" s="785">
        <f t="shared" si="3"/>
        <v>11</v>
      </c>
      <c r="N33" s="786">
        <f>SUM(L33:M33)</f>
        <v>21</v>
      </c>
    </row>
    <row r="34" spans="1:14" ht="12.75" customHeight="1">
      <c r="A34" s="692"/>
      <c r="B34" s="692"/>
      <c r="C34" s="692"/>
      <c r="D34" s="692"/>
      <c r="E34" s="742"/>
      <c r="F34" s="734" t="s">
        <v>46</v>
      </c>
      <c r="G34" s="743"/>
      <c r="H34" s="797">
        <f>H35</f>
        <v>1</v>
      </c>
      <c r="I34" s="797">
        <f>I35</f>
        <v>1</v>
      </c>
      <c r="J34" s="797">
        <f>H34+I34</f>
        <v>2</v>
      </c>
      <c r="K34" s="797"/>
      <c r="L34" s="797">
        <f>L35</f>
        <v>1</v>
      </c>
      <c r="M34" s="797">
        <f>M35</f>
        <v>1</v>
      </c>
      <c r="N34" s="798">
        <f>L34+M34</f>
        <v>2</v>
      </c>
    </row>
    <row r="35" spans="1:14" ht="12.75" customHeight="1">
      <c r="A35" s="692">
        <v>5</v>
      </c>
      <c r="B35" s="692">
        <v>4</v>
      </c>
      <c r="C35" s="692">
        <v>8</v>
      </c>
      <c r="D35" s="692"/>
      <c r="E35" s="742"/>
      <c r="F35" s="746"/>
      <c r="G35" s="706" t="s">
        <v>189</v>
      </c>
      <c r="H35" s="799">
        <v>1</v>
      </c>
      <c r="I35" s="799">
        <v>1</v>
      </c>
      <c r="J35" s="799">
        <f>H35+I35</f>
        <v>2</v>
      </c>
      <c r="K35" s="799"/>
      <c r="L35" s="799">
        <v>1</v>
      </c>
      <c r="M35" s="799">
        <v>1</v>
      </c>
      <c r="N35" s="800">
        <f>L35+M35</f>
        <v>2</v>
      </c>
    </row>
    <row r="36" spans="1:14" ht="12.75" customHeight="1">
      <c r="A36" s="692"/>
      <c r="B36" s="692"/>
      <c r="C36" s="692"/>
      <c r="D36" s="692"/>
      <c r="E36" s="742">
        <v>1405</v>
      </c>
      <c r="F36" s="710" t="s">
        <v>48</v>
      </c>
      <c r="G36" s="706"/>
      <c r="H36" s="801">
        <f t="shared" ref="H36:N36" si="4">H37+H39+H40+H38</f>
        <v>1</v>
      </c>
      <c r="I36" s="801">
        <f t="shared" si="4"/>
        <v>17</v>
      </c>
      <c r="J36" s="801">
        <f t="shared" si="4"/>
        <v>18</v>
      </c>
      <c r="K36" s="801">
        <f t="shared" si="4"/>
        <v>0</v>
      </c>
      <c r="L36" s="801">
        <f t="shared" si="4"/>
        <v>9</v>
      </c>
      <c r="M36" s="801">
        <f t="shared" si="4"/>
        <v>10</v>
      </c>
      <c r="N36" s="802">
        <f t="shared" si="4"/>
        <v>19</v>
      </c>
    </row>
    <row r="37" spans="1:14" ht="12.75" customHeight="1">
      <c r="A37" s="692">
        <v>5</v>
      </c>
      <c r="B37" s="692">
        <v>5</v>
      </c>
      <c r="C37" s="692">
        <v>11</v>
      </c>
      <c r="D37" s="692"/>
      <c r="E37" s="742"/>
      <c r="F37" s="746"/>
      <c r="G37" s="706" t="s">
        <v>194</v>
      </c>
      <c r="H37" s="799">
        <v>0</v>
      </c>
      <c r="I37" s="799">
        <v>0</v>
      </c>
      <c r="J37" s="799">
        <f>H37+I37</f>
        <v>0</v>
      </c>
      <c r="K37" s="799"/>
      <c r="L37" s="799">
        <v>0</v>
      </c>
      <c r="M37" s="799">
        <v>0</v>
      </c>
      <c r="N37" s="800">
        <f>L37+M37</f>
        <v>0</v>
      </c>
    </row>
    <row r="38" spans="1:14" ht="12.75" customHeight="1">
      <c r="A38" s="692">
        <v>5</v>
      </c>
      <c r="B38" s="692">
        <v>5</v>
      </c>
      <c r="C38" s="692">
        <v>11</v>
      </c>
      <c r="D38" s="692"/>
      <c r="E38" s="742"/>
      <c r="F38" s="746"/>
      <c r="G38" s="706" t="s">
        <v>399</v>
      </c>
      <c r="H38" s="799">
        <v>0</v>
      </c>
      <c r="I38" s="799">
        <v>1</v>
      </c>
      <c r="J38" s="799">
        <f>H38+I38</f>
        <v>1</v>
      </c>
      <c r="K38" s="799"/>
      <c r="L38" s="799">
        <v>1</v>
      </c>
      <c r="M38" s="799">
        <v>1</v>
      </c>
      <c r="N38" s="800">
        <f>L38+M38</f>
        <v>2</v>
      </c>
    </row>
    <row r="39" spans="1:14" ht="12.75" customHeight="1">
      <c r="A39" s="692">
        <v>5</v>
      </c>
      <c r="B39" s="692">
        <v>5</v>
      </c>
      <c r="C39" s="692">
        <v>11</v>
      </c>
      <c r="D39" s="692"/>
      <c r="E39" s="742"/>
      <c r="F39" s="746"/>
      <c r="G39" s="706" t="s">
        <v>400</v>
      </c>
      <c r="H39" s="799">
        <v>0</v>
      </c>
      <c r="I39" s="799">
        <v>6</v>
      </c>
      <c r="J39" s="799">
        <f>H39+I39</f>
        <v>6</v>
      </c>
      <c r="K39" s="799"/>
      <c r="L39" s="799">
        <v>1</v>
      </c>
      <c r="M39" s="799">
        <v>5</v>
      </c>
      <c r="N39" s="800">
        <f>L39+M39</f>
        <v>6</v>
      </c>
    </row>
    <row r="40" spans="1:14" ht="12.75" customHeight="1">
      <c r="A40" s="692">
        <v>5</v>
      </c>
      <c r="B40" s="692">
        <v>5</v>
      </c>
      <c r="C40" s="692">
        <v>11</v>
      </c>
      <c r="D40" s="692"/>
      <c r="E40" s="751"/>
      <c r="F40" s="752"/>
      <c r="G40" s="724" t="s">
        <v>198</v>
      </c>
      <c r="H40" s="803">
        <v>1</v>
      </c>
      <c r="I40" s="803">
        <v>10</v>
      </c>
      <c r="J40" s="803">
        <f>H40+I40</f>
        <v>11</v>
      </c>
      <c r="K40" s="803"/>
      <c r="L40" s="803">
        <v>7</v>
      </c>
      <c r="M40" s="803">
        <v>4</v>
      </c>
      <c r="N40" s="804">
        <f>L40+M40</f>
        <v>11</v>
      </c>
    </row>
    <row r="41" spans="1:14" ht="12.75" customHeight="1">
      <c r="A41" s="674"/>
      <c r="B41" s="674"/>
      <c r="C41" s="675"/>
      <c r="D41" s="675"/>
      <c r="E41" s="1918">
        <v>1406</v>
      </c>
      <c r="F41" s="716" t="s">
        <v>50</v>
      </c>
      <c r="G41" s="722"/>
      <c r="H41" s="805">
        <f>SUM(H42+H44)</f>
        <v>2</v>
      </c>
      <c r="I41" s="805">
        <f>SUM(I42+I44)</f>
        <v>4</v>
      </c>
      <c r="J41" s="805">
        <f t="shared" ref="J41:J47" si="5">SUM(H41:I41)</f>
        <v>6</v>
      </c>
      <c r="K41" s="806"/>
      <c r="L41" s="794">
        <f>SUM(L42+L44)</f>
        <v>3</v>
      </c>
      <c r="M41" s="794">
        <f>SUM(M42+M44)</f>
        <v>3</v>
      </c>
      <c r="N41" s="795">
        <f t="shared" ref="N41:N47" si="6">SUM(L41:M41)</f>
        <v>6</v>
      </c>
    </row>
    <row r="42" spans="1:14" ht="12" customHeight="1">
      <c r="A42" s="692"/>
      <c r="B42" s="692"/>
      <c r="C42" s="692"/>
      <c r="D42" s="692"/>
      <c r="E42" s="1919"/>
      <c r="F42" s="710" t="s">
        <v>52</v>
      </c>
      <c r="G42" s="706"/>
      <c r="H42" s="784">
        <f>H43</f>
        <v>0</v>
      </c>
      <c r="I42" s="784">
        <f>I43</f>
        <v>0</v>
      </c>
      <c r="J42" s="782">
        <f t="shared" si="5"/>
        <v>0</v>
      </c>
      <c r="K42" s="779"/>
      <c r="L42" s="784">
        <f>L43</f>
        <v>0</v>
      </c>
      <c r="M42" s="784">
        <f>M43</f>
        <v>0</v>
      </c>
      <c r="N42" s="787">
        <f t="shared" si="6"/>
        <v>0</v>
      </c>
    </row>
    <row r="43" spans="1:14" ht="12" customHeight="1">
      <c r="A43" s="692">
        <v>6</v>
      </c>
      <c r="B43" s="692">
        <v>2</v>
      </c>
      <c r="C43" s="692">
        <v>10</v>
      </c>
      <c r="D43" s="692"/>
      <c r="E43" s="1919"/>
      <c r="F43" s="705"/>
      <c r="G43" s="706" t="s">
        <v>203</v>
      </c>
      <c r="H43" s="807">
        <v>0</v>
      </c>
      <c r="I43" s="807">
        <v>0</v>
      </c>
      <c r="J43" s="780">
        <f t="shared" si="5"/>
        <v>0</v>
      </c>
      <c r="K43" s="779"/>
      <c r="L43" s="807">
        <v>0</v>
      </c>
      <c r="M43" s="807">
        <v>0</v>
      </c>
      <c r="N43" s="781">
        <f t="shared" si="6"/>
        <v>0</v>
      </c>
    </row>
    <row r="44" spans="1:14" ht="12" customHeight="1">
      <c r="A44" s="692"/>
      <c r="B44" s="692"/>
      <c r="C44" s="692"/>
      <c r="D44" s="692"/>
      <c r="E44" s="1919"/>
      <c r="F44" s="710" t="s">
        <v>401</v>
      </c>
      <c r="G44" s="706"/>
      <c r="H44" s="784">
        <f>H45</f>
        <v>2</v>
      </c>
      <c r="I44" s="784">
        <f>I45</f>
        <v>4</v>
      </c>
      <c r="J44" s="782">
        <f t="shared" si="5"/>
        <v>6</v>
      </c>
      <c r="K44" s="779"/>
      <c r="L44" s="784">
        <f>L45</f>
        <v>3</v>
      </c>
      <c r="M44" s="784">
        <f>M45</f>
        <v>3</v>
      </c>
      <c r="N44" s="787">
        <f t="shared" si="6"/>
        <v>6</v>
      </c>
    </row>
    <row r="45" spans="1:14" ht="12" customHeight="1">
      <c r="A45" s="692">
        <v>6</v>
      </c>
      <c r="B45" s="692">
        <v>2</v>
      </c>
      <c r="C45" s="692">
        <v>11</v>
      </c>
      <c r="D45" s="692"/>
      <c r="E45" s="1919"/>
      <c r="F45" s="758"/>
      <c r="G45" s="706" t="s">
        <v>205</v>
      </c>
      <c r="H45" s="788">
        <v>2</v>
      </c>
      <c r="I45" s="788">
        <v>4</v>
      </c>
      <c r="J45" s="780">
        <f t="shared" si="5"/>
        <v>6</v>
      </c>
      <c r="K45" s="779"/>
      <c r="L45" s="779">
        <v>3</v>
      </c>
      <c r="M45" s="779">
        <v>3</v>
      </c>
      <c r="N45" s="781">
        <f t="shared" si="6"/>
        <v>6</v>
      </c>
    </row>
    <row r="46" spans="1:14" ht="12" customHeight="1">
      <c r="A46" s="692"/>
      <c r="B46" s="692"/>
      <c r="C46" s="692"/>
      <c r="D46" s="692"/>
      <c r="E46" s="1918">
        <v>1407</v>
      </c>
      <c r="F46" s="740" t="s">
        <v>55</v>
      </c>
      <c r="G46" s="722"/>
      <c r="H46" s="785">
        <f>SUM(H47)</f>
        <v>0</v>
      </c>
      <c r="I46" s="785">
        <f>SUM(I47)</f>
        <v>1</v>
      </c>
      <c r="J46" s="794">
        <f>SUM(H46:I46)</f>
        <v>1</v>
      </c>
      <c r="K46" s="794"/>
      <c r="L46" s="794">
        <f>SUM(L47)</f>
        <v>1</v>
      </c>
      <c r="M46" s="794">
        <f>SUM(M47)</f>
        <v>0</v>
      </c>
      <c r="N46" s="795">
        <f>SUM(L46:M46)</f>
        <v>1</v>
      </c>
    </row>
    <row r="47" spans="1:14" ht="12.75" customHeight="1">
      <c r="A47" s="674"/>
      <c r="B47" s="674"/>
      <c r="C47" s="675"/>
      <c r="D47" s="675"/>
      <c r="E47" s="1919"/>
      <c r="F47" s="808" t="s">
        <v>405</v>
      </c>
      <c r="G47" s="706"/>
      <c r="H47" s="809">
        <f>SUM(H48:H49)</f>
        <v>0</v>
      </c>
      <c r="I47" s="809">
        <f>SUM(I48:I49)</f>
        <v>1</v>
      </c>
      <c r="J47" s="809">
        <f t="shared" si="5"/>
        <v>1</v>
      </c>
      <c r="K47" s="809">
        <f t="shared" ref="K47" si="7">K49</f>
        <v>0</v>
      </c>
      <c r="L47" s="809">
        <f>SUM(L48:L49)</f>
        <v>1</v>
      </c>
      <c r="M47" s="809">
        <f>SUM(M48:M49)</f>
        <v>0</v>
      </c>
      <c r="N47" s="787">
        <f t="shared" si="6"/>
        <v>1</v>
      </c>
    </row>
    <row r="48" spans="1:14" ht="12.75" customHeight="1">
      <c r="A48" s="674">
        <v>7</v>
      </c>
      <c r="B48" s="674">
        <v>3</v>
      </c>
      <c r="C48" s="675">
        <v>11</v>
      </c>
      <c r="D48" s="675"/>
      <c r="E48" s="1919"/>
      <c r="F48" s="808"/>
      <c r="G48" s="810" t="s">
        <v>207</v>
      </c>
      <c r="H48" s="811">
        <v>0</v>
      </c>
      <c r="I48" s="811">
        <v>0</v>
      </c>
      <c r="J48" s="811">
        <f>SUM(H48:I48)</f>
        <v>0</v>
      </c>
      <c r="K48" s="811"/>
      <c r="L48" s="811">
        <v>0</v>
      </c>
      <c r="M48" s="811">
        <v>0</v>
      </c>
      <c r="N48" s="781">
        <f>SUM(L48:M48)</f>
        <v>0</v>
      </c>
    </row>
    <row r="49" spans="1:14" ht="12" customHeight="1">
      <c r="A49" s="674">
        <v>7</v>
      </c>
      <c r="B49" s="674">
        <v>3</v>
      </c>
      <c r="C49" s="675">
        <v>11</v>
      </c>
      <c r="D49" s="675"/>
      <c r="E49" s="1925"/>
      <c r="F49" s="812"/>
      <c r="G49" s="724" t="s">
        <v>406</v>
      </c>
      <c r="H49" s="813">
        <v>0</v>
      </c>
      <c r="I49" s="813">
        <v>1</v>
      </c>
      <c r="J49" s="790">
        <f>H49+I49</f>
        <v>1</v>
      </c>
      <c r="K49" s="790"/>
      <c r="L49" s="790">
        <v>1</v>
      </c>
      <c r="M49" s="790">
        <v>0</v>
      </c>
      <c r="N49" s="792">
        <f>L49+M49</f>
        <v>1</v>
      </c>
    </row>
    <row r="50" spans="1:14" ht="12.75" customHeight="1">
      <c r="A50" s="674"/>
      <c r="B50" s="674"/>
      <c r="C50" s="675"/>
      <c r="D50" s="675"/>
      <c r="E50" s="1922">
        <v>1408</v>
      </c>
      <c r="F50" s="740" t="s">
        <v>58</v>
      </c>
      <c r="G50" s="767"/>
      <c r="H50" s="785"/>
      <c r="I50" s="785"/>
      <c r="J50" s="805"/>
      <c r="K50" s="806"/>
      <c r="L50" s="794"/>
      <c r="M50" s="794"/>
      <c r="N50" s="795"/>
    </row>
    <row r="51" spans="1:14" ht="12" customHeight="1">
      <c r="A51" s="674"/>
      <c r="B51" s="674"/>
      <c r="C51" s="675"/>
      <c r="D51" s="675"/>
      <c r="E51" s="1923"/>
      <c r="F51" s="760"/>
      <c r="G51" s="768"/>
      <c r="H51" s="768"/>
      <c r="I51" s="768"/>
      <c r="J51" s="768"/>
      <c r="K51" s="768"/>
      <c r="L51" s="768"/>
      <c r="M51" s="768"/>
      <c r="N51" s="814"/>
    </row>
    <row r="52" spans="1:14" ht="12.75" customHeight="1">
      <c r="A52" s="770"/>
      <c r="B52" s="770"/>
      <c r="C52" s="770"/>
      <c r="D52" s="770"/>
      <c r="E52" s="1924"/>
      <c r="F52" s="740" t="s">
        <v>63</v>
      </c>
      <c r="G52" s="722"/>
      <c r="H52" s="815">
        <f>SUM(H53)</f>
        <v>0</v>
      </c>
      <c r="I52" s="815">
        <f>SUM(I53)</f>
        <v>0</v>
      </c>
      <c r="J52" s="805">
        <f>SUM(H52:I52)</f>
        <v>0</v>
      </c>
      <c r="K52" s="794"/>
      <c r="L52" s="794">
        <f>SUM(L53)</f>
        <v>0</v>
      </c>
      <c r="M52" s="794">
        <f>SUM(M53)</f>
        <v>0</v>
      </c>
      <c r="N52" s="795">
        <f>SUM(L52:M52)</f>
        <v>0</v>
      </c>
    </row>
    <row r="53" spans="1:14" ht="12" customHeight="1">
      <c r="A53" s="770"/>
      <c r="B53" s="770"/>
      <c r="C53" s="770"/>
      <c r="D53" s="770"/>
      <c r="E53" s="1924"/>
      <c r="F53" s="771" t="s">
        <v>64</v>
      </c>
      <c r="G53" s="772"/>
      <c r="H53" s="816">
        <f>H54</f>
        <v>0</v>
      </c>
      <c r="I53" s="816">
        <f>I54</f>
        <v>0</v>
      </c>
      <c r="J53" s="782">
        <f>SUM(H53:I53)</f>
        <v>0</v>
      </c>
      <c r="K53" s="779"/>
      <c r="L53" s="817">
        <f>L54</f>
        <v>0</v>
      </c>
      <c r="M53" s="817">
        <f>M54</f>
        <v>0</v>
      </c>
      <c r="N53" s="787">
        <f>SUM(L53:M53)</f>
        <v>0</v>
      </c>
    </row>
    <row r="54" spans="1:14" ht="12" customHeight="1">
      <c r="A54" s="770">
        <v>9</v>
      </c>
      <c r="B54" s="770">
        <v>5</v>
      </c>
      <c r="C54" s="770">
        <v>10</v>
      </c>
      <c r="D54" s="770"/>
      <c r="E54" s="1923"/>
      <c r="F54" s="775"/>
      <c r="G54" s="706" t="s">
        <v>216</v>
      </c>
      <c r="H54" s="818">
        <v>0</v>
      </c>
      <c r="I54" s="818">
        <v>0</v>
      </c>
      <c r="J54" s="790">
        <f>SUM(H54:I54)</f>
        <v>0</v>
      </c>
      <c r="K54" s="779"/>
      <c r="L54" s="779">
        <v>0</v>
      </c>
      <c r="M54" s="779">
        <v>0</v>
      </c>
      <c r="N54" s="781">
        <f>SUM(L54:M54)</f>
        <v>0</v>
      </c>
    </row>
    <row r="55" spans="1:14" ht="12" customHeight="1">
      <c r="F55" s="1916" t="s">
        <v>21</v>
      </c>
      <c r="G55" s="1917"/>
      <c r="H55" s="819">
        <f t="shared" ref="H55:M55" si="8">SUM(H10+H17+H25+H28+H33+H41+H47+H50+H52)</f>
        <v>9</v>
      </c>
      <c r="I55" s="819">
        <f t="shared" si="8"/>
        <v>55</v>
      </c>
      <c r="J55" s="819">
        <f t="shared" si="8"/>
        <v>64</v>
      </c>
      <c r="K55" s="819" t="e">
        <f t="shared" si="8"/>
        <v>#REF!</v>
      </c>
      <c r="L55" s="819">
        <f t="shared" si="8"/>
        <v>40</v>
      </c>
      <c r="M55" s="819">
        <f t="shared" si="8"/>
        <v>25</v>
      </c>
      <c r="N55" s="820">
        <f>SUM(N10+N17+N25+N28+N33+N41+N47+N50+N52)</f>
        <v>65</v>
      </c>
    </row>
    <row r="56" spans="1:14" s="667" customFormat="1" ht="11.25" customHeight="1">
      <c r="C56" s="668"/>
      <c r="D56" s="668"/>
      <c r="F56" s="667" t="s">
        <v>402</v>
      </c>
      <c r="H56" s="818"/>
      <c r="I56" s="818"/>
      <c r="J56" s="818"/>
      <c r="K56" s="818"/>
      <c r="L56" s="818"/>
      <c r="M56" s="818"/>
      <c r="N56" s="818"/>
    </row>
    <row r="57" spans="1:14" ht="9" customHeight="1">
      <c r="F57" s="670"/>
      <c r="H57" s="821"/>
      <c r="I57" s="821"/>
      <c r="J57" s="821"/>
      <c r="K57" s="821"/>
      <c r="L57" s="821"/>
      <c r="M57" s="821"/>
      <c r="N57" s="821"/>
    </row>
    <row r="58" spans="1:14" ht="9" customHeight="1">
      <c r="H58" s="821"/>
      <c r="I58" s="821"/>
      <c r="J58" s="821"/>
      <c r="K58" s="821"/>
      <c r="L58" s="821"/>
      <c r="M58" s="821"/>
      <c r="N58" s="821"/>
    </row>
    <row r="59" spans="1:14" ht="9" customHeight="1">
      <c r="H59" s="821"/>
      <c r="I59" s="821"/>
      <c r="J59" s="821"/>
      <c r="K59" s="821"/>
      <c r="L59" s="821"/>
      <c r="M59" s="821"/>
      <c r="N59" s="821"/>
    </row>
    <row r="60" spans="1:14" ht="9" customHeight="1"/>
    <row r="61" spans="1:14" ht="9" customHeight="1"/>
    <row r="62" spans="1:14" ht="9" customHeight="1"/>
    <row r="63" spans="1:14" ht="9" customHeight="1"/>
    <row r="64" spans="1:14" ht="9" customHeight="1"/>
    <row r="65" ht="9" customHeight="1"/>
    <row r="66" ht="9" customHeight="1"/>
    <row r="67" ht="9" customHeight="1"/>
    <row r="68" ht="9" customHeight="1"/>
    <row r="69" ht="9" customHeight="1"/>
    <row r="70" ht="9" customHeight="1"/>
    <row r="71" ht="9" customHeight="1"/>
    <row r="72" ht="9" customHeight="1"/>
    <row r="73" ht="9" customHeight="1"/>
    <row r="74" ht="9" customHeight="1"/>
    <row r="75" ht="9" customHeight="1"/>
    <row r="76" ht="9" customHeight="1"/>
    <row r="77" ht="9" customHeight="1"/>
    <row r="78" ht="9" customHeight="1"/>
    <row r="79" ht="9" customHeight="1"/>
    <row r="8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ht="9" customHeight="1"/>
    <row r="146" ht="9" customHeight="1"/>
    <row r="147" ht="9" customHeight="1"/>
    <row r="148" ht="9" customHeight="1"/>
    <row r="149" ht="9" customHeight="1"/>
    <row r="150" ht="9" customHeight="1"/>
    <row r="151" ht="9" customHeight="1"/>
    <row r="152" ht="9" customHeight="1"/>
    <row r="153" ht="9" customHeight="1"/>
    <row r="154" ht="9" customHeight="1"/>
    <row r="155" ht="9" customHeight="1"/>
    <row r="156" ht="9" customHeight="1"/>
    <row r="157" ht="9" customHeight="1"/>
    <row r="158" ht="9" customHeight="1"/>
    <row r="159" ht="9" customHeight="1"/>
    <row r="16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sheetData>
  <mergeCells count="14">
    <mergeCell ref="E52:E54"/>
    <mergeCell ref="F55:G55"/>
    <mergeCell ref="E10:E16"/>
    <mergeCell ref="E17:E24"/>
    <mergeCell ref="E25:E27"/>
    <mergeCell ref="E41:E45"/>
    <mergeCell ref="E46:E49"/>
    <mergeCell ref="E50:E51"/>
    <mergeCell ref="E4:N4"/>
    <mergeCell ref="R4:AF4"/>
    <mergeCell ref="E5:N5"/>
    <mergeCell ref="E7:E9"/>
    <mergeCell ref="H8:J8"/>
    <mergeCell ref="L8:N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490"/>
  <sheetViews>
    <sheetView topLeftCell="H1" workbookViewId="0">
      <selection activeCell="J24" sqref="J24"/>
    </sheetView>
  </sheetViews>
  <sheetFormatPr baseColWidth="10" defaultRowHeight="12.75"/>
  <cols>
    <col min="1" max="1" width="3.28515625" style="65" hidden="1" customWidth="1"/>
    <col min="2" max="2" width="3.5703125" style="65" hidden="1" customWidth="1"/>
    <col min="3" max="3" width="2.140625" style="236" hidden="1" customWidth="1"/>
    <col min="4" max="4" width="3.7109375" style="1362" hidden="1" customWidth="1"/>
    <col min="5" max="5" width="3" style="1362" hidden="1" customWidth="1"/>
    <col min="6" max="6" width="2.85546875" style="1362" hidden="1" customWidth="1"/>
    <col min="7" max="7" width="2.7109375" style="236" hidden="1" customWidth="1"/>
    <col min="8" max="8" width="13.7109375" style="65" customWidth="1"/>
    <col min="9" max="9" width="1.5703125" style="65" customWidth="1"/>
    <col min="10" max="10" width="67.7109375" style="65" customWidth="1"/>
    <col min="11" max="11" width="15.140625" style="65" customWidth="1"/>
    <col min="12" max="13" width="11.42578125" style="65"/>
    <col min="14" max="14" width="4.7109375" style="65" customWidth="1"/>
    <col min="15" max="15" width="5" style="65" customWidth="1"/>
    <col min="16" max="16" width="2.28515625" style="65" customWidth="1"/>
    <col min="17" max="17" width="26" style="65" customWidth="1"/>
    <col min="18" max="18" width="8" style="65" customWidth="1"/>
    <col min="19" max="19" width="1" style="65" customWidth="1"/>
    <col min="20" max="20" width="6.7109375" style="65" customWidth="1"/>
    <col min="21" max="21" width="1" style="65" customWidth="1"/>
    <col min="22" max="22" width="6.7109375" style="65" customWidth="1"/>
    <col min="23" max="23" width="1" style="65" customWidth="1"/>
    <col min="24" max="24" width="6.7109375" style="65" customWidth="1"/>
    <col min="25" max="25" width="1" style="65" customWidth="1"/>
    <col min="26" max="26" width="6.7109375" style="65" customWidth="1"/>
    <col min="27" max="27" width="1" style="65" customWidth="1"/>
    <col min="28" max="28" width="6.7109375" style="65" customWidth="1"/>
    <col min="29" max="29" width="1" style="65" customWidth="1"/>
    <col min="30" max="31" width="6.7109375" style="65" customWidth="1"/>
    <col min="32" max="256" width="11.42578125" style="65"/>
    <col min="257" max="263" width="0" style="65" hidden="1" customWidth="1"/>
    <col min="264" max="264" width="13.7109375" style="65" customWidth="1"/>
    <col min="265" max="265" width="1.5703125" style="65" customWidth="1"/>
    <col min="266" max="266" width="67.7109375" style="65" customWidth="1"/>
    <col min="267" max="267" width="15.140625" style="65" customWidth="1"/>
    <col min="268" max="269" width="11.42578125" style="65"/>
    <col min="270" max="270" width="4.7109375" style="65" customWidth="1"/>
    <col min="271" max="271" width="5" style="65" customWidth="1"/>
    <col min="272" max="272" width="2.28515625" style="65" customWidth="1"/>
    <col min="273" max="273" width="26" style="65" customWidth="1"/>
    <col min="274" max="274" width="8" style="65" customWidth="1"/>
    <col min="275" max="275" width="1" style="65" customWidth="1"/>
    <col min="276" max="276" width="6.7109375" style="65" customWidth="1"/>
    <col min="277" max="277" width="1" style="65" customWidth="1"/>
    <col min="278" max="278" width="6.7109375" style="65" customWidth="1"/>
    <col min="279" max="279" width="1" style="65" customWidth="1"/>
    <col min="280" max="280" width="6.7109375" style="65" customWidth="1"/>
    <col min="281" max="281" width="1" style="65" customWidth="1"/>
    <col min="282" max="282" width="6.7109375" style="65" customWidth="1"/>
    <col min="283" max="283" width="1" style="65" customWidth="1"/>
    <col min="284" max="284" width="6.7109375" style="65" customWidth="1"/>
    <col min="285" max="285" width="1" style="65" customWidth="1"/>
    <col min="286" max="287" width="6.7109375" style="65" customWidth="1"/>
    <col min="288" max="512" width="11.42578125" style="65"/>
    <col min="513" max="519" width="0" style="65" hidden="1" customWidth="1"/>
    <col min="520" max="520" width="13.7109375" style="65" customWidth="1"/>
    <col min="521" max="521" width="1.5703125" style="65" customWidth="1"/>
    <col min="522" max="522" width="67.7109375" style="65" customWidth="1"/>
    <col min="523" max="523" width="15.140625" style="65" customWidth="1"/>
    <col min="524" max="525" width="11.42578125" style="65"/>
    <col min="526" max="526" width="4.7109375" style="65" customWidth="1"/>
    <col min="527" max="527" width="5" style="65" customWidth="1"/>
    <col min="528" max="528" width="2.28515625" style="65" customWidth="1"/>
    <col min="529" max="529" width="26" style="65" customWidth="1"/>
    <col min="530" max="530" width="8" style="65" customWidth="1"/>
    <col min="531" max="531" width="1" style="65" customWidth="1"/>
    <col min="532" max="532" width="6.7109375" style="65" customWidth="1"/>
    <col min="533" max="533" width="1" style="65" customWidth="1"/>
    <col min="534" max="534" width="6.7109375" style="65" customWidth="1"/>
    <col min="535" max="535" width="1" style="65" customWidth="1"/>
    <col min="536" max="536" width="6.7109375" style="65" customWidth="1"/>
    <col min="537" max="537" width="1" style="65" customWidth="1"/>
    <col min="538" max="538" width="6.7109375" style="65" customWidth="1"/>
    <col min="539" max="539" width="1" style="65" customWidth="1"/>
    <col min="540" max="540" width="6.7109375" style="65" customWidth="1"/>
    <col min="541" max="541" width="1" style="65" customWidth="1"/>
    <col min="542" max="543" width="6.7109375" style="65" customWidth="1"/>
    <col min="544" max="768" width="11.42578125" style="65"/>
    <col min="769" max="775" width="0" style="65" hidden="1" customWidth="1"/>
    <col min="776" max="776" width="13.7109375" style="65" customWidth="1"/>
    <col min="777" max="777" width="1.5703125" style="65" customWidth="1"/>
    <col min="778" max="778" width="67.7109375" style="65" customWidth="1"/>
    <col min="779" max="779" width="15.140625" style="65" customWidth="1"/>
    <col min="780" max="781" width="11.42578125" style="65"/>
    <col min="782" max="782" width="4.7109375" style="65" customWidth="1"/>
    <col min="783" max="783" width="5" style="65" customWidth="1"/>
    <col min="784" max="784" width="2.28515625" style="65" customWidth="1"/>
    <col min="785" max="785" width="26" style="65" customWidth="1"/>
    <col min="786" max="786" width="8" style="65" customWidth="1"/>
    <col min="787" max="787" width="1" style="65" customWidth="1"/>
    <col min="788" max="788" width="6.7109375" style="65" customWidth="1"/>
    <col min="789" max="789" width="1" style="65" customWidth="1"/>
    <col min="790" max="790" width="6.7109375" style="65" customWidth="1"/>
    <col min="791" max="791" width="1" style="65" customWidth="1"/>
    <col min="792" max="792" width="6.7109375" style="65" customWidth="1"/>
    <col min="793" max="793" width="1" style="65" customWidth="1"/>
    <col min="794" max="794" width="6.7109375" style="65" customWidth="1"/>
    <col min="795" max="795" width="1" style="65" customWidth="1"/>
    <col min="796" max="796" width="6.7109375" style="65" customWidth="1"/>
    <col min="797" max="797" width="1" style="65" customWidth="1"/>
    <col min="798" max="799" width="6.7109375" style="65" customWidth="1"/>
    <col min="800" max="1024" width="11.42578125" style="65"/>
    <col min="1025" max="1031" width="0" style="65" hidden="1" customWidth="1"/>
    <col min="1032" max="1032" width="13.7109375" style="65" customWidth="1"/>
    <col min="1033" max="1033" width="1.5703125" style="65" customWidth="1"/>
    <col min="1034" max="1034" width="67.7109375" style="65" customWidth="1"/>
    <col min="1035" max="1035" width="15.140625" style="65" customWidth="1"/>
    <col min="1036" max="1037" width="11.42578125" style="65"/>
    <col min="1038" max="1038" width="4.7109375" style="65" customWidth="1"/>
    <col min="1039" max="1039" width="5" style="65" customWidth="1"/>
    <col min="1040" max="1040" width="2.28515625" style="65" customWidth="1"/>
    <col min="1041" max="1041" width="26" style="65" customWidth="1"/>
    <col min="1042" max="1042" width="8" style="65" customWidth="1"/>
    <col min="1043" max="1043" width="1" style="65" customWidth="1"/>
    <col min="1044" max="1044" width="6.7109375" style="65" customWidth="1"/>
    <col min="1045" max="1045" width="1" style="65" customWidth="1"/>
    <col min="1046" max="1046" width="6.7109375" style="65" customWidth="1"/>
    <col min="1047" max="1047" width="1" style="65" customWidth="1"/>
    <col min="1048" max="1048" width="6.7109375" style="65" customWidth="1"/>
    <col min="1049" max="1049" width="1" style="65" customWidth="1"/>
    <col min="1050" max="1050" width="6.7109375" style="65" customWidth="1"/>
    <col min="1051" max="1051" width="1" style="65" customWidth="1"/>
    <col min="1052" max="1052" width="6.7109375" style="65" customWidth="1"/>
    <col min="1053" max="1053" width="1" style="65" customWidth="1"/>
    <col min="1054" max="1055" width="6.7109375" style="65" customWidth="1"/>
    <col min="1056" max="1280" width="11.42578125" style="65"/>
    <col min="1281" max="1287" width="0" style="65" hidden="1" customWidth="1"/>
    <col min="1288" max="1288" width="13.7109375" style="65" customWidth="1"/>
    <col min="1289" max="1289" width="1.5703125" style="65" customWidth="1"/>
    <col min="1290" max="1290" width="67.7109375" style="65" customWidth="1"/>
    <col min="1291" max="1291" width="15.140625" style="65" customWidth="1"/>
    <col min="1292" max="1293" width="11.42578125" style="65"/>
    <col min="1294" max="1294" width="4.7109375" style="65" customWidth="1"/>
    <col min="1295" max="1295" width="5" style="65" customWidth="1"/>
    <col min="1296" max="1296" width="2.28515625" style="65" customWidth="1"/>
    <col min="1297" max="1297" width="26" style="65" customWidth="1"/>
    <col min="1298" max="1298" width="8" style="65" customWidth="1"/>
    <col min="1299" max="1299" width="1" style="65" customWidth="1"/>
    <col min="1300" max="1300" width="6.7109375" style="65" customWidth="1"/>
    <col min="1301" max="1301" width="1" style="65" customWidth="1"/>
    <col min="1302" max="1302" width="6.7109375" style="65" customWidth="1"/>
    <col min="1303" max="1303" width="1" style="65" customWidth="1"/>
    <col min="1304" max="1304" width="6.7109375" style="65" customWidth="1"/>
    <col min="1305" max="1305" width="1" style="65" customWidth="1"/>
    <col min="1306" max="1306" width="6.7109375" style="65" customWidth="1"/>
    <col min="1307" max="1307" width="1" style="65" customWidth="1"/>
    <col min="1308" max="1308" width="6.7109375" style="65" customWidth="1"/>
    <col min="1309" max="1309" width="1" style="65" customWidth="1"/>
    <col min="1310" max="1311" width="6.7109375" style="65" customWidth="1"/>
    <col min="1312" max="1536" width="11.42578125" style="65"/>
    <col min="1537" max="1543" width="0" style="65" hidden="1" customWidth="1"/>
    <col min="1544" max="1544" width="13.7109375" style="65" customWidth="1"/>
    <col min="1545" max="1545" width="1.5703125" style="65" customWidth="1"/>
    <col min="1546" max="1546" width="67.7109375" style="65" customWidth="1"/>
    <col min="1547" max="1547" width="15.140625" style="65" customWidth="1"/>
    <col min="1548" max="1549" width="11.42578125" style="65"/>
    <col min="1550" max="1550" width="4.7109375" style="65" customWidth="1"/>
    <col min="1551" max="1551" width="5" style="65" customWidth="1"/>
    <col min="1552" max="1552" width="2.28515625" style="65" customWidth="1"/>
    <col min="1553" max="1553" width="26" style="65" customWidth="1"/>
    <col min="1554" max="1554" width="8" style="65" customWidth="1"/>
    <col min="1555" max="1555" width="1" style="65" customWidth="1"/>
    <col min="1556" max="1556" width="6.7109375" style="65" customWidth="1"/>
    <col min="1557" max="1557" width="1" style="65" customWidth="1"/>
    <col min="1558" max="1558" width="6.7109375" style="65" customWidth="1"/>
    <col min="1559" max="1559" width="1" style="65" customWidth="1"/>
    <col min="1560" max="1560" width="6.7109375" style="65" customWidth="1"/>
    <col min="1561" max="1561" width="1" style="65" customWidth="1"/>
    <col min="1562" max="1562" width="6.7109375" style="65" customWidth="1"/>
    <col min="1563" max="1563" width="1" style="65" customWidth="1"/>
    <col min="1564" max="1564" width="6.7109375" style="65" customWidth="1"/>
    <col min="1565" max="1565" width="1" style="65" customWidth="1"/>
    <col min="1566" max="1567" width="6.7109375" style="65" customWidth="1"/>
    <col min="1568" max="1792" width="11.42578125" style="65"/>
    <col min="1793" max="1799" width="0" style="65" hidden="1" customWidth="1"/>
    <col min="1800" max="1800" width="13.7109375" style="65" customWidth="1"/>
    <col min="1801" max="1801" width="1.5703125" style="65" customWidth="1"/>
    <col min="1802" max="1802" width="67.7109375" style="65" customWidth="1"/>
    <col min="1803" max="1803" width="15.140625" style="65" customWidth="1"/>
    <col min="1804" max="1805" width="11.42578125" style="65"/>
    <col min="1806" max="1806" width="4.7109375" style="65" customWidth="1"/>
    <col min="1807" max="1807" width="5" style="65" customWidth="1"/>
    <col min="1808" max="1808" width="2.28515625" style="65" customWidth="1"/>
    <col min="1809" max="1809" width="26" style="65" customWidth="1"/>
    <col min="1810" max="1810" width="8" style="65" customWidth="1"/>
    <col min="1811" max="1811" width="1" style="65" customWidth="1"/>
    <col min="1812" max="1812" width="6.7109375" style="65" customWidth="1"/>
    <col min="1813" max="1813" width="1" style="65" customWidth="1"/>
    <col min="1814" max="1814" width="6.7109375" style="65" customWidth="1"/>
    <col min="1815" max="1815" width="1" style="65" customWidth="1"/>
    <col min="1816" max="1816" width="6.7109375" style="65" customWidth="1"/>
    <col min="1817" max="1817" width="1" style="65" customWidth="1"/>
    <col min="1818" max="1818" width="6.7109375" style="65" customWidth="1"/>
    <col min="1819" max="1819" width="1" style="65" customWidth="1"/>
    <col min="1820" max="1820" width="6.7109375" style="65" customWidth="1"/>
    <col min="1821" max="1821" width="1" style="65" customWidth="1"/>
    <col min="1822" max="1823" width="6.7109375" style="65" customWidth="1"/>
    <col min="1824" max="2048" width="11.42578125" style="65"/>
    <col min="2049" max="2055" width="0" style="65" hidden="1" customWidth="1"/>
    <col min="2056" max="2056" width="13.7109375" style="65" customWidth="1"/>
    <col min="2057" max="2057" width="1.5703125" style="65" customWidth="1"/>
    <col min="2058" max="2058" width="67.7109375" style="65" customWidth="1"/>
    <col min="2059" max="2059" width="15.140625" style="65" customWidth="1"/>
    <col min="2060" max="2061" width="11.42578125" style="65"/>
    <col min="2062" max="2062" width="4.7109375" style="65" customWidth="1"/>
    <col min="2063" max="2063" width="5" style="65" customWidth="1"/>
    <col min="2064" max="2064" width="2.28515625" style="65" customWidth="1"/>
    <col min="2065" max="2065" width="26" style="65" customWidth="1"/>
    <col min="2066" max="2066" width="8" style="65" customWidth="1"/>
    <col min="2067" max="2067" width="1" style="65" customWidth="1"/>
    <col min="2068" max="2068" width="6.7109375" style="65" customWidth="1"/>
    <col min="2069" max="2069" width="1" style="65" customWidth="1"/>
    <col min="2070" max="2070" width="6.7109375" style="65" customWidth="1"/>
    <col min="2071" max="2071" width="1" style="65" customWidth="1"/>
    <col min="2072" max="2072" width="6.7109375" style="65" customWidth="1"/>
    <col min="2073" max="2073" width="1" style="65" customWidth="1"/>
    <col min="2074" max="2074" width="6.7109375" style="65" customWidth="1"/>
    <col min="2075" max="2075" width="1" style="65" customWidth="1"/>
    <col min="2076" max="2076" width="6.7109375" style="65" customWidth="1"/>
    <col min="2077" max="2077" width="1" style="65" customWidth="1"/>
    <col min="2078" max="2079" width="6.7109375" style="65" customWidth="1"/>
    <col min="2080" max="2304" width="11.42578125" style="65"/>
    <col min="2305" max="2311" width="0" style="65" hidden="1" customWidth="1"/>
    <col min="2312" max="2312" width="13.7109375" style="65" customWidth="1"/>
    <col min="2313" max="2313" width="1.5703125" style="65" customWidth="1"/>
    <col min="2314" max="2314" width="67.7109375" style="65" customWidth="1"/>
    <col min="2315" max="2315" width="15.140625" style="65" customWidth="1"/>
    <col min="2316" max="2317" width="11.42578125" style="65"/>
    <col min="2318" max="2318" width="4.7109375" style="65" customWidth="1"/>
    <col min="2319" max="2319" width="5" style="65" customWidth="1"/>
    <col min="2320" max="2320" width="2.28515625" style="65" customWidth="1"/>
    <col min="2321" max="2321" width="26" style="65" customWidth="1"/>
    <col min="2322" max="2322" width="8" style="65" customWidth="1"/>
    <col min="2323" max="2323" width="1" style="65" customWidth="1"/>
    <col min="2324" max="2324" width="6.7109375" style="65" customWidth="1"/>
    <col min="2325" max="2325" width="1" style="65" customWidth="1"/>
    <col min="2326" max="2326" width="6.7109375" style="65" customWidth="1"/>
    <col min="2327" max="2327" width="1" style="65" customWidth="1"/>
    <col min="2328" max="2328" width="6.7109375" style="65" customWidth="1"/>
    <col min="2329" max="2329" width="1" style="65" customWidth="1"/>
    <col min="2330" max="2330" width="6.7109375" style="65" customWidth="1"/>
    <col min="2331" max="2331" width="1" style="65" customWidth="1"/>
    <col min="2332" max="2332" width="6.7109375" style="65" customWidth="1"/>
    <col min="2333" max="2333" width="1" style="65" customWidth="1"/>
    <col min="2334" max="2335" width="6.7109375" style="65" customWidth="1"/>
    <col min="2336" max="2560" width="11.42578125" style="65"/>
    <col min="2561" max="2567" width="0" style="65" hidden="1" customWidth="1"/>
    <col min="2568" max="2568" width="13.7109375" style="65" customWidth="1"/>
    <col min="2569" max="2569" width="1.5703125" style="65" customWidth="1"/>
    <col min="2570" max="2570" width="67.7109375" style="65" customWidth="1"/>
    <col min="2571" max="2571" width="15.140625" style="65" customWidth="1"/>
    <col min="2572" max="2573" width="11.42578125" style="65"/>
    <col min="2574" max="2574" width="4.7109375" style="65" customWidth="1"/>
    <col min="2575" max="2575" width="5" style="65" customWidth="1"/>
    <col min="2576" max="2576" width="2.28515625" style="65" customWidth="1"/>
    <col min="2577" max="2577" width="26" style="65" customWidth="1"/>
    <col min="2578" max="2578" width="8" style="65" customWidth="1"/>
    <col min="2579" max="2579" width="1" style="65" customWidth="1"/>
    <col min="2580" max="2580" width="6.7109375" style="65" customWidth="1"/>
    <col min="2581" max="2581" width="1" style="65" customWidth="1"/>
    <col min="2582" max="2582" width="6.7109375" style="65" customWidth="1"/>
    <col min="2583" max="2583" width="1" style="65" customWidth="1"/>
    <col min="2584" max="2584" width="6.7109375" style="65" customWidth="1"/>
    <col min="2585" max="2585" width="1" style="65" customWidth="1"/>
    <col min="2586" max="2586" width="6.7109375" style="65" customWidth="1"/>
    <col min="2587" max="2587" width="1" style="65" customWidth="1"/>
    <col min="2588" max="2588" width="6.7109375" style="65" customWidth="1"/>
    <col min="2589" max="2589" width="1" style="65" customWidth="1"/>
    <col min="2590" max="2591" width="6.7109375" style="65" customWidth="1"/>
    <col min="2592" max="2816" width="11.42578125" style="65"/>
    <col min="2817" max="2823" width="0" style="65" hidden="1" customWidth="1"/>
    <col min="2824" max="2824" width="13.7109375" style="65" customWidth="1"/>
    <col min="2825" max="2825" width="1.5703125" style="65" customWidth="1"/>
    <col min="2826" max="2826" width="67.7109375" style="65" customWidth="1"/>
    <col min="2827" max="2827" width="15.140625" style="65" customWidth="1"/>
    <col min="2828" max="2829" width="11.42578125" style="65"/>
    <col min="2830" max="2830" width="4.7109375" style="65" customWidth="1"/>
    <col min="2831" max="2831" width="5" style="65" customWidth="1"/>
    <col min="2832" max="2832" width="2.28515625" style="65" customWidth="1"/>
    <col min="2833" max="2833" width="26" style="65" customWidth="1"/>
    <col min="2834" max="2834" width="8" style="65" customWidth="1"/>
    <col min="2835" max="2835" width="1" style="65" customWidth="1"/>
    <col min="2836" max="2836" width="6.7109375" style="65" customWidth="1"/>
    <col min="2837" max="2837" width="1" style="65" customWidth="1"/>
    <col min="2838" max="2838" width="6.7109375" style="65" customWidth="1"/>
    <col min="2839" max="2839" width="1" style="65" customWidth="1"/>
    <col min="2840" max="2840" width="6.7109375" style="65" customWidth="1"/>
    <col min="2841" max="2841" width="1" style="65" customWidth="1"/>
    <col min="2842" max="2842" width="6.7109375" style="65" customWidth="1"/>
    <col min="2843" max="2843" width="1" style="65" customWidth="1"/>
    <col min="2844" max="2844" width="6.7109375" style="65" customWidth="1"/>
    <col min="2845" max="2845" width="1" style="65" customWidth="1"/>
    <col min="2846" max="2847" width="6.7109375" style="65" customWidth="1"/>
    <col min="2848" max="3072" width="11.42578125" style="65"/>
    <col min="3073" max="3079" width="0" style="65" hidden="1" customWidth="1"/>
    <col min="3080" max="3080" width="13.7109375" style="65" customWidth="1"/>
    <col min="3081" max="3081" width="1.5703125" style="65" customWidth="1"/>
    <col min="3082" max="3082" width="67.7109375" style="65" customWidth="1"/>
    <col min="3083" max="3083" width="15.140625" style="65" customWidth="1"/>
    <col min="3084" max="3085" width="11.42578125" style="65"/>
    <col min="3086" max="3086" width="4.7109375" style="65" customWidth="1"/>
    <col min="3087" max="3087" width="5" style="65" customWidth="1"/>
    <col min="3088" max="3088" width="2.28515625" style="65" customWidth="1"/>
    <col min="3089" max="3089" width="26" style="65" customWidth="1"/>
    <col min="3090" max="3090" width="8" style="65" customWidth="1"/>
    <col min="3091" max="3091" width="1" style="65" customWidth="1"/>
    <col min="3092" max="3092" width="6.7109375" style="65" customWidth="1"/>
    <col min="3093" max="3093" width="1" style="65" customWidth="1"/>
    <col min="3094" max="3094" width="6.7109375" style="65" customWidth="1"/>
    <col min="3095" max="3095" width="1" style="65" customWidth="1"/>
    <col min="3096" max="3096" width="6.7109375" style="65" customWidth="1"/>
    <col min="3097" max="3097" width="1" style="65" customWidth="1"/>
    <col min="3098" max="3098" width="6.7109375" style="65" customWidth="1"/>
    <col min="3099" max="3099" width="1" style="65" customWidth="1"/>
    <col min="3100" max="3100" width="6.7109375" style="65" customWidth="1"/>
    <col min="3101" max="3101" width="1" style="65" customWidth="1"/>
    <col min="3102" max="3103" width="6.7109375" style="65" customWidth="1"/>
    <col min="3104" max="3328" width="11.42578125" style="65"/>
    <col min="3329" max="3335" width="0" style="65" hidden="1" customWidth="1"/>
    <col min="3336" max="3336" width="13.7109375" style="65" customWidth="1"/>
    <col min="3337" max="3337" width="1.5703125" style="65" customWidth="1"/>
    <col min="3338" max="3338" width="67.7109375" style="65" customWidth="1"/>
    <col min="3339" max="3339" width="15.140625" style="65" customWidth="1"/>
    <col min="3340" max="3341" width="11.42578125" style="65"/>
    <col min="3342" max="3342" width="4.7109375" style="65" customWidth="1"/>
    <col min="3343" max="3343" width="5" style="65" customWidth="1"/>
    <col min="3344" max="3344" width="2.28515625" style="65" customWidth="1"/>
    <col min="3345" max="3345" width="26" style="65" customWidth="1"/>
    <col min="3346" max="3346" width="8" style="65" customWidth="1"/>
    <col min="3347" max="3347" width="1" style="65" customWidth="1"/>
    <col min="3348" max="3348" width="6.7109375" style="65" customWidth="1"/>
    <col min="3349" max="3349" width="1" style="65" customWidth="1"/>
    <col min="3350" max="3350" width="6.7109375" style="65" customWidth="1"/>
    <col min="3351" max="3351" width="1" style="65" customWidth="1"/>
    <col min="3352" max="3352" width="6.7109375" style="65" customWidth="1"/>
    <col min="3353" max="3353" width="1" style="65" customWidth="1"/>
    <col min="3354" max="3354" width="6.7109375" style="65" customWidth="1"/>
    <col min="3355" max="3355" width="1" style="65" customWidth="1"/>
    <col min="3356" max="3356" width="6.7109375" style="65" customWidth="1"/>
    <col min="3357" max="3357" width="1" style="65" customWidth="1"/>
    <col min="3358" max="3359" width="6.7109375" style="65" customWidth="1"/>
    <col min="3360" max="3584" width="11.42578125" style="65"/>
    <col min="3585" max="3591" width="0" style="65" hidden="1" customWidth="1"/>
    <col min="3592" max="3592" width="13.7109375" style="65" customWidth="1"/>
    <col min="3593" max="3593" width="1.5703125" style="65" customWidth="1"/>
    <col min="3594" max="3594" width="67.7109375" style="65" customWidth="1"/>
    <col min="3595" max="3595" width="15.140625" style="65" customWidth="1"/>
    <col min="3596" max="3597" width="11.42578125" style="65"/>
    <col min="3598" max="3598" width="4.7109375" style="65" customWidth="1"/>
    <col min="3599" max="3599" width="5" style="65" customWidth="1"/>
    <col min="3600" max="3600" width="2.28515625" style="65" customWidth="1"/>
    <col min="3601" max="3601" width="26" style="65" customWidth="1"/>
    <col min="3602" max="3602" width="8" style="65" customWidth="1"/>
    <col min="3603" max="3603" width="1" style="65" customWidth="1"/>
    <col min="3604" max="3604" width="6.7109375" style="65" customWidth="1"/>
    <col min="3605" max="3605" width="1" style="65" customWidth="1"/>
    <col min="3606" max="3606" width="6.7109375" style="65" customWidth="1"/>
    <col min="3607" max="3607" width="1" style="65" customWidth="1"/>
    <col min="3608" max="3608" width="6.7109375" style="65" customWidth="1"/>
    <col min="3609" max="3609" width="1" style="65" customWidth="1"/>
    <col min="3610" max="3610" width="6.7109375" style="65" customWidth="1"/>
    <col min="3611" max="3611" width="1" style="65" customWidth="1"/>
    <col min="3612" max="3612" width="6.7109375" style="65" customWidth="1"/>
    <col min="3613" max="3613" width="1" style="65" customWidth="1"/>
    <col min="3614" max="3615" width="6.7109375" style="65" customWidth="1"/>
    <col min="3616" max="3840" width="11.42578125" style="65"/>
    <col min="3841" max="3847" width="0" style="65" hidden="1" customWidth="1"/>
    <col min="3848" max="3848" width="13.7109375" style="65" customWidth="1"/>
    <col min="3849" max="3849" width="1.5703125" style="65" customWidth="1"/>
    <col min="3850" max="3850" width="67.7109375" style="65" customWidth="1"/>
    <col min="3851" max="3851" width="15.140625" style="65" customWidth="1"/>
    <col min="3852" max="3853" width="11.42578125" style="65"/>
    <col min="3854" max="3854" width="4.7109375" style="65" customWidth="1"/>
    <col min="3855" max="3855" width="5" style="65" customWidth="1"/>
    <col min="3856" max="3856" width="2.28515625" style="65" customWidth="1"/>
    <col min="3857" max="3857" width="26" style="65" customWidth="1"/>
    <col min="3858" max="3858" width="8" style="65" customWidth="1"/>
    <col min="3859" max="3859" width="1" style="65" customWidth="1"/>
    <col min="3860" max="3860" width="6.7109375" style="65" customWidth="1"/>
    <col min="3861" max="3861" width="1" style="65" customWidth="1"/>
    <col min="3862" max="3862" width="6.7109375" style="65" customWidth="1"/>
    <col min="3863" max="3863" width="1" style="65" customWidth="1"/>
    <col min="3864" max="3864" width="6.7109375" style="65" customWidth="1"/>
    <col min="3865" max="3865" width="1" style="65" customWidth="1"/>
    <col min="3866" max="3866" width="6.7109375" style="65" customWidth="1"/>
    <col min="3867" max="3867" width="1" style="65" customWidth="1"/>
    <col min="3868" max="3868" width="6.7109375" style="65" customWidth="1"/>
    <col min="3869" max="3869" width="1" style="65" customWidth="1"/>
    <col min="3870" max="3871" width="6.7109375" style="65" customWidth="1"/>
    <col min="3872" max="4096" width="11.42578125" style="65"/>
    <col min="4097" max="4103" width="0" style="65" hidden="1" customWidth="1"/>
    <col min="4104" max="4104" width="13.7109375" style="65" customWidth="1"/>
    <col min="4105" max="4105" width="1.5703125" style="65" customWidth="1"/>
    <col min="4106" max="4106" width="67.7109375" style="65" customWidth="1"/>
    <col min="4107" max="4107" width="15.140625" style="65" customWidth="1"/>
    <col min="4108" max="4109" width="11.42578125" style="65"/>
    <col min="4110" max="4110" width="4.7109375" style="65" customWidth="1"/>
    <col min="4111" max="4111" width="5" style="65" customWidth="1"/>
    <col min="4112" max="4112" width="2.28515625" style="65" customWidth="1"/>
    <col min="4113" max="4113" width="26" style="65" customWidth="1"/>
    <col min="4114" max="4114" width="8" style="65" customWidth="1"/>
    <col min="4115" max="4115" width="1" style="65" customWidth="1"/>
    <col min="4116" max="4116" width="6.7109375" style="65" customWidth="1"/>
    <col min="4117" max="4117" width="1" style="65" customWidth="1"/>
    <col min="4118" max="4118" width="6.7109375" style="65" customWidth="1"/>
    <col min="4119" max="4119" width="1" style="65" customWidth="1"/>
    <col min="4120" max="4120" width="6.7109375" style="65" customWidth="1"/>
    <col min="4121" max="4121" width="1" style="65" customWidth="1"/>
    <col min="4122" max="4122" width="6.7109375" style="65" customWidth="1"/>
    <col min="4123" max="4123" width="1" style="65" customWidth="1"/>
    <col min="4124" max="4124" width="6.7109375" style="65" customWidth="1"/>
    <col min="4125" max="4125" width="1" style="65" customWidth="1"/>
    <col min="4126" max="4127" width="6.7109375" style="65" customWidth="1"/>
    <col min="4128" max="4352" width="11.42578125" style="65"/>
    <col min="4353" max="4359" width="0" style="65" hidden="1" customWidth="1"/>
    <col min="4360" max="4360" width="13.7109375" style="65" customWidth="1"/>
    <col min="4361" max="4361" width="1.5703125" style="65" customWidth="1"/>
    <col min="4362" max="4362" width="67.7109375" style="65" customWidth="1"/>
    <col min="4363" max="4363" width="15.140625" style="65" customWidth="1"/>
    <col min="4364" max="4365" width="11.42578125" style="65"/>
    <col min="4366" max="4366" width="4.7109375" style="65" customWidth="1"/>
    <col min="4367" max="4367" width="5" style="65" customWidth="1"/>
    <col min="4368" max="4368" width="2.28515625" style="65" customWidth="1"/>
    <col min="4369" max="4369" width="26" style="65" customWidth="1"/>
    <col min="4370" max="4370" width="8" style="65" customWidth="1"/>
    <col min="4371" max="4371" width="1" style="65" customWidth="1"/>
    <col min="4372" max="4372" width="6.7109375" style="65" customWidth="1"/>
    <col min="4373" max="4373" width="1" style="65" customWidth="1"/>
    <col min="4374" max="4374" width="6.7109375" style="65" customWidth="1"/>
    <col min="4375" max="4375" width="1" style="65" customWidth="1"/>
    <col min="4376" max="4376" width="6.7109375" style="65" customWidth="1"/>
    <col min="4377" max="4377" width="1" style="65" customWidth="1"/>
    <col min="4378" max="4378" width="6.7109375" style="65" customWidth="1"/>
    <col min="4379" max="4379" width="1" style="65" customWidth="1"/>
    <col min="4380" max="4380" width="6.7109375" style="65" customWidth="1"/>
    <col min="4381" max="4381" width="1" style="65" customWidth="1"/>
    <col min="4382" max="4383" width="6.7109375" style="65" customWidth="1"/>
    <col min="4384" max="4608" width="11.42578125" style="65"/>
    <col min="4609" max="4615" width="0" style="65" hidden="1" customWidth="1"/>
    <col min="4616" max="4616" width="13.7109375" style="65" customWidth="1"/>
    <col min="4617" max="4617" width="1.5703125" style="65" customWidth="1"/>
    <col min="4618" max="4618" width="67.7109375" style="65" customWidth="1"/>
    <col min="4619" max="4619" width="15.140625" style="65" customWidth="1"/>
    <col min="4620" max="4621" width="11.42578125" style="65"/>
    <col min="4622" max="4622" width="4.7109375" style="65" customWidth="1"/>
    <col min="4623" max="4623" width="5" style="65" customWidth="1"/>
    <col min="4624" max="4624" width="2.28515625" style="65" customWidth="1"/>
    <col min="4625" max="4625" width="26" style="65" customWidth="1"/>
    <col min="4626" max="4626" width="8" style="65" customWidth="1"/>
    <col min="4627" max="4627" width="1" style="65" customWidth="1"/>
    <col min="4628" max="4628" width="6.7109375" style="65" customWidth="1"/>
    <col min="4629" max="4629" width="1" style="65" customWidth="1"/>
    <col min="4630" max="4630" width="6.7109375" style="65" customWidth="1"/>
    <col min="4631" max="4631" width="1" style="65" customWidth="1"/>
    <col min="4632" max="4632" width="6.7109375" style="65" customWidth="1"/>
    <col min="4633" max="4633" width="1" style="65" customWidth="1"/>
    <col min="4634" max="4634" width="6.7109375" style="65" customWidth="1"/>
    <col min="4635" max="4635" width="1" style="65" customWidth="1"/>
    <col min="4636" max="4636" width="6.7109375" style="65" customWidth="1"/>
    <col min="4637" max="4637" width="1" style="65" customWidth="1"/>
    <col min="4638" max="4639" width="6.7109375" style="65" customWidth="1"/>
    <col min="4640" max="4864" width="11.42578125" style="65"/>
    <col min="4865" max="4871" width="0" style="65" hidden="1" customWidth="1"/>
    <col min="4872" max="4872" width="13.7109375" style="65" customWidth="1"/>
    <col min="4873" max="4873" width="1.5703125" style="65" customWidth="1"/>
    <col min="4874" max="4874" width="67.7109375" style="65" customWidth="1"/>
    <col min="4875" max="4875" width="15.140625" style="65" customWidth="1"/>
    <col min="4876" max="4877" width="11.42578125" style="65"/>
    <col min="4878" max="4878" width="4.7109375" style="65" customWidth="1"/>
    <col min="4879" max="4879" width="5" style="65" customWidth="1"/>
    <col min="4880" max="4880" width="2.28515625" style="65" customWidth="1"/>
    <col min="4881" max="4881" width="26" style="65" customWidth="1"/>
    <col min="4882" max="4882" width="8" style="65" customWidth="1"/>
    <col min="4883" max="4883" width="1" style="65" customWidth="1"/>
    <col min="4884" max="4884" width="6.7109375" style="65" customWidth="1"/>
    <col min="4885" max="4885" width="1" style="65" customWidth="1"/>
    <col min="4886" max="4886" width="6.7109375" style="65" customWidth="1"/>
    <col min="4887" max="4887" width="1" style="65" customWidth="1"/>
    <col min="4888" max="4888" width="6.7109375" style="65" customWidth="1"/>
    <col min="4889" max="4889" width="1" style="65" customWidth="1"/>
    <col min="4890" max="4890" width="6.7109375" style="65" customWidth="1"/>
    <col min="4891" max="4891" width="1" style="65" customWidth="1"/>
    <col min="4892" max="4892" width="6.7109375" style="65" customWidth="1"/>
    <col min="4893" max="4893" width="1" style="65" customWidth="1"/>
    <col min="4894" max="4895" width="6.7109375" style="65" customWidth="1"/>
    <col min="4896" max="5120" width="11.42578125" style="65"/>
    <col min="5121" max="5127" width="0" style="65" hidden="1" customWidth="1"/>
    <col min="5128" max="5128" width="13.7109375" style="65" customWidth="1"/>
    <col min="5129" max="5129" width="1.5703125" style="65" customWidth="1"/>
    <col min="5130" max="5130" width="67.7109375" style="65" customWidth="1"/>
    <col min="5131" max="5131" width="15.140625" style="65" customWidth="1"/>
    <col min="5132" max="5133" width="11.42578125" style="65"/>
    <col min="5134" max="5134" width="4.7109375" style="65" customWidth="1"/>
    <col min="5135" max="5135" width="5" style="65" customWidth="1"/>
    <col min="5136" max="5136" width="2.28515625" style="65" customWidth="1"/>
    <col min="5137" max="5137" width="26" style="65" customWidth="1"/>
    <col min="5138" max="5138" width="8" style="65" customWidth="1"/>
    <col min="5139" max="5139" width="1" style="65" customWidth="1"/>
    <col min="5140" max="5140" width="6.7109375" style="65" customWidth="1"/>
    <col min="5141" max="5141" width="1" style="65" customWidth="1"/>
    <col min="5142" max="5142" width="6.7109375" style="65" customWidth="1"/>
    <col min="5143" max="5143" width="1" style="65" customWidth="1"/>
    <col min="5144" max="5144" width="6.7109375" style="65" customWidth="1"/>
    <col min="5145" max="5145" width="1" style="65" customWidth="1"/>
    <col min="5146" max="5146" width="6.7109375" style="65" customWidth="1"/>
    <col min="5147" max="5147" width="1" style="65" customWidth="1"/>
    <col min="5148" max="5148" width="6.7109375" style="65" customWidth="1"/>
    <col min="5149" max="5149" width="1" style="65" customWidth="1"/>
    <col min="5150" max="5151" width="6.7109375" style="65" customWidth="1"/>
    <col min="5152" max="5376" width="11.42578125" style="65"/>
    <col min="5377" max="5383" width="0" style="65" hidden="1" customWidth="1"/>
    <col min="5384" max="5384" width="13.7109375" style="65" customWidth="1"/>
    <col min="5385" max="5385" width="1.5703125" style="65" customWidth="1"/>
    <col min="5386" max="5386" width="67.7109375" style="65" customWidth="1"/>
    <col min="5387" max="5387" width="15.140625" style="65" customWidth="1"/>
    <col min="5388" max="5389" width="11.42578125" style="65"/>
    <col min="5390" max="5390" width="4.7109375" style="65" customWidth="1"/>
    <col min="5391" max="5391" width="5" style="65" customWidth="1"/>
    <col min="5392" max="5392" width="2.28515625" style="65" customWidth="1"/>
    <col min="5393" max="5393" width="26" style="65" customWidth="1"/>
    <col min="5394" max="5394" width="8" style="65" customWidth="1"/>
    <col min="5395" max="5395" width="1" style="65" customWidth="1"/>
    <col min="5396" max="5396" width="6.7109375" style="65" customWidth="1"/>
    <col min="5397" max="5397" width="1" style="65" customWidth="1"/>
    <col min="5398" max="5398" width="6.7109375" style="65" customWidth="1"/>
    <col min="5399" max="5399" width="1" style="65" customWidth="1"/>
    <col min="5400" max="5400" width="6.7109375" style="65" customWidth="1"/>
    <col min="5401" max="5401" width="1" style="65" customWidth="1"/>
    <col min="5402" max="5402" width="6.7109375" style="65" customWidth="1"/>
    <col min="5403" max="5403" width="1" style="65" customWidth="1"/>
    <col min="5404" max="5404" width="6.7109375" style="65" customWidth="1"/>
    <col min="5405" max="5405" width="1" style="65" customWidth="1"/>
    <col min="5406" max="5407" width="6.7109375" style="65" customWidth="1"/>
    <col min="5408" max="5632" width="11.42578125" style="65"/>
    <col min="5633" max="5639" width="0" style="65" hidden="1" customWidth="1"/>
    <col min="5640" max="5640" width="13.7109375" style="65" customWidth="1"/>
    <col min="5641" max="5641" width="1.5703125" style="65" customWidth="1"/>
    <col min="5642" max="5642" width="67.7109375" style="65" customWidth="1"/>
    <col min="5643" max="5643" width="15.140625" style="65" customWidth="1"/>
    <col min="5644" max="5645" width="11.42578125" style="65"/>
    <col min="5646" max="5646" width="4.7109375" style="65" customWidth="1"/>
    <col min="5647" max="5647" width="5" style="65" customWidth="1"/>
    <col min="5648" max="5648" width="2.28515625" style="65" customWidth="1"/>
    <col min="5649" max="5649" width="26" style="65" customWidth="1"/>
    <col min="5650" max="5650" width="8" style="65" customWidth="1"/>
    <col min="5651" max="5651" width="1" style="65" customWidth="1"/>
    <col min="5652" max="5652" width="6.7109375" style="65" customWidth="1"/>
    <col min="5653" max="5653" width="1" style="65" customWidth="1"/>
    <col min="5654" max="5654" width="6.7109375" style="65" customWidth="1"/>
    <col min="5655" max="5655" width="1" style="65" customWidth="1"/>
    <col min="5656" max="5656" width="6.7109375" style="65" customWidth="1"/>
    <col min="5657" max="5657" width="1" style="65" customWidth="1"/>
    <col min="5658" max="5658" width="6.7109375" style="65" customWidth="1"/>
    <col min="5659" max="5659" width="1" style="65" customWidth="1"/>
    <col min="5660" max="5660" width="6.7109375" style="65" customWidth="1"/>
    <col min="5661" max="5661" width="1" style="65" customWidth="1"/>
    <col min="5662" max="5663" width="6.7109375" style="65" customWidth="1"/>
    <col min="5664" max="5888" width="11.42578125" style="65"/>
    <col min="5889" max="5895" width="0" style="65" hidden="1" customWidth="1"/>
    <col min="5896" max="5896" width="13.7109375" style="65" customWidth="1"/>
    <col min="5897" max="5897" width="1.5703125" style="65" customWidth="1"/>
    <col min="5898" max="5898" width="67.7109375" style="65" customWidth="1"/>
    <col min="5899" max="5899" width="15.140625" style="65" customWidth="1"/>
    <col min="5900" max="5901" width="11.42578125" style="65"/>
    <col min="5902" max="5902" width="4.7109375" style="65" customWidth="1"/>
    <col min="5903" max="5903" width="5" style="65" customWidth="1"/>
    <col min="5904" max="5904" width="2.28515625" style="65" customWidth="1"/>
    <col min="5905" max="5905" width="26" style="65" customWidth="1"/>
    <col min="5906" max="5906" width="8" style="65" customWidth="1"/>
    <col min="5907" max="5907" width="1" style="65" customWidth="1"/>
    <col min="5908" max="5908" width="6.7109375" style="65" customWidth="1"/>
    <col min="5909" max="5909" width="1" style="65" customWidth="1"/>
    <col min="5910" max="5910" width="6.7109375" style="65" customWidth="1"/>
    <col min="5911" max="5911" width="1" style="65" customWidth="1"/>
    <col min="5912" max="5912" width="6.7109375" style="65" customWidth="1"/>
    <col min="5913" max="5913" width="1" style="65" customWidth="1"/>
    <col min="5914" max="5914" width="6.7109375" style="65" customWidth="1"/>
    <col min="5915" max="5915" width="1" style="65" customWidth="1"/>
    <col min="5916" max="5916" width="6.7109375" style="65" customWidth="1"/>
    <col min="5917" max="5917" width="1" style="65" customWidth="1"/>
    <col min="5918" max="5919" width="6.7109375" style="65" customWidth="1"/>
    <col min="5920" max="6144" width="11.42578125" style="65"/>
    <col min="6145" max="6151" width="0" style="65" hidden="1" customWidth="1"/>
    <col min="6152" max="6152" width="13.7109375" style="65" customWidth="1"/>
    <col min="6153" max="6153" width="1.5703125" style="65" customWidth="1"/>
    <col min="6154" max="6154" width="67.7109375" style="65" customWidth="1"/>
    <col min="6155" max="6155" width="15.140625" style="65" customWidth="1"/>
    <col min="6156" max="6157" width="11.42578125" style="65"/>
    <col min="6158" max="6158" width="4.7109375" style="65" customWidth="1"/>
    <col min="6159" max="6159" width="5" style="65" customWidth="1"/>
    <col min="6160" max="6160" width="2.28515625" style="65" customWidth="1"/>
    <col min="6161" max="6161" width="26" style="65" customWidth="1"/>
    <col min="6162" max="6162" width="8" style="65" customWidth="1"/>
    <col min="6163" max="6163" width="1" style="65" customWidth="1"/>
    <col min="6164" max="6164" width="6.7109375" style="65" customWidth="1"/>
    <col min="6165" max="6165" width="1" style="65" customWidth="1"/>
    <col min="6166" max="6166" width="6.7109375" style="65" customWidth="1"/>
    <col min="6167" max="6167" width="1" style="65" customWidth="1"/>
    <col min="6168" max="6168" width="6.7109375" style="65" customWidth="1"/>
    <col min="6169" max="6169" width="1" style="65" customWidth="1"/>
    <col min="6170" max="6170" width="6.7109375" style="65" customWidth="1"/>
    <col min="6171" max="6171" width="1" style="65" customWidth="1"/>
    <col min="6172" max="6172" width="6.7109375" style="65" customWidth="1"/>
    <col min="6173" max="6173" width="1" style="65" customWidth="1"/>
    <col min="6174" max="6175" width="6.7109375" style="65" customWidth="1"/>
    <col min="6176" max="6400" width="11.42578125" style="65"/>
    <col min="6401" max="6407" width="0" style="65" hidden="1" customWidth="1"/>
    <col min="6408" max="6408" width="13.7109375" style="65" customWidth="1"/>
    <col min="6409" max="6409" width="1.5703125" style="65" customWidth="1"/>
    <col min="6410" max="6410" width="67.7109375" style="65" customWidth="1"/>
    <col min="6411" max="6411" width="15.140625" style="65" customWidth="1"/>
    <col min="6412" max="6413" width="11.42578125" style="65"/>
    <col min="6414" max="6414" width="4.7109375" style="65" customWidth="1"/>
    <col min="6415" max="6415" width="5" style="65" customWidth="1"/>
    <col min="6416" max="6416" width="2.28515625" style="65" customWidth="1"/>
    <col min="6417" max="6417" width="26" style="65" customWidth="1"/>
    <col min="6418" max="6418" width="8" style="65" customWidth="1"/>
    <col min="6419" max="6419" width="1" style="65" customWidth="1"/>
    <col min="6420" max="6420" width="6.7109375" style="65" customWidth="1"/>
    <col min="6421" max="6421" width="1" style="65" customWidth="1"/>
    <col min="6422" max="6422" width="6.7109375" style="65" customWidth="1"/>
    <col min="6423" max="6423" width="1" style="65" customWidth="1"/>
    <col min="6424" max="6424" width="6.7109375" style="65" customWidth="1"/>
    <col min="6425" max="6425" width="1" style="65" customWidth="1"/>
    <col min="6426" max="6426" width="6.7109375" style="65" customWidth="1"/>
    <col min="6427" max="6427" width="1" style="65" customWidth="1"/>
    <col min="6428" max="6428" width="6.7109375" style="65" customWidth="1"/>
    <col min="6429" max="6429" width="1" style="65" customWidth="1"/>
    <col min="6430" max="6431" width="6.7109375" style="65" customWidth="1"/>
    <col min="6432" max="6656" width="11.42578125" style="65"/>
    <col min="6657" max="6663" width="0" style="65" hidden="1" customWidth="1"/>
    <col min="6664" max="6664" width="13.7109375" style="65" customWidth="1"/>
    <col min="6665" max="6665" width="1.5703125" style="65" customWidth="1"/>
    <col min="6666" max="6666" width="67.7109375" style="65" customWidth="1"/>
    <col min="6667" max="6667" width="15.140625" style="65" customWidth="1"/>
    <col min="6668" max="6669" width="11.42578125" style="65"/>
    <col min="6670" max="6670" width="4.7109375" style="65" customWidth="1"/>
    <col min="6671" max="6671" width="5" style="65" customWidth="1"/>
    <col min="6672" max="6672" width="2.28515625" style="65" customWidth="1"/>
    <col min="6673" max="6673" width="26" style="65" customWidth="1"/>
    <col min="6674" max="6674" width="8" style="65" customWidth="1"/>
    <col min="6675" max="6675" width="1" style="65" customWidth="1"/>
    <col min="6676" max="6676" width="6.7109375" style="65" customWidth="1"/>
    <col min="6677" max="6677" width="1" style="65" customWidth="1"/>
    <col min="6678" max="6678" width="6.7109375" style="65" customWidth="1"/>
    <col min="6679" max="6679" width="1" style="65" customWidth="1"/>
    <col min="6680" max="6680" width="6.7109375" style="65" customWidth="1"/>
    <col min="6681" max="6681" width="1" style="65" customWidth="1"/>
    <col min="6682" max="6682" width="6.7109375" style="65" customWidth="1"/>
    <col min="6683" max="6683" width="1" style="65" customWidth="1"/>
    <col min="6684" max="6684" width="6.7109375" style="65" customWidth="1"/>
    <col min="6685" max="6685" width="1" style="65" customWidth="1"/>
    <col min="6686" max="6687" width="6.7109375" style="65" customWidth="1"/>
    <col min="6688" max="6912" width="11.42578125" style="65"/>
    <col min="6913" max="6919" width="0" style="65" hidden="1" customWidth="1"/>
    <col min="6920" max="6920" width="13.7109375" style="65" customWidth="1"/>
    <col min="6921" max="6921" width="1.5703125" style="65" customWidth="1"/>
    <col min="6922" max="6922" width="67.7109375" style="65" customWidth="1"/>
    <col min="6923" max="6923" width="15.140625" style="65" customWidth="1"/>
    <col min="6924" max="6925" width="11.42578125" style="65"/>
    <col min="6926" max="6926" width="4.7109375" style="65" customWidth="1"/>
    <col min="6927" max="6927" width="5" style="65" customWidth="1"/>
    <col min="6928" max="6928" width="2.28515625" style="65" customWidth="1"/>
    <col min="6929" max="6929" width="26" style="65" customWidth="1"/>
    <col min="6930" max="6930" width="8" style="65" customWidth="1"/>
    <col min="6931" max="6931" width="1" style="65" customWidth="1"/>
    <col min="6932" max="6932" width="6.7109375" style="65" customWidth="1"/>
    <col min="6933" max="6933" width="1" style="65" customWidth="1"/>
    <col min="6934" max="6934" width="6.7109375" style="65" customWidth="1"/>
    <col min="6935" max="6935" width="1" style="65" customWidth="1"/>
    <col min="6936" max="6936" width="6.7109375" style="65" customWidth="1"/>
    <col min="6937" max="6937" width="1" style="65" customWidth="1"/>
    <col min="6938" max="6938" width="6.7109375" style="65" customWidth="1"/>
    <col min="6939" max="6939" width="1" style="65" customWidth="1"/>
    <col min="6940" max="6940" width="6.7109375" style="65" customWidth="1"/>
    <col min="6941" max="6941" width="1" style="65" customWidth="1"/>
    <col min="6942" max="6943" width="6.7109375" style="65" customWidth="1"/>
    <col min="6944" max="7168" width="11.42578125" style="65"/>
    <col min="7169" max="7175" width="0" style="65" hidden="1" customWidth="1"/>
    <col min="7176" max="7176" width="13.7109375" style="65" customWidth="1"/>
    <col min="7177" max="7177" width="1.5703125" style="65" customWidth="1"/>
    <col min="7178" max="7178" width="67.7109375" style="65" customWidth="1"/>
    <col min="7179" max="7179" width="15.140625" style="65" customWidth="1"/>
    <col min="7180" max="7181" width="11.42578125" style="65"/>
    <col min="7182" max="7182" width="4.7109375" style="65" customWidth="1"/>
    <col min="7183" max="7183" width="5" style="65" customWidth="1"/>
    <col min="7184" max="7184" width="2.28515625" style="65" customWidth="1"/>
    <col min="7185" max="7185" width="26" style="65" customWidth="1"/>
    <col min="7186" max="7186" width="8" style="65" customWidth="1"/>
    <col min="7187" max="7187" width="1" style="65" customWidth="1"/>
    <col min="7188" max="7188" width="6.7109375" style="65" customWidth="1"/>
    <col min="7189" max="7189" width="1" style="65" customWidth="1"/>
    <col min="7190" max="7190" width="6.7109375" style="65" customWidth="1"/>
    <col min="7191" max="7191" width="1" style="65" customWidth="1"/>
    <col min="7192" max="7192" width="6.7109375" style="65" customWidth="1"/>
    <col min="7193" max="7193" width="1" style="65" customWidth="1"/>
    <col min="7194" max="7194" width="6.7109375" style="65" customWidth="1"/>
    <col min="7195" max="7195" width="1" style="65" customWidth="1"/>
    <col min="7196" max="7196" width="6.7109375" style="65" customWidth="1"/>
    <col min="7197" max="7197" width="1" style="65" customWidth="1"/>
    <col min="7198" max="7199" width="6.7109375" style="65" customWidth="1"/>
    <col min="7200" max="7424" width="11.42578125" style="65"/>
    <col min="7425" max="7431" width="0" style="65" hidden="1" customWidth="1"/>
    <col min="7432" max="7432" width="13.7109375" style="65" customWidth="1"/>
    <col min="7433" max="7433" width="1.5703125" style="65" customWidth="1"/>
    <col min="7434" max="7434" width="67.7109375" style="65" customWidth="1"/>
    <col min="7435" max="7435" width="15.140625" style="65" customWidth="1"/>
    <col min="7436" max="7437" width="11.42578125" style="65"/>
    <col min="7438" max="7438" width="4.7109375" style="65" customWidth="1"/>
    <col min="7439" max="7439" width="5" style="65" customWidth="1"/>
    <col min="7440" max="7440" width="2.28515625" style="65" customWidth="1"/>
    <col min="7441" max="7441" width="26" style="65" customWidth="1"/>
    <col min="7442" max="7442" width="8" style="65" customWidth="1"/>
    <col min="7443" max="7443" width="1" style="65" customWidth="1"/>
    <col min="7444" max="7444" width="6.7109375" style="65" customWidth="1"/>
    <col min="7445" max="7445" width="1" style="65" customWidth="1"/>
    <col min="7446" max="7446" width="6.7109375" style="65" customWidth="1"/>
    <col min="7447" max="7447" width="1" style="65" customWidth="1"/>
    <col min="7448" max="7448" width="6.7109375" style="65" customWidth="1"/>
    <col min="7449" max="7449" width="1" style="65" customWidth="1"/>
    <col min="7450" max="7450" width="6.7109375" style="65" customWidth="1"/>
    <col min="7451" max="7451" width="1" style="65" customWidth="1"/>
    <col min="7452" max="7452" width="6.7109375" style="65" customWidth="1"/>
    <col min="7453" max="7453" width="1" style="65" customWidth="1"/>
    <col min="7454" max="7455" width="6.7109375" style="65" customWidth="1"/>
    <col min="7456" max="7680" width="11.42578125" style="65"/>
    <col min="7681" max="7687" width="0" style="65" hidden="1" customWidth="1"/>
    <col min="7688" max="7688" width="13.7109375" style="65" customWidth="1"/>
    <col min="7689" max="7689" width="1.5703125" style="65" customWidth="1"/>
    <col min="7690" max="7690" width="67.7109375" style="65" customWidth="1"/>
    <col min="7691" max="7691" width="15.140625" style="65" customWidth="1"/>
    <col min="7692" max="7693" width="11.42578125" style="65"/>
    <col min="7694" max="7694" width="4.7109375" style="65" customWidth="1"/>
    <col min="7695" max="7695" width="5" style="65" customWidth="1"/>
    <col min="7696" max="7696" width="2.28515625" style="65" customWidth="1"/>
    <col min="7697" max="7697" width="26" style="65" customWidth="1"/>
    <col min="7698" max="7698" width="8" style="65" customWidth="1"/>
    <col min="7699" max="7699" width="1" style="65" customWidth="1"/>
    <col min="7700" max="7700" width="6.7109375" style="65" customWidth="1"/>
    <col min="7701" max="7701" width="1" style="65" customWidth="1"/>
    <col min="7702" max="7702" width="6.7109375" style="65" customWidth="1"/>
    <col min="7703" max="7703" width="1" style="65" customWidth="1"/>
    <col min="7704" max="7704" width="6.7109375" style="65" customWidth="1"/>
    <col min="7705" max="7705" width="1" style="65" customWidth="1"/>
    <col min="7706" max="7706" width="6.7109375" style="65" customWidth="1"/>
    <col min="7707" max="7707" width="1" style="65" customWidth="1"/>
    <col min="7708" max="7708" width="6.7109375" style="65" customWidth="1"/>
    <col min="7709" max="7709" width="1" style="65" customWidth="1"/>
    <col min="7710" max="7711" width="6.7109375" style="65" customWidth="1"/>
    <col min="7712" max="7936" width="11.42578125" style="65"/>
    <col min="7937" max="7943" width="0" style="65" hidden="1" customWidth="1"/>
    <col min="7944" max="7944" width="13.7109375" style="65" customWidth="1"/>
    <col min="7945" max="7945" width="1.5703125" style="65" customWidth="1"/>
    <col min="7946" max="7946" width="67.7109375" style="65" customWidth="1"/>
    <col min="7947" max="7947" width="15.140625" style="65" customWidth="1"/>
    <col min="7948" max="7949" width="11.42578125" style="65"/>
    <col min="7950" max="7950" width="4.7109375" style="65" customWidth="1"/>
    <col min="7951" max="7951" width="5" style="65" customWidth="1"/>
    <col min="7952" max="7952" width="2.28515625" style="65" customWidth="1"/>
    <col min="7953" max="7953" width="26" style="65" customWidth="1"/>
    <col min="7954" max="7954" width="8" style="65" customWidth="1"/>
    <col min="7955" max="7955" width="1" style="65" customWidth="1"/>
    <col min="7956" max="7956" width="6.7109375" style="65" customWidth="1"/>
    <col min="7957" max="7957" width="1" style="65" customWidth="1"/>
    <col min="7958" max="7958" width="6.7109375" style="65" customWidth="1"/>
    <col min="7959" max="7959" width="1" style="65" customWidth="1"/>
    <col min="7960" max="7960" width="6.7109375" style="65" customWidth="1"/>
    <col min="7961" max="7961" width="1" style="65" customWidth="1"/>
    <col min="7962" max="7962" width="6.7109375" style="65" customWidth="1"/>
    <col min="7963" max="7963" width="1" style="65" customWidth="1"/>
    <col min="7964" max="7964" width="6.7109375" style="65" customWidth="1"/>
    <col min="7965" max="7965" width="1" style="65" customWidth="1"/>
    <col min="7966" max="7967" width="6.7109375" style="65" customWidth="1"/>
    <col min="7968" max="8192" width="11.42578125" style="65"/>
    <col min="8193" max="8199" width="0" style="65" hidden="1" customWidth="1"/>
    <col min="8200" max="8200" width="13.7109375" style="65" customWidth="1"/>
    <col min="8201" max="8201" width="1.5703125" style="65" customWidth="1"/>
    <col min="8202" max="8202" width="67.7109375" style="65" customWidth="1"/>
    <col min="8203" max="8203" width="15.140625" style="65" customWidth="1"/>
    <col min="8204" max="8205" width="11.42578125" style="65"/>
    <col min="8206" max="8206" width="4.7109375" style="65" customWidth="1"/>
    <col min="8207" max="8207" width="5" style="65" customWidth="1"/>
    <col min="8208" max="8208" width="2.28515625" style="65" customWidth="1"/>
    <col min="8209" max="8209" width="26" style="65" customWidth="1"/>
    <col min="8210" max="8210" width="8" style="65" customWidth="1"/>
    <col min="8211" max="8211" width="1" style="65" customWidth="1"/>
    <col min="8212" max="8212" width="6.7109375" style="65" customWidth="1"/>
    <col min="8213" max="8213" width="1" style="65" customWidth="1"/>
    <col min="8214" max="8214" width="6.7109375" style="65" customWidth="1"/>
    <col min="8215" max="8215" width="1" style="65" customWidth="1"/>
    <col min="8216" max="8216" width="6.7109375" style="65" customWidth="1"/>
    <col min="8217" max="8217" width="1" style="65" customWidth="1"/>
    <col min="8218" max="8218" width="6.7109375" style="65" customWidth="1"/>
    <col min="8219" max="8219" width="1" style="65" customWidth="1"/>
    <col min="8220" max="8220" width="6.7109375" style="65" customWidth="1"/>
    <col min="8221" max="8221" width="1" style="65" customWidth="1"/>
    <col min="8222" max="8223" width="6.7109375" style="65" customWidth="1"/>
    <col min="8224" max="8448" width="11.42578125" style="65"/>
    <col min="8449" max="8455" width="0" style="65" hidden="1" customWidth="1"/>
    <col min="8456" max="8456" width="13.7109375" style="65" customWidth="1"/>
    <col min="8457" max="8457" width="1.5703125" style="65" customWidth="1"/>
    <col min="8458" max="8458" width="67.7109375" style="65" customWidth="1"/>
    <col min="8459" max="8459" width="15.140625" style="65" customWidth="1"/>
    <col min="8460" max="8461" width="11.42578125" style="65"/>
    <col min="8462" max="8462" width="4.7109375" style="65" customWidth="1"/>
    <col min="8463" max="8463" width="5" style="65" customWidth="1"/>
    <col min="8464" max="8464" width="2.28515625" style="65" customWidth="1"/>
    <col min="8465" max="8465" width="26" style="65" customWidth="1"/>
    <col min="8466" max="8466" width="8" style="65" customWidth="1"/>
    <col min="8467" max="8467" width="1" style="65" customWidth="1"/>
    <col min="8468" max="8468" width="6.7109375" style="65" customWidth="1"/>
    <col min="8469" max="8469" width="1" style="65" customWidth="1"/>
    <col min="8470" max="8470" width="6.7109375" style="65" customWidth="1"/>
    <col min="8471" max="8471" width="1" style="65" customWidth="1"/>
    <col min="8472" max="8472" width="6.7109375" style="65" customWidth="1"/>
    <col min="8473" max="8473" width="1" style="65" customWidth="1"/>
    <col min="8474" max="8474" width="6.7109375" style="65" customWidth="1"/>
    <col min="8475" max="8475" width="1" style="65" customWidth="1"/>
    <col min="8476" max="8476" width="6.7109375" style="65" customWidth="1"/>
    <col min="8477" max="8477" width="1" style="65" customWidth="1"/>
    <col min="8478" max="8479" width="6.7109375" style="65" customWidth="1"/>
    <col min="8480" max="8704" width="11.42578125" style="65"/>
    <col min="8705" max="8711" width="0" style="65" hidden="1" customWidth="1"/>
    <col min="8712" max="8712" width="13.7109375" style="65" customWidth="1"/>
    <col min="8713" max="8713" width="1.5703125" style="65" customWidth="1"/>
    <col min="8714" max="8714" width="67.7109375" style="65" customWidth="1"/>
    <col min="8715" max="8715" width="15.140625" style="65" customWidth="1"/>
    <col min="8716" max="8717" width="11.42578125" style="65"/>
    <col min="8718" max="8718" width="4.7109375" style="65" customWidth="1"/>
    <col min="8719" max="8719" width="5" style="65" customWidth="1"/>
    <col min="8720" max="8720" width="2.28515625" style="65" customWidth="1"/>
    <col min="8721" max="8721" width="26" style="65" customWidth="1"/>
    <col min="8722" max="8722" width="8" style="65" customWidth="1"/>
    <col min="8723" max="8723" width="1" style="65" customWidth="1"/>
    <col min="8724" max="8724" width="6.7109375" style="65" customWidth="1"/>
    <col min="8725" max="8725" width="1" style="65" customWidth="1"/>
    <col min="8726" max="8726" width="6.7109375" style="65" customWidth="1"/>
    <col min="8727" max="8727" width="1" style="65" customWidth="1"/>
    <col min="8728" max="8728" width="6.7109375" style="65" customWidth="1"/>
    <col min="8729" max="8729" width="1" style="65" customWidth="1"/>
    <col min="8730" max="8730" width="6.7109375" style="65" customWidth="1"/>
    <col min="8731" max="8731" width="1" style="65" customWidth="1"/>
    <col min="8732" max="8732" width="6.7109375" style="65" customWidth="1"/>
    <col min="8733" max="8733" width="1" style="65" customWidth="1"/>
    <col min="8734" max="8735" width="6.7109375" style="65" customWidth="1"/>
    <col min="8736" max="8960" width="11.42578125" style="65"/>
    <col min="8961" max="8967" width="0" style="65" hidden="1" customWidth="1"/>
    <col min="8968" max="8968" width="13.7109375" style="65" customWidth="1"/>
    <col min="8969" max="8969" width="1.5703125" style="65" customWidth="1"/>
    <col min="8970" max="8970" width="67.7109375" style="65" customWidth="1"/>
    <col min="8971" max="8971" width="15.140625" style="65" customWidth="1"/>
    <col min="8972" max="8973" width="11.42578125" style="65"/>
    <col min="8974" max="8974" width="4.7109375" style="65" customWidth="1"/>
    <col min="8975" max="8975" width="5" style="65" customWidth="1"/>
    <col min="8976" max="8976" width="2.28515625" style="65" customWidth="1"/>
    <col min="8977" max="8977" width="26" style="65" customWidth="1"/>
    <col min="8978" max="8978" width="8" style="65" customWidth="1"/>
    <col min="8979" max="8979" width="1" style="65" customWidth="1"/>
    <col min="8980" max="8980" width="6.7109375" style="65" customWidth="1"/>
    <col min="8981" max="8981" width="1" style="65" customWidth="1"/>
    <col min="8982" max="8982" width="6.7109375" style="65" customWidth="1"/>
    <col min="8983" max="8983" width="1" style="65" customWidth="1"/>
    <col min="8984" max="8984" width="6.7109375" style="65" customWidth="1"/>
    <col min="8985" max="8985" width="1" style="65" customWidth="1"/>
    <col min="8986" max="8986" width="6.7109375" style="65" customWidth="1"/>
    <col min="8987" max="8987" width="1" style="65" customWidth="1"/>
    <col min="8988" max="8988" width="6.7109375" style="65" customWidth="1"/>
    <col min="8989" max="8989" width="1" style="65" customWidth="1"/>
    <col min="8990" max="8991" width="6.7109375" style="65" customWidth="1"/>
    <col min="8992" max="9216" width="11.42578125" style="65"/>
    <col min="9217" max="9223" width="0" style="65" hidden="1" customWidth="1"/>
    <col min="9224" max="9224" width="13.7109375" style="65" customWidth="1"/>
    <col min="9225" max="9225" width="1.5703125" style="65" customWidth="1"/>
    <col min="9226" max="9226" width="67.7109375" style="65" customWidth="1"/>
    <col min="9227" max="9227" width="15.140625" style="65" customWidth="1"/>
    <col min="9228" max="9229" width="11.42578125" style="65"/>
    <col min="9230" max="9230" width="4.7109375" style="65" customWidth="1"/>
    <col min="9231" max="9231" width="5" style="65" customWidth="1"/>
    <col min="9232" max="9232" width="2.28515625" style="65" customWidth="1"/>
    <col min="9233" max="9233" width="26" style="65" customWidth="1"/>
    <col min="9234" max="9234" width="8" style="65" customWidth="1"/>
    <col min="9235" max="9235" width="1" style="65" customWidth="1"/>
    <col min="9236" max="9236" width="6.7109375" style="65" customWidth="1"/>
    <col min="9237" max="9237" width="1" style="65" customWidth="1"/>
    <col min="9238" max="9238" width="6.7109375" style="65" customWidth="1"/>
    <col min="9239" max="9239" width="1" style="65" customWidth="1"/>
    <col min="9240" max="9240" width="6.7109375" style="65" customWidth="1"/>
    <col min="9241" max="9241" width="1" style="65" customWidth="1"/>
    <col min="9242" max="9242" width="6.7109375" style="65" customWidth="1"/>
    <col min="9243" max="9243" width="1" style="65" customWidth="1"/>
    <col min="9244" max="9244" width="6.7109375" style="65" customWidth="1"/>
    <col min="9245" max="9245" width="1" style="65" customWidth="1"/>
    <col min="9246" max="9247" width="6.7109375" style="65" customWidth="1"/>
    <col min="9248" max="9472" width="11.42578125" style="65"/>
    <col min="9473" max="9479" width="0" style="65" hidden="1" customWidth="1"/>
    <col min="9480" max="9480" width="13.7109375" style="65" customWidth="1"/>
    <col min="9481" max="9481" width="1.5703125" style="65" customWidth="1"/>
    <col min="9482" max="9482" width="67.7109375" style="65" customWidth="1"/>
    <col min="9483" max="9483" width="15.140625" style="65" customWidth="1"/>
    <col min="9484" max="9485" width="11.42578125" style="65"/>
    <col min="9486" max="9486" width="4.7109375" style="65" customWidth="1"/>
    <col min="9487" max="9487" width="5" style="65" customWidth="1"/>
    <col min="9488" max="9488" width="2.28515625" style="65" customWidth="1"/>
    <col min="9489" max="9489" width="26" style="65" customWidth="1"/>
    <col min="9490" max="9490" width="8" style="65" customWidth="1"/>
    <col min="9491" max="9491" width="1" style="65" customWidth="1"/>
    <col min="9492" max="9492" width="6.7109375" style="65" customWidth="1"/>
    <col min="9493" max="9493" width="1" style="65" customWidth="1"/>
    <col min="9494" max="9494" width="6.7109375" style="65" customWidth="1"/>
    <col min="9495" max="9495" width="1" style="65" customWidth="1"/>
    <col min="9496" max="9496" width="6.7109375" style="65" customWidth="1"/>
    <col min="9497" max="9497" width="1" style="65" customWidth="1"/>
    <col min="9498" max="9498" width="6.7109375" style="65" customWidth="1"/>
    <col min="9499" max="9499" width="1" style="65" customWidth="1"/>
    <col min="9500" max="9500" width="6.7109375" style="65" customWidth="1"/>
    <col min="9501" max="9501" width="1" style="65" customWidth="1"/>
    <col min="9502" max="9503" width="6.7109375" style="65" customWidth="1"/>
    <col min="9504" max="9728" width="11.42578125" style="65"/>
    <col min="9729" max="9735" width="0" style="65" hidden="1" customWidth="1"/>
    <col min="9736" max="9736" width="13.7109375" style="65" customWidth="1"/>
    <col min="9737" max="9737" width="1.5703125" style="65" customWidth="1"/>
    <col min="9738" max="9738" width="67.7109375" style="65" customWidth="1"/>
    <col min="9739" max="9739" width="15.140625" style="65" customWidth="1"/>
    <col min="9740" max="9741" width="11.42578125" style="65"/>
    <col min="9742" max="9742" width="4.7109375" style="65" customWidth="1"/>
    <col min="9743" max="9743" width="5" style="65" customWidth="1"/>
    <col min="9744" max="9744" width="2.28515625" style="65" customWidth="1"/>
    <col min="9745" max="9745" width="26" style="65" customWidth="1"/>
    <col min="9746" max="9746" width="8" style="65" customWidth="1"/>
    <col min="9747" max="9747" width="1" style="65" customWidth="1"/>
    <col min="9748" max="9748" width="6.7109375" style="65" customWidth="1"/>
    <col min="9749" max="9749" width="1" style="65" customWidth="1"/>
    <col min="9750" max="9750" width="6.7109375" style="65" customWidth="1"/>
    <col min="9751" max="9751" width="1" style="65" customWidth="1"/>
    <col min="9752" max="9752" width="6.7109375" style="65" customWidth="1"/>
    <col min="9753" max="9753" width="1" style="65" customWidth="1"/>
    <col min="9754" max="9754" width="6.7109375" style="65" customWidth="1"/>
    <col min="9755" max="9755" width="1" style="65" customWidth="1"/>
    <col min="9756" max="9756" width="6.7109375" style="65" customWidth="1"/>
    <col min="9757" max="9757" width="1" style="65" customWidth="1"/>
    <col min="9758" max="9759" width="6.7109375" style="65" customWidth="1"/>
    <col min="9760" max="9984" width="11.42578125" style="65"/>
    <col min="9985" max="9991" width="0" style="65" hidden="1" customWidth="1"/>
    <col min="9992" max="9992" width="13.7109375" style="65" customWidth="1"/>
    <col min="9993" max="9993" width="1.5703125" style="65" customWidth="1"/>
    <col min="9994" max="9994" width="67.7109375" style="65" customWidth="1"/>
    <col min="9995" max="9995" width="15.140625" style="65" customWidth="1"/>
    <col min="9996" max="9997" width="11.42578125" style="65"/>
    <col min="9998" max="9998" width="4.7109375" style="65" customWidth="1"/>
    <col min="9999" max="9999" width="5" style="65" customWidth="1"/>
    <col min="10000" max="10000" width="2.28515625" style="65" customWidth="1"/>
    <col min="10001" max="10001" width="26" style="65" customWidth="1"/>
    <col min="10002" max="10002" width="8" style="65" customWidth="1"/>
    <col min="10003" max="10003" width="1" style="65" customWidth="1"/>
    <col min="10004" max="10004" width="6.7109375" style="65" customWidth="1"/>
    <col min="10005" max="10005" width="1" style="65" customWidth="1"/>
    <col min="10006" max="10006" width="6.7109375" style="65" customWidth="1"/>
    <col min="10007" max="10007" width="1" style="65" customWidth="1"/>
    <col min="10008" max="10008" width="6.7109375" style="65" customWidth="1"/>
    <col min="10009" max="10009" width="1" style="65" customWidth="1"/>
    <col min="10010" max="10010" width="6.7109375" style="65" customWidth="1"/>
    <col min="10011" max="10011" width="1" style="65" customWidth="1"/>
    <col min="10012" max="10012" width="6.7109375" style="65" customWidth="1"/>
    <col min="10013" max="10013" width="1" style="65" customWidth="1"/>
    <col min="10014" max="10015" width="6.7109375" style="65" customWidth="1"/>
    <col min="10016" max="10240" width="11.42578125" style="65"/>
    <col min="10241" max="10247" width="0" style="65" hidden="1" customWidth="1"/>
    <col min="10248" max="10248" width="13.7109375" style="65" customWidth="1"/>
    <col min="10249" max="10249" width="1.5703125" style="65" customWidth="1"/>
    <col min="10250" max="10250" width="67.7109375" style="65" customWidth="1"/>
    <col min="10251" max="10251" width="15.140625" style="65" customWidth="1"/>
    <col min="10252" max="10253" width="11.42578125" style="65"/>
    <col min="10254" max="10254" width="4.7109375" style="65" customWidth="1"/>
    <col min="10255" max="10255" width="5" style="65" customWidth="1"/>
    <col min="10256" max="10256" width="2.28515625" style="65" customWidth="1"/>
    <col min="10257" max="10257" width="26" style="65" customWidth="1"/>
    <col min="10258" max="10258" width="8" style="65" customWidth="1"/>
    <col min="10259" max="10259" width="1" style="65" customWidth="1"/>
    <col min="10260" max="10260" width="6.7109375" style="65" customWidth="1"/>
    <col min="10261" max="10261" width="1" style="65" customWidth="1"/>
    <col min="10262" max="10262" width="6.7109375" style="65" customWidth="1"/>
    <col min="10263" max="10263" width="1" style="65" customWidth="1"/>
    <col min="10264" max="10264" width="6.7109375" style="65" customWidth="1"/>
    <col min="10265" max="10265" width="1" style="65" customWidth="1"/>
    <col min="10266" max="10266" width="6.7109375" style="65" customWidth="1"/>
    <col min="10267" max="10267" width="1" style="65" customWidth="1"/>
    <col min="10268" max="10268" width="6.7109375" style="65" customWidth="1"/>
    <col min="10269" max="10269" width="1" style="65" customWidth="1"/>
    <col min="10270" max="10271" width="6.7109375" style="65" customWidth="1"/>
    <col min="10272" max="10496" width="11.42578125" style="65"/>
    <col min="10497" max="10503" width="0" style="65" hidden="1" customWidth="1"/>
    <col min="10504" max="10504" width="13.7109375" style="65" customWidth="1"/>
    <col min="10505" max="10505" width="1.5703125" style="65" customWidth="1"/>
    <col min="10506" max="10506" width="67.7109375" style="65" customWidth="1"/>
    <col min="10507" max="10507" width="15.140625" style="65" customWidth="1"/>
    <col min="10508" max="10509" width="11.42578125" style="65"/>
    <col min="10510" max="10510" width="4.7109375" style="65" customWidth="1"/>
    <col min="10511" max="10511" width="5" style="65" customWidth="1"/>
    <col min="10512" max="10512" width="2.28515625" style="65" customWidth="1"/>
    <col min="10513" max="10513" width="26" style="65" customWidth="1"/>
    <col min="10514" max="10514" width="8" style="65" customWidth="1"/>
    <col min="10515" max="10515" width="1" style="65" customWidth="1"/>
    <col min="10516" max="10516" width="6.7109375" style="65" customWidth="1"/>
    <col min="10517" max="10517" width="1" style="65" customWidth="1"/>
    <col min="10518" max="10518" width="6.7109375" style="65" customWidth="1"/>
    <col min="10519" max="10519" width="1" style="65" customWidth="1"/>
    <col min="10520" max="10520" width="6.7109375" style="65" customWidth="1"/>
    <col min="10521" max="10521" width="1" style="65" customWidth="1"/>
    <col min="10522" max="10522" width="6.7109375" style="65" customWidth="1"/>
    <col min="10523" max="10523" width="1" style="65" customWidth="1"/>
    <col min="10524" max="10524" width="6.7109375" style="65" customWidth="1"/>
    <col min="10525" max="10525" width="1" style="65" customWidth="1"/>
    <col min="10526" max="10527" width="6.7109375" style="65" customWidth="1"/>
    <col min="10528" max="10752" width="11.42578125" style="65"/>
    <col min="10753" max="10759" width="0" style="65" hidden="1" customWidth="1"/>
    <col min="10760" max="10760" width="13.7109375" style="65" customWidth="1"/>
    <col min="10761" max="10761" width="1.5703125" style="65" customWidth="1"/>
    <col min="10762" max="10762" width="67.7109375" style="65" customWidth="1"/>
    <col min="10763" max="10763" width="15.140625" style="65" customWidth="1"/>
    <col min="10764" max="10765" width="11.42578125" style="65"/>
    <col min="10766" max="10766" width="4.7109375" style="65" customWidth="1"/>
    <col min="10767" max="10767" width="5" style="65" customWidth="1"/>
    <col min="10768" max="10768" width="2.28515625" style="65" customWidth="1"/>
    <col min="10769" max="10769" width="26" style="65" customWidth="1"/>
    <col min="10770" max="10770" width="8" style="65" customWidth="1"/>
    <col min="10771" max="10771" width="1" style="65" customWidth="1"/>
    <col min="10772" max="10772" width="6.7109375" style="65" customWidth="1"/>
    <col min="10773" max="10773" width="1" style="65" customWidth="1"/>
    <col min="10774" max="10774" width="6.7109375" style="65" customWidth="1"/>
    <col min="10775" max="10775" width="1" style="65" customWidth="1"/>
    <col min="10776" max="10776" width="6.7109375" style="65" customWidth="1"/>
    <col min="10777" max="10777" width="1" style="65" customWidth="1"/>
    <col min="10778" max="10778" width="6.7109375" style="65" customWidth="1"/>
    <col min="10779" max="10779" width="1" style="65" customWidth="1"/>
    <col min="10780" max="10780" width="6.7109375" style="65" customWidth="1"/>
    <col min="10781" max="10781" width="1" style="65" customWidth="1"/>
    <col min="10782" max="10783" width="6.7109375" style="65" customWidth="1"/>
    <col min="10784" max="11008" width="11.42578125" style="65"/>
    <col min="11009" max="11015" width="0" style="65" hidden="1" customWidth="1"/>
    <col min="11016" max="11016" width="13.7109375" style="65" customWidth="1"/>
    <col min="11017" max="11017" width="1.5703125" style="65" customWidth="1"/>
    <col min="11018" max="11018" width="67.7109375" style="65" customWidth="1"/>
    <col min="11019" max="11019" width="15.140625" style="65" customWidth="1"/>
    <col min="11020" max="11021" width="11.42578125" style="65"/>
    <col min="11022" max="11022" width="4.7109375" style="65" customWidth="1"/>
    <col min="11023" max="11023" width="5" style="65" customWidth="1"/>
    <col min="11024" max="11024" width="2.28515625" style="65" customWidth="1"/>
    <col min="11025" max="11025" width="26" style="65" customWidth="1"/>
    <col min="11026" max="11026" width="8" style="65" customWidth="1"/>
    <col min="11027" max="11027" width="1" style="65" customWidth="1"/>
    <col min="11028" max="11028" width="6.7109375" style="65" customWidth="1"/>
    <col min="11029" max="11029" width="1" style="65" customWidth="1"/>
    <col min="11030" max="11030" width="6.7109375" style="65" customWidth="1"/>
    <col min="11031" max="11031" width="1" style="65" customWidth="1"/>
    <col min="11032" max="11032" width="6.7109375" style="65" customWidth="1"/>
    <col min="11033" max="11033" width="1" style="65" customWidth="1"/>
    <col min="11034" max="11034" width="6.7109375" style="65" customWidth="1"/>
    <col min="11035" max="11035" width="1" style="65" customWidth="1"/>
    <col min="11036" max="11036" width="6.7109375" style="65" customWidth="1"/>
    <col min="11037" max="11037" width="1" style="65" customWidth="1"/>
    <col min="11038" max="11039" width="6.7109375" style="65" customWidth="1"/>
    <col min="11040" max="11264" width="11.42578125" style="65"/>
    <col min="11265" max="11271" width="0" style="65" hidden="1" customWidth="1"/>
    <col min="11272" max="11272" width="13.7109375" style="65" customWidth="1"/>
    <col min="11273" max="11273" width="1.5703125" style="65" customWidth="1"/>
    <col min="11274" max="11274" width="67.7109375" style="65" customWidth="1"/>
    <col min="11275" max="11275" width="15.140625" style="65" customWidth="1"/>
    <col min="11276" max="11277" width="11.42578125" style="65"/>
    <col min="11278" max="11278" width="4.7109375" style="65" customWidth="1"/>
    <col min="11279" max="11279" width="5" style="65" customWidth="1"/>
    <col min="11280" max="11280" width="2.28515625" style="65" customWidth="1"/>
    <col min="11281" max="11281" width="26" style="65" customWidth="1"/>
    <col min="11282" max="11282" width="8" style="65" customWidth="1"/>
    <col min="11283" max="11283" width="1" style="65" customWidth="1"/>
    <col min="11284" max="11284" width="6.7109375" style="65" customWidth="1"/>
    <col min="11285" max="11285" width="1" style="65" customWidth="1"/>
    <col min="11286" max="11286" width="6.7109375" style="65" customWidth="1"/>
    <col min="11287" max="11287" width="1" style="65" customWidth="1"/>
    <col min="11288" max="11288" width="6.7109375" style="65" customWidth="1"/>
    <col min="11289" max="11289" width="1" style="65" customWidth="1"/>
    <col min="11290" max="11290" width="6.7109375" style="65" customWidth="1"/>
    <col min="11291" max="11291" width="1" style="65" customWidth="1"/>
    <col min="11292" max="11292" width="6.7109375" style="65" customWidth="1"/>
    <col min="11293" max="11293" width="1" style="65" customWidth="1"/>
    <col min="11294" max="11295" width="6.7109375" style="65" customWidth="1"/>
    <col min="11296" max="11520" width="11.42578125" style="65"/>
    <col min="11521" max="11527" width="0" style="65" hidden="1" customWidth="1"/>
    <col min="11528" max="11528" width="13.7109375" style="65" customWidth="1"/>
    <col min="11529" max="11529" width="1.5703125" style="65" customWidth="1"/>
    <col min="11530" max="11530" width="67.7109375" style="65" customWidth="1"/>
    <col min="11531" max="11531" width="15.140625" style="65" customWidth="1"/>
    <col min="11532" max="11533" width="11.42578125" style="65"/>
    <col min="11534" max="11534" width="4.7109375" style="65" customWidth="1"/>
    <col min="11535" max="11535" width="5" style="65" customWidth="1"/>
    <col min="11536" max="11536" width="2.28515625" style="65" customWidth="1"/>
    <col min="11537" max="11537" width="26" style="65" customWidth="1"/>
    <col min="11538" max="11538" width="8" style="65" customWidth="1"/>
    <col min="11539" max="11539" width="1" style="65" customWidth="1"/>
    <col min="11540" max="11540" width="6.7109375" style="65" customWidth="1"/>
    <col min="11541" max="11541" width="1" style="65" customWidth="1"/>
    <col min="11542" max="11542" width="6.7109375" style="65" customWidth="1"/>
    <col min="11543" max="11543" width="1" style="65" customWidth="1"/>
    <col min="11544" max="11544" width="6.7109375" style="65" customWidth="1"/>
    <col min="11545" max="11545" width="1" style="65" customWidth="1"/>
    <col min="11546" max="11546" width="6.7109375" style="65" customWidth="1"/>
    <col min="11547" max="11547" width="1" style="65" customWidth="1"/>
    <col min="11548" max="11548" width="6.7109375" style="65" customWidth="1"/>
    <col min="11549" max="11549" width="1" style="65" customWidth="1"/>
    <col min="11550" max="11551" width="6.7109375" style="65" customWidth="1"/>
    <col min="11552" max="11776" width="11.42578125" style="65"/>
    <col min="11777" max="11783" width="0" style="65" hidden="1" customWidth="1"/>
    <col min="11784" max="11784" width="13.7109375" style="65" customWidth="1"/>
    <col min="11785" max="11785" width="1.5703125" style="65" customWidth="1"/>
    <col min="11786" max="11786" width="67.7109375" style="65" customWidth="1"/>
    <col min="11787" max="11787" width="15.140625" style="65" customWidth="1"/>
    <col min="11788" max="11789" width="11.42578125" style="65"/>
    <col min="11790" max="11790" width="4.7109375" style="65" customWidth="1"/>
    <col min="11791" max="11791" width="5" style="65" customWidth="1"/>
    <col min="11792" max="11792" width="2.28515625" style="65" customWidth="1"/>
    <col min="11793" max="11793" width="26" style="65" customWidth="1"/>
    <col min="11794" max="11794" width="8" style="65" customWidth="1"/>
    <col min="11795" max="11795" width="1" style="65" customWidth="1"/>
    <col min="11796" max="11796" width="6.7109375" style="65" customWidth="1"/>
    <col min="11797" max="11797" width="1" style="65" customWidth="1"/>
    <col min="11798" max="11798" width="6.7109375" style="65" customWidth="1"/>
    <col min="11799" max="11799" width="1" style="65" customWidth="1"/>
    <col min="11800" max="11800" width="6.7109375" style="65" customWidth="1"/>
    <col min="11801" max="11801" width="1" style="65" customWidth="1"/>
    <col min="11802" max="11802" width="6.7109375" style="65" customWidth="1"/>
    <col min="11803" max="11803" width="1" style="65" customWidth="1"/>
    <col min="11804" max="11804" width="6.7109375" style="65" customWidth="1"/>
    <col min="11805" max="11805" width="1" style="65" customWidth="1"/>
    <col min="11806" max="11807" width="6.7109375" style="65" customWidth="1"/>
    <col min="11808" max="12032" width="11.42578125" style="65"/>
    <col min="12033" max="12039" width="0" style="65" hidden="1" customWidth="1"/>
    <col min="12040" max="12040" width="13.7109375" style="65" customWidth="1"/>
    <col min="12041" max="12041" width="1.5703125" style="65" customWidth="1"/>
    <col min="12042" max="12042" width="67.7109375" style="65" customWidth="1"/>
    <col min="12043" max="12043" width="15.140625" style="65" customWidth="1"/>
    <col min="12044" max="12045" width="11.42578125" style="65"/>
    <col min="12046" max="12046" width="4.7109375" style="65" customWidth="1"/>
    <col min="12047" max="12047" width="5" style="65" customWidth="1"/>
    <col min="12048" max="12048" width="2.28515625" style="65" customWidth="1"/>
    <col min="12049" max="12049" width="26" style="65" customWidth="1"/>
    <col min="12050" max="12050" width="8" style="65" customWidth="1"/>
    <col min="12051" max="12051" width="1" style="65" customWidth="1"/>
    <col min="12052" max="12052" width="6.7109375" style="65" customWidth="1"/>
    <col min="12053" max="12053" width="1" style="65" customWidth="1"/>
    <col min="12054" max="12054" width="6.7109375" style="65" customWidth="1"/>
    <col min="12055" max="12055" width="1" style="65" customWidth="1"/>
    <col min="12056" max="12056" width="6.7109375" style="65" customWidth="1"/>
    <col min="12057" max="12057" width="1" style="65" customWidth="1"/>
    <col min="12058" max="12058" width="6.7109375" style="65" customWidth="1"/>
    <col min="12059" max="12059" width="1" style="65" customWidth="1"/>
    <col min="12060" max="12060" width="6.7109375" style="65" customWidth="1"/>
    <col min="12061" max="12061" width="1" style="65" customWidth="1"/>
    <col min="12062" max="12063" width="6.7109375" style="65" customWidth="1"/>
    <col min="12064" max="12288" width="11.42578125" style="65"/>
    <col min="12289" max="12295" width="0" style="65" hidden="1" customWidth="1"/>
    <col min="12296" max="12296" width="13.7109375" style="65" customWidth="1"/>
    <col min="12297" max="12297" width="1.5703125" style="65" customWidth="1"/>
    <col min="12298" max="12298" width="67.7109375" style="65" customWidth="1"/>
    <col min="12299" max="12299" width="15.140625" style="65" customWidth="1"/>
    <col min="12300" max="12301" width="11.42578125" style="65"/>
    <col min="12302" max="12302" width="4.7109375" style="65" customWidth="1"/>
    <col min="12303" max="12303" width="5" style="65" customWidth="1"/>
    <col min="12304" max="12304" width="2.28515625" style="65" customWidth="1"/>
    <col min="12305" max="12305" width="26" style="65" customWidth="1"/>
    <col min="12306" max="12306" width="8" style="65" customWidth="1"/>
    <col min="12307" max="12307" width="1" style="65" customWidth="1"/>
    <col min="12308" max="12308" width="6.7109375" style="65" customWidth="1"/>
    <col min="12309" max="12309" width="1" style="65" customWidth="1"/>
    <col min="12310" max="12310" width="6.7109375" style="65" customWidth="1"/>
    <col min="12311" max="12311" width="1" style="65" customWidth="1"/>
    <col min="12312" max="12312" width="6.7109375" style="65" customWidth="1"/>
    <col min="12313" max="12313" width="1" style="65" customWidth="1"/>
    <col min="12314" max="12314" width="6.7109375" style="65" customWidth="1"/>
    <col min="12315" max="12315" width="1" style="65" customWidth="1"/>
    <col min="12316" max="12316" width="6.7109375" style="65" customWidth="1"/>
    <col min="12317" max="12317" width="1" style="65" customWidth="1"/>
    <col min="12318" max="12319" width="6.7109375" style="65" customWidth="1"/>
    <col min="12320" max="12544" width="11.42578125" style="65"/>
    <col min="12545" max="12551" width="0" style="65" hidden="1" customWidth="1"/>
    <col min="12552" max="12552" width="13.7109375" style="65" customWidth="1"/>
    <col min="12553" max="12553" width="1.5703125" style="65" customWidth="1"/>
    <col min="12554" max="12554" width="67.7109375" style="65" customWidth="1"/>
    <col min="12555" max="12555" width="15.140625" style="65" customWidth="1"/>
    <col min="12556" max="12557" width="11.42578125" style="65"/>
    <col min="12558" max="12558" width="4.7109375" style="65" customWidth="1"/>
    <col min="12559" max="12559" width="5" style="65" customWidth="1"/>
    <col min="12560" max="12560" width="2.28515625" style="65" customWidth="1"/>
    <col min="12561" max="12561" width="26" style="65" customWidth="1"/>
    <col min="12562" max="12562" width="8" style="65" customWidth="1"/>
    <col min="12563" max="12563" width="1" style="65" customWidth="1"/>
    <col min="12564" max="12564" width="6.7109375" style="65" customWidth="1"/>
    <col min="12565" max="12565" width="1" style="65" customWidth="1"/>
    <col min="12566" max="12566" width="6.7109375" style="65" customWidth="1"/>
    <col min="12567" max="12567" width="1" style="65" customWidth="1"/>
    <col min="12568" max="12568" width="6.7109375" style="65" customWidth="1"/>
    <col min="12569" max="12569" width="1" style="65" customWidth="1"/>
    <col min="12570" max="12570" width="6.7109375" style="65" customWidth="1"/>
    <col min="12571" max="12571" width="1" style="65" customWidth="1"/>
    <col min="12572" max="12572" width="6.7109375" style="65" customWidth="1"/>
    <col min="12573" max="12573" width="1" style="65" customWidth="1"/>
    <col min="12574" max="12575" width="6.7109375" style="65" customWidth="1"/>
    <col min="12576" max="12800" width="11.42578125" style="65"/>
    <col min="12801" max="12807" width="0" style="65" hidden="1" customWidth="1"/>
    <col min="12808" max="12808" width="13.7109375" style="65" customWidth="1"/>
    <col min="12809" max="12809" width="1.5703125" style="65" customWidth="1"/>
    <col min="12810" max="12810" width="67.7109375" style="65" customWidth="1"/>
    <col min="12811" max="12811" width="15.140625" style="65" customWidth="1"/>
    <col min="12812" max="12813" width="11.42578125" style="65"/>
    <col min="12814" max="12814" width="4.7109375" style="65" customWidth="1"/>
    <col min="12815" max="12815" width="5" style="65" customWidth="1"/>
    <col min="12816" max="12816" width="2.28515625" style="65" customWidth="1"/>
    <col min="12817" max="12817" width="26" style="65" customWidth="1"/>
    <col min="12818" max="12818" width="8" style="65" customWidth="1"/>
    <col min="12819" max="12819" width="1" style="65" customWidth="1"/>
    <col min="12820" max="12820" width="6.7109375" style="65" customWidth="1"/>
    <col min="12821" max="12821" width="1" style="65" customWidth="1"/>
    <col min="12822" max="12822" width="6.7109375" style="65" customWidth="1"/>
    <col min="12823" max="12823" width="1" style="65" customWidth="1"/>
    <col min="12824" max="12824" width="6.7109375" style="65" customWidth="1"/>
    <col min="12825" max="12825" width="1" style="65" customWidth="1"/>
    <col min="12826" max="12826" width="6.7109375" style="65" customWidth="1"/>
    <col min="12827" max="12827" width="1" style="65" customWidth="1"/>
    <col min="12828" max="12828" width="6.7109375" style="65" customWidth="1"/>
    <col min="12829" max="12829" width="1" style="65" customWidth="1"/>
    <col min="12830" max="12831" width="6.7109375" style="65" customWidth="1"/>
    <col min="12832" max="13056" width="11.42578125" style="65"/>
    <col min="13057" max="13063" width="0" style="65" hidden="1" customWidth="1"/>
    <col min="13064" max="13064" width="13.7109375" style="65" customWidth="1"/>
    <col min="13065" max="13065" width="1.5703125" style="65" customWidth="1"/>
    <col min="13066" max="13066" width="67.7109375" style="65" customWidth="1"/>
    <col min="13067" max="13067" width="15.140625" style="65" customWidth="1"/>
    <col min="13068" max="13069" width="11.42578125" style="65"/>
    <col min="13070" max="13070" width="4.7109375" style="65" customWidth="1"/>
    <col min="13071" max="13071" width="5" style="65" customWidth="1"/>
    <col min="13072" max="13072" width="2.28515625" style="65" customWidth="1"/>
    <col min="13073" max="13073" width="26" style="65" customWidth="1"/>
    <col min="13074" max="13074" width="8" style="65" customWidth="1"/>
    <col min="13075" max="13075" width="1" style="65" customWidth="1"/>
    <col min="13076" max="13076" width="6.7109375" style="65" customWidth="1"/>
    <col min="13077" max="13077" width="1" style="65" customWidth="1"/>
    <col min="13078" max="13078" width="6.7109375" style="65" customWidth="1"/>
    <col min="13079" max="13079" width="1" style="65" customWidth="1"/>
    <col min="13080" max="13080" width="6.7109375" style="65" customWidth="1"/>
    <col min="13081" max="13081" width="1" style="65" customWidth="1"/>
    <col min="13082" max="13082" width="6.7109375" style="65" customWidth="1"/>
    <col min="13083" max="13083" width="1" style="65" customWidth="1"/>
    <col min="13084" max="13084" width="6.7109375" style="65" customWidth="1"/>
    <col min="13085" max="13085" width="1" style="65" customWidth="1"/>
    <col min="13086" max="13087" width="6.7109375" style="65" customWidth="1"/>
    <col min="13088" max="13312" width="11.42578125" style="65"/>
    <col min="13313" max="13319" width="0" style="65" hidden="1" customWidth="1"/>
    <col min="13320" max="13320" width="13.7109375" style="65" customWidth="1"/>
    <col min="13321" max="13321" width="1.5703125" style="65" customWidth="1"/>
    <col min="13322" max="13322" width="67.7109375" style="65" customWidth="1"/>
    <col min="13323" max="13323" width="15.140625" style="65" customWidth="1"/>
    <col min="13324" max="13325" width="11.42578125" style="65"/>
    <col min="13326" max="13326" width="4.7109375" style="65" customWidth="1"/>
    <col min="13327" max="13327" width="5" style="65" customWidth="1"/>
    <col min="13328" max="13328" width="2.28515625" style="65" customWidth="1"/>
    <col min="13329" max="13329" width="26" style="65" customWidth="1"/>
    <col min="13330" max="13330" width="8" style="65" customWidth="1"/>
    <col min="13331" max="13331" width="1" style="65" customWidth="1"/>
    <col min="13332" max="13332" width="6.7109375" style="65" customWidth="1"/>
    <col min="13333" max="13333" width="1" style="65" customWidth="1"/>
    <col min="13334" max="13334" width="6.7109375" style="65" customWidth="1"/>
    <col min="13335" max="13335" width="1" style="65" customWidth="1"/>
    <col min="13336" max="13336" width="6.7109375" style="65" customWidth="1"/>
    <col min="13337" max="13337" width="1" style="65" customWidth="1"/>
    <col min="13338" max="13338" width="6.7109375" style="65" customWidth="1"/>
    <col min="13339" max="13339" width="1" style="65" customWidth="1"/>
    <col min="13340" max="13340" width="6.7109375" style="65" customWidth="1"/>
    <col min="13341" max="13341" width="1" style="65" customWidth="1"/>
    <col min="13342" max="13343" width="6.7109375" style="65" customWidth="1"/>
    <col min="13344" max="13568" width="11.42578125" style="65"/>
    <col min="13569" max="13575" width="0" style="65" hidden="1" customWidth="1"/>
    <col min="13576" max="13576" width="13.7109375" style="65" customWidth="1"/>
    <col min="13577" max="13577" width="1.5703125" style="65" customWidth="1"/>
    <col min="13578" max="13578" width="67.7109375" style="65" customWidth="1"/>
    <col min="13579" max="13579" width="15.140625" style="65" customWidth="1"/>
    <col min="13580" max="13581" width="11.42578125" style="65"/>
    <col min="13582" max="13582" width="4.7109375" style="65" customWidth="1"/>
    <col min="13583" max="13583" width="5" style="65" customWidth="1"/>
    <col min="13584" max="13584" width="2.28515625" style="65" customWidth="1"/>
    <col min="13585" max="13585" width="26" style="65" customWidth="1"/>
    <col min="13586" max="13586" width="8" style="65" customWidth="1"/>
    <col min="13587" max="13587" width="1" style="65" customWidth="1"/>
    <col min="13588" max="13588" width="6.7109375" style="65" customWidth="1"/>
    <col min="13589" max="13589" width="1" style="65" customWidth="1"/>
    <col min="13590" max="13590" width="6.7109375" style="65" customWidth="1"/>
    <col min="13591" max="13591" width="1" style="65" customWidth="1"/>
    <col min="13592" max="13592" width="6.7109375" style="65" customWidth="1"/>
    <col min="13593" max="13593" width="1" style="65" customWidth="1"/>
    <col min="13594" max="13594" width="6.7109375" style="65" customWidth="1"/>
    <col min="13595" max="13595" width="1" style="65" customWidth="1"/>
    <col min="13596" max="13596" width="6.7109375" style="65" customWidth="1"/>
    <col min="13597" max="13597" width="1" style="65" customWidth="1"/>
    <col min="13598" max="13599" width="6.7109375" style="65" customWidth="1"/>
    <col min="13600" max="13824" width="11.42578125" style="65"/>
    <col min="13825" max="13831" width="0" style="65" hidden="1" customWidth="1"/>
    <col min="13832" max="13832" width="13.7109375" style="65" customWidth="1"/>
    <col min="13833" max="13833" width="1.5703125" style="65" customWidth="1"/>
    <col min="13834" max="13834" width="67.7109375" style="65" customWidth="1"/>
    <col min="13835" max="13835" width="15.140625" style="65" customWidth="1"/>
    <col min="13836" max="13837" width="11.42578125" style="65"/>
    <col min="13838" max="13838" width="4.7109375" style="65" customWidth="1"/>
    <col min="13839" max="13839" width="5" style="65" customWidth="1"/>
    <col min="13840" max="13840" width="2.28515625" style="65" customWidth="1"/>
    <col min="13841" max="13841" width="26" style="65" customWidth="1"/>
    <col min="13842" max="13842" width="8" style="65" customWidth="1"/>
    <col min="13843" max="13843" width="1" style="65" customWidth="1"/>
    <col min="13844" max="13844" width="6.7109375" style="65" customWidth="1"/>
    <col min="13845" max="13845" width="1" style="65" customWidth="1"/>
    <col min="13846" max="13846" width="6.7109375" style="65" customWidth="1"/>
    <col min="13847" max="13847" width="1" style="65" customWidth="1"/>
    <col min="13848" max="13848" width="6.7109375" style="65" customWidth="1"/>
    <col min="13849" max="13849" width="1" style="65" customWidth="1"/>
    <col min="13850" max="13850" width="6.7109375" style="65" customWidth="1"/>
    <col min="13851" max="13851" width="1" style="65" customWidth="1"/>
    <col min="13852" max="13852" width="6.7109375" style="65" customWidth="1"/>
    <col min="13853" max="13853" width="1" style="65" customWidth="1"/>
    <col min="13854" max="13855" width="6.7109375" style="65" customWidth="1"/>
    <col min="13856" max="14080" width="11.42578125" style="65"/>
    <col min="14081" max="14087" width="0" style="65" hidden="1" customWidth="1"/>
    <col min="14088" max="14088" width="13.7109375" style="65" customWidth="1"/>
    <col min="14089" max="14089" width="1.5703125" style="65" customWidth="1"/>
    <col min="14090" max="14090" width="67.7109375" style="65" customWidth="1"/>
    <col min="14091" max="14091" width="15.140625" style="65" customWidth="1"/>
    <col min="14092" max="14093" width="11.42578125" style="65"/>
    <col min="14094" max="14094" width="4.7109375" style="65" customWidth="1"/>
    <col min="14095" max="14095" width="5" style="65" customWidth="1"/>
    <col min="14096" max="14096" width="2.28515625" style="65" customWidth="1"/>
    <col min="14097" max="14097" width="26" style="65" customWidth="1"/>
    <col min="14098" max="14098" width="8" style="65" customWidth="1"/>
    <col min="14099" max="14099" width="1" style="65" customWidth="1"/>
    <col min="14100" max="14100" width="6.7109375" style="65" customWidth="1"/>
    <col min="14101" max="14101" width="1" style="65" customWidth="1"/>
    <col min="14102" max="14102" width="6.7109375" style="65" customWidth="1"/>
    <col min="14103" max="14103" width="1" style="65" customWidth="1"/>
    <col min="14104" max="14104" width="6.7109375" style="65" customWidth="1"/>
    <col min="14105" max="14105" width="1" style="65" customWidth="1"/>
    <col min="14106" max="14106" width="6.7109375" style="65" customWidth="1"/>
    <col min="14107" max="14107" width="1" style="65" customWidth="1"/>
    <col min="14108" max="14108" width="6.7109375" style="65" customWidth="1"/>
    <col min="14109" max="14109" width="1" style="65" customWidth="1"/>
    <col min="14110" max="14111" width="6.7109375" style="65" customWidth="1"/>
    <col min="14112" max="14336" width="11.42578125" style="65"/>
    <col min="14337" max="14343" width="0" style="65" hidden="1" customWidth="1"/>
    <col min="14344" max="14344" width="13.7109375" style="65" customWidth="1"/>
    <col min="14345" max="14345" width="1.5703125" style="65" customWidth="1"/>
    <col min="14346" max="14346" width="67.7109375" style="65" customWidth="1"/>
    <col min="14347" max="14347" width="15.140625" style="65" customWidth="1"/>
    <col min="14348" max="14349" width="11.42578125" style="65"/>
    <col min="14350" max="14350" width="4.7109375" style="65" customWidth="1"/>
    <col min="14351" max="14351" width="5" style="65" customWidth="1"/>
    <col min="14352" max="14352" width="2.28515625" style="65" customWidth="1"/>
    <col min="14353" max="14353" width="26" style="65" customWidth="1"/>
    <col min="14354" max="14354" width="8" style="65" customWidth="1"/>
    <col min="14355" max="14355" width="1" style="65" customWidth="1"/>
    <col min="14356" max="14356" width="6.7109375" style="65" customWidth="1"/>
    <col min="14357" max="14357" width="1" style="65" customWidth="1"/>
    <col min="14358" max="14358" width="6.7109375" style="65" customWidth="1"/>
    <col min="14359" max="14359" width="1" style="65" customWidth="1"/>
    <col min="14360" max="14360" width="6.7109375" style="65" customWidth="1"/>
    <col min="14361" max="14361" width="1" style="65" customWidth="1"/>
    <col min="14362" max="14362" width="6.7109375" style="65" customWidth="1"/>
    <col min="14363" max="14363" width="1" style="65" customWidth="1"/>
    <col min="14364" max="14364" width="6.7109375" style="65" customWidth="1"/>
    <col min="14365" max="14365" width="1" style="65" customWidth="1"/>
    <col min="14366" max="14367" width="6.7109375" style="65" customWidth="1"/>
    <col min="14368" max="14592" width="11.42578125" style="65"/>
    <col min="14593" max="14599" width="0" style="65" hidden="1" customWidth="1"/>
    <col min="14600" max="14600" width="13.7109375" style="65" customWidth="1"/>
    <col min="14601" max="14601" width="1.5703125" style="65" customWidth="1"/>
    <col min="14602" max="14602" width="67.7109375" style="65" customWidth="1"/>
    <col min="14603" max="14603" width="15.140625" style="65" customWidth="1"/>
    <col min="14604" max="14605" width="11.42578125" style="65"/>
    <col min="14606" max="14606" width="4.7109375" style="65" customWidth="1"/>
    <col min="14607" max="14607" width="5" style="65" customWidth="1"/>
    <col min="14608" max="14608" width="2.28515625" style="65" customWidth="1"/>
    <col min="14609" max="14609" width="26" style="65" customWidth="1"/>
    <col min="14610" max="14610" width="8" style="65" customWidth="1"/>
    <col min="14611" max="14611" width="1" style="65" customWidth="1"/>
    <col min="14612" max="14612" width="6.7109375" style="65" customWidth="1"/>
    <col min="14613" max="14613" width="1" style="65" customWidth="1"/>
    <col min="14614" max="14614" width="6.7109375" style="65" customWidth="1"/>
    <col min="14615" max="14615" width="1" style="65" customWidth="1"/>
    <col min="14616" max="14616" width="6.7109375" style="65" customWidth="1"/>
    <col min="14617" max="14617" width="1" style="65" customWidth="1"/>
    <col min="14618" max="14618" width="6.7109375" style="65" customWidth="1"/>
    <col min="14619" max="14619" width="1" style="65" customWidth="1"/>
    <col min="14620" max="14620" width="6.7109375" style="65" customWidth="1"/>
    <col min="14621" max="14621" width="1" style="65" customWidth="1"/>
    <col min="14622" max="14623" width="6.7109375" style="65" customWidth="1"/>
    <col min="14624" max="14848" width="11.42578125" style="65"/>
    <col min="14849" max="14855" width="0" style="65" hidden="1" customWidth="1"/>
    <col min="14856" max="14856" width="13.7109375" style="65" customWidth="1"/>
    <col min="14857" max="14857" width="1.5703125" style="65" customWidth="1"/>
    <col min="14858" max="14858" width="67.7109375" style="65" customWidth="1"/>
    <col min="14859" max="14859" width="15.140625" style="65" customWidth="1"/>
    <col min="14860" max="14861" width="11.42578125" style="65"/>
    <col min="14862" max="14862" width="4.7109375" style="65" customWidth="1"/>
    <col min="14863" max="14863" width="5" style="65" customWidth="1"/>
    <col min="14864" max="14864" width="2.28515625" style="65" customWidth="1"/>
    <col min="14865" max="14865" width="26" style="65" customWidth="1"/>
    <col min="14866" max="14866" width="8" style="65" customWidth="1"/>
    <col min="14867" max="14867" width="1" style="65" customWidth="1"/>
    <col min="14868" max="14868" width="6.7109375" style="65" customWidth="1"/>
    <col min="14869" max="14869" width="1" style="65" customWidth="1"/>
    <col min="14870" max="14870" width="6.7109375" style="65" customWidth="1"/>
    <col min="14871" max="14871" width="1" style="65" customWidth="1"/>
    <col min="14872" max="14872" width="6.7109375" style="65" customWidth="1"/>
    <col min="14873" max="14873" width="1" style="65" customWidth="1"/>
    <col min="14874" max="14874" width="6.7109375" style="65" customWidth="1"/>
    <col min="14875" max="14875" width="1" style="65" customWidth="1"/>
    <col min="14876" max="14876" width="6.7109375" style="65" customWidth="1"/>
    <col min="14877" max="14877" width="1" style="65" customWidth="1"/>
    <col min="14878" max="14879" width="6.7109375" style="65" customWidth="1"/>
    <col min="14880" max="15104" width="11.42578125" style="65"/>
    <col min="15105" max="15111" width="0" style="65" hidden="1" customWidth="1"/>
    <col min="15112" max="15112" width="13.7109375" style="65" customWidth="1"/>
    <col min="15113" max="15113" width="1.5703125" style="65" customWidth="1"/>
    <col min="15114" max="15114" width="67.7109375" style="65" customWidth="1"/>
    <col min="15115" max="15115" width="15.140625" style="65" customWidth="1"/>
    <col min="15116" max="15117" width="11.42578125" style="65"/>
    <col min="15118" max="15118" width="4.7109375" style="65" customWidth="1"/>
    <col min="15119" max="15119" width="5" style="65" customWidth="1"/>
    <col min="15120" max="15120" width="2.28515625" style="65" customWidth="1"/>
    <col min="15121" max="15121" width="26" style="65" customWidth="1"/>
    <col min="15122" max="15122" width="8" style="65" customWidth="1"/>
    <col min="15123" max="15123" width="1" style="65" customWidth="1"/>
    <col min="15124" max="15124" width="6.7109375" style="65" customWidth="1"/>
    <col min="15125" max="15125" width="1" style="65" customWidth="1"/>
    <col min="15126" max="15126" width="6.7109375" style="65" customWidth="1"/>
    <col min="15127" max="15127" width="1" style="65" customWidth="1"/>
    <col min="15128" max="15128" width="6.7109375" style="65" customWidth="1"/>
    <col min="15129" max="15129" width="1" style="65" customWidth="1"/>
    <col min="15130" max="15130" width="6.7109375" style="65" customWidth="1"/>
    <col min="15131" max="15131" width="1" style="65" customWidth="1"/>
    <col min="15132" max="15132" width="6.7109375" style="65" customWidth="1"/>
    <col min="15133" max="15133" width="1" style="65" customWidth="1"/>
    <col min="15134" max="15135" width="6.7109375" style="65" customWidth="1"/>
    <col min="15136" max="15360" width="11.42578125" style="65"/>
    <col min="15361" max="15367" width="0" style="65" hidden="1" customWidth="1"/>
    <col min="15368" max="15368" width="13.7109375" style="65" customWidth="1"/>
    <col min="15369" max="15369" width="1.5703125" style="65" customWidth="1"/>
    <col min="15370" max="15370" width="67.7109375" style="65" customWidth="1"/>
    <col min="15371" max="15371" width="15.140625" style="65" customWidth="1"/>
    <col min="15372" max="15373" width="11.42578125" style="65"/>
    <col min="15374" max="15374" width="4.7109375" style="65" customWidth="1"/>
    <col min="15375" max="15375" width="5" style="65" customWidth="1"/>
    <col min="15376" max="15376" width="2.28515625" style="65" customWidth="1"/>
    <col min="15377" max="15377" width="26" style="65" customWidth="1"/>
    <col min="15378" max="15378" width="8" style="65" customWidth="1"/>
    <col min="15379" max="15379" width="1" style="65" customWidth="1"/>
    <col min="15380" max="15380" width="6.7109375" style="65" customWidth="1"/>
    <col min="15381" max="15381" width="1" style="65" customWidth="1"/>
    <col min="15382" max="15382" width="6.7109375" style="65" customWidth="1"/>
    <col min="15383" max="15383" width="1" style="65" customWidth="1"/>
    <col min="15384" max="15384" width="6.7109375" style="65" customWidth="1"/>
    <col min="15385" max="15385" width="1" style="65" customWidth="1"/>
    <col min="15386" max="15386" width="6.7109375" style="65" customWidth="1"/>
    <col min="15387" max="15387" width="1" style="65" customWidth="1"/>
    <col min="15388" max="15388" width="6.7109375" style="65" customWidth="1"/>
    <col min="15389" max="15389" width="1" style="65" customWidth="1"/>
    <col min="15390" max="15391" width="6.7109375" style="65" customWidth="1"/>
    <col min="15392" max="15616" width="11.42578125" style="65"/>
    <col min="15617" max="15623" width="0" style="65" hidden="1" customWidth="1"/>
    <col min="15624" max="15624" width="13.7109375" style="65" customWidth="1"/>
    <col min="15625" max="15625" width="1.5703125" style="65" customWidth="1"/>
    <col min="15626" max="15626" width="67.7109375" style="65" customWidth="1"/>
    <col min="15627" max="15627" width="15.140625" style="65" customWidth="1"/>
    <col min="15628" max="15629" width="11.42578125" style="65"/>
    <col min="15630" max="15630" width="4.7109375" style="65" customWidth="1"/>
    <col min="15631" max="15631" width="5" style="65" customWidth="1"/>
    <col min="15632" max="15632" width="2.28515625" style="65" customWidth="1"/>
    <col min="15633" max="15633" width="26" style="65" customWidth="1"/>
    <col min="15634" max="15634" width="8" style="65" customWidth="1"/>
    <col min="15635" max="15635" width="1" style="65" customWidth="1"/>
    <col min="15636" max="15636" width="6.7109375" style="65" customWidth="1"/>
    <col min="15637" max="15637" width="1" style="65" customWidth="1"/>
    <col min="15638" max="15638" width="6.7109375" style="65" customWidth="1"/>
    <col min="15639" max="15639" width="1" style="65" customWidth="1"/>
    <col min="15640" max="15640" width="6.7109375" style="65" customWidth="1"/>
    <col min="15641" max="15641" width="1" style="65" customWidth="1"/>
    <col min="15642" max="15642" width="6.7109375" style="65" customWidth="1"/>
    <col min="15643" max="15643" width="1" style="65" customWidth="1"/>
    <col min="15644" max="15644" width="6.7109375" style="65" customWidth="1"/>
    <col min="15645" max="15645" width="1" style="65" customWidth="1"/>
    <col min="15646" max="15647" width="6.7109375" style="65" customWidth="1"/>
    <col min="15648" max="15872" width="11.42578125" style="65"/>
    <col min="15873" max="15879" width="0" style="65" hidden="1" customWidth="1"/>
    <col min="15880" max="15880" width="13.7109375" style="65" customWidth="1"/>
    <col min="15881" max="15881" width="1.5703125" style="65" customWidth="1"/>
    <col min="15882" max="15882" width="67.7109375" style="65" customWidth="1"/>
    <col min="15883" max="15883" width="15.140625" style="65" customWidth="1"/>
    <col min="15884" max="15885" width="11.42578125" style="65"/>
    <col min="15886" max="15886" width="4.7109375" style="65" customWidth="1"/>
    <col min="15887" max="15887" width="5" style="65" customWidth="1"/>
    <col min="15888" max="15888" width="2.28515625" style="65" customWidth="1"/>
    <col min="15889" max="15889" width="26" style="65" customWidth="1"/>
    <col min="15890" max="15890" width="8" style="65" customWidth="1"/>
    <col min="15891" max="15891" width="1" style="65" customWidth="1"/>
    <col min="15892" max="15892" width="6.7109375" style="65" customWidth="1"/>
    <col min="15893" max="15893" width="1" style="65" customWidth="1"/>
    <col min="15894" max="15894" width="6.7109375" style="65" customWidth="1"/>
    <col min="15895" max="15895" width="1" style="65" customWidth="1"/>
    <col min="15896" max="15896" width="6.7109375" style="65" customWidth="1"/>
    <col min="15897" max="15897" width="1" style="65" customWidth="1"/>
    <col min="15898" max="15898" width="6.7109375" style="65" customWidth="1"/>
    <col min="15899" max="15899" width="1" style="65" customWidth="1"/>
    <col min="15900" max="15900" width="6.7109375" style="65" customWidth="1"/>
    <col min="15901" max="15901" width="1" style="65" customWidth="1"/>
    <col min="15902" max="15903" width="6.7109375" style="65" customWidth="1"/>
    <col min="15904" max="16128" width="11.42578125" style="65"/>
    <col min="16129" max="16135" width="0" style="65" hidden="1" customWidth="1"/>
    <col min="16136" max="16136" width="13.7109375" style="65" customWidth="1"/>
    <col min="16137" max="16137" width="1.5703125" style="65" customWidth="1"/>
    <col min="16138" max="16138" width="67.7109375" style="65" customWidth="1"/>
    <col min="16139" max="16139" width="15.140625" style="65" customWidth="1"/>
    <col min="16140" max="16141" width="11.42578125" style="65"/>
    <col min="16142" max="16142" width="4.7109375" style="65" customWidth="1"/>
    <col min="16143" max="16143" width="5" style="65" customWidth="1"/>
    <col min="16144" max="16144" width="2.28515625" style="65" customWidth="1"/>
    <col min="16145" max="16145" width="26" style="65" customWidth="1"/>
    <col min="16146" max="16146" width="8" style="65" customWidth="1"/>
    <col min="16147" max="16147" width="1" style="65" customWidth="1"/>
    <col min="16148" max="16148" width="6.7109375" style="65" customWidth="1"/>
    <col min="16149" max="16149" width="1" style="65" customWidth="1"/>
    <col min="16150" max="16150" width="6.7109375" style="65" customWidth="1"/>
    <col min="16151" max="16151" width="1" style="65" customWidth="1"/>
    <col min="16152" max="16152" width="6.7109375" style="65" customWidth="1"/>
    <col min="16153" max="16153" width="1" style="65" customWidth="1"/>
    <col min="16154" max="16154" width="6.7109375" style="65" customWidth="1"/>
    <col min="16155" max="16155" width="1" style="65" customWidth="1"/>
    <col min="16156" max="16156" width="6.7109375" style="65" customWidth="1"/>
    <col min="16157" max="16157" width="1" style="65" customWidth="1"/>
    <col min="16158" max="16159" width="6.7109375" style="65" customWidth="1"/>
    <col min="16160" max="16384" width="11.42578125" style="65"/>
  </cols>
  <sheetData>
    <row r="1" spans="1:32" ht="3.75" customHeight="1">
      <c r="A1" s="71"/>
      <c r="B1" s="71"/>
      <c r="C1" s="238"/>
      <c r="D1" s="1367"/>
      <c r="E1" s="1367"/>
      <c r="F1" s="1367"/>
      <c r="G1" s="238"/>
      <c r="H1" s="71"/>
      <c r="I1" s="71"/>
      <c r="J1" s="71"/>
      <c r="K1" s="199"/>
      <c r="L1" s="199"/>
      <c r="M1" s="199"/>
    </row>
    <row r="2" spans="1:32" ht="12.75" customHeight="1">
      <c r="A2" s="71"/>
      <c r="B2" s="71"/>
      <c r="C2" s="238"/>
      <c r="D2" s="1367"/>
      <c r="E2" s="1367"/>
      <c r="F2" s="1367"/>
      <c r="G2" s="238"/>
      <c r="H2" s="1813" t="s">
        <v>1068</v>
      </c>
      <c r="I2" s="1813"/>
      <c r="J2" s="1813"/>
      <c r="K2" s="1813"/>
      <c r="L2" s="199"/>
      <c r="M2" s="71"/>
      <c r="N2" s="71"/>
      <c r="O2" s="1813"/>
      <c r="P2" s="1813"/>
      <c r="Q2" s="1813"/>
      <c r="R2" s="1813"/>
      <c r="S2" s="1813"/>
      <c r="T2" s="1813"/>
      <c r="U2" s="1813"/>
      <c r="V2" s="1813"/>
      <c r="W2" s="1813"/>
      <c r="X2" s="1813"/>
      <c r="Y2" s="1813"/>
      <c r="Z2" s="1813"/>
      <c r="AA2" s="1813"/>
      <c r="AB2" s="1813"/>
      <c r="AC2" s="1813"/>
    </row>
    <row r="3" spans="1:32" s="71" customFormat="1" ht="12.75" customHeight="1">
      <c r="B3" s="204"/>
      <c r="C3" s="241"/>
      <c r="D3" s="1367"/>
      <c r="E3" s="952"/>
      <c r="F3" s="952"/>
      <c r="G3" s="241"/>
      <c r="H3" s="1813">
        <v>2015</v>
      </c>
      <c r="I3" s="1813"/>
      <c r="J3" s="1813"/>
      <c r="K3" s="1813"/>
      <c r="L3" s="240"/>
      <c r="M3" s="204"/>
      <c r="N3" s="204"/>
      <c r="O3" s="205"/>
      <c r="AE3" s="206"/>
      <c r="AF3" s="206"/>
    </row>
    <row r="4" spans="1:32" s="71" customFormat="1" ht="3" customHeight="1">
      <c r="C4" s="238"/>
      <c r="D4" s="69"/>
      <c r="E4" s="1367"/>
      <c r="F4" s="1367"/>
      <c r="G4" s="238"/>
      <c r="I4" s="72"/>
      <c r="J4" s="72"/>
      <c r="K4" s="240"/>
      <c r="L4" s="240"/>
      <c r="O4" s="69"/>
    </row>
    <row r="5" spans="1:32" s="71" customFormat="1" ht="12" customHeight="1">
      <c r="C5" s="238"/>
      <c r="D5" s="1367"/>
      <c r="E5" s="1367"/>
      <c r="F5" s="1367"/>
      <c r="G5" s="238"/>
      <c r="H5" s="1856" t="s">
        <v>3</v>
      </c>
      <c r="I5" s="178"/>
      <c r="J5" s="244"/>
      <c r="K5" s="2624" t="s">
        <v>1069</v>
      </c>
      <c r="L5" s="240"/>
      <c r="O5" s="69"/>
    </row>
    <row r="6" spans="1:32" ht="12" customHeight="1">
      <c r="A6" s="71"/>
      <c r="B6" s="1341" t="s">
        <v>16</v>
      </c>
      <c r="C6" s="1367" t="s">
        <v>10</v>
      </c>
      <c r="D6" s="1367" t="s">
        <v>9</v>
      </c>
      <c r="E6" s="1367" t="s">
        <v>10</v>
      </c>
      <c r="F6" s="1367" t="s">
        <v>11</v>
      </c>
      <c r="G6" s="1367"/>
      <c r="H6" s="1872"/>
      <c r="I6" s="97" t="s">
        <v>228</v>
      </c>
      <c r="J6" s="98"/>
      <c r="K6" s="2690"/>
      <c r="L6" s="199"/>
      <c r="M6" s="1341"/>
    </row>
    <row r="7" spans="1:32" ht="8.25" customHeight="1">
      <c r="A7" s="71"/>
      <c r="B7" s="71"/>
      <c r="C7" s="238"/>
      <c r="D7" s="1367"/>
      <c r="E7" s="1367"/>
      <c r="F7" s="1367"/>
      <c r="G7" s="238"/>
      <c r="H7" s="1892"/>
      <c r="I7" s="72"/>
      <c r="J7" s="173"/>
      <c r="K7" s="1928"/>
      <c r="L7" s="199"/>
      <c r="M7" s="71"/>
    </row>
    <row r="8" spans="1:32">
      <c r="A8" s="71"/>
      <c r="B8" s="71"/>
      <c r="C8" s="238"/>
      <c r="D8" s="1367"/>
      <c r="E8" s="1367"/>
      <c r="F8" s="1367"/>
      <c r="G8" s="238"/>
      <c r="H8" s="1819">
        <v>1401</v>
      </c>
      <c r="I8" s="102" t="s">
        <v>22</v>
      </c>
      <c r="J8" s="97"/>
      <c r="K8" s="2691"/>
      <c r="L8" s="199"/>
      <c r="M8" s="71"/>
    </row>
    <row r="9" spans="1:32" ht="12.95" customHeight="1">
      <c r="A9" s="71"/>
      <c r="B9" s="67" t="s">
        <v>1070</v>
      </c>
      <c r="C9" s="238"/>
      <c r="D9" s="1367"/>
      <c r="E9" s="1367"/>
      <c r="F9" s="1367"/>
      <c r="G9" s="238"/>
      <c r="H9" s="1820"/>
      <c r="I9" s="407" t="s">
        <v>23</v>
      </c>
      <c r="J9" s="178"/>
      <c r="K9" s="2692"/>
      <c r="L9" s="199"/>
      <c r="M9" s="199"/>
    </row>
    <row r="10" spans="1:32" ht="12" customHeight="1">
      <c r="A10" s="71"/>
      <c r="B10" s="71"/>
      <c r="C10" s="238">
        <v>4</v>
      </c>
      <c r="D10" s="1367">
        <v>1</v>
      </c>
      <c r="E10" s="1367">
        <v>1</v>
      </c>
      <c r="F10" s="1367">
        <v>11</v>
      </c>
      <c r="G10" s="238"/>
      <c r="H10" s="1890"/>
      <c r="I10" s="411"/>
      <c r="J10" s="126" t="s">
        <v>159</v>
      </c>
      <c r="K10" s="109" t="s">
        <v>1071</v>
      </c>
      <c r="L10" s="199"/>
      <c r="M10" s="199"/>
    </row>
    <row r="11" spans="1:32" ht="12" customHeight="1">
      <c r="A11" s="71"/>
      <c r="B11" s="71"/>
      <c r="C11" s="238"/>
      <c r="D11" s="1367">
        <v>1</v>
      </c>
      <c r="E11" s="1367">
        <v>1</v>
      </c>
      <c r="F11" s="1367">
        <v>7</v>
      </c>
      <c r="G11" s="238"/>
      <c r="H11" s="1820"/>
      <c r="I11" s="411"/>
      <c r="J11" s="126" t="s">
        <v>160</v>
      </c>
      <c r="K11" s="109" t="s">
        <v>1071</v>
      </c>
      <c r="L11" s="199"/>
      <c r="M11" s="199"/>
    </row>
    <row r="12" spans="1:32" ht="12.75" customHeight="1">
      <c r="A12" s="71"/>
      <c r="B12" s="71"/>
      <c r="C12" s="238">
        <v>4</v>
      </c>
      <c r="D12" s="1367"/>
      <c r="E12" s="1367"/>
      <c r="F12" s="1367"/>
      <c r="G12" s="238"/>
      <c r="H12" s="1820"/>
      <c r="I12" s="414" t="s">
        <v>24</v>
      </c>
      <c r="J12" s="69"/>
      <c r="K12" s="109"/>
      <c r="L12" s="199"/>
      <c r="M12" s="199"/>
    </row>
    <row r="13" spans="1:32" ht="12" customHeight="1">
      <c r="A13" s="71"/>
      <c r="B13" s="71"/>
      <c r="C13" s="238">
        <v>4</v>
      </c>
      <c r="D13" s="1367">
        <v>1</v>
      </c>
      <c r="E13" s="1367">
        <v>1</v>
      </c>
      <c r="F13" s="1367">
        <v>5</v>
      </c>
      <c r="G13" s="238"/>
      <c r="H13" s="1820"/>
      <c r="I13" s="411"/>
      <c r="J13" s="69" t="s">
        <v>161</v>
      </c>
      <c r="K13" s="109" t="s">
        <v>1072</v>
      </c>
      <c r="L13" s="199"/>
      <c r="M13" s="199"/>
    </row>
    <row r="14" spans="1:32" ht="12" customHeight="1">
      <c r="A14" s="71"/>
      <c r="B14" s="71"/>
      <c r="C14" s="238">
        <v>6</v>
      </c>
      <c r="D14" s="1367">
        <v>1</v>
      </c>
      <c r="E14" s="1367">
        <v>1</v>
      </c>
      <c r="F14" s="1367">
        <v>5</v>
      </c>
      <c r="G14" s="238"/>
      <c r="H14" s="1820"/>
      <c r="I14" s="411"/>
      <c r="J14" s="69" t="s">
        <v>162</v>
      </c>
      <c r="K14" s="109" t="s">
        <v>1072</v>
      </c>
      <c r="L14" s="199"/>
      <c r="M14" s="199"/>
    </row>
    <row r="15" spans="1:32" ht="12.75" customHeight="1">
      <c r="A15" s="71"/>
      <c r="B15" s="67" t="s">
        <v>1070</v>
      </c>
      <c r="C15" s="238"/>
      <c r="D15" s="1367"/>
      <c r="E15" s="1367"/>
      <c r="F15" s="1367"/>
      <c r="G15" s="238"/>
      <c r="H15" s="1820"/>
      <c r="I15" s="414" t="s">
        <v>25</v>
      </c>
      <c r="J15" s="69"/>
      <c r="K15" s="109"/>
      <c r="L15" s="199"/>
      <c r="M15" s="199"/>
    </row>
    <row r="16" spans="1:32" ht="12" customHeight="1">
      <c r="A16" s="71"/>
      <c r="B16" s="67"/>
      <c r="C16" s="238"/>
      <c r="D16" s="1367">
        <v>1</v>
      </c>
      <c r="E16" s="1367">
        <v>1</v>
      </c>
      <c r="F16" s="1367">
        <v>12</v>
      </c>
      <c r="G16" s="238"/>
      <c r="H16" s="1820"/>
      <c r="I16" s="414"/>
      <c r="J16" s="69" t="s">
        <v>163</v>
      </c>
      <c r="K16" s="109" t="s">
        <v>1073</v>
      </c>
      <c r="L16" s="199"/>
      <c r="M16" s="199"/>
    </row>
    <row r="17" spans="1:13" ht="12" customHeight="1">
      <c r="A17" s="71"/>
      <c r="B17" s="71"/>
      <c r="C17" s="238">
        <v>6</v>
      </c>
      <c r="D17" s="1367">
        <v>1</v>
      </c>
      <c r="E17" s="1367">
        <v>1</v>
      </c>
      <c r="F17" s="1367">
        <v>12</v>
      </c>
      <c r="G17" s="238"/>
      <c r="H17" s="1820"/>
      <c r="I17" s="416"/>
      <c r="J17" s="69" t="s">
        <v>164</v>
      </c>
      <c r="K17" s="109" t="s">
        <v>1074</v>
      </c>
      <c r="L17" s="199"/>
      <c r="M17" s="199"/>
    </row>
    <row r="18" spans="1:13" ht="12.75" customHeight="1">
      <c r="A18" s="71"/>
      <c r="B18" s="67" t="s">
        <v>1070</v>
      </c>
      <c r="C18" s="238"/>
      <c r="D18" s="1367"/>
      <c r="E18" s="1367"/>
      <c r="F18" s="1367"/>
      <c r="G18" s="238"/>
      <c r="H18" s="1820"/>
      <c r="I18" s="417" t="s">
        <v>26</v>
      </c>
      <c r="J18" s="112"/>
      <c r="K18" s="109"/>
      <c r="L18" s="199"/>
      <c r="M18" s="199"/>
    </row>
    <row r="19" spans="1:13" ht="12" customHeight="1">
      <c r="A19" s="71"/>
      <c r="B19" s="71"/>
      <c r="C19" s="238">
        <v>6</v>
      </c>
      <c r="D19" s="1367">
        <v>1</v>
      </c>
      <c r="E19" s="1367">
        <v>1</v>
      </c>
      <c r="F19" s="1367">
        <v>2</v>
      </c>
      <c r="G19" s="238"/>
      <c r="H19" s="1820"/>
      <c r="I19" s="416"/>
      <c r="J19" s="69" t="s">
        <v>165</v>
      </c>
      <c r="K19" s="109" t="s">
        <v>1075</v>
      </c>
      <c r="L19" s="199"/>
      <c r="M19" s="199"/>
    </row>
    <row r="20" spans="1:13" ht="12" customHeight="1">
      <c r="A20" s="71"/>
      <c r="B20" s="67" t="s">
        <v>1076</v>
      </c>
      <c r="C20" s="238"/>
      <c r="D20" s="1367">
        <v>1</v>
      </c>
      <c r="E20" s="1367">
        <v>1</v>
      </c>
      <c r="F20" s="1367">
        <v>2</v>
      </c>
      <c r="G20" s="238"/>
      <c r="H20" s="1820"/>
      <c r="I20" s="411"/>
      <c r="J20" s="69" t="s">
        <v>166</v>
      </c>
      <c r="K20" s="109" t="s">
        <v>1075</v>
      </c>
      <c r="L20" s="199"/>
      <c r="M20" s="199"/>
    </row>
    <row r="21" spans="1:13" ht="12" customHeight="1">
      <c r="A21" s="71"/>
      <c r="B21" s="71"/>
      <c r="C21" s="238">
        <v>2</v>
      </c>
      <c r="D21" s="1367">
        <v>1</v>
      </c>
      <c r="E21" s="1367">
        <v>1</v>
      </c>
      <c r="F21" s="1367">
        <v>2</v>
      </c>
      <c r="G21" s="238"/>
      <c r="H21" s="1820"/>
      <c r="I21" s="416"/>
      <c r="J21" s="69" t="s">
        <v>167</v>
      </c>
      <c r="K21" s="109" t="s">
        <v>1075</v>
      </c>
      <c r="L21" s="199"/>
      <c r="M21" s="199"/>
    </row>
    <row r="22" spans="1:13" ht="12" customHeight="1">
      <c r="A22" s="71"/>
      <c r="B22" s="71"/>
      <c r="C22" s="238">
        <v>2</v>
      </c>
      <c r="D22" s="1367">
        <v>1</v>
      </c>
      <c r="E22" s="1367">
        <v>1</v>
      </c>
      <c r="F22" s="1367">
        <v>2</v>
      </c>
      <c r="G22" s="238"/>
      <c r="H22" s="1820"/>
      <c r="I22" s="411"/>
      <c r="J22" s="69" t="s">
        <v>168</v>
      </c>
      <c r="K22" s="109" t="s">
        <v>1075</v>
      </c>
      <c r="L22" s="199"/>
      <c r="M22" s="199"/>
    </row>
    <row r="23" spans="1:13" ht="12" customHeight="1">
      <c r="A23" s="71"/>
      <c r="B23" s="71"/>
      <c r="C23" s="238">
        <v>2</v>
      </c>
      <c r="D23" s="1367">
        <v>1</v>
      </c>
      <c r="E23" s="1367">
        <v>1</v>
      </c>
      <c r="F23" s="1367">
        <v>2</v>
      </c>
      <c r="G23" s="238"/>
      <c r="H23" s="1820"/>
      <c r="I23" s="411"/>
      <c r="J23" s="69" t="s">
        <v>169</v>
      </c>
      <c r="K23" s="109" t="s">
        <v>1075</v>
      </c>
      <c r="L23" s="199"/>
      <c r="M23" s="199"/>
    </row>
    <row r="24" spans="1:13" ht="12" customHeight="1">
      <c r="A24" s="71"/>
      <c r="B24" s="71"/>
      <c r="C24" s="238"/>
      <c r="D24" s="1367">
        <v>1</v>
      </c>
      <c r="E24" s="1367">
        <v>1</v>
      </c>
      <c r="F24" s="1367">
        <v>2</v>
      </c>
      <c r="G24" s="238"/>
      <c r="H24" s="1820"/>
      <c r="I24" s="411"/>
      <c r="J24" s="126" t="s">
        <v>170</v>
      </c>
      <c r="K24" s="109" t="s">
        <v>1077</v>
      </c>
      <c r="L24" s="199"/>
      <c r="M24" s="199"/>
    </row>
    <row r="25" spans="1:13" ht="12.75" customHeight="1">
      <c r="A25" s="71"/>
      <c r="B25" s="343" t="s">
        <v>1076</v>
      </c>
      <c r="C25" s="238"/>
      <c r="D25" s="1367"/>
      <c r="E25" s="1367"/>
      <c r="F25" s="1367"/>
      <c r="G25" s="238"/>
      <c r="H25" s="1820"/>
      <c r="I25" s="417" t="s">
        <v>27</v>
      </c>
      <c r="J25" s="69"/>
      <c r="K25" s="109"/>
      <c r="L25" s="199"/>
      <c r="M25" s="199"/>
    </row>
    <row r="26" spans="1:13" ht="12" customHeight="1">
      <c r="A26" s="71"/>
      <c r="B26" s="71"/>
      <c r="C26" s="238">
        <v>1</v>
      </c>
      <c r="D26" s="1367">
        <v>1</v>
      </c>
      <c r="E26" s="1367">
        <v>1</v>
      </c>
      <c r="F26" s="1367">
        <v>4</v>
      </c>
      <c r="G26" s="238"/>
      <c r="H26" s="1820"/>
      <c r="I26" s="411"/>
      <c r="J26" s="69" t="s">
        <v>165</v>
      </c>
      <c r="K26" s="109" t="s">
        <v>1075</v>
      </c>
      <c r="L26" s="199"/>
      <c r="M26" s="199"/>
    </row>
    <row r="27" spans="1:13" ht="12" customHeight="1">
      <c r="A27" s="71"/>
      <c r="B27" s="343" t="s">
        <v>1078</v>
      </c>
      <c r="C27" s="238"/>
      <c r="D27" s="1367">
        <v>1</v>
      </c>
      <c r="E27" s="1367">
        <v>1</v>
      </c>
      <c r="F27" s="1367">
        <v>4</v>
      </c>
      <c r="G27" s="238"/>
      <c r="H27" s="1820"/>
      <c r="I27" s="411"/>
      <c r="J27" s="126" t="s">
        <v>159</v>
      </c>
      <c r="K27" s="109" t="s">
        <v>1075</v>
      </c>
      <c r="L27" s="199"/>
      <c r="M27" s="199"/>
    </row>
    <row r="28" spans="1:13" ht="12.75" customHeight="1">
      <c r="A28" s="71"/>
      <c r="B28" s="71"/>
      <c r="C28" s="238">
        <v>7</v>
      </c>
      <c r="D28" s="1367"/>
      <c r="E28" s="1367"/>
      <c r="F28" s="1367"/>
      <c r="G28" s="238"/>
      <c r="H28" s="1820"/>
      <c r="I28" s="419" t="s">
        <v>69</v>
      </c>
      <c r="J28" s="69"/>
      <c r="K28" s="109"/>
      <c r="L28" s="199"/>
      <c r="M28" s="199"/>
    </row>
    <row r="29" spans="1:13" ht="12" customHeight="1">
      <c r="A29" s="71"/>
      <c r="B29" s="343" t="s">
        <v>1078</v>
      </c>
      <c r="C29" s="238"/>
      <c r="D29" s="1367">
        <v>1</v>
      </c>
      <c r="E29" s="1367">
        <v>1</v>
      </c>
      <c r="F29" s="1367">
        <v>1</v>
      </c>
      <c r="G29" s="238"/>
      <c r="H29" s="1820"/>
      <c r="I29" s="416"/>
      <c r="J29" s="69" t="s">
        <v>172</v>
      </c>
      <c r="K29" s="109" t="s">
        <v>1072</v>
      </c>
      <c r="L29" s="199"/>
      <c r="M29" s="199"/>
    </row>
    <row r="30" spans="1:13" ht="12.75" customHeight="1">
      <c r="A30" s="71"/>
      <c r="B30" s="343"/>
      <c r="C30" s="238"/>
      <c r="D30" s="1367"/>
      <c r="E30" s="1367"/>
      <c r="F30" s="1367"/>
      <c r="G30" s="238"/>
      <c r="H30" s="1819">
        <v>1402</v>
      </c>
      <c r="I30" s="113" t="s">
        <v>29</v>
      </c>
      <c r="J30" s="114"/>
      <c r="K30" s="105"/>
      <c r="L30" s="199"/>
      <c r="M30" s="199"/>
    </row>
    <row r="31" spans="1:13" ht="12.75" customHeight="1">
      <c r="A31" s="71"/>
      <c r="B31" s="71"/>
      <c r="C31" s="238">
        <v>7</v>
      </c>
      <c r="D31" s="1367"/>
      <c r="E31" s="1367"/>
      <c r="F31" s="1367"/>
      <c r="G31" s="238"/>
      <c r="H31" s="1820"/>
      <c r="I31" s="414" t="s">
        <v>30</v>
      </c>
      <c r="J31" s="69"/>
      <c r="K31" s="109"/>
      <c r="L31" s="199"/>
      <c r="M31" s="199"/>
    </row>
    <row r="32" spans="1:13" ht="12" customHeight="1">
      <c r="A32" s="71"/>
      <c r="B32" s="71"/>
      <c r="C32" s="238">
        <v>7</v>
      </c>
      <c r="D32" s="1367">
        <v>2</v>
      </c>
      <c r="E32" s="1367">
        <v>4</v>
      </c>
      <c r="F32" s="1367">
        <v>11</v>
      </c>
      <c r="G32" s="238"/>
      <c r="H32" s="1820"/>
      <c r="I32" s="411"/>
      <c r="J32" s="69" t="s">
        <v>173</v>
      </c>
      <c r="K32" s="109" t="s">
        <v>1072</v>
      </c>
      <c r="L32" s="199"/>
      <c r="M32" s="199"/>
    </row>
    <row r="33" spans="1:13" ht="12" customHeight="1">
      <c r="A33" s="71"/>
      <c r="B33" s="71"/>
      <c r="C33" s="238">
        <v>5</v>
      </c>
      <c r="D33" s="1367">
        <v>2</v>
      </c>
      <c r="E33" s="1367">
        <v>4</v>
      </c>
      <c r="F33" s="1367">
        <v>11</v>
      </c>
      <c r="G33" s="238"/>
      <c r="H33" s="1820"/>
      <c r="I33" s="411"/>
      <c r="J33" s="69" t="s">
        <v>174</v>
      </c>
      <c r="K33" s="109" t="s">
        <v>1072</v>
      </c>
      <c r="L33" s="199"/>
      <c r="M33" s="199"/>
    </row>
    <row r="34" spans="1:13" ht="12" customHeight="1">
      <c r="A34" s="71"/>
      <c r="B34" s="71"/>
      <c r="C34" s="238">
        <v>7</v>
      </c>
      <c r="D34" s="1367">
        <v>2</v>
      </c>
      <c r="E34" s="1367">
        <v>4</v>
      </c>
      <c r="F34" s="1367">
        <v>11</v>
      </c>
      <c r="G34" s="238"/>
      <c r="H34" s="1820"/>
      <c r="I34" s="411"/>
      <c r="J34" s="69" t="s">
        <v>175</v>
      </c>
      <c r="K34" s="109" t="s">
        <v>1072</v>
      </c>
      <c r="L34" s="199"/>
      <c r="M34" s="199"/>
    </row>
    <row r="35" spans="1:13" ht="12" customHeight="1">
      <c r="A35" s="71"/>
      <c r="B35" s="343" t="s">
        <v>1079</v>
      </c>
      <c r="C35" s="238"/>
      <c r="D35" s="1367">
        <v>2</v>
      </c>
      <c r="E35" s="1367">
        <v>6</v>
      </c>
      <c r="F35" s="1367">
        <v>11</v>
      </c>
      <c r="G35" s="238"/>
      <c r="H35" s="1820"/>
      <c r="I35" s="416"/>
      <c r="J35" s="69" t="s">
        <v>176</v>
      </c>
      <c r="K35" s="109" t="s">
        <v>1072</v>
      </c>
      <c r="L35" s="199"/>
      <c r="M35" s="199"/>
    </row>
    <row r="36" spans="1:13" ht="12.75" customHeight="1">
      <c r="A36" s="343"/>
      <c r="B36" s="343"/>
      <c r="C36" s="238">
        <v>4</v>
      </c>
      <c r="D36" s="1367"/>
      <c r="E36" s="1367"/>
      <c r="F36" s="1367"/>
      <c r="G36" s="238"/>
      <c r="H36" s="1820"/>
      <c r="I36" s="414" t="s">
        <v>31</v>
      </c>
      <c r="J36" s="69"/>
      <c r="K36" s="109"/>
      <c r="L36" s="199"/>
      <c r="M36" s="199"/>
    </row>
    <row r="37" spans="1:13" ht="12" customHeight="1">
      <c r="A37" s="343"/>
      <c r="B37" s="343"/>
      <c r="C37" s="238">
        <v>4</v>
      </c>
      <c r="D37" s="1367">
        <v>2</v>
      </c>
      <c r="E37" s="1367">
        <v>4</v>
      </c>
      <c r="F37" s="1367">
        <v>10</v>
      </c>
      <c r="G37" s="238"/>
      <c r="H37" s="1820"/>
      <c r="I37" s="411"/>
      <c r="J37" s="69" t="s">
        <v>174</v>
      </c>
      <c r="K37" s="109" t="s">
        <v>1072</v>
      </c>
      <c r="L37" s="199"/>
      <c r="M37" s="199"/>
    </row>
    <row r="38" spans="1:13" ht="12" customHeight="1">
      <c r="A38" s="343"/>
      <c r="B38" s="343" t="s">
        <v>1079</v>
      </c>
      <c r="C38" s="238"/>
      <c r="D38" s="1367">
        <v>2</v>
      </c>
      <c r="E38" s="1367">
        <v>6</v>
      </c>
      <c r="F38" s="1367">
        <v>10</v>
      </c>
      <c r="G38" s="238"/>
      <c r="H38" s="1820"/>
      <c r="I38" s="411"/>
      <c r="J38" s="69" t="s">
        <v>176</v>
      </c>
      <c r="K38" s="109" t="s">
        <v>1074</v>
      </c>
      <c r="L38" s="199"/>
      <c r="M38" s="199"/>
    </row>
    <row r="39" spans="1:13" ht="12.75" customHeight="1">
      <c r="A39" s="71"/>
      <c r="B39" s="71"/>
      <c r="C39" s="238">
        <v>4</v>
      </c>
      <c r="D39" s="1367"/>
      <c r="E39" s="1367"/>
      <c r="F39" s="1367"/>
      <c r="G39" s="238"/>
      <c r="H39" s="1820"/>
      <c r="I39" s="414" t="s">
        <v>32</v>
      </c>
      <c r="J39" s="69"/>
      <c r="K39" s="109"/>
      <c r="L39" s="199"/>
      <c r="M39" s="199"/>
    </row>
    <row r="40" spans="1:13" ht="12" customHeight="1">
      <c r="A40" s="71"/>
      <c r="B40" s="71"/>
      <c r="C40" s="238">
        <v>6</v>
      </c>
      <c r="D40" s="1367">
        <v>2</v>
      </c>
      <c r="E40" s="1367">
        <v>4</v>
      </c>
      <c r="F40" s="1367">
        <v>10</v>
      </c>
      <c r="G40" s="238"/>
      <c r="H40" s="1820"/>
      <c r="I40" s="411"/>
      <c r="J40" s="69" t="s">
        <v>173</v>
      </c>
      <c r="K40" s="109" t="s">
        <v>1072</v>
      </c>
      <c r="L40" s="199"/>
      <c r="M40" s="199"/>
    </row>
    <row r="41" spans="1:13" ht="12" customHeight="1">
      <c r="A41" s="71"/>
      <c r="B41" s="343" t="s">
        <v>1079</v>
      </c>
      <c r="C41" s="238"/>
      <c r="D41" s="1367">
        <v>2</v>
      </c>
      <c r="E41" s="1367">
        <v>4</v>
      </c>
      <c r="F41" s="1367">
        <v>10</v>
      </c>
      <c r="G41" s="238"/>
      <c r="H41" s="1820"/>
      <c r="I41" s="411"/>
      <c r="J41" s="69" t="s">
        <v>177</v>
      </c>
      <c r="K41" s="109" t="s">
        <v>1072</v>
      </c>
      <c r="L41" s="199"/>
      <c r="M41" s="199"/>
    </row>
    <row r="42" spans="1:13" ht="12" customHeight="1">
      <c r="A42" s="343"/>
      <c r="B42" s="343"/>
      <c r="C42" s="238">
        <v>4</v>
      </c>
      <c r="D42" s="1367">
        <v>2</v>
      </c>
      <c r="E42" s="1367">
        <v>4</v>
      </c>
      <c r="F42" s="1367">
        <v>10</v>
      </c>
      <c r="G42" s="238"/>
      <c r="H42" s="1820"/>
      <c r="I42" s="411"/>
      <c r="J42" s="69" t="s">
        <v>178</v>
      </c>
      <c r="K42" s="109" t="s">
        <v>1072</v>
      </c>
      <c r="L42" s="199"/>
      <c r="M42" s="199"/>
    </row>
    <row r="43" spans="1:13" ht="12" customHeight="1">
      <c r="A43" s="71"/>
      <c r="B43" s="343"/>
      <c r="C43" s="238">
        <v>4</v>
      </c>
      <c r="D43" s="1367">
        <v>2</v>
      </c>
      <c r="E43" s="1367">
        <v>4</v>
      </c>
      <c r="F43" s="1367">
        <v>10</v>
      </c>
      <c r="G43" s="238"/>
      <c r="H43" s="1820"/>
      <c r="I43" s="411"/>
      <c r="J43" s="69" t="s">
        <v>179</v>
      </c>
      <c r="K43" s="109" t="s">
        <v>1072</v>
      </c>
      <c r="L43" s="199"/>
      <c r="M43" s="199"/>
    </row>
    <row r="44" spans="1:13" ht="12.75" customHeight="1">
      <c r="A44" s="343"/>
      <c r="B44" s="343"/>
      <c r="C44" s="238">
        <v>2</v>
      </c>
      <c r="D44" s="1367"/>
      <c r="E44" s="1367"/>
      <c r="F44" s="1367"/>
      <c r="G44" s="238"/>
      <c r="H44" s="1820"/>
      <c r="I44" s="414" t="s">
        <v>33</v>
      </c>
      <c r="J44" s="69"/>
      <c r="K44" s="109"/>
      <c r="L44" s="199"/>
      <c r="M44" s="199"/>
    </row>
    <row r="45" spans="1:13" ht="12" customHeight="1">
      <c r="A45" s="343"/>
      <c r="B45" s="343"/>
      <c r="C45" s="238">
        <v>2</v>
      </c>
      <c r="D45" s="1367">
        <v>2</v>
      </c>
      <c r="E45" s="1367">
        <v>4</v>
      </c>
      <c r="F45" s="1367">
        <v>3</v>
      </c>
      <c r="G45" s="238"/>
      <c r="H45" s="1820"/>
      <c r="I45" s="416"/>
      <c r="J45" s="69" t="s">
        <v>173</v>
      </c>
      <c r="K45" s="109" t="s">
        <v>1072</v>
      </c>
      <c r="L45" s="199"/>
      <c r="M45" s="199"/>
    </row>
    <row r="46" spans="1:13" ht="12" customHeight="1">
      <c r="A46" s="343"/>
      <c r="B46" s="343" t="s">
        <v>1079</v>
      </c>
      <c r="C46" s="238"/>
      <c r="D46" s="1367">
        <v>2</v>
      </c>
      <c r="E46" s="1367">
        <v>4</v>
      </c>
      <c r="F46" s="1367">
        <v>3</v>
      </c>
      <c r="G46" s="238"/>
      <c r="H46" s="1820"/>
      <c r="I46" s="416"/>
      <c r="J46" s="69" t="s">
        <v>174</v>
      </c>
      <c r="K46" s="109" t="s">
        <v>1072</v>
      </c>
      <c r="L46" s="199"/>
      <c r="M46" s="199"/>
    </row>
    <row r="47" spans="1:13" ht="12.75" customHeight="1">
      <c r="A47" s="71"/>
      <c r="B47" s="71"/>
      <c r="C47" s="238">
        <v>1</v>
      </c>
      <c r="D47" s="1367"/>
      <c r="E47" s="1367"/>
      <c r="F47" s="1367"/>
      <c r="G47" s="238"/>
      <c r="H47" s="1820"/>
      <c r="I47" s="414" t="s">
        <v>34</v>
      </c>
      <c r="J47" s="69"/>
      <c r="K47" s="109"/>
      <c r="L47" s="199"/>
      <c r="M47" s="199"/>
    </row>
    <row r="48" spans="1:13" ht="12" customHeight="1">
      <c r="A48" s="71"/>
      <c r="B48" s="71"/>
      <c r="C48" s="238">
        <v>1</v>
      </c>
      <c r="D48" s="1367">
        <v>2</v>
      </c>
      <c r="E48" s="1367">
        <v>4</v>
      </c>
      <c r="F48" s="1367">
        <v>7</v>
      </c>
      <c r="G48" s="238"/>
      <c r="H48" s="1820"/>
      <c r="I48" s="411"/>
      <c r="J48" s="69" t="s">
        <v>173</v>
      </c>
      <c r="K48" s="109" t="s">
        <v>1072</v>
      </c>
      <c r="L48" s="199"/>
      <c r="M48" s="199"/>
    </row>
    <row r="49" spans="1:13" ht="12" customHeight="1">
      <c r="A49" s="71"/>
      <c r="B49" s="71"/>
      <c r="C49" s="238"/>
      <c r="D49" s="1367">
        <v>2</v>
      </c>
      <c r="E49" s="1367">
        <v>4</v>
      </c>
      <c r="F49" s="1367">
        <v>7</v>
      </c>
      <c r="G49" s="238"/>
      <c r="H49" s="1820"/>
      <c r="I49" s="411"/>
      <c r="J49" s="69" t="s">
        <v>180</v>
      </c>
      <c r="K49" s="109" t="s">
        <v>1072</v>
      </c>
      <c r="L49" s="199"/>
      <c r="M49" s="199"/>
    </row>
    <row r="50" spans="1:13" ht="12" customHeight="1">
      <c r="A50" s="71"/>
      <c r="B50" s="343" t="s">
        <v>1080</v>
      </c>
      <c r="C50" s="238"/>
      <c r="D50" s="1367">
        <v>2</v>
      </c>
      <c r="E50" s="1367">
        <v>4</v>
      </c>
      <c r="F50" s="1367">
        <v>7</v>
      </c>
      <c r="G50" s="238"/>
      <c r="H50" s="1820"/>
      <c r="I50" s="411"/>
      <c r="J50" s="69" t="s">
        <v>174</v>
      </c>
      <c r="K50" s="109" t="s">
        <v>1072</v>
      </c>
      <c r="L50" s="199"/>
      <c r="M50" s="199"/>
    </row>
    <row r="51" spans="1:13" ht="12.75" customHeight="1">
      <c r="A51" s="71"/>
      <c r="B51" s="71"/>
      <c r="C51" s="238">
        <v>1</v>
      </c>
      <c r="D51" s="1367"/>
      <c r="E51" s="1367"/>
      <c r="F51" s="1367"/>
      <c r="G51" s="238"/>
      <c r="H51" s="1820"/>
      <c r="I51" s="414" t="s">
        <v>1081</v>
      </c>
      <c r="J51" s="69"/>
      <c r="K51" s="109"/>
      <c r="L51" s="199"/>
      <c r="M51" s="199"/>
    </row>
    <row r="52" spans="1:13" ht="12" customHeight="1">
      <c r="A52" s="71"/>
      <c r="B52" s="343" t="s">
        <v>1082</v>
      </c>
      <c r="C52" s="238"/>
      <c r="D52" s="1367">
        <v>2</v>
      </c>
      <c r="E52" s="1367">
        <v>4</v>
      </c>
      <c r="F52" s="1367">
        <v>1</v>
      </c>
      <c r="G52" s="238"/>
      <c r="H52" s="1820"/>
      <c r="I52" s="416"/>
      <c r="J52" s="69" t="s">
        <v>173</v>
      </c>
      <c r="K52" s="109" t="s">
        <v>1072</v>
      </c>
      <c r="L52" s="199"/>
      <c r="M52" s="199"/>
    </row>
    <row r="53" spans="1:13" ht="12" customHeight="1">
      <c r="A53" s="71"/>
      <c r="B53" s="71"/>
      <c r="C53" s="238">
        <v>7</v>
      </c>
      <c r="D53" s="1367">
        <v>2</v>
      </c>
      <c r="E53" s="1367">
        <v>4</v>
      </c>
      <c r="F53" s="1367">
        <v>1</v>
      </c>
      <c r="G53" s="238"/>
      <c r="H53" s="1820"/>
      <c r="I53" s="416"/>
      <c r="J53" s="69" t="s">
        <v>174</v>
      </c>
      <c r="K53" s="109" t="s">
        <v>1072</v>
      </c>
      <c r="L53" s="199"/>
      <c r="M53" s="199"/>
    </row>
    <row r="54" spans="1:13" ht="12.75" customHeight="1">
      <c r="A54" s="71"/>
      <c r="B54" s="71"/>
      <c r="C54" s="238">
        <v>7</v>
      </c>
      <c r="D54" s="1367"/>
      <c r="E54" s="1367"/>
      <c r="F54" s="1367"/>
      <c r="G54" s="238"/>
      <c r="H54" s="1820"/>
      <c r="I54" s="414" t="s">
        <v>1083</v>
      </c>
      <c r="J54" s="69"/>
      <c r="K54" s="109"/>
      <c r="L54" s="199"/>
      <c r="M54" s="199"/>
    </row>
    <row r="55" spans="1:13" ht="12" customHeight="1">
      <c r="A55" s="71"/>
      <c r="B55" s="71"/>
      <c r="C55" s="238">
        <v>5</v>
      </c>
      <c r="D55" s="1367">
        <v>2</v>
      </c>
      <c r="E55" s="1367">
        <v>4</v>
      </c>
      <c r="F55" s="1367">
        <v>9</v>
      </c>
      <c r="G55" s="238"/>
      <c r="H55" s="1820"/>
      <c r="I55" s="370"/>
      <c r="J55" s="69" t="s">
        <v>173</v>
      </c>
      <c r="K55" s="109" t="s">
        <v>1072</v>
      </c>
      <c r="L55" s="199"/>
      <c r="M55" s="199"/>
    </row>
    <row r="56" spans="1:13" ht="12" customHeight="1">
      <c r="A56" s="71"/>
      <c r="B56" s="71"/>
      <c r="C56" s="238">
        <v>5</v>
      </c>
      <c r="D56" s="1367">
        <v>2</v>
      </c>
      <c r="E56" s="1367">
        <v>4</v>
      </c>
      <c r="F56" s="1367">
        <v>9</v>
      </c>
      <c r="G56" s="238"/>
      <c r="H56" s="1820"/>
      <c r="I56" s="370"/>
      <c r="J56" s="69" t="s">
        <v>174</v>
      </c>
      <c r="K56" s="109" t="s">
        <v>1072</v>
      </c>
      <c r="L56" s="199"/>
      <c r="M56" s="199"/>
    </row>
    <row r="57" spans="1:13" ht="12" customHeight="1">
      <c r="A57" s="71"/>
      <c r="B57" s="71"/>
      <c r="C57" s="238">
        <v>5</v>
      </c>
      <c r="D57" s="1367">
        <v>2</v>
      </c>
      <c r="E57" s="1367">
        <v>4</v>
      </c>
      <c r="F57" s="1367">
        <v>9</v>
      </c>
      <c r="G57" s="238"/>
      <c r="H57" s="1820"/>
      <c r="I57" s="370"/>
      <c r="J57" s="69" t="s">
        <v>179</v>
      </c>
      <c r="K57" s="109" t="s">
        <v>1084</v>
      </c>
      <c r="L57" s="199"/>
      <c r="M57" s="199"/>
    </row>
    <row r="58" spans="1:13" ht="12.75" customHeight="1">
      <c r="A58" s="71"/>
      <c r="B58" s="71"/>
      <c r="C58" s="238">
        <v>5</v>
      </c>
      <c r="D58" s="1367"/>
      <c r="E58" s="1367"/>
      <c r="F58" s="1367"/>
      <c r="G58" s="238"/>
      <c r="H58" s="1820"/>
      <c r="I58" s="419" t="s">
        <v>37</v>
      </c>
      <c r="J58" s="118"/>
      <c r="K58" s="109"/>
      <c r="L58" s="199"/>
      <c r="M58" s="199"/>
    </row>
    <row r="59" spans="1:13" ht="12" customHeight="1">
      <c r="A59" s="71"/>
      <c r="B59" s="71"/>
      <c r="C59" s="238">
        <v>5</v>
      </c>
      <c r="D59" s="1367">
        <v>2</v>
      </c>
      <c r="E59" s="1367">
        <v>4</v>
      </c>
      <c r="F59" s="1367">
        <v>11</v>
      </c>
      <c r="G59" s="238"/>
      <c r="H59" s="1855"/>
      <c r="I59" s="416"/>
      <c r="J59" s="69" t="s">
        <v>181</v>
      </c>
      <c r="K59" s="109" t="s">
        <v>1077</v>
      </c>
      <c r="L59" s="199"/>
      <c r="M59" s="199"/>
    </row>
    <row r="60" spans="1:13" ht="12.75" customHeight="1">
      <c r="A60" s="71"/>
      <c r="B60" s="71"/>
      <c r="C60" s="238"/>
      <c r="D60" s="1367"/>
      <c r="E60" s="1367"/>
      <c r="F60" s="1367"/>
      <c r="G60" s="238"/>
      <c r="H60" s="1819">
        <v>1403</v>
      </c>
      <c r="I60" s="113" t="s">
        <v>38</v>
      </c>
      <c r="J60" s="114"/>
      <c r="K60" s="105"/>
      <c r="L60" s="199"/>
      <c r="M60" s="199"/>
    </row>
    <row r="61" spans="1:13" ht="12.75" customHeight="1">
      <c r="A61" s="71"/>
      <c r="B61" s="343" t="s">
        <v>1085</v>
      </c>
      <c r="C61" s="238"/>
      <c r="D61" s="1367"/>
      <c r="E61" s="1367"/>
      <c r="F61" s="1367"/>
      <c r="G61" s="238"/>
      <c r="H61" s="1820"/>
      <c r="I61" s="419" t="s">
        <v>39</v>
      </c>
      <c r="J61" s="69"/>
      <c r="K61" s="255"/>
      <c r="L61" s="199"/>
      <c r="M61" s="199"/>
    </row>
    <row r="62" spans="1:13" ht="12" customHeight="1">
      <c r="A62" s="71"/>
      <c r="B62" s="343"/>
      <c r="C62" s="238">
        <v>4</v>
      </c>
      <c r="D62" s="1367">
        <v>3</v>
      </c>
      <c r="E62" s="1367">
        <v>5</v>
      </c>
      <c r="F62" s="1367">
        <v>11</v>
      </c>
      <c r="G62" s="238"/>
      <c r="H62" s="1820"/>
      <c r="I62" s="416"/>
      <c r="J62" s="69" t="s">
        <v>182</v>
      </c>
      <c r="K62" s="109" t="s">
        <v>1074</v>
      </c>
      <c r="L62" s="199"/>
      <c r="M62" s="199"/>
    </row>
    <row r="63" spans="1:13" ht="12" customHeight="1">
      <c r="A63" s="71"/>
      <c r="B63" s="71"/>
      <c r="C63" s="238">
        <v>4</v>
      </c>
      <c r="D63" s="1367">
        <v>3</v>
      </c>
      <c r="E63" s="1367">
        <v>5</v>
      </c>
      <c r="F63" s="1367">
        <v>11</v>
      </c>
      <c r="G63" s="238"/>
      <c r="H63" s="1820"/>
      <c r="I63" s="416"/>
      <c r="J63" s="69" t="s">
        <v>183</v>
      </c>
      <c r="K63" s="109" t="s">
        <v>1074</v>
      </c>
      <c r="L63" s="199"/>
      <c r="M63" s="199"/>
    </row>
    <row r="64" spans="1:13" ht="12.75" customHeight="1">
      <c r="A64" s="71"/>
      <c r="B64" s="343" t="s">
        <v>1086</v>
      </c>
      <c r="C64" s="238"/>
      <c r="D64" s="1367"/>
      <c r="E64" s="1367"/>
      <c r="F64" s="1367"/>
      <c r="G64" s="238"/>
      <c r="H64" s="1820"/>
      <c r="I64" s="419" t="s">
        <v>40</v>
      </c>
      <c r="J64" s="69"/>
      <c r="K64" s="109"/>
      <c r="L64" s="199"/>
      <c r="M64" s="199"/>
    </row>
    <row r="65" spans="1:14" ht="12" customHeight="1">
      <c r="A65" s="71"/>
      <c r="B65" s="343"/>
      <c r="C65" s="238">
        <v>4</v>
      </c>
      <c r="D65" s="1367">
        <v>3</v>
      </c>
      <c r="E65" s="1367">
        <v>5</v>
      </c>
      <c r="F65" s="1367">
        <v>8</v>
      </c>
      <c r="G65" s="238"/>
      <c r="H65" s="1820"/>
      <c r="I65" s="416"/>
      <c r="J65" s="69" t="s">
        <v>183</v>
      </c>
      <c r="K65" s="109" t="s">
        <v>1074</v>
      </c>
      <c r="L65" s="199"/>
      <c r="M65" s="199"/>
    </row>
    <row r="66" spans="1:14" ht="12.75" customHeight="1">
      <c r="A66" s="71"/>
      <c r="B66" s="343"/>
      <c r="C66" s="238">
        <v>4</v>
      </c>
      <c r="D66" s="1367"/>
      <c r="E66" s="1367"/>
      <c r="F66" s="1367"/>
      <c r="G66" s="238"/>
      <c r="H66" s="1820"/>
      <c r="I66" s="419" t="s">
        <v>41</v>
      </c>
      <c r="J66" s="69"/>
      <c r="K66" s="109"/>
      <c r="L66" s="199"/>
      <c r="M66" s="199"/>
    </row>
    <row r="67" spans="1:14" ht="12" customHeight="1">
      <c r="A67" s="71"/>
      <c r="B67" s="71" t="s">
        <v>1087</v>
      </c>
      <c r="C67" s="238"/>
      <c r="D67" s="1367">
        <v>3</v>
      </c>
      <c r="E67" s="1367">
        <v>5</v>
      </c>
      <c r="F67" s="1367">
        <v>10</v>
      </c>
      <c r="G67" s="238"/>
      <c r="H67" s="1890"/>
      <c r="I67" s="416"/>
      <c r="J67" s="69" t="s">
        <v>183</v>
      </c>
      <c r="K67" s="109" t="s">
        <v>1074</v>
      </c>
      <c r="L67" s="199"/>
      <c r="M67" s="199"/>
    </row>
    <row r="68" spans="1:14" ht="12" customHeight="1">
      <c r="A68" s="71"/>
      <c r="B68" s="71"/>
      <c r="C68" s="238"/>
      <c r="D68" s="1367">
        <v>3</v>
      </c>
      <c r="E68" s="1367">
        <v>5</v>
      </c>
      <c r="F68" s="1367">
        <v>10</v>
      </c>
      <c r="G68" s="238"/>
      <c r="H68" s="1891"/>
      <c r="I68" s="423"/>
      <c r="J68" s="72" t="s">
        <v>184</v>
      </c>
      <c r="K68" s="2611" t="s">
        <v>1077</v>
      </c>
      <c r="L68" s="199"/>
      <c r="M68" s="199"/>
    </row>
    <row r="69" spans="1:14" ht="12" customHeight="1">
      <c r="A69" s="71"/>
      <c r="B69" s="71"/>
      <c r="C69" s="238"/>
      <c r="D69" s="1367"/>
      <c r="E69" s="1367"/>
      <c r="F69" s="1367"/>
      <c r="G69" s="238"/>
      <c r="H69" s="279"/>
      <c r="I69" s="161"/>
      <c r="J69" s="69"/>
      <c r="K69" s="404" t="s">
        <v>185</v>
      </c>
      <c r="L69" s="199"/>
      <c r="M69" s="199"/>
    </row>
    <row r="70" spans="1:14" ht="12" customHeight="1">
      <c r="A70" s="71"/>
      <c r="B70" s="71"/>
      <c r="C70" s="238"/>
      <c r="D70" s="1367"/>
      <c r="E70" s="1367"/>
      <c r="F70" s="1367"/>
      <c r="G70" s="238"/>
      <c r="H70" s="279"/>
      <c r="I70" s="69"/>
      <c r="J70" s="69"/>
      <c r="K70" s="404" t="s">
        <v>186</v>
      </c>
    </row>
    <row r="71" spans="1:14" ht="12.75" customHeight="1">
      <c r="A71" s="71"/>
      <c r="B71" s="71"/>
      <c r="C71" s="238"/>
      <c r="D71" s="1367"/>
      <c r="E71" s="1367"/>
      <c r="F71" s="1367"/>
      <c r="G71" s="238"/>
      <c r="H71" s="1856" t="s">
        <v>3</v>
      </c>
      <c r="I71" s="178"/>
      <c r="J71" s="178"/>
      <c r="K71" s="2624" t="s">
        <v>1069</v>
      </c>
    </row>
    <row r="72" spans="1:14" ht="9" customHeight="1">
      <c r="A72" s="71"/>
      <c r="B72" s="71"/>
      <c r="C72" s="238"/>
      <c r="D72" s="1367"/>
      <c r="E72" s="1367"/>
      <c r="F72" s="1367"/>
      <c r="G72" s="238"/>
      <c r="H72" s="1872"/>
      <c r="I72" s="97" t="s">
        <v>228</v>
      </c>
      <c r="J72" s="549"/>
      <c r="K72" s="2690"/>
    </row>
    <row r="73" spans="1:14">
      <c r="A73" s="71"/>
      <c r="B73" s="71"/>
      <c r="C73" s="238"/>
      <c r="D73" s="1367"/>
      <c r="E73" s="1367"/>
      <c r="F73" s="1367"/>
      <c r="G73" s="238"/>
      <c r="H73" s="1892"/>
      <c r="I73" s="550"/>
      <c r="J73" s="173"/>
      <c r="K73" s="1928"/>
    </row>
    <row r="74" spans="1:14" ht="12.75" customHeight="1">
      <c r="A74" s="71"/>
      <c r="B74" s="71"/>
      <c r="C74" s="238"/>
      <c r="D74" s="1367"/>
      <c r="E74" s="1367"/>
      <c r="F74" s="1367"/>
      <c r="G74" s="238"/>
      <c r="H74" s="1821">
        <v>1404</v>
      </c>
      <c r="I74" s="113" t="s">
        <v>42</v>
      </c>
      <c r="J74" s="114"/>
      <c r="K74" s="105"/>
      <c r="L74" s="199"/>
      <c r="M74" s="199"/>
    </row>
    <row r="75" spans="1:14" ht="12.75" customHeight="1">
      <c r="A75" s="71"/>
      <c r="B75" s="343" t="s">
        <v>1087</v>
      </c>
      <c r="C75" s="238"/>
      <c r="D75" s="1367"/>
      <c r="E75" s="1367"/>
      <c r="F75" s="1367"/>
      <c r="G75" s="238"/>
      <c r="H75" s="1822"/>
      <c r="I75" s="414" t="s">
        <v>43</v>
      </c>
      <c r="J75" s="69"/>
      <c r="K75" s="255"/>
      <c r="L75" s="199"/>
      <c r="M75" s="199"/>
    </row>
    <row r="76" spans="1:14" ht="12" customHeight="1">
      <c r="A76" s="71"/>
      <c r="B76" s="343"/>
      <c r="C76" s="238">
        <v>4</v>
      </c>
      <c r="D76" s="1367">
        <v>4</v>
      </c>
      <c r="E76" s="1367">
        <v>6</v>
      </c>
      <c r="F76" s="1367">
        <v>11</v>
      </c>
      <c r="G76" s="238"/>
      <c r="H76" s="1834"/>
      <c r="I76" s="411"/>
      <c r="J76" s="69" t="s">
        <v>187</v>
      </c>
      <c r="K76" s="109" t="s">
        <v>1072</v>
      </c>
      <c r="L76" s="199"/>
      <c r="M76" s="199"/>
    </row>
    <row r="77" spans="1:14">
      <c r="A77" s="71"/>
      <c r="B77" s="71"/>
      <c r="C77" s="238">
        <v>4</v>
      </c>
      <c r="D77" s="1367"/>
      <c r="E77" s="1367"/>
      <c r="F77" s="1367"/>
      <c r="G77" s="238"/>
      <c r="H77" s="1822"/>
      <c r="I77" s="414" t="s">
        <v>44</v>
      </c>
      <c r="J77" s="69"/>
      <c r="K77" s="109"/>
      <c r="L77" s="118"/>
      <c r="M77" s="69"/>
      <c r="N77" s="71"/>
    </row>
    <row r="78" spans="1:14" ht="12" customHeight="1">
      <c r="A78" s="71"/>
      <c r="B78" s="343"/>
      <c r="C78" s="238">
        <v>4</v>
      </c>
      <c r="D78" s="1367">
        <v>4</v>
      </c>
      <c r="E78" s="1367">
        <v>6</v>
      </c>
      <c r="F78" s="1367">
        <v>11</v>
      </c>
      <c r="G78" s="238"/>
      <c r="H78" s="1834"/>
      <c r="I78" s="411"/>
      <c r="J78" s="69" t="s">
        <v>188</v>
      </c>
      <c r="K78" s="2611" t="s">
        <v>1072</v>
      </c>
      <c r="L78" s="69"/>
      <c r="M78" s="69"/>
      <c r="N78" s="71"/>
    </row>
    <row r="79" spans="1:14">
      <c r="A79" s="71"/>
      <c r="B79" s="71"/>
      <c r="C79" s="238"/>
      <c r="D79" s="1367"/>
      <c r="E79" s="1367"/>
      <c r="F79" s="1367"/>
      <c r="G79" s="238"/>
      <c r="H79" s="1819">
        <v>1405</v>
      </c>
      <c r="I79" s="124" t="s">
        <v>45</v>
      </c>
      <c r="J79" s="103"/>
      <c r="K79" s="956"/>
    </row>
    <row r="80" spans="1:14" ht="12.75" customHeight="1">
      <c r="B80" s="71"/>
      <c r="C80" s="238">
        <v>7</v>
      </c>
      <c r="D80" s="1367"/>
      <c r="E80" s="1367"/>
      <c r="F80" s="1367"/>
      <c r="G80" s="238"/>
      <c r="H80" s="1820"/>
      <c r="I80" s="414" t="s">
        <v>46</v>
      </c>
      <c r="J80" s="69"/>
      <c r="K80" s="255"/>
    </row>
    <row r="81" spans="1:11" s="71" customFormat="1" ht="12" customHeight="1">
      <c r="B81" s="71" t="s">
        <v>1087</v>
      </c>
      <c r="C81" s="238"/>
      <c r="D81" s="1367">
        <v>5</v>
      </c>
      <c r="E81" s="1367">
        <v>4</v>
      </c>
      <c r="F81" s="1367">
        <v>8</v>
      </c>
      <c r="G81" s="238"/>
      <c r="H81" s="1820"/>
      <c r="I81" s="411"/>
      <c r="J81" s="69" t="s">
        <v>189</v>
      </c>
      <c r="K81" s="109" t="s">
        <v>1072</v>
      </c>
    </row>
    <row r="82" spans="1:11" s="71" customFormat="1" ht="12.75" customHeight="1">
      <c r="C82" s="238">
        <v>1</v>
      </c>
      <c r="D82" s="1367"/>
      <c r="E82" s="1367"/>
      <c r="F82" s="1367"/>
      <c r="G82" s="238"/>
      <c r="H82" s="1820"/>
      <c r="I82" s="414" t="s">
        <v>47</v>
      </c>
      <c r="J82" s="69"/>
      <c r="K82" s="109"/>
    </row>
    <row r="83" spans="1:11" ht="12" customHeight="1">
      <c r="B83" s="71"/>
      <c r="C83" s="238"/>
      <c r="D83" s="1367">
        <v>5</v>
      </c>
      <c r="E83" s="1367">
        <v>4</v>
      </c>
      <c r="F83" s="1367">
        <v>8</v>
      </c>
      <c r="G83" s="238"/>
      <c r="H83" s="1820"/>
      <c r="I83" s="416"/>
      <c r="J83" s="69" t="s">
        <v>190</v>
      </c>
      <c r="K83" s="109" t="s">
        <v>1074</v>
      </c>
    </row>
    <row r="84" spans="1:11" ht="12" customHeight="1">
      <c r="B84" s="71"/>
      <c r="C84" s="238">
        <v>6</v>
      </c>
      <c r="D84" s="1367">
        <v>5</v>
      </c>
      <c r="E84" s="1367">
        <v>4</v>
      </c>
      <c r="F84" s="1367">
        <v>8</v>
      </c>
      <c r="G84" s="238"/>
      <c r="H84" s="1820"/>
      <c r="I84" s="411"/>
      <c r="J84" s="69" t="s">
        <v>191</v>
      </c>
      <c r="K84" s="109" t="s">
        <v>1072</v>
      </c>
    </row>
    <row r="85" spans="1:11" ht="12" customHeight="1">
      <c r="B85" s="71"/>
      <c r="C85" s="238">
        <v>6</v>
      </c>
      <c r="D85" s="1367">
        <v>5</v>
      </c>
      <c r="E85" s="1367">
        <v>4</v>
      </c>
      <c r="F85" s="1367">
        <v>8</v>
      </c>
      <c r="G85" s="238"/>
      <c r="H85" s="1820"/>
      <c r="I85" s="411"/>
      <c r="J85" s="69" t="s">
        <v>192</v>
      </c>
      <c r="K85" s="109" t="s">
        <v>1074</v>
      </c>
    </row>
    <row r="86" spans="1:11" ht="12" customHeight="1">
      <c r="B86" s="71"/>
      <c r="C86" s="238"/>
      <c r="D86" s="1367">
        <v>5</v>
      </c>
      <c r="E86" s="1367">
        <v>4</v>
      </c>
      <c r="F86" s="1367">
        <v>8</v>
      </c>
      <c r="G86" s="238"/>
      <c r="H86" s="1820"/>
      <c r="I86" s="411"/>
      <c r="J86" s="69" t="s">
        <v>193</v>
      </c>
      <c r="K86" s="109" t="s">
        <v>1072</v>
      </c>
    </row>
    <row r="87" spans="1:11" ht="12.75" customHeight="1">
      <c r="A87" s="71"/>
      <c r="B87" s="71" t="s">
        <v>1070</v>
      </c>
      <c r="C87" s="238"/>
      <c r="D87" s="1367"/>
      <c r="E87" s="1367"/>
      <c r="F87" s="1367"/>
      <c r="G87" s="238"/>
      <c r="H87" s="1820"/>
      <c r="I87" s="414" t="s">
        <v>48</v>
      </c>
      <c r="J87" s="69"/>
      <c r="K87" s="101"/>
    </row>
    <row r="88" spans="1:11" ht="12" customHeight="1">
      <c r="A88" s="71"/>
      <c r="B88" s="71"/>
      <c r="C88" s="238">
        <v>5</v>
      </c>
      <c r="D88" s="1367">
        <v>5</v>
      </c>
      <c r="E88" s="1367">
        <v>5</v>
      </c>
      <c r="F88" s="1367">
        <v>11</v>
      </c>
      <c r="G88" s="238"/>
      <c r="H88" s="1820"/>
      <c r="I88" s="416"/>
      <c r="J88" s="69" t="s">
        <v>194</v>
      </c>
      <c r="K88" s="109" t="s">
        <v>1074</v>
      </c>
    </row>
    <row r="89" spans="1:11" ht="12" customHeight="1">
      <c r="A89" s="71"/>
      <c r="B89" s="71"/>
      <c r="C89" s="238">
        <v>5</v>
      </c>
      <c r="D89" s="1367">
        <v>5</v>
      </c>
      <c r="E89" s="1367">
        <v>5</v>
      </c>
      <c r="F89" s="1367">
        <v>11</v>
      </c>
      <c r="G89" s="238"/>
      <c r="H89" s="1820"/>
      <c r="I89" s="416"/>
      <c r="J89" s="69" t="s">
        <v>195</v>
      </c>
      <c r="K89" s="109" t="s">
        <v>1074</v>
      </c>
    </row>
    <row r="90" spans="1:11" ht="12" customHeight="1">
      <c r="A90" s="71"/>
      <c r="B90" s="71" t="s">
        <v>1078</v>
      </c>
      <c r="C90" s="238"/>
      <c r="D90" s="1367">
        <v>5</v>
      </c>
      <c r="E90" s="1367">
        <v>5</v>
      </c>
      <c r="F90" s="1367">
        <v>11</v>
      </c>
      <c r="G90" s="238"/>
      <c r="H90" s="1820"/>
      <c r="I90" s="416"/>
      <c r="J90" s="69" t="s">
        <v>196</v>
      </c>
      <c r="K90" s="109" t="s">
        <v>1075</v>
      </c>
    </row>
    <row r="91" spans="1:11" ht="12" customHeight="1">
      <c r="A91" s="71"/>
      <c r="B91" s="71"/>
      <c r="C91" s="238">
        <v>5</v>
      </c>
      <c r="D91" s="1367">
        <v>5</v>
      </c>
      <c r="E91" s="1367">
        <v>5</v>
      </c>
      <c r="F91" s="1367">
        <v>11</v>
      </c>
      <c r="G91" s="238"/>
      <c r="H91" s="1820"/>
      <c r="I91" s="416"/>
      <c r="J91" s="69" t="s">
        <v>197</v>
      </c>
      <c r="K91" s="109" t="s">
        <v>1074</v>
      </c>
    </row>
    <row r="92" spans="1:11" ht="12" customHeight="1">
      <c r="B92" s="71" t="s">
        <v>1079</v>
      </c>
      <c r="C92" s="238"/>
      <c r="D92" s="1367">
        <v>5</v>
      </c>
      <c r="E92" s="1367">
        <v>5</v>
      </c>
      <c r="F92" s="1367">
        <v>11</v>
      </c>
      <c r="G92" s="238"/>
      <c r="H92" s="1820"/>
      <c r="I92" s="416"/>
      <c r="J92" s="69" t="s">
        <v>223</v>
      </c>
      <c r="K92" s="109" t="s">
        <v>1072</v>
      </c>
    </row>
    <row r="93" spans="1:11" ht="12" customHeight="1">
      <c r="B93" s="71"/>
      <c r="C93" s="238">
        <v>5</v>
      </c>
      <c r="D93" s="1367">
        <v>5</v>
      </c>
      <c r="E93" s="1367">
        <v>5</v>
      </c>
      <c r="F93" s="1367">
        <v>11</v>
      </c>
      <c r="G93" s="238"/>
      <c r="H93" s="1820"/>
      <c r="I93" s="416"/>
      <c r="J93" s="126" t="s">
        <v>199</v>
      </c>
      <c r="K93" s="109" t="s">
        <v>1077</v>
      </c>
    </row>
    <row r="94" spans="1:11" ht="12.75" customHeight="1">
      <c r="B94" s="71"/>
      <c r="C94" s="238">
        <v>1</v>
      </c>
      <c r="D94" s="1367"/>
      <c r="E94" s="1367"/>
      <c r="F94" s="1367"/>
      <c r="G94" s="238"/>
      <c r="H94" s="1820"/>
      <c r="I94" s="444" t="s">
        <v>49</v>
      </c>
      <c r="J94" s="126"/>
      <c r="K94" s="109"/>
    </row>
    <row r="95" spans="1:11" ht="12" customHeight="1">
      <c r="B95" s="71"/>
      <c r="C95" s="238">
        <v>1</v>
      </c>
      <c r="D95" s="1367">
        <v>5</v>
      </c>
      <c r="E95" s="1367">
        <v>4</v>
      </c>
      <c r="F95" s="1367">
        <v>8</v>
      </c>
      <c r="G95" s="238"/>
      <c r="H95" s="1855"/>
      <c r="I95" s="416"/>
      <c r="J95" s="69" t="s">
        <v>200</v>
      </c>
      <c r="K95" s="109" t="s">
        <v>1074</v>
      </c>
    </row>
    <row r="96" spans="1:11" ht="12.75" customHeight="1">
      <c r="B96" s="71"/>
      <c r="C96" s="238"/>
      <c r="D96" s="1367"/>
      <c r="E96" s="1367"/>
      <c r="F96" s="1367"/>
      <c r="G96" s="238"/>
      <c r="H96" s="1819">
        <v>1406</v>
      </c>
      <c r="I96" s="113" t="s">
        <v>50</v>
      </c>
      <c r="J96" s="114"/>
      <c r="K96" s="2693"/>
    </row>
    <row r="97" spans="2:11" ht="12.75" customHeight="1">
      <c r="B97" s="71"/>
      <c r="C97" s="238">
        <v>1</v>
      </c>
      <c r="D97" s="1367"/>
      <c r="E97" s="1367"/>
      <c r="F97" s="1367"/>
      <c r="G97" s="238"/>
      <c r="H97" s="1820"/>
      <c r="I97" s="414" t="s">
        <v>51</v>
      </c>
      <c r="J97" s="69"/>
      <c r="K97" s="109"/>
    </row>
    <row r="98" spans="2:11" ht="12" customHeight="1">
      <c r="B98" s="71"/>
      <c r="C98" s="238">
        <v>1</v>
      </c>
      <c r="D98" s="1367">
        <v>6</v>
      </c>
      <c r="E98" s="1367">
        <v>2</v>
      </c>
      <c r="F98" s="1367">
        <v>6</v>
      </c>
      <c r="G98" s="238"/>
      <c r="H98" s="1820"/>
      <c r="I98" s="445"/>
      <c r="J98" s="69" t="s">
        <v>1088</v>
      </c>
      <c r="K98" s="109" t="s">
        <v>1089</v>
      </c>
    </row>
    <row r="99" spans="2:11" ht="12" customHeight="1">
      <c r="B99" s="71"/>
      <c r="C99" s="238">
        <v>1</v>
      </c>
      <c r="D99" s="1367">
        <v>6</v>
      </c>
      <c r="E99" s="1367">
        <v>2</v>
      </c>
      <c r="F99" s="1367">
        <v>11</v>
      </c>
      <c r="G99" s="238"/>
      <c r="H99" s="1820"/>
      <c r="I99" s="445"/>
      <c r="J99" s="69" t="s">
        <v>202</v>
      </c>
      <c r="K99" s="109" t="s">
        <v>1090</v>
      </c>
    </row>
    <row r="100" spans="2:11" ht="12.75" customHeight="1">
      <c r="B100" s="71"/>
      <c r="C100" s="238">
        <v>1</v>
      </c>
      <c r="D100" s="1367"/>
      <c r="E100" s="1367"/>
      <c r="F100" s="1367"/>
      <c r="G100" s="238"/>
      <c r="H100" s="1820"/>
      <c r="I100" s="414" t="s">
        <v>52</v>
      </c>
      <c r="J100" s="69"/>
      <c r="K100" s="109"/>
    </row>
    <row r="101" spans="2:11" ht="12" customHeight="1">
      <c r="B101" s="71"/>
      <c r="C101" s="238">
        <v>1</v>
      </c>
      <c r="D101" s="1367">
        <v>6</v>
      </c>
      <c r="E101" s="1367">
        <v>2</v>
      </c>
      <c r="F101" s="1367">
        <v>10</v>
      </c>
      <c r="G101" s="238"/>
      <c r="H101" s="1820"/>
      <c r="I101" s="411"/>
      <c r="J101" s="69" t="s">
        <v>203</v>
      </c>
      <c r="K101" s="109" t="s">
        <v>1074</v>
      </c>
    </row>
    <row r="102" spans="2:11" ht="12" customHeight="1">
      <c r="B102" s="71"/>
      <c r="C102" s="238"/>
      <c r="D102" s="1367">
        <v>6</v>
      </c>
      <c r="E102" s="1367">
        <v>2</v>
      </c>
      <c r="F102" s="1367">
        <v>6</v>
      </c>
      <c r="G102" s="238"/>
      <c r="H102" s="1820"/>
      <c r="I102" s="411"/>
      <c r="J102" s="69" t="s">
        <v>204</v>
      </c>
      <c r="K102" s="109" t="s">
        <v>1074</v>
      </c>
    </row>
    <row r="103" spans="2:11" ht="12.75" customHeight="1">
      <c r="B103" s="71"/>
      <c r="C103" s="238"/>
      <c r="D103" s="1367"/>
      <c r="E103" s="1367"/>
      <c r="F103" s="1367"/>
      <c r="G103" s="238"/>
      <c r="H103" s="1820"/>
      <c r="I103" s="414" t="s">
        <v>53</v>
      </c>
      <c r="J103" s="69"/>
      <c r="K103" s="109"/>
    </row>
    <row r="104" spans="2:11" ht="12" customHeight="1">
      <c r="B104" s="71"/>
      <c r="C104" s="238"/>
      <c r="D104" s="1367">
        <v>6</v>
      </c>
      <c r="E104" s="1367">
        <v>2</v>
      </c>
      <c r="F104" s="1367">
        <v>10</v>
      </c>
      <c r="G104" s="238"/>
      <c r="H104" s="1820"/>
      <c r="I104" s="445"/>
      <c r="J104" s="69" t="s">
        <v>205</v>
      </c>
      <c r="K104" s="109" t="s">
        <v>1090</v>
      </c>
    </row>
    <row r="105" spans="2:11" ht="12.75" customHeight="1">
      <c r="B105" s="71"/>
      <c r="C105" s="238"/>
      <c r="D105" s="1367"/>
      <c r="E105" s="1367"/>
      <c r="F105" s="1367"/>
      <c r="G105" s="238"/>
      <c r="H105" s="1820"/>
      <c r="I105" s="414" t="s">
        <v>54</v>
      </c>
      <c r="J105" s="69"/>
      <c r="K105" s="109"/>
    </row>
    <row r="106" spans="2:11" ht="12" customHeight="1">
      <c r="B106" s="71"/>
      <c r="C106" s="238"/>
      <c r="D106" s="1367">
        <v>6</v>
      </c>
      <c r="E106" s="1367">
        <v>4</v>
      </c>
      <c r="F106" s="1367">
        <v>11</v>
      </c>
      <c r="G106" s="238"/>
      <c r="H106" s="1820"/>
      <c r="I106" s="411"/>
      <c r="J106" s="69" t="s">
        <v>206</v>
      </c>
      <c r="K106" s="109" t="s">
        <v>1077</v>
      </c>
    </row>
    <row r="107" spans="2:11" ht="12.75" customHeight="1">
      <c r="B107" s="71"/>
      <c r="C107" s="238"/>
      <c r="D107" s="1367"/>
      <c r="E107" s="1367"/>
      <c r="F107" s="1367"/>
      <c r="G107" s="238"/>
      <c r="H107" s="1821">
        <v>1407</v>
      </c>
      <c r="I107" s="127" t="s">
        <v>55</v>
      </c>
      <c r="J107" s="114"/>
      <c r="K107" s="2693"/>
    </row>
    <row r="108" spans="2:11" ht="12.75" customHeight="1">
      <c r="B108" s="71"/>
      <c r="C108" s="238">
        <v>5</v>
      </c>
      <c r="D108" s="1367"/>
      <c r="E108" s="1367"/>
      <c r="F108" s="1367"/>
      <c r="G108" s="238"/>
      <c r="H108" s="1822"/>
      <c r="I108" s="118" t="s">
        <v>56</v>
      </c>
      <c r="J108" s="69"/>
      <c r="K108" s="109"/>
    </row>
    <row r="109" spans="2:11" ht="12" customHeight="1">
      <c r="B109" s="71"/>
      <c r="C109" s="238"/>
      <c r="D109" s="1367">
        <v>7</v>
      </c>
      <c r="E109" s="1367">
        <v>3</v>
      </c>
      <c r="F109" s="1367">
        <v>11</v>
      </c>
      <c r="G109" s="238"/>
      <c r="H109" s="1822"/>
      <c r="I109" s="347"/>
      <c r="J109" s="69" t="s">
        <v>207</v>
      </c>
      <c r="K109" s="109" t="s">
        <v>1075</v>
      </c>
    </row>
    <row r="110" spans="2:11" ht="12" customHeight="1">
      <c r="B110" s="71"/>
      <c r="C110" s="238"/>
      <c r="D110" s="1367">
        <v>7</v>
      </c>
      <c r="E110" s="1367">
        <v>3</v>
      </c>
      <c r="F110" s="1367">
        <v>11</v>
      </c>
      <c r="G110" s="238"/>
      <c r="H110" s="1822"/>
      <c r="I110" s="69"/>
      <c r="J110" s="69" t="s">
        <v>208</v>
      </c>
      <c r="K110" s="109" t="s">
        <v>1075</v>
      </c>
    </row>
    <row r="111" spans="2:11" ht="12.75" customHeight="1">
      <c r="B111" s="71"/>
      <c r="C111" s="238">
        <v>3</v>
      </c>
      <c r="D111" s="1367"/>
      <c r="E111" s="1367"/>
      <c r="F111" s="1367"/>
      <c r="G111" s="238"/>
      <c r="H111" s="1822"/>
      <c r="I111" s="347" t="s">
        <v>71</v>
      </c>
      <c r="J111" s="118"/>
      <c r="K111" s="109"/>
    </row>
    <row r="112" spans="2:11" ht="12" customHeight="1">
      <c r="B112" s="71"/>
      <c r="C112" s="238">
        <v>3</v>
      </c>
      <c r="D112" s="1367">
        <v>7</v>
      </c>
      <c r="E112" s="1367">
        <v>6</v>
      </c>
      <c r="F112" s="1367">
        <v>10</v>
      </c>
      <c r="G112" s="238"/>
      <c r="H112" s="1822"/>
      <c r="I112" s="161"/>
      <c r="J112" s="69" t="s">
        <v>209</v>
      </c>
      <c r="K112" s="109" t="s">
        <v>1074</v>
      </c>
    </row>
    <row r="113" spans="2:11" ht="12" customHeight="1">
      <c r="B113" s="71"/>
      <c r="C113" s="238"/>
      <c r="D113" s="1367">
        <v>7</v>
      </c>
      <c r="E113" s="1367">
        <v>6</v>
      </c>
      <c r="F113" s="1367">
        <v>10</v>
      </c>
      <c r="G113" s="238"/>
      <c r="H113" s="1822"/>
      <c r="I113" s="69"/>
      <c r="J113" s="69" t="s">
        <v>210</v>
      </c>
      <c r="K113" s="109" t="s">
        <v>1072</v>
      </c>
    </row>
    <row r="114" spans="2:11">
      <c r="B114" s="71"/>
      <c r="C114" s="238"/>
      <c r="D114" s="1367"/>
      <c r="E114" s="1367"/>
      <c r="F114" s="1367"/>
      <c r="G114" s="238"/>
      <c r="H114" s="1821">
        <v>1408</v>
      </c>
      <c r="I114" s="124" t="s">
        <v>58</v>
      </c>
      <c r="J114" s="127"/>
      <c r="K114" s="2694"/>
    </row>
    <row r="115" spans="2:11" ht="12.75" customHeight="1">
      <c r="B115" s="71"/>
      <c r="C115" s="238"/>
      <c r="D115" s="1367"/>
      <c r="E115" s="1367"/>
      <c r="F115" s="1367"/>
      <c r="G115" s="238"/>
      <c r="H115" s="1822"/>
      <c r="I115" s="419" t="s">
        <v>59</v>
      </c>
      <c r="J115" s="69"/>
      <c r="K115" s="109"/>
    </row>
    <row r="116" spans="2:11" ht="12" customHeight="1">
      <c r="B116" s="71"/>
      <c r="C116" s="238"/>
      <c r="D116" s="1367">
        <v>8</v>
      </c>
      <c r="E116" s="1367">
        <v>4</v>
      </c>
      <c r="F116" s="1367">
        <v>11</v>
      </c>
      <c r="G116" s="238"/>
      <c r="H116" s="1822"/>
      <c r="I116" s="419"/>
      <c r="J116" s="69" t="s">
        <v>211</v>
      </c>
      <c r="K116" s="109" t="s">
        <v>1077</v>
      </c>
    </row>
    <row r="117" spans="2:11" ht="12" customHeight="1">
      <c r="B117" s="71"/>
      <c r="C117" s="238"/>
      <c r="D117" s="1367">
        <v>8</v>
      </c>
      <c r="E117" s="1367">
        <v>3</v>
      </c>
      <c r="F117" s="1367">
        <v>11</v>
      </c>
      <c r="G117" s="238"/>
      <c r="H117" s="1822"/>
      <c r="I117" s="419"/>
      <c r="J117" s="69" t="s">
        <v>212</v>
      </c>
      <c r="K117" s="109" t="s">
        <v>1077</v>
      </c>
    </row>
    <row r="118" spans="2:11" ht="12" customHeight="1">
      <c r="B118" s="71"/>
      <c r="C118" s="238"/>
      <c r="D118" s="1367">
        <v>8</v>
      </c>
      <c r="E118" s="1367">
        <v>4</v>
      </c>
      <c r="F118" s="1367">
        <v>11</v>
      </c>
      <c r="G118" s="238"/>
      <c r="H118" s="1822"/>
      <c r="I118" s="419"/>
      <c r="J118" s="69" t="s">
        <v>213</v>
      </c>
      <c r="K118" s="109" t="s">
        <v>1077</v>
      </c>
    </row>
    <row r="119" spans="2:11" ht="12.75" customHeight="1">
      <c r="B119" s="71"/>
      <c r="C119" s="238"/>
      <c r="D119" s="1367"/>
      <c r="E119" s="1367"/>
      <c r="F119" s="1367"/>
      <c r="G119" s="238"/>
      <c r="H119" s="1822"/>
      <c r="I119" s="419" t="s">
        <v>60</v>
      </c>
      <c r="J119" s="118"/>
      <c r="K119" s="109"/>
    </row>
    <row r="120" spans="2:11" ht="12" customHeight="1">
      <c r="B120" s="71"/>
      <c r="C120" s="238"/>
      <c r="D120" s="1367">
        <v>8</v>
      </c>
      <c r="E120" s="1367">
        <v>4</v>
      </c>
      <c r="F120" s="1367">
        <v>11</v>
      </c>
      <c r="G120" s="238"/>
      <c r="H120" s="1822"/>
      <c r="I120" s="416"/>
      <c r="J120" s="69" t="s">
        <v>214</v>
      </c>
      <c r="K120" s="109" t="s">
        <v>1077</v>
      </c>
    </row>
    <row r="121" spans="2:11" ht="12.75" customHeight="1">
      <c r="B121" s="71"/>
      <c r="C121" s="238"/>
      <c r="D121" s="1367"/>
      <c r="E121" s="1367"/>
      <c r="F121" s="1367"/>
      <c r="G121" s="238"/>
      <c r="H121" s="1822"/>
      <c r="I121" s="414" t="s">
        <v>61</v>
      </c>
      <c r="J121" s="69"/>
      <c r="K121" s="109"/>
    </row>
    <row r="122" spans="2:11" ht="12" customHeight="1">
      <c r="B122" s="71"/>
      <c r="C122" s="238"/>
      <c r="D122" s="1367">
        <v>8</v>
      </c>
      <c r="E122" s="1367">
        <v>5</v>
      </c>
      <c r="F122" s="1367">
        <v>11</v>
      </c>
      <c r="G122" s="238"/>
      <c r="H122" s="1822"/>
      <c r="I122" s="411"/>
      <c r="J122" s="69" t="s">
        <v>215</v>
      </c>
      <c r="K122" s="109" t="s">
        <v>1075</v>
      </c>
    </row>
    <row r="123" spans="2:11" ht="12.75" customHeight="1">
      <c r="B123" s="71"/>
      <c r="C123" s="238"/>
      <c r="D123" s="1367"/>
      <c r="E123" s="1367"/>
      <c r="F123" s="1367"/>
      <c r="G123" s="238"/>
      <c r="H123" s="1821"/>
      <c r="I123" s="2695" t="s">
        <v>63</v>
      </c>
      <c r="J123" s="2531"/>
      <c r="K123" s="2696"/>
    </row>
    <row r="124" spans="2:11" ht="12.75" customHeight="1">
      <c r="B124" s="71"/>
      <c r="C124" s="238"/>
      <c r="D124" s="1367"/>
      <c r="E124" s="1367"/>
      <c r="F124" s="1367"/>
      <c r="G124" s="238"/>
      <c r="H124" s="1822"/>
      <c r="I124" s="262" t="s">
        <v>64</v>
      </c>
      <c r="J124" s="185"/>
      <c r="K124" s="255"/>
    </row>
    <row r="125" spans="2:11" ht="12" customHeight="1">
      <c r="B125" s="71"/>
      <c r="C125" s="238"/>
      <c r="D125" s="1367"/>
      <c r="E125" s="1367"/>
      <c r="F125" s="1367"/>
      <c r="G125" s="238"/>
      <c r="H125" s="1822"/>
      <c r="I125" s="367"/>
      <c r="J125" s="126" t="s">
        <v>223</v>
      </c>
      <c r="K125" s="109" t="s">
        <v>1072</v>
      </c>
    </row>
    <row r="126" spans="2:11" ht="12.75" customHeight="1">
      <c r="B126" s="71"/>
      <c r="C126" s="238"/>
      <c r="D126" s="1367"/>
      <c r="E126" s="1367"/>
      <c r="F126" s="1367"/>
      <c r="G126" s="238"/>
      <c r="H126" s="1822"/>
      <c r="I126" s="367" t="s">
        <v>73</v>
      </c>
      <c r="J126" s="132"/>
      <c r="K126" s="109"/>
    </row>
    <row r="127" spans="2:11" ht="12" customHeight="1">
      <c r="B127" s="71"/>
      <c r="C127" s="238"/>
      <c r="D127" s="1367"/>
      <c r="E127" s="1367"/>
      <c r="F127" s="1367"/>
      <c r="G127" s="238"/>
      <c r="H127" s="1822"/>
      <c r="I127" s="367"/>
      <c r="J127" s="126" t="s">
        <v>223</v>
      </c>
      <c r="K127" s="109" t="s">
        <v>1072</v>
      </c>
    </row>
    <row r="128" spans="2:11" ht="12.75" customHeight="1">
      <c r="B128" s="71"/>
      <c r="C128" s="238"/>
      <c r="D128" s="1367"/>
      <c r="E128" s="1367"/>
      <c r="F128" s="1367"/>
      <c r="G128" s="238"/>
      <c r="H128" s="1822"/>
      <c r="I128" s="367" t="s">
        <v>149</v>
      </c>
      <c r="J128" s="132"/>
      <c r="K128" s="109"/>
    </row>
    <row r="129" spans="2:12" ht="12" customHeight="1">
      <c r="B129" s="71"/>
      <c r="C129" s="238"/>
      <c r="D129" s="1367">
        <v>9</v>
      </c>
      <c r="E129" s="1367">
        <v>5</v>
      </c>
      <c r="F129" s="1367">
        <v>10</v>
      </c>
      <c r="G129" s="238"/>
      <c r="H129" s="1823"/>
      <c r="I129" s="2274"/>
      <c r="J129" s="72" t="s">
        <v>1091</v>
      </c>
      <c r="K129" s="2611" t="s">
        <v>1092</v>
      </c>
    </row>
    <row r="130" spans="2:12" ht="10.5" customHeight="1">
      <c r="B130" s="71"/>
      <c r="C130" s="238"/>
      <c r="D130" s="1367"/>
      <c r="E130" s="1367"/>
      <c r="F130" s="1367"/>
      <c r="G130" s="238"/>
      <c r="H130" s="851" t="s">
        <v>217</v>
      </c>
      <c r="I130" s="71"/>
      <c r="J130" s="287"/>
      <c r="K130" s="380"/>
      <c r="L130" s="71"/>
    </row>
    <row r="131" spans="2:12" ht="10.5" customHeight="1">
      <c r="B131" s="71"/>
      <c r="C131" s="238"/>
      <c r="D131" s="1367"/>
      <c r="E131" s="1367"/>
      <c r="F131" s="1367"/>
      <c r="G131" s="238"/>
      <c r="H131" s="851"/>
      <c r="I131" s="71"/>
      <c r="J131" s="287"/>
      <c r="K131" s="380"/>
      <c r="L131" s="71"/>
    </row>
    <row r="132" spans="2:12" ht="4.5" customHeight="1">
      <c r="H132" s="279"/>
      <c r="I132" s="69"/>
      <c r="J132" s="71"/>
      <c r="K132" s="71"/>
      <c r="L132" s="71"/>
    </row>
    <row r="133" spans="2:12" ht="12" customHeight="1">
      <c r="C133" s="65"/>
      <c r="D133" s="82"/>
      <c r="E133" s="82"/>
      <c r="F133" s="82"/>
      <c r="G133" s="65"/>
      <c r="H133" s="279"/>
      <c r="I133" s="71"/>
      <c r="J133" s="71"/>
      <c r="K133" s="71"/>
      <c r="L133" s="71"/>
    </row>
    <row r="134" spans="2:12" ht="10.5" customHeight="1">
      <c r="C134" s="65"/>
      <c r="D134" s="82"/>
      <c r="E134" s="82"/>
      <c r="F134" s="82"/>
      <c r="G134" s="65"/>
      <c r="H134" s="279"/>
      <c r="J134" s="1412"/>
    </row>
    <row r="135" spans="2:12" ht="9" customHeight="1">
      <c r="C135" s="65"/>
      <c r="D135" s="82"/>
      <c r="E135" s="82"/>
      <c r="F135" s="82"/>
      <c r="G135" s="65"/>
    </row>
    <row r="136" spans="2:12" ht="15.75" customHeight="1">
      <c r="C136" s="65"/>
      <c r="D136" s="82"/>
      <c r="E136" s="82"/>
      <c r="F136" s="82"/>
      <c r="G136" s="65"/>
      <c r="H136" s="279"/>
      <c r="J136" s="69"/>
    </row>
    <row r="137" spans="2:12" ht="9" customHeight="1">
      <c r="C137" s="65"/>
      <c r="D137" s="82"/>
      <c r="E137" s="82"/>
      <c r="F137" s="82"/>
      <c r="G137" s="65"/>
      <c r="H137" s="279"/>
    </row>
    <row r="138" spans="2:12" ht="9" customHeight="1">
      <c r="C138" s="65"/>
      <c r="D138" s="82"/>
      <c r="E138" s="82"/>
      <c r="F138" s="82"/>
      <c r="G138" s="65"/>
    </row>
    <row r="139" spans="2:12" ht="9" customHeight="1">
      <c r="C139" s="65"/>
      <c r="D139" s="82"/>
      <c r="E139" s="82"/>
      <c r="F139" s="82"/>
      <c r="G139" s="65"/>
      <c r="H139" s="279"/>
    </row>
    <row r="140" spans="2:12" ht="9" customHeight="1">
      <c r="C140" s="65"/>
      <c r="D140" s="82"/>
      <c r="E140" s="82"/>
      <c r="F140" s="82"/>
      <c r="G140" s="65"/>
      <c r="H140" s="279"/>
    </row>
    <row r="141" spans="2:12" ht="9" customHeight="1">
      <c r="C141" s="65"/>
      <c r="D141" s="82"/>
      <c r="E141" s="82"/>
      <c r="F141" s="82"/>
      <c r="G141" s="65"/>
    </row>
    <row r="142" spans="2:12" ht="9" customHeight="1">
      <c r="C142" s="65"/>
      <c r="D142" s="82"/>
      <c r="E142" s="82"/>
      <c r="F142" s="82"/>
      <c r="G142" s="65"/>
    </row>
    <row r="143" spans="2:12" ht="9" customHeight="1">
      <c r="C143" s="65"/>
      <c r="D143" s="82"/>
      <c r="E143" s="82"/>
      <c r="F143" s="82"/>
      <c r="G143" s="65"/>
    </row>
    <row r="144" spans="2:12" ht="9" customHeight="1">
      <c r="C144" s="65"/>
      <c r="D144" s="82"/>
      <c r="E144" s="82"/>
      <c r="F144" s="82"/>
      <c r="G144" s="65"/>
    </row>
    <row r="145" spans="3:7" ht="9" customHeight="1">
      <c r="C145" s="65"/>
      <c r="D145" s="82"/>
      <c r="E145" s="82"/>
      <c r="F145" s="82"/>
      <c r="G145" s="65"/>
    </row>
    <row r="146" spans="3:7" ht="9" customHeight="1">
      <c r="C146" s="65"/>
      <c r="D146" s="82"/>
      <c r="E146" s="82"/>
      <c r="F146" s="82"/>
      <c r="G146" s="65"/>
    </row>
    <row r="147" spans="3:7" ht="9" customHeight="1">
      <c r="C147" s="65"/>
      <c r="D147" s="82"/>
      <c r="E147" s="82"/>
      <c r="F147" s="82"/>
      <c r="G147" s="65"/>
    </row>
    <row r="148" spans="3:7" ht="9" customHeight="1">
      <c r="C148" s="65"/>
      <c r="D148" s="82"/>
      <c r="E148" s="82"/>
      <c r="F148" s="82"/>
      <c r="G148" s="65"/>
    </row>
    <row r="149" spans="3:7" ht="9" customHeight="1">
      <c r="C149" s="65"/>
      <c r="D149" s="82"/>
      <c r="E149" s="82"/>
      <c r="F149" s="82"/>
      <c r="G149" s="65"/>
    </row>
    <row r="150" spans="3:7" ht="9" customHeight="1">
      <c r="C150" s="65"/>
      <c r="D150" s="82"/>
      <c r="E150" s="82"/>
      <c r="F150" s="82"/>
      <c r="G150" s="65"/>
    </row>
    <row r="151" spans="3:7" ht="9" customHeight="1">
      <c r="C151" s="65"/>
      <c r="D151" s="82"/>
      <c r="E151" s="82"/>
      <c r="F151" s="82"/>
      <c r="G151" s="65"/>
    </row>
    <row r="152" spans="3:7" ht="9" customHeight="1">
      <c r="C152" s="65"/>
      <c r="D152" s="82"/>
      <c r="E152" s="82"/>
      <c r="F152" s="82"/>
      <c r="G152" s="65"/>
    </row>
    <row r="153" spans="3:7" ht="9" customHeight="1">
      <c r="C153" s="65"/>
      <c r="D153" s="82"/>
      <c r="E153" s="82"/>
      <c r="F153" s="82"/>
      <c r="G153" s="65"/>
    </row>
    <row r="154" spans="3:7" ht="9" customHeight="1">
      <c r="C154" s="65"/>
      <c r="D154" s="82"/>
      <c r="E154" s="82"/>
      <c r="F154" s="82"/>
      <c r="G154" s="65"/>
    </row>
    <row r="155" spans="3:7" ht="9" customHeight="1">
      <c r="C155" s="65"/>
      <c r="D155" s="82"/>
      <c r="E155" s="82"/>
      <c r="F155" s="82"/>
      <c r="G155" s="65"/>
    </row>
    <row r="156" spans="3:7" ht="9" customHeight="1">
      <c r="C156" s="65"/>
      <c r="D156" s="82"/>
      <c r="E156" s="82"/>
      <c r="F156" s="82"/>
      <c r="G156" s="65"/>
    </row>
    <row r="157" spans="3:7" ht="9" customHeight="1">
      <c r="C157" s="65"/>
      <c r="D157" s="82"/>
      <c r="E157" s="82"/>
      <c r="F157" s="82"/>
      <c r="G157" s="65"/>
    </row>
    <row r="158" spans="3:7" ht="9" customHeight="1">
      <c r="C158" s="65"/>
      <c r="D158" s="82"/>
      <c r="E158" s="82"/>
      <c r="F158" s="82"/>
      <c r="G158" s="65"/>
    </row>
    <row r="159" spans="3:7" ht="9" customHeight="1">
      <c r="C159" s="65"/>
      <c r="D159" s="82"/>
      <c r="E159" s="82"/>
      <c r="F159" s="82"/>
      <c r="G159" s="65"/>
    </row>
    <row r="160" spans="3:7" ht="9" customHeight="1">
      <c r="C160" s="65"/>
      <c r="D160" s="82"/>
      <c r="E160" s="82"/>
      <c r="F160" s="82"/>
      <c r="G160" s="65"/>
    </row>
    <row r="161" spans="3:7" ht="9" customHeight="1">
      <c r="C161" s="65"/>
      <c r="D161" s="82"/>
      <c r="E161" s="82"/>
      <c r="F161" s="82"/>
      <c r="G161" s="65"/>
    </row>
    <row r="162" spans="3:7" ht="9" customHeight="1">
      <c r="C162" s="65"/>
      <c r="D162" s="82"/>
      <c r="E162" s="82"/>
      <c r="F162" s="82"/>
      <c r="G162" s="65"/>
    </row>
    <row r="163" spans="3:7" ht="9" customHeight="1">
      <c r="C163" s="65"/>
      <c r="D163" s="82"/>
      <c r="E163" s="82"/>
      <c r="F163" s="82"/>
      <c r="G163" s="65"/>
    </row>
    <row r="164" spans="3:7" ht="9" customHeight="1">
      <c r="C164" s="65"/>
      <c r="D164" s="82"/>
      <c r="E164" s="82"/>
      <c r="F164" s="82"/>
      <c r="G164" s="65"/>
    </row>
    <row r="165" spans="3:7" ht="9" customHeight="1">
      <c r="C165" s="65"/>
      <c r="D165" s="82"/>
      <c r="E165" s="82"/>
      <c r="F165" s="82"/>
      <c r="G165" s="65"/>
    </row>
    <row r="166" spans="3:7" ht="9" customHeight="1">
      <c r="C166" s="65"/>
      <c r="D166" s="82"/>
      <c r="E166" s="82"/>
      <c r="F166" s="82"/>
      <c r="G166" s="65"/>
    </row>
    <row r="167" spans="3:7" ht="9" customHeight="1">
      <c r="C167" s="65"/>
      <c r="D167" s="82"/>
      <c r="E167" s="82"/>
      <c r="F167" s="82"/>
      <c r="G167" s="65"/>
    </row>
    <row r="168" spans="3:7" ht="9" customHeight="1">
      <c r="C168" s="65"/>
      <c r="D168" s="82"/>
      <c r="E168" s="82"/>
      <c r="F168" s="82"/>
      <c r="G168" s="65"/>
    </row>
    <row r="169" spans="3:7" ht="9" customHeight="1">
      <c r="C169" s="65"/>
      <c r="D169" s="82"/>
      <c r="E169" s="82"/>
      <c r="F169" s="82"/>
      <c r="G169" s="65"/>
    </row>
    <row r="170" spans="3:7" ht="9" customHeight="1">
      <c r="C170" s="65"/>
      <c r="D170" s="82"/>
      <c r="E170" s="82"/>
      <c r="F170" s="82"/>
      <c r="G170" s="65"/>
    </row>
    <row r="171" spans="3:7" ht="9" customHeight="1">
      <c r="C171" s="65"/>
      <c r="D171" s="82"/>
      <c r="E171" s="82"/>
      <c r="F171" s="82"/>
      <c r="G171" s="65"/>
    </row>
    <row r="172" spans="3:7" ht="9" customHeight="1">
      <c r="C172" s="65"/>
      <c r="D172" s="82"/>
      <c r="E172" s="82"/>
      <c r="F172" s="82"/>
      <c r="G172" s="65"/>
    </row>
    <row r="173" spans="3:7" ht="9" customHeight="1">
      <c r="C173" s="65"/>
      <c r="D173" s="82"/>
      <c r="E173" s="82"/>
      <c r="F173" s="82"/>
      <c r="G173" s="65"/>
    </row>
    <row r="174" spans="3:7" ht="9" customHeight="1">
      <c r="C174" s="65"/>
      <c r="D174" s="82"/>
      <c r="E174" s="82"/>
      <c r="F174" s="82"/>
      <c r="G174" s="65"/>
    </row>
    <row r="175" spans="3:7" ht="9" customHeight="1">
      <c r="C175" s="65"/>
      <c r="D175" s="82"/>
      <c r="E175" s="82"/>
      <c r="F175" s="82"/>
      <c r="G175" s="65"/>
    </row>
    <row r="176" spans="3:7" ht="9" customHeight="1">
      <c r="C176" s="65"/>
      <c r="D176" s="82"/>
      <c r="E176" s="82"/>
      <c r="F176" s="82"/>
      <c r="G176" s="65"/>
    </row>
    <row r="177" spans="3:7" ht="9" customHeight="1">
      <c r="C177" s="65"/>
      <c r="D177" s="82"/>
      <c r="E177" s="82"/>
      <c r="F177" s="82"/>
      <c r="G177" s="65"/>
    </row>
    <row r="178" spans="3:7" ht="9" customHeight="1">
      <c r="C178" s="65"/>
      <c r="D178" s="82"/>
      <c r="E178" s="82"/>
      <c r="F178" s="82"/>
      <c r="G178" s="65"/>
    </row>
    <row r="179" spans="3:7" ht="9" customHeight="1">
      <c r="C179" s="65"/>
      <c r="D179" s="82"/>
      <c r="E179" s="82"/>
      <c r="F179" s="82"/>
      <c r="G179" s="65"/>
    </row>
    <row r="180" spans="3:7" ht="9" customHeight="1">
      <c r="C180" s="65"/>
      <c r="D180" s="82"/>
      <c r="E180" s="82"/>
      <c r="F180" s="82"/>
      <c r="G180" s="65"/>
    </row>
    <row r="181" spans="3:7" ht="9" customHeight="1">
      <c r="C181" s="65"/>
      <c r="D181" s="82"/>
      <c r="E181" s="82"/>
      <c r="F181" s="82"/>
      <c r="G181" s="65"/>
    </row>
    <row r="182" spans="3:7" ht="9" customHeight="1">
      <c r="C182" s="65"/>
      <c r="D182" s="82"/>
      <c r="E182" s="82"/>
      <c r="F182" s="82"/>
      <c r="G182" s="65"/>
    </row>
    <row r="183" spans="3:7" ht="9" customHeight="1">
      <c r="C183" s="65"/>
      <c r="D183" s="82"/>
      <c r="E183" s="82"/>
      <c r="F183" s="82"/>
      <c r="G183" s="65"/>
    </row>
    <row r="184" spans="3:7" ht="9" customHeight="1">
      <c r="C184" s="65"/>
      <c r="D184" s="82"/>
      <c r="E184" s="82"/>
      <c r="F184" s="82"/>
      <c r="G184" s="65"/>
    </row>
    <row r="185" spans="3:7" ht="9" customHeight="1">
      <c r="C185" s="65"/>
      <c r="D185" s="82"/>
      <c r="E185" s="82"/>
      <c r="F185" s="82"/>
      <c r="G185" s="65"/>
    </row>
    <row r="186" spans="3:7" ht="9" customHeight="1">
      <c r="C186" s="65"/>
      <c r="D186" s="82"/>
      <c r="E186" s="82"/>
      <c r="F186" s="82"/>
      <c r="G186" s="65"/>
    </row>
    <row r="187" spans="3:7" ht="9" customHeight="1">
      <c r="C187" s="65"/>
      <c r="D187" s="82"/>
      <c r="E187" s="82"/>
      <c r="F187" s="82"/>
      <c r="G187" s="65"/>
    </row>
    <row r="188" spans="3:7" ht="9" customHeight="1">
      <c r="C188" s="65"/>
      <c r="D188" s="82"/>
      <c r="E188" s="82"/>
      <c r="F188" s="82"/>
      <c r="G188" s="65"/>
    </row>
    <row r="189" spans="3:7" ht="9" customHeight="1">
      <c r="C189" s="65"/>
      <c r="D189" s="82"/>
      <c r="E189" s="82"/>
      <c r="F189" s="82"/>
      <c r="G189" s="65"/>
    </row>
    <row r="190" spans="3:7" ht="9" customHeight="1">
      <c r="C190" s="65"/>
      <c r="D190" s="82"/>
      <c r="E190" s="82"/>
      <c r="F190" s="82"/>
      <c r="G190" s="65"/>
    </row>
    <row r="191" spans="3:7" ht="9" customHeight="1">
      <c r="C191" s="65"/>
      <c r="D191" s="82"/>
      <c r="E191" s="82"/>
      <c r="F191" s="82"/>
      <c r="G191" s="65"/>
    </row>
    <row r="192" spans="3:7" ht="9" customHeight="1">
      <c r="C192" s="65"/>
      <c r="D192" s="82"/>
      <c r="E192" s="82"/>
      <c r="F192" s="82"/>
      <c r="G192" s="65"/>
    </row>
    <row r="193" spans="3:7" ht="9" customHeight="1">
      <c r="C193" s="65"/>
      <c r="D193" s="82"/>
      <c r="E193" s="82"/>
      <c r="F193" s="82"/>
      <c r="G193" s="65"/>
    </row>
    <row r="194" spans="3:7" ht="9" customHeight="1">
      <c r="C194" s="65"/>
      <c r="D194" s="82"/>
      <c r="E194" s="82"/>
      <c r="F194" s="82"/>
      <c r="G194" s="65"/>
    </row>
    <row r="195" spans="3:7" ht="9" customHeight="1">
      <c r="C195" s="65"/>
      <c r="D195" s="82"/>
      <c r="E195" s="82"/>
      <c r="F195" s="82"/>
      <c r="G195" s="65"/>
    </row>
    <row r="196" spans="3:7" ht="9" customHeight="1">
      <c r="C196" s="65"/>
      <c r="D196" s="82"/>
      <c r="E196" s="82"/>
      <c r="F196" s="82"/>
      <c r="G196" s="65"/>
    </row>
    <row r="197" spans="3:7" ht="9" customHeight="1">
      <c r="C197" s="65"/>
      <c r="D197" s="82"/>
      <c r="E197" s="82"/>
      <c r="F197" s="82"/>
      <c r="G197" s="65"/>
    </row>
    <row r="198" spans="3:7" ht="9" customHeight="1">
      <c r="C198" s="65"/>
      <c r="D198" s="82"/>
      <c r="E198" s="82"/>
      <c r="F198" s="82"/>
      <c r="G198" s="65"/>
    </row>
    <row r="199" spans="3:7" ht="9" customHeight="1">
      <c r="C199" s="65"/>
      <c r="D199" s="82"/>
      <c r="E199" s="82"/>
      <c r="F199" s="82"/>
      <c r="G199" s="65"/>
    </row>
    <row r="200" spans="3:7" ht="9" customHeight="1">
      <c r="C200" s="65"/>
      <c r="D200" s="82"/>
      <c r="E200" s="82"/>
      <c r="F200" s="82"/>
      <c r="G200" s="65"/>
    </row>
    <row r="201" spans="3:7" ht="9" customHeight="1">
      <c r="C201" s="65"/>
      <c r="D201" s="82"/>
      <c r="E201" s="82"/>
      <c r="F201" s="82"/>
      <c r="G201" s="65"/>
    </row>
    <row r="202" spans="3:7" ht="9" customHeight="1">
      <c r="C202" s="65"/>
      <c r="D202" s="82"/>
      <c r="E202" s="82"/>
      <c r="F202" s="82"/>
      <c r="G202" s="65"/>
    </row>
    <row r="203" spans="3:7" ht="9" customHeight="1">
      <c r="C203" s="65"/>
      <c r="D203" s="82"/>
      <c r="E203" s="82"/>
      <c r="F203" s="82"/>
      <c r="G203" s="65"/>
    </row>
    <row r="204" spans="3:7" ht="9" customHeight="1">
      <c r="C204" s="65"/>
      <c r="D204" s="82"/>
      <c r="E204" s="82"/>
      <c r="F204" s="82"/>
      <c r="G204" s="65"/>
    </row>
    <row r="205" spans="3:7" ht="9" customHeight="1">
      <c r="C205" s="65"/>
      <c r="D205" s="82"/>
      <c r="E205" s="82"/>
      <c r="F205" s="82"/>
      <c r="G205" s="65"/>
    </row>
    <row r="206" spans="3:7" ht="9" customHeight="1">
      <c r="C206" s="65"/>
      <c r="D206" s="82"/>
      <c r="E206" s="82"/>
      <c r="F206" s="82"/>
      <c r="G206" s="65"/>
    </row>
    <row r="207" spans="3:7" ht="9" customHeight="1">
      <c r="C207" s="65"/>
      <c r="D207" s="82"/>
      <c r="E207" s="82"/>
      <c r="F207" s="82"/>
      <c r="G207" s="65"/>
    </row>
    <row r="208" spans="3:7" ht="9" customHeight="1">
      <c r="C208" s="65"/>
      <c r="D208" s="82"/>
      <c r="E208" s="82"/>
      <c r="F208" s="82"/>
      <c r="G208" s="65"/>
    </row>
    <row r="209" spans="3:7" ht="9" customHeight="1">
      <c r="C209" s="65"/>
      <c r="D209" s="82"/>
      <c r="E209" s="82"/>
      <c r="F209" s="82"/>
      <c r="G209" s="65"/>
    </row>
    <row r="210" spans="3:7" ht="9" customHeight="1">
      <c r="C210" s="65"/>
      <c r="D210" s="82"/>
      <c r="E210" s="82"/>
      <c r="F210" s="82"/>
      <c r="G210" s="65"/>
    </row>
    <row r="211" spans="3:7" ht="9" customHeight="1">
      <c r="C211" s="65"/>
      <c r="D211" s="82"/>
      <c r="E211" s="82"/>
      <c r="F211" s="82"/>
      <c r="G211" s="65"/>
    </row>
    <row r="212" spans="3:7" ht="9" customHeight="1">
      <c r="C212" s="65"/>
      <c r="D212" s="82"/>
      <c r="E212" s="82"/>
      <c r="F212" s="82"/>
      <c r="G212" s="65"/>
    </row>
    <row r="213" spans="3:7" ht="9" customHeight="1">
      <c r="C213" s="65"/>
      <c r="D213" s="82"/>
      <c r="E213" s="82"/>
      <c r="F213" s="82"/>
      <c r="G213" s="65"/>
    </row>
    <row r="214" spans="3:7" ht="9" customHeight="1">
      <c r="C214" s="65"/>
      <c r="D214" s="82"/>
      <c r="E214" s="82"/>
      <c r="F214" s="82"/>
      <c r="G214" s="65"/>
    </row>
    <row r="215" spans="3:7" ht="9" customHeight="1">
      <c r="C215" s="65"/>
      <c r="D215" s="82"/>
      <c r="E215" s="82"/>
      <c r="F215" s="82"/>
      <c r="G215" s="65"/>
    </row>
    <row r="216" spans="3:7" ht="9" customHeight="1">
      <c r="C216" s="65"/>
      <c r="D216" s="82"/>
      <c r="E216" s="82"/>
      <c r="F216" s="82"/>
      <c r="G216" s="65"/>
    </row>
    <row r="217" spans="3:7" ht="9" customHeight="1">
      <c r="C217" s="65"/>
      <c r="D217" s="82"/>
      <c r="E217" s="82"/>
      <c r="F217" s="82"/>
      <c r="G217" s="65"/>
    </row>
    <row r="218" spans="3:7" ht="9" customHeight="1">
      <c r="C218" s="65"/>
      <c r="D218" s="82"/>
      <c r="E218" s="82"/>
      <c r="F218" s="82"/>
      <c r="G218" s="65"/>
    </row>
    <row r="219" spans="3:7" ht="9" customHeight="1">
      <c r="C219" s="65"/>
      <c r="D219" s="82"/>
      <c r="E219" s="82"/>
      <c r="F219" s="82"/>
      <c r="G219" s="65"/>
    </row>
    <row r="220" spans="3:7" ht="9" customHeight="1">
      <c r="C220" s="65"/>
      <c r="D220" s="82"/>
      <c r="E220" s="82"/>
      <c r="F220" s="82"/>
      <c r="G220" s="65"/>
    </row>
    <row r="221" spans="3:7" ht="9" customHeight="1">
      <c r="C221" s="65"/>
      <c r="D221" s="82"/>
      <c r="E221" s="82"/>
      <c r="F221" s="82"/>
      <c r="G221" s="65"/>
    </row>
    <row r="222" spans="3:7" ht="9" customHeight="1">
      <c r="C222" s="65"/>
      <c r="D222" s="82"/>
      <c r="E222" s="82"/>
      <c r="F222" s="82"/>
      <c r="G222" s="65"/>
    </row>
    <row r="223" spans="3:7" ht="9" customHeight="1">
      <c r="C223" s="65"/>
      <c r="D223" s="82"/>
      <c r="E223" s="82"/>
      <c r="F223" s="82"/>
      <c r="G223" s="65"/>
    </row>
    <row r="224" spans="3:7" ht="9" customHeight="1">
      <c r="C224" s="65"/>
      <c r="D224" s="82"/>
      <c r="E224" s="82"/>
      <c r="F224" s="82"/>
      <c r="G224" s="65"/>
    </row>
    <row r="225" spans="3:10" ht="9" customHeight="1">
      <c r="C225" s="65"/>
      <c r="D225" s="82"/>
      <c r="E225" s="82"/>
      <c r="F225" s="82"/>
      <c r="G225" s="65"/>
      <c r="I225" s="69"/>
      <c r="J225" s="69"/>
    </row>
    <row r="226" spans="3:10" ht="9" customHeight="1">
      <c r="C226" s="65"/>
      <c r="D226" s="82"/>
      <c r="E226" s="82"/>
      <c r="F226" s="82"/>
      <c r="G226" s="65"/>
    </row>
    <row r="227" spans="3:10" ht="9" customHeight="1">
      <c r="C227" s="65"/>
      <c r="D227" s="82"/>
      <c r="E227" s="82"/>
      <c r="F227" s="82"/>
      <c r="G227" s="65"/>
    </row>
    <row r="228" spans="3:10" ht="9" customHeight="1">
      <c r="C228" s="65"/>
      <c r="D228" s="82"/>
      <c r="E228" s="82"/>
      <c r="F228" s="82"/>
      <c r="G228" s="65"/>
    </row>
    <row r="229" spans="3:10" ht="9" customHeight="1">
      <c r="C229" s="65"/>
      <c r="D229" s="82"/>
      <c r="E229" s="82"/>
      <c r="F229" s="82"/>
      <c r="G229" s="65"/>
    </row>
    <row r="230" spans="3:10" ht="9" customHeight="1">
      <c r="C230" s="65"/>
      <c r="D230" s="82"/>
      <c r="E230" s="82"/>
      <c r="F230" s="82"/>
      <c r="G230" s="65"/>
    </row>
    <row r="231" spans="3:10" ht="9" customHeight="1">
      <c r="C231" s="65"/>
      <c r="D231" s="82"/>
      <c r="E231" s="82"/>
      <c r="F231" s="82"/>
      <c r="G231" s="65"/>
    </row>
    <row r="232" spans="3:10" ht="9" customHeight="1">
      <c r="C232" s="65"/>
      <c r="D232" s="82"/>
      <c r="E232" s="82"/>
      <c r="F232" s="82"/>
      <c r="G232" s="65"/>
    </row>
    <row r="233" spans="3:10" ht="9" customHeight="1">
      <c r="C233" s="65"/>
      <c r="D233" s="82"/>
      <c r="E233" s="82"/>
      <c r="F233" s="82"/>
      <c r="G233" s="65"/>
    </row>
    <row r="234" spans="3:10" ht="9" customHeight="1">
      <c r="C234" s="65"/>
      <c r="D234" s="82"/>
      <c r="E234" s="82"/>
      <c r="F234" s="82"/>
      <c r="G234" s="65"/>
    </row>
    <row r="235" spans="3:10" ht="9" customHeight="1">
      <c r="C235" s="65"/>
      <c r="D235" s="82"/>
      <c r="E235" s="82"/>
      <c r="F235" s="82"/>
      <c r="G235" s="65"/>
    </row>
    <row r="236" spans="3:10" ht="9" customHeight="1">
      <c r="C236" s="65"/>
      <c r="D236" s="82"/>
      <c r="E236" s="82"/>
      <c r="F236" s="82"/>
      <c r="G236" s="65"/>
    </row>
    <row r="237" spans="3:10" ht="9" customHeight="1">
      <c r="C237" s="65"/>
      <c r="D237" s="82"/>
      <c r="E237" s="82"/>
      <c r="F237" s="82"/>
      <c r="G237" s="65"/>
    </row>
    <row r="238" spans="3:10" ht="9" customHeight="1">
      <c r="C238" s="65"/>
      <c r="D238" s="82"/>
      <c r="E238" s="82"/>
      <c r="F238" s="82"/>
      <c r="G238" s="65"/>
    </row>
    <row r="239" spans="3:10" ht="9" customHeight="1">
      <c r="C239" s="65"/>
      <c r="D239" s="82"/>
      <c r="E239" s="82"/>
      <c r="F239" s="82"/>
      <c r="G239" s="65"/>
    </row>
    <row r="240" spans="3:10" ht="9" customHeight="1">
      <c r="C240" s="65"/>
      <c r="D240" s="82"/>
      <c r="E240" s="82"/>
      <c r="F240" s="82"/>
      <c r="G240" s="65"/>
    </row>
    <row r="241" spans="3:7" ht="9" customHeight="1">
      <c r="C241" s="65"/>
      <c r="D241" s="82"/>
      <c r="E241" s="82"/>
      <c r="F241" s="82"/>
      <c r="G241" s="65"/>
    </row>
    <row r="242" spans="3:7" ht="9" customHeight="1">
      <c r="C242" s="65"/>
      <c r="D242" s="82"/>
      <c r="E242" s="82"/>
      <c r="F242" s="82"/>
      <c r="G242" s="65"/>
    </row>
    <row r="243" spans="3:7" ht="9" customHeight="1">
      <c r="C243" s="65"/>
      <c r="D243" s="82"/>
      <c r="E243" s="82"/>
      <c r="F243" s="82"/>
      <c r="G243" s="65"/>
    </row>
    <row r="244" spans="3:7" ht="9" customHeight="1">
      <c r="C244" s="65"/>
      <c r="D244" s="82"/>
      <c r="E244" s="82"/>
      <c r="F244" s="82"/>
      <c r="G244" s="65"/>
    </row>
    <row r="245" spans="3:7" ht="9" customHeight="1">
      <c r="C245" s="65"/>
      <c r="D245" s="82"/>
      <c r="E245" s="82"/>
      <c r="F245" s="82"/>
      <c r="G245" s="65"/>
    </row>
    <row r="246" spans="3:7" ht="9" customHeight="1">
      <c r="C246" s="65"/>
      <c r="D246" s="82"/>
      <c r="E246" s="82"/>
      <c r="F246" s="82"/>
      <c r="G246" s="65"/>
    </row>
    <row r="247" spans="3:7" ht="9" customHeight="1">
      <c r="C247" s="65"/>
      <c r="D247" s="82"/>
      <c r="E247" s="82"/>
      <c r="F247" s="82"/>
      <c r="G247" s="65"/>
    </row>
    <row r="248" spans="3:7" ht="9" customHeight="1">
      <c r="C248" s="65"/>
      <c r="D248" s="82"/>
      <c r="E248" s="82"/>
      <c r="F248" s="82"/>
      <c r="G248" s="65"/>
    </row>
    <row r="249" spans="3:7" ht="9" customHeight="1">
      <c r="C249" s="65"/>
      <c r="D249" s="82"/>
      <c r="E249" s="82"/>
      <c r="F249" s="82"/>
      <c r="G249" s="65"/>
    </row>
    <row r="250" spans="3:7" ht="9" customHeight="1">
      <c r="C250" s="65"/>
      <c r="D250" s="82"/>
      <c r="E250" s="82"/>
      <c r="F250" s="82"/>
      <c r="G250" s="65"/>
    </row>
    <row r="251" spans="3:7" ht="9" customHeight="1">
      <c r="C251" s="65"/>
      <c r="D251" s="82"/>
      <c r="E251" s="82"/>
      <c r="F251" s="82"/>
      <c r="G251" s="65"/>
    </row>
    <row r="252" spans="3:7" ht="9" customHeight="1">
      <c r="C252" s="65"/>
      <c r="D252" s="82"/>
      <c r="E252" s="82"/>
      <c r="F252" s="82"/>
      <c r="G252" s="65"/>
    </row>
    <row r="253" spans="3:7" ht="9" customHeight="1">
      <c r="C253" s="65"/>
      <c r="D253" s="82"/>
      <c r="E253" s="82"/>
      <c r="F253" s="82"/>
      <c r="G253" s="65"/>
    </row>
    <row r="254" spans="3:7" ht="9" customHeight="1">
      <c r="C254" s="65"/>
      <c r="D254" s="82"/>
      <c r="E254" s="82"/>
      <c r="F254" s="82"/>
      <c r="G254" s="65"/>
    </row>
    <row r="255" spans="3:7" ht="9" customHeight="1">
      <c r="C255" s="65"/>
      <c r="D255" s="82"/>
      <c r="E255" s="82"/>
      <c r="F255" s="82"/>
      <c r="G255" s="65"/>
    </row>
    <row r="256" spans="3:7" ht="9" customHeight="1">
      <c r="C256" s="65"/>
      <c r="D256" s="82"/>
      <c r="E256" s="82"/>
      <c r="F256" s="82"/>
      <c r="G256" s="65"/>
    </row>
    <row r="257" spans="3:7" ht="9" customHeight="1">
      <c r="C257" s="65"/>
      <c r="D257" s="82"/>
      <c r="E257" s="82"/>
      <c r="F257" s="82"/>
      <c r="G257" s="65"/>
    </row>
    <row r="258" spans="3:7" ht="9" customHeight="1">
      <c r="C258" s="65"/>
      <c r="D258" s="82"/>
      <c r="E258" s="82"/>
      <c r="F258" s="82"/>
      <c r="G258" s="65"/>
    </row>
    <row r="259" spans="3:7" ht="9" customHeight="1">
      <c r="C259" s="65"/>
      <c r="D259" s="82"/>
      <c r="E259" s="82"/>
      <c r="F259" s="82"/>
      <c r="G259" s="65"/>
    </row>
    <row r="260" spans="3:7" ht="9" customHeight="1">
      <c r="C260" s="65"/>
      <c r="D260" s="82"/>
      <c r="E260" s="82"/>
      <c r="F260" s="82"/>
      <c r="G260" s="65"/>
    </row>
    <row r="261" spans="3:7" ht="9" customHeight="1">
      <c r="C261" s="65"/>
      <c r="D261" s="82"/>
      <c r="E261" s="82"/>
      <c r="F261" s="82"/>
      <c r="G261" s="65"/>
    </row>
    <row r="262" spans="3:7" ht="9" customHeight="1">
      <c r="C262" s="65"/>
      <c r="D262" s="82"/>
      <c r="E262" s="82"/>
      <c r="F262" s="82"/>
      <c r="G262" s="65"/>
    </row>
    <row r="263" spans="3:7" ht="9" customHeight="1">
      <c r="C263" s="65"/>
      <c r="D263" s="82"/>
      <c r="E263" s="82"/>
      <c r="F263" s="82"/>
      <c r="G263" s="65"/>
    </row>
    <row r="264" spans="3:7" ht="9" customHeight="1">
      <c r="C264" s="65"/>
      <c r="D264" s="82"/>
      <c r="E264" s="82"/>
      <c r="F264" s="82"/>
      <c r="G264" s="65"/>
    </row>
    <row r="265" spans="3:7" ht="9" customHeight="1">
      <c r="C265" s="65"/>
      <c r="D265" s="82"/>
      <c r="E265" s="82"/>
      <c r="F265" s="82"/>
      <c r="G265" s="65"/>
    </row>
    <row r="266" spans="3:7" ht="9" customHeight="1">
      <c r="C266" s="65"/>
      <c r="D266" s="82"/>
      <c r="E266" s="82"/>
      <c r="F266" s="82"/>
      <c r="G266" s="65"/>
    </row>
    <row r="267" spans="3:7" ht="9" customHeight="1">
      <c r="C267" s="65"/>
      <c r="D267" s="82"/>
      <c r="E267" s="82"/>
      <c r="F267" s="82"/>
      <c r="G267" s="65"/>
    </row>
    <row r="268" spans="3:7" ht="9" customHeight="1">
      <c r="C268" s="65"/>
      <c r="D268" s="82"/>
      <c r="E268" s="82"/>
      <c r="F268" s="82"/>
      <c r="G268" s="65"/>
    </row>
    <row r="269" spans="3:7" ht="9" customHeight="1">
      <c r="C269" s="65"/>
      <c r="D269" s="82"/>
      <c r="E269" s="82"/>
      <c r="F269" s="82"/>
      <c r="G269" s="65"/>
    </row>
    <row r="270" spans="3:7" ht="9" customHeight="1">
      <c r="C270" s="65"/>
      <c r="D270" s="82"/>
      <c r="E270" s="82"/>
      <c r="F270" s="82"/>
      <c r="G270" s="65"/>
    </row>
    <row r="271" spans="3:7" ht="9" customHeight="1">
      <c r="C271" s="65"/>
      <c r="D271" s="82"/>
      <c r="E271" s="82"/>
      <c r="F271" s="82"/>
      <c r="G271" s="65"/>
    </row>
    <row r="272" spans="3:7" ht="9" customHeight="1">
      <c r="C272" s="65"/>
      <c r="D272" s="82"/>
      <c r="E272" s="82"/>
      <c r="F272" s="82"/>
      <c r="G272" s="65"/>
    </row>
    <row r="273" spans="3:7" ht="9" customHeight="1">
      <c r="C273" s="65"/>
      <c r="D273" s="82"/>
      <c r="E273" s="82"/>
      <c r="F273" s="82"/>
      <c r="G273" s="65"/>
    </row>
    <row r="274" spans="3:7" ht="9" customHeight="1">
      <c r="C274" s="65"/>
      <c r="D274" s="82"/>
      <c r="E274" s="82"/>
      <c r="F274" s="82"/>
      <c r="G274" s="65"/>
    </row>
    <row r="275" spans="3:7" ht="9" customHeight="1">
      <c r="C275" s="65"/>
      <c r="D275" s="82"/>
      <c r="E275" s="82"/>
      <c r="F275" s="82"/>
      <c r="G275" s="65"/>
    </row>
    <row r="276" spans="3:7" ht="9" customHeight="1">
      <c r="C276" s="65"/>
      <c r="D276" s="82"/>
      <c r="E276" s="82"/>
      <c r="F276" s="82"/>
      <c r="G276" s="65"/>
    </row>
    <row r="277" spans="3:7" ht="9" customHeight="1">
      <c r="C277" s="65"/>
      <c r="D277" s="82"/>
      <c r="E277" s="82"/>
      <c r="F277" s="82"/>
      <c r="G277" s="65"/>
    </row>
    <row r="278" spans="3:7" ht="9" customHeight="1">
      <c r="C278" s="65"/>
      <c r="D278" s="82"/>
      <c r="E278" s="82"/>
      <c r="F278" s="82"/>
      <c r="G278" s="65"/>
    </row>
    <row r="279" spans="3:7" ht="9" customHeight="1">
      <c r="C279" s="65"/>
      <c r="D279" s="82"/>
      <c r="E279" s="82"/>
      <c r="F279" s="82"/>
      <c r="G279" s="65"/>
    </row>
    <row r="280" spans="3:7" ht="9" customHeight="1">
      <c r="C280" s="65"/>
      <c r="D280" s="82"/>
      <c r="E280" s="82"/>
      <c r="F280" s="82"/>
      <c r="G280" s="65"/>
    </row>
    <row r="281" spans="3:7" ht="9" customHeight="1">
      <c r="C281" s="65"/>
      <c r="D281" s="82"/>
      <c r="E281" s="82"/>
      <c r="F281" s="82"/>
      <c r="G281" s="65"/>
    </row>
    <row r="282" spans="3:7" ht="9" customHeight="1">
      <c r="C282" s="65"/>
      <c r="D282" s="82"/>
      <c r="E282" s="82"/>
      <c r="F282" s="82"/>
      <c r="G282" s="65"/>
    </row>
    <row r="283" spans="3:7" ht="9" customHeight="1">
      <c r="C283" s="65"/>
      <c r="D283" s="82"/>
      <c r="E283" s="82"/>
      <c r="F283" s="82"/>
      <c r="G283" s="65"/>
    </row>
    <row r="284" spans="3:7" ht="9" customHeight="1">
      <c r="C284" s="65"/>
      <c r="D284" s="82"/>
      <c r="E284" s="82"/>
      <c r="F284" s="82"/>
      <c r="G284" s="65"/>
    </row>
    <row r="285" spans="3:7" ht="9" customHeight="1">
      <c r="C285" s="65"/>
      <c r="D285" s="82"/>
      <c r="E285" s="82"/>
      <c r="F285" s="82"/>
      <c r="G285" s="65"/>
    </row>
    <row r="286" spans="3:7" ht="9" customHeight="1">
      <c r="C286" s="65"/>
      <c r="D286" s="82"/>
      <c r="E286" s="82"/>
      <c r="F286" s="82"/>
      <c r="G286" s="65"/>
    </row>
    <row r="287" spans="3:7" ht="9" customHeight="1">
      <c r="C287" s="65"/>
      <c r="D287" s="82"/>
      <c r="E287" s="82"/>
      <c r="F287" s="82"/>
      <c r="G287" s="65"/>
    </row>
    <row r="288" spans="3:7" ht="9" customHeight="1">
      <c r="C288" s="65"/>
      <c r="D288" s="82"/>
      <c r="E288" s="82"/>
      <c r="F288" s="82"/>
      <c r="G288" s="65"/>
    </row>
    <row r="289" spans="3:7" ht="9" customHeight="1">
      <c r="C289" s="65"/>
      <c r="D289" s="82"/>
      <c r="E289" s="82"/>
      <c r="F289" s="82"/>
      <c r="G289" s="65"/>
    </row>
    <row r="290" spans="3:7" ht="9" customHeight="1">
      <c r="C290" s="65"/>
      <c r="D290" s="82"/>
      <c r="E290" s="82"/>
      <c r="F290" s="82"/>
      <c r="G290" s="65"/>
    </row>
    <row r="291" spans="3:7" ht="9" customHeight="1">
      <c r="C291" s="65"/>
      <c r="D291" s="82"/>
      <c r="E291" s="82"/>
      <c r="F291" s="82"/>
      <c r="G291" s="65"/>
    </row>
    <row r="292" spans="3:7" ht="9" customHeight="1">
      <c r="C292" s="65"/>
      <c r="D292" s="82"/>
      <c r="E292" s="82"/>
      <c r="F292" s="82"/>
      <c r="G292" s="65"/>
    </row>
    <row r="293" spans="3:7" ht="9" customHeight="1">
      <c r="C293" s="65"/>
      <c r="D293" s="82"/>
      <c r="E293" s="82"/>
      <c r="F293" s="82"/>
      <c r="G293" s="65"/>
    </row>
    <row r="294" spans="3:7" ht="9" customHeight="1">
      <c r="C294" s="65"/>
      <c r="D294" s="82"/>
      <c r="E294" s="82"/>
      <c r="F294" s="82"/>
      <c r="G294" s="65"/>
    </row>
    <row r="295" spans="3:7" ht="9" customHeight="1">
      <c r="C295" s="65"/>
      <c r="D295" s="82"/>
      <c r="E295" s="82"/>
      <c r="F295" s="82"/>
      <c r="G295" s="65"/>
    </row>
    <row r="296" spans="3:7" ht="9" customHeight="1">
      <c r="C296" s="65"/>
      <c r="D296" s="82"/>
      <c r="E296" s="82"/>
      <c r="F296" s="82"/>
      <c r="G296" s="65"/>
    </row>
    <row r="297" spans="3:7" ht="9" customHeight="1">
      <c r="C297" s="65"/>
      <c r="D297" s="82"/>
      <c r="E297" s="82"/>
      <c r="F297" s="82"/>
      <c r="G297" s="65"/>
    </row>
    <row r="298" spans="3:7" ht="9" customHeight="1">
      <c r="C298" s="65"/>
      <c r="D298" s="82"/>
      <c r="E298" s="82"/>
      <c r="F298" s="82"/>
      <c r="G298" s="65"/>
    </row>
    <row r="299" spans="3:7" ht="9" customHeight="1">
      <c r="C299" s="65"/>
      <c r="D299" s="82"/>
      <c r="E299" s="82"/>
      <c r="F299" s="82"/>
      <c r="G299" s="65"/>
    </row>
    <row r="300" spans="3:7" ht="9" customHeight="1">
      <c r="C300" s="65"/>
      <c r="D300" s="82"/>
      <c r="E300" s="82"/>
      <c r="F300" s="82"/>
      <c r="G300" s="65"/>
    </row>
    <row r="301" spans="3:7" ht="9" customHeight="1">
      <c r="C301" s="65"/>
      <c r="D301" s="82"/>
      <c r="E301" s="82"/>
      <c r="F301" s="82"/>
      <c r="G301" s="65"/>
    </row>
    <row r="302" spans="3:7" ht="9" customHeight="1">
      <c r="C302" s="65"/>
      <c r="D302" s="82"/>
      <c r="E302" s="82"/>
      <c r="F302" s="82"/>
      <c r="G302" s="65"/>
    </row>
    <row r="303" spans="3:7" ht="9" customHeight="1">
      <c r="C303" s="65"/>
      <c r="D303" s="82"/>
      <c r="E303" s="82"/>
      <c r="F303" s="82"/>
      <c r="G303" s="65"/>
    </row>
    <row r="304" spans="3:7" ht="9" customHeight="1">
      <c r="C304" s="65"/>
      <c r="D304" s="82"/>
      <c r="E304" s="82"/>
      <c r="F304" s="82"/>
      <c r="G304" s="65"/>
    </row>
    <row r="305" spans="3:7" ht="9" customHeight="1">
      <c r="C305" s="65"/>
      <c r="D305" s="82"/>
      <c r="E305" s="82"/>
      <c r="F305" s="82"/>
      <c r="G305" s="65"/>
    </row>
    <row r="306" spans="3:7" ht="9" customHeight="1">
      <c r="C306" s="65"/>
      <c r="D306" s="82"/>
      <c r="E306" s="82"/>
      <c r="F306" s="82"/>
      <c r="G306" s="65"/>
    </row>
    <row r="307" spans="3:7" ht="9" customHeight="1">
      <c r="C307" s="65"/>
      <c r="D307" s="82"/>
      <c r="E307" s="82"/>
      <c r="F307" s="82"/>
      <c r="G307" s="65"/>
    </row>
    <row r="308" spans="3:7" ht="9" customHeight="1">
      <c r="C308" s="65"/>
      <c r="D308" s="82"/>
      <c r="E308" s="82"/>
      <c r="F308" s="82"/>
      <c r="G308" s="65"/>
    </row>
    <row r="309" spans="3:7" ht="9" customHeight="1">
      <c r="C309" s="65"/>
      <c r="D309" s="82"/>
      <c r="E309" s="82"/>
      <c r="F309" s="82"/>
      <c r="G309" s="65"/>
    </row>
    <row r="310" spans="3:7" ht="9" customHeight="1">
      <c r="C310" s="65"/>
      <c r="D310" s="82"/>
      <c r="E310" s="82"/>
      <c r="F310" s="82"/>
      <c r="G310" s="65"/>
    </row>
    <row r="311" spans="3:7" ht="9" customHeight="1">
      <c r="C311" s="65"/>
      <c r="D311" s="82"/>
      <c r="E311" s="82"/>
      <c r="F311" s="82"/>
      <c r="G311" s="65"/>
    </row>
    <row r="312" spans="3:7" ht="9" customHeight="1">
      <c r="C312" s="65"/>
      <c r="D312" s="82"/>
      <c r="E312" s="82"/>
      <c r="F312" s="82"/>
      <c r="G312" s="65"/>
    </row>
    <row r="313" spans="3:7" ht="9" customHeight="1">
      <c r="C313" s="65"/>
      <c r="D313" s="82"/>
      <c r="E313" s="82"/>
      <c r="F313" s="82"/>
      <c r="G313" s="65"/>
    </row>
    <row r="314" spans="3:7" ht="9" customHeight="1">
      <c r="C314" s="65"/>
      <c r="D314" s="82"/>
      <c r="E314" s="82"/>
      <c r="F314" s="82"/>
      <c r="G314" s="65"/>
    </row>
    <row r="315" spans="3:7" ht="9" customHeight="1">
      <c r="C315" s="65"/>
      <c r="D315" s="82"/>
      <c r="E315" s="82"/>
      <c r="F315" s="82"/>
      <c r="G315" s="65"/>
    </row>
    <row r="316" spans="3:7" ht="9" customHeight="1">
      <c r="C316" s="65"/>
      <c r="D316" s="82"/>
      <c r="E316" s="82"/>
      <c r="F316" s="82"/>
      <c r="G316" s="65"/>
    </row>
    <row r="317" spans="3:7" ht="9" customHeight="1">
      <c r="C317" s="65"/>
      <c r="D317" s="82"/>
      <c r="E317" s="82"/>
      <c r="F317" s="82"/>
      <c r="G317" s="65"/>
    </row>
    <row r="318" spans="3:7" ht="9" customHeight="1">
      <c r="C318" s="65"/>
      <c r="D318" s="82"/>
      <c r="E318" s="82"/>
      <c r="F318" s="82"/>
      <c r="G318" s="65"/>
    </row>
    <row r="319" spans="3:7" ht="9" customHeight="1">
      <c r="C319" s="65"/>
      <c r="D319" s="82"/>
      <c r="E319" s="82"/>
      <c r="F319" s="82"/>
      <c r="G319" s="65"/>
    </row>
    <row r="320" spans="3:7" ht="9" customHeight="1">
      <c r="C320" s="65"/>
      <c r="D320" s="82"/>
      <c r="E320" s="82"/>
      <c r="F320" s="82"/>
      <c r="G320" s="65"/>
    </row>
    <row r="321" spans="3:7" ht="9" customHeight="1">
      <c r="C321" s="65"/>
      <c r="D321" s="82"/>
      <c r="E321" s="82"/>
      <c r="F321" s="82"/>
      <c r="G321" s="65"/>
    </row>
    <row r="322" spans="3:7" ht="9" customHeight="1">
      <c r="C322" s="65"/>
      <c r="D322" s="82"/>
      <c r="E322" s="82"/>
      <c r="F322" s="82"/>
      <c r="G322" s="65"/>
    </row>
    <row r="323" spans="3:7" ht="9" customHeight="1">
      <c r="C323" s="65"/>
      <c r="D323" s="82"/>
      <c r="E323" s="82"/>
      <c r="F323" s="82"/>
      <c r="G323" s="65"/>
    </row>
    <row r="324" spans="3:7" ht="9" customHeight="1">
      <c r="C324" s="65"/>
      <c r="D324" s="82"/>
      <c r="E324" s="82"/>
      <c r="F324" s="82"/>
      <c r="G324" s="65"/>
    </row>
    <row r="325" spans="3:7" ht="9" customHeight="1">
      <c r="C325" s="65"/>
      <c r="D325" s="82"/>
      <c r="E325" s="82"/>
      <c r="F325" s="82"/>
      <c r="G325" s="65"/>
    </row>
    <row r="326" spans="3:7" ht="9" customHeight="1">
      <c r="C326" s="65"/>
      <c r="D326" s="82"/>
      <c r="E326" s="82"/>
      <c r="F326" s="82"/>
      <c r="G326" s="65"/>
    </row>
    <row r="327" spans="3:7" ht="9" customHeight="1">
      <c r="C327" s="65"/>
      <c r="D327" s="82"/>
      <c r="E327" s="82"/>
      <c r="F327" s="82"/>
      <c r="G327" s="65"/>
    </row>
    <row r="328" spans="3:7" ht="9" customHeight="1">
      <c r="C328" s="65"/>
      <c r="D328" s="82"/>
      <c r="E328" s="82"/>
      <c r="F328" s="82"/>
      <c r="G328" s="65"/>
    </row>
    <row r="329" spans="3:7" ht="9" customHeight="1">
      <c r="C329" s="65"/>
      <c r="D329" s="82"/>
      <c r="E329" s="82"/>
      <c r="F329" s="82"/>
      <c r="G329" s="65"/>
    </row>
    <row r="330" spans="3:7" ht="9" customHeight="1">
      <c r="C330" s="65"/>
      <c r="D330" s="82"/>
      <c r="E330" s="82"/>
      <c r="F330" s="82"/>
      <c r="G330" s="65"/>
    </row>
    <row r="331" spans="3:7" ht="9" customHeight="1">
      <c r="C331" s="65"/>
      <c r="D331" s="82"/>
      <c r="E331" s="82"/>
      <c r="F331" s="82"/>
      <c r="G331" s="65"/>
    </row>
    <row r="332" spans="3:7" ht="9" customHeight="1">
      <c r="C332" s="65"/>
      <c r="D332" s="82"/>
      <c r="E332" s="82"/>
      <c r="F332" s="82"/>
      <c r="G332" s="65"/>
    </row>
    <row r="333" spans="3:7" ht="9" customHeight="1">
      <c r="C333" s="65"/>
      <c r="D333" s="82"/>
      <c r="E333" s="82"/>
      <c r="F333" s="82"/>
      <c r="G333" s="65"/>
    </row>
    <row r="334" spans="3:7" ht="9" customHeight="1">
      <c r="C334" s="65"/>
      <c r="D334" s="82"/>
      <c r="E334" s="82"/>
      <c r="F334" s="82"/>
      <c r="G334" s="65"/>
    </row>
    <row r="335" spans="3:7" ht="9" customHeight="1">
      <c r="C335" s="65"/>
      <c r="D335" s="82"/>
      <c r="E335" s="82"/>
      <c r="F335" s="82"/>
      <c r="G335" s="65"/>
    </row>
    <row r="336" spans="3:7" ht="9" customHeight="1">
      <c r="C336" s="65"/>
      <c r="D336" s="82"/>
      <c r="E336" s="82"/>
      <c r="F336" s="82"/>
      <c r="G336" s="65"/>
    </row>
    <row r="337" spans="3:7" ht="9" customHeight="1">
      <c r="C337" s="65"/>
      <c r="D337" s="82"/>
      <c r="E337" s="82"/>
      <c r="F337" s="82"/>
      <c r="G337" s="65"/>
    </row>
    <row r="338" spans="3:7" ht="9" customHeight="1">
      <c r="C338" s="65"/>
      <c r="D338" s="82"/>
      <c r="E338" s="82"/>
      <c r="F338" s="82"/>
      <c r="G338" s="65"/>
    </row>
    <row r="339" spans="3:7" ht="9" customHeight="1">
      <c r="C339" s="65"/>
      <c r="D339" s="82"/>
      <c r="E339" s="82"/>
      <c r="F339" s="82"/>
      <c r="G339" s="65"/>
    </row>
    <row r="340" spans="3:7" ht="9" customHeight="1">
      <c r="C340" s="65"/>
      <c r="D340" s="82"/>
      <c r="E340" s="82"/>
      <c r="F340" s="82"/>
      <c r="G340" s="65"/>
    </row>
    <row r="341" spans="3:7" ht="9" customHeight="1">
      <c r="C341" s="65"/>
      <c r="D341" s="82"/>
      <c r="E341" s="82"/>
      <c r="F341" s="82"/>
      <c r="G341" s="65"/>
    </row>
    <row r="342" spans="3:7" ht="9" customHeight="1">
      <c r="C342" s="65"/>
      <c r="D342" s="82"/>
      <c r="E342" s="82"/>
      <c r="F342" s="82"/>
      <c r="G342" s="65"/>
    </row>
    <row r="343" spans="3:7" ht="9" customHeight="1">
      <c r="C343" s="65"/>
      <c r="D343" s="82"/>
      <c r="E343" s="82"/>
      <c r="F343" s="82"/>
      <c r="G343" s="65"/>
    </row>
    <row r="344" spans="3:7" ht="9" customHeight="1">
      <c r="C344" s="65"/>
      <c r="D344" s="82"/>
      <c r="E344" s="82"/>
      <c r="F344" s="82"/>
      <c r="G344" s="65"/>
    </row>
    <row r="345" spans="3:7" ht="9" customHeight="1">
      <c r="C345" s="65"/>
      <c r="D345" s="82"/>
      <c r="E345" s="82"/>
      <c r="F345" s="82"/>
      <c r="G345" s="65"/>
    </row>
    <row r="346" spans="3:7" ht="9" customHeight="1">
      <c r="C346" s="65"/>
      <c r="D346" s="82"/>
      <c r="E346" s="82"/>
      <c r="F346" s="82"/>
      <c r="G346" s="65"/>
    </row>
    <row r="347" spans="3:7" ht="9" customHeight="1">
      <c r="C347" s="65"/>
      <c r="D347" s="82"/>
      <c r="E347" s="82"/>
      <c r="F347" s="82"/>
      <c r="G347" s="65"/>
    </row>
    <row r="348" spans="3:7" ht="9" customHeight="1">
      <c r="C348" s="65"/>
      <c r="D348" s="82"/>
      <c r="E348" s="82"/>
      <c r="F348" s="82"/>
      <c r="G348" s="65"/>
    </row>
    <row r="349" spans="3:7" ht="9" customHeight="1">
      <c r="C349" s="65"/>
      <c r="D349" s="82"/>
      <c r="E349" s="82"/>
      <c r="F349" s="82"/>
      <c r="G349" s="65"/>
    </row>
    <row r="350" spans="3:7" ht="9" customHeight="1">
      <c r="C350" s="65"/>
      <c r="D350" s="82"/>
      <c r="E350" s="82"/>
      <c r="F350" s="82"/>
      <c r="G350" s="65"/>
    </row>
    <row r="351" spans="3:7" ht="9" customHeight="1">
      <c r="C351" s="65"/>
      <c r="D351" s="82"/>
      <c r="E351" s="82"/>
      <c r="F351" s="82"/>
      <c r="G351" s="65"/>
    </row>
    <row r="352" spans="3:7" ht="9" customHeight="1">
      <c r="C352" s="65"/>
      <c r="D352" s="82"/>
      <c r="E352" s="82"/>
      <c r="F352" s="82"/>
      <c r="G352" s="65"/>
    </row>
    <row r="353" spans="3:7" ht="9" customHeight="1">
      <c r="C353" s="65"/>
      <c r="D353" s="82"/>
      <c r="E353" s="82"/>
      <c r="F353" s="82"/>
      <c r="G353" s="65"/>
    </row>
    <row r="354" spans="3:7" ht="9" customHeight="1">
      <c r="C354" s="65"/>
      <c r="D354" s="82"/>
      <c r="E354" s="82"/>
      <c r="F354" s="82"/>
      <c r="G354" s="65"/>
    </row>
    <row r="355" spans="3:7" ht="9" customHeight="1">
      <c r="C355" s="65"/>
      <c r="D355" s="82"/>
      <c r="E355" s="82"/>
      <c r="F355" s="82"/>
      <c r="G355" s="65"/>
    </row>
    <row r="356" spans="3:7" ht="9" customHeight="1">
      <c r="C356" s="65"/>
      <c r="D356" s="82"/>
      <c r="E356" s="82"/>
      <c r="F356" s="82"/>
      <c r="G356" s="65"/>
    </row>
    <row r="357" spans="3:7" ht="9" customHeight="1">
      <c r="C357" s="65"/>
      <c r="D357" s="82"/>
      <c r="E357" s="82"/>
      <c r="F357" s="82"/>
      <c r="G357" s="65"/>
    </row>
    <row r="358" spans="3:7" ht="9" customHeight="1">
      <c r="C358" s="65"/>
      <c r="D358" s="82"/>
      <c r="E358" s="82"/>
      <c r="F358" s="82"/>
      <c r="G358" s="65"/>
    </row>
    <row r="359" spans="3:7" ht="9" customHeight="1">
      <c r="C359" s="65"/>
      <c r="D359" s="82"/>
      <c r="E359" s="82"/>
      <c r="F359" s="82"/>
      <c r="G359" s="65"/>
    </row>
    <row r="360" spans="3:7" ht="9" customHeight="1">
      <c r="C360" s="65"/>
      <c r="D360" s="82"/>
      <c r="E360" s="82"/>
      <c r="F360" s="82"/>
      <c r="G360" s="65"/>
    </row>
    <row r="361" spans="3:7" ht="9" customHeight="1">
      <c r="C361" s="65"/>
      <c r="D361" s="82"/>
      <c r="E361" s="82"/>
      <c r="F361" s="82"/>
      <c r="G361" s="65"/>
    </row>
    <row r="362" spans="3:7" ht="9" customHeight="1">
      <c r="C362" s="65"/>
      <c r="D362" s="82"/>
      <c r="E362" s="82"/>
      <c r="F362" s="82"/>
      <c r="G362" s="65"/>
    </row>
    <row r="363" spans="3:7" ht="9" customHeight="1">
      <c r="C363" s="65"/>
      <c r="D363" s="82"/>
      <c r="E363" s="82"/>
      <c r="F363" s="82"/>
      <c r="G363" s="65"/>
    </row>
    <row r="364" spans="3:7" ht="9" customHeight="1">
      <c r="C364" s="65"/>
      <c r="D364" s="82"/>
      <c r="E364" s="82"/>
      <c r="F364" s="82"/>
      <c r="G364" s="65"/>
    </row>
    <row r="365" spans="3:7" ht="9" customHeight="1">
      <c r="C365" s="65"/>
      <c r="D365" s="82"/>
      <c r="E365" s="82"/>
      <c r="F365" s="82"/>
      <c r="G365" s="65"/>
    </row>
    <row r="366" spans="3:7" ht="9" customHeight="1">
      <c r="C366" s="65"/>
      <c r="D366" s="82"/>
      <c r="E366" s="82"/>
      <c r="F366" s="82"/>
      <c r="G366" s="65"/>
    </row>
    <row r="367" spans="3:7" ht="9" customHeight="1">
      <c r="C367" s="65"/>
      <c r="D367" s="82"/>
      <c r="E367" s="82"/>
      <c r="F367" s="82"/>
      <c r="G367" s="65"/>
    </row>
    <row r="368" spans="3:7" ht="9" customHeight="1">
      <c r="C368" s="65"/>
      <c r="D368" s="82"/>
      <c r="E368" s="82"/>
      <c r="F368" s="82"/>
      <c r="G368" s="65"/>
    </row>
    <row r="369" spans="3:7" ht="9" customHeight="1">
      <c r="C369" s="65"/>
      <c r="D369" s="82"/>
      <c r="E369" s="82"/>
      <c r="F369" s="82"/>
      <c r="G369" s="65"/>
    </row>
    <row r="370" spans="3:7" ht="9" customHeight="1">
      <c r="C370" s="65"/>
      <c r="D370" s="82"/>
      <c r="E370" s="82"/>
      <c r="F370" s="82"/>
      <c r="G370" s="65"/>
    </row>
    <row r="371" spans="3:7" ht="9" customHeight="1">
      <c r="C371" s="65"/>
      <c r="D371" s="82"/>
      <c r="E371" s="82"/>
      <c r="F371" s="82"/>
      <c r="G371" s="65"/>
    </row>
    <row r="372" spans="3:7" ht="9" customHeight="1">
      <c r="C372" s="65"/>
      <c r="D372" s="82"/>
      <c r="E372" s="82"/>
      <c r="F372" s="82"/>
      <c r="G372" s="65"/>
    </row>
    <row r="373" spans="3:7" ht="9" customHeight="1">
      <c r="C373" s="65"/>
      <c r="D373" s="82"/>
      <c r="E373" s="82"/>
      <c r="F373" s="82"/>
      <c r="G373" s="65"/>
    </row>
    <row r="374" spans="3:7" ht="9" customHeight="1">
      <c r="C374" s="65"/>
      <c r="D374" s="82"/>
      <c r="E374" s="82"/>
      <c r="F374" s="82"/>
      <c r="G374" s="65"/>
    </row>
    <row r="375" spans="3:7" ht="9" customHeight="1">
      <c r="C375" s="65"/>
      <c r="D375" s="82"/>
      <c r="E375" s="82"/>
      <c r="F375" s="82"/>
      <c r="G375" s="65"/>
    </row>
    <row r="376" spans="3:7" ht="9" customHeight="1">
      <c r="C376" s="65"/>
      <c r="D376" s="82"/>
      <c r="E376" s="82"/>
      <c r="F376" s="82"/>
      <c r="G376" s="65"/>
    </row>
    <row r="377" spans="3:7" ht="9" customHeight="1">
      <c r="C377" s="65"/>
      <c r="D377" s="82"/>
      <c r="E377" s="82"/>
      <c r="F377" s="82"/>
      <c r="G377" s="65"/>
    </row>
    <row r="378" spans="3:7" ht="9" customHeight="1">
      <c r="C378" s="65"/>
      <c r="D378" s="82"/>
      <c r="E378" s="82"/>
      <c r="F378" s="82"/>
      <c r="G378" s="65"/>
    </row>
    <row r="379" spans="3:7" ht="9" customHeight="1">
      <c r="C379" s="65"/>
      <c r="D379" s="82"/>
      <c r="E379" s="82"/>
      <c r="F379" s="82"/>
      <c r="G379" s="65"/>
    </row>
    <row r="380" spans="3:7" ht="9" customHeight="1">
      <c r="C380" s="65"/>
      <c r="D380" s="82"/>
      <c r="E380" s="82"/>
      <c r="F380" s="82"/>
      <c r="G380" s="65"/>
    </row>
    <row r="381" spans="3:7" ht="9" customHeight="1">
      <c r="C381" s="65"/>
      <c r="D381" s="82"/>
      <c r="E381" s="82"/>
      <c r="F381" s="82"/>
      <c r="G381" s="65"/>
    </row>
    <row r="382" spans="3:7" ht="9" customHeight="1">
      <c r="C382" s="65"/>
      <c r="D382" s="82"/>
      <c r="E382" s="82"/>
      <c r="F382" s="82"/>
      <c r="G382" s="65"/>
    </row>
    <row r="383" spans="3:7" ht="9" customHeight="1">
      <c r="C383" s="65"/>
      <c r="D383" s="82"/>
      <c r="E383" s="82"/>
      <c r="F383" s="82"/>
      <c r="G383" s="65"/>
    </row>
    <row r="384" spans="3:7" ht="9" customHeight="1">
      <c r="C384" s="65"/>
      <c r="D384" s="82"/>
      <c r="E384" s="82"/>
      <c r="F384" s="82"/>
      <c r="G384" s="65"/>
    </row>
    <row r="385" spans="3:7" ht="9" customHeight="1">
      <c r="C385" s="65"/>
      <c r="D385" s="82"/>
      <c r="E385" s="82"/>
      <c r="F385" s="82"/>
      <c r="G385" s="65"/>
    </row>
    <row r="386" spans="3:7" ht="9" customHeight="1">
      <c r="C386" s="65"/>
      <c r="D386" s="82"/>
      <c r="E386" s="82"/>
      <c r="F386" s="82"/>
      <c r="G386" s="65"/>
    </row>
    <row r="387" spans="3:7" ht="9" customHeight="1">
      <c r="C387" s="65"/>
      <c r="D387" s="82"/>
      <c r="E387" s="82"/>
      <c r="F387" s="82"/>
      <c r="G387" s="65"/>
    </row>
    <row r="388" spans="3:7" ht="9" customHeight="1">
      <c r="C388" s="65"/>
      <c r="D388" s="82"/>
      <c r="E388" s="82"/>
      <c r="F388" s="82"/>
      <c r="G388" s="65"/>
    </row>
    <row r="389" spans="3:7" ht="9" customHeight="1">
      <c r="C389" s="65"/>
      <c r="D389" s="82"/>
      <c r="E389" s="82"/>
      <c r="F389" s="82"/>
      <c r="G389" s="65"/>
    </row>
    <row r="390" spans="3:7" ht="9" customHeight="1">
      <c r="C390" s="65"/>
      <c r="D390" s="82"/>
      <c r="E390" s="82"/>
      <c r="F390" s="82"/>
      <c r="G390" s="65"/>
    </row>
    <row r="391" spans="3:7" ht="9" customHeight="1">
      <c r="C391" s="65"/>
      <c r="D391" s="82"/>
      <c r="E391" s="82"/>
      <c r="F391" s="82"/>
      <c r="G391" s="65"/>
    </row>
    <row r="392" spans="3:7" ht="9" customHeight="1">
      <c r="C392" s="65"/>
      <c r="D392" s="82"/>
      <c r="E392" s="82"/>
      <c r="F392" s="82"/>
      <c r="G392" s="65"/>
    </row>
    <row r="393" spans="3:7" ht="9" customHeight="1">
      <c r="C393" s="65"/>
      <c r="D393" s="82"/>
      <c r="E393" s="82"/>
      <c r="F393" s="82"/>
      <c r="G393" s="65"/>
    </row>
    <row r="394" spans="3:7" ht="9" customHeight="1">
      <c r="C394" s="65"/>
      <c r="D394" s="82"/>
      <c r="E394" s="82"/>
      <c r="F394" s="82"/>
      <c r="G394" s="65"/>
    </row>
    <row r="395" spans="3:7" ht="9" customHeight="1">
      <c r="C395" s="65"/>
      <c r="D395" s="82"/>
      <c r="E395" s="82"/>
      <c r="F395" s="82"/>
      <c r="G395" s="65"/>
    </row>
    <row r="396" spans="3:7" ht="9" customHeight="1">
      <c r="C396" s="65"/>
      <c r="D396" s="82"/>
      <c r="E396" s="82"/>
      <c r="F396" s="82"/>
      <c r="G396" s="65"/>
    </row>
    <row r="397" spans="3:7" ht="9" customHeight="1">
      <c r="C397" s="65"/>
      <c r="D397" s="82"/>
      <c r="E397" s="82"/>
      <c r="F397" s="82"/>
      <c r="G397" s="65"/>
    </row>
    <row r="398" spans="3:7" ht="9" customHeight="1">
      <c r="C398" s="65"/>
      <c r="D398" s="82"/>
      <c r="E398" s="82"/>
      <c r="F398" s="82"/>
      <c r="G398" s="65"/>
    </row>
    <row r="399" spans="3:7" ht="9" customHeight="1">
      <c r="C399" s="65"/>
      <c r="D399" s="82"/>
      <c r="E399" s="82"/>
      <c r="F399" s="82"/>
      <c r="G399" s="65"/>
    </row>
    <row r="400" spans="3:7" ht="9" customHeight="1">
      <c r="C400" s="65"/>
      <c r="D400" s="82"/>
      <c r="E400" s="82"/>
      <c r="F400" s="82"/>
      <c r="G400" s="65"/>
    </row>
    <row r="401" spans="3:7" ht="9" customHeight="1">
      <c r="C401" s="65"/>
      <c r="D401" s="82"/>
      <c r="E401" s="82"/>
      <c r="F401" s="82"/>
      <c r="G401" s="65"/>
    </row>
    <row r="402" spans="3:7" ht="9" customHeight="1">
      <c r="C402" s="65"/>
      <c r="D402" s="82"/>
      <c r="E402" s="82"/>
      <c r="F402" s="82"/>
      <c r="G402" s="65"/>
    </row>
    <row r="403" spans="3:7" ht="9" customHeight="1">
      <c r="C403" s="65"/>
      <c r="D403" s="82"/>
      <c r="E403" s="82"/>
      <c r="F403" s="82"/>
      <c r="G403" s="65"/>
    </row>
    <row r="404" spans="3:7" ht="9" customHeight="1">
      <c r="C404" s="65"/>
      <c r="D404" s="82"/>
      <c r="E404" s="82"/>
      <c r="F404" s="82"/>
      <c r="G404" s="65"/>
    </row>
    <row r="405" spans="3:7" ht="9" customHeight="1">
      <c r="C405" s="65"/>
      <c r="D405" s="82"/>
      <c r="E405" s="82"/>
      <c r="F405" s="82"/>
      <c r="G405" s="65"/>
    </row>
    <row r="406" spans="3:7" ht="9" customHeight="1">
      <c r="C406" s="65"/>
      <c r="D406" s="82"/>
      <c r="E406" s="82"/>
      <c r="F406" s="82"/>
      <c r="G406" s="65"/>
    </row>
    <row r="407" spans="3:7" ht="9" customHeight="1">
      <c r="C407" s="65"/>
      <c r="D407" s="82"/>
      <c r="E407" s="82"/>
      <c r="F407" s="82"/>
      <c r="G407" s="65"/>
    </row>
    <row r="408" spans="3:7" ht="9" customHeight="1">
      <c r="C408" s="65"/>
      <c r="D408" s="82"/>
      <c r="E408" s="82"/>
      <c r="F408" s="82"/>
      <c r="G408" s="65"/>
    </row>
    <row r="409" spans="3:7" ht="9" customHeight="1">
      <c r="C409" s="65"/>
      <c r="D409" s="82"/>
      <c r="E409" s="82"/>
      <c r="F409" s="82"/>
      <c r="G409" s="65"/>
    </row>
    <row r="410" spans="3:7" ht="9" customHeight="1">
      <c r="C410" s="65"/>
      <c r="D410" s="82"/>
      <c r="E410" s="82"/>
      <c r="F410" s="82"/>
      <c r="G410" s="65"/>
    </row>
    <row r="411" spans="3:7" ht="9" customHeight="1">
      <c r="C411" s="65"/>
      <c r="D411" s="82"/>
      <c r="E411" s="82"/>
      <c r="F411" s="82"/>
      <c r="G411" s="65"/>
    </row>
    <row r="412" spans="3:7" ht="9" customHeight="1">
      <c r="C412" s="65"/>
      <c r="D412" s="82"/>
      <c r="E412" s="82"/>
      <c r="F412" s="82"/>
      <c r="G412" s="65"/>
    </row>
    <row r="413" spans="3:7" ht="9" customHeight="1">
      <c r="C413" s="65"/>
      <c r="D413" s="82"/>
      <c r="E413" s="82"/>
      <c r="F413" s="82"/>
      <c r="G413" s="65"/>
    </row>
    <row r="414" spans="3:7" ht="9" customHeight="1">
      <c r="C414" s="65"/>
      <c r="D414" s="82"/>
      <c r="E414" s="82"/>
      <c r="F414" s="82"/>
      <c r="G414" s="65"/>
    </row>
    <row r="415" spans="3:7" ht="9" customHeight="1">
      <c r="C415" s="65"/>
      <c r="D415" s="82"/>
      <c r="E415" s="82"/>
      <c r="F415" s="82"/>
      <c r="G415" s="65"/>
    </row>
    <row r="416" spans="3:7" ht="9" customHeight="1">
      <c r="C416" s="65"/>
      <c r="D416" s="82"/>
      <c r="E416" s="82"/>
      <c r="F416" s="82"/>
      <c r="G416" s="65"/>
    </row>
    <row r="417" spans="3:7" ht="9" customHeight="1">
      <c r="C417" s="65"/>
      <c r="D417" s="82"/>
      <c r="E417" s="82"/>
      <c r="F417" s="82"/>
      <c r="G417" s="65"/>
    </row>
    <row r="418" spans="3:7" ht="9" customHeight="1">
      <c r="C418" s="65"/>
      <c r="D418" s="82"/>
      <c r="E418" s="82"/>
      <c r="F418" s="82"/>
      <c r="G418" s="65"/>
    </row>
    <row r="419" spans="3:7" ht="9" customHeight="1">
      <c r="C419" s="65"/>
      <c r="D419" s="82"/>
      <c r="E419" s="82"/>
      <c r="F419" s="82"/>
      <c r="G419" s="65"/>
    </row>
    <row r="420" spans="3:7" ht="9" customHeight="1">
      <c r="C420" s="65"/>
      <c r="D420" s="82"/>
      <c r="E420" s="82"/>
      <c r="F420" s="82"/>
      <c r="G420" s="65"/>
    </row>
    <row r="421" spans="3:7" ht="9" customHeight="1">
      <c r="C421" s="65"/>
      <c r="D421" s="82"/>
      <c r="E421" s="82"/>
      <c r="F421" s="82"/>
      <c r="G421" s="65"/>
    </row>
    <row r="422" spans="3:7" ht="9" customHeight="1">
      <c r="C422" s="65"/>
      <c r="D422" s="82"/>
      <c r="E422" s="82"/>
      <c r="F422" s="82"/>
      <c r="G422" s="65"/>
    </row>
    <row r="423" spans="3:7" ht="9" customHeight="1">
      <c r="C423" s="65"/>
      <c r="D423" s="82"/>
      <c r="E423" s="82"/>
      <c r="F423" s="82"/>
      <c r="G423" s="65"/>
    </row>
    <row r="424" spans="3:7" ht="9" customHeight="1">
      <c r="C424" s="65"/>
      <c r="D424" s="82"/>
      <c r="E424" s="82"/>
      <c r="F424" s="82"/>
      <c r="G424" s="65"/>
    </row>
    <row r="425" spans="3:7" ht="9" customHeight="1">
      <c r="C425" s="65"/>
      <c r="D425" s="82"/>
      <c r="E425" s="82"/>
      <c r="F425" s="82"/>
      <c r="G425" s="65"/>
    </row>
    <row r="426" spans="3:7" ht="9" customHeight="1">
      <c r="C426" s="65"/>
      <c r="D426" s="82"/>
      <c r="E426" s="82"/>
      <c r="F426" s="82"/>
      <c r="G426" s="65"/>
    </row>
    <row r="427" spans="3:7" ht="9" customHeight="1">
      <c r="C427" s="65"/>
      <c r="D427" s="82"/>
      <c r="E427" s="82"/>
      <c r="F427" s="82"/>
      <c r="G427" s="65"/>
    </row>
    <row r="428" spans="3:7" ht="9" customHeight="1">
      <c r="C428" s="65"/>
      <c r="D428" s="82"/>
      <c r="E428" s="82"/>
      <c r="F428" s="82"/>
      <c r="G428" s="65"/>
    </row>
    <row r="429" spans="3:7" ht="9" customHeight="1">
      <c r="C429" s="65"/>
      <c r="D429" s="82"/>
      <c r="E429" s="82"/>
      <c r="F429" s="82"/>
      <c r="G429" s="65"/>
    </row>
    <row r="430" spans="3:7" ht="9" customHeight="1">
      <c r="C430" s="65"/>
      <c r="D430" s="82"/>
      <c r="E430" s="82"/>
      <c r="F430" s="82"/>
      <c r="G430" s="65"/>
    </row>
    <row r="431" spans="3:7" ht="9" customHeight="1">
      <c r="C431" s="65"/>
      <c r="D431" s="82"/>
      <c r="E431" s="82"/>
      <c r="F431" s="82"/>
      <c r="G431" s="65"/>
    </row>
    <row r="432" spans="3:7" ht="9" customHeight="1">
      <c r="C432" s="65"/>
      <c r="D432" s="82"/>
      <c r="E432" s="82"/>
      <c r="F432" s="82"/>
      <c r="G432" s="65"/>
    </row>
    <row r="433" spans="3:7" ht="9" customHeight="1">
      <c r="C433" s="65"/>
      <c r="D433" s="82"/>
      <c r="E433" s="82"/>
      <c r="F433" s="82"/>
      <c r="G433" s="65"/>
    </row>
    <row r="434" spans="3:7" ht="9" customHeight="1">
      <c r="C434" s="65"/>
      <c r="D434" s="82"/>
      <c r="E434" s="82"/>
      <c r="F434" s="82"/>
      <c r="G434" s="65"/>
    </row>
    <row r="435" spans="3:7" ht="9" customHeight="1">
      <c r="C435" s="65"/>
      <c r="D435" s="82"/>
      <c r="E435" s="82"/>
      <c r="F435" s="82"/>
      <c r="G435" s="65"/>
    </row>
    <row r="436" spans="3:7" ht="9" customHeight="1">
      <c r="C436" s="65"/>
      <c r="D436" s="82"/>
      <c r="E436" s="82"/>
      <c r="F436" s="82"/>
      <c r="G436" s="65"/>
    </row>
    <row r="437" spans="3:7" ht="9" customHeight="1">
      <c r="C437" s="65"/>
      <c r="D437" s="82"/>
      <c r="E437" s="82"/>
      <c r="F437" s="82"/>
      <c r="G437" s="65"/>
    </row>
    <row r="438" spans="3:7" ht="9" customHeight="1">
      <c r="C438" s="65"/>
      <c r="D438" s="82"/>
      <c r="E438" s="82"/>
      <c r="F438" s="82"/>
      <c r="G438" s="65"/>
    </row>
    <row r="439" spans="3:7" ht="9" customHeight="1">
      <c r="C439" s="65"/>
      <c r="D439" s="82"/>
      <c r="E439" s="82"/>
      <c r="F439" s="82"/>
      <c r="G439" s="65"/>
    </row>
    <row r="440" spans="3:7" ht="9" customHeight="1">
      <c r="C440" s="65"/>
      <c r="D440" s="82"/>
      <c r="E440" s="82"/>
      <c r="F440" s="82"/>
      <c r="G440" s="65"/>
    </row>
    <row r="441" spans="3:7" ht="9" customHeight="1">
      <c r="C441" s="65"/>
      <c r="D441" s="82"/>
      <c r="E441" s="82"/>
      <c r="F441" s="82"/>
      <c r="G441" s="65"/>
    </row>
    <row r="442" spans="3:7" ht="9" customHeight="1">
      <c r="C442" s="65"/>
      <c r="D442" s="82"/>
      <c r="E442" s="82"/>
      <c r="F442" s="82"/>
      <c r="G442" s="65"/>
    </row>
    <row r="443" spans="3:7" ht="9" customHeight="1">
      <c r="C443" s="65"/>
      <c r="D443" s="82"/>
      <c r="E443" s="82"/>
      <c r="F443" s="82"/>
      <c r="G443" s="65"/>
    </row>
    <row r="444" spans="3:7" ht="9" customHeight="1">
      <c r="C444" s="65"/>
      <c r="D444" s="82"/>
      <c r="E444" s="82"/>
      <c r="F444" s="82"/>
      <c r="G444" s="65"/>
    </row>
    <row r="445" spans="3:7" ht="9" customHeight="1">
      <c r="C445" s="65"/>
      <c r="D445" s="82"/>
      <c r="E445" s="82"/>
      <c r="F445" s="82"/>
      <c r="G445" s="65"/>
    </row>
    <row r="446" spans="3:7" ht="9" customHeight="1">
      <c r="C446" s="65"/>
      <c r="D446" s="82"/>
      <c r="E446" s="82"/>
      <c r="F446" s="82"/>
      <c r="G446" s="65"/>
    </row>
    <row r="447" spans="3:7" ht="9" customHeight="1">
      <c r="C447" s="65"/>
      <c r="D447" s="82"/>
      <c r="E447" s="82"/>
      <c r="F447" s="82"/>
      <c r="G447" s="65"/>
    </row>
    <row r="448" spans="3:7" ht="9" customHeight="1">
      <c r="C448" s="65"/>
      <c r="D448" s="82"/>
      <c r="E448" s="82"/>
      <c r="F448" s="82"/>
      <c r="G448" s="65"/>
    </row>
    <row r="449" spans="3:7" ht="9" customHeight="1">
      <c r="C449" s="65"/>
      <c r="D449" s="82"/>
      <c r="E449" s="82"/>
      <c r="F449" s="82"/>
      <c r="G449" s="65"/>
    </row>
    <row r="450" spans="3:7" ht="9" customHeight="1">
      <c r="C450" s="65"/>
      <c r="D450" s="82"/>
      <c r="E450" s="82"/>
      <c r="F450" s="82"/>
      <c r="G450" s="65"/>
    </row>
    <row r="451" spans="3:7" ht="9" customHeight="1">
      <c r="C451" s="65"/>
      <c r="D451" s="82"/>
      <c r="E451" s="82"/>
      <c r="F451" s="82"/>
      <c r="G451" s="65"/>
    </row>
    <row r="452" spans="3:7" ht="9" customHeight="1">
      <c r="C452" s="65"/>
      <c r="D452" s="82"/>
      <c r="E452" s="82"/>
      <c r="F452" s="82"/>
      <c r="G452" s="65"/>
    </row>
    <row r="453" spans="3:7" ht="9" customHeight="1">
      <c r="C453" s="65"/>
      <c r="D453" s="82"/>
      <c r="E453" s="82"/>
      <c r="F453" s="82"/>
      <c r="G453" s="65"/>
    </row>
    <row r="454" spans="3:7" ht="9" customHeight="1">
      <c r="C454" s="65"/>
      <c r="D454" s="82"/>
      <c r="E454" s="82"/>
      <c r="F454" s="82"/>
      <c r="G454" s="65"/>
    </row>
    <row r="455" spans="3:7" ht="9" customHeight="1">
      <c r="C455" s="65"/>
      <c r="D455" s="82"/>
      <c r="E455" s="82"/>
      <c r="F455" s="82"/>
      <c r="G455" s="65"/>
    </row>
    <row r="456" spans="3:7" ht="9" customHeight="1">
      <c r="C456" s="65"/>
      <c r="D456" s="82"/>
      <c r="E456" s="82"/>
      <c r="F456" s="82"/>
      <c r="G456" s="65"/>
    </row>
    <row r="457" spans="3:7" ht="9" customHeight="1">
      <c r="C457" s="65"/>
      <c r="D457" s="82"/>
      <c r="E457" s="82"/>
      <c r="F457" s="82"/>
      <c r="G457" s="65"/>
    </row>
    <row r="458" spans="3:7" ht="9" customHeight="1">
      <c r="C458" s="65"/>
      <c r="D458" s="82"/>
      <c r="E458" s="82"/>
      <c r="F458" s="82"/>
      <c r="G458" s="65"/>
    </row>
    <row r="459" spans="3:7" ht="9" customHeight="1">
      <c r="C459" s="65"/>
      <c r="D459" s="82"/>
      <c r="E459" s="82"/>
      <c r="F459" s="82"/>
      <c r="G459" s="65"/>
    </row>
    <row r="460" spans="3:7" ht="9" customHeight="1">
      <c r="C460" s="65"/>
      <c r="D460" s="82"/>
      <c r="E460" s="82"/>
      <c r="F460" s="82"/>
      <c r="G460" s="65"/>
    </row>
    <row r="461" spans="3:7" ht="9" customHeight="1">
      <c r="C461" s="65"/>
      <c r="D461" s="82"/>
      <c r="E461" s="82"/>
      <c r="F461" s="82"/>
      <c r="G461" s="65"/>
    </row>
    <row r="462" spans="3:7" ht="9" customHeight="1">
      <c r="C462" s="65"/>
      <c r="D462" s="82"/>
      <c r="E462" s="82"/>
      <c r="F462" s="82"/>
      <c r="G462" s="65"/>
    </row>
    <row r="463" spans="3:7" ht="9" customHeight="1">
      <c r="C463" s="65"/>
      <c r="D463" s="82"/>
      <c r="E463" s="82"/>
      <c r="F463" s="82"/>
      <c r="G463" s="65"/>
    </row>
    <row r="464" spans="3:7" ht="9" customHeight="1">
      <c r="C464" s="65"/>
      <c r="D464" s="82"/>
      <c r="E464" s="82"/>
      <c r="F464" s="82"/>
      <c r="G464" s="65"/>
    </row>
    <row r="465" spans="3:7" ht="9" customHeight="1">
      <c r="C465" s="65"/>
      <c r="D465" s="82"/>
      <c r="E465" s="82"/>
      <c r="F465" s="82"/>
      <c r="G465" s="65"/>
    </row>
    <row r="466" spans="3:7" ht="9" customHeight="1">
      <c r="C466" s="65"/>
      <c r="D466" s="82"/>
      <c r="E466" s="82"/>
      <c r="F466" s="82"/>
      <c r="G466" s="65"/>
    </row>
    <row r="467" spans="3:7" ht="9" customHeight="1">
      <c r="C467" s="65"/>
      <c r="D467" s="82"/>
      <c r="E467" s="82"/>
      <c r="F467" s="82"/>
      <c r="G467" s="65"/>
    </row>
    <row r="468" spans="3:7" ht="9" customHeight="1">
      <c r="C468" s="65"/>
      <c r="D468" s="82"/>
      <c r="E468" s="82"/>
      <c r="F468" s="82"/>
      <c r="G468" s="65"/>
    </row>
    <row r="469" spans="3:7" ht="9" customHeight="1">
      <c r="C469" s="65"/>
      <c r="D469" s="82"/>
      <c r="E469" s="82"/>
      <c r="F469" s="82"/>
      <c r="G469" s="65"/>
    </row>
    <row r="470" spans="3:7" ht="9" customHeight="1">
      <c r="C470" s="65"/>
      <c r="D470" s="82"/>
      <c r="E470" s="82"/>
      <c r="F470" s="82"/>
      <c r="G470" s="65"/>
    </row>
    <row r="471" spans="3:7" ht="9" customHeight="1">
      <c r="C471" s="65"/>
      <c r="D471" s="82"/>
      <c r="E471" s="82"/>
      <c r="F471" s="82"/>
      <c r="G471" s="65"/>
    </row>
    <row r="472" spans="3:7" ht="9" customHeight="1">
      <c r="C472" s="65"/>
      <c r="D472" s="82"/>
      <c r="E472" s="82"/>
      <c r="F472" s="82"/>
      <c r="G472" s="65"/>
    </row>
    <row r="473" spans="3:7" ht="9" customHeight="1">
      <c r="C473" s="65"/>
      <c r="D473" s="82"/>
      <c r="E473" s="82"/>
      <c r="F473" s="82"/>
      <c r="G473" s="65"/>
    </row>
    <row r="474" spans="3:7" ht="9" customHeight="1">
      <c r="C474" s="65"/>
      <c r="D474" s="82"/>
      <c r="E474" s="82"/>
      <c r="F474" s="82"/>
      <c r="G474" s="65"/>
    </row>
    <row r="475" spans="3:7" ht="9" customHeight="1">
      <c r="C475" s="65"/>
      <c r="D475" s="82"/>
      <c r="E475" s="82"/>
      <c r="F475" s="82"/>
      <c r="G475" s="65"/>
    </row>
    <row r="476" spans="3:7" ht="9" customHeight="1">
      <c r="C476" s="65"/>
      <c r="D476" s="82"/>
      <c r="E476" s="82"/>
      <c r="F476" s="82"/>
      <c r="G476" s="65"/>
    </row>
    <row r="477" spans="3:7" ht="9" customHeight="1">
      <c r="C477" s="65"/>
      <c r="D477" s="82"/>
      <c r="E477" s="82"/>
      <c r="F477" s="82"/>
      <c r="G477" s="65"/>
    </row>
    <row r="478" spans="3:7" ht="9" customHeight="1">
      <c r="C478" s="65"/>
      <c r="D478" s="82"/>
      <c r="E478" s="82"/>
      <c r="F478" s="82"/>
      <c r="G478" s="65"/>
    </row>
    <row r="479" spans="3:7" ht="9" customHeight="1">
      <c r="C479" s="65"/>
      <c r="D479" s="82"/>
      <c r="E479" s="82"/>
      <c r="F479" s="82"/>
      <c r="G479" s="65"/>
    </row>
    <row r="480" spans="3:7" ht="9" customHeight="1">
      <c r="C480" s="65"/>
      <c r="D480" s="82"/>
      <c r="E480" s="82"/>
      <c r="F480" s="82"/>
      <c r="G480" s="65"/>
    </row>
    <row r="481" spans="3:7" ht="9" customHeight="1">
      <c r="C481" s="65"/>
      <c r="D481" s="82"/>
      <c r="E481" s="82"/>
      <c r="F481" s="82"/>
      <c r="G481" s="65"/>
    </row>
    <row r="482" spans="3:7" ht="9" customHeight="1">
      <c r="C482" s="65"/>
      <c r="D482" s="82"/>
      <c r="E482" s="82"/>
      <c r="F482" s="82"/>
      <c r="G482" s="65"/>
    </row>
    <row r="483" spans="3:7" ht="9" customHeight="1">
      <c r="C483" s="65"/>
      <c r="D483" s="82"/>
      <c r="E483" s="82"/>
      <c r="F483" s="82"/>
      <c r="G483" s="65"/>
    </row>
    <row r="484" spans="3:7" ht="9" customHeight="1">
      <c r="C484" s="65"/>
      <c r="D484" s="82"/>
      <c r="E484" s="82"/>
      <c r="F484" s="82"/>
      <c r="G484" s="65"/>
    </row>
    <row r="485" spans="3:7" ht="9" customHeight="1">
      <c r="C485" s="65"/>
      <c r="D485" s="82"/>
      <c r="E485" s="82"/>
      <c r="F485" s="82"/>
      <c r="G485" s="65"/>
    </row>
    <row r="486" spans="3:7" ht="9" customHeight="1">
      <c r="C486" s="65"/>
      <c r="D486" s="82"/>
      <c r="E486" s="82"/>
      <c r="F486" s="82"/>
      <c r="G486" s="65"/>
    </row>
    <row r="487" spans="3:7" ht="9" customHeight="1">
      <c r="C487" s="65"/>
      <c r="D487" s="82"/>
      <c r="E487" s="82"/>
      <c r="F487" s="82"/>
      <c r="G487" s="65"/>
    </row>
    <row r="488" spans="3:7" ht="9" customHeight="1">
      <c r="C488" s="65"/>
      <c r="D488" s="82"/>
      <c r="E488" s="82"/>
      <c r="F488" s="82"/>
      <c r="G488" s="65"/>
    </row>
    <row r="489" spans="3:7" ht="9" customHeight="1">
      <c r="C489" s="65"/>
      <c r="D489" s="82"/>
      <c r="E489" s="82"/>
      <c r="F489" s="82"/>
      <c r="G489" s="65"/>
    </row>
    <row r="490" spans="3:7" ht="9" customHeight="1">
      <c r="C490" s="65"/>
      <c r="D490" s="82"/>
      <c r="E490" s="82"/>
      <c r="F490" s="82"/>
      <c r="G490" s="65"/>
    </row>
  </sheetData>
  <mergeCells count="17">
    <mergeCell ref="H96:H106"/>
    <mergeCell ref="H107:H113"/>
    <mergeCell ref="H114:H122"/>
    <mergeCell ref="H123:H129"/>
    <mergeCell ref="I123:K123"/>
    <mergeCell ref="H30:H59"/>
    <mergeCell ref="H60:H68"/>
    <mergeCell ref="H71:H73"/>
    <mergeCell ref="K71:K73"/>
    <mergeCell ref="H74:H78"/>
    <mergeCell ref="H79:H95"/>
    <mergeCell ref="H2:K2"/>
    <mergeCell ref="O2:AC2"/>
    <mergeCell ref="H3:K3"/>
    <mergeCell ref="H5:H7"/>
    <mergeCell ref="K5:K7"/>
    <mergeCell ref="H8:H29"/>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312"/>
  <sheetViews>
    <sheetView topLeftCell="D1" workbookViewId="0">
      <selection activeCell="G6" sqref="G6:G8"/>
    </sheetView>
  </sheetViews>
  <sheetFormatPr baseColWidth="10" defaultColWidth="11.42578125" defaultRowHeight="12.75"/>
  <cols>
    <col min="1" max="2" width="2.85546875" style="667" hidden="1" customWidth="1"/>
    <col min="3" max="3" width="2.85546875" style="668" hidden="1" customWidth="1"/>
    <col min="4" max="4" width="2.85546875" style="668" customWidth="1"/>
    <col min="5" max="5" width="6" style="669" customWidth="1"/>
    <col min="6" max="6" width="1.140625" style="669" customWidth="1"/>
    <col min="7" max="7" width="63.28515625" style="669" customWidth="1"/>
    <col min="8" max="10" width="5.7109375" style="671" customWidth="1"/>
    <col min="11" max="11" width="0.42578125" style="671" customWidth="1"/>
    <col min="12" max="14" width="5.7109375" style="671" customWidth="1"/>
    <col min="15" max="16" width="11.42578125" style="669"/>
    <col min="17" max="17" width="4.7109375" style="669" customWidth="1"/>
    <col min="18" max="18" width="5" style="669" customWidth="1"/>
    <col min="19" max="19" width="2.28515625" style="669" customWidth="1"/>
    <col min="20" max="20" width="26" style="669" customWidth="1"/>
    <col min="21" max="21" width="8" style="669" customWidth="1"/>
    <col min="22" max="22" width="1" style="669" customWidth="1"/>
    <col min="23" max="23" width="6.7109375" style="669" customWidth="1"/>
    <col min="24" max="24" width="1" style="669" customWidth="1"/>
    <col min="25" max="25" width="6.7109375" style="669" customWidth="1"/>
    <col min="26" max="26" width="1" style="669" customWidth="1"/>
    <col min="27" max="27" width="6.7109375" style="669" customWidth="1"/>
    <col min="28" max="28" width="1" style="669" customWidth="1"/>
    <col min="29" max="29" width="6.7109375" style="669" customWidth="1"/>
    <col min="30" max="30" width="1" style="669" customWidth="1"/>
    <col min="31" max="31" width="6.7109375" style="669" customWidth="1"/>
    <col min="32" max="32" width="1" style="669" customWidth="1"/>
    <col min="33" max="34" width="6.7109375" style="669" customWidth="1"/>
    <col min="35" max="16384" width="11.42578125" style="669"/>
  </cols>
  <sheetData>
    <row r="1" spans="1:35" ht="8.1" customHeight="1">
      <c r="F1" s="670"/>
      <c r="M1" s="672"/>
      <c r="N1" s="672"/>
    </row>
    <row r="2" spans="1:35" ht="8.1" customHeight="1"/>
    <row r="3" spans="1:35" ht="8.1" customHeight="1">
      <c r="M3" s="673"/>
    </row>
    <row r="4" spans="1:35" ht="12.75" customHeight="1">
      <c r="A4" s="674"/>
      <c r="B4" s="674"/>
      <c r="C4" s="675"/>
      <c r="D4" s="675"/>
      <c r="E4" s="1909" t="s">
        <v>407</v>
      </c>
      <c r="F4" s="1909"/>
      <c r="G4" s="1909"/>
      <c r="H4" s="1909"/>
      <c r="I4" s="1909"/>
      <c r="J4" s="1909"/>
      <c r="K4" s="1909"/>
      <c r="L4" s="1909"/>
      <c r="M4" s="1909"/>
      <c r="N4" s="1909"/>
      <c r="O4" s="676"/>
      <c r="P4" s="677"/>
      <c r="Q4" s="677"/>
      <c r="R4" s="1910"/>
      <c r="S4" s="1910"/>
      <c r="T4" s="1910"/>
      <c r="U4" s="1910"/>
      <c r="V4" s="1910"/>
      <c r="W4" s="1910"/>
      <c r="X4" s="1910"/>
      <c r="Y4" s="1910"/>
      <c r="Z4" s="1910"/>
      <c r="AA4" s="1910"/>
      <c r="AB4" s="1910"/>
      <c r="AC4" s="1910"/>
      <c r="AD4" s="1910"/>
      <c r="AE4" s="1910"/>
      <c r="AF4" s="1910"/>
    </row>
    <row r="5" spans="1:35" s="677" customFormat="1" ht="12.75" customHeight="1">
      <c r="A5" s="678"/>
      <c r="B5" s="678"/>
      <c r="C5" s="679"/>
      <c r="D5" s="679"/>
      <c r="E5" s="1909" t="s">
        <v>395</v>
      </c>
      <c r="F5" s="1909"/>
      <c r="G5" s="1909"/>
      <c r="H5" s="1909"/>
      <c r="I5" s="1909"/>
      <c r="J5" s="1909"/>
      <c r="K5" s="1909"/>
      <c r="L5" s="1909"/>
      <c r="M5" s="1909"/>
      <c r="N5" s="1909"/>
      <c r="O5" s="676"/>
      <c r="P5" s="680"/>
      <c r="Q5" s="680"/>
      <c r="R5" s="681"/>
      <c r="AH5" s="682"/>
      <c r="AI5" s="682"/>
    </row>
    <row r="6" spans="1:35" s="677" customFormat="1" ht="2.25" customHeight="1">
      <c r="A6" s="674"/>
      <c r="B6" s="674"/>
      <c r="C6" s="675"/>
      <c r="D6" s="675"/>
      <c r="F6" s="683"/>
      <c r="G6" s="683"/>
      <c r="H6" s="684"/>
      <c r="I6" s="685"/>
      <c r="J6" s="685"/>
      <c r="K6" s="684"/>
      <c r="L6" s="684"/>
      <c r="M6" s="684"/>
      <c r="N6" s="684"/>
      <c r="O6" s="686"/>
      <c r="R6" s="674"/>
    </row>
    <row r="7" spans="1:35" s="677" customFormat="1" ht="3.75" customHeight="1">
      <c r="A7" s="674"/>
      <c r="B7" s="674"/>
      <c r="C7" s="675"/>
      <c r="D7" s="675"/>
      <c r="E7" s="1911" t="s">
        <v>3</v>
      </c>
      <c r="F7" s="687"/>
      <c r="G7" s="688"/>
      <c r="H7" s="689"/>
      <c r="I7" s="690"/>
      <c r="J7" s="690"/>
      <c r="K7" s="689"/>
      <c r="L7" s="689"/>
      <c r="M7" s="689"/>
      <c r="N7" s="691"/>
      <c r="O7" s="686"/>
      <c r="R7" s="674"/>
    </row>
    <row r="8" spans="1:35" ht="13.5" customHeight="1">
      <c r="A8" s="692"/>
      <c r="B8" s="692"/>
      <c r="C8" s="675"/>
      <c r="D8" s="675"/>
      <c r="E8" s="1912"/>
      <c r="F8" s="693" t="s">
        <v>228</v>
      </c>
      <c r="G8" s="694"/>
      <c r="H8" s="1914" t="s">
        <v>396</v>
      </c>
      <c r="I8" s="1914"/>
      <c r="J8" s="1914"/>
      <c r="K8" s="695"/>
      <c r="L8" s="1914" t="s">
        <v>397</v>
      </c>
      <c r="M8" s="1914"/>
      <c r="N8" s="1915"/>
      <c r="O8" s="696"/>
      <c r="P8" s="692"/>
    </row>
    <row r="9" spans="1:35" ht="13.5" customHeight="1">
      <c r="A9" s="674" t="s">
        <v>9</v>
      </c>
      <c r="B9" s="674" t="s">
        <v>10</v>
      </c>
      <c r="C9" s="675" t="s">
        <v>11</v>
      </c>
      <c r="D9" s="675"/>
      <c r="E9" s="1913"/>
      <c r="F9" s="683"/>
      <c r="G9" s="697"/>
      <c r="H9" s="698" t="s">
        <v>19</v>
      </c>
      <c r="I9" s="698" t="s">
        <v>20</v>
      </c>
      <c r="J9" s="698" t="s">
        <v>21</v>
      </c>
      <c r="K9" s="698"/>
      <c r="L9" s="698" t="s">
        <v>19</v>
      </c>
      <c r="M9" s="698" t="s">
        <v>20</v>
      </c>
      <c r="N9" s="699" t="s">
        <v>21</v>
      </c>
      <c r="O9" s="696"/>
      <c r="P9" s="677"/>
    </row>
    <row r="10" spans="1:35" ht="12.95" customHeight="1">
      <c r="A10" s="700"/>
      <c r="B10" s="700"/>
      <c r="C10" s="675"/>
      <c r="D10" s="675"/>
      <c r="E10" s="1918">
        <v>1401</v>
      </c>
      <c r="F10" s="701" t="s">
        <v>22</v>
      </c>
      <c r="G10" s="693"/>
      <c r="H10" s="702">
        <f>SUM(H11+H13+H15)</f>
        <v>2</v>
      </c>
      <c r="I10" s="702">
        <f>SUM(I11+I13+I15)</f>
        <v>1</v>
      </c>
      <c r="J10" s="702">
        <f>H10+I10</f>
        <v>3</v>
      </c>
      <c r="K10" s="702"/>
      <c r="L10" s="702">
        <f>SUM(L11+L13+L15)</f>
        <v>0</v>
      </c>
      <c r="M10" s="702">
        <f>SUM(M11+M13+M15)</f>
        <v>3</v>
      </c>
      <c r="N10" s="703">
        <f>L10+M10</f>
        <v>3</v>
      </c>
      <c r="O10" s="696"/>
      <c r="P10" s="696"/>
    </row>
    <row r="11" spans="1:35" ht="12" customHeight="1">
      <c r="A11" s="692"/>
      <c r="B11" s="692"/>
      <c r="C11" s="675"/>
      <c r="D11" s="675"/>
      <c r="E11" s="1919"/>
      <c r="F11" s="704" t="s">
        <v>23</v>
      </c>
      <c r="G11" s="687"/>
      <c r="H11" s="702">
        <v>1</v>
      </c>
      <c r="I11" s="702">
        <f>SUM(I12)</f>
        <v>0</v>
      </c>
      <c r="J11" s="702">
        <f t="shared" ref="J11:J27" si="0">SUM(H11:I11)</f>
        <v>1</v>
      </c>
      <c r="K11" s="702"/>
      <c r="L11" s="702">
        <f>SUM(L12)</f>
        <v>0</v>
      </c>
      <c r="M11" s="702">
        <v>1</v>
      </c>
      <c r="N11" s="703">
        <f t="shared" ref="N11:N16" si="1">SUM(L11:M11)</f>
        <v>1</v>
      </c>
      <c r="O11" s="696"/>
      <c r="P11" s="696"/>
    </row>
    <row r="12" spans="1:35" ht="12" customHeight="1">
      <c r="A12" s="692">
        <v>1</v>
      </c>
      <c r="B12" s="692">
        <v>1</v>
      </c>
      <c r="C12" s="675">
        <v>11</v>
      </c>
      <c r="D12" s="675"/>
      <c r="E12" s="1920"/>
      <c r="F12" s="705"/>
      <c r="G12" s="706" t="s">
        <v>159</v>
      </c>
      <c r="H12" s="707">
        <v>1</v>
      </c>
      <c r="I12" s="707">
        <v>0</v>
      </c>
      <c r="J12" s="708">
        <f t="shared" si="0"/>
        <v>1</v>
      </c>
      <c r="K12" s="707"/>
      <c r="L12" s="707">
        <v>0</v>
      </c>
      <c r="M12" s="707">
        <v>1</v>
      </c>
      <c r="N12" s="709">
        <f t="shared" si="1"/>
        <v>1</v>
      </c>
      <c r="O12" s="696"/>
      <c r="P12" s="696"/>
    </row>
    <row r="13" spans="1:35" ht="12" customHeight="1">
      <c r="A13" s="692"/>
      <c r="B13" s="692"/>
      <c r="C13" s="675"/>
      <c r="D13" s="675"/>
      <c r="E13" s="1919"/>
      <c r="F13" s="710" t="s">
        <v>24</v>
      </c>
      <c r="G13" s="706"/>
      <c r="H13" s="714">
        <v>0</v>
      </c>
      <c r="I13" s="714">
        <v>1</v>
      </c>
      <c r="J13" s="711">
        <f t="shared" si="0"/>
        <v>1</v>
      </c>
      <c r="K13" s="707"/>
      <c r="L13" s="714">
        <f>SUM(L14)</f>
        <v>0</v>
      </c>
      <c r="M13" s="714">
        <v>1</v>
      </c>
      <c r="N13" s="712">
        <f t="shared" si="1"/>
        <v>1</v>
      </c>
      <c r="O13" s="696"/>
      <c r="P13" s="696"/>
    </row>
    <row r="14" spans="1:35" ht="12" customHeight="1">
      <c r="A14" s="692">
        <v>1</v>
      </c>
      <c r="B14" s="692">
        <v>1</v>
      </c>
      <c r="C14" s="675">
        <v>5</v>
      </c>
      <c r="D14" s="675"/>
      <c r="E14" s="1919"/>
      <c r="F14" s="705"/>
      <c r="G14" s="706" t="s">
        <v>161</v>
      </c>
      <c r="H14" s="708">
        <v>0</v>
      </c>
      <c r="I14" s="708">
        <v>1</v>
      </c>
      <c r="J14" s="708">
        <f t="shared" si="0"/>
        <v>1</v>
      </c>
      <c r="K14" s="707"/>
      <c r="L14" s="707">
        <v>0</v>
      </c>
      <c r="M14" s="707">
        <v>1</v>
      </c>
      <c r="N14" s="709">
        <f t="shared" si="1"/>
        <v>1</v>
      </c>
      <c r="O14" s="696"/>
      <c r="P14" s="696"/>
    </row>
    <row r="15" spans="1:35" ht="12" customHeight="1">
      <c r="A15" s="692"/>
      <c r="B15" s="692"/>
      <c r="C15" s="675"/>
      <c r="D15" s="675"/>
      <c r="E15" s="1919"/>
      <c r="F15" s="713" t="s">
        <v>28</v>
      </c>
      <c r="G15" s="706"/>
      <c r="H15" s="714">
        <v>1</v>
      </c>
      <c r="I15" s="714">
        <f>I16</f>
        <v>0</v>
      </c>
      <c r="J15" s="711">
        <f t="shared" si="0"/>
        <v>1</v>
      </c>
      <c r="K15" s="707"/>
      <c r="L15" s="714">
        <f>L16</f>
        <v>0</v>
      </c>
      <c r="M15" s="714">
        <v>1</v>
      </c>
      <c r="N15" s="712">
        <f t="shared" si="1"/>
        <v>1</v>
      </c>
      <c r="O15" s="696"/>
      <c r="P15" s="696"/>
    </row>
    <row r="16" spans="1:35" ht="12" customHeight="1">
      <c r="A16" s="692">
        <v>1</v>
      </c>
      <c r="B16" s="692">
        <v>1</v>
      </c>
      <c r="C16" s="675">
        <v>1</v>
      </c>
      <c r="D16" s="675"/>
      <c r="E16" s="1919"/>
      <c r="F16" s="715"/>
      <c r="G16" s="706" t="s">
        <v>172</v>
      </c>
      <c r="H16" s="708">
        <v>1</v>
      </c>
      <c r="I16" s="708">
        <v>0</v>
      </c>
      <c r="J16" s="708">
        <f t="shared" si="0"/>
        <v>1</v>
      </c>
      <c r="K16" s="708"/>
      <c r="L16" s="708">
        <v>0</v>
      </c>
      <c r="M16" s="707">
        <v>1</v>
      </c>
      <c r="N16" s="709">
        <f t="shared" si="1"/>
        <v>1</v>
      </c>
      <c r="O16" s="696"/>
      <c r="P16" s="696"/>
    </row>
    <row r="17" spans="1:16" ht="12.95" customHeight="1">
      <c r="A17" s="674"/>
      <c r="B17" s="674"/>
      <c r="C17" s="675"/>
      <c r="D17" s="675"/>
      <c r="E17" s="1918">
        <v>1402</v>
      </c>
      <c r="F17" s="716" t="s">
        <v>29</v>
      </c>
      <c r="G17" s="717"/>
      <c r="H17" s="718">
        <f>SUM(H18+H21)</f>
        <v>1</v>
      </c>
      <c r="I17" s="718">
        <f>SUM(I18+I21)</f>
        <v>19</v>
      </c>
      <c r="J17" s="718">
        <f t="shared" si="0"/>
        <v>20</v>
      </c>
      <c r="K17" s="718" t="e">
        <f>#REF!+K18+K21+#REF!+#REF!+#REF!+#REF!</f>
        <v>#REF!</v>
      </c>
      <c r="L17" s="718">
        <f>SUM(L18+L21)</f>
        <v>7</v>
      </c>
      <c r="M17" s="718">
        <f>SUM(M18+M21)</f>
        <v>13</v>
      </c>
      <c r="N17" s="719">
        <f>L17+M17</f>
        <v>20</v>
      </c>
      <c r="O17" s="696"/>
      <c r="P17" s="696"/>
    </row>
    <row r="18" spans="1:16" ht="12" customHeight="1">
      <c r="A18" s="692"/>
      <c r="B18" s="692"/>
      <c r="C18" s="692"/>
      <c r="D18" s="692"/>
      <c r="E18" s="1919"/>
      <c r="F18" s="710" t="s">
        <v>31</v>
      </c>
      <c r="G18" s="706"/>
      <c r="H18" s="714">
        <f>H19+H20</f>
        <v>0</v>
      </c>
      <c r="I18" s="714">
        <v>5</v>
      </c>
      <c r="J18" s="714">
        <f t="shared" si="0"/>
        <v>5</v>
      </c>
      <c r="K18" s="714"/>
      <c r="L18" s="714">
        <v>3</v>
      </c>
      <c r="M18" s="714">
        <v>2</v>
      </c>
      <c r="N18" s="720">
        <f t="shared" ref="N18:N24" si="2">SUM(L18:M18)</f>
        <v>5</v>
      </c>
      <c r="O18" s="696"/>
      <c r="P18" s="696"/>
    </row>
    <row r="19" spans="1:16" ht="12" customHeight="1">
      <c r="A19" s="692">
        <v>2</v>
      </c>
      <c r="B19" s="692">
        <v>4</v>
      </c>
      <c r="C19" s="692">
        <v>10</v>
      </c>
      <c r="D19" s="692"/>
      <c r="E19" s="1919"/>
      <c r="F19" s="705"/>
      <c r="G19" s="706" t="s">
        <v>174</v>
      </c>
      <c r="H19" s="721">
        <v>0</v>
      </c>
      <c r="I19" s="721">
        <v>5</v>
      </c>
      <c r="J19" s="708">
        <f t="shared" si="0"/>
        <v>5</v>
      </c>
      <c r="K19" s="707"/>
      <c r="L19" s="707">
        <v>3</v>
      </c>
      <c r="M19" s="707">
        <v>2</v>
      </c>
      <c r="N19" s="709">
        <f t="shared" si="2"/>
        <v>5</v>
      </c>
      <c r="O19" s="696"/>
      <c r="P19" s="696"/>
    </row>
    <row r="20" spans="1:16" ht="12" customHeight="1">
      <c r="A20" s="692">
        <v>2</v>
      </c>
      <c r="B20" s="692">
        <v>6</v>
      </c>
      <c r="C20" s="692">
        <v>10</v>
      </c>
      <c r="D20" s="692"/>
      <c r="E20" s="1919"/>
      <c r="F20" s="705"/>
      <c r="G20" s="706" t="s">
        <v>176</v>
      </c>
      <c r="H20" s="721">
        <v>0</v>
      </c>
      <c r="I20" s="721">
        <v>0</v>
      </c>
      <c r="J20" s="708">
        <f t="shared" si="0"/>
        <v>0</v>
      </c>
      <c r="K20" s="707"/>
      <c r="L20" s="707">
        <v>0</v>
      </c>
      <c r="M20" s="707">
        <v>0</v>
      </c>
      <c r="N20" s="709">
        <f t="shared" si="2"/>
        <v>0</v>
      </c>
      <c r="O20" s="696"/>
      <c r="P20" s="696"/>
    </row>
    <row r="21" spans="1:16" ht="12" customHeight="1">
      <c r="A21" s="692"/>
      <c r="B21" s="692"/>
      <c r="C21" s="692"/>
      <c r="D21" s="692"/>
      <c r="E21" s="1919"/>
      <c r="F21" s="710" t="s">
        <v>32</v>
      </c>
      <c r="G21" s="706"/>
      <c r="H21" s="714">
        <v>1</v>
      </c>
      <c r="I21" s="714">
        <v>14</v>
      </c>
      <c r="J21" s="714">
        <f t="shared" si="0"/>
        <v>15</v>
      </c>
      <c r="K21" s="714"/>
      <c r="L21" s="714">
        <v>4</v>
      </c>
      <c r="M21" s="714">
        <v>11</v>
      </c>
      <c r="N21" s="720">
        <f t="shared" si="2"/>
        <v>15</v>
      </c>
      <c r="O21" s="696"/>
      <c r="P21" s="696"/>
    </row>
    <row r="22" spans="1:16" ht="12" customHeight="1">
      <c r="A22" s="692">
        <v>2</v>
      </c>
      <c r="B22" s="692">
        <v>4</v>
      </c>
      <c r="C22" s="692">
        <v>10</v>
      </c>
      <c r="D22" s="692"/>
      <c r="E22" s="1919"/>
      <c r="F22" s="705"/>
      <c r="G22" s="706" t="s">
        <v>173</v>
      </c>
      <c r="H22" s="707">
        <v>1</v>
      </c>
      <c r="I22" s="707">
        <v>14</v>
      </c>
      <c r="J22" s="708">
        <f t="shared" si="0"/>
        <v>15</v>
      </c>
      <c r="K22" s="707"/>
      <c r="L22" s="707">
        <v>4</v>
      </c>
      <c r="M22" s="707">
        <v>11</v>
      </c>
      <c r="N22" s="709">
        <f t="shared" si="2"/>
        <v>15</v>
      </c>
      <c r="O22" s="696"/>
      <c r="P22" s="696"/>
    </row>
    <row r="23" spans="1:16" ht="12" customHeight="1">
      <c r="A23" s="692">
        <v>2</v>
      </c>
      <c r="B23" s="692">
        <v>4</v>
      </c>
      <c r="C23" s="692">
        <v>10</v>
      </c>
      <c r="D23" s="692"/>
      <c r="E23" s="1919"/>
      <c r="F23" s="705"/>
      <c r="G23" s="706" t="s">
        <v>177</v>
      </c>
      <c r="H23" s="707">
        <v>0</v>
      </c>
      <c r="I23" s="707">
        <v>0</v>
      </c>
      <c r="J23" s="708">
        <f t="shared" si="0"/>
        <v>0</v>
      </c>
      <c r="K23" s="707"/>
      <c r="L23" s="707">
        <v>0</v>
      </c>
      <c r="M23" s="707">
        <v>0</v>
      </c>
      <c r="N23" s="709">
        <f t="shared" si="2"/>
        <v>0</v>
      </c>
      <c r="O23" s="696"/>
      <c r="P23" s="696"/>
    </row>
    <row r="24" spans="1:16" ht="12" customHeight="1">
      <c r="A24" s="692">
        <v>2</v>
      </c>
      <c r="B24" s="692">
        <v>4</v>
      </c>
      <c r="C24" s="692">
        <v>10</v>
      </c>
      <c r="D24" s="692"/>
      <c r="E24" s="1919"/>
      <c r="F24" s="705"/>
      <c r="G24" s="706" t="s">
        <v>179</v>
      </c>
      <c r="H24" s="721">
        <v>0</v>
      </c>
      <c r="I24" s="721">
        <v>0</v>
      </c>
      <c r="J24" s="708">
        <f t="shared" si="0"/>
        <v>0</v>
      </c>
      <c r="K24" s="707"/>
      <c r="L24" s="707">
        <v>0</v>
      </c>
      <c r="M24" s="707">
        <v>0</v>
      </c>
      <c r="N24" s="709">
        <f t="shared" si="2"/>
        <v>0</v>
      </c>
      <c r="O24" s="696"/>
      <c r="P24" s="696"/>
    </row>
    <row r="25" spans="1:16" ht="12.75" customHeight="1">
      <c r="A25" s="674"/>
      <c r="B25" s="674"/>
      <c r="C25" s="675"/>
      <c r="D25" s="675"/>
      <c r="E25" s="1918">
        <v>1403</v>
      </c>
      <c r="F25" s="716" t="s">
        <v>38</v>
      </c>
      <c r="G25" s="722"/>
      <c r="H25" s="718">
        <v>1</v>
      </c>
      <c r="I25" s="718">
        <v>3</v>
      </c>
      <c r="J25" s="718">
        <f t="shared" si="0"/>
        <v>4</v>
      </c>
      <c r="K25" s="718" t="e">
        <f>#REF!+#REF!+K26+#REF!</f>
        <v>#REF!</v>
      </c>
      <c r="L25" s="718">
        <v>1</v>
      </c>
      <c r="M25" s="718">
        <v>3</v>
      </c>
      <c r="N25" s="719">
        <f>L25+M25</f>
        <v>4</v>
      </c>
      <c r="O25" s="696"/>
      <c r="P25" s="696"/>
    </row>
    <row r="26" spans="1:16" ht="12" customHeight="1">
      <c r="A26" s="692"/>
      <c r="B26" s="692"/>
      <c r="C26" s="692"/>
      <c r="D26" s="692"/>
      <c r="E26" s="1919"/>
      <c r="F26" s="713" t="s">
        <v>41</v>
      </c>
      <c r="G26" s="706"/>
      <c r="H26" s="711">
        <f>H27</f>
        <v>1</v>
      </c>
      <c r="I26" s="711">
        <f>I27</f>
        <v>3</v>
      </c>
      <c r="J26" s="711">
        <f t="shared" si="0"/>
        <v>4</v>
      </c>
      <c r="K26" s="707"/>
      <c r="L26" s="714">
        <f>L27</f>
        <v>1</v>
      </c>
      <c r="M26" s="714">
        <f>M27</f>
        <v>3</v>
      </c>
      <c r="N26" s="712">
        <f>SUM(L26:M26)</f>
        <v>4</v>
      </c>
      <c r="O26" s="696"/>
      <c r="P26" s="696"/>
    </row>
    <row r="27" spans="1:16" ht="12" customHeight="1">
      <c r="A27" s="692">
        <v>3</v>
      </c>
      <c r="B27" s="692">
        <v>5</v>
      </c>
      <c r="C27" s="692">
        <v>10</v>
      </c>
      <c r="D27" s="692"/>
      <c r="E27" s="1921"/>
      <c r="F27" s="723"/>
      <c r="G27" s="724" t="s">
        <v>183</v>
      </c>
      <c r="H27" s="725">
        <v>1</v>
      </c>
      <c r="I27" s="725">
        <v>3</v>
      </c>
      <c r="J27" s="726">
        <f t="shared" si="0"/>
        <v>4</v>
      </c>
      <c r="K27" s="727"/>
      <c r="L27" s="727">
        <v>1</v>
      </c>
      <c r="M27" s="727">
        <v>3</v>
      </c>
      <c r="N27" s="728">
        <f>SUM(L27:M27)</f>
        <v>4</v>
      </c>
      <c r="O27" s="696"/>
      <c r="P27" s="696"/>
    </row>
    <row r="28" spans="1:16">
      <c r="A28" s="692"/>
      <c r="B28" s="692"/>
      <c r="C28" s="692"/>
      <c r="D28" s="692"/>
      <c r="E28" s="1922">
        <v>1404</v>
      </c>
      <c r="F28" s="716" t="s">
        <v>42</v>
      </c>
      <c r="G28" s="722"/>
      <c r="H28" s="702"/>
      <c r="I28" s="755"/>
      <c r="J28" s="755"/>
      <c r="K28" s="755"/>
      <c r="L28" s="755"/>
      <c r="M28" s="755"/>
      <c r="N28" s="822"/>
    </row>
    <row r="29" spans="1:16" ht="12" customHeight="1">
      <c r="A29" s="692"/>
      <c r="B29" s="692"/>
      <c r="C29" s="692"/>
      <c r="D29" s="692"/>
      <c r="E29" s="1923"/>
      <c r="F29" s="823"/>
      <c r="G29" s="761"/>
      <c r="H29" s="824"/>
      <c r="I29" s="763"/>
      <c r="J29" s="763"/>
      <c r="K29" s="763"/>
      <c r="L29" s="763"/>
      <c r="M29" s="763"/>
      <c r="N29" s="825"/>
    </row>
    <row r="30" spans="1:16" ht="12.75" customHeight="1">
      <c r="A30" s="692"/>
      <c r="B30" s="692"/>
      <c r="C30" s="692"/>
      <c r="D30" s="692"/>
      <c r="E30" s="1918">
        <v>1405</v>
      </c>
      <c r="F30" s="740" t="s">
        <v>45</v>
      </c>
      <c r="G30" s="741"/>
      <c r="H30" s="718"/>
      <c r="I30" s="718"/>
      <c r="J30" s="718"/>
      <c r="K30" s="718"/>
      <c r="L30" s="718"/>
      <c r="M30" s="718"/>
      <c r="N30" s="719"/>
    </row>
    <row r="31" spans="1:16" ht="12" customHeight="1">
      <c r="A31" s="692"/>
      <c r="B31" s="692"/>
      <c r="C31" s="692"/>
      <c r="D31" s="692"/>
      <c r="E31" s="1925"/>
      <c r="F31" s="760"/>
      <c r="G31" s="826"/>
      <c r="H31" s="769"/>
      <c r="I31" s="769"/>
      <c r="J31" s="769"/>
      <c r="K31" s="769"/>
      <c r="L31" s="769"/>
      <c r="M31" s="769"/>
      <c r="N31" s="827"/>
    </row>
    <row r="32" spans="1:16" ht="12.75" customHeight="1">
      <c r="A32" s="674"/>
      <c r="B32" s="674"/>
      <c r="C32" s="675"/>
      <c r="D32" s="675"/>
      <c r="E32" s="1918">
        <v>1406</v>
      </c>
      <c r="F32" s="716" t="s">
        <v>50</v>
      </c>
      <c r="G32" s="722"/>
      <c r="H32" s="755">
        <f>SUM(H33+H35)</f>
        <v>3</v>
      </c>
      <c r="I32" s="755">
        <f>SUM(I33+I35)</f>
        <v>7</v>
      </c>
      <c r="J32" s="755">
        <f t="shared" ref="J32:J43" si="3">SUM(H32:I32)</f>
        <v>10</v>
      </c>
      <c r="K32" s="756"/>
      <c r="L32" s="731">
        <f>SUM(L33+L35)</f>
        <v>3</v>
      </c>
      <c r="M32" s="731">
        <f>SUM(M33+M35)</f>
        <v>7</v>
      </c>
      <c r="N32" s="732">
        <f t="shared" ref="N32:N43" si="4">SUM(L32:M32)</f>
        <v>10</v>
      </c>
    </row>
    <row r="33" spans="1:14" ht="12" customHeight="1">
      <c r="A33" s="692"/>
      <c r="B33" s="692"/>
      <c r="C33" s="692"/>
      <c r="D33" s="692"/>
      <c r="E33" s="1919"/>
      <c r="F33" s="710" t="s">
        <v>52</v>
      </c>
      <c r="G33" s="706"/>
      <c r="H33" s="714">
        <v>3</v>
      </c>
      <c r="I33" s="714">
        <v>1</v>
      </c>
      <c r="J33" s="711">
        <f t="shared" si="3"/>
        <v>4</v>
      </c>
      <c r="K33" s="707"/>
      <c r="L33" s="714">
        <v>1</v>
      </c>
      <c r="M33" s="714">
        <v>3</v>
      </c>
      <c r="N33" s="720">
        <f t="shared" si="4"/>
        <v>4</v>
      </c>
    </row>
    <row r="34" spans="1:14" ht="12" customHeight="1">
      <c r="A34" s="692">
        <v>6</v>
      </c>
      <c r="B34" s="692">
        <v>2</v>
      </c>
      <c r="C34" s="692">
        <v>10</v>
      </c>
      <c r="D34" s="692"/>
      <c r="E34" s="1919"/>
      <c r="F34" s="705"/>
      <c r="G34" s="706" t="s">
        <v>203</v>
      </c>
      <c r="H34" s="757">
        <v>3</v>
      </c>
      <c r="I34" s="757">
        <v>1</v>
      </c>
      <c r="J34" s="708">
        <f t="shared" si="3"/>
        <v>4</v>
      </c>
      <c r="K34" s="707"/>
      <c r="L34" s="757">
        <v>1</v>
      </c>
      <c r="M34" s="757">
        <v>3</v>
      </c>
      <c r="N34" s="709">
        <f t="shared" si="4"/>
        <v>4</v>
      </c>
    </row>
    <row r="35" spans="1:14" ht="12" customHeight="1">
      <c r="A35" s="692"/>
      <c r="B35" s="692"/>
      <c r="C35" s="692"/>
      <c r="D35" s="692"/>
      <c r="E35" s="1919"/>
      <c r="F35" s="710" t="s">
        <v>53</v>
      </c>
      <c r="G35" s="706"/>
      <c r="H35" s="714">
        <f>H36</f>
        <v>0</v>
      </c>
      <c r="I35" s="714">
        <v>6</v>
      </c>
      <c r="J35" s="711">
        <f t="shared" si="3"/>
        <v>6</v>
      </c>
      <c r="K35" s="707"/>
      <c r="L35" s="714">
        <v>2</v>
      </c>
      <c r="M35" s="714">
        <v>4</v>
      </c>
      <c r="N35" s="720">
        <f t="shared" si="4"/>
        <v>6</v>
      </c>
    </row>
    <row r="36" spans="1:14" ht="12" customHeight="1">
      <c r="A36" s="692">
        <v>6</v>
      </c>
      <c r="B36" s="692">
        <v>2</v>
      </c>
      <c r="C36" s="692">
        <v>10</v>
      </c>
      <c r="D36" s="692"/>
      <c r="E36" s="1919"/>
      <c r="F36" s="758"/>
      <c r="G36" s="706" t="s">
        <v>205</v>
      </c>
      <c r="H36" s="721">
        <v>0</v>
      </c>
      <c r="I36" s="721">
        <v>6</v>
      </c>
      <c r="J36" s="708">
        <f t="shared" si="3"/>
        <v>6</v>
      </c>
      <c r="K36" s="707"/>
      <c r="L36" s="707">
        <v>2</v>
      </c>
      <c r="M36" s="707">
        <v>4</v>
      </c>
      <c r="N36" s="709">
        <f t="shared" si="4"/>
        <v>6</v>
      </c>
    </row>
    <row r="37" spans="1:14" ht="12.75" customHeight="1">
      <c r="A37" s="674"/>
      <c r="B37" s="674"/>
      <c r="C37" s="675"/>
      <c r="D37" s="675"/>
      <c r="E37" s="1922">
        <v>1407</v>
      </c>
      <c r="F37" s="740" t="s">
        <v>55</v>
      </c>
      <c r="G37" s="722"/>
      <c r="H37" s="759"/>
      <c r="I37" s="759"/>
      <c r="J37" s="755"/>
      <c r="K37" s="756"/>
      <c r="L37" s="731"/>
      <c r="M37" s="731"/>
      <c r="N37" s="732"/>
    </row>
    <row r="38" spans="1:14" ht="12" customHeight="1">
      <c r="A38" s="674"/>
      <c r="B38" s="674"/>
      <c r="C38" s="675"/>
      <c r="D38" s="675"/>
      <c r="E38" s="1923"/>
      <c r="F38" s="760"/>
      <c r="G38" s="761"/>
      <c r="H38" s="762"/>
      <c r="I38" s="762"/>
      <c r="J38" s="763"/>
      <c r="K38" s="764"/>
      <c r="L38" s="765"/>
      <c r="M38" s="765"/>
      <c r="N38" s="766"/>
    </row>
    <row r="39" spans="1:14" ht="12.75" customHeight="1">
      <c r="A39" s="674"/>
      <c r="B39" s="674"/>
      <c r="C39" s="675"/>
      <c r="D39" s="675"/>
      <c r="E39" s="1922">
        <v>1408</v>
      </c>
      <c r="F39" s="740" t="s">
        <v>58</v>
      </c>
      <c r="G39" s="767"/>
      <c r="H39" s="718"/>
      <c r="I39" s="718"/>
      <c r="J39" s="755"/>
      <c r="K39" s="756"/>
      <c r="L39" s="731"/>
      <c r="M39" s="731"/>
      <c r="N39" s="732"/>
    </row>
    <row r="40" spans="1:14" ht="12" customHeight="1">
      <c r="A40" s="674"/>
      <c r="B40" s="674"/>
      <c r="C40" s="675"/>
      <c r="D40" s="675"/>
      <c r="E40" s="1923"/>
      <c r="F40" s="760"/>
      <c r="G40" s="768"/>
      <c r="H40" s="769"/>
      <c r="I40" s="769"/>
      <c r="J40" s="763"/>
      <c r="K40" s="764"/>
      <c r="L40" s="765"/>
      <c r="M40" s="765"/>
      <c r="N40" s="766"/>
    </row>
    <row r="41" spans="1:14" ht="12.75" customHeight="1">
      <c r="A41" s="770"/>
      <c r="B41" s="770"/>
      <c r="C41" s="770"/>
      <c r="D41" s="770"/>
      <c r="E41" s="1924"/>
      <c r="F41" s="740" t="s">
        <v>63</v>
      </c>
      <c r="G41" s="722"/>
      <c r="H41" s="759">
        <f>SUM(H42)</f>
        <v>0</v>
      </c>
      <c r="I41" s="759">
        <f>SUM(I42)</f>
        <v>8</v>
      </c>
      <c r="J41" s="755">
        <f t="shared" si="3"/>
        <v>8</v>
      </c>
      <c r="K41" s="731"/>
      <c r="L41" s="731">
        <f>SUM(L42)</f>
        <v>3</v>
      </c>
      <c r="M41" s="731">
        <f>SUM(M42)</f>
        <v>5</v>
      </c>
      <c r="N41" s="732">
        <f t="shared" si="4"/>
        <v>8</v>
      </c>
    </row>
    <row r="42" spans="1:14" ht="12" customHeight="1">
      <c r="A42" s="770"/>
      <c r="B42" s="770"/>
      <c r="C42" s="770"/>
      <c r="D42" s="770"/>
      <c r="E42" s="1924"/>
      <c r="F42" s="771" t="s">
        <v>64</v>
      </c>
      <c r="G42" s="772"/>
      <c r="H42" s="773">
        <f>H43</f>
        <v>0</v>
      </c>
      <c r="I42" s="773">
        <v>8</v>
      </c>
      <c r="J42" s="711">
        <f t="shared" si="3"/>
        <v>8</v>
      </c>
      <c r="K42" s="707"/>
      <c r="L42" s="714">
        <v>3</v>
      </c>
      <c r="M42" s="714">
        <v>5</v>
      </c>
      <c r="N42" s="720">
        <f t="shared" si="4"/>
        <v>8</v>
      </c>
    </row>
    <row r="43" spans="1:14" ht="12" customHeight="1">
      <c r="A43" s="770">
        <v>9</v>
      </c>
      <c r="B43" s="770">
        <v>5</v>
      </c>
      <c r="C43" s="770">
        <v>10</v>
      </c>
      <c r="D43" s="770"/>
      <c r="E43" s="1923"/>
      <c r="F43" s="775"/>
      <c r="G43" s="706" t="s">
        <v>216</v>
      </c>
      <c r="H43" s="776">
        <v>0</v>
      </c>
      <c r="I43" s="776">
        <v>8</v>
      </c>
      <c r="J43" s="726">
        <f t="shared" si="3"/>
        <v>8</v>
      </c>
      <c r="K43" s="707"/>
      <c r="L43" s="707">
        <v>3</v>
      </c>
      <c r="M43" s="707">
        <v>5</v>
      </c>
      <c r="N43" s="709">
        <f t="shared" si="4"/>
        <v>8</v>
      </c>
    </row>
    <row r="44" spans="1:14" ht="12" customHeight="1">
      <c r="F44" s="1916" t="s">
        <v>21</v>
      </c>
      <c r="G44" s="1917"/>
      <c r="H44" s="777">
        <f t="shared" ref="H44:N44" si="5">SUM(H10+H17+H25+H28+H30+H32+H37+H39+H41)</f>
        <v>7</v>
      </c>
      <c r="I44" s="777">
        <f t="shared" si="5"/>
        <v>38</v>
      </c>
      <c r="J44" s="777">
        <f t="shared" si="5"/>
        <v>45</v>
      </c>
      <c r="K44" s="777" t="e">
        <f t="shared" si="5"/>
        <v>#REF!</v>
      </c>
      <c r="L44" s="777">
        <f t="shared" si="5"/>
        <v>14</v>
      </c>
      <c r="M44" s="777">
        <f t="shared" si="5"/>
        <v>31</v>
      </c>
      <c r="N44" s="778">
        <f t="shared" si="5"/>
        <v>45</v>
      </c>
    </row>
    <row r="45" spans="1:14" s="667" customFormat="1" ht="11.25" customHeight="1">
      <c r="C45" s="668"/>
      <c r="D45" s="668"/>
      <c r="F45" s="667" t="s">
        <v>408</v>
      </c>
      <c r="H45" s="770"/>
      <c r="I45" s="770"/>
      <c r="J45" s="770"/>
      <c r="K45" s="770"/>
      <c r="L45" s="770"/>
      <c r="M45" s="770"/>
      <c r="N45" s="770"/>
    </row>
    <row r="46" spans="1:14" ht="9" customHeight="1">
      <c r="F46" s="670"/>
    </row>
    <row r="47" spans="1:14" ht="9" customHeight="1"/>
    <row r="48" spans="1:14" ht="9" customHeight="1"/>
    <row r="49" ht="9" customHeight="1"/>
    <row r="50" ht="9" customHeight="1"/>
    <row r="51" ht="9" customHeight="1"/>
    <row r="52" ht="9" customHeight="1"/>
    <row r="53" ht="9" customHeight="1"/>
    <row r="54" ht="9" customHeight="1"/>
    <row r="55" ht="9" customHeight="1"/>
    <row r="56" ht="9" customHeight="1"/>
    <row r="57" ht="9" customHeight="1"/>
    <row r="58" ht="9" customHeight="1"/>
    <row r="59" ht="9" customHeight="1"/>
    <row r="60" ht="9" customHeight="1"/>
    <row r="61" ht="9" customHeight="1"/>
    <row r="62" ht="9" customHeight="1"/>
    <row r="63" ht="9" customHeight="1"/>
    <row r="64" ht="9" customHeight="1"/>
    <row r="65" ht="9" customHeight="1"/>
    <row r="66" ht="9" customHeight="1"/>
    <row r="67" ht="9" customHeight="1"/>
    <row r="68" ht="9" customHeight="1"/>
    <row r="69" ht="9" customHeight="1"/>
    <row r="70" ht="9" customHeight="1"/>
    <row r="71" ht="9" customHeight="1"/>
    <row r="72" ht="9" customHeight="1"/>
    <row r="73" ht="9" customHeight="1"/>
    <row r="74" ht="9" customHeight="1"/>
    <row r="75" ht="9" customHeight="1"/>
    <row r="76" ht="9" customHeight="1"/>
    <row r="77" ht="9" customHeight="1"/>
    <row r="78" ht="9" customHeight="1"/>
    <row r="79" ht="9" customHeight="1"/>
    <row r="8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ht="9" customHeight="1"/>
    <row r="146" ht="9" customHeight="1"/>
    <row r="147" ht="9" customHeight="1"/>
    <row r="148" ht="9" customHeight="1"/>
    <row r="149" ht="9" customHeight="1"/>
    <row r="150" ht="9" customHeight="1"/>
    <row r="151" ht="9" customHeight="1"/>
    <row r="152" ht="9" customHeight="1"/>
    <row r="153" ht="9" customHeight="1"/>
    <row r="154" ht="9" customHeight="1"/>
    <row r="155" ht="9" customHeight="1"/>
    <row r="156" ht="9" customHeight="1"/>
    <row r="157" ht="9" customHeight="1"/>
    <row r="158" ht="9" customHeight="1"/>
    <row r="159" ht="9" customHeight="1"/>
    <row r="16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sheetData>
  <mergeCells count="16">
    <mergeCell ref="E37:E38"/>
    <mergeCell ref="E39:E40"/>
    <mergeCell ref="E41:E43"/>
    <mergeCell ref="F44:G44"/>
    <mergeCell ref="E10:E16"/>
    <mergeCell ref="E17:E24"/>
    <mergeCell ref="E25:E27"/>
    <mergeCell ref="E28:E29"/>
    <mergeCell ref="E30:E31"/>
    <mergeCell ref="E32:E36"/>
    <mergeCell ref="E4:N4"/>
    <mergeCell ref="R4:AF4"/>
    <mergeCell ref="E5:N5"/>
    <mergeCell ref="E7:E9"/>
    <mergeCell ref="H8:J8"/>
    <mergeCell ref="L8:N8"/>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312"/>
  <sheetViews>
    <sheetView topLeftCell="D1" workbookViewId="0">
      <selection activeCell="R43" sqref="R43"/>
    </sheetView>
  </sheetViews>
  <sheetFormatPr baseColWidth="10" defaultColWidth="11.42578125" defaultRowHeight="12.75"/>
  <cols>
    <col min="1" max="2" width="2.85546875" style="667" hidden="1" customWidth="1"/>
    <col min="3" max="3" width="2.85546875" style="668" hidden="1" customWidth="1"/>
    <col min="4" max="4" width="2.85546875" style="668" customWidth="1"/>
    <col min="5" max="5" width="6" style="669" customWidth="1"/>
    <col min="6" max="6" width="1.140625" style="669" customWidth="1"/>
    <col min="7" max="7" width="63.28515625" style="669" customWidth="1"/>
    <col min="8" max="10" width="5.7109375" style="821" customWidth="1"/>
    <col min="11" max="11" width="0.42578125" style="821" customWidth="1"/>
    <col min="12" max="14" width="5.7109375" style="821" customWidth="1"/>
    <col min="15" max="16" width="11.42578125" style="669"/>
    <col min="17" max="17" width="4.7109375" style="669" customWidth="1"/>
    <col min="18" max="18" width="5" style="669" customWidth="1"/>
    <col min="19" max="19" width="2.28515625" style="669" customWidth="1"/>
    <col min="20" max="20" width="26" style="669" customWidth="1"/>
    <col min="21" max="21" width="8" style="669" customWidth="1"/>
    <col min="22" max="22" width="1" style="669" customWidth="1"/>
    <col min="23" max="23" width="6.7109375" style="669" customWidth="1"/>
    <col min="24" max="24" width="1" style="669" customWidth="1"/>
    <col min="25" max="25" width="6.7109375" style="669" customWidth="1"/>
    <col min="26" max="26" width="1" style="669" customWidth="1"/>
    <col min="27" max="27" width="6.7109375" style="669" customWidth="1"/>
    <col min="28" max="28" width="1" style="669" customWidth="1"/>
    <col min="29" max="29" width="6.7109375" style="669" customWidth="1"/>
    <col min="30" max="30" width="1" style="669" customWidth="1"/>
    <col min="31" max="31" width="6.7109375" style="669" customWidth="1"/>
    <col min="32" max="32" width="1" style="669" customWidth="1"/>
    <col min="33" max="34" width="6.7109375" style="669" customWidth="1"/>
    <col min="35" max="16384" width="11.42578125" style="669"/>
  </cols>
  <sheetData>
    <row r="1" spans="1:35" ht="8.1" customHeight="1">
      <c r="F1" s="670"/>
      <c r="M1" s="828"/>
      <c r="N1" s="828"/>
    </row>
    <row r="2" spans="1:35" ht="8.1" customHeight="1"/>
    <row r="3" spans="1:35" ht="8.1" customHeight="1">
      <c r="M3" s="829"/>
    </row>
    <row r="4" spans="1:35" ht="12.75" customHeight="1">
      <c r="A4" s="674"/>
      <c r="B4" s="674"/>
      <c r="C4" s="675"/>
      <c r="D4" s="675"/>
      <c r="E4" s="1909" t="s">
        <v>407</v>
      </c>
      <c r="F4" s="1909"/>
      <c r="G4" s="1909"/>
      <c r="H4" s="1909"/>
      <c r="I4" s="1909"/>
      <c r="J4" s="1909"/>
      <c r="K4" s="1909"/>
      <c r="L4" s="1909"/>
      <c r="M4" s="1909"/>
      <c r="N4" s="1909"/>
      <c r="O4" s="676"/>
      <c r="P4" s="677"/>
      <c r="Q4" s="677"/>
      <c r="R4" s="1910"/>
      <c r="S4" s="1910"/>
      <c r="T4" s="1910"/>
      <c r="U4" s="1910"/>
      <c r="V4" s="1910"/>
      <c r="W4" s="1910"/>
      <c r="X4" s="1910"/>
      <c r="Y4" s="1910"/>
      <c r="Z4" s="1910"/>
      <c r="AA4" s="1910"/>
      <c r="AB4" s="1910"/>
      <c r="AC4" s="1910"/>
      <c r="AD4" s="1910"/>
      <c r="AE4" s="1910"/>
      <c r="AF4" s="1910"/>
    </row>
    <row r="5" spans="1:35" s="677" customFormat="1" ht="12.75" customHeight="1">
      <c r="A5" s="678"/>
      <c r="B5" s="678"/>
      <c r="C5" s="679"/>
      <c r="D5" s="679"/>
      <c r="E5" s="1909" t="s">
        <v>409</v>
      </c>
      <c r="F5" s="1909"/>
      <c r="G5" s="1909"/>
      <c r="H5" s="1909"/>
      <c r="I5" s="1909"/>
      <c r="J5" s="1909"/>
      <c r="K5" s="1909"/>
      <c r="L5" s="1909"/>
      <c r="M5" s="1909"/>
      <c r="N5" s="1909"/>
      <c r="O5" s="676"/>
      <c r="P5" s="680"/>
      <c r="Q5" s="680"/>
      <c r="R5" s="681"/>
      <c r="AH5" s="682"/>
      <c r="AI5" s="682"/>
    </row>
    <row r="6" spans="1:35" s="677" customFormat="1" ht="2.25" customHeight="1">
      <c r="A6" s="674"/>
      <c r="B6" s="674"/>
      <c r="C6" s="675"/>
      <c r="D6" s="675"/>
      <c r="F6" s="683"/>
      <c r="G6" s="683"/>
      <c r="H6" s="830"/>
      <c r="I6" s="831"/>
      <c r="J6" s="831"/>
      <c r="K6" s="830"/>
      <c r="L6" s="830"/>
      <c r="M6" s="830"/>
      <c r="N6" s="830"/>
      <c r="O6" s="686"/>
      <c r="R6" s="674"/>
    </row>
    <row r="7" spans="1:35" s="677" customFormat="1" ht="3.75" customHeight="1">
      <c r="A7" s="674"/>
      <c r="B7" s="674"/>
      <c r="C7" s="675"/>
      <c r="D7" s="675"/>
      <c r="E7" s="1911" t="s">
        <v>3</v>
      </c>
      <c r="F7" s="687"/>
      <c r="G7" s="688"/>
      <c r="H7" s="832"/>
      <c r="I7" s="833"/>
      <c r="J7" s="833"/>
      <c r="K7" s="832"/>
      <c r="L7" s="832"/>
      <c r="M7" s="832"/>
      <c r="N7" s="834"/>
      <c r="O7" s="686"/>
      <c r="R7" s="674"/>
    </row>
    <row r="8" spans="1:35" ht="13.5" customHeight="1">
      <c r="A8" s="692"/>
      <c r="B8" s="692"/>
      <c r="C8" s="675"/>
      <c r="D8" s="675"/>
      <c r="E8" s="1912"/>
      <c r="F8" s="693" t="s">
        <v>228</v>
      </c>
      <c r="G8" s="694"/>
      <c r="H8" s="1926" t="s">
        <v>396</v>
      </c>
      <c r="I8" s="1926"/>
      <c r="J8" s="1926"/>
      <c r="K8" s="835"/>
      <c r="L8" s="1926" t="s">
        <v>397</v>
      </c>
      <c r="M8" s="1926"/>
      <c r="N8" s="1927"/>
      <c r="O8" s="696"/>
      <c r="P8" s="692"/>
    </row>
    <row r="9" spans="1:35" ht="13.5" customHeight="1">
      <c r="A9" s="674" t="s">
        <v>9</v>
      </c>
      <c r="B9" s="674" t="s">
        <v>10</v>
      </c>
      <c r="C9" s="675" t="s">
        <v>11</v>
      </c>
      <c r="D9" s="675"/>
      <c r="E9" s="1913"/>
      <c r="F9" s="683"/>
      <c r="G9" s="697"/>
      <c r="H9" s="836" t="s">
        <v>19</v>
      </c>
      <c r="I9" s="836" t="s">
        <v>20</v>
      </c>
      <c r="J9" s="836" t="s">
        <v>21</v>
      </c>
      <c r="K9" s="836"/>
      <c r="L9" s="836" t="s">
        <v>19</v>
      </c>
      <c r="M9" s="836" t="s">
        <v>20</v>
      </c>
      <c r="N9" s="837" t="s">
        <v>21</v>
      </c>
      <c r="O9" s="696"/>
      <c r="P9" s="677"/>
    </row>
    <row r="10" spans="1:35" ht="12.95" customHeight="1">
      <c r="A10" s="700"/>
      <c r="B10" s="700"/>
      <c r="C10" s="675"/>
      <c r="D10" s="675"/>
      <c r="E10" s="1918">
        <v>1401</v>
      </c>
      <c r="F10" s="701" t="s">
        <v>22</v>
      </c>
      <c r="G10" s="693"/>
      <c r="H10" s="796">
        <f>SUM(H11+H13+H15)</f>
        <v>2</v>
      </c>
      <c r="I10" s="796">
        <f>SUM(I11+I13+I15)</f>
        <v>1</v>
      </c>
      <c r="J10" s="796">
        <f>H10+I10</f>
        <v>3</v>
      </c>
      <c r="K10" s="796"/>
      <c r="L10" s="796">
        <f>SUM(L11+L13+L15)</f>
        <v>0</v>
      </c>
      <c r="M10" s="796">
        <f>SUM(M11+M13+M15)</f>
        <v>3</v>
      </c>
      <c r="N10" s="838">
        <f>L10+M10</f>
        <v>3</v>
      </c>
      <c r="O10" s="696"/>
      <c r="P10" s="696"/>
    </row>
    <row r="11" spans="1:35" ht="12" customHeight="1">
      <c r="A11" s="692"/>
      <c r="B11" s="692"/>
      <c r="C11" s="675"/>
      <c r="D11" s="675"/>
      <c r="E11" s="1919"/>
      <c r="F11" s="704" t="s">
        <v>23</v>
      </c>
      <c r="G11" s="687"/>
      <c r="H11" s="796">
        <v>1</v>
      </c>
      <c r="I11" s="796">
        <f>SUM(I12)</f>
        <v>0</v>
      </c>
      <c r="J11" s="796">
        <f t="shared" ref="J11:J27" si="0">SUM(H11:I11)</f>
        <v>1</v>
      </c>
      <c r="K11" s="796"/>
      <c r="L11" s="796">
        <f>SUM(L12)</f>
        <v>0</v>
      </c>
      <c r="M11" s="796">
        <v>1</v>
      </c>
      <c r="N11" s="838">
        <f t="shared" ref="N11:N16" si="1">SUM(L11:M11)</f>
        <v>1</v>
      </c>
      <c r="O11" s="696"/>
      <c r="P11" s="696"/>
    </row>
    <row r="12" spans="1:35" ht="12" customHeight="1">
      <c r="A12" s="692">
        <v>1</v>
      </c>
      <c r="B12" s="692">
        <v>1</v>
      </c>
      <c r="C12" s="675">
        <v>11</v>
      </c>
      <c r="D12" s="675"/>
      <c r="E12" s="1920"/>
      <c r="F12" s="705"/>
      <c r="G12" s="706" t="s">
        <v>159</v>
      </c>
      <c r="H12" s="779">
        <v>1</v>
      </c>
      <c r="I12" s="779">
        <v>0</v>
      </c>
      <c r="J12" s="780">
        <f t="shared" si="0"/>
        <v>1</v>
      </c>
      <c r="K12" s="779"/>
      <c r="L12" s="779">
        <v>0</v>
      </c>
      <c r="M12" s="779">
        <v>1</v>
      </c>
      <c r="N12" s="781">
        <f t="shared" si="1"/>
        <v>1</v>
      </c>
      <c r="O12" s="696"/>
      <c r="P12" s="696"/>
    </row>
    <row r="13" spans="1:35" ht="12" customHeight="1">
      <c r="A13" s="692"/>
      <c r="B13" s="692"/>
      <c r="C13" s="675"/>
      <c r="D13" s="675"/>
      <c r="E13" s="1919"/>
      <c r="F13" s="710" t="s">
        <v>24</v>
      </c>
      <c r="G13" s="706"/>
      <c r="H13" s="784">
        <f>SUM(H14)</f>
        <v>0</v>
      </c>
      <c r="I13" s="784">
        <v>1</v>
      </c>
      <c r="J13" s="782">
        <f t="shared" si="0"/>
        <v>1</v>
      </c>
      <c r="K13" s="779"/>
      <c r="L13" s="784">
        <f>SUM(L14)</f>
        <v>0</v>
      </c>
      <c r="M13" s="784">
        <v>1</v>
      </c>
      <c r="N13" s="783">
        <f t="shared" si="1"/>
        <v>1</v>
      </c>
      <c r="O13" s="696"/>
      <c r="P13" s="696"/>
    </row>
    <row r="14" spans="1:35" ht="12" customHeight="1">
      <c r="A14" s="692">
        <v>1</v>
      </c>
      <c r="B14" s="692">
        <v>1</v>
      </c>
      <c r="C14" s="675">
        <v>5</v>
      </c>
      <c r="D14" s="675"/>
      <c r="E14" s="1919"/>
      <c r="F14" s="705"/>
      <c r="G14" s="706" t="s">
        <v>161</v>
      </c>
      <c r="H14" s="780">
        <v>0</v>
      </c>
      <c r="I14" s="780">
        <v>1</v>
      </c>
      <c r="J14" s="780">
        <f t="shared" si="0"/>
        <v>1</v>
      </c>
      <c r="K14" s="779"/>
      <c r="L14" s="779">
        <v>0</v>
      </c>
      <c r="M14" s="779">
        <v>1</v>
      </c>
      <c r="N14" s="781">
        <f t="shared" si="1"/>
        <v>1</v>
      </c>
      <c r="O14" s="696"/>
      <c r="P14" s="696"/>
    </row>
    <row r="15" spans="1:35" ht="12" customHeight="1">
      <c r="A15" s="692"/>
      <c r="B15" s="692"/>
      <c r="C15" s="675"/>
      <c r="D15" s="675"/>
      <c r="E15" s="1919"/>
      <c r="F15" s="713" t="s">
        <v>69</v>
      </c>
      <c r="G15" s="706"/>
      <c r="H15" s="784">
        <v>1</v>
      </c>
      <c r="I15" s="784">
        <f>I16</f>
        <v>0</v>
      </c>
      <c r="J15" s="782">
        <f t="shared" si="0"/>
        <v>1</v>
      </c>
      <c r="K15" s="779"/>
      <c r="L15" s="784">
        <f>L16</f>
        <v>0</v>
      </c>
      <c r="M15" s="784">
        <v>1</v>
      </c>
      <c r="N15" s="783">
        <f t="shared" si="1"/>
        <v>1</v>
      </c>
      <c r="O15" s="696"/>
      <c r="P15" s="696"/>
    </row>
    <row r="16" spans="1:35" ht="12" customHeight="1">
      <c r="A16" s="692">
        <v>1</v>
      </c>
      <c r="B16" s="692">
        <v>1</v>
      </c>
      <c r="C16" s="675">
        <v>1</v>
      </c>
      <c r="D16" s="675"/>
      <c r="E16" s="1919"/>
      <c r="F16" s="715"/>
      <c r="G16" s="706" t="s">
        <v>172</v>
      </c>
      <c r="H16" s="780">
        <v>1</v>
      </c>
      <c r="I16" s="780">
        <v>0</v>
      </c>
      <c r="J16" s="780">
        <f t="shared" si="0"/>
        <v>1</v>
      </c>
      <c r="K16" s="780"/>
      <c r="L16" s="780">
        <v>0</v>
      </c>
      <c r="M16" s="779">
        <v>1</v>
      </c>
      <c r="N16" s="781">
        <f t="shared" si="1"/>
        <v>1</v>
      </c>
      <c r="O16" s="696"/>
      <c r="P16" s="696"/>
    </row>
    <row r="17" spans="1:16" ht="12.95" customHeight="1">
      <c r="A17" s="674"/>
      <c r="B17" s="674"/>
      <c r="C17" s="675"/>
      <c r="D17" s="675"/>
      <c r="E17" s="1918">
        <v>1402</v>
      </c>
      <c r="F17" s="716" t="s">
        <v>29</v>
      </c>
      <c r="G17" s="717"/>
      <c r="H17" s="785">
        <f>SUM(H18+H21)</f>
        <v>0</v>
      </c>
      <c r="I17" s="785">
        <f>SUM(I18+I21)</f>
        <v>36</v>
      </c>
      <c r="J17" s="785">
        <f t="shared" si="0"/>
        <v>36</v>
      </c>
      <c r="K17" s="785" t="e">
        <f>#REF!+K18+K21+#REF!+#REF!+#REF!+#REF!</f>
        <v>#REF!</v>
      </c>
      <c r="L17" s="785">
        <f>SUM(L18+L21)</f>
        <v>16</v>
      </c>
      <c r="M17" s="785">
        <f>SUM(M18+M21)</f>
        <v>20</v>
      </c>
      <c r="N17" s="786">
        <f>L17+M17</f>
        <v>36</v>
      </c>
      <c r="O17" s="696"/>
      <c r="P17" s="696"/>
    </row>
    <row r="18" spans="1:16" ht="12" customHeight="1">
      <c r="A18" s="692"/>
      <c r="B18" s="692"/>
      <c r="C18" s="692"/>
      <c r="D18" s="692"/>
      <c r="E18" s="1919"/>
      <c r="F18" s="710" t="s">
        <v>31</v>
      </c>
      <c r="G18" s="706"/>
      <c r="H18" s="784">
        <f>H19+H20</f>
        <v>0</v>
      </c>
      <c r="I18" s="784">
        <f>I19+I20</f>
        <v>13</v>
      </c>
      <c r="J18" s="784">
        <f t="shared" si="0"/>
        <v>13</v>
      </c>
      <c r="K18" s="784"/>
      <c r="L18" s="784">
        <f>L19+L20</f>
        <v>6</v>
      </c>
      <c r="M18" s="784">
        <f>M19+M20</f>
        <v>7</v>
      </c>
      <c r="N18" s="787">
        <f t="shared" ref="N18:N24" si="2">SUM(L18:M18)</f>
        <v>13</v>
      </c>
      <c r="O18" s="696"/>
      <c r="P18" s="696"/>
    </row>
    <row r="19" spans="1:16" ht="12" customHeight="1">
      <c r="A19" s="692">
        <v>2</v>
      </c>
      <c r="B19" s="692">
        <v>4</v>
      </c>
      <c r="C19" s="692">
        <v>10</v>
      </c>
      <c r="D19" s="692"/>
      <c r="E19" s="1919"/>
      <c r="F19" s="705"/>
      <c r="G19" s="706" t="s">
        <v>174</v>
      </c>
      <c r="H19" s="788">
        <v>0</v>
      </c>
      <c r="I19" s="788">
        <v>9</v>
      </c>
      <c r="J19" s="780">
        <f t="shared" si="0"/>
        <v>9</v>
      </c>
      <c r="K19" s="779"/>
      <c r="L19" s="779">
        <v>4</v>
      </c>
      <c r="M19" s="779">
        <v>5</v>
      </c>
      <c r="N19" s="781">
        <f t="shared" si="2"/>
        <v>9</v>
      </c>
      <c r="O19" s="696"/>
      <c r="P19" s="696"/>
    </row>
    <row r="20" spans="1:16" ht="12" customHeight="1">
      <c r="A20" s="692">
        <v>2</v>
      </c>
      <c r="B20" s="692">
        <v>6</v>
      </c>
      <c r="C20" s="692">
        <v>10</v>
      </c>
      <c r="D20" s="692"/>
      <c r="E20" s="1919"/>
      <c r="F20" s="705"/>
      <c r="G20" s="706" t="s">
        <v>176</v>
      </c>
      <c r="H20" s="788">
        <v>0</v>
      </c>
      <c r="I20" s="788">
        <v>4</v>
      </c>
      <c r="J20" s="780">
        <f t="shared" si="0"/>
        <v>4</v>
      </c>
      <c r="K20" s="779"/>
      <c r="L20" s="779">
        <v>2</v>
      </c>
      <c r="M20" s="779">
        <v>2</v>
      </c>
      <c r="N20" s="781">
        <f t="shared" si="2"/>
        <v>4</v>
      </c>
      <c r="O20" s="696"/>
      <c r="P20" s="696"/>
    </row>
    <row r="21" spans="1:16" ht="12" customHeight="1">
      <c r="A21" s="692"/>
      <c r="B21" s="692"/>
      <c r="C21" s="692"/>
      <c r="D21" s="692"/>
      <c r="E21" s="1919"/>
      <c r="F21" s="710" t="s">
        <v>32</v>
      </c>
      <c r="G21" s="706"/>
      <c r="H21" s="784">
        <f>H22+H23+H24</f>
        <v>0</v>
      </c>
      <c r="I21" s="784">
        <f>I22+I23+I24</f>
        <v>23</v>
      </c>
      <c r="J21" s="784">
        <f t="shared" si="0"/>
        <v>23</v>
      </c>
      <c r="K21" s="784"/>
      <c r="L21" s="784">
        <f>L22+L23+L24</f>
        <v>10</v>
      </c>
      <c r="M21" s="784">
        <f>M22+M23+M24</f>
        <v>13</v>
      </c>
      <c r="N21" s="787">
        <f>SUM(L21:M21)</f>
        <v>23</v>
      </c>
      <c r="O21" s="696"/>
      <c r="P21" s="696"/>
    </row>
    <row r="22" spans="1:16" ht="12" customHeight="1">
      <c r="A22" s="692">
        <v>2</v>
      </c>
      <c r="B22" s="692">
        <v>4</v>
      </c>
      <c r="C22" s="692">
        <v>10</v>
      </c>
      <c r="D22" s="692"/>
      <c r="E22" s="1919"/>
      <c r="F22" s="705"/>
      <c r="G22" s="706" t="s">
        <v>173</v>
      </c>
      <c r="H22" s="779">
        <v>0</v>
      </c>
      <c r="I22" s="779">
        <v>8</v>
      </c>
      <c r="J22" s="780">
        <f t="shared" si="0"/>
        <v>8</v>
      </c>
      <c r="K22" s="779"/>
      <c r="L22" s="779">
        <v>3</v>
      </c>
      <c r="M22" s="779">
        <v>5</v>
      </c>
      <c r="N22" s="781">
        <f t="shared" si="2"/>
        <v>8</v>
      </c>
      <c r="O22" s="696"/>
      <c r="P22" s="696"/>
    </row>
    <row r="23" spans="1:16" ht="12" customHeight="1">
      <c r="A23" s="692">
        <v>2</v>
      </c>
      <c r="B23" s="692">
        <v>4</v>
      </c>
      <c r="C23" s="692">
        <v>10</v>
      </c>
      <c r="D23" s="692"/>
      <c r="E23" s="1919"/>
      <c r="F23" s="705"/>
      <c r="G23" s="706" t="s">
        <v>177</v>
      </c>
      <c r="H23" s="779">
        <v>0</v>
      </c>
      <c r="I23" s="779">
        <v>5</v>
      </c>
      <c r="J23" s="780">
        <f t="shared" si="0"/>
        <v>5</v>
      </c>
      <c r="K23" s="779"/>
      <c r="L23" s="779">
        <v>2</v>
      </c>
      <c r="M23" s="779">
        <v>3</v>
      </c>
      <c r="N23" s="781">
        <f t="shared" si="2"/>
        <v>5</v>
      </c>
      <c r="O23" s="696"/>
      <c r="P23" s="696"/>
    </row>
    <row r="24" spans="1:16" ht="12" customHeight="1">
      <c r="A24" s="692">
        <v>2</v>
      </c>
      <c r="B24" s="692">
        <v>4</v>
      </c>
      <c r="C24" s="692">
        <v>10</v>
      </c>
      <c r="D24" s="692"/>
      <c r="E24" s="1919"/>
      <c r="F24" s="705"/>
      <c r="G24" s="706" t="s">
        <v>179</v>
      </c>
      <c r="H24" s="788">
        <v>0</v>
      </c>
      <c r="I24" s="788">
        <v>10</v>
      </c>
      <c r="J24" s="780">
        <f t="shared" si="0"/>
        <v>10</v>
      </c>
      <c r="K24" s="779"/>
      <c r="L24" s="779">
        <v>5</v>
      </c>
      <c r="M24" s="779">
        <v>5</v>
      </c>
      <c r="N24" s="781">
        <f t="shared" si="2"/>
        <v>10</v>
      </c>
      <c r="O24" s="696"/>
      <c r="P24" s="696"/>
    </row>
    <row r="25" spans="1:16" ht="12.75" customHeight="1">
      <c r="A25" s="674"/>
      <c r="B25" s="674"/>
      <c r="C25" s="675"/>
      <c r="D25" s="675"/>
      <c r="E25" s="1918">
        <v>1403</v>
      </c>
      <c r="F25" s="716" t="s">
        <v>38</v>
      </c>
      <c r="G25" s="722"/>
      <c r="H25" s="785">
        <f>SUM(H26)</f>
        <v>1</v>
      </c>
      <c r="I25" s="785">
        <f>SUM(I26)</f>
        <v>1</v>
      </c>
      <c r="J25" s="785">
        <f t="shared" si="0"/>
        <v>2</v>
      </c>
      <c r="K25" s="785" t="e">
        <f>#REF!+#REF!+K26+#REF!</f>
        <v>#REF!</v>
      </c>
      <c r="L25" s="785">
        <f>SUM(L26)</f>
        <v>1</v>
      </c>
      <c r="M25" s="785">
        <f>SUM(M26)</f>
        <v>1</v>
      </c>
      <c r="N25" s="786">
        <f>L25+M25</f>
        <v>2</v>
      </c>
      <c r="O25" s="696"/>
      <c r="P25" s="696"/>
    </row>
    <row r="26" spans="1:16" ht="12" customHeight="1">
      <c r="A26" s="692"/>
      <c r="B26" s="692"/>
      <c r="C26" s="692"/>
      <c r="D26" s="692"/>
      <c r="E26" s="1919"/>
      <c r="F26" s="713" t="s">
        <v>41</v>
      </c>
      <c r="G26" s="706"/>
      <c r="H26" s="782">
        <f>H27</f>
        <v>1</v>
      </c>
      <c r="I26" s="782">
        <v>1</v>
      </c>
      <c r="J26" s="782">
        <f t="shared" si="0"/>
        <v>2</v>
      </c>
      <c r="K26" s="779"/>
      <c r="L26" s="784">
        <v>1</v>
      </c>
      <c r="M26" s="784">
        <f>M27</f>
        <v>1</v>
      </c>
      <c r="N26" s="783">
        <f>SUM(L26:M26)</f>
        <v>2</v>
      </c>
      <c r="O26" s="696"/>
      <c r="P26" s="696"/>
    </row>
    <row r="27" spans="1:16" ht="12" customHeight="1">
      <c r="A27" s="692">
        <v>3</v>
      </c>
      <c r="B27" s="692">
        <v>5</v>
      </c>
      <c r="C27" s="692">
        <v>10</v>
      </c>
      <c r="D27" s="692"/>
      <c r="E27" s="1921"/>
      <c r="F27" s="723"/>
      <c r="G27" s="724" t="s">
        <v>183</v>
      </c>
      <c r="H27" s="789">
        <v>1</v>
      </c>
      <c r="I27" s="789">
        <v>1</v>
      </c>
      <c r="J27" s="790">
        <f t="shared" si="0"/>
        <v>2</v>
      </c>
      <c r="K27" s="791"/>
      <c r="L27" s="791">
        <v>1</v>
      </c>
      <c r="M27" s="791">
        <v>1</v>
      </c>
      <c r="N27" s="792">
        <f>SUM(L27:M27)</f>
        <v>2</v>
      </c>
      <c r="O27" s="696"/>
      <c r="P27" s="696"/>
    </row>
    <row r="28" spans="1:16">
      <c r="A28" s="692"/>
      <c r="B28" s="692"/>
      <c r="C28" s="692"/>
      <c r="D28" s="692"/>
      <c r="E28" s="1922">
        <v>1404</v>
      </c>
      <c r="F28" s="716" t="s">
        <v>42</v>
      </c>
      <c r="G28" s="722"/>
      <c r="H28" s="796"/>
      <c r="I28" s="805"/>
      <c r="J28" s="805"/>
      <c r="K28" s="805"/>
      <c r="L28" s="805"/>
      <c r="M28" s="805"/>
      <c r="N28" s="839"/>
    </row>
    <row r="29" spans="1:16" ht="12" customHeight="1">
      <c r="A29" s="692"/>
      <c r="B29" s="692"/>
      <c r="C29" s="692"/>
      <c r="D29" s="692"/>
      <c r="E29" s="1923"/>
      <c r="F29" s="823"/>
      <c r="G29" s="761"/>
      <c r="H29" s="761"/>
      <c r="I29" s="761"/>
      <c r="J29" s="761"/>
      <c r="K29" s="761"/>
      <c r="L29" s="761"/>
      <c r="M29" s="761"/>
      <c r="N29" s="761"/>
    </row>
    <row r="30" spans="1:16" ht="12.75" customHeight="1">
      <c r="A30" s="692"/>
      <c r="B30" s="692"/>
      <c r="C30" s="692"/>
      <c r="D30" s="692"/>
      <c r="E30" s="1918">
        <v>1405</v>
      </c>
      <c r="F30" s="740" t="s">
        <v>45</v>
      </c>
      <c r="G30" s="741"/>
      <c r="H30" s="785"/>
      <c r="I30" s="785"/>
      <c r="J30" s="785"/>
      <c r="K30" s="785"/>
      <c r="L30" s="785"/>
      <c r="M30" s="785"/>
      <c r="N30" s="786"/>
    </row>
    <row r="31" spans="1:16" ht="12" customHeight="1">
      <c r="A31" s="692"/>
      <c r="B31" s="692"/>
      <c r="C31" s="692"/>
      <c r="D31" s="692"/>
      <c r="E31" s="1925"/>
      <c r="F31" s="760"/>
      <c r="G31" s="826"/>
      <c r="H31" s="761"/>
      <c r="I31" s="761"/>
      <c r="J31" s="761"/>
      <c r="K31" s="761"/>
      <c r="L31" s="761"/>
      <c r="M31" s="761"/>
      <c r="N31" s="761"/>
    </row>
    <row r="32" spans="1:16" ht="12.75" customHeight="1">
      <c r="A32" s="674"/>
      <c r="B32" s="674"/>
      <c r="C32" s="675"/>
      <c r="D32" s="675"/>
      <c r="E32" s="1918">
        <v>1406</v>
      </c>
      <c r="F32" s="716" t="s">
        <v>50</v>
      </c>
      <c r="G32" s="722"/>
      <c r="H32" s="805">
        <f>SUM(H33+H35)</f>
        <v>6</v>
      </c>
      <c r="I32" s="805">
        <f>SUM(I33+I35)</f>
        <v>12</v>
      </c>
      <c r="J32" s="805">
        <f>SUM(H32:I32)</f>
        <v>18</v>
      </c>
      <c r="K32" s="806"/>
      <c r="L32" s="794">
        <f>SUM(L33+L35)</f>
        <v>6</v>
      </c>
      <c r="M32" s="794">
        <f>SUM(M33+M35)</f>
        <v>12</v>
      </c>
      <c r="N32" s="795">
        <f>SUM(L32:M32)</f>
        <v>18</v>
      </c>
    </row>
    <row r="33" spans="1:14" ht="12" customHeight="1">
      <c r="A33" s="692"/>
      <c r="B33" s="692"/>
      <c r="C33" s="692"/>
      <c r="D33" s="692"/>
      <c r="E33" s="1919"/>
      <c r="F33" s="710" t="s">
        <v>52</v>
      </c>
      <c r="G33" s="706"/>
      <c r="H33" s="784">
        <f>H34</f>
        <v>4</v>
      </c>
      <c r="I33" s="784">
        <f>I34</f>
        <v>3</v>
      </c>
      <c r="J33" s="782">
        <f>SUM(H33:I33)</f>
        <v>7</v>
      </c>
      <c r="K33" s="779"/>
      <c r="L33" s="784">
        <v>2</v>
      </c>
      <c r="M33" s="784">
        <f>M34</f>
        <v>5</v>
      </c>
      <c r="N33" s="787">
        <f>SUM(L33:M33)</f>
        <v>7</v>
      </c>
    </row>
    <row r="34" spans="1:14" ht="12" customHeight="1">
      <c r="A34" s="692">
        <v>6</v>
      </c>
      <c r="B34" s="692">
        <v>2</v>
      </c>
      <c r="C34" s="692">
        <v>10</v>
      </c>
      <c r="D34" s="692"/>
      <c r="E34" s="1919"/>
      <c r="F34" s="705"/>
      <c r="G34" s="706" t="s">
        <v>203</v>
      </c>
      <c r="H34" s="807">
        <v>4</v>
      </c>
      <c r="I34" s="807">
        <v>3</v>
      </c>
      <c r="J34" s="780">
        <f>SUM(H34:I34)</f>
        <v>7</v>
      </c>
      <c r="K34" s="779"/>
      <c r="L34" s="807">
        <v>2</v>
      </c>
      <c r="M34" s="807">
        <v>5</v>
      </c>
      <c r="N34" s="781">
        <f>SUM(L34:M34)</f>
        <v>7</v>
      </c>
    </row>
    <row r="35" spans="1:14" ht="12" customHeight="1">
      <c r="A35" s="692"/>
      <c r="B35" s="692"/>
      <c r="C35" s="692"/>
      <c r="D35" s="692"/>
      <c r="E35" s="1919"/>
      <c r="F35" s="710" t="s">
        <v>53</v>
      </c>
      <c r="G35" s="706"/>
      <c r="H35" s="784">
        <f>H36</f>
        <v>2</v>
      </c>
      <c r="I35" s="784">
        <f>I36</f>
        <v>9</v>
      </c>
      <c r="J35" s="782">
        <f>SUM(H35:I35)</f>
        <v>11</v>
      </c>
      <c r="K35" s="779"/>
      <c r="L35" s="784">
        <f>L36</f>
        <v>4</v>
      </c>
      <c r="M35" s="784">
        <f>M36</f>
        <v>7</v>
      </c>
      <c r="N35" s="787">
        <f>SUM(L35:M35)</f>
        <v>11</v>
      </c>
    </row>
    <row r="36" spans="1:14" ht="12" customHeight="1">
      <c r="A36" s="692">
        <v>6</v>
      </c>
      <c r="B36" s="692">
        <v>2</v>
      </c>
      <c r="C36" s="692">
        <v>10</v>
      </c>
      <c r="D36" s="692"/>
      <c r="E36" s="1919"/>
      <c r="F36" s="758"/>
      <c r="G36" s="706" t="s">
        <v>205</v>
      </c>
      <c r="H36" s="788">
        <v>2</v>
      </c>
      <c r="I36" s="788">
        <v>9</v>
      </c>
      <c r="J36" s="780">
        <f>SUM(H36:I36)</f>
        <v>11</v>
      </c>
      <c r="K36" s="779"/>
      <c r="L36" s="779">
        <v>4</v>
      </c>
      <c r="M36" s="779">
        <v>7</v>
      </c>
      <c r="N36" s="781">
        <f>SUM(L36:M36)</f>
        <v>11</v>
      </c>
    </row>
    <row r="37" spans="1:14" ht="12.75" customHeight="1">
      <c r="A37" s="674"/>
      <c r="B37" s="674"/>
      <c r="C37" s="675"/>
      <c r="D37" s="675"/>
      <c r="E37" s="1922">
        <v>1407</v>
      </c>
      <c r="F37" s="740" t="s">
        <v>55</v>
      </c>
      <c r="G37" s="722"/>
      <c r="H37" s="815"/>
      <c r="I37" s="815"/>
      <c r="J37" s="805"/>
      <c r="K37" s="806"/>
      <c r="L37" s="794"/>
      <c r="M37" s="794"/>
      <c r="N37" s="795"/>
    </row>
    <row r="38" spans="1:14" ht="12" customHeight="1">
      <c r="A38" s="674"/>
      <c r="B38" s="674"/>
      <c r="C38" s="675"/>
      <c r="D38" s="675"/>
      <c r="E38" s="1923"/>
      <c r="F38" s="760"/>
      <c r="G38" s="761"/>
      <c r="H38" s="761"/>
      <c r="I38" s="761"/>
      <c r="J38" s="761"/>
      <c r="K38" s="761"/>
      <c r="L38" s="761"/>
      <c r="M38" s="761"/>
      <c r="N38" s="761"/>
    </row>
    <row r="39" spans="1:14" ht="12.75" customHeight="1">
      <c r="A39" s="674"/>
      <c r="B39" s="674"/>
      <c r="C39" s="675"/>
      <c r="D39" s="675"/>
      <c r="E39" s="1922">
        <v>1408</v>
      </c>
      <c r="F39" s="740" t="s">
        <v>58</v>
      </c>
      <c r="G39" s="767"/>
      <c r="H39" s="785"/>
      <c r="I39" s="785"/>
      <c r="J39" s="805"/>
      <c r="K39" s="806"/>
      <c r="L39" s="794"/>
      <c r="M39" s="794"/>
      <c r="N39" s="795"/>
    </row>
    <row r="40" spans="1:14" ht="12" customHeight="1">
      <c r="A40" s="674"/>
      <c r="B40" s="674"/>
      <c r="C40" s="675"/>
      <c r="D40" s="675"/>
      <c r="E40" s="1923"/>
      <c r="F40" s="760"/>
      <c r="G40" s="768"/>
      <c r="H40" s="761"/>
      <c r="I40" s="761"/>
      <c r="J40" s="761"/>
      <c r="K40" s="761"/>
      <c r="L40" s="761"/>
      <c r="M40" s="761"/>
      <c r="N40" s="761"/>
    </row>
    <row r="41" spans="1:14" ht="12.75" customHeight="1">
      <c r="A41" s="770"/>
      <c r="B41" s="770"/>
      <c r="C41" s="770"/>
      <c r="D41" s="770"/>
      <c r="E41" s="1924"/>
      <c r="F41" s="740" t="s">
        <v>63</v>
      </c>
      <c r="G41" s="722"/>
      <c r="H41" s="815">
        <f>SUM(H42)</f>
        <v>0</v>
      </c>
      <c r="I41" s="815">
        <f>SUM(I42)</f>
        <v>9</v>
      </c>
      <c r="J41" s="805">
        <f>SUM(H41:I41)</f>
        <v>9</v>
      </c>
      <c r="K41" s="794"/>
      <c r="L41" s="794">
        <f>SUM(L42)</f>
        <v>5</v>
      </c>
      <c r="M41" s="794">
        <f>SUM(M42)</f>
        <v>4</v>
      </c>
      <c r="N41" s="795">
        <f>SUM(L41:M41)</f>
        <v>9</v>
      </c>
    </row>
    <row r="42" spans="1:14" ht="12" customHeight="1">
      <c r="A42" s="770"/>
      <c r="B42" s="770"/>
      <c r="C42" s="770"/>
      <c r="D42" s="770"/>
      <c r="E42" s="1924"/>
      <c r="F42" s="771" t="s">
        <v>64</v>
      </c>
      <c r="G42" s="772"/>
      <c r="H42" s="816">
        <f>H43</f>
        <v>0</v>
      </c>
      <c r="I42" s="816">
        <f>I43</f>
        <v>9</v>
      </c>
      <c r="J42" s="782">
        <f>SUM(H42:I42)</f>
        <v>9</v>
      </c>
      <c r="K42" s="779"/>
      <c r="L42" s="784">
        <f>L43</f>
        <v>5</v>
      </c>
      <c r="M42" s="784">
        <f>M43</f>
        <v>4</v>
      </c>
      <c r="N42" s="787">
        <f>SUM(L42:M42)</f>
        <v>9</v>
      </c>
    </row>
    <row r="43" spans="1:14" ht="12" customHeight="1">
      <c r="A43" s="770">
        <v>9</v>
      </c>
      <c r="B43" s="770">
        <v>5</v>
      </c>
      <c r="C43" s="770">
        <v>10</v>
      </c>
      <c r="D43" s="770"/>
      <c r="E43" s="1923"/>
      <c r="F43" s="775"/>
      <c r="G43" s="706" t="s">
        <v>216</v>
      </c>
      <c r="H43" s="818">
        <v>0</v>
      </c>
      <c r="I43" s="818">
        <v>9</v>
      </c>
      <c r="J43" s="790">
        <f>SUM(H43:I43)</f>
        <v>9</v>
      </c>
      <c r="K43" s="779"/>
      <c r="L43" s="779">
        <v>5</v>
      </c>
      <c r="M43" s="779">
        <v>4</v>
      </c>
      <c r="N43" s="781">
        <f>SUM(L43:M43)</f>
        <v>9</v>
      </c>
    </row>
    <row r="44" spans="1:14" ht="12" customHeight="1">
      <c r="F44" s="1916" t="s">
        <v>21</v>
      </c>
      <c r="G44" s="1917"/>
      <c r="H44" s="819">
        <f t="shared" ref="H44:N44" si="3">SUM(H10+H17+H25+H28+H30+H32+H37+H39+H41)</f>
        <v>9</v>
      </c>
      <c r="I44" s="819">
        <f t="shared" si="3"/>
        <v>59</v>
      </c>
      <c r="J44" s="819">
        <f t="shared" si="3"/>
        <v>68</v>
      </c>
      <c r="K44" s="819" t="e">
        <f t="shared" si="3"/>
        <v>#REF!</v>
      </c>
      <c r="L44" s="819">
        <f t="shared" si="3"/>
        <v>28</v>
      </c>
      <c r="M44" s="819">
        <f t="shared" si="3"/>
        <v>40</v>
      </c>
      <c r="N44" s="820">
        <f t="shared" si="3"/>
        <v>68</v>
      </c>
    </row>
    <row r="45" spans="1:14" s="667" customFormat="1" ht="11.25" customHeight="1">
      <c r="C45" s="668"/>
      <c r="D45" s="668"/>
      <c r="F45" s="667" t="s">
        <v>408</v>
      </c>
      <c r="H45" s="818"/>
      <c r="I45" s="818"/>
      <c r="J45" s="818"/>
      <c r="K45" s="818"/>
      <c r="L45" s="818"/>
      <c r="M45" s="818"/>
      <c r="N45" s="818"/>
    </row>
    <row r="46" spans="1:14" ht="9" customHeight="1">
      <c r="F46" s="670"/>
    </row>
    <row r="47" spans="1:14" ht="9" customHeight="1"/>
    <row r="48" spans="1:14" ht="9" customHeight="1"/>
    <row r="49" ht="9" customHeight="1"/>
    <row r="50" ht="9" customHeight="1"/>
    <row r="51" ht="9" customHeight="1"/>
    <row r="52" ht="9" customHeight="1"/>
    <row r="53" ht="9" customHeight="1"/>
    <row r="54" ht="9" customHeight="1"/>
    <row r="55" ht="9" customHeight="1"/>
    <row r="56" ht="9" customHeight="1"/>
    <row r="57" ht="9" customHeight="1"/>
    <row r="58" ht="9" customHeight="1"/>
    <row r="59" ht="9" customHeight="1"/>
    <row r="60" ht="9" customHeight="1"/>
    <row r="61" ht="9" customHeight="1"/>
    <row r="62" ht="9" customHeight="1"/>
    <row r="63" ht="9" customHeight="1"/>
    <row r="64" ht="9" customHeight="1"/>
    <row r="65" ht="9" customHeight="1"/>
    <row r="66" ht="9" customHeight="1"/>
    <row r="67" ht="9" customHeight="1"/>
    <row r="68" ht="9" customHeight="1"/>
    <row r="69" ht="9" customHeight="1"/>
    <row r="70" ht="9" customHeight="1"/>
    <row r="71" ht="9" customHeight="1"/>
    <row r="72" ht="9" customHeight="1"/>
    <row r="73" ht="9" customHeight="1"/>
    <row r="74" ht="9" customHeight="1"/>
    <row r="75" ht="9" customHeight="1"/>
    <row r="76" ht="9" customHeight="1"/>
    <row r="77" ht="9" customHeight="1"/>
    <row r="78" ht="9" customHeight="1"/>
    <row r="79" ht="9" customHeight="1"/>
    <row r="8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ht="9" customHeight="1"/>
    <row r="146" ht="9" customHeight="1"/>
    <row r="147" ht="9" customHeight="1"/>
    <row r="148" ht="9" customHeight="1"/>
    <row r="149" ht="9" customHeight="1"/>
    <row r="150" ht="9" customHeight="1"/>
    <row r="151" ht="9" customHeight="1"/>
    <row r="152" ht="9" customHeight="1"/>
    <row r="153" ht="9" customHeight="1"/>
    <row r="154" ht="9" customHeight="1"/>
    <row r="155" ht="9" customHeight="1"/>
    <row r="156" ht="9" customHeight="1"/>
    <row r="157" ht="9" customHeight="1"/>
    <row r="158" ht="9" customHeight="1"/>
    <row r="159" ht="9" customHeight="1"/>
    <row r="16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sheetData>
  <mergeCells count="16">
    <mergeCell ref="E37:E38"/>
    <mergeCell ref="E39:E40"/>
    <mergeCell ref="E41:E43"/>
    <mergeCell ref="F44:G44"/>
    <mergeCell ref="E10:E16"/>
    <mergeCell ref="E17:E24"/>
    <mergeCell ref="E25:E27"/>
    <mergeCell ref="E28:E29"/>
    <mergeCell ref="E30:E31"/>
    <mergeCell ref="E32:E36"/>
    <mergeCell ref="E4:N4"/>
    <mergeCell ref="R4:AF4"/>
    <mergeCell ref="E5:N5"/>
    <mergeCell ref="E7:E9"/>
    <mergeCell ref="H8:J8"/>
    <mergeCell ref="L8:N8"/>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486"/>
  <sheetViews>
    <sheetView topLeftCell="D1" workbookViewId="0">
      <selection activeCell="G28" sqref="G28"/>
    </sheetView>
  </sheetViews>
  <sheetFormatPr baseColWidth="10" defaultRowHeight="12.75"/>
  <cols>
    <col min="1" max="2" width="1.85546875" style="284" hidden="1" customWidth="1"/>
    <col min="3" max="3" width="3" style="284" hidden="1" customWidth="1"/>
    <col min="4" max="4" width="3" style="284" customWidth="1"/>
    <col min="5" max="5" width="7.5703125" style="65" customWidth="1"/>
    <col min="6" max="6" width="1.5703125" style="65" customWidth="1"/>
    <col min="7" max="7" width="67.7109375" style="65" customWidth="1"/>
    <col min="8" max="10" width="7.28515625" style="342" customWidth="1"/>
    <col min="11" max="11" width="4.7109375" style="65" customWidth="1"/>
    <col min="12" max="12" width="7" style="65" customWidth="1"/>
    <col min="13" max="13" width="9" style="65" customWidth="1"/>
    <col min="14" max="14" width="26" style="65" customWidth="1"/>
    <col min="15" max="15" width="8" style="65" customWidth="1"/>
    <col min="16" max="16" width="1" style="65" customWidth="1"/>
    <col min="17" max="17" width="6.7109375" style="65" customWidth="1"/>
    <col min="18" max="18" width="1" style="65" customWidth="1"/>
    <col min="19" max="19" width="6.7109375" style="65" customWidth="1"/>
    <col min="20" max="20" width="1" style="65" customWidth="1"/>
    <col min="21" max="21" width="6.7109375" style="65" customWidth="1"/>
    <col min="22" max="22" width="1" style="65" customWidth="1"/>
    <col min="23" max="23" width="6.7109375" style="65" customWidth="1"/>
    <col min="24" max="24" width="1" style="65" customWidth="1"/>
    <col min="25" max="25" width="6.7109375" style="65" customWidth="1"/>
    <col min="26" max="26" width="1" style="65" customWidth="1"/>
    <col min="27" max="28" width="6.7109375" style="65" customWidth="1"/>
    <col min="29" max="16384" width="11.42578125" style="65"/>
  </cols>
  <sheetData>
    <row r="1" spans="1:29" ht="3.75" customHeight="1">
      <c r="A1" s="78"/>
      <c r="B1" s="78"/>
      <c r="C1" s="78"/>
      <c r="D1" s="78"/>
      <c r="E1" s="71"/>
      <c r="F1" s="71"/>
      <c r="G1" s="71"/>
      <c r="H1" s="285"/>
      <c r="I1" s="285"/>
      <c r="J1" s="285"/>
    </row>
    <row r="2" spans="1:29" ht="12.75" customHeight="1">
      <c r="A2" s="78"/>
      <c r="B2" s="78"/>
      <c r="C2" s="78"/>
      <c r="D2" s="78"/>
      <c r="E2" s="1813" t="s">
        <v>410</v>
      </c>
      <c r="F2" s="1813"/>
      <c r="G2" s="1813"/>
      <c r="H2" s="1813"/>
      <c r="I2" s="1813"/>
      <c r="J2" s="1813"/>
      <c r="K2" s="71"/>
      <c r="L2" s="1813"/>
      <c r="M2" s="1813"/>
      <c r="N2" s="1813"/>
      <c r="O2" s="1813"/>
      <c r="P2" s="1813"/>
      <c r="Q2" s="1813"/>
      <c r="R2" s="1813"/>
      <c r="S2" s="1813"/>
      <c r="T2" s="1813"/>
      <c r="U2" s="1813"/>
      <c r="V2" s="1813"/>
      <c r="W2" s="1813"/>
      <c r="X2" s="1813"/>
      <c r="Y2" s="1813"/>
      <c r="Z2" s="1813"/>
    </row>
    <row r="3" spans="1:29" s="71" customFormat="1" ht="12.75" customHeight="1">
      <c r="A3" s="78"/>
      <c r="B3" s="288"/>
      <c r="C3" s="288"/>
      <c r="D3" s="288"/>
      <c r="E3" s="1813">
        <v>2015</v>
      </c>
      <c r="F3" s="1813"/>
      <c r="G3" s="1813"/>
      <c r="H3" s="1813"/>
      <c r="I3" s="1813"/>
      <c r="J3" s="1813"/>
      <c r="K3" s="204"/>
      <c r="L3" s="205"/>
      <c r="AB3" s="206"/>
      <c r="AC3" s="206"/>
    </row>
    <row r="4" spans="1:29" s="71" customFormat="1" ht="3" customHeight="1">
      <c r="A4" s="78"/>
      <c r="B4" s="78"/>
      <c r="C4" s="78"/>
      <c r="D4" s="78"/>
      <c r="F4" s="72"/>
      <c r="G4" s="72"/>
      <c r="H4" s="286"/>
      <c r="I4" s="286"/>
      <c r="J4" s="343"/>
      <c r="L4" s="69"/>
    </row>
    <row r="5" spans="1:29" s="71" customFormat="1" ht="8.25" customHeight="1">
      <c r="A5" s="78"/>
      <c r="B5" s="78"/>
      <c r="C5" s="78"/>
      <c r="D5" s="78"/>
      <c r="E5" s="1856" t="s">
        <v>3</v>
      </c>
      <c r="F5" s="178"/>
      <c r="G5" s="244"/>
      <c r="H5" s="295"/>
      <c r="I5" s="840"/>
      <c r="J5" s="841"/>
      <c r="L5" s="69"/>
    </row>
    <row r="6" spans="1:29" ht="12" customHeight="1">
      <c r="A6" s="78" t="s">
        <v>9</v>
      </c>
      <c r="B6" s="78" t="s">
        <v>10</v>
      </c>
      <c r="C6" s="78" t="s">
        <v>11</v>
      </c>
      <c r="D6" s="78"/>
      <c r="E6" s="1872"/>
      <c r="F6" s="97" t="s">
        <v>228</v>
      </c>
      <c r="G6" s="98"/>
      <c r="H6" s="1928" t="s">
        <v>411</v>
      </c>
      <c r="I6" s="1928"/>
      <c r="J6" s="1928"/>
    </row>
    <row r="7" spans="1:29">
      <c r="A7" s="78"/>
      <c r="B7" s="78"/>
      <c r="C7" s="78"/>
      <c r="D7" s="78"/>
      <c r="E7" s="1892"/>
      <c r="F7" s="72"/>
      <c r="G7" s="173"/>
      <c r="H7" s="354" t="s">
        <v>19</v>
      </c>
      <c r="I7" s="354" t="s">
        <v>20</v>
      </c>
      <c r="J7" s="355" t="s">
        <v>21</v>
      </c>
    </row>
    <row r="8" spans="1:29">
      <c r="A8" s="78"/>
      <c r="B8" s="78"/>
      <c r="C8" s="78"/>
      <c r="D8" s="78"/>
      <c r="E8" s="1819">
        <v>1401</v>
      </c>
      <c r="F8" s="102" t="s">
        <v>22</v>
      </c>
      <c r="G8" s="97"/>
      <c r="H8" s="842">
        <f>SUM(H9,H12,H15,H18,H25,H28)</f>
        <v>665</v>
      </c>
      <c r="I8" s="842">
        <f>SUM(I9,I12,I15,I18,I25,I28)</f>
        <v>266</v>
      </c>
      <c r="J8" s="843">
        <f>SUM(H8:I8)</f>
        <v>931</v>
      </c>
    </row>
    <row r="9" spans="1:29" ht="12.95" customHeight="1">
      <c r="A9" s="78"/>
      <c r="B9" s="78"/>
      <c r="C9" s="78"/>
      <c r="D9" s="78"/>
      <c r="E9" s="1890"/>
      <c r="F9" s="407" t="s">
        <v>23</v>
      </c>
      <c r="G9" s="178"/>
      <c r="H9" s="844">
        <f>SUM(H10:H11)</f>
        <v>79</v>
      </c>
      <c r="I9" s="844">
        <f>SUM(I10:I11)</f>
        <v>35</v>
      </c>
      <c r="J9" s="845">
        <f>SUM(H9:I9)</f>
        <v>114</v>
      </c>
    </row>
    <row r="10" spans="1:29" ht="12.95" customHeight="1">
      <c r="A10" s="78">
        <v>1</v>
      </c>
      <c r="B10" s="78">
        <v>1</v>
      </c>
      <c r="C10" s="78">
        <v>11</v>
      </c>
      <c r="D10" s="78"/>
      <c r="E10" s="1890"/>
      <c r="F10" s="411"/>
      <c r="G10" s="126" t="s">
        <v>159</v>
      </c>
      <c r="H10" s="374">
        <v>51</v>
      </c>
      <c r="I10" s="374">
        <v>26</v>
      </c>
      <c r="J10" s="313">
        <f>SUM(H10:I10)</f>
        <v>77</v>
      </c>
    </row>
    <row r="11" spans="1:29" ht="12.95" customHeight="1">
      <c r="A11" s="78">
        <v>1</v>
      </c>
      <c r="B11" s="78">
        <v>1</v>
      </c>
      <c r="C11" s="78">
        <v>7</v>
      </c>
      <c r="D11" s="78"/>
      <c r="E11" s="1890"/>
      <c r="F11" s="411"/>
      <c r="G11" s="126" t="s">
        <v>124</v>
      </c>
      <c r="H11" s="374">
        <v>28</v>
      </c>
      <c r="I11" s="374">
        <v>9</v>
      </c>
      <c r="J11" s="313">
        <v>37</v>
      </c>
    </row>
    <row r="12" spans="1:29" ht="12.95" customHeight="1">
      <c r="A12" s="78"/>
      <c r="B12" s="78"/>
      <c r="C12" s="78"/>
      <c r="D12" s="78"/>
      <c r="E12" s="1890"/>
      <c r="F12" s="414" t="s">
        <v>24</v>
      </c>
      <c r="G12" s="69"/>
      <c r="H12" s="846">
        <f>SUM(H13:H14)</f>
        <v>210</v>
      </c>
      <c r="I12" s="846">
        <f>SUM(I13:I14)</f>
        <v>65</v>
      </c>
      <c r="J12" s="474">
        <f>SUM(H12:I12)</f>
        <v>275</v>
      </c>
    </row>
    <row r="13" spans="1:29" ht="12.95" customHeight="1">
      <c r="A13" s="78">
        <v>1</v>
      </c>
      <c r="B13" s="78">
        <v>1</v>
      </c>
      <c r="C13" s="78">
        <v>5</v>
      </c>
      <c r="D13" s="78"/>
      <c r="E13" s="1890"/>
      <c r="F13" s="411"/>
      <c r="G13" s="69" t="s">
        <v>161</v>
      </c>
      <c r="H13" s="374">
        <v>156</v>
      </c>
      <c r="I13" s="374">
        <v>49</v>
      </c>
      <c r="J13" s="313">
        <f t="shared" ref="J13:J68" si="0">SUM(H13:I13)</f>
        <v>205</v>
      </c>
    </row>
    <row r="14" spans="1:29" ht="12.95" customHeight="1">
      <c r="A14" s="78">
        <v>1</v>
      </c>
      <c r="B14" s="78">
        <v>1</v>
      </c>
      <c r="C14" s="78">
        <v>5</v>
      </c>
      <c r="D14" s="78"/>
      <c r="E14" s="1890"/>
      <c r="F14" s="411"/>
      <c r="G14" s="69" t="s">
        <v>162</v>
      </c>
      <c r="H14" s="374">
        <v>54</v>
      </c>
      <c r="I14" s="374">
        <v>16</v>
      </c>
      <c r="J14" s="313">
        <f t="shared" si="0"/>
        <v>70</v>
      </c>
    </row>
    <row r="15" spans="1:29" ht="12.95" customHeight="1">
      <c r="A15" s="78"/>
      <c r="B15" s="78"/>
      <c r="C15" s="78"/>
      <c r="D15" s="78"/>
      <c r="E15" s="1890"/>
      <c r="F15" s="414" t="s">
        <v>25</v>
      </c>
      <c r="G15" s="69"/>
      <c r="H15" s="846">
        <f>SUM(H16:H17)</f>
        <v>160</v>
      </c>
      <c r="I15" s="846">
        <f>SUM(I16:I17)</f>
        <v>54</v>
      </c>
      <c r="J15" s="474">
        <f>SUM(H15:I15)</f>
        <v>214</v>
      </c>
    </row>
    <row r="16" spans="1:29" ht="12.95" customHeight="1">
      <c r="A16" s="78">
        <v>1</v>
      </c>
      <c r="B16" s="78">
        <v>1</v>
      </c>
      <c r="C16" s="78">
        <v>12</v>
      </c>
      <c r="D16" s="78"/>
      <c r="E16" s="1890"/>
      <c r="F16" s="414"/>
      <c r="G16" s="69" t="s">
        <v>412</v>
      </c>
      <c r="H16" s="374">
        <v>0</v>
      </c>
      <c r="I16" s="374">
        <v>0</v>
      </c>
      <c r="J16" s="313">
        <f t="shared" si="0"/>
        <v>0</v>
      </c>
    </row>
    <row r="17" spans="1:10" ht="12.95" customHeight="1">
      <c r="A17" s="78">
        <v>1</v>
      </c>
      <c r="B17" s="78">
        <v>1</v>
      </c>
      <c r="C17" s="78">
        <v>12</v>
      </c>
      <c r="D17" s="78"/>
      <c r="E17" s="1890"/>
      <c r="F17" s="416"/>
      <c r="G17" s="69" t="s">
        <v>164</v>
      </c>
      <c r="H17" s="374">
        <v>160</v>
      </c>
      <c r="I17" s="374">
        <v>54</v>
      </c>
      <c r="J17" s="313">
        <f t="shared" si="0"/>
        <v>214</v>
      </c>
    </row>
    <row r="18" spans="1:10" ht="12.95" customHeight="1">
      <c r="A18" s="78"/>
      <c r="B18" s="78"/>
      <c r="C18" s="78"/>
      <c r="D18" s="78"/>
      <c r="E18" s="1890"/>
      <c r="F18" s="417" t="s">
        <v>26</v>
      </c>
      <c r="G18" s="112"/>
      <c r="H18" s="846">
        <f>SUM(H19:H24)</f>
        <v>118</v>
      </c>
      <c r="I18" s="846">
        <f>SUM(I19:I24)</f>
        <v>50</v>
      </c>
      <c r="J18" s="474">
        <f>SUM(H18:I18)</f>
        <v>168</v>
      </c>
    </row>
    <row r="19" spans="1:10" ht="12.95" customHeight="1">
      <c r="A19" s="78">
        <v>1</v>
      </c>
      <c r="B19" s="78">
        <v>1</v>
      </c>
      <c r="C19" s="78">
        <v>2</v>
      </c>
      <c r="D19" s="78"/>
      <c r="E19" s="1890"/>
      <c r="F19" s="416"/>
      <c r="G19" s="69" t="s">
        <v>165</v>
      </c>
      <c r="H19" s="374">
        <v>28</v>
      </c>
      <c r="I19" s="374">
        <v>16</v>
      </c>
      <c r="J19" s="313">
        <f t="shared" si="0"/>
        <v>44</v>
      </c>
    </row>
    <row r="20" spans="1:10" ht="12.95" customHeight="1">
      <c r="A20" s="78">
        <v>1</v>
      </c>
      <c r="B20" s="78">
        <v>1</v>
      </c>
      <c r="C20" s="78">
        <v>2</v>
      </c>
      <c r="D20" s="78"/>
      <c r="E20" s="1890"/>
      <c r="F20" s="411"/>
      <c r="G20" s="69" t="s">
        <v>166</v>
      </c>
      <c r="H20" s="374">
        <v>10</v>
      </c>
      <c r="I20" s="374">
        <v>6</v>
      </c>
      <c r="J20" s="313">
        <f t="shared" si="0"/>
        <v>16</v>
      </c>
    </row>
    <row r="21" spans="1:10" ht="12.95" customHeight="1">
      <c r="A21" s="78">
        <v>1</v>
      </c>
      <c r="B21" s="78">
        <v>1</v>
      </c>
      <c r="C21" s="78">
        <v>2</v>
      </c>
      <c r="D21" s="78"/>
      <c r="E21" s="1890"/>
      <c r="F21" s="416"/>
      <c r="G21" s="69" t="s">
        <v>167</v>
      </c>
      <c r="H21" s="374">
        <v>7</v>
      </c>
      <c r="I21" s="374">
        <v>9</v>
      </c>
      <c r="J21" s="313">
        <f t="shared" si="0"/>
        <v>16</v>
      </c>
    </row>
    <row r="22" spans="1:10" ht="12.95" customHeight="1">
      <c r="A22" s="78">
        <v>1</v>
      </c>
      <c r="B22" s="78">
        <v>1</v>
      </c>
      <c r="C22" s="78">
        <v>2</v>
      </c>
      <c r="D22" s="78"/>
      <c r="E22" s="1890"/>
      <c r="F22" s="411"/>
      <c r="G22" s="69" t="s">
        <v>168</v>
      </c>
      <c r="H22" s="374">
        <v>19</v>
      </c>
      <c r="I22" s="374">
        <v>11</v>
      </c>
      <c r="J22" s="313">
        <f t="shared" si="0"/>
        <v>30</v>
      </c>
    </row>
    <row r="23" spans="1:10" ht="12" customHeight="1">
      <c r="A23" s="78">
        <v>1</v>
      </c>
      <c r="B23" s="78">
        <v>1</v>
      </c>
      <c r="C23" s="78">
        <v>2</v>
      </c>
      <c r="D23" s="78"/>
      <c r="E23" s="1890"/>
      <c r="F23" s="411"/>
      <c r="G23" s="69" t="s">
        <v>169</v>
      </c>
      <c r="H23" s="374">
        <v>54</v>
      </c>
      <c r="I23" s="374">
        <v>8</v>
      </c>
      <c r="J23" s="313">
        <f t="shared" si="0"/>
        <v>62</v>
      </c>
    </row>
    <row r="24" spans="1:10" ht="12" customHeight="1">
      <c r="A24" s="78">
        <v>1</v>
      </c>
      <c r="B24" s="78">
        <v>1</v>
      </c>
      <c r="C24" s="78">
        <v>2</v>
      </c>
      <c r="D24" s="78"/>
      <c r="E24" s="1890"/>
      <c r="F24" s="411"/>
      <c r="G24" s="126" t="s">
        <v>413</v>
      </c>
      <c r="H24" s="374">
        <v>0</v>
      </c>
      <c r="I24" s="374">
        <v>0</v>
      </c>
      <c r="J24" s="313">
        <f t="shared" si="0"/>
        <v>0</v>
      </c>
    </row>
    <row r="25" spans="1:10" ht="12" customHeight="1">
      <c r="A25" s="78"/>
      <c r="B25" s="78"/>
      <c r="C25" s="78"/>
      <c r="D25" s="78"/>
      <c r="E25" s="1890"/>
      <c r="F25" s="417" t="s">
        <v>27</v>
      </c>
      <c r="G25" s="69"/>
      <c r="H25" s="846">
        <f>SUM(H26:H27)</f>
        <v>32</v>
      </c>
      <c r="I25" s="846">
        <f>SUM(I26:I27)</f>
        <v>14</v>
      </c>
      <c r="J25" s="474">
        <f>SUM(H25:I25)</f>
        <v>46</v>
      </c>
    </row>
    <row r="26" spans="1:10" ht="12" customHeight="1">
      <c r="A26" s="78">
        <v>1</v>
      </c>
      <c r="B26" s="78">
        <v>1</v>
      </c>
      <c r="C26" s="78">
        <v>4</v>
      </c>
      <c r="D26" s="78"/>
      <c r="E26" s="1890"/>
      <c r="F26" s="411"/>
      <c r="G26" s="69" t="s">
        <v>165</v>
      </c>
      <c r="H26" s="374">
        <v>13</v>
      </c>
      <c r="I26" s="374">
        <v>12</v>
      </c>
      <c r="J26" s="313">
        <f t="shared" si="0"/>
        <v>25</v>
      </c>
    </row>
    <row r="27" spans="1:10" ht="12" customHeight="1">
      <c r="A27" s="78">
        <v>1</v>
      </c>
      <c r="B27" s="78">
        <v>1</v>
      </c>
      <c r="C27" s="78">
        <v>4</v>
      </c>
      <c r="D27" s="78"/>
      <c r="E27" s="1890"/>
      <c r="F27" s="411"/>
      <c r="G27" s="126" t="s">
        <v>159</v>
      </c>
      <c r="H27" s="374">
        <v>19</v>
      </c>
      <c r="I27" s="374">
        <v>2</v>
      </c>
      <c r="J27" s="313">
        <f t="shared" si="0"/>
        <v>21</v>
      </c>
    </row>
    <row r="28" spans="1:10" ht="12" customHeight="1">
      <c r="A28" s="78"/>
      <c r="B28" s="78"/>
      <c r="C28" s="78"/>
      <c r="D28" s="78"/>
      <c r="E28" s="1890"/>
      <c r="F28" s="419" t="s">
        <v>69</v>
      </c>
      <c r="G28" s="69"/>
      <c r="H28" s="846">
        <f>SUM(H29)</f>
        <v>66</v>
      </c>
      <c r="I28" s="846">
        <f>SUM(I29)</f>
        <v>48</v>
      </c>
      <c r="J28" s="474">
        <f>SUM(H28:I28)</f>
        <v>114</v>
      </c>
    </row>
    <row r="29" spans="1:10" ht="12" customHeight="1">
      <c r="A29" s="78">
        <v>1</v>
      </c>
      <c r="B29" s="78">
        <v>1</v>
      </c>
      <c r="C29" s="78">
        <v>1</v>
      </c>
      <c r="D29" s="78"/>
      <c r="E29" s="1890"/>
      <c r="F29" s="423"/>
      <c r="G29" s="72" t="s">
        <v>172</v>
      </c>
      <c r="H29" s="847">
        <v>66</v>
      </c>
      <c r="I29" s="847">
        <v>48</v>
      </c>
      <c r="J29" s="478">
        <f t="shared" si="0"/>
        <v>114</v>
      </c>
    </row>
    <row r="30" spans="1:10" ht="12" customHeight="1">
      <c r="A30" s="78"/>
      <c r="B30" s="78"/>
      <c r="C30" s="78"/>
      <c r="D30" s="78"/>
      <c r="E30" s="1819">
        <v>1402</v>
      </c>
      <c r="F30" s="113" t="s">
        <v>29</v>
      </c>
      <c r="G30" s="114"/>
      <c r="H30" s="848">
        <f>SUM(H31,H36,H39,H44,H47,H51,H54,H58)</f>
        <v>845</v>
      </c>
      <c r="I30" s="848">
        <f>SUM(I31,I36,I39,I44,I47,I51,I54,I58)</f>
        <v>1405</v>
      </c>
      <c r="J30" s="319">
        <f>SUM(H30:I30)</f>
        <v>2250</v>
      </c>
    </row>
    <row r="31" spans="1:10" ht="14.25" customHeight="1">
      <c r="A31" s="78"/>
      <c r="B31" s="78"/>
      <c r="C31" s="78"/>
      <c r="D31" s="78"/>
      <c r="E31" s="1820"/>
      <c r="F31" s="414" t="s">
        <v>30</v>
      </c>
      <c r="G31" s="69"/>
      <c r="H31" s="846">
        <f>SUM(H32:H35)</f>
        <v>367</v>
      </c>
      <c r="I31" s="846">
        <f>SUM(I32:I35)</f>
        <v>620</v>
      </c>
      <c r="J31" s="474">
        <f>SUM(H31:I31)</f>
        <v>987</v>
      </c>
    </row>
    <row r="32" spans="1:10" ht="12.95" customHeight="1">
      <c r="A32" s="78">
        <v>2</v>
      </c>
      <c r="B32" s="78">
        <v>4</v>
      </c>
      <c r="C32" s="78">
        <v>11</v>
      </c>
      <c r="D32" s="78"/>
      <c r="E32" s="1820"/>
      <c r="F32" s="411"/>
      <c r="G32" s="69" t="s">
        <v>173</v>
      </c>
      <c r="H32" s="374">
        <v>118</v>
      </c>
      <c r="I32" s="374">
        <v>202</v>
      </c>
      <c r="J32" s="313">
        <f t="shared" si="0"/>
        <v>320</v>
      </c>
    </row>
    <row r="33" spans="1:13" ht="12.95" customHeight="1">
      <c r="A33" s="78">
        <v>2</v>
      </c>
      <c r="B33" s="78">
        <v>4</v>
      </c>
      <c r="C33" s="78">
        <v>11</v>
      </c>
      <c r="D33" s="78"/>
      <c r="E33" s="1820"/>
      <c r="F33" s="411"/>
      <c r="G33" s="69" t="s">
        <v>174</v>
      </c>
      <c r="H33" s="374">
        <v>118</v>
      </c>
      <c r="I33" s="374">
        <v>208</v>
      </c>
      <c r="J33" s="313">
        <f t="shared" si="0"/>
        <v>326</v>
      </c>
    </row>
    <row r="34" spans="1:13" ht="12.95" customHeight="1">
      <c r="A34" s="78">
        <v>2</v>
      </c>
      <c r="B34" s="78">
        <v>4</v>
      </c>
      <c r="C34" s="78">
        <v>11</v>
      </c>
      <c r="D34" s="78"/>
      <c r="E34" s="1820"/>
      <c r="F34" s="411"/>
      <c r="G34" s="69" t="s">
        <v>175</v>
      </c>
      <c r="H34" s="374">
        <v>59</v>
      </c>
      <c r="I34" s="374">
        <v>182</v>
      </c>
      <c r="J34" s="313">
        <f t="shared" si="0"/>
        <v>241</v>
      </c>
    </row>
    <row r="35" spans="1:13" ht="12.95" customHeight="1">
      <c r="A35" s="78">
        <v>2</v>
      </c>
      <c r="B35" s="78">
        <v>6</v>
      </c>
      <c r="C35" s="78">
        <v>11</v>
      </c>
      <c r="D35" s="78"/>
      <c r="E35" s="1820"/>
      <c r="F35" s="416"/>
      <c r="G35" s="69" t="s">
        <v>176</v>
      </c>
      <c r="H35" s="374">
        <v>72</v>
      </c>
      <c r="I35" s="374">
        <v>28</v>
      </c>
      <c r="J35" s="313">
        <f t="shared" si="0"/>
        <v>100</v>
      </c>
    </row>
    <row r="36" spans="1:13" ht="12.95" customHeight="1">
      <c r="A36" s="78"/>
      <c r="B36" s="78"/>
      <c r="C36" s="78"/>
      <c r="D36" s="78"/>
      <c r="E36" s="1820"/>
      <c r="F36" s="414" t="s">
        <v>31</v>
      </c>
      <c r="G36" s="69"/>
      <c r="H36" s="846">
        <f>SUM(H37:H38)</f>
        <v>103</v>
      </c>
      <c r="I36" s="846">
        <f>SUM(I37:I38)</f>
        <v>165</v>
      </c>
      <c r="J36" s="474">
        <f>SUM(H36:I36)</f>
        <v>268</v>
      </c>
    </row>
    <row r="37" spans="1:13" ht="12.95" customHeight="1">
      <c r="A37" s="78">
        <v>2</v>
      </c>
      <c r="B37" s="78">
        <v>4</v>
      </c>
      <c r="C37" s="78">
        <v>10</v>
      </c>
      <c r="D37" s="78"/>
      <c r="E37" s="1820"/>
      <c r="F37" s="411"/>
      <c r="G37" s="69" t="s">
        <v>174</v>
      </c>
      <c r="H37" s="374">
        <v>69</v>
      </c>
      <c r="I37" s="374">
        <v>149</v>
      </c>
      <c r="J37" s="313">
        <f t="shared" si="0"/>
        <v>218</v>
      </c>
      <c r="M37" s="849"/>
    </row>
    <row r="38" spans="1:13" ht="12.95" customHeight="1">
      <c r="A38" s="78">
        <v>2</v>
      </c>
      <c r="B38" s="78">
        <v>6</v>
      </c>
      <c r="C38" s="78">
        <v>11</v>
      </c>
      <c r="D38" s="78"/>
      <c r="E38" s="1820"/>
      <c r="F38" s="411"/>
      <c r="G38" s="69" t="s">
        <v>176</v>
      </c>
      <c r="H38" s="374">
        <v>34</v>
      </c>
      <c r="I38" s="374">
        <v>16</v>
      </c>
      <c r="J38" s="313">
        <f t="shared" si="0"/>
        <v>50</v>
      </c>
    </row>
    <row r="39" spans="1:13" ht="12.95" customHeight="1">
      <c r="A39" s="78"/>
      <c r="B39" s="78"/>
      <c r="C39" s="78"/>
      <c r="D39" s="78"/>
      <c r="E39" s="1820"/>
      <c r="F39" s="414" t="s">
        <v>32</v>
      </c>
      <c r="G39" s="69"/>
      <c r="H39" s="846">
        <f>SUM(H40:H43)</f>
        <v>82</v>
      </c>
      <c r="I39" s="846">
        <f>SUM(I40:I43)</f>
        <v>187</v>
      </c>
      <c r="J39" s="474">
        <f>SUM(H39:I39)</f>
        <v>269</v>
      </c>
    </row>
    <row r="40" spans="1:13" ht="12.95" customHeight="1">
      <c r="A40" s="78">
        <v>2</v>
      </c>
      <c r="B40" s="78">
        <v>4</v>
      </c>
      <c r="C40" s="78">
        <v>10</v>
      </c>
      <c r="D40" s="78"/>
      <c r="E40" s="1820"/>
      <c r="F40" s="411"/>
      <c r="G40" s="69" t="s">
        <v>173</v>
      </c>
      <c r="H40" s="374">
        <v>49</v>
      </c>
      <c r="I40" s="374">
        <v>66</v>
      </c>
      <c r="J40" s="313">
        <f t="shared" si="0"/>
        <v>115</v>
      </c>
    </row>
    <row r="41" spans="1:13" ht="12.95" customHeight="1">
      <c r="A41" s="78">
        <v>2</v>
      </c>
      <c r="B41" s="78">
        <v>4</v>
      </c>
      <c r="C41" s="78">
        <v>10</v>
      </c>
      <c r="D41" s="78"/>
      <c r="E41" s="1820"/>
      <c r="F41" s="411"/>
      <c r="G41" s="69" t="s">
        <v>177</v>
      </c>
      <c r="H41" s="374">
        <v>9</v>
      </c>
      <c r="I41" s="374">
        <v>24</v>
      </c>
      <c r="J41" s="313">
        <f t="shared" si="0"/>
        <v>33</v>
      </c>
    </row>
    <row r="42" spans="1:13" ht="12.95" customHeight="1">
      <c r="A42" s="78">
        <v>2</v>
      </c>
      <c r="B42" s="78">
        <v>4</v>
      </c>
      <c r="C42" s="78">
        <v>10</v>
      </c>
      <c r="D42" s="78"/>
      <c r="E42" s="1820"/>
      <c r="F42" s="411"/>
      <c r="G42" s="69" t="s">
        <v>178</v>
      </c>
      <c r="H42" s="374">
        <v>8</v>
      </c>
      <c r="I42" s="374">
        <v>24</v>
      </c>
      <c r="J42" s="313">
        <f t="shared" si="0"/>
        <v>32</v>
      </c>
    </row>
    <row r="43" spans="1:13" ht="12.95" customHeight="1">
      <c r="A43" s="78">
        <v>2</v>
      </c>
      <c r="B43" s="78">
        <v>4</v>
      </c>
      <c r="C43" s="78">
        <v>10</v>
      </c>
      <c r="D43" s="78"/>
      <c r="E43" s="1820"/>
      <c r="F43" s="411"/>
      <c r="G43" s="69" t="s">
        <v>179</v>
      </c>
      <c r="H43" s="374">
        <v>16</v>
      </c>
      <c r="I43" s="374">
        <v>73</v>
      </c>
      <c r="J43" s="313">
        <f t="shared" si="0"/>
        <v>89</v>
      </c>
    </row>
    <row r="44" spans="1:13" ht="12.95" customHeight="1">
      <c r="A44" s="78"/>
      <c r="B44" s="78"/>
      <c r="C44" s="78"/>
      <c r="D44" s="78"/>
      <c r="E44" s="1820"/>
      <c r="F44" s="414" t="s">
        <v>33</v>
      </c>
      <c r="G44" s="69"/>
      <c r="H44" s="846">
        <f>SUM(H45:H46)</f>
        <v>113</v>
      </c>
      <c r="I44" s="846">
        <f>SUM(I45:I46)</f>
        <v>165</v>
      </c>
      <c r="J44" s="474">
        <f>SUM(H44:I44)</f>
        <v>278</v>
      </c>
    </row>
    <row r="45" spans="1:13" ht="12.95" customHeight="1">
      <c r="A45" s="78">
        <v>2</v>
      </c>
      <c r="B45" s="78">
        <v>4</v>
      </c>
      <c r="C45" s="78">
        <v>3</v>
      </c>
      <c r="D45" s="78"/>
      <c r="E45" s="1820"/>
      <c r="F45" s="416"/>
      <c r="G45" s="69" t="s">
        <v>173</v>
      </c>
      <c r="H45" s="374">
        <v>57</v>
      </c>
      <c r="I45" s="374">
        <v>93</v>
      </c>
      <c r="J45" s="313">
        <f t="shared" si="0"/>
        <v>150</v>
      </c>
    </row>
    <row r="46" spans="1:13" ht="12.95" customHeight="1">
      <c r="A46" s="78">
        <v>2</v>
      </c>
      <c r="B46" s="78">
        <v>4</v>
      </c>
      <c r="C46" s="78">
        <v>3</v>
      </c>
      <c r="D46" s="78"/>
      <c r="E46" s="1820"/>
      <c r="F46" s="416"/>
      <c r="G46" s="69" t="s">
        <v>174</v>
      </c>
      <c r="H46" s="374">
        <v>56</v>
      </c>
      <c r="I46" s="374">
        <v>72</v>
      </c>
      <c r="J46" s="313">
        <f t="shared" si="0"/>
        <v>128</v>
      </c>
    </row>
    <row r="47" spans="1:13" ht="12" customHeight="1">
      <c r="A47" s="78"/>
      <c r="B47" s="78"/>
      <c r="C47" s="78"/>
      <c r="D47" s="78"/>
      <c r="E47" s="1820"/>
      <c r="F47" s="414" t="s">
        <v>34</v>
      </c>
      <c r="G47" s="69"/>
      <c r="H47" s="846">
        <f>SUM(H48:H50)</f>
        <v>73</v>
      </c>
      <c r="I47" s="846">
        <f>SUM(I48:I50)</f>
        <v>121</v>
      </c>
      <c r="J47" s="474">
        <f>SUM(H47:I47)</f>
        <v>194</v>
      </c>
    </row>
    <row r="48" spans="1:13" ht="12.95" customHeight="1">
      <c r="A48" s="78">
        <v>2</v>
      </c>
      <c r="B48" s="78">
        <v>4</v>
      </c>
      <c r="C48" s="78">
        <v>7</v>
      </c>
      <c r="D48" s="78"/>
      <c r="E48" s="1820"/>
      <c r="F48" s="411"/>
      <c r="G48" s="69" t="s">
        <v>173</v>
      </c>
      <c r="H48" s="374">
        <v>39</v>
      </c>
      <c r="I48" s="374">
        <v>57</v>
      </c>
      <c r="J48" s="313">
        <f t="shared" si="0"/>
        <v>96</v>
      </c>
    </row>
    <row r="49" spans="1:10" ht="12" customHeight="1">
      <c r="A49" s="78">
        <v>2</v>
      </c>
      <c r="B49" s="78">
        <v>4</v>
      </c>
      <c r="C49" s="78">
        <v>7</v>
      </c>
      <c r="D49" s="78"/>
      <c r="E49" s="1820"/>
      <c r="F49" s="411"/>
      <c r="G49" s="69" t="s">
        <v>180</v>
      </c>
      <c r="H49" s="374">
        <v>0</v>
      </c>
      <c r="I49" s="374">
        <v>0</v>
      </c>
      <c r="J49" s="313">
        <f t="shared" si="0"/>
        <v>0</v>
      </c>
    </row>
    <row r="50" spans="1:10" ht="12.95" customHeight="1">
      <c r="A50" s="78">
        <v>2</v>
      </c>
      <c r="B50" s="78">
        <v>4</v>
      </c>
      <c r="C50" s="78">
        <v>7</v>
      </c>
      <c r="D50" s="78"/>
      <c r="E50" s="1820"/>
      <c r="F50" s="411"/>
      <c r="G50" s="69" t="s">
        <v>174</v>
      </c>
      <c r="H50" s="374">
        <v>34</v>
      </c>
      <c r="I50" s="374">
        <v>64</v>
      </c>
      <c r="J50" s="313">
        <f t="shared" si="0"/>
        <v>98</v>
      </c>
    </row>
    <row r="51" spans="1:10" ht="12" customHeight="1">
      <c r="A51" s="78"/>
      <c r="B51" s="78"/>
      <c r="C51" s="78"/>
      <c r="D51" s="78"/>
      <c r="E51" s="1820"/>
      <c r="F51" s="414" t="s">
        <v>70</v>
      </c>
      <c r="G51" s="69"/>
      <c r="H51" s="846">
        <f>SUM(H52:H53)</f>
        <v>74</v>
      </c>
      <c r="I51" s="846">
        <f>SUM(I52:I53)</f>
        <v>99</v>
      </c>
      <c r="J51" s="474">
        <f>SUM(H51:I51)</f>
        <v>173</v>
      </c>
    </row>
    <row r="52" spans="1:10" ht="11.25" customHeight="1">
      <c r="A52" s="78">
        <v>2</v>
      </c>
      <c r="B52" s="78">
        <v>4</v>
      </c>
      <c r="C52" s="78">
        <v>1</v>
      </c>
      <c r="D52" s="78"/>
      <c r="E52" s="1820"/>
      <c r="F52" s="416"/>
      <c r="G52" s="69" t="s">
        <v>173</v>
      </c>
      <c r="H52" s="374">
        <v>48</v>
      </c>
      <c r="I52" s="374">
        <v>49</v>
      </c>
      <c r="J52" s="313">
        <f t="shared" si="0"/>
        <v>97</v>
      </c>
    </row>
    <row r="53" spans="1:10" ht="11.25" customHeight="1">
      <c r="A53" s="78">
        <v>2</v>
      </c>
      <c r="B53" s="78">
        <v>4</v>
      </c>
      <c r="C53" s="78">
        <v>1</v>
      </c>
      <c r="D53" s="78"/>
      <c r="E53" s="1820"/>
      <c r="F53" s="416"/>
      <c r="G53" s="69" t="s">
        <v>174</v>
      </c>
      <c r="H53" s="374">
        <v>26</v>
      </c>
      <c r="I53" s="374">
        <v>50</v>
      </c>
      <c r="J53" s="313">
        <f t="shared" si="0"/>
        <v>76</v>
      </c>
    </row>
    <row r="54" spans="1:10" ht="12" customHeight="1">
      <c r="A54" s="78"/>
      <c r="B54" s="78"/>
      <c r="C54" s="78"/>
      <c r="D54" s="78"/>
      <c r="E54" s="1820"/>
      <c r="F54" s="414" t="s">
        <v>36</v>
      </c>
      <c r="G54" s="69"/>
      <c r="H54" s="846">
        <f>SUM(H55:H57)</f>
        <v>33</v>
      </c>
      <c r="I54" s="846">
        <f>SUM(I55:I57)</f>
        <v>48</v>
      </c>
      <c r="J54" s="474">
        <f>SUM(H54:I54)</f>
        <v>81</v>
      </c>
    </row>
    <row r="55" spans="1:10" ht="12" customHeight="1">
      <c r="A55" s="78">
        <v>2</v>
      </c>
      <c r="B55" s="78">
        <v>4</v>
      </c>
      <c r="C55" s="78">
        <v>9</v>
      </c>
      <c r="D55" s="78"/>
      <c r="E55" s="1820"/>
      <c r="F55" s="370"/>
      <c r="G55" s="69" t="s">
        <v>173</v>
      </c>
      <c r="H55" s="374">
        <v>24</v>
      </c>
      <c r="I55" s="374">
        <v>41</v>
      </c>
      <c r="J55" s="313">
        <f t="shared" si="0"/>
        <v>65</v>
      </c>
    </row>
    <row r="56" spans="1:10" ht="12" customHeight="1">
      <c r="A56" s="78">
        <v>2</v>
      </c>
      <c r="B56" s="78">
        <v>4</v>
      </c>
      <c r="C56" s="78">
        <v>9</v>
      </c>
      <c r="D56" s="78"/>
      <c r="E56" s="1820"/>
      <c r="F56" s="370"/>
      <c r="G56" s="69" t="s">
        <v>174</v>
      </c>
      <c r="H56" s="374">
        <v>8</v>
      </c>
      <c r="I56" s="374">
        <v>7</v>
      </c>
      <c r="J56" s="313">
        <f t="shared" si="0"/>
        <v>15</v>
      </c>
    </row>
    <row r="57" spans="1:10" ht="12" customHeight="1">
      <c r="A57" s="78">
        <v>2</v>
      </c>
      <c r="B57" s="78">
        <v>4</v>
      </c>
      <c r="C57" s="78">
        <v>9</v>
      </c>
      <c r="D57" s="78"/>
      <c r="E57" s="1820"/>
      <c r="F57" s="370"/>
      <c r="G57" s="69" t="s">
        <v>179</v>
      </c>
      <c r="H57" s="374">
        <v>1</v>
      </c>
      <c r="I57" s="374">
        <v>0</v>
      </c>
      <c r="J57" s="313">
        <f t="shared" si="0"/>
        <v>1</v>
      </c>
    </row>
    <row r="58" spans="1:10" ht="10.5" customHeight="1">
      <c r="A58" s="78"/>
      <c r="B58" s="78"/>
      <c r="C58" s="78"/>
      <c r="D58" s="78"/>
      <c r="E58" s="1820"/>
      <c r="F58" s="419" t="s">
        <v>37</v>
      </c>
      <c r="G58" s="118"/>
      <c r="H58" s="846">
        <f>SUM(H59)</f>
        <v>0</v>
      </c>
      <c r="I58" s="846">
        <f>SUM(I59)</f>
        <v>0</v>
      </c>
      <c r="J58" s="474">
        <f t="shared" si="0"/>
        <v>0</v>
      </c>
    </row>
    <row r="59" spans="1:10">
      <c r="A59" s="78">
        <v>2</v>
      </c>
      <c r="B59" s="78">
        <v>4</v>
      </c>
      <c r="C59" s="78">
        <v>11</v>
      </c>
      <c r="D59" s="78"/>
      <c r="E59" s="1855"/>
      <c r="F59" s="416"/>
      <c r="G59" s="69" t="s">
        <v>181</v>
      </c>
      <c r="H59" s="374">
        <v>0</v>
      </c>
      <c r="I59" s="374">
        <v>0</v>
      </c>
      <c r="J59" s="313">
        <f t="shared" si="0"/>
        <v>0</v>
      </c>
    </row>
    <row r="60" spans="1:10" ht="12" customHeight="1">
      <c r="A60" s="78"/>
      <c r="B60" s="78"/>
      <c r="C60" s="78"/>
      <c r="D60" s="78"/>
      <c r="E60" s="1819">
        <v>1403</v>
      </c>
      <c r="F60" s="113" t="s">
        <v>38</v>
      </c>
      <c r="G60" s="114"/>
      <c r="H60" s="848">
        <f>SUM(H61+H64+H66)</f>
        <v>62</v>
      </c>
      <c r="I60" s="848">
        <f>SUM(I61+I64+I66)</f>
        <v>81</v>
      </c>
      <c r="J60" s="319">
        <f>SUM(H60:I60)</f>
        <v>143</v>
      </c>
    </row>
    <row r="61" spans="1:10" ht="9.75" customHeight="1">
      <c r="A61" s="78"/>
      <c r="B61" s="78"/>
      <c r="C61" s="78"/>
      <c r="D61" s="78"/>
      <c r="E61" s="1820"/>
      <c r="F61" s="419" t="s">
        <v>39</v>
      </c>
      <c r="G61" s="69"/>
      <c r="H61" s="846">
        <f>SUM(H62:H63)</f>
        <v>15</v>
      </c>
      <c r="I61" s="846">
        <f>SUM(I62:I63)</f>
        <v>25</v>
      </c>
      <c r="J61" s="474">
        <f t="shared" si="0"/>
        <v>40</v>
      </c>
    </row>
    <row r="62" spans="1:10" ht="11.25" customHeight="1">
      <c r="A62" s="78">
        <v>3</v>
      </c>
      <c r="B62" s="78">
        <v>5</v>
      </c>
      <c r="C62" s="78">
        <v>11</v>
      </c>
      <c r="D62" s="78"/>
      <c r="E62" s="1820"/>
      <c r="F62" s="416"/>
      <c r="G62" s="69" t="s">
        <v>182</v>
      </c>
      <c r="H62" s="374">
        <v>0</v>
      </c>
      <c r="I62" s="374">
        <v>0</v>
      </c>
      <c r="J62" s="313">
        <f t="shared" si="0"/>
        <v>0</v>
      </c>
    </row>
    <row r="63" spans="1:10" ht="12" customHeight="1">
      <c r="A63" s="78">
        <v>3</v>
      </c>
      <c r="B63" s="78">
        <v>5</v>
      </c>
      <c r="C63" s="78">
        <v>11</v>
      </c>
      <c r="D63" s="78"/>
      <c r="E63" s="1820"/>
      <c r="F63" s="416"/>
      <c r="G63" s="69" t="s">
        <v>183</v>
      </c>
      <c r="H63" s="374">
        <v>15</v>
      </c>
      <c r="I63" s="374">
        <v>25</v>
      </c>
      <c r="J63" s="313">
        <f t="shared" si="0"/>
        <v>40</v>
      </c>
    </row>
    <row r="64" spans="1:10" ht="11.25" customHeight="1">
      <c r="A64" s="78"/>
      <c r="B64" s="78"/>
      <c r="C64" s="78"/>
      <c r="D64" s="78"/>
      <c r="E64" s="1820"/>
      <c r="F64" s="419" t="s">
        <v>40</v>
      </c>
      <c r="G64" s="69"/>
      <c r="H64" s="846">
        <f>SUM(H65)</f>
        <v>19</v>
      </c>
      <c r="I64" s="846">
        <f>SUM(I65)</f>
        <v>25</v>
      </c>
      <c r="J64" s="474">
        <f t="shared" si="0"/>
        <v>44</v>
      </c>
    </row>
    <row r="65" spans="1:11" ht="12" customHeight="1">
      <c r="A65" s="78">
        <v>3</v>
      </c>
      <c r="B65" s="78">
        <v>5</v>
      </c>
      <c r="C65" s="78">
        <v>8</v>
      </c>
      <c r="D65" s="78"/>
      <c r="E65" s="1820"/>
      <c r="F65" s="416"/>
      <c r="G65" s="69" t="s">
        <v>183</v>
      </c>
      <c r="H65" s="374">
        <v>19</v>
      </c>
      <c r="I65" s="374">
        <v>25</v>
      </c>
      <c r="J65" s="313">
        <f t="shared" si="0"/>
        <v>44</v>
      </c>
    </row>
    <row r="66" spans="1:11" ht="11.25" customHeight="1">
      <c r="A66" s="78"/>
      <c r="B66" s="78"/>
      <c r="C66" s="78"/>
      <c r="D66" s="78"/>
      <c r="E66" s="1820"/>
      <c r="F66" s="419" t="s">
        <v>41</v>
      </c>
      <c r="G66" s="69"/>
      <c r="H66" s="846">
        <f>SUM(H67:H68)</f>
        <v>28</v>
      </c>
      <c r="I66" s="846">
        <f>SUM(I67:I68)</f>
        <v>31</v>
      </c>
      <c r="J66" s="474">
        <f t="shared" si="0"/>
        <v>59</v>
      </c>
    </row>
    <row r="67" spans="1:11" ht="12" customHeight="1">
      <c r="A67" s="78">
        <v>3</v>
      </c>
      <c r="B67" s="78">
        <v>5</v>
      </c>
      <c r="C67" s="78">
        <v>10</v>
      </c>
      <c r="D67" s="78"/>
      <c r="E67" s="1820"/>
      <c r="F67" s="416"/>
      <c r="G67" s="69" t="s">
        <v>183</v>
      </c>
      <c r="H67" s="374">
        <v>28</v>
      </c>
      <c r="I67" s="374">
        <v>31</v>
      </c>
      <c r="J67" s="313">
        <f t="shared" si="0"/>
        <v>59</v>
      </c>
    </row>
    <row r="68" spans="1:11" ht="12" customHeight="1">
      <c r="A68" s="78">
        <v>3</v>
      </c>
      <c r="B68" s="78">
        <v>5</v>
      </c>
      <c r="C68" s="78">
        <v>10</v>
      </c>
      <c r="D68" s="78"/>
      <c r="E68" s="1855"/>
      <c r="F68" s="423"/>
      <c r="G68" s="72" t="s">
        <v>184</v>
      </c>
      <c r="H68" s="326">
        <v>0</v>
      </c>
      <c r="I68" s="326">
        <v>0</v>
      </c>
      <c r="J68" s="478">
        <f t="shared" si="0"/>
        <v>0</v>
      </c>
    </row>
    <row r="69" spans="1:11" ht="12" customHeight="1">
      <c r="A69" s="78"/>
      <c r="B69" s="78"/>
      <c r="C69" s="78"/>
      <c r="D69" s="78"/>
      <c r="E69" s="279"/>
      <c r="F69" s="161"/>
      <c r="G69" s="69"/>
      <c r="H69" s="557"/>
      <c r="I69" s="286"/>
      <c r="J69" s="557" t="s">
        <v>185</v>
      </c>
    </row>
    <row r="70" spans="1:11" ht="12" customHeight="1">
      <c r="A70" s="78"/>
      <c r="B70" s="78"/>
      <c r="C70" s="78"/>
      <c r="D70" s="78"/>
      <c r="E70" s="279"/>
      <c r="F70" s="69"/>
      <c r="G70" s="69"/>
      <c r="H70" s="557"/>
      <c r="I70" s="557"/>
      <c r="J70" s="404" t="s">
        <v>186</v>
      </c>
    </row>
    <row r="71" spans="1:11" ht="7.5" customHeight="1">
      <c r="A71" s="78"/>
      <c r="B71" s="78"/>
      <c r="C71" s="78"/>
      <c r="D71" s="78"/>
      <c r="E71" s="1856" t="s">
        <v>3</v>
      </c>
      <c r="F71" s="178"/>
      <c r="G71" s="178"/>
      <c r="H71" s="295"/>
      <c r="I71" s="840"/>
      <c r="J71" s="841"/>
    </row>
    <row r="72" spans="1:11">
      <c r="A72" s="78"/>
      <c r="B72" s="78"/>
      <c r="C72" s="78"/>
      <c r="D72" s="78"/>
      <c r="E72" s="1872"/>
      <c r="F72" s="97" t="s">
        <v>228</v>
      </c>
      <c r="G72" s="549"/>
      <c r="H72" s="1928" t="s">
        <v>411</v>
      </c>
      <c r="I72" s="1928"/>
      <c r="J72" s="1928"/>
    </row>
    <row r="73" spans="1:11">
      <c r="A73" s="78"/>
      <c r="B73" s="78"/>
      <c r="C73" s="78"/>
      <c r="D73" s="78"/>
      <c r="E73" s="1892"/>
      <c r="F73" s="550"/>
      <c r="G73" s="173"/>
      <c r="H73" s="354" t="s">
        <v>19</v>
      </c>
      <c r="I73" s="354" t="s">
        <v>20</v>
      </c>
      <c r="J73" s="355" t="s">
        <v>21</v>
      </c>
    </row>
    <row r="74" spans="1:11" ht="11.25" customHeight="1">
      <c r="A74" s="78"/>
      <c r="B74" s="78"/>
      <c r="C74" s="78"/>
      <c r="D74" s="78"/>
      <c r="E74" s="1821">
        <v>1404</v>
      </c>
      <c r="F74" s="113" t="s">
        <v>42</v>
      </c>
      <c r="G74" s="114"/>
      <c r="H74" s="848">
        <f>SUM(H75,H77)</f>
        <v>443</v>
      </c>
      <c r="I74" s="848">
        <f>SUM(I75,I77)</f>
        <v>189</v>
      </c>
      <c r="J74" s="319">
        <f>SUM(H74:I74)</f>
        <v>632</v>
      </c>
    </row>
    <row r="75" spans="1:11" ht="10.5" customHeight="1">
      <c r="A75" s="78"/>
      <c r="B75" s="78"/>
      <c r="C75" s="78"/>
      <c r="D75" s="78"/>
      <c r="E75" s="1822"/>
      <c r="F75" s="414" t="s">
        <v>43</v>
      </c>
      <c r="G75" s="69"/>
      <c r="H75" s="846">
        <f>SUM(H76)</f>
        <v>319</v>
      </c>
      <c r="I75" s="846">
        <f>SUM(I76)</f>
        <v>120</v>
      </c>
      <c r="J75" s="474">
        <f>SUM(H75:I75)</f>
        <v>439</v>
      </c>
      <c r="K75" s="71"/>
    </row>
    <row r="76" spans="1:11" ht="12" customHeight="1">
      <c r="A76" s="78">
        <v>4</v>
      </c>
      <c r="B76" s="78">
        <v>6</v>
      </c>
      <c r="C76" s="78">
        <v>11</v>
      </c>
      <c r="D76" s="78"/>
      <c r="E76" s="1834"/>
      <c r="F76" s="411"/>
      <c r="G76" s="69" t="s">
        <v>187</v>
      </c>
      <c r="H76" s="374">
        <v>319</v>
      </c>
      <c r="I76" s="374">
        <v>120</v>
      </c>
      <c r="J76" s="313">
        <f>SUM(H76:I76)</f>
        <v>439</v>
      </c>
      <c r="K76" s="71"/>
    </row>
    <row r="77" spans="1:11" ht="12" customHeight="1">
      <c r="A77" s="78"/>
      <c r="B77" s="78"/>
      <c r="C77" s="78"/>
      <c r="D77" s="78"/>
      <c r="E77" s="1822"/>
      <c r="F77" s="414" t="s">
        <v>44</v>
      </c>
      <c r="G77" s="69"/>
      <c r="H77" s="846">
        <f>SUM(H78)</f>
        <v>124</v>
      </c>
      <c r="I77" s="846">
        <f>SUM(I78)</f>
        <v>69</v>
      </c>
      <c r="J77" s="474">
        <f>H77+I77</f>
        <v>193</v>
      </c>
    </row>
    <row r="78" spans="1:11" ht="12" customHeight="1">
      <c r="A78" s="78">
        <v>4</v>
      </c>
      <c r="B78" s="78">
        <v>6</v>
      </c>
      <c r="C78" s="78">
        <v>11</v>
      </c>
      <c r="D78" s="78"/>
      <c r="E78" s="1834"/>
      <c r="F78" s="411"/>
      <c r="G78" s="69" t="s">
        <v>188</v>
      </c>
      <c r="H78" s="847">
        <v>124</v>
      </c>
      <c r="I78" s="847">
        <v>69</v>
      </c>
      <c r="J78" s="313">
        <f>H78+I78</f>
        <v>193</v>
      </c>
    </row>
    <row r="79" spans="1:11">
      <c r="A79" s="78"/>
      <c r="B79" s="78"/>
      <c r="C79" s="78"/>
      <c r="D79" s="78"/>
      <c r="E79" s="1819">
        <v>1405</v>
      </c>
      <c r="F79" s="124" t="s">
        <v>45</v>
      </c>
      <c r="G79" s="103"/>
      <c r="H79" s="848">
        <f>SUM(H80,H82,H87,H94)</f>
        <v>398</v>
      </c>
      <c r="I79" s="848">
        <f>SUM(I80,I82,I87,I94)</f>
        <v>615</v>
      </c>
      <c r="J79" s="319">
        <f>H79+I79</f>
        <v>1013</v>
      </c>
    </row>
    <row r="80" spans="1:11" ht="12" customHeight="1">
      <c r="A80" s="78"/>
      <c r="B80" s="78"/>
      <c r="C80" s="78"/>
      <c r="D80" s="78"/>
      <c r="E80" s="1820"/>
      <c r="F80" s="414" t="s">
        <v>46</v>
      </c>
      <c r="G80" s="69"/>
      <c r="H80" s="850">
        <f>SUM(H81)</f>
        <v>126</v>
      </c>
      <c r="I80" s="850">
        <f>SUM(I81)</f>
        <v>179</v>
      </c>
      <c r="J80" s="474">
        <f t="shared" ref="J80:J95" si="1">H80+I80</f>
        <v>305</v>
      </c>
    </row>
    <row r="81" spans="1:10" ht="12" customHeight="1">
      <c r="A81" s="78">
        <v>5</v>
      </c>
      <c r="B81" s="78">
        <v>4</v>
      </c>
      <c r="C81" s="78">
        <v>8</v>
      </c>
      <c r="D81" s="78"/>
      <c r="E81" s="1820"/>
      <c r="F81" s="411"/>
      <c r="G81" s="69" t="s">
        <v>189</v>
      </c>
      <c r="H81" s="374">
        <v>126</v>
      </c>
      <c r="I81" s="374">
        <v>179</v>
      </c>
      <c r="J81" s="313">
        <f t="shared" si="1"/>
        <v>305</v>
      </c>
    </row>
    <row r="82" spans="1:10" ht="12" customHeight="1">
      <c r="A82" s="78"/>
      <c r="B82" s="78"/>
      <c r="C82" s="78"/>
      <c r="D82" s="78"/>
      <c r="E82" s="1820"/>
      <c r="F82" s="414" t="s">
        <v>47</v>
      </c>
      <c r="G82" s="69"/>
      <c r="H82" s="846">
        <f>SUM(H83:H86)</f>
        <v>71</v>
      </c>
      <c r="I82" s="846">
        <f>SUM(I83:I86)</f>
        <v>83</v>
      </c>
      <c r="J82" s="474">
        <f t="shared" si="1"/>
        <v>154</v>
      </c>
    </row>
    <row r="83" spans="1:10" ht="12" customHeight="1">
      <c r="A83" s="78">
        <v>5</v>
      </c>
      <c r="B83" s="78">
        <v>4</v>
      </c>
      <c r="C83" s="78">
        <v>8</v>
      </c>
      <c r="D83" s="78"/>
      <c r="E83" s="1820"/>
      <c r="F83" s="416"/>
      <c r="G83" s="69" t="s">
        <v>190</v>
      </c>
      <c r="H83" s="374">
        <v>2</v>
      </c>
      <c r="I83" s="374">
        <v>5</v>
      </c>
      <c r="J83" s="313">
        <f t="shared" si="1"/>
        <v>7</v>
      </c>
    </row>
    <row r="84" spans="1:10" ht="12" customHeight="1">
      <c r="A84" s="78">
        <v>5</v>
      </c>
      <c r="B84" s="78">
        <v>4</v>
      </c>
      <c r="C84" s="78">
        <v>8</v>
      </c>
      <c r="D84" s="78"/>
      <c r="E84" s="1820"/>
      <c r="F84" s="411"/>
      <c r="G84" s="69" t="s">
        <v>191</v>
      </c>
      <c r="H84" s="374">
        <v>54</v>
      </c>
      <c r="I84" s="374">
        <v>39</v>
      </c>
      <c r="J84" s="313">
        <f t="shared" si="1"/>
        <v>93</v>
      </c>
    </row>
    <row r="85" spans="1:10" ht="12" customHeight="1">
      <c r="A85" s="78">
        <v>5</v>
      </c>
      <c r="B85" s="78">
        <v>4</v>
      </c>
      <c r="C85" s="78">
        <v>8</v>
      </c>
      <c r="D85" s="78"/>
      <c r="E85" s="1820"/>
      <c r="F85" s="411"/>
      <c r="G85" s="69" t="s">
        <v>192</v>
      </c>
      <c r="H85" s="374">
        <v>4</v>
      </c>
      <c r="I85" s="374">
        <v>4</v>
      </c>
      <c r="J85" s="313">
        <f t="shared" si="1"/>
        <v>8</v>
      </c>
    </row>
    <row r="86" spans="1:10" ht="12" customHeight="1">
      <c r="A86" s="78">
        <v>5</v>
      </c>
      <c r="B86" s="78">
        <v>4</v>
      </c>
      <c r="C86" s="78">
        <v>8</v>
      </c>
      <c r="D86" s="78"/>
      <c r="E86" s="1820"/>
      <c r="F86" s="411"/>
      <c r="G86" s="69" t="s">
        <v>193</v>
      </c>
      <c r="H86" s="374">
        <v>11</v>
      </c>
      <c r="I86" s="374">
        <v>35</v>
      </c>
      <c r="J86" s="313">
        <f t="shared" si="1"/>
        <v>46</v>
      </c>
    </row>
    <row r="87" spans="1:10" ht="12" customHeight="1">
      <c r="B87" s="78"/>
      <c r="C87" s="78"/>
      <c r="D87" s="78"/>
      <c r="E87" s="1820"/>
      <c r="F87" s="414" t="s">
        <v>48</v>
      </c>
      <c r="G87" s="69"/>
      <c r="H87" s="846">
        <f>SUM(H88:H93)</f>
        <v>190</v>
      </c>
      <c r="I87" s="846">
        <f>SUM(I88:I93)</f>
        <v>343</v>
      </c>
      <c r="J87" s="474">
        <f t="shared" si="1"/>
        <v>533</v>
      </c>
    </row>
    <row r="88" spans="1:10" ht="12" customHeight="1">
      <c r="A88" s="284">
        <v>5</v>
      </c>
      <c r="B88" s="78">
        <v>5</v>
      </c>
      <c r="C88" s="78">
        <v>11</v>
      </c>
      <c r="D88" s="78"/>
      <c r="E88" s="1820"/>
      <c r="F88" s="416"/>
      <c r="G88" s="69" t="s">
        <v>194</v>
      </c>
      <c r="H88" s="374">
        <v>9</v>
      </c>
      <c r="I88" s="374">
        <v>12</v>
      </c>
      <c r="J88" s="313">
        <f t="shared" si="1"/>
        <v>21</v>
      </c>
    </row>
    <row r="89" spans="1:10" ht="12" customHeight="1">
      <c r="A89" s="284">
        <v>5</v>
      </c>
      <c r="B89" s="78">
        <v>5</v>
      </c>
      <c r="C89" s="78">
        <v>11</v>
      </c>
      <c r="D89" s="78"/>
      <c r="E89" s="1820"/>
      <c r="F89" s="416"/>
      <c r="G89" s="69" t="s">
        <v>195</v>
      </c>
      <c r="H89" s="374">
        <v>52</v>
      </c>
      <c r="I89" s="374">
        <v>65</v>
      </c>
      <c r="J89" s="313">
        <f t="shared" si="1"/>
        <v>117</v>
      </c>
    </row>
    <row r="90" spans="1:10" ht="12" customHeight="1">
      <c r="A90" s="284">
        <v>5</v>
      </c>
      <c r="B90" s="78">
        <v>5</v>
      </c>
      <c r="C90" s="78">
        <v>11</v>
      </c>
      <c r="D90" s="78"/>
      <c r="E90" s="1820"/>
      <c r="F90" s="416"/>
      <c r="G90" s="69" t="s">
        <v>196</v>
      </c>
      <c r="H90" s="374">
        <v>6</v>
      </c>
      <c r="I90" s="374">
        <v>2</v>
      </c>
      <c r="J90" s="313">
        <f t="shared" si="1"/>
        <v>8</v>
      </c>
    </row>
    <row r="91" spans="1:10" ht="12" customHeight="1">
      <c r="A91" s="284">
        <v>5</v>
      </c>
      <c r="B91" s="78">
        <v>5</v>
      </c>
      <c r="C91" s="78">
        <v>11</v>
      </c>
      <c r="D91" s="78"/>
      <c r="E91" s="1820"/>
      <c r="F91" s="416"/>
      <c r="G91" s="69" t="s">
        <v>197</v>
      </c>
      <c r="H91" s="374">
        <v>17</v>
      </c>
      <c r="I91" s="374">
        <v>27</v>
      </c>
      <c r="J91" s="313">
        <f t="shared" si="1"/>
        <v>44</v>
      </c>
    </row>
    <row r="92" spans="1:10" ht="12" customHeight="1">
      <c r="A92" s="284">
        <v>5</v>
      </c>
      <c r="B92" s="78">
        <v>5</v>
      </c>
      <c r="C92" s="78">
        <v>11</v>
      </c>
      <c r="D92" s="78"/>
      <c r="E92" s="1820"/>
      <c r="F92" s="416"/>
      <c r="G92" s="69" t="s">
        <v>223</v>
      </c>
      <c r="H92" s="374">
        <v>106</v>
      </c>
      <c r="I92" s="374">
        <v>237</v>
      </c>
      <c r="J92" s="313">
        <f t="shared" si="1"/>
        <v>343</v>
      </c>
    </row>
    <row r="93" spans="1:10" s="71" customFormat="1" ht="12" customHeight="1">
      <c r="A93" s="284">
        <v>5</v>
      </c>
      <c r="B93" s="78">
        <v>5</v>
      </c>
      <c r="C93" s="78">
        <v>11</v>
      </c>
      <c r="D93" s="78"/>
      <c r="E93" s="1820"/>
      <c r="F93" s="416"/>
      <c r="G93" s="126" t="s">
        <v>199</v>
      </c>
      <c r="H93" s="374">
        <v>0</v>
      </c>
      <c r="I93" s="374">
        <v>0</v>
      </c>
      <c r="J93" s="313">
        <f t="shared" si="1"/>
        <v>0</v>
      </c>
    </row>
    <row r="94" spans="1:10" ht="12" customHeight="1">
      <c r="B94" s="78"/>
      <c r="C94" s="78"/>
      <c r="D94" s="78"/>
      <c r="E94" s="1820"/>
      <c r="F94" s="444" t="s">
        <v>49</v>
      </c>
      <c r="G94" s="126"/>
      <c r="H94" s="846">
        <f>SUM(H95)</f>
        <v>11</v>
      </c>
      <c r="I94" s="846">
        <f>SUM(I95)</f>
        <v>10</v>
      </c>
      <c r="J94" s="474">
        <f t="shared" si="1"/>
        <v>21</v>
      </c>
    </row>
    <row r="95" spans="1:10" ht="12" customHeight="1">
      <c r="A95" s="284">
        <v>5</v>
      </c>
      <c r="B95" s="78">
        <v>4</v>
      </c>
      <c r="C95" s="78">
        <v>8</v>
      </c>
      <c r="D95" s="78"/>
      <c r="E95" s="1820"/>
      <c r="F95" s="416"/>
      <c r="G95" s="69" t="s">
        <v>200</v>
      </c>
      <c r="H95" s="374">
        <v>11</v>
      </c>
      <c r="I95" s="374">
        <v>10</v>
      </c>
      <c r="J95" s="313">
        <f t="shared" si="1"/>
        <v>21</v>
      </c>
    </row>
    <row r="96" spans="1:10" ht="12" customHeight="1">
      <c r="B96" s="78"/>
      <c r="C96" s="78"/>
      <c r="D96" s="78"/>
      <c r="E96" s="1819">
        <v>1406</v>
      </c>
      <c r="F96" s="113" t="s">
        <v>50</v>
      </c>
      <c r="G96" s="114"/>
      <c r="H96" s="848">
        <f>SUM(H97,H100,H103,H105)</f>
        <v>448</v>
      </c>
      <c r="I96" s="848">
        <f>SUM(I97,I100,I103,I105)</f>
        <v>496</v>
      </c>
      <c r="J96" s="319">
        <f>H96+I96</f>
        <v>944</v>
      </c>
    </row>
    <row r="97" spans="1:10" ht="12" customHeight="1">
      <c r="B97" s="78"/>
      <c r="C97" s="78"/>
      <c r="D97" s="78"/>
      <c r="E97" s="1820"/>
      <c r="F97" s="414" t="s">
        <v>51</v>
      </c>
      <c r="G97" s="69"/>
      <c r="H97" s="846">
        <f>SUM(H98:H99)</f>
        <v>229</v>
      </c>
      <c r="I97" s="846">
        <f>SUM(I98:I99)</f>
        <v>219</v>
      </c>
      <c r="J97" s="474">
        <f>H97+I97</f>
        <v>448</v>
      </c>
    </row>
    <row r="98" spans="1:10" ht="12" customHeight="1">
      <c r="A98" s="284">
        <v>6</v>
      </c>
      <c r="B98" s="78">
        <v>5</v>
      </c>
      <c r="C98" s="78">
        <v>6</v>
      </c>
      <c r="D98" s="78"/>
      <c r="E98" s="1820"/>
      <c r="F98" s="445"/>
      <c r="G98" s="69" t="s">
        <v>229</v>
      </c>
      <c r="H98" s="374">
        <v>14</v>
      </c>
      <c r="I98" s="374">
        <v>23</v>
      </c>
      <c r="J98" s="313">
        <f t="shared" ref="J98:J122" si="2">H98+I98</f>
        <v>37</v>
      </c>
    </row>
    <row r="99" spans="1:10" ht="12" customHeight="1">
      <c r="A99" s="284">
        <v>6</v>
      </c>
      <c r="B99" s="78">
        <v>2</v>
      </c>
      <c r="C99" s="78">
        <v>11</v>
      </c>
      <c r="D99" s="78"/>
      <c r="E99" s="1820"/>
      <c r="F99" s="445"/>
      <c r="G99" s="69" t="s">
        <v>202</v>
      </c>
      <c r="H99" s="374">
        <v>215</v>
      </c>
      <c r="I99" s="374">
        <v>196</v>
      </c>
      <c r="J99" s="313">
        <f t="shared" si="2"/>
        <v>411</v>
      </c>
    </row>
    <row r="100" spans="1:10" ht="12" customHeight="1">
      <c r="B100" s="78"/>
      <c r="C100" s="78"/>
      <c r="D100" s="78"/>
      <c r="E100" s="1820"/>
      <c r="F100" s="414" t="s">
        <v>52</v>
      </c>
      <c r="G100" s="69"/>
      <c r="H100" s="846">
        <f>SUM(H101:H102)</f>
        <v>144</v>
      </c>
      <c r="I100" s="846">
        <f>SUM(I101:I102)</f>
        <v>177</v>
      </c>
      <c r="J100" s="474">
        <f>H100+I100</f>
        <v>321</v>
      </c>
    </row>
    <row r="101" spans="1:10" ht="12" customHeight="1">
      <c r="A101" s="284">
        <v>6</v>
      </c>
      <c r="B101" s="78">
        <v>2</v>
      </c>
      <c r="C101" s="78">
        <v>10</v>
      </c>
      <c r="D101" s="78"/>
      <c r="E101" s="1820"/>
      <c r="F101" s="411"/>
      <c r="G101" s="69" t="s">
        <v>203</v>
      </c>
      <c r="H101" s="374">
        <v>102</v>
      </c>
      <c r="I101" s="374">
        <v>127</v>
      </c>
      <c r="J101" s="313">
        <f t="shared" si="2"/>
        <v>229</v>
      </c>
    </row>
    <row r="102" spans="1:10" ht="12" customHeight="1">
      <c r="A102" s="284">
        <v>6</v>
      </c>
      <c r="B102" s="78">
        <v>2</v>
      </c>
      <c r="C102" s="78">
        <v>6</v>
      </c>
      <c r="D102" s="78"/>
      <c r="E102" s="1820"/>
      <c r="F102" s="411"/>
      <c r="G102" s="69" t="s">
        <v>204</v>
      </c>
      <c r="H102" s="374">
        <v>42</v>
      </c>
      <c r="I102" s="374">
        <v>50</v>
      </c>
      <c r="J102" s="313">
        <f t="shared" si="2"/>
        <v>92</v>
      </c>
    </row>
    <row r="103" spans="1:10" ht="12" customHeight="1">
      <c r="B103" s="78"/>
      <c r="C103" s="78"/>
      <c r="D103" s="78"/>
      <c r="E103" s="1820"/>
      <c r="F103" s="414" t="s">
        <v>53</v>
      </c>
      <c r="G103" s="69"/>
      <c r="H103" s="846">
        <f>SUM(H104)</f>
        <v>75</v>
      </c>
      <c r="I103" s="846">
        <f>SUM(I104)</f>
        <v>100</v>
      </c>
      <c r="J103" s="474">
        <f t="shared" si="2"/>
        <v>175</v>
      </c>
    </row>
    <row r="104" spans="1:10" ht="12" customHeight="1">
      <c r="A104" s="284">
        <v>6</v>
      </c>
      <c r="B104" s="78">
        <v>2</v>
      </c>
      <c r="C104" s="78">
        <v>10</v>
      </c>
      <c r="D104" s="78"/>
      <c r="E104" s="1820"/>
      <c r="F104" s="445"/>
      <c r="G104" s="69" t="s">
        <v>205</v>
      </c>
      <c r="H104" s="374">
        <v>75</v>
      </c>
      <c r="I104" s="374">
        <v>100</v>
      </c>
      <c r="J104" s="313">
        <f t="shared" si="2"/>
        <v>175</v>
      </c>
    </row>
    <row r="105" spans="1:10" ht="12" customHeight="1">
      <c r="B105" s="78"/>
      <c r="C105" s="78"/>
      <c r="D105" s="78"/>
      <c r="E105" s="1820"/>
      <c r="F105" s="414" t="s">
        <v>54</v>
      </c>
      <c r="G105" s="69"/>
      <c r="H105" s="846">
        <f>SUM(H106)</f>
        <v>0</v>
      </c>
      <c r="I105" s="846">
        <f>SUM(I106)</f>
        <v>0</v>
      </c>
      <c r="J105" s="474">
        <f t="shared" si="2"/>
        <v>0</v>
      </c>
    </row>
    <row r="106" spans="1:10" ht="12" customHeight="1">
      <c r="A106" s="284">
        <v>6</v>
      </c>
      <c r="B106" s="78">
        <v>4</v>
      </c>
      <c r="C106" s="78">
        <v>11</v>
      </c>
      <c r="D106" s="78"/>
      <c r="E106" s="1855"/>
      <c r="F106" s="411"/>
      <c r="G106" s="69" t="s">
        <v>206</v>
      </c>
      <c r="H106" s="374">
        <v>0</v>
      </c>
      <c r="I106" s="374">
        <v>0</v>
      </c>
      <c r="J106" s="313">
        <f t="shared" si="2"/>
        <v>0</v>
      </c>
    </row>
    <row r="107" spans="1:10" ht="12" customHeight="1">
      <c r="B107" s="78"/>
      <c r="C107" s="78"/>
      <c r="D107" s="78"/>
      <c r="E107" s="1821">
        <v>1407</v>
      </c>
      <c r="F107" s="124" t="s">
        <v>55</v>
      </c>
      <c r="G107" s="114"/>
      <c r="H107" s="848">
        <f>SUM(H108+H111)</f>
        <v>47</v>
      </c>
      <c r="I107" s="848">
        <f>SUM(I108+I111)</f>
        <v>51</v>
      </c>
      <c r="J107" s="319">
        <f t="shared" si="2"/>
        <v>98</v>
      </c>
    </row>
    <row r="108" spans="1:10" ht="12" customHeight="1">
      <c r="B108" s="78"/>
      <c r="C108" s="78"/>
      <c r="D108" s="78"/>
      <c r="E108" s="1822"/>
      <c r="F108" s="414" t="s">
        <v>56</v>
      </c>
      <c r="G108" s="69"/>
      <c r="H108" s="846">
        <f>SUM(H109:H110)</f>
        <v>15</v>
      </c>
      <c r="I108" s="846">
        <f>SUM(I109:I110)</f>
        <v>15</v>
      </c>
      <c r="J108" s="474">
        <f>H108+I108</f>
        <v>30</v>
      </c>
    </row>
    <row r="109" spans="1:10" ht="12" customHeight="1">
      <c r="A109" s="284">
        <v>7</v>
      </c>
      <c r="B109" s="78">
        <v>3</v>
      </c>
      <c r="C109" s="78">
        <v>11</v>
      </c>
      <c r="D109" s="78"/>
      <c r="E109" s="1822"/>
      <c r="F109" s="419"/>
      <c r="G109" s="69" t="s">
        <v>207</v>
      </c>
      <c r="H109" s="374">
        <v>10</v>
      </c>
      <c r="I109" s="374">
        <v>6</v>
      </c>
      <c r="J109" s="313">
        <f>H109+I109</f>
        <v>16</v>
      </c>
    </row>
    <row r="110" spans="1:10" ht="12" customHeight="1">
      <c r="A110" s="284">
        <v>7</v>
      </c>
      <c r="B110" s="78">
        <v>3</v>
      </c>
      <c r="C110" s="78">
        <v>11</v>
      </c>
      <c r="D110" s="78"/>
      <c r="E110" s="1822"/>
      <c r="F110" s="411"/>
      <c r="G110" s="69" t="s">
        <v>208</v>
      </c>
      <c r="H110" s="374">
        <v>5</v>
      </c>
      <c r="I110" s="374">
        <v>9</v>
      </c>
      <c r="J110" s="313">
        <f>H110+I110</f>
        <v>14</v>
      </c>
    </row>
    <row r="111" spans="1:10" ht="12" customHeight="1">
      <c r="B111" s="78"/>
      <c r="C111" s="78"/>
      <c r="D111" s="78"/>
      <c r="E111" s="1822"/>
      <c r="F111" s="419" t="s">
        <v>71</v>
      </c>
      <c r="G111" s="118"/>
      <c r="H111" s="846">
        <f>SUM(H112:H113)</f>
        <v>32</v>
      </c>
      <c r="I111" s="846">
        <f>SUM(I112:I113)</f>
        <v>36</v>
      </c>
      <c r="J111" s="474">
        <f t="shared" si="2"/>
        <v>68</v>
      </c>
    </row>
    <row r="112" spans="1:10" ht="12" customHeight="1">
      <c r="A112" s="284">
        <v>7</v>
      </c>
      <c r="B112" s="78">
        <v>6</v>
      </c>
      <c r="C112" s="78">
        <v>10</v>
      </c>
      <c r="D112" s="78"/>
      <c r="E112" s="1822"/>
      <c r="F112" s="416"/>
      <c r="G112" s="69" t="s">
        <v>209</v>
      </c>
      <c r="H112" s="374">
        <v>25</v>
      </c>
      <c r="I112" s="374">
        <v>25</v>
      </c>
      <c r="J112" s="313">
        <f t="shared" si="2"/>
        <v>50</v>
      </c>
    </row>
    <row r="113" spans="1:11" ht="12" customHeight="1">
      <c r="A113" s="284">
        <v>7</v>
      </c>
      <c r="B113" s="78">
        <v>6</v>
      </c>
      <c r="C113" s="78">
        <v>10</v>
      </c>
      <c r="D113" s="78"/>
      <c r="E113" s="1822"/>
      <c r="F113" s="411"/>
      <c r="G113" s="69" t="s">
        <v>210</v>
      </c>
      <c r="H113" s="374">
        <v>7</v>
      </c>
      <c r="I113" s="374">
        <v>11</v>
      </c>
      <c r="J113" s="313">
        <f t="shared" si="2"/>
        <v>18</v>
      </c>
    </row>
    <row r="114" spans="1:11" ht="12" customHeight="1">
      <c r="B114" s="78"/>
      <c r="C114" s="78"/>
      <c r="D114" s="78"/>
      <c r="E114" s="1821">
        <v>1408</v>
      </c>
      <c r="F114" s="124" t="s">
        <v>58</v>
      </c>
      <c r="G114" s="127"/>
      <c r="H114" s="848">
        <f>SUM(H115,H119,H121)</f>
        <v>3</v>
      </c>
      <c r="I114" s="848">
        <f>SUM(I115,I119,I121)</f>
        <v>2</v>
      </c>
      <c r="J114" s="319">
        <f t="shared" si="2"/>
        <v>5</v>
      </c>
    </row>
    <row r="115" spans="1:11" ht="12" customHeight="1">
      <c r="B115" s="78"/>
      <c r="C115" s="78"/>
      <c r="D115" s="78"/>
      <c r="E115" s="1822"/>
      <c r="F115" s="419" t="s">
        <v>59</v>
      </c>
      <c r="G115" s="69"/>
      <c r="H115" s="846">
        <f>SUM(H116:H118)</f>
        <v>0</v>
      </c>
      <c r="I115" s="846">
        <f>SUM(I116:I118)</f>
        <v>0</v>
      </c>
      <c r="J115" s="474">
        <f t="shared" si="2"/>
        <v>0</v>
      </c>
    </row>
    <row r="116" spans="1:11" ht="12" customHeight="1">
      <c r="A116" s="284">
        <v>8</v>
      </c>
      <c r="B116" s="78">
        <v>4</v>
      </c>
      <c r="C116" s="78">
        <v>11</v>
      </c>
      <c r="D116" s="78"/>
      <c r="E116" s="1822"/>
      <c r="F116" s="419"/>
      <c r="G116" s="69" t="s">
        <v>211</v>
      </c>
      <c r="H116" s="374">
        <v>0</v>
      </c>
      <c r="I116" s="374">
        <v>0</v>
      </c>
      <c r="J116" s="313">
        <f t="shared" si="2"/>
        <v>0</v>
      </c>
    </row>
    <row r="117" spans="1:11" ht="12" customHeight="1">
      <c r="A117" s="284">
        <v>8</v>
      </c>
      <c r="B117" s="78">
        <v>3</v>
      </c>
      <c r="C117" s="78">
        <v>11</v>
      </c>
      <c r="D117" s="78"/>
      <c r="E117" s="1822"/>
      <c r="F117" s="419"/>
      <c r="G117" s="69" t="s">
        <v>212</v>
      </c>
      <c r="H117" s="374">
        <v>0</v>
      </c>
      <c r="I117" s="374">
        <v>0</v>
      </c>
      <c r="J117" s="313">
        <f t="shared" si="2"/>
        <v>0</v>
      </c>
    </row>
    <row r="118" spans="1:11" ht="10.5" customHeight="1">
      <c r="A118" s="284">
        <v>8</v>
      </c>
      <c r="B118" s="78">
        <v>4</v>
      </c>
      <c r="C118" s="78">
        <v>11</v>
      </c>
      <c r="D118" s="78"/>
      <c r="E118" s="1822"/>
      <c r="F118" s="419"/>
      <c r="G118" s="69" t="s">
        <v>213</v>
      </c>
      <c r="H118" s="374">
        <v>0</v>
      </c>
      <c r="I118" s="374">
        <v>0</v>
      </c>
      <c r="J118" s="313">
        <f t="shared" si="2"/>
        <v>0</v>
      </c>
    </row>
    <row r="119" spans="1:11" ht="10.5" customHeight="1">
      <c r="B119" s="78"/>
      <c r="C119" s="78"/>
      <c r="D119" s="78"/>
      <c r="E119" s="1822"/>
      <c r="F119" s="419" t="s">
        <v>60</v>
      </c>
      <c r="G119" s="118"/>
      <c r="H119" s="846">
        <f>SUM(H120)</f>
        <v>0</v>
      </c>
      <c r="I119" s="846">
        <f>SUM(I120)</f>
        <v>0</v>
      </c>
      <c r="J119" s="474">
        <f t="shared" si="2"/>
        <v>0</v>
      </c>
    </row>
    <row r="120" spans="1:11">
      <c r="A120" s="284">
        <v>8</v>
      </c>
      <c r="B120" s="78">
        <v>4</v>
      </c>
      <c r="C120" s="78">
        <v>11</v>
      </c>
      <c r="D120" s="78"/>
      <c r="E120" s="1822"/>
      <c r="F120" s="416"/>
      <c r="G120" s="69" t="s">
        <v>214</v>
      </c>
      <c r="H120" s="374">
        <v>0</v>
      </c>
      <c r="I120" s="374">
        <v>0</v>
      </c>
      <c r="J120" s="313">
        <f t="shared" si="2"/>
        <v>0</v>
      </c>
    </row>
    <row r="121" spans="1:11" ht="10.5" customHeight="1">
      <c r="B121" s="78"/>
      <c r="C121" s="78"/>
      <c r="D121" s="78"/>
      <c r="E121" s="1822"/>
      <c r="F121" s="414" t="s">
        <v>61</v>
      </c>
      <c r="G121" s="69"/>
      <c r="H121" s="846">
        <f>SUM(H122)</f>
        <v>3</v>
      </c>
      <c r="I121" s="846">
        <f>SUM(I122)</f>
        <v>2</v>
      </c>
      <c r="J121" s="474">
        <f t="shared" si="2"/>
        <v>5</v>
      </c>
    </row>
    <row r="122" spans="1:11" ht="10.5" customHeight="1">
      <c r="A122" s="284">
        <v>8</v>
      </c>
      <c r="B122" s="78">
        <v>5</v>
      </c>
      <c r="C122" s="78">
        <v>11</v>
      </c>
      <c r="D122" s="78"/>
      <c r="E122" s="1823"/>
      <c r="F122" s="558"/>
      <c r="G122" s="72" t="s">
        <v>215</v>
      </c>
      <c r="H122" s="847">
        <v>3</v>
      </c>
      <c r="I122" s="847">
        <v>2</v>
      </c>
      <c r="J122" s="478">
        <f t="shared" si="2"/>
        <v>5</v>
      </c>
    </row>
    <row r="123" spans="1:11" ht="12" customHeight="1">
      <c r="B123" s="78"/>
      <c r="C123" s="78"/>
      <c r="D123" s="78"/>
      <c r="E123" s="123"/>
      <c r="F123" s="127" t="s">
        <v>63</v>
      </c>
      <c r="G123" s="114"/>
      <c r="H123" s="848">
        <f>SUM(H124,H126)</f>
        <v>107</v>
      </c>
      <c r="I123" s="848">
        <f>SUM(I124,I126)</f>
        <v>242</v>
      </c>
      <c r="J123" s="848">
        <f>SUM(H123:I123)</f>
        <v>349</v>
      </c>
      <c r="K123" s="370"/>
    </row>
    <row r="124" spans="1:11" ht="10.5" customHeight="1">
      <c r="B124" s="78"/>
      <c r="C124" s="78"/>
      <c r="D124" s="78"/>
      <c r="E124" s="628"/>
      <c r="F124" s="367" t="s">
        <v>64</v>
      </c>
      <c r="G124" s="132"/>
      <c r="H124" s="846">
        <f>SUM(H125)</f>
        <v>91</v>
      </c>
      <c r="I124" s="846">
        <f>SUM(I125)</f>
        <v>220</v>
      </c>
      <c r="J124" s="474">
        <f>H124+I124</f>
        <v>311</v>
      </c>
    </row>
    <row r="125" spans="1:11" ht="10.5" customHeight="1">
      <c r="A125" s="284">
        <v>9</v>
      </c>
      <c r="B125" s="78">
        <v>5</v>
      </c>
      <c r="C125" s="78">
        <v>10</v>
      </c>
      <c r="D125" s="78"/>
      <c r="E125" s="628"/>
      <c r="F125" s="161"/>
      <c r="G125" s="69" t="s">
        <v>216</v>
      </c>
      <c r="H125" s="374">
        <v>91</v>
      </c>
      <c r="I125" s="374">
        <v>220</v>
      </c>
      <c r="J125" s="313">
        <f>H125+I125</f>
        <v>311</v>
      </c>
    </row>
    <row r="126" spans="1:11" ht="10.5" customHeight="1">
      <c r="B126" s="78"/>
      <c r="C126" s="78"/>
      <c r="D126" s="78"/>
      <c r="E126" s="628"/>
      <c r="F126" s="419" t="s">
        <v>73</v>
      </c>
      <c r="G126" s="118"/>
      <c r="H126" s="846">
        <f>SUM(H127)</f>
        <v>16</v>
      </c>
      <c r="I126" s="846">
        <f>SUM(I127)</f>
        <v>22</v>
      </c>
      <c r="J126" s="474">
        <f>H126+I126</f>
        <v>38</v>
      </c>
    </row>
    <row r="127" spans="1:11" ht="10.5" customHeight="1">
      <c r="A127" s="284">
        <v>9</v>
      </c>
      <c r="B127" s="78">
        <v>5</v>
      </c>
      <c r="C127" s="78">
        <v>13</v>
      </c>
      <c r="D127" s="78"/>
      <c r="E127" s="632"/>
      <c r="F127" s="416"/>
      <c r="G127" s="69" t="s">
        <v>198</v>
      </c>
      <c r="H127" s="374">
        <v>16</v>
      </c>
      <c r="I127" s="374">
        <v>22</v>
      </c>
      <c r="J127" s="313">
        <f>H127+I127</f>
        <v>38</v>
      </c>
    </row>
    <row r="128" spans="1:11">
      <c r="B128" s="78"/>
      <c r="C128" s="78"/>
      <c r="D128" s="78"/>
      <c r="E128" s="851"/>
      <c r="F128" s="1825" t="s">
        <v>21</v>
      </c>
      <c r="G128" s="1826"/>
      <c r="H128" s="852">
        <f>SUM(H8+H30+H60+H74+H79+H96+H107+H114+H123)</f>
        <v>3018</v>
      </c>
      <c r="I128" s="852">
        <f>SUM(I8+I30+I60+I74+I79+I96+I107+I114+I123)</f>
        <v>3347</v>
      </c>
      <c r="J128" s="853">
        <f>SUM(J8+J30+J60+J74+J79+J96+J107+J114+J123)</f>
        <v>6365</v>
      </c>
    </row>
    <row r="129" spans="5:10" ht="10.5" customHeight="1">
      <c r="E129" s="279"/>
      <c r="F129" s="1930" t="s">
        <v>414</v>
      </c>
      <c r="G129" s="1930"/>
      <c r="H129" s="1930"/>
      <c r="I129" s="1930"/>
      <c r="J129" s="1930"/>
    </row>
    <row r="130" spans="5:10" ht="10.5" customHeight="1">
      <c r="E130" s="279"/>
      <c r="F130" s="1929"/>
      <c r="G130" s="1929"/>
      <c r="H130" s="1929"/>
      <c r="I130" s="1929"/>
      <c r="J130" s="1929"/>
    </row>
    <row r="131" spans="5:10" ht="9" customHeight="1"/>
    <row r="132" spans="5:10" ht="15.75" customHeight="1">
      <c r="E132" s="279"/>
      <c r="G132" s="69"/>
    </row>
    <row r="133" spans="5:10" ht="9" customHeight="1">
      <c r="E133" s="279"/>
    </row>
    <row r="134" spans="5:10" ht="12.75" customHeight="1"/>
    <row r="135" spans="5:10" ht="9" customHeight="1">
      <c r="E135" s="279"/>
    </row>
    <row r="136" spans="5:10" ht="9" customHeight="1">
      <c r="E136" s="279"/>
    </row>
    <row r="137" spans="5:10" ht="9" customHeight="1"/>
    <row r="138" spans="5:10" ht="9" customHeight="1"/>
    <row r="139" spans="5:10" ht="9" customHeight="1"/>
    <row r="140" spans="5:10" ht="9" customHeight="1"/>
    <row r="141" spans="5:10" ht="9" customHeight="1"/>
    <row r="142" spans="5:10" ht="9" customHeight="1"/>
    <row r="143" spans="5:10" ht="9" customHeight="1"/>
    <row r="144" spans="5:10" ht="9" customHeight="1"/>
    <row r="145" ht="9" customHeight="1"/>
    <row r="146" ht="9" customHeight="1"/>
    <row r="147" ht="9" customHeight="1"/>
    <row r="148" ht="9" customHeight="1"/>
    <row r="149" ht="9" customHeight="1"/>
    <row r="150" ht="9" customHeight="1"/>
    <row r="151" ht="9" customHeight="1"/>
    <row r="152" ht="9" customHeight="1"/>
    <row r="153" ht="9" customHeight="1"/>
    <row r="154" ht="9" customHeight="1"/>
    <row r="155" ht="9" customHeight="1"/>
    <row r="156" ht="9" customHeight="1"/>
    <row r="157" ht="9" customHeight="1"/>
    <row r="158" ht="9" customHeight="1"/>
    <row r="159" ht="9" customHeight="1"/>
    <row r="16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spans="6:7" ht="9" customHeight="1"/>
    <row r="210" spans="6:7" ht="9" customHeight="1"/>
    <row r="211" spans="6:7" ht="9" customHeight="1"/>
    <row r="212" spans="6:7" ht="9" customHeight="1"/>
    <row r="213" spans="6:7" ht="9" customHeight="1"/>
    <row r="214" spans="6:7" ht="9" customHeight="1"/>
    <row r="215" spans="6:7" ht="9" customHeight="1"/>
    <row r="216" spans="6:7" ht="9" customHeight="1"/>
    <row r="217" spans="6:7" ht="9" customHeight="1"/>
    <row r="218" spans="6:7" ht="9" customHeight="1"/>
    <row r="219" spans="6:7" ht="9" customHeight="1"/>
    <row r="220" spans="6:7" ht="9" customHeight="1"/>
    <row r="221" spans="6:7" ht="9" customHeight="1">
      <c r="F221" s="69"/>
      <c r="G221" s="69"/>
    </row>
    <row r="222" spans="6:7" ht="9" customHeight="1"/>
    <row r="223" spans="6:7" ht="9" customHeight="1"/>
    <row r="224" spans="6:7"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sheetData>
  <mergeCells count="18">
    <mergeCell ref="F130:J130"/>
    <mergeCell ref="E30:E59"/>
    <mergeCell ref="E60:E68"/>
    <mergeCell ref="E71:E73"/>
    <mergeCell ref="H72:J72"/>
    <mergeCell ref="E74:E78"/>
    <mergeCell ref="E79:E95"/>
    <mergeCell ref="E96:E106"/>
    <mergeCell ref="E107:E113"/>
    <mergeCell ref="E114:E122"/>
    <mergeCell ref="F128:G128"/>
    <mergeCell ref="F129:J129"/>
    <mergeCell ref="E8:E29"/>
    <mergeCell ref="E2:J2"/>
    <mergeCell ref="L2:Z2"/>
    <mergeCell ref="E3:J3"/>
    <mergeCell ref="E5:E7"/>
    <mergeCell ref="H6:J6"/>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483"/>
  <sheetViews>
    <sheetView topLeftCell="D1" workbookViewId="0">
      <selection activeCell="G15" sqref="G15"/>
    </sheetView>
  </sheetViews>
  <sheetFormatPr baseColWidth="10" defaultRowHeight="12.75"/>
  <cols>
    <col min="1" max="2" width="1.85546875" style="284" hidden="1" customWidth="1"/>
    <col min="3" max="3" width="2.7109375" style="284" hidden="1" customWidth="1"/>
    <col min="4" max="4" width="2.7109375" style="284" customWidth="1"/>
    <col min="5" max="5" width="7.5703125" style="65" customWidth="1"/>
    <col min="6" max="6" width="1.5703125" style="65" customWidth="1"/>
    <col min="7" max="7" width="59" style="65" customWidth="1"/>
    <col min="8" max="8" width="9.7109375" style="65" customWidth="1"/>
    <col min="9" max="9" width="1" style="65" customWidth="1"/>
    <col min="10" max="10" width="6.140625" style="65" customWidth="1"/>
    <col min="11" max="11" width="8.5703125" style="65" customWidth="1"/>
    <col min="12" max="12" width="9.28515625" style="65" customWidth="1"/>
    <col min="13" max="13" width="7.85546875" style="65" bestFit="1" customWidth="1"/>
    <col min="14" max="14" width="6.7109375" style="65" bestFit="1" customWidth="1"/>
    <col min="15" max="15" width="7" style="65" customWidth="1"/>
    <col min="16" max="17" width="11.42578125" style="65"/>
    <col min="18" max="18" width="4.7109375" style="65" customWidth="1"/>
    <col min="19" max="19" width="5" style="65" customWidth="1"/>
    <col min="20" max="20" width="2.28515625" style="65" customWidth="1"/>
    <col min="21" max="21" width="26" style="65" customWidth="1"/>
    <col min="22" max="22" width="8" style="65" customWidth="1"/>
    <col min="23" max="23" width="1" style="65" customWidth="1"/>
    <col min="24" max="24" width="6.7109375" style="65" customWidth="1"/>
    <col min="25" max="25" width="1" style="65" customWidth="1"/>
    <col min="26" max="26" width="6.7109375" style="65" customWidth="1"/>
    <col min="27" max="27" width="1" style="65" customWidth="1"/>
    <col min="28" max="28" width="6.7109375" style="65" customWidth="1"/>
    <col min="29" max="29" width="1" style="65" customWidth="1"/>
    <col min="30" max="30" width="6.7109375" style="65" customWidth="1"/>
    <col min="31" max="31" width="1" style="65" customWidth="1"/>
    <col min="32" max="32" width="6.7109375" style="65" customWidth="1"/>
    <col min="33" max="33" width="1" style="65" customWidth="1"/>
    <col min="34" max="35" width="6.7109375" style="65" customWidth="1"/>
    <col min="36" max="256" width="11.42578125" style="65"/>
    <col min="257" max="259" width="0" style="65" hidden="1" customWidth="1"/>
    <col min="260" max="260" width="2.7109375" style="65" customWidth="1"/>
    <col min="261" max="261" width="7.5703125" style="65" customWidth="1"/>
    <col min="262" max="262" width="1.5703125" style="65" customWidth="1"/>
    <col min="263" max="263" width="59" style="65" customWidth="1"/>
    <col min="264" max="264" width="9.7109375" style="65" customWidth="1"/>
    <col min="265" max="265" width="1" style="65" customWidth="1"/>
    <col min="266" max="266" width="6.140625" style="65" customWidth="1"/>
    <col min="267" max="267" width="8.5703125" style="65" customWidth="1"/>
    <col min="268" max="268" width="9.28515625" style="65" customWidth="1"/>
    <col min="269" max="269" width="7.85546875" style="65" bestFit="1" customWidth="1"/>
    <col min="270" max="270" width="6.7109375" style="65" bestFit="1" customWidth="1"/>
    <col min="271" max="271" width="7" style="65" customWidth="1"/>
    <col min="272" max="273" width="11.42578125" style="65"/>
    <col min="274" max="274" width="4.7109375" style="65" customWidth="1"/>
    <col min="275" max="275" width="5" style="65" customWidth="1"/>
    <col min="276" max="276" width="2.28515625" style="65" customWidth="1"/>
    <col min="277" max="277" width="26" style="65" customWidth="1"/>
    <col min="278" max="278" width="8" style="65" customWidth="1"/>
    <col min="279" max="279" width="1" style="65" customWidth="1"/>
    <col min="280" max="280" width="6.7109375" style="65" customWidth="1"/>
    <col min="281" max="281" width="1" style="65" customWidth="1"/>
    <col min="282" max="282" width="6.7109375" style="65" customWidth="1"/>
    <col min="283" max="283" width="1" style="65" customWidth="1"/>
    <col min="284" max="284" width="6.7109375" style="65" customWidth="1"/>
    <col min="285" max="285" width="1" style="65" customWidth="1"/>
    <col min="286" max="286" width="6.7109375" style="65" customWidth="1"/>
    <col min="287" max="287" width="1" style="65" customWidth="1"/>
    <col min="288" max="288" width="6.7109375" style="65" customWidth="1"/>
    <col min="289" max="289" width="1" style="65" customWidth="1"/>
    <col min="290" max="291" width="6.7109375" style="65" customWidth="1"/>
    <col min="292" max="512" width="11.42578125" style="65"/>
    <col min="513" max="515" width="0" style="65" hidden="1" customWidth="1"/>
    <col min="516" max="516" width="2.7109375" style="65" customWidth="1"/>
    <col min="517" max="517" width="7.5703125" style="65" customWidth="1"/>
    <col min="518" max="518" width="1.5703125" style="65" customWidth="1"/>
    <col min="519" max="519" width="59" style="65" customWidth="1"/>
    <col min="520" max="520" width="9.7109375" style="65" customWidth="1"/>
    <col min="521" max="521" width="1" style="65" customWidth="1"/>
    <col min="522" max="522" width="6.140625" style="65" customWidth="1"/>
    <col min="523" max="523" width="8.5703125" style="65" customWidth="1"/>
    <col min="524" max="524" width="9.28515625" style="65" customWidth="1"/>
    <col min="525" max="525" width="7.85546875" style="65" bestFit="1" customWidth="1"/>
    <col min="526" max="526" width="6.7109375" style="65" bestFit="1" customWidth="1"/>
    <col min="527" max="527" width="7" style="65" customWidth="1"/>
    <col min="528" max="529" width="11.42578125" style="65"/>
    <col min="530" max="530" width="4.7109375" style="65" customWidth="1"/>
    <col min="531" max="531" width="5" style="65" customWidth="1"/>
    <col min="532" max="532" width="2.28515625" style="65" customWidth="1"/>
    <col min="533" max="533" width="26" style="65" customWidth="1"/>
    <col min="534" max="534" width="8" style="65" customWidth="1"/>
    <col min="535" max="535" width="1" style="65" customWidth="1"/>
    <col min="536" max="536" width="6.7109375" style="65" customWidth="1"/>
    <col min="537" max="537" width="1" style="65" customWidth="1"/>
    <col min="538" max="538" width="6.7109375" style="65" customWidth="1"/>
    <col min="539" max="539" width="1" style="65" customWidth="1"/>
    <col min="540" max="540" width="6.7109375" style="65" customWidth="1"/>
    <col min="541" max="541" width="1" style="65" customWidth="1"/>
    <col min="542" max="542" width="6.7109375" style="65" customWidth="1"/>
    <col min="543" max="543" width="1" style="65" customWidth="1"/>
    <col min="544" max="544" width="6.7109375" style="65" customWidth="1"/>
    <col min="545" max="545" width="1" style="65" customWidth="1"/>
    <col min="546" max="547" width="6.7109375" style="65" customWidth="1"/>
    <col min="548" max="768" width="11.42578125" style="65"/>
    <col min="769" max="771" width="0" style="65" hidden="1" customWidth="1"/>
    <col min="772" max="772" width="2.7109375" style="65" customWidth="1"/>
    <col min="773" max="773" width="7.5703125" style="65" customWidth="1"/>
    <col min="774" max="774" width="1.5703125" style="65" customWidth="1"/>
    <col min="775" max="775" width="59" style="65" customWidth="1"/>
    <col min="776" max="776" width="9.7109375" style="65" customWidth="1"/>
    <col min="777" max="777" width="1" style="65" customWidth="1"/>
    <col min="778" max="778" width="6.140625" style="65" customWidth="1"/>
    <col min="779" max="779" width="8.5703125" style="65" customWidth="1"/>
    <col min="780" max="780" width="9.28515625" style="65" customWidth="1"/>
    <col min="781" max="781" width="7.85546875" style="65" bestFit="1" customWidth="1"/>
    <col min="782" max="782" width="6.7109375" style="65" bestFit="1" customWidth="1"/>
    <col min="783" max="783" width="7" style="65" customWidth="1"/>
    <col min="784" max="785" width="11.42578125" style="65"/>
    <col min="786" max="786" width="4.7109375" style="65" customWidth="1"/>
    <col min="787" max="787" width="5" style="65" customWidth="1"/>
    <col min="788" max="788" width="2.28515625" style="65" customWidth="1"/>
    <col min="789" max="789" width="26" style="65" customWidth="1"/>
    <col min="790" max="790" width="8" style="65" customWidth="1"/>
    <col min="791" max="791" width="1" style="65" customWidth="1"/>
    <col min="792" max="792" width="6.7109375" style="65" customWidth="1"/>
    <col min="793" max="793" width="1" style="65" customWidth="1"/>
    <col min="794" max="794" width="6.7109375" style="65" customWidth="1"/>
    <col min="795" max="795" width="1" style="65" customWidth="1"/>
    <col min="796" max="796" width="6.7109375" style="65" customWidth="1"/>
    <col min="797" max="797" width="1" style="65" customWidth="1"/>
    <col min="798" max="798" width="6.7109375" style="65" customWidth="1"/>
    <col min="799" max="799" width="1" style="65" customWidth="1"/>
    <col min="800" max="800" width="6.7109375" style="65" customWidth="1"/>
    <col min="801" max="801" width="1" style="65" customWidth="1"/>
    <col min="802" max="803" width="6.7109375" style="65" customWidth="1"/>
    <col min="804" max="1024" width="11.42578125" style="65"/>
    <col min="1025" max="1027" width="0" style="65" hidden="1" customWidth="1"/>
    <col min="1028" max="1028" width="2.7109375" style="65" customWidth="1"/>
    <col min="1029" max="1029" width="7.5703125" style="65" customWidth="1"/>
    <col min="1030" max="1030" width="1.5703125" style="65" customWidth="1"/>
    <col min="1031" max="1031" width="59" style="65" customWidth="1"/>
    <col min="1032" max="1032" width="9.7109375" style="65" customWidth="1"/>
    <col min="1033" max="1033" width="1" style="65" customWidth="1"/>
    <col min="1034" max="1034" width="6.140625" style="65" customWidth="1"/>
    <col min="1035" max="1035" width="8.5703125" style="65" customWidth="1"/>
    <col min="1036" max="1036" width="9.28515625" style="65" customWidth="1"/>
    <col min="1037" max="1037" width="7.85546875" style="65" bestFit="1" customWidth="1"/>
    <col min="1038" max="1038" width="6.7109375" style="65" bestFit="1" customWidth="1"/>
    <col min="1039" max="1039" width="7" style="65" customWidth="1"/>
    <col min="1040" max="1041" width="11.42578125" style="65"/>
    <col min="1042" max="1042" width="4.7109375" style="65" customWidth="1"/>
    <col min="1043" max="1043" width="5" style="65" customWidth="1"/>
    <col min="1044" max="1044" width="2.28515625" style="65" customWidth="1"/>
    <col min="1045" max="1045" width="26" style="65" customWidth="1"/>
    <col min="1046" max="1046" width="8" style="65" customWidth="1"/>
    <col min="1047" max="1047" width="1" style="65" customWidth="1"/>
    <col min="1048" max="1048" width="6.7109375" style="65" customWidth="1"/>
    <col min="1049" max="1049" width="1" style="65" customWidth="1"/>
    <col min="1050" max="1050" width="6.7109375" style="65" customWidth="1"/>
    <col min="1051" max="1051" width="1" style="65" customWidth="1"/>
    <col min="1052" max="1052" width="6.7109375" style="65" customWidth="1"/>
    <col min="1053" max="1053" width="1" style="65" customWidth="1"/>
    <col min="1054" max="1054" width="6.7109375" style="65" customWidth="1"/>
    <col min="1055" max="1055" width="1" style="65" customWidth="1"/>
    <col min="1056" max="1056" width="6.7109375" style="65" customWidth="1"/>
    <col min="1057" max="1057" width="1" style="65" customWidth="1"/>
    <col min="1058" max="1059" width="6.7109375" style="65" customWidth="1"/>
    <col min="1060" max="1280" width="11.42578125" style="65"/>
    <col min="1281" max="1283" width="0" style="65" hidden="1" customWidth="1"/>
    <col min="1284" max="1284" width="2.7109375" style="65" customWidth="1"/>
    <col min="1285" max="1285" width="7.5703125" style="65" customWidth="1"/>
    <col min="1286" max="1286" width="1.5703125" style="65" customWidth="1"/>
    <col min="1287" max="1287" width="59" style="65" customWidth="1"/>
    <col min="1288" max="1288" width="9.7109375" style="65" customWidth="1"/>
    <col min="1289" max="1289" width="1" style="65" customWidth="1"/>
    <col min="1290" max="1290" width="6.140625" style="65" customWidth="1"/>
    <col min="1291" max="1291" width="8.5703125" style="65" customWidth="1"/>
    <col min="1292" max="1292" width="9.28515625" style="65" customWidth="1"/>
    <col min="1293" max="1293" width="7.85546875" style="65" bestFit="1" customWidth="1"/>
    <col min="1294" max="1294" width="6.7109375" style="65" bestFit="1" customWidth="1"/>
    <col min="1295" max="1295" width="7" style="65" customWidth="1"/>
    <col min="1296" max="1297" width="11.42578125" style="65"/>
    <col min="1298" max="1298" width="4.7109375" style="65" customWidth="1"/>
    <col min="1299" max="1299" width="5" style="65" customWidth="1"/>
    <col min="1300" max="1300" width="2.28515625" style="65" customWidth="1"/>
    <col min="1301" max="1301" width="26" style="65" customWidth="1"/>
    <col min="1302" max="1302" width="8" style="65" customWidth="1"/>
    <col min="1303" max="1303" width="1" style="65" customWidth="1"/>
    <col min="1304" max="1304" width="6.7109375" style="65" customWidth="1"/>
    <col min="1305" max="1305" width="1" style="65" customWidth="1"/>
    <col min="1306" max="1306" width="6.7109375" style="65" customWidth="1"/>
    <col min="1307" max="1307" width="1" style="65" customWidth="1"/>
    <col min="1308" max="1308" width="6.7109375" style="65" customWidth="1"/>
    <col min="1309" max="1309" width="1" style="65" customWidth="1"/>
    <col min="1310" max="1310" width="6.7109375" style="65" customWidth="1"/>
    <col min="1311" max="1311" width="1" style="65" customWidth="1"/>
    <col min="1312" max="1312" width="6.7109375" style="65" customWidth="1"/>
    <col min="1313" max="1313" width="1" style="65" customWidth="1"/>
    <col min="1314" max="1315" width="6.7109375" style="65" customWidth="1"/>
    <col min="1316" max="1536" width="11.42578125" style="65"/>
    <col min="1537" max="1539" width="0" style="65" hidden="1" customWidth="1"/>
    <col min="1540" max="1540" width="2.7109375" style="65" customWidth="1"/>
    <col min="1541" max="1541" width="7.5703125" style="65" customWidth="1"/>
    <col min="1542" max="1542" width="1.5703125" style="65" customWidth="1"/>
    <col min="1543" max="1543" width="59" style="65" customWidth="1"/>
    <col min="1544" max="1544" width="9.7109375" style="65" customWidth="1"/>
    <col min="1545" max="1545" width="1" style="65" customWidth="1"/>
    <col min="1546" max="1546" width="6.140625" style="65" customWidth="1"/>
    <col min="1547" max="1547" width="8.5703125" style="65" customWidth="1"/>
    <col min="1548" max="1548" width="9.28515625" style="65" customWidth="1"/>
    <col min="1549" max="1549" width="7.85546875" style="65" bestFit="1" customWidth="1"/>
    <col min="1550" max="1550" width="6.7109375" style="65" bestFit="1" customWidth="1"/>
    <col min="1551" max="1551" width="7" style="65" customWidth="1"/>
    <col min="1552" max="1553" width="11.42578125" style="65"/>
    <col min="1554" max="1554" width="4.7109375" style="65" customWidth="1"/>
    <col min="1555" max="1555" width="5" style="65" customWidth="1"/>
    <col min="1556" max="1556" width="2.28515625" style="65" customWidth="1"/>
    <col min="1557" max="1557" width="26" style="65" customWidth="1"/>
    <col min="1558" max="1558" width="8" style="65" customWidth="1"/>
    <col min="1559" max="1559" width="1" style="65" customWidth="1"/>
    <col min="1560" max="1560" width="6.7109375" style="65" customWidth="1"/>
    <col min="1561" max="1561" width="1" style="65" customWidth="1"/>
    <col min="1562" max="1562" width="6.7109375" style="65" customWidth="1"/>
    <col min="1563" max="1563" width="1" style="65" customWidth="1"/>
    <col min="1564" max="1564" width="6.7109375" style="65" customWidth="1"/>
    <col min="1565" max="1565" width="1" style="65" customWidth="1"/>
    <col min="1566" max="1566" width="6.7109375" style="65" customWidth="1"/>
    <col min="1567" max="1567" width="1" style="65" customWidth="1"/>
    <col min="1568" max="1568" width="6.7109375" style="65" customWidth="1"/>
    <col min="1569" max="1569" width="1" style="65" customWidth="1"/>
    <col min="1570" max="1571" width="6.7109375" style="65" customWidth="1"/>
    <col min="1572" max="1792" width="11.42578125" style="65"/>
    <col min="1793" max="1795" width="0" style="65" hidden="1" customWidth="1"/>
    <col min="1796" max="1796" width="2.7109375" style="65" customWidth="1"/>
    <col min="1797" max="1797" width="7.5703125" style="65" customWidth="1"/>
    <col min="1798" max="1798" width="1.5703125" style="65" customWidth="1"/>
    <col min="1799" max="1799" width="59" style="65" customWidth="1"/>
    <col min="1800" max="1800" width="9.7109375" style="65" customWidth="1"/>
    <col min="1801" max="1801" width="1" style="65" customWidth="1"/>
    <col min="1802" max="1802" width="6.140625" style="65" customWidth="1"/>
    <col min="1803" max="1803" width="8.5703125" style="65" customWidth="1"/>
    <col min="1804" max="1804" width="9.28515625" style="65" customWidth="1"/>
    <col min="1805" max="1805" width="7.85546875" style="65" bestFit="1" customWidth="1"/>
    <col min="1806" max="1806" width="6.7109375" style="65" bestFit="1" customWidth="1"/>
    <col min="1807" max="1807" width="7" style="65" customWidth="1"/>
    <col min="1808" max="1809" width="11.42578125" style="65"/>
    <col min="1810" max="1810" width="4.7109375" style="65" customWidth="1"/>
    <col min="1811" max="1811" width="5" style="65" customWidth="1"/>
    <col min="1812" max="1812" width="2.28515625" style="65" customWidth="1"/>
    <col min="1813" max="1813" width="26" style="65" customWidth="1"/>
    <col min="1814" max="1814" width="8" style="65" customWidth="1"/>
    <col min="1815" max="1815" width="1" style="65" customWidth="1"/>
    <col min="1816" max="1816" width="6.7109375" style="65" customWidth="1"/>
    <col min="1817" max="1817" width="1" style="65" customWidth="1"/>
    <col min="1818" max="1818" width="6.7109375" style="65" customWidth="1"/>
    <col min="1819" max="1819" width="1" style="65" customWidth="1"/>
    <col min="1820" max="1820" width="6.7109375" style="65" customWidth="1"/>
    <col min="1821" max="1821" width="1" style="65" customWidth="1"/>
    <col min="1822" max="1822" width="6.7109375" style="65" customWidth="1"/>
    <col min="1823" max="1823" width="1" style="65" customWidth="1"/>
    <col min="1824" max="1824" width="6.7109375" style="65" customWidth="1"/>
    <col min="1825" max="1825" width="1" style="65" customWidth="1"/>
    <col min="1826" max="1827" width="6.7109375" style="65" customWidth="1"/>
    <col min="1828" max="2048" width="11.42578125" style="65"/>
    <col min="2049" max="2051" width="0" style="65" hidden="1" customWidth="1"/>
    <col min="2052" max="2052" width="2.7109375" style="65" customWidth="1"/>
    <col min="2053" max="2053" width="7.5703125" style="65" customWidth="1"/>
    <col min="2054" max="2054" width="1.5703125" style="65" customWidth="1"/>
    <col min="2055" max="2055" width="59" style="65" customWidth="1"/>
    <col min="2056" max="2056" width="9.7109375" style="65" customWidth="1"/>
    <col min="2057" max="2057" width="1" style="65" customWidth="1"/>
    <col min="2058" max="2058" width="6.140625" style="65" customWidth="1"/>
    <col min="2059" max="2059" width="8.5703125" style="65" customWidth="1"/>
    <col min="2060" max="2060" width="9.28515625" style="65" customWidth="1"/>
    <col min="2061" max="2061" width="7.85546875" style="65" bestFit="1" customWidth="1"/>
    <col min="2062" max="2062" width="6.7109375" style="65" bestFit="1" customWidth="1"/>
    <col min="2063" max="2063" width="7" style="65" customWidth="1"/>
    <col min="2064" max="2065" width="11.42578125" style="65"/>
    <col min="2066" max="2066" width="4.7109375" style="65" customWidth="1"/>
    <col min="2067" max="2067" width="5" style="65" customWidth="1"/>
    <col min="2068" max="2068" width="2.28515625" style="65" customWidth="1"/>
    <col min="2069" max="2069" width="26" style="65" customWidth="1"/>
    <col min="2070" max="2070" width="8" style="65" customWidth="1"/>
    <col min="2071" max="2071" width="1" style="65" customWidth="1"/>
    <col min="2072" max="2072" width="6.7109375" style="65" customWidth="1"/>
    <col min="2073" max="2073" width="1" style="65" customWidth="1"/>
    <col min="2074" max="2074" width="6.7109375" style="65" customWidth="1"/>
    <col min="2075" max="2075" width="1" style="65" customWidth="1"/>
    <col min="2076" max="2076" width="6.7109375" style="65" customWidth="1"/>
    <col min="2077" max="2077" width="1" style="65" customWidth="1"/>
    <col min="2078" max="2078" width="6.7109375" style="65" customWidth="1"/>
    <col min="2079" max="2079" width="1" style="65" customWidth="1"/>
    <col min="2080" max="2080" width="6.7109375" style="65" customWidth="1"/>
    <col min="2081" max="2081" width="1" style="65" customWidth="1"/>
    <col min="2082" max="2083" width="6.7109375" style="65" customWidth="1"/>
    <col min="2084" max="2304" width="11.42578125" style="65"/>
    <col min="2305" max="2307" width="0" style="65" hidden="1" customWidth="1"/>
    <col min="2308" max="2308" width="2.7109375" style="65" customWidth="1"/>
    <col min="2309" max="2309" width="7.5703125" style="65" customWidth="1"/>
    <col min="2310" max="2310" width="1.5703125" style="65" customWidth="1"/>
    <col min="2311" max="2311" width="59" style="65" customWidth="1"/>
    <col min="2312" max="2312" width="9.7109375" style="65" customWidth="1"/>
    <col min="2313" max="2313" width="1" style="65" customWidth="1"/>
    <col min="2314" max="2314" width="6.140625" style="65" customWidth="1"/>
    <col min="2315" max="2315" width="8.5703125" style="65" customWidth="1"/>
    <col min="2316" max="2316" width="9.28515625" style="65" customWidth="1"/>
    <col min="2317" max="2317" width="7.85546875" style="65" bestFit="1" customWidth="1"/>
    <col min="2318" max="2318" width="6.7109375" style="65" bestFit="1" customWidth="1"/>
    <col min="2319" max="2319" width="7" style="65" customWidth="1"/>
    <col min="2320" max="2321" width="11.42578125" style="65"/>
    <col min="2322" max="2322" width="4.7109375" style="65" customWidth="1"/>
    <col min="2323" max="2323" width="5" style="65" customWidth="1"/>
    <col min="2324" max="2324" width="2.28515625" style="65" customWidth="1"/>
    <col min="2325" max="2325" width="26" style="65" customWidth="1"/>
    <col min="2326" max="2326" width="8" style="65" customWidth="1"/>
    <col min="2327" max="2327" width="1" style="65" customWidth="1"/>
    <col min="2328" max="2328" width="6.7109375" style="65" customWidth="1"/>
    <col min="2329" max="2329" width="1" style="65" customWidth="1"/>
    <col min="2330" max="2330" width="6.7109375" style="65" customWidth="1"/>
    <col min="2331" max="2331" width="1" style="65" customWidth="1"/>
    <col min="2332" max="2332" width="6.7109375" style="65" customWidth="1"/>
    <col min="2333" max="2333" width="1" style="65" customWidth="1"/>
    <col min="2334" max="2334" width="6.7109375" style="65" customWidth="1"/>
    <col min="2335" max="2335" width="1" style="65" customWidth="1"/>
    <col min="2336" max="2336" width="6.7109375" style="65" customWidth="1"/>
    <col min="2337" max="2337" width="1" style="65" customWidth="1"/>
    <col min="2338" max="2339" width="6.7109375" style="65" customWidth="1"/>
    <col min="2340" max="2560" width="11.42578125" style="65"/>
    <col min="2561" max="2563" width="0" style="65" hidden="1" customWidth="1"/>
    <col min="2564" max="2564" width="2.7109375" style="65" customWidth="1"/>
    <col min="2565" max="2565" width="7.5703125" style="65" customWidth="1"/>
    <col min="2566" max="2566" width="1.5703125" style="65" customWidth="1"/>
    <col min="2567" max="2567" width="59" style="65" customWidth="1"/>
    <col min="2568" max="2568" width="9.7109375" style="65" customWidth="1"/>
    <col min="2569" max="2569" width="1" style="65" customWidth="1"/>
    <col min="2570" max="2570" width="6.140625" style="65" customWidth="1"/>
    <col min="2571" max="2571" width="8.5703125" style="65" customWidth="1"/>
    <col min="2572" max="2572" width="9.28515625" style="65" customWidth="1"/>
    <col min="2573" max="2573" width="7.85546875" style="65" bestFit="1" customWidth="1"/>
    <col min="2574" max="2574" width="6.7109375" style="65" bestFit="1" customWidth="1"/>
    <col min="2575" max="2575" width="7" style="65" customWidth="1"/>
    <col min="2576" max="2577" width="11.42578125" style="65"/>
    <col min="2578" max="2578" width="4.7109375" style="65" customWidth="1"/>
    <col min="2579" max="2579" width="5" style="65" customWidth="1"/>
    <col min="2580" max="2580" width="2.28515625" style="65" customWidth="1"/>
    <col min="2581" max="2581" width="26" style="65" customWidth="1"/>
    <col min="2582" max="2582" width="8" style="65" customWidth="1"/>
    <col min="2583" max="2583" width="1" style="65" customWidth="1"/>
    <col min="2584" max="2584" width="6.7109375" style="65" customWidth="1"/>
    <col min="2585" max="2585" width="1" style="65" customWidth="1"/>
    <col min="2586" max="2586" width="6.7109375" style="65" customWidth="1"/>
    <col min="2587" max="2587" width="1" style="65" customWidth="1"/>
    <col min="2588" max="2588" width="6.7109375" style="65" customWidth="1"/>
    <col min="2589" max="2589" width="1" style="65" customWidth="1"/>
    <col min="2590" max="2590" width="6.7109375" style="65" customWidth="1"/>
    <col min="2591" max="2591" width="1" style="65" customWidth="1"/>
    <col min="2592" max="2592" width="6.7109375" style="65" customWidth="1"/>
    <col min="2593" max="2593" width="1" style="65" customWidth="1"/>
    <col min="2594" max="2595" width="6.7109375" style="65" customWidth="1"/>
    <col min="2596" max="2816" width="11.42578125" style="65"/>
    <col min="2817" max="2819" width="0" style="65" hidden="1" customWidth="1"/>
    <col min="2820" max="2820" width="2.7109375" style="65" customWidth="1"/>
    <col min="2821" max="2821" width="7.5703125" style="65" customWidth="1"/>
    <col min="2822" max="2822" width="1.5703125" style="65" customWidth="1"/>
    <col min="2823" max="2823" width="59" style="65" customWidth="1"/>
    <col min="2824" max="2824" width="9.7109375" style="65" customWidth="1"/>
    <col min="2825" max="2825" width="1" style="65" customWidth="1"/>
    <col min="2826" max="2826" width="6.140625" style="65" customWidth="1"/>
    <col min="2827" max="2827" width="8.5703125" style="65" customWidth="1"/>
    <col min="2828" max="2828" width="9.28515625" style="65" customWidth="1"/>
    <col min="2829" max="2829" width="7.85546875" style="65" bestFit="1" customWidth="1"/>
    <col min="2830" max="2830" width="6.7109375" style="65" bestFit="1" customWidth="1"/>
    <col min="2831" max="2831" width="7" style="65" customWidth="1"/>
    <col min="2832" max="2833" width="11.42578125" style="65"/>
    <col min="2834" max="2834" width="4.7109375" style="65" customWidth="1"/>
    <col min="2835" max="2835" width="5" style="65" customWidth="1"/>
    <col min="2836" max="2836" width="2.28515625" style="65" customWidth="1"/>
    <col min="2837" max="2837" width="26" style="65" customWidth="1"/>
    <col min="2838" max="2838" width="8" style="65" customWidth="1"/>
    <col min="2839" max="2839" width="1" style="65" customWidth="1"/>
    <col min="2840" max="2840" width="6.7109375" style="65" customWidth="1"/>
    <col min="2841" max="2841" width="1" style="65" customWidth="1"/>
    <col min="2842" max="2842" width="6.7109375" style="65" customWidth="1"/>
    <col min="2843" max="2843" width="1" style="65" customWidth="1"/>
    <col min="2844" max="2844" width="6.7109375" style="65" customWidth="1"/>
    <col min="2845" max="2845" width="1" style="65" customWidth="1"/>
    <col min="2846" max="2846" width="6.7109375" style="65" customWidth="1"/>
    <col min="2847" max="2847" width="1" style="65" customWidth="1"/>
    <col min="2848" max="2848" width="6.7109375" style="65" customWidth="1"/>
    <col min="2849" max="2849" width="1" style="65" customWidth="1"/>
    <col min="2850" max="2851" width="6.7109375" style="65" customWidth="1"/>
    <col min="2852" max="3072" width="11.42578125" style="65"/>
    <col min="3073" max="3075" width="0" style="65" hidden="1" customWidth="1"/>
    <col min="3076" max="3076" width="2.7109375" style="65" customWidth="1"/>
    <col min="3077" max="3077" width="7.5703125" style="65" customWidth="1"/>
    <col min="3078" max="3078" width="1.5703125" style="65" customWidth="1"/>
    <col min="3079" max="3079" width="59" style="65" customWidth="1"/>
    <col min="3080" max="3080" width="9.7109375" style="65" customWidth="1"/>
    <col min="3081" max="3081" width="1" style="65" customWidth="1"/>
    <col min="3082" max="3082" width="6.140625" style="65" customWidth="1"/>
    <col min="3083" max="3083" width="8.5703125" style="65" customWidth="1"/>
    <col min="3084" max="3084" width="9.28515625" style="65" customWidth="1"/>
    <col min="3085" max="3085" width="7.85546875" style="65" bestFit="1" customWidth="1"/>
    <col min="3086" max="3086" width="6.7109375" style="65" bestFit="1" customWidth="1"/>
    <col min="3087" max="3087" width="7" style="65" customWidth="1"/>
    <col min="3088" max="3089" width="11.42578125" style="65"/>
    <col min="3090" max="3090" width="4.7109375" style="65" customWidth="1"/>
    <col min="3091" max="3091" width="5" style="65" customWidth="1"/>
    <col min="3092" max="3092" width="2.28515625" style="65" customWidth="1"/>
    <col min="3093" max="3093" width="26" style="65" customWidth="1"/>
    <col min="3094" max="3094" width="8" style="65" customWidth="1"/>
    <col min="3095" max="3095" width="1" style="65" customWidth="1"/>
    <col min="3096" max="3096" width="6.7109375" style="65" customWidth="1"/>
    <col min="3097" max="3097" width="1" style="65" customWidth="1"/>
    <col min="3098" max="3098" width="6.7109375" style="65" customWidth="1"/>
    <col min="3099" max="3099" width="1" style="65" customWidth="1"/>
    <col min="3100" max="3100" width="6.7109375" style="65" customWidth="1"/>
    <col min="3101" max="3101" width="1" style="65" customWidth="1"/>
    <col min="3102" max="3102" width="6.7109375" style="65" customWidth="1"/>
    <col min="3103" max="3103" width="1" style="65" customWidth="1"/>
    <col min="3104" max="3104" width="6.7109375" style="65" customWidth="1"/>
    <col min="3105" max="3105" width="1" style="65" customWidth="1"/>
    <col min="3106" max="3107" width="6.7109375" style="65" customWidth="1"/>
    <col min="3108" max="3328" width="11.42578125" style="65"/>
    <col min="3329" max="3331" width="0" style="65" hidden="1" customWidth="1"/>
    <col min="3332" max="3332" width="2.7109375" style="65" customWidth="1"/>
    <col min="3333" max="3333" width="7.5703125" style="65" customWidth="1"/>
    <col min="3334" max="3334" width="1.5703125" style="65" customWidth="1"/>
    <col min="3335" max="3335" width="59" style="65" customWidth="1"/>
    <col min="3336" max="3336" width="9.7109375" style="65" customWidth="1"/>
    <col min="3337" max="3337" width="1" style="65" customWidth="1"/>
    <col min="3338" max="3338" width="6.140625" style="65" customWidth="1"/>
    <col min="3339" max="3339" width="8.5703125" style="65" customWidth="1"/>
    <col min="3340" max="3340" width="9.28515625" style="65" customWidth="1"/>
    <col min="3341" max="3341" width="7.85546875" style="65" bestFit="1" customWidth="1"/>
    <col min="3342" max="3342" width="6.7109375" style="65" bestFit="1" customWidth="1"/>
    <col min="3343" max="3343" width="7" style="65" customWidth="1"/>
    <col min="3344" max="3345" width="11.42578125" style="65"/>
    <col min="3346" max="3346" width="4.7109375" style="65" customWidth="1"/>
    <col min="3347" max="3347" width="5" style="65" customWidth="1"/>
    <col min="3348" max="3348" width="2.28515625" style="65" customWidth="1"/>
    <col min="3349" max="3349" width="26" style="65" customWidth="1"/>
    <col min="3350" max="3350" width="8" style="65" customWidth="1"/>
    <col min="3351" max="3351" width="1" style="65" customWidth="1"/>
    <col min="3352" max="3352" width="6.7109375" style="65" customWidth="1"/>
    <col min="3353" max="3353" width="1" style="65" customWidth="1"/>
    <col min="3354" max="3354" width="6.7109375" style="65" customWidth="1"/>
    <col min="3355" max="3355" width="1" style="65" customWidth="1"/>
    <col min="3356" max="3356" width="6.7109375" style="65" customWidth="1"/>
    <col min="3357" max="3357" width="1" style="65" customWidth="1"/>
    <col min="3358" max="3358" width="6.7109375" style="65" customWidth="1"/>
    <col min="3359" max="3359" width="1" style="65" customWidth="1"/>
    <col min="3360" max="3360" width="6.7109375" style="65" customWidth="1"/>
    <col min="3361" max="3361" width="1" style="65" customWidth="1"/>
    <col min="3362" max="3363" width="6.7109375" style="65" customWidth="1"/>
    <col min="3364" max="3584" width="11.42578125" style="65"/>
    <col min="3585" max="3587" width="0" style="65" hidden="1" customWidth="1"/>
    <col min="3588" max="3588" width="2.7109375" style="65" customWidth="1"/>
    <col min="3589" max="3589" width="7.5703125" style="65" customWidth="1"/>
    <col min="3590" max="3590" width="1.5703125" style="65" customWidth="1"/>
    <col min="3591" max="3591" width="59" style="65" customWidth="1"/>
    <col min="3592" max="3592" width="9.7109375" style="65" customWidth="1"/>
    <col min="3593" max="3593" width="1" style="65" customWidth="1"/>
    <col min="3594" max="3594" width="6.140625" style="65" customWidth="1"/>
    <col min="3595" max="3595" width="8.5703125" style="65" customWidth="1"/>
    <col min="3596" max="3596" width="9.28515625" style="65" customWidth="1"/>
    <col min="3597" max="3597" width="7.85546875" style="65" bestFit="1" customWidth="1"/>
    <col min="3598" max="3598" width="6.7109375" style="65" bestFit="1" customWidth="1"/>
    <col min="3599" max="3599" width="7" style="65" customWidth="1"/>
    <col min="3600" max="3601" width="11.42578125" style="65"/>
    <col min="3602" max="3602" width="4.7109375" style="65" customWidth="1"/>
    <col min="3603" max="3603" width="5" style="65" customWidth="1"/>
    <col min="3604" max="3604" width="2.28515625" style="65" customWidth="1"/>
    <col min="3605" max="3605" width="26" style="65" customWidth="1"/>
    <col min="3606" max="3606" width="8" style="65" customWidth="1"/>
    <col min="3607" max="3607" width="1" style="65" customWidth="1"/>
    <col min="3608" max="3608" width="6.7109375" style="65" customWidth="1"/>
    <col min="3609" max="3609" width="1" style="65" customWidth="1"/>
    <col min="3610" max="3610" width="6.7109375" style="65" customWidth="1"/>
    <col min="3611" max="3611" width="1" style="65" customWidth="1"/>
    <col min="3612" max="3612" width="6.7109375" style="65" customWidth="1"/>
    <col min="3613" max="3613" width="1" style="65" customWidth="1"/>
    <col min="3614" max="3614" width="6.7109375" style="65" customWidth="1"/>
    <col min="3615" max="3615" width="1" style="65" customWidth="1"/>
    <col min="3616" max="3616" width="6.7109375" style="65" customWidth="1"/>
    <col min="3617" max="3617" width="1" style="65" customWidth="1"/>
    <col min="3618" max="3619" width="6.7109375" style="65" customWidth="1"/>
    <col min="3620" max="3840" width="11.42578125" style="65"/>
    <col min="3841" max="3843" width="0" style="65" hidden="1" customWidth="1"/>
    <col min="3844" max="3844" width="2.7109375" style="65" customWidth="1"/>
    <col min="3845" max="3845" width="7.5703125" style="65" customWidth="1"/>
    <col min="3846" max="3846" width="1.5703125" style="65" customWidth="1"/>
    <col min="3847" max="3847" width="59" style="65" customWidth="1"/>
    <col min="3848" max="3848" width="9.7109375" style="65" customWidth="1"/>
    <col min="3849" max="3849" width="1" style="65" customWidth="1"/>
    <col min="3850" max="3850" width="6.140625" style="65" customWidth="1"/>
    <col min="3851" max="3851" width="8.5703125" style="65" customWidth="1"/>
    <col min="3852" max="3852" width="9.28515625" style="65" customWidth="1"/>
    <col min="3853" max="3853" width="7.85546875" style="65" bestFit="1" customWidth="1"/>
    <col min="3854" max="3854" width="6.7109375" style="65" bestFit="1" customWidth="1"/>
    <col min="3855" max="3855" width="7" style="65" customWidth="1"/>
    <col min="3856" max="3857" width="11.42578125" style="65"/>
    <col min="3858" max="3858" width="4.7109375" style="65" customWidth="1"/>
    <col min="3859" max="3859" width="5" style="65" customWidth="1"/>
    <col min="3860" max="3860" width="2.28515625" style="65" customWidth="1"/>
    <col min="3861" max="3861" width="26" style="65" customWidth="1"/>
    <col min="3862" max="3862" width="8" style="65" customWidth="1"/>
    <col min="3863" max="3863" width="1" style="65" customWidth="1"/>
    <col min="3864" max="3864" width="6.7109375" style="65" customWidth="1"/>
    <col min="3865" max="3865" width="1" style="65" customWidth="1"/>
    <col min="3866" max="3866" width="6.7109375" style="65" customWidth="1"/>
    <col min="3867" max="3867" width="1" style="65" customWidth="1"/>
    <col min="3868" max="3868" width="6.7109375" style="65" customWidth="1"/>
    <col min="3869" max="3869" width="1" style="65" customWidth="1"/>
    <col min="3870" max="3870" width="6.7109375" style="65" customWidth="1"/>
    <col min="3871" max="3871" width="1" style="65" customWidth="1"/>
    <col min="3872" max="3872" width="6.7109375" style="65" customWidth="1"/>
    <col min="3873" max="3873" width="1" style="65" customWidth="1"/>
    <col min="3874" max="3875" width="6.7109375" style="65" customWidth="1"/>
    <col min="3876" max="4096" width="11.42578125" style="65"/>
    <col min="4097" max="4099" width="0" style="65" hidden="1" customWidth="1"/>
    <col min="4100" max="4100" width="2.7109375" style="65" customWidth="1"/>
    <col min="4101" max="4101" width="7.5703125" style="65" customWidth="1"/>
    <col min="4102" max="4102" width="1.5703125" style="65" customWidth="1"/>
    <col min="4103" max="4103" width="59" style="65" customWidth="1"/>
    <col min="4104" max="4104" width="9.7109375" style="65" customWidth="1"/>
    <col min="4105" max="4105" width="1" style="65" customWidth="1"/>
    <col min="4106" max="4106" width="6.140625" style="65" customWidth="1"/>
    <col min="4107" max="4107" width="8.5703125" style="65" customWidth="1"/>
    <col min="4108" max="4108" width="9.28515625" style="65" customWidth="1"/>
    <col min="4109" max="4109" width="7.85546875" style="65" bestFit="1" customWidth="1"/>
    <col min="4110" max="4110" width="6.7109375" style="65" bestFit="1" customWidth="1"/>
    <col min="4111" max="4111" width="7" style="65" customWidth="1"/>
    <col min="4112" max="4113" width="11.42578125" style="65"/>
    <col min="4114" max="4114" width="4.7109375" style="65" customWidth="1"/>
    <col min="4115" max="4115" width="5" style="65" customWidth="1"/>
    <col min="4116" max="4116" width="2.28515625" style="65" customWidth="1"/>
    <col min="4117" max="4117" width="26" style="65" customWidth="1"/>
    <col min="4118" max="4118" width="8" style="65" customWidth="1"/>
    <col min="4119" max="4119" width="1" style="65" customWidth="1"/>
    <col min="4120" max="4120" width="6.7109375" style="65" customWidth="1"/>
    <col min="4121" max="4121" width="1" style="65" customWidth="1"/>
    <col min="4122" max="4122" width="6.7109375" style="65" customWidth="1"/>
    <col min="4123" max="4123" width="1" style="65" customWidth="1"/>
    <col min="4124" max="4124" width="6.7109375" style="65" customWidth="1"/>
    <col min="4125" max="4125" width="1" style="65" customWidth="1"/>
    <col min="4126" max="4126" width="6.7109375" style="65" customWidth="1"/>
    <col min="4127" max="4127" width="1" style="65" customWidth="1"/>
    <col min="4128" max="4128" width="6.7109375" style="65" customWidth="1"/>
    <col min="4129" max="4129" width="1" style="65" customWidth="1"/>
    <col min="4130" max="4131" width="6.7109375" style="65" customWidth="1"/>
    <col min="4132" max="4352" width="11.42578125" style="65"/>
    <col min="4353" max="4355" width="0" style="65" hidden="1" customWidth="1"/>
    <col min="4356" max="4356" width="2.7109375" style="65" customWidth="1"/>
    <col min="4357" max="4357" width="7.5703125" style="65" customWidth="1"/>
    <col min="4358" max="4358" width="1.5703125" style="65" customWidth="1"/>
    <col min="4359" max="4359" width="59" style="65" customWidth="1"/>
    <col min="4360" max="4360" width="9.7109375" style="65" customWidth="1"/>
    <col min="4361" max="4361" width="1" style="65" customWidth="1"/>
    <col min="4362" max="4362" width="6.140625" style="65" customWidth="1"/>
    <col min="4363" max="4363" width="8.5703125" style="65" customWidth="1"/>
    <col min="4364" max="4364" width="9.28515625" style="65" customWidth="1"/>
    <col min="4365" max="4365" width="7.85546875" style="65" bestFit="1" customWidth="1"/>
    <col min="4366" max="4366" width="6.7109375" style="65" bestFit="1" customWidth="1"/>
    <col min="4367" max="4367" width="7" style="65" customWidth="1"/>
    <col min="4368" max="4369" width="11.42578125" style="65"/>
    <col min="4370" max="4370" width="4.7109375" style="65" customWidth="1"/>
    <col min="4371" max="4371" width="5" style="65" customWidth="1"/>
    <col min="4372" max="4372" width="2.28515625" style="65" customWidth="1"/>
    <col min="4373" max="4373" width="26" style="65" customWidth="1"/>
    <col min="4374" max="4374" width="8" style="65" customWidth="1"/>
    <col min="4375" max="4375" width="1" style="65" customWidth="1"/>
    <col min="4376" max="4376" width="6.7109375" style="65" customWidth="1"/>
    <col min="4377" max="4377" width="1" style="65" customWidth="1"/>
    <col min="4378" max="4378" width="6.7109375" style="65" customWidth="1"/>
    <col min="4379" max="4379" width="1" style="65" customWidth="1"/>
    <col min="4380" max="4380" width="6.7109375" style="65" customWidth="1"/>
    <col min="4381" max="4381" width="1" style="65" customWidth="1"/>
    <col min="4382" max="4382" width="6.7109375" style="65" customWidth="1"/>
    <col min="4383" max="4383" width="1" style="65" customWidth="1"/>
    <col min="4384" max="4384" width="6.7109375" style="65" customWidth="1"/>
    <col min="4385" max="4385" width="1" style="65" customWidth="1"/>
    <col min="4386" max="4387" width="6.7109375" style="65" customWidth="1"/>
    <col min="4388" max="4608" width="11.42578125" style="65"/>
    <col min="4609" max="4611" width="0" style="65" hidden="1" customWidth="1"/>
    <col min="4612" max="4612" width="2.7109375" style="65" customWidth="1"/>
    <col min="4613" max="4613" width="7.5703125" style="65" customWidth="1"/>
    <col min="4614" max="4614" width="1.5703125" style="65" customWidth="1"/>
    <col min="4615" max="4615" width="59" style="65" customWidth="1"/>
    <col min="4616" max="4616" width="9.7109375" style="65" customWidth="1"/>
    <col min="4617" max="4617" width="1" style="65" customWidth="1"/>
    <col min="4618" max="4618" width="6.140625" style="65" customWidth="1"/>
    <col min="4619" max="4619" width="8.5703125" style="65" customWidth="1"/>
    <col min="4620" max="4620" width="9.28515625" style="65" customWidth="1"/>
    <col min="4621" max="4621" width="7.85546875" style="65" bestFit="1" customWidth="1"/>
    <col min="4622" max="4622" width="6.7109375" style="65" bestFit="1" customWidth="1"/>
    <col min="4623" max="4623" width="7" style="65" customWidth="1"/>
    <col min="4624" max="4625" width="11.42578125" style="65"/>
    <col min="4626" max="4626" width="4.7109375" style="65" customWidth="1"/>
    <col min="4627" max="4627" width="5" style="65" customWidth="1"/>
    <col min="4628" max="4628" width="2.28515625" style="65" customWidth="1"/>
    <col min="4629" max="4629" width="26" style="65" customWidth="1"/>
    <col min="4630" max="4630" width="8" style="65" customWidth="1"/>
    <col min="4631" max="4631" width="1" style="65" customWidth="1"/>
    <col min="4632" max="4632" width="6.7109375" style="65" customWidth="1"/>
    <col min="4633" max="4633" width="1" style="65" customWidth="1"/>
    <col min="4634" max="4634" width="6.7109375" style="65" customWidth="1"/>
    <col min="4635" max="4635" width="1" style="65" customWidth="1"/>
    <col min="4636" max="4636" width="6.7109375" style="65" customWidth="1"/>
    <col min="4637" max="4637" width="1" style="65" customWidth="1"/>
    <col min="4638" max="4638" width="6.7109375" style="65" customWidth="1"/>
    <col min="4639" max="4639" width="1" style="65" customWidth="1"/>
    <col min="4640" max="4640" width="6.7109375" style="65" customWidth="1"/>
    <col min="4641" max="4641" width="1" style="65" customWidth="1"/>
    <col min="4642" max="4643" width="6.7109375" style="65" customWidth="1"/>
    <col min="4644" max="4864" width="11.42578125" style="65"/>
    <col min="4865" max="4867" width="0" style="65" hidden="1" customWidth="1"/>
    <col min="4868" max="4868" width="2.7109375" style="65" customWidth="1"/>
    <col min="4869" max="4869" width="7.5703125" style="65" customWidth="1"/>
    <col min="4870" max="4870" width="1.5703125" style="65" customWidth="1"/>
    <col min="4871" max="4871" width="59" style="65" customWidth="1"/>
    <col min="4872" max="4872" width="9.7109375" style="65" customWidth="1"/>
    <col min="4873" max="4873" width="1" style="65" customWidth="1"/>
    <col min="4874" max="4874" width="6.140625" style="65" customWidth="1"/>
    <col min="4875" max="4875" width="8.5703125" style="65" customWidth="1"/>
    <col min="4876" max="4876" width="9.28515625" style="65" customWidth="1"/>
    <col min="4877" max="4877" width="7.85546875" style="65" bestFit="1" customWidth="1"/>
    <col min="4878" max="4878" width="6.7109375" style="65" bestFit="1" customWidth="1"/>
    <col min="4879" max="4879" width="7" style="65" customWidth="1"/>
    <col min="4880" max="4881" width="11.42578125" style="65"/>
    <col min="4882" max="4882" width="4.7109375" style="65" customWidth="1"/>
    <col min="4883" max="4883" width="5" style="65" customWidth="1"/>
    <col min="4884" max="4884" width="2.28515625" style="65" customWidth="1"/>
    <col min="4885" max="4885" width="26" style="65" customWidth="1"/>
    <col min="4886" max="4886" width="8" style="65" customWidth="1"/>
    <col min="4887" max="4887" width="1" style="65" customWidth="1"/>
    <col min="4888" max="4888" width="6.7109375" style="65" customWidth="1"/>
    <col min="4889" max="4889" width="1" style="65" customWidth="1"/>
    <col min="4890" max="4890" width="6.7109375" style="65" customWidth="1"/>
    <col min="4891" max="4891" width="1" style="65" customWidth="1"/>
    <col min="4892" max="4892" width="6.7109375" style="65" customWidth="1"/>
    <col min="4893" max="4893" width="1" style="65" customWidth="1"/>
    <col min="4894" max="4894" width="6.7109375" style="65" customWidth="1"/>
    <col min="4895" max="4895" width="1" style="65" customWidth="1"/>
    <col min="4896" max="4896" width="6.7109375" style="65" customWidth="1"/>
    <col min="4897" max="4897" width="1" style="65" customWidth="1"/>
    <col min="4898" max="4899" width="6.7109375" style="65" customWidth="1"/>
    <col min="4900" max="5120" width="11.42578125" style="65"/>
    <col min="5121" max="5123" width="0" style="65" hidden="1" customWidth="1"/>
    <col min="5124" max="5124" width="2.7109375" style="65" customWidth="1"/>
    <col min="5125" max="5125" width="7.5703125" style="65" customWidth="1"/>
    <col min="5126" max="5126" width="1.5703125" style="65" customWidth="1"/>
    <col min="5127" max="5127" width="59" style="65" customWidth="1"/>
    <col min="5128" max="5128" width="9.7109375" style="65" customWidth="1"/>
    <col min="5129" max="5129" width="1" style="65" customWidth="1"/>
    <col min="5130" max="5130" width="6.140625" style="65" customWidth="1"/>
    <col min="5131" max="5131" width="8.5703125" style="65" customWidth="1"/>
    <col min="5132" max="5132" width="9.28515625" style="65" customWidth="1"/>
    <col min="5133" max="5133" width="7.85546875" style="65" bestFit="1" customWidth="1"/>
    <col min="5134" max="5134" width="6.7109375" style="65" bestFit="1" customWidth="1"/>
    <col min="5135" max="5135" width="7" style="65" customWidth="1"/>
    <col min="5136" max="5137" width="11.42578125" style="65"/>
    <col min="5138" max="5138" width="4.7109375" style="65" customWidth="1"/>
    <col min="5139" max="5139" width="5" style="65" customWidth="1"/>
    <col min="5140" max="5140" width="2.28515625" style="65" customWidth="1"/>
    <col min="5141" max="5141" width="26" style="65" customWidth="1"/>
    <col min="5142" max="5142" width="8" style="65" customWidth="1"/>
    <col min="5143" max="5143" width="1" style="65" customWidth="1"/>
    <col min="5144" max="5144" width="6.7109375" style="65" customWidth="1"/>
    <col min="5145" max="5145" width="1" style="65" customWidth="1"/>
    <col min="5146" max="5146" width="6.7109375" style="65" customWidth="1"/>
    <col min="5147" max="5147" width="1" style="65" customWidth="1"/>
    <col min="5148" max="5148" width="6.7109375" style="65" customWidth="1"/>
    <col min="5149" max="5149" width="1" style="65" customWidth="1"/>
    <col min="5150" max="5150" width="6.7109375" style="65" customWidth="1"/>
    <col min="5151" max="5151" width="1" style="65" customWidth="1"/>
    <col min="5152" max="5152" width="6.7109375" style="65" customWidth="1"/>
    <col min="5153" max="5153" width="1" style="65" customWidth="1"/>
    <col min="5154" max="5155" width="6.7109375" style="65" customWidth="1"/>
    <col min="5156" max="5376" width="11.42578125" style="65"/>
    <col min="5377" max="5379" width="0" style="65" hidden="1" customWidth="1"/>
    <col min="5380" max="5380" width="2.7109375" style="65" customWidth="1"/>
    <col min="5381" max="5381" width="7.5703125" style="65" customWidth="1"/>
    <col min="5382" max="5382" width="1.5703125" style="65" customWidth="1"/>
    <col min="5383" max="5383" width="59" style="65" customWidth="1"/>
    <col min="5384" max="5384" width="9.7109375" style="65" customWidth="1"/>
    <col min="5385" max="5385" width="1" style="65" customWidth="1"/>
    <col min="5386" max="5386" width="6.140625" style="65" customWidth="1"/>
    <col min="5387" max="5387" width="8.5703125" style="65" customWidth="1"/>
    <col min="5388" max="5388" width="9.28515625" style="65" customWidth="1"/>
    <col min="5389" max="5389" width="7.85546875" style="65" bestFit="1" customWidth="1"/>
    <col min="5390" max="5390" width="6.7109375" style="65" bestFit="1" customWidth="1"/>
    <col min="5391" max="5391" width="7" style="65" customWidth="1"/>
    <col min="5392" max="5393" width="11.42578125" style="65"/>
    <col min="5394" max="5394" width="4.7109375" style="65" customWidth="1"/>
    <col min="5395" max="5395" width="5" style="65" customWidth="1"/>
    <col min="5396" max="5396" width="2.28515625" style="65" customWidth="1"/>
    <col min="5397" max="5397" width="26" style="65" customWidth="1"/>
    <col min="5398" max="5398" width="8" style="65" customWidth="1"/>
    <col min="5399" max="5399" width="1" style="65" customWidth="1"/>
    <col min="5400" max="5400" width="6.7109375" style="65" customWidth="1"/>
    <col min="5401" max="5401" width="1" style="65" customWidth="1"/>
    <col min="5402" max="5402" width="6.7109375" style="65" customWidth="1"/>
    <col min="5403" max="5403" width="1" style="65" customWidth="1"/>
    <col min="5404" max="5404" width="6.7109375" style="65" customWidth="1"/>
    <col min="5405" max="5405" width="1" style="65" customWidth="1"/>
    <col min="5406" max="5406" width="6.7109375" style="65" customWidth="1"/>
    <col min="5407" max="5407" width="1" style="65" customWidth="1"/>
    <col min="5408" max="5408" width="6.7109375" style="65" customWidth="1"/>
    <col min="5409" max="5409" width="1" style="65" customWidth="1"/>
    <col min="5410" max="5411" width="6.7109375" style="65" customWidth="1"/>
    <col min="5412" max="5632" width="11.42578125" style="65"/>
    <col min="5633" max="5635" width="0" style="65" hidden="1" customWidth="1"/>
    <col min="5636" max="5636" width="2.7109375" style="65" customWidth="1"/>
    <col min="5637" max="5637" width="7.5703125" style="65" customWidth="1"/>
    <col min="5638" max="5638" width="1.5703125" style="65" customWidth="1"/>
    <col min="5639" max="5639" width="59" style="65" customWidth="1"/>
    <col min="5640" max="5640" width="9.7109375" style="65" customWidth="1"/>
    <col min="5641" max="5641" width="1" style="65" customWidth="1"/>
    <col min="5642" max="5642" width="6.140625" style="65" customWidth="1"/>
    <col min="5643" max="5643" width="8.5703125" style="65" customWidth="1"/>
    <col min="5644" max="5644" width="9.28515625" style="65" customWidth="1"/>
    <col min="5645" max="5645" width="7.85546875" style="65" bestFit="1" customWidth="1"/>
    <col min="5646" max="5646" width="6.7109375" style="65" bestFit="1" customWidth="1"/>
    <col min="5647" max="5647" width="7" style="65" customWidth="1"/>
    <col min="5648" max="5649" width="11.42578125" style="65"/>
    <col min="5650" max="5650" width="4.7109375" style="65" customWidth="1"/>
    <col min="5651" max="5651" width="5" style="65" customWidth="1"/>
    <col min="5652" max="5652" width="2.28515625" style="65" customWidth="1"/>
    <col min="5653" max="5653" width="26" style="65" customWidth="1"/>
    <col min="5654" max="5654" width="8" style="65" customWidth="1"/>
    <col min="5655" max="5655" width="1" style="65" customWidth="1"/>
    <col min="5656" max="5656" width="6.7109375" style="65" customWidth="1"/>
    <col min="5657" max="5657" width="1" style="65" customWidth="1"/>
    <col min="5658" max="5658" width="6.7109375" style="65" customWidth="1"/>
    <col min="5659" max="5659" width="1" style="65" customWidth="1"/>
    <col min="5660" max="5660" width="6.7109375" style="65" customWidth="1"/>
    <col min="5661" max="5661" width="1" style="65" customWidth="1"/>
    <col min="5662" max="5662" width="6.7109375" style="65" customWidth="1"/>
    <col min="5663" max="5663" width="1" style="65" customWidth="1"/>
    <col min="5664" max="5664" width="6.7109375" style="65" customWidth="1"/>
    <col min="5665" max="5665" width="1" style="65" customWidth="1"/>
    <col min="5666" max="5667" width="6.7109375" style="65" customWidth="1"/>
    <col min="5668" max="5888" width="11.42578125" style="65"/>
    <col min="5889" max="5891" width="0" style="65" hidden="1" customWidth="1"/>
    <col min="5892" max="5892" width="2.7109375" style="65" customWidth="1"/>
    <col min="5893" max="5893" width="7.5703125" style="65" customWidth="1"/>
    <col min="5894" max="5894" width="1.5703125" style="65" customWidth="1"/>
    <col min="5895" max="5895" width="59" style="65" customWidth="1"/>
    <col min="5896" max="5896" width="9.7109375" style="65" customWidth="1"/>
    <col min="5897" max="5897" width="1" style="65" customWidth="1"/>
    <col min="5898" max="5898" width="6.140625" style="65" customWidth="1"/>
    <col min="5899" max="5899" width="8.5703125" style="65" customWidth="1"/>
    <col min="5900" max="5900" width="9.28515625" style="65" customWidth="1"/>
    <col min="5901" max="5901" width="7.85546875" style="65" bestFit="1" customWidth="1"/>
    <col min="5902" max="5902" width="6.7109375" style="65" bestFit="1" customWidth="1"/>
    <col min="5903" max="5903" width="7" style="65" customWidth="1"/>
    <col min="5904" max="5905" width="11.42578125" style="65"/>
    <col min="5906" max="5906" width="4.7109375" style="65" customWidth="1"/>
    <col min="5907" max="5907" width="5" style="65" customWidth="1"/>
    <col min="5908" max="5908" width="2.28515625" style="65" customWidth="1"/>
    <col min="5909" max="5909" width="26" style="65" customWidth="1"/>
    <col min="5910" max="5910" width="8" style="65" customWidth="1"/>
    <col min="5911" max="5911" width="1" style="65" customWidth="1"/>
    <col min="5912" max="5912" width="6.7109375" style="65" customWidth="1"/>
    <col min="5913" max="5913" width="1" style="65" customWidth="1"/>
    <col min="5914" max="5914" width="6.7109375" style="65" customWidth="1"/>
    <col min="5915" max="5915" width="1" style="65" customWidth="1"/>
    <col min="5916" max="5916" width="6.7109375" style="65" customWidth="1"/>
    <col min="5917" max="5917" width="1" style="65" customWidth="1"/>
    <col min="5918" max="5918" width="6.7109375" style="65" customWidth="1"/>
    <col min="5919" max="5919" width="1" style="65" customWidth="1"/>
    <col min="5920" max="5920" width="6.7109375" style="65" customWidth="1"/>
    <col min="5921" max="5921" width="1" style="65" customWidth="1"/>
    <col min="5922" max="5923" width="6.7109375" style="65" customWidth="1"/>
    <col min="5924" max="6144" width="11.42578125" style="65"/>
    <col min="6145" max="6147" width="0" style="65" hidden="1" customWidth="1"/>
    <col min="6148" max="6148" width="2.7109375" style="65" customWidth="1"/>
    <col min="6149" max="6149" width="7.5703125" style="65" customWidth="1"/>
    <col min="6150" max="6150" width="1.5703125" style="65" customWidth="1"/>
    <col min="6151" max="6151" width="59" style="65" customWidth="1"/>
    <col min="6152" max="6152" width="9.7109375" style="65" customWidth="1"/>
    <col min="6153" max="6153" width="1" style="65" customWidth="1"/>
    <col min="6154" max="6154" width="6.140625" style="65" customWidth="1"/>
    <col min="6155" max="6155" width="8.5703125" style="65" customWidth="1"/>
    <col min="6156" max="6156" width="9.28515625" style="65" customWidth="1"/>
    <col min="6157" max="6157" width="7.85546875" style="65" bestFit="1" customWidth="1"/>
    <col min="6158" max="6158" width="6.7109375" style="65" bestFit="1" customWidth="1"/>
    <col min="6159" max="6159" width="7" style="65" customWidth="1"/>
    <col min="6160" max="6161" width="11.42578125" style="65"/>
    <col min="6162" max="6162" width="4.7109375" style="65" customWidth="1"/>
    <col min="6163" max="6163" width="5" style="65" customWidth="1"/>
    <col min="6164" max="6164" width="2.28515625" style="65" customWidth="1"/>
    <col min="6165" max="6165" width="26" style="65" customWidth="1"/>
    <col min="6166" max="6166" width="8" style="65" customWidth="1"/>
    <col min="6167" max="6167" width="1" style="65" customWidth="1"/>
    <col min="6168" max="6168" width="6.7109375" style="65" customWidth="1"/>
    <col min="6169" max="6169" width="1" style="65" customWidth="1"/>
    <col min="6170" max="6170" width="6.7109375" style="65" customWidth="1"/>
    <col min="6171" max="6171" width="1" style="65" customWidth="1"/>
    <col min="6172" max="6172" width="6.7109375" style="65" customWidth="1"/>
    <col min="6173" max="6173" width="1" style="65" customWidth="1"/>
    <col min="6174" max="6174" width="6.7109375" style="65" customWidth="1"/>
    <col min="6175" max="6175" width="1" style="65" customWidth="1"/>
    <col min="6176" max="6176" width="6.7109375" style="65" customWidth="1"/>
    <col min="6177" max="6177" width="1" style="65" customWidth="1"/>
    <col min="6178" max="6179" width="6.7109375" style="65" customWidth="1"/>
    <col min="6180" max="6400" width="11.42578125" style="65"/>
    <col min="6401" max="6403" width="0" style="65" hidden="1" customWidth="1"/>
    <col min="6404" max="6404" width="2.7109375" style="65" customWidth="1"/>
    <col min="6405" max="6405" width="7.5703125" style="65" customWidth="1"/>
    <col min="6406" max="6406" width="1.5703125" style="65" customWidth="1"/>
    <col min="6407" max="6407" width="59" style="65" customWidth="1"/>
    <col min="6408" max="6408" width="9.7109375" style="65" customWidth="1"/>
    <col min="6409" max="6409" width="1" style="65" customWidth="1"/>
    <col min="6410" max="6410" width="6.140625" style="65" customWidth="1"/>
    <col min="6411" max="6411" width="8.5703125" style="65" customWidth="1"/>
    <col min="6412" max="6412" width="9.28515625" style="65" customWidth="1"/>
    <col min="6413" max="6413" width="7.85546875" style="65" bestFit="1" customWidth="1"/>
    <col min="6414" max="6414" width="6.7109375" style="65" bestFit="1" customWidth="1"/>
    <col min="6415" max="6415" width="7" style="65" customWidth="1"/>
    <col min="6416" max="6417" width="11.42578125" style="65"/>
    <col min="6418" max="6418" width="4.7109375" style="65" customWidth="1"/>
    <col min="6419" max="6419" width="5" style="65" customWidth="1"/>
    <col min="6420" max="6420" width="2.28515625" style="65" customWidth="1"/>
    <col min="6421" max="6421" width="26" style="65" customWidth="1"/>
    <col min="6422" max="6422" width="8" style="65" customWidth="1"/>
    <col min="6423" max="6423" width="1" style="65" customWidth="1"/>
    <col min="6424" max="6424" width="6.7109375" style="65" customWidth="1"/>
    <col min="6425" max="6425" width="1" style="65" customWidth="1"/>
    <col min="6426" max="6426" width="6.7109375" style="65" customWidth="1"/>
    <col min="6427" max="6427" width="1" style="65" customWidth="1"/>
    <col min="6428" max="6428" width="6.7109375" style="65" customWidth="1"/>
    <col min="6429" max="6429" width="1" style="65" customWidth="1"/>
    <col min="6430" max="6430" width="6.7109375" style="65" customWidth="1"/>
    <col min="6431" max="6431" width="1" style="65" customWidth="1"/>
    <col min="6432" max="6432" width="6.7109375" style="65" customWidth="1"/>
    <col min="6433" max="6433" width="1" style="65" customWidth="1"/>
    <col min="6434" max="6435" width="6.7109375" style="65" customWidth="1"/>
    <col min="6436" max="6656" width="11.42578125" style="65"/>
    <col min="6657" max="6659" width="0" style="65" hidden="1" customWidth="1"/>
    <col min="6660" max="6660" width="2.7109375" style="65" customWidth="1"/>
    <col min="6661" max="6661" width="7.5703125" style="65" customWidth="1"/>
    <col min="6662" max="6662" width="1.5703125" style="65" customWidth="1"/>
    <col min="6663" max="6663" width="59" style="65" customWidth="1"/>
    <col min="6664" max="6664" width="9.7109375" style="65" customWidth="1"/>
    <col min="6665" max="6665" width="1" style="65" customWidth="1"/>
    <col min="6666" max="6666" width="6.140625" style="65" customWidth="1"/>
    <col min="6667" max="6667" width="8.5703125" style="65" customWidth="1"/>
    <col min="6668" max="6668" width="9.28515625" style="65" customWidth="1"/>
    <col min="6669" max="6669" width="7.85546875" style="65" bestFit="1" customWidth="1"/>
    <col min="6670" max="6670" width="6.7109375" style="65" bestFit="1" customWidth="1"/>
    <col min="6671" max="6671" width="7" style="65" customWidth="1"/>
    <col min="6672" max="6673" width="11.42578125" style="65"/>
    <col min="6674" max="6674" width="4.7109375" style="65" customWidth="1"/>
    <col min="6675" max="6675" width="5" style="65" customWidth="1"/>
    <col min="6676" max="6676" width="2.28515625" style="65" customWidth="1"/>
    <col min="6677" max="6677" width="26" style="65" customWidth="1"/>
    <col min="6678" max="6678" width="8" style="65" customWidth="1"/>
    <col min="6679" max="6679" width="1" style="65" customWidth="1"/>
    <col min="6680" max="6680" width="6.7109375" style="65" customWidth="1"/>
    <col min="6681" max="6681" width="1" style="65" customWidth="1"/>
    <col min="6682" max="6682" width="6.7109375" style="65" customWidth="1"/>
    <col min="6683" max="6683" width="1" style="65" customWidth="1"/>
    <col min="6684" max="6684" width="6.7109375" style="65" customWidth="1"/>
    <col min="6685" max="6685" width="1" style="65" customWidth="1"/>
    <col min="6686" max="6686" width="6.7109375" style="65" customWidth="1"/>
    <col min="6687" max="6687" width="1" style="65" customWidth="1"/>
    <col min="6688" max="6688" width="6.7109375" style="65" customWidth="1"/>
    <col min="6689" max="6689" width="1" style="65" customWidth="1"/>
    <col min="6690" max="6691" width="6.7109375" style="65" customWidth="1"/>
    <col min="6692" max="6912" width="11.42578125" style="65"/>
    <col min="6913" max="6915" width="0" style="65" hidden="1" customWidth="1"/>
    <col min="6916" max="6916" width="2.7109375" style="65" customWidth="1"/>
    <col min="6917" max="6917" width="7.5703125" style="65" customWidth="1"/>
    <col min="6918" max="6918" width="1.5703125" style="65" customWidth="1"/>
    <col min="6919" max="6919" width="59" style="65" customWidth="1"/>
    <col min="6920" max="6920" width="9.7109375" style="65" customWidth="1"/>
    <col min="6921" max="6921" width="1" style="65" customWidth="1"/>
    <col min="6922" max="6922" width="6.140625" style="65" customWidth="1"/>
    <col min="6923" max="6923" width="8.5703125" style="65" customWidth="1"/>
    <col min="6924" max="6924" width="9.28515625" style="65" customWidth="1"/>
    <col min="6925" max="6925" width="7.85546875" style="65" bestFit="1" customWidth="1"/>
    <col min="6926" max="6926" width="6.7109375" style="65" bestFit="1" customWidth="1"/>
    <col min="6927" max="6927" width="7" style="65" customWidth="1"/>
    <col min="6928" max="6929" width="11.42578125" style="65"/>
    <col min="6930" max="6930" width="4.7109375" style="65" customWidth="1"/>
    <col min="6931" max="6931" width="5" style="65" customWidth="1"/>
    <col min="6932" max="6932" width="2.28515625" style="65" customWidth="1"/>
    <col min="6933" max="6933" width="26" style="65" customWidth="1"/>
    <col min="6934" max="6934" width="8" style="65" customWidth="1"/>
    <col min="6935" max="6935" width="1" style="65" customWidth="1"/>
    <col min="6936" max="6936" width="6.7109375" style="65" customWidth="1"/>
    <col min="6937" max="6937" width="1" style="65" customWidth="1"/>
    <col min="6938" max="6938" width="6.7109375" style="65" customWidth="1"/>
    <col min="6939" max="6939" width="1" style="65" customWidth="1"/>
    <col min="6940" max="6940" width="6.7109375" style="65" customWidth="1"/>
    <col min="6941" max="6941" width="1" style="65" customWidth="1"/>
    <col min="6942" max="6942" width="6.7109375" style="65" customWidth="1"/>
    <col min="6943" max="6943" width="1" style="65" customWidth="1"/>
    <col min="6944" max="6944" width="6.7109375" style="65" customWidth="1"/>
    <col min="6945" max="6945" width="1" style="65" customWidth="1"/>
    <col min="6946" max="6947" width="6.7109375" style="65" customWidth="1"/>
    <col min="6948" max="7168" width="11.42578125" style="65"/>
    <col min="7169" max="7171" width="0" style="65" hidden="1" customWidth="1"/>
    <col min="7172" max="7172" width="2.7109375" style="65" customWidth="1"/>
    <col min="7173" max="7173" width="7.5703125" style="65" customWidth="1"/>
    <col min="7174" max="7174" width="1.5703125" style="65" customWidth="1"/>
    <col min="7175" max="7175" width="59" style="65" customWidth="1"/>
    <col min="7176" max="7176" width="9.7109375" style="65" customWidth="1"/>
    <col min="7177" max="7177" width="1" style="65" customWidth="1"/>
    <col min="7178" max="7178" width="6.140625" style="65" customWidth="1"/>
    <col min="7179" max="7179" width="8.5703125" style="65" customWidth="1"/>
    <col min="7180" max="7180" width="9.28515625" style="65" customWidth="1"/>
    <col min="7181" max="7181" width="7.85546875" style="65" bestFit="1" customWidth="1"/>
    <col min="7182" max="7182" width="6.7109375" style="65" bestFit="1" customWidth="1"/>
    <col min="7183" max="7183" width="7" style="65" customWidth="1"/>
    <col min="7184" max="7185" width="11.42578125" style="65"/>
    <col min="7186" max="7186" width="4.7109375" style="65" customWidth="1"/>
    <col min="7187" max="7187" width="5" style="65" customWidth="1"/>
    <col min="7188" max="7188" width="2.28515625" style="65" customWidth="1"/>
    <col min="7189" max="7189" width="26" style="65" customWidth="1"/>
    <col min="7190" max="7190" width="8" style="65" customWidth="1"/>
    <col min="7191" max="7191" width="1" style="65" customWidth="1"/>
    <col min="7192" max="7192" width="6.7109375" style="65" customWidth="1"/>
    <col min="7193" max="7193" width="1" style="65" customWidth="1"/>
    <col min="7194" max="7194" width="6.7109375" style="65" customWidth="1"/>
    <col min="7195" max="7195" width="1" style="65" customWidth="1"/>
    <col min="7196" max="7196" width="6.7109375" style="65" customWidth="1"/>
    <col min="7197" max="7197" width="1" style="65" customWidth="1"/>
    <col min="7198" max="7198" width="6.7109375" style="65" customWidth="1"/>
    <col min="7199" max="7199" width="1" style="65" customWidth="1"/>
    <col min="7200" max="7200" width="6.7109375" style="65" customWidth="1"/>
    <col min="7201" max="7201" width="1" style="65" customWidth="1"/>
    <col min="7202" max="7203" width="6.7109375" style="65" customWidth="1"/>
    <col min="7204" max="7424" width="11.42578125" style="65"/>
    <col min="7425" max="7427" width="0" style="65" hidden="1" customWidth="1"/>
    <col min="7428" max="7428" width="2.7109375" style="65" customWidth="1"/>
    <col min="7429" max="7429" width="7.5703125" style="65" customWidth="1"/>
    <col min="7430" max="7430" width="1.5703125" style="65" customWidth="1"/>
    <col min="7431" max="7431" width="59" style="65" customWidth="1"/>
    <col min="7432" max="7432" width="9.7109375" style="65" customWidth="1"/>
    <col min="7433" max="7433" width="1" style="65" customWidth="1"/>
    <col min="7434" max="7434" width="6.140625" style="65" customWidth="1"/>
    <col min="7435" max="7435" width="8.5703125" style="65" customWidth="1"/>
    <col min="7436" max="7436" width="9.28515625" style="65" customWidth="1"/>
    <col min="7437" max="7437" width="7.85546875" style="65" bestFit="1" customWidth="1"/>
    <col min="7438" max="7438" width="6.7109375" style="65" bestFit="1" customWidth="1"/>
    <col min="7439" max="7439" width="7" style="65" customWidth="1"/>
    <col min="7440" max="7441" width="11.42578125" style="65"/>
    <col min="7442" max="7442" width="4.7109375" style="65" customWidth="1"/>
    <col min="7443" max="7443" width="5" style="65" customWidth="1"/>
    <col min="7444" max="7444" width="2.28515625" style="65" customWidth="1"/>
    <col min="7445" max="7445" width="26" style="65" customWidth="1"/>
    <col min="7446" max="7446" width="8" style="65" customWidth="1"/>
    <col min="7447" max="7447" width="1" style="65" customWidth="1"/>
    <col min="7448" max="7448" width="6.7109375" style="65" customWidth="1"/>
    <col min="7449" max="7449" width="1" style="65" customWidth="1"/>
    <col min="7450" max="7450" width="6.7109375" style="65" customWidth="1"/>
    <col min="7451" max="7451" width="1" style="65" customWidth="1"/>
    <col min="7452" max="7452" width="6.7109375" style="65" customWidth="1"/>
    <col min="7453" max="7453" width="1" style="65" customWidth="1"/>
    <col min="7454" max="7454" width="6.7109375" style="65" customWidth="1"/>
    <col min="7455" max="7455" width="1" style="65" customWidth="1"/>
    <col min="7456" max="7456" width="6.7109375" style="65" customWidth="1"/>
    <col min="7457" max="7457" width="1" style="65" customWidth="1"/>
    <col min="7458" max="7459" width="6.7109375" style="65" customWidth="1"/>
    <col min="7460" max="7680" width="11.42578125" style="65"/>
    <col min="7681" max="7683" width="0" style="65" hidden="1" customWidth="1"/>
    <col min="7684" max="7684" width="2.7109375" style="65" customWidth="1"/>
    <col min="7685" max="7685" width="7.5703125" style="65" customWidth="1"/>
    <col min="7686" max="7686" width="1.5703125" style="65" customWidth="1"/>
    <col min="7687" max="7687" width="59" style="65" customWidth="1"/>
    <col min="7688" max="7688" width="9.7109375" style="65" customWidth="1"/>
    <col min="7689" max="7689" width="1" style="65" customWidth="1"/>
    <col min="7690" max="7690" width="6.140625" style="65" customWidth="1"/>
    <col min="7691" max="7691" width="8.5703125" style="65" customWidth="1"/>
    <col min="7692" max="7692" width="9.28515625" style="65" customWidth="1"/>
    <col min="7693" max="7693" width="7.85546875" style="65" bestFit="1" customWidth="1"/>
    <col min="7694" max="7694" width="6.7109375" style="65" bestFit="1" customWidth="1"/>
    <col min="7695" max="7695" width="7" style="65" customWidth="1"/>
    <col min="7696" max="7697" width="11.42578125" style="65"/>
    <col min="7698" max="7698" width="4.7109375" style="65" customWidth="1"/>
    <col min="7699" max="7699" width="5" style="65" customWidth="1"/>
    <col min="7700" max="7700" width="2.28515625" style="65" customWidth="1"/>
    <col min="7701" max="7701" width="26" style="65" customWidth="1"/>
    <col min="7702" max="7702" width="8" style="65" customWidth="1"/>
    <col min="7703" max="7703" width="1" style="65" customWidth="1"/>
    <col min="7704" max="7704" width="6.7109375" style="65" customWidth="1"/>
    <col min="7705" max="7705" width="1" style="65" customWidth="1"/>
    <col min="7706" max="7706" width="6.7109375" style="65" customWidth="1"/>
    <col min="7707" max="7707" width="1" style="65" customWidth="1"/>
    <col min="7708" max="7708" width="6.7109375" style="65" customWidth="1"/>
    <col min="7709" max="7709" width="1" style="65" customWidth="1"/>
    <col min="7710" max="7710" width="6.7109375" style="65" customWidth="1"/>
    <col min="7711" max="7711" width="1" style="65" customWidth="1"/>
    <col min="7712" max="7712" width="6.7109375" style="65" customWidth="1"/>
    <col min="7713" max="7713" width="1" style="65" customWidth="1"/>
    <col min="7714" max="7715" width="6.7109375" style="65" customWidth="1"/>
    <col min="7716" max="7936" width="11.42578125" style="65"/>
    <col min="7937" max="7939" width="0" style="65" hidden="1" customWidth="1"/>
    <col min="7940" max="7940" width="2.7109375" style="65" customWidth="1"/>
    <col min="7941" max="7941" width="7.5703125" style="65" customWidth="1"/>
    <col min="7942" max="7942" width="1.5703125" style="65" customWidth="1"/>
    <col min="7943" max="7943" width="59" style="65" customWidth="1"/>
    <col min="7944" max="7944" width="9.7109375" style="65" customWidth="1"/>
    <col min="7945" max="7945" width="1" style="65" customWidth="1"/>
    <col min="7946" max="7946" width="6.140625" style="65" customWidth="1"/>
    <col min="7947" max="7947" width="8.5703125" style="65" customWidth="1"/>
    <col min="7948" max="7948" width="9.28515625" style="65" customWidth="1"/>
    <col min="7949" max="7949" width="7.85546875" style="65" bestFit="1" customWidth="1"/>
    <col min="7950" max="7950" width="6.7109375" style="65" bestFit="1" customWidth="1"/>
    <col min="7951" max="7951" width="7" style="65" customWidth="1"/>
    <col min="7952" max="7953" width="11.42578125" style="65"/>
    <col min="7954" max="7954" width="4.7109375" style="65" customWidth="1"/>
    <col min="7955" max="7955" width="5" style="65" customWidth="1"/>
    <col min="7956" max="7956" width="2.28515625" style="65" customWidth="1"/>
    <col min="7957" max="7957" width="26" style="65" customWidth="1"/>
    <col min="7958" max="7958" width="8" style="65" customWidth="1"/>
    <col min="7959" max="7959" width="1" style="65" customWidth="1"/>
    <col min="7960" max="7960" width="6.7109375" style="65" customWidth="1"/>
    <col min="7961" max="7961" width="1" style="65" customWidth="1"/>
    <col min="7962" max="7962" width="6.7109375" style="65" customWidth="1"/>
    <col min="7963" max="7963" width="1" style="65" customWidth="1"/>
    <col min="7964" max="7964" width="6.7109375" style="65" customWidth="1"/>
    <col min="7965" max="7965" width="1" style="65" customWidth="1"/>
    <col min="7966" max="7966" width="6.7109375" style="65" customWidth="1"/>
    <col min="7967" max="7967" width="1" style="65" customWidth="1"/>
    <col min="7968" max="7968" width="6.7109375" style="65" customWidth="1"/>
    <col min="7969" max="7969" width="1" style="65" customWidth="1"/>
    <col min="7970" max="7971" width="6.7109375" style="65" customWidth="1"/>
    <col min="7972" max="8192" width="11.42578125" style="65"/>
    <col min="8193" max="8195" width="0" style="65" hidden="1" customWidth="1"/>
    <col min="8196" max="8196" width="2.7109375" style="65" customWidth="1"/>
    <col min="8197" max="8197" width="7.5703125" style="65" customWidth="1"/>
    <col min="8198" max="8198" width="1.5703125" style="65" customWidth="1"/>
    <col min="8199" max="8199" width="59" style="65" customWidth="1"/>
    <col min="8200" max="8200" width="9.7109375" style="65" customWidth="1"/>
    <col min="8201" max="8201" width="1" style="65" customWidth="1"/>
    <col min="8202" max="8202" width="6.140625" style="65" customWidth="1"/>
    <col min="8203" max="8203" width="8.5703125" style="65" customWidth="1"/>
    <col min="8204" max="8204" width="9.28515625" style="65" customWidth="1"/>
    <col min="8205" max="8205" width="7.85546875" style="65" bestFit="1" customWidth="1"/>
    <col min="8206" max="8206" width="6.7109375" style="65" bestFit="1" customWidth="1"/>
    <col min="8207" max="8207" width="7" style="65" customWidth="1"/>
    <col min="8208" max="8209" width="11.42578125" style="65"/>
    <col min="8210" max="8210" width="4.7109375" style="65" customWidth="1"/>
    <col min="8211" max="8211" width="5" style="65" customWidth="1"/>
    <col min="8212" max="8212" width="2.28515625" style="65" customWidth="1"/>
    <col min="8213" max="8213" width="26" style="65" customWidth="1"/>
    <col min="8214" max="8214" width="8" style="65" customWidth="1"/>
    <col min="8215" max="8215" width="1" style="65" customWidth="1"/>
    <col min="8216" max="8216" width="6.7109375" style="65" customWidth="1"/>
    <col min="8217" max="8217" width="1" style="65" customWidth="1"/>
    <col min="8218" max="8218" width="6.7109375" style="65" customWidth="1"/>
    <col min="8219" max="8219" width="1" style="65" customWidth="1"/>
    <col min="8220" max="8220" width="6.7109375" style="65" customWidth="1"/>
    <col min="8221" max="8221" width="1" style="65" customWidth="1"/>
    <col min="8222" max="8222" width="6.7109375" style="65" customWidth="1"/>
    <col min="8223" max="8223" width="1" style="65" customWidth="1"/>
    <col min="8224" max="8224" width="6.7109375" style="65" customWidth="1"/>
    <col min="8225" max="8225" width="1" style="65" customWidth="1"/>
    <col min="8226" max="8227" width="6.7109375" style="65" customWidth="1"/>
    <col min="8228" max="8448" width="11.42578125" style="65"/>
    <col min="8449" max="8451" width="0" style="65" hidden="1" customWidth="1"/>
    <col min="8452" max="8452" width="2.7109375" style="65" customWidth="1"/>
    <col min="8453" max="8453" width="7.5703125" style="65" customWidth="1"/>
    <col min="8454" max="8454" width="1.5703125" style="65" customWidth="1"/>
    <col min="8455" max="8455" width="59" style="65" customWidth="1"/>
    <col min="8456" max="8456" width="9.7109375" style="65" customWidth="1"/>
    <col min="8457" max="8457" width="1" style="65" customWidth="1"/>
    <col min="8458" max="8458" width="6.140625" style="65" customWidth="1"/>
    <col min="8459" max="8459" width="8.5703125" style="65" customWidth="1"/>
    <col min="8460" max="8460" width="9.28515625" style="65" customWidth="1"/>
    <col min="8461" max="8461" width="7.85546875" style="65" bestFit="1" customWidth="1"/>
    <col min="8462" max="8462" width="6.7109375" style="65" bestFit="1" customWidth="1"/>
    <col min="8463" max="8463" width="7" style="65" customWidth="1"/>
    <col min="8464" max="8465" width="11.42578125" style="65"/>
    <col min="8466" max="8466" width="4.7109375" style="65" customWidth="1"/>
    <col min="8467" max="8467" width="5" style="65" customWidth="1"/>
    <col min="8468" max="8468" width="2.28515625" style="65" customWidth="1"/>
    <col min="8469" max="8469" width="26" style="65" customWidth="1"/>
    <col min="8470" max="8470" width="8" style="65" customWidth="1"/>
    <col min="8471" max="8471" width="1" style="65" customWidth="1"/>
    <col min="8472" max="8472" width="6.7109375" style="65" customWidth="1"/>
    <col min="8473" max="8473" width="1" style="65" customWidth="1"/>
    <col min="8474" max="8474" width="6.7109375" style="65" customWidth="1"/>
    <col min="8475" max="8475" width="1" style="65" customWidth="1"/>
    <col min="8476" max="8476" width="6.7109375" style="65" customWidth="1"/>
    <col min="8477" max="8477" width="1" style="65" customWidth="1"/>
    <col min="8478" max="8478" width="6.7109375" style="65" customWidth="1"/>
    <col min="8479" max="8479" width="1" style="65" customWidth="1"/>
    <col min="8480" max="8480" width="6.7109375" style="65" customWidth="1"/>
    <col min="8481" max="8481" width="1" style="65" customWidth="1"/>
    <col min="8482" max="8483" width="6.7109375" style="65" customWidth="1"/>
    <col min="8484" max="8704" width="11.42578125" style="65"/>
    <col min="8705" max="8707" width="0" style="65" hidden="1" customWidth="1"/>
    <col min="8708" max="8708" width="2.7109375" style="65" customWidth="1"/>
    <col min="8709" max="8709" width="7.5703125" style="65" customWidth="1"/>
    <col min="8710" max="8710" width="1.5703125" style="65" customWidth="1"/>
    <col min="8711" max="8711" width="59" style="65" customWidth="1"/>
    <col min="8712" max="8712" width="9.7109375" style="65" customWidth="1"/>
    <col min="8713" max="8713" width="1" style="65" customWidth="1"/>
    <col min="8714" max="8714" width="6.140625" style="65" customWidth="1"/>
    <col min="8715" max="8715" width="8.5703125" style="65" customWidth="1"/>
    <col min="8716" max="8716" width="9.28515625" style="65" customWidth="1"/>
    <col min="8717" max="8717" width="7.85546875" style="65" bestFit="1" customWidth="1"/>
    <col min="8718" max="8718" width="6.7109375" style="65" bestFit="1" customWidth="1"/>
    <col min="8719" max="8719" width="7" style="65" customWidth="1"/>
    <col min="8720" max="8721" width="11.42578125" style="65"/>
    <col min="8722" max="8722" width="4.7109375" style="65" customWidth="1"/>
    <col min="8723" max="8723" width="5" style="65" customWidth="1"/>
    <col min="8724" max="8724" width="2.28515625" style="65" customWidth="1"/>
    <col min="8725" max="8725" width="26" style="65" customWidth="1"/>
    <col min="8726" max="8726" width="8" style="65" customWidth="1"/>
    <col min="8727" max="8727" width="1" style="65" customWidth="1"/>
    <col min="8728" max="8728" width="6.7109375" style="65" customWidth="1"/>
    <col min="8729" max="8729" width="1" style="65" customWidth="1"/>
    <col min="8730" max="8730" width="6.7109375" style="65" customWidth="1"/>
    <col min="8731" max="8731" width="1" style="65" customWidth="1"/>
    <col min="8732" max="8732" width="6.7109375" style="65" customWidth="1"/>
    <col min="8733" max="8733" width="1" style="65" customWidth="1"/>
    <col min="8734" max="8734" width="6.7109375" style="65" customWidth="1"/>
    <col min="8735" max="8735" width="1" style="65" customWidth="1"/>
    <col min="8736" max="8736" width="6.7109375" style="65" customWidth="1"/>
    <col min="8737" max="8737" width="1" style="65" customWidth="1"/>
    <col min="8738" max="8739" width="6.7109375" style="65" customWidth="1"/>
    <col min="8740" max="8960" width="11.42578125" style="65"/>
    <col min="8961" max="8963" width="0" style="65" hidden="1" customWidth="1"/>
    <col min="8964" max="8964" width="2.7109375" style="65" customWidth="1"/>
    <col min="8965" max="8965" width="7.5703125" style="65" customWidth="1"/>
    <col min="8966" max="8966" width="1.5703125" style="65" customWidth="1"/>
    <col min="8967" max="8967" width="59" style="65" customWidth="1"/>
    <col min="8968" max="8968" width="9.7109375" style="65" customWidth="1"/>
    <col min="8969" max="8969" width="1" style="65" customWidth="1"/>
    <col min="8970" max="8970" width="6.140625" style="65" customWidth="1"/>
    <col min="8971" max="8971" width="8.5703125" style="65" customWidth="1"/>
    <col min="8972" max="8972" width="9.28515625" style="65" customWidth="1"/>
    <col min="8973" max="8973" width="7.85546875" style="65" bestFit="1" customWidth="1"/>
    <col min="8974" max="8974" width="6.7109375" style="65" bestFit="1" customWidth="1"/>
    <col min="8975" max="8975" width="7" style="65" customWidth="1"/>
    <col min="8976" max="8977" width="11.42578125" style="65"/>
    <col min="8978" max="8978" width="4.7109375" style="65" customWidth="1"/>
    <col min="8979" max="8979" width="5" style="65" customWidth="1"/>
    <col min="8980" max="8980" width="2.28515625" style="65" customWidth="1"/>
    <col min="8981" max="8981" width="26" style="65" customWidth="1"/>
    <col min="8982" max="8982" width="8" style="65" customWidth="1"/>
    <col min="8983" max="8983" width="1" style="65" customWidth="1"/>
    <col min="8984" max="8984" width="6.7109375" style="65" customWidth="1"/>
    <col min="8985" max="8985" width="1" style="65" customWidth="1"/>
    <col min="8986" max="8986" width="6.7109375" style="65" customWidth="1"/>
    <col min="8987" max="8987" width="1" style="65" customWidth="1"/>
    <col min="8988" max="8988" width="6.7109375" style="65" customWidth="1"/>
    <col min="8989" max="8989" width="1" style="65" customWidth="1"/>
    <col min="8990" max="8990" width="6.7109375" style="65" customWidth="1"/>
    <col min="8991" max="8991" width="1" style="65" customWidth="1"/>
    <col min="8992" max="8992" width="6.7109375" style="65" customWidth="1"/>
    <col min="8993" max="8993" width="1" style="65" customWidth="1"/>
    <col min="8994" max="8995" width="6.7109375" style="65" customWidth="1"/>
    <col min="8996" max="9216" width="11.42578125" style="65"/>
    <col min="9217" max="9219" width="0" style="65" hidden="1" customWidth="1"/>
    <col min="9220" max="9220" width="2.7109375" style="65" customWidth="1"/>
    <col min="9221" max="9221" width="7.5703125" style="65" customWidth="1"/>
    <col min="9222" max="9222" width="1.5703125" style="65" customWidth="1"/>
    <col min="9223" max="9223" width="59" style="65" customWidth="1"/>
    <col min="9224" max="9224" width="9.7109375" style="65" customWidth="1"/>
    <col min="9225" max="9225" width="1" style="65" customWidth="1"/>
    <col min="9226" max="9226" width="6.140625" style="65" customWidth="1"/>
    <col min="9227" max="9227" width="8.5703125" style="65" customWidth="1"/>
    <col min="9228" max="9228" width="9.28515625" style="65" customWidth="1"/>
    <col min="9229" max="9229" width="7.85546875" style="65" bestFit="1" customWidth="1"/>
    <col min="9230" max="9230" width="6.7109375" style="65" bestFit="1" customWidth="1"/>
    <col min="9231" max="9231" width="7" style="65" customWidth="1"/>
    <col min="9232" max="9233" width="11.42578125" style="65"/>
    <col min="9234" max="9234" width="4.7109375" style="65" customWidth="1"/>
    <col min="9235" max="9235" width="5" style="65" customWidth="1"/>
    <col min="9236" max="9236" width="2.28515625" style="65" customWidth="1"/>
    <col min="9237" max="9237" width="26" style="65" customWidth="1"/>
    <col min="9238" max="9238" width="8" style="65" customWidth="1"/>
    <col min="9239" max="9239" width="1" style="65" customWidth="1"/>
    <col min="9240" max="9240" width="6.7109375" style="65" customWidth="1"/>
    <col min="9241" max="9241" width="1" style="65" customWidth="1"/>
    <col min="9242" max="9242" width="6.7109375" style="65" customWidth="1"/>
    <col min="9243" max="9243" width="1" style="65" customWidth="1"/>
    <col min="9244" max="9244" width="6.7109375" style="65" customWidth="1"/>
    <col min="9245" max="9245" width="1" style="65" customWidth="1"/>
    <col min="9246" max="9246" width="6.7109375" style="65" customWidth="1"/>
    <col min="9247" max="9247" width="1" style="65" customWidth="1"/>
    <col min="9248" max="9248" width="6.7109375" style="65" customWidth="1"/>
    <col min="9249" max="9249" width="1" style="65" customWidth="1"/>
    <col min="9250" max="9251" width="6.7109375" style="65" customWidth="1"/>
    <col min="9252" max="9472" width="11.42578125" style="65"/>
    <col min="9473" max="9475" width="0" style="65" hidden="1" customWidth="1"/>
    <col min="9476" max="9476" width="2.7109375" style="65" customWidth="1"/>
    <col min="9477" max="9477" width="7.5703125" style="65" customWidth="1"/>
    <col min="9478" max="9478" width="1.5703125" style="65" customWidth="1"/>
    <col min="9479" max="9479" width="59" style="65" customWidth="1"/>
    <col min="9480" max="9480" width="9.7109375" style="65" customWidth="1"/>
    <col min="9481" max="9481" width="1" style="65" customWidth="1"/>
    <col min="9482" max="9482" width="6.140625" style="65" customWidth="1"/>
    <col min="9483" max="9483" width="8.5703125" style="65" customWidth="1"/>
    <col min="9484" max="9484" width="9.28515625" style="65" customWidth="1"/>
    <col min="9485" max="9485" width="7.85546875" style="65" bestFit="1" customWidth="1"/>
    <col min="9486" max="9486" width="6.7109375" style="65" bestFit="1" customWidth="1"/>
    <col min="9487" max="9487" width="7" style="65" customWidth="1"/>
    <col min="9488" max="9489" width="11.42578125" style="65"/>
    <col min="9490" max="9490" width="4.7109375" style="65" customWidth="1"/>
    <col min="9491" max="9491" width="5" style="65" customWidth="1"/>
    <col min="9492" max="9492" width="2.28515625" style="65" customWidth="1"/>
    <col min="9493" max="9493" width="26" style="65" customWidth="1"/>
    <col min="9494" max="9494" width="8" style="65" customWidth="1"/>
    <col min="9495" max="9495" width="1" style="65" customWidth="1"/>
    <col min="9496" max="9496" width="6.7109375" style="65" customWidth="1"/>
    <col min="9497" max="9497" width="1" style="65" customWidth="1"/>
    <col min="9498" max="9498" width="6.7109375" style="65" customWidth="1"/>
    <col min="9499" max="9499" width="1" style="65" customWidth="1"/>
    <col min="9500" max="9500" width="6.7109375" style="65" customWidth="1"/>
    <col min="9501" max="9501" width="1" style="65" customWidth="1"/>
    <col min="9502" max="9502" width="6.7109375" style="65" customWidth="1"/>
    <col min="9503" max="9503" width="1" style="65" customWidth="1"/>
    <col min="9504" max="9504" width="6.7109375" style="65" customWidth="1"/>
    <col min="9505" max="9505" width="1" style="65" customWidth="1"/>
    <col min="9506" max="9507" width="6.7109375" style="65" customWidth="1"/>
    <col min="9508" max="9728" width="11.42578125" style="65"/>
    <col min="9729" max="9731" width="0" style="65" hidden="1" customWidth="1"/>
    <col min="9732" max="9732" width="2.7109375" style="65" customWidth="1"/>
    <col min="9733" max="9733" width="7.5703125" style="65" customWidth="1"/>
    <col min="9734" max="9734" width="1.5703125" style="65" customWidth="1"/>
    <col min="9735" max="9735" width="59" style="65" customWidth="1"/>
    <col min="9736" max="9736" width="9.7109375" style="65" customWidth="1"/>
    <col min="9737" max="9737" width="1" style="65" customWidth="1"/>
    <col min="9738" max="9738" width="6.140625" style="65" customWidth="1"/>
    <col min="9739" max="9739" width="8.5703125" style="65" customWidth="1"/>
    <col min="9740" max="9740" width="9.28515625" style="65" customWidth="1"/>
    <col min="9741" max="9741" width="7.85546875" style="65" bestFit="1" customWidth="1"/>
    <col min="9742" max="9742" width="6.7109375" style="65" bestFit="1" customWidth="1"/>
    <col min="9743" max="9743" width="7" style="65" customWidth="1"/>
    <col min="9744" max="9745" width="11.42578125" style="65"/>
    <col min="9746" max="9746" width="4.7109375" style="65" customWidth="1"/>
    <col min="9747" max="9747" width="5" style="65" customWidth="1"/>
    <col min="9748" max="9748" width="2.28515625" style="65" customWidth="1"/>
    <col min="9749" max="9749" width="26" style="65" customWidth="1"/>
    <col min="9750" max="9750" width="8" style="65" customWidth="1"/>
    <col min="9751" max="9751" width="1" style="65" customWidth="1"/>
    <col min="9752" max="9752" width="6.7109375" style="65" customWidth="1"/>
    <col min="9753" max="9753" width="1" style="65" customWidth="1"/>
    <col min="9754" max="9754" width="6.7109375" style="65" customWidth="1"/>
    <col min="9755" max="9755" width="1" style="65" customWidth="1"/>
    <col min="9756" max="9756" width="6.7109375" style="65" customWidth="1"/>
    <col min="9757" max="9757" width="1" style="65" customWidth="1"/>
    <col min="9758" max="9758" width="6.7109375" style="65" customWidth="1"/>
    <col min="9759" max="9759" width="1" style="65" customWidth="1"/>
    <col min="9760" max="9760" width="6.7109375" style="65" customWidth="1"/>
    <col min="9761" max="9761" width="1" style="65" customWidth="1"/>
    <col min="9762" max="9763" width="6.7109375" style="65" customWidth="1"/>
    <col min="9764" max="9984" width="11.42578125" style="65"/>
    <col min="9985" max="9987" width="0" style="65" hidden="1" customWidth="1"/>
    <col min="9988" max="9988" width="2.7109375" style="65" customWidth="1"/>
    <col min="9989" max="9989" width="7.5703125" style="65" customWidth="1"/>
    <col min="9990" max="9990" width="1.5703125" style="65" customWidth="1"/>
    <col min="9991" max="9991" width="59" style="65" customWidth="1"/>
    <col min="9992" max="9992" width="9.7109375" style="65" customWidth="1"/>
    <col min="9993" max="9993" width="1" style="65" customWidth="1"/>
    <col min="9994" max="9994" width="6.140625" style="65" customWidth="1"/>
    <col min="9995" max="9995" width="8.5703125" style="65" customWidth="1"/>
    <col min="9996" max="9996" width="9.28515625" style="65" customWidth="1"/>
    <col min="9997" max="9997" width="7.85546875" style="65" bestFit="1" customWidth="1"/>
    <col min="9998" max="9998" width="6.7109375" style="65" bestFit="1" customWidth="1"/>
    <col min="9999" max="9999" width="7" style="65" customWidth="1"/>
    <col min="10000" max="10001" width="11.42578125" style="65"/>
    <col min="10002" max="10002" width="4.7109375" style="65" customWidth="1"/>
    <col min="10003" max="10003" width="5" style="65" customWidth="1"/>
    <col min="10004" max="10004" width="2.28515625" style="65" customWidth="1"/>
    <col min="10005" max="10005" width="26" style="65" customWidth="1"/>
    <col min="10006" max="10006" width="8" style="65" customWidth="1"/>
    <col min="10007" max="10007" width="1" style="65" customWidth="1"/>
    <col min="10008" max="10008" width="6.7109375" style="65" customWidth="1"/>
    <col min="10009" max="10009" width="1" style="65" customWidth="1"/>
    <col min="10010" max="10010" width="6.7109375" style="65" customWidth="1"/>
    <col min="10011" max="10011" width="1" style="65" customWidth="1"/>
    <col min="10012" max="10012" width="6.7109375" style="65" customWidth="1"/>
    <col min="10013" max="10013" width="1" style="65" customWidth="1"/>
    <col min="10014" max="10014" width="6.7109375" style="65" customWidth="1"/>
    <col min="10015" max="10015" width="1" style="65" customWidth="1"/>
    <col min="10016" max="10016" width="6.7109375" style="65" customWidth="1"/>
    <col min="10017" max="10017" width="1" style="65" customWidth="1"/>
    <col min="10018" max="10019" width="6.7109375" style="65" customWidth="1"/>
    <col min="10020" max="10240" width="11.42578125" style="65"/>
    <col min="10241" max="10243" width="0" style="65" hidden="1" customWidth="1"/>
    <col min="10244" max="10244" width="2.7109375" style="65" customWidth="1"/>
    <col min="10245" max="10245" width="7.5703125" style="65" customWidth="1"/>
    <col min="10246" max="10246" width="1.5703125" style="65" customWidth="1"/>
    <col min="10247" max="10247" width="59" style="65" customWidth="1"/>
    <col min="10248" max="10248" width="9.7109375" style="65" customWidth="1"/>
    <col min="10249" max="10249" width="1" style="65" customWidth="1"/>
    <col min="10250" max="10250" width="6.140625" style="65" customWidth="1"/>
    <col min="10251" max="10251" width="8.5703125" style="65" customWidth="1"/>
    <col min="10252" max="10252" width="9.28515625" style="65" customWidth="1"/>
    <col min="10253" max="10253" width="7.85546875" style="65" bestFit="1" customWidth="1"/>
    <col min="10254" max="10254" width="6.7109375" style="65" bestFit="1" customWidth="1"/>
    <col min="10255" max="10255" width="7" style="65" customWidth="1"/>
    <col min="10256" max="10257" width="11.42578125" style="65"/>
    <col min="10258" max="10258" width="4.7109375" style="65" customWidth="1"/>
    <col min="10259" max="10259" width="5" style="65" customWidth="1"/>
    <col min="10260" max="10260" width="2.28515625" style="65" customWidth="1"/>
    <col min="10261" max="10261" width="26" style="65" customWidth="1"/>
    <col min="10262" max="10262" width="8" style="65" customWidth="1"/>
    <col min="10263" max="10263" width="1" style="65" customWidth="1"/>
    <col min="10264" max="10264" width="6.7109375" style="65" customWidth="1"/>
    <col min="10265" max="10265" width="1" style="65" customWidth="1"/>
    <col min="10266" max="10266" width="6.7109375" style="65" customWidth="1"/>
    <col min="10267" max="10267" width="1" style="65" customWidth="1"/>
    <col min="10268" max="10268" width="6.7109375" style="65" customWidth="1"/>
    <col min="10269" max="10269" width="1" style="65" customWidth="1"/>
    <col min="10270" max="10270" width="6.7109375" style="65" customWidth="1"/>
    <col min="10271" max="10271" width="1" style="65" customWidth="1"/>
    <col min="10272" max="10272" width="6.7109375" style="65" customWidth="1"/>
    <col min="10273" max="10273" width="1" style="65" customWidth="1"/>
    <col min="10274" max="10275" width="6.7109375" style="65" customWidth="1"/>
    <col min="10276" max="10496" width="11.42578125" style="65"/>
    <col min="10497" max="10499" width="0" style="65" hidden="1" customWidth="1"/>
    <col min="10500" max="10500" width="2.7109375" style="65" customWidth="1"/>
    <col min="10501" max="10501" width="7.5703125" style="65" customWidth="1"/>
    <col min="10502" max="10502" width="1.5703125" style="65" customWidth="1"/>
    <col min="10503" max="10503" width="59" style="65" customWidth="1"/>
    <col min="10504" max="10504" width="9.7109375" style="65" customWidth="1"/>
    <col min="10505" max="10505" width="1" style="65" customWidth="1"/>
    <col min="10506" max="10506" width="6.140625" style="65" customWidth="1"/>
    <col min="10507" max="10507" width="8.5703125" style="65" customWidth="1"/>
    <col min="10508" max="10508" width="9.28515625" style="65" customWidth="1"/>
    <col min="10509" max="10509" width="7.85546875" style="65" bestFit="1" customWidth="1"/>
    <col min="10510" max="10510" width="6.7109375" style="65" bestFit="1" customWidth="1"/>
    <col min="10511" max="10511" width="7" style="65" customWidth="1"/>
    <col min="10512" max="10513" width="11.42578125" style="65"/>
    <col min="10514" max="10514" width="4.7109375" style="65" customWidth="1"/>
    <col min="10515" max="10515" width="5" style="65" customWidth="1"/>
    <col min="10516" max="10516" width="2.28515625" style="65" customWidth="1"/>
    <col min="10517" max="10517" width="26" style="65" customWidth="1"/>
    <col min="10518" max="10518" width="8" style="65" customWidth="1"/>
    <col min="10519" max="10519" width="1" style="65" customWidth="1"/>
    <col min="10520" max="10520" width="6.7109375" style="65" customWidth="1"/>
    <col min="10521" max="10521" width="1" style="65" customWidth="1"/>
    <col min="10522" max="10522" width="6.7109375" style="65" customWidth="1"/>
    <col min="10523" max="10523" width="1" style="65" customWidth="1"/>
    <col min="10524" max="10524" width="6.7109375" style="65" customWidth="1"/>
    <col min="10525" max="10525" width="1" style="65" customWidth="1"/>
    <col min="10526" max="10526" width="6.7109375" style="65" customWidth="1"/>
    <col min="10527" max="10527" width="1" style="65" customWidth="1"/>
    <col min="10528" max="10528" width="6.7109375" style="65" customWidth="1"/>
    <col min="10529" max="10529" width="1" style="65" customWidth="1"/>
    <col min="10530" max="10531" width="6.7109375" style="65" customWidth="1"/>
    <col min="10532" max="10752" width="11.42578125" style="65"/>
    <col min="10753" max="10755" width="0" style="65" hidden="1" customWidth="1"/>
    <col min="10756" max="10756" width="2.7109375" style="65" customWidth="1"/>
    <col min="10757" max="10757" width="7.5703125" style="65" customWidth="1"/>
    <col min="10758" max="10758" width="1.5703125" style="65" customWidth="1"/>
    <col min="10759" max="10759" width="59" style="65" customWidth="1"/>
    <col min="10760" max="10760" width="9.7109375" style="65" customWidth="1"/>
    <col min="10761" max="10761" width="1" style="65" customWidth="1"/>
    <col min="10762" max="10762" width="6.140625" style="65" customWidth="1"/>
    <col min="10763" max="10763" width="8.5703125" style="65" customWidth="1"/>
    <col min="10764" max="10764" width="9.28515625" style="65" customWidth="1"/>
    <col min="10765" max="10765" width="7.85546875" style="65" bestFit="1" customWidth="1"/>
    <col min="10766" max="10766" width="6.7109375" style="65" bestFit="1" customWidth="1"/>
    <col min="10767" max="10767" width="7" style="65" customWidth="1"/>
    <col min="10768" max="10769" width="11.42578125" style="65"/>
    <col min="10770" max="10770" width="4.7109375" style="65" customWidth="1"/>
    <col min="10771" max="10771" width="5" style="65" customWidth="1"/>
    <col min="10772" max="10772" width="2.28515625" style="65" customWidth="1"/>
    <col min="10773" max="10773" width="26" style="65" customWidth="1"/>
    <col min="10774" max="10774" width="8" style="65" customWidth="1"/>
    <col min="10775" max="10775" width="1" style="65" customWidth="1"/>
    <col min="10776" max="10776" width="6.7109375" style="65" customWidth="1"/>
    <col min="10777" max="10777" width="1" style="65" customWidth="1"/>
    <col min="10778" max="10778" width="6.7109375" style="65" customWidth="1"/>
    <col min="10779" max="10779" width="1" style="65" customWidth="1"/>
    <col min="10780" max="10780" width="6.7109375" style="65" customWidth="1"/>
    <col min="10781" max="10781" width="1" style="65" customWidth="1"/>
    <col min="10782" max="10782" width="6.7109375" style="65" customWidth="1"/>
    <col min="10783" max="10783" width="1" style="65" customWidth="1"/>
    <col min="10784" max="10784" width="6.7109375" style="65" customWidth="1"/>
    <col min="10785" max="10785" width="1" style="65" customWidth="1"/>
    <col min="10786" max="10787" width="6.7109375" style="65" customWidth="1"/>
    <col min="10788" max="11008" width="11.42578125" style="65"/>
    <col min="11009" max="11011" width="0" style="65" hidden="1" customWidth="1"/>
    <col min="11012" max="11012" width="2.7109375" style="65" customWidth="1"/>
    <col min="11013" max="11013" width="7.5703125" style="65" customWidth="1"/>
    <col min="11014" max="11014" width="1.5703125" style="65" customWidth="1"/>
    <col min="11015" max="11015" width="59" style="65" customWidth="1"/>
    <col min="11016" max="11016" width="9.7109375" style="65" customWidth="1"/>
    <col min="11017" max="11017" width="1" style="65" customWidth="1"/>
    <col min="11018" max="11018" width="6.140625" style="65" customWidth="1"/>
    <col min="11019" max="11019" width="8.5703125" style="65" customWidth="1"/>
    <col min="11020" max="11020" width="9.28515625" style="65" customWidth="1"/>
    <col min="11021" max="11021" width="7.85546875" style="65" bestFit="1" customWidth="1"/>
    <col min="11022" max="11022" width="6.7109375" style="65" bestFit="1" customWidth="1"/>
    <col min="11023" max="11023" width="7" style="65" customWidth="1"/>
    <col min="11024" max="11025" width="11.42578125" style="65"/>
    <col min="11026" max="11026" width="4.7109375" style="65" customWidth="1"/>
    <col min="11027" max="11027" width="5" style="65" customWidth="1"/>
    <col min="11028" max="11028" width="2.28515625" style="65" customWidth="1"/>
    <col min="11029" max="11029" width="26" style="65" customWidth="1"/>
    <col min="11030" max="11030" width="8" style="65" customWidth="1"/>
    <col min="11031" max="11031" width="1" style="65" customWidth="1"/>
    <col min="11032" max="11032" width="6.7109375" style="65" customWidth="1"/>
    <col min="11033" max="11033" width="1" style="65" customWidth="1"/>
    <col min="11034" max="11034" width="6.7109375" style="65" customWidth="1"/>
    <col min="11035" max="11035" width="1" style="65" customWidth="1"/>
    <col min="11036" max="11036" width="6.7109375" style="65" customWidth="1"/>
    <col min="11037" max="11037" width="1" style="65" customWidth="1"/>
    <col min="11038" max="11038" width="6.7109375" style="65" customWidth="1"/>
    <col min="11039" max="11039" width="1" style="65" customWidth="1"/>
    <col min="11040" max="11040" width="6.7109375" style="65" customWidth="1"/>
    <col min="11041" max="11041" width="1" style="65" customWidth="1"/>
    <col min="11042" max="11043" width="6.7109375" style="65" customWidth="1"/>
    <col min="11044" max="11264" width="11.42578125" style="65"/>
    <col min="11265" max="11267" width="0" style="65" hidden="1" customWidth="1"/>
    <col min="11268" max="11268" width="2.7109375" style="65" customWidth="1"/>
    <col min="11269" max="11269" width="7.5703125" style="65" customWidth="1"/>
    <col min="11270" max="11270" width="1.5703125" style="65" customWidth="1"/>
    <col min="11271" max="11271" width="59" style="65" customWidth="1"/>
    <col min="11272" max="11272" width="9.7109375" style="65" customWidth="1"/>
    <col min="11273" max="11273" width="1" style="65" customWidth="1"/>
    <col min="11274" max="11274" width="6.140625" style="65" customWidth="1"/>
    <col min="11275" max="11275" width="8.5703125" style="65" customWidth="1"/>
    <col min="11276" max="11276" width="9.28515625" style="65" customWidth="1"/>
    <col min="11277" max="11277" width="7.85546875" style="65" bestFit="1" customWidth="1"/>
    <col min="11278" max="11278" width="6.7109375" style="65" bestFit="1" customWidth="1"/>
    <col min="11279" max="11279" width="7" style="65" customWidth="1"/>
    <col min="11280" max="11281" width="11.42578125" style="65"/>
    <col min="11282" max="11282" width="4.7109375" style="65" customWidth="1"/>
    <col min="11283" max="11283" width="5" style="65" customWidth="1"/>
    <col min="11284" max="11284" width="2.28515625" style="65" customWidth="1"/>
    <col min="11285" max="11285" width="26" style="65" customWidth="1"/>
    <col min="11286" max="11286" width="8" style="65" customWidth="1"/>
    <col min="11287" max="11287" width="1" style="65" customWidth="1"/>
    <col min="11288" max="11288" width="6.7109375" style="65" customWidth="1"/>
    <col min="11289" max="11289" width="1" style="65" customWidth="1"/>
    <col min="11290" max="11290" width="6.7109375" style="65" customWidth="1"/>
    <col min="11291" max="11291" width="1" style="65" customWidth="1"/>
    <col min="11292" max="11292" width="6.7109375" style="65" customWidth="1"/>
    <col min="11293" max="11293" width="1" style="65" customWidth="1"/>
    <col min="11294" max="11294" width="6.7109375" style="65" customWidth="1"/>
    <col min="11295" max="11295" width="1" style="65" customWidth="1"/>
    <col min="11296" max="11296" width="6.7109375" style="65" customWidth="1"/>
    <col min="11297" max="11297" width="1" style="65" customWidth="1"/>
    <col min="11298" max="11299" width="6.7109375" style="65" customWidth="1"/>
    <col min="11300" max="11520" width="11.42578125" style="65"/>
    <col min="11521" max="11523" width="0" style="65" hidden="1" customWidth="1"/>
    <col min="11524" max="11524" width="2.7109375" style="65" customWidth="1"/>
    <col min="11525" max="11525" width="7.5703125" style="65" customWidth="1"/>
    <col min="11526" max="11526" width="1.5703125" style="65" customWidth="1"/>
    <col min="11527" max="11527" width="59" style="65" customWidth="1"/>
    <col min="11528" max="11528" width="9.7109375" style="65" customWidth="1"/>
    <col min="11529" max="11529" width="1" style="65" customWidth="1"/>
    <col min="11530" max="11530" width="6.140625" style="65" customWidth="1"/>
    <col min="11531" max="11531" width="8.5703125" style="65" customWidth="1"/>
    <col min="11532" max="11532" width="9.28515625" style="65" customWidth="1"/>
    <col min="11533" max="11533" width="7.85546875" style="65" bestFit="1" customWidth="1"/>
    <col min="11534" max="11534" width="6.7109375" style="65" bestFit="1" customWidth="1"/>
    <col min="11535" max="11535" width="7" style="65" customWidth="1"/>
    <col min="11536" max="11537" width="11.42578125" style="65"/>
    <col min="11538" max="11538" width="4.7109375" style="65" customWidth="1"/>
    <col min="11539" max="11539" width="5" style="65" customWidth="1"/>
    <col min="11540" max="11540" width="2.28515625" style="65" customWidth="1"/>
    <col min="11541" max="11541" width="26" style="65" customWidth="1"/>
    <col min="11542" max="11542" width="8" style="65" customWidth="1"/>
    <col min="11543" max="11543" width="1" style="65" customWidth="1"/>
    <col min="11544" max="11544" width="6.7109375" style="65" customWidth="1"/>
    <col min="11545" max="11545" width="1" style="65" customWidth="1"/>
    <col min="11546" max="11546" width="6.7109375" style="65" customWidth="1"/>
    <col min="11547" max="11547" width="1" style="65" customWidth="1"/>
    <col min="11548" max="11548" width="6.7109375" style="65" customWidth="1"/>
    <col min="11549" max="11549" width="1" style="65" customWidth="1"/>
    <col min="11550" max="11550" width="6.7109375" style="65" customWidth="1"/>
    <col min="11551" max="11551" width="1" style="65" customWidth="1"/>
    <col min="11552" max="11552" width="6.7109375" style="65" customWidth="1"/>
    <col min="11553" max="11553" width="1" style="65" customWidth="1"/>
    <col min="11554" max="11555" width="6.7109375" style="65" customWidth="1"/>
    <col min="11556" max="11776" width="11.42578125" style="65"/>
    <col min="11777" max="11779" width="0" style="65" hidden="1" customWidth="1"/>
    <col min="11780" max="11780" width="2.7109375" style="65" customWidth="1"/>
    <col min="11781" max="11781" width="7.5703125" style="65" customWidth="1"/>
    <col min="11782" max="11782" width="1.5703125" style="65" customWidth="1"/>
    <col min="11783" max="11783" width="59" style="65" customWidth="1"/>
    <col min="11784" max="11784" width="9.7109375" style="65" customWidth="1"/>
    <col min="11785" max="11785" width="1" style="65" customWidth="1"/>
    <col min="11786" max="11786" width="6.140625" style="65" customWidth="1"/>
    <col min="11787" max="11787" width="8.5703125" style="65" customWidth="1"/>
    <col min="11788" max="11788" width="9.28515625" style="65" customWidth="1"/>
    <col min="11789" max="11789" width="7.85546875" style="65" bestFit="1" customWidth="1"/>
    <col min="11790" max="11790" width="6.7109375" style="65" bestFit="1" customWidth="1"/>
    <col min="11791" max="11791" width="7" style="65" customWidth="1"/>
    <col min="11792" max="11793" width="11.42578125" style="65"/>
    <col min="11794" max="11794" width="4.7109375" style="65" customWidth="1"/>
    <col min="11795" max="11795" width="5" style="65" customWidth="1"/>
    <col min="11796" max="11796" width="2.28515625" style="65" customWidth="1"/>
    <col min="11797" max="11797" width="26" style="65" customWidth="1"/>
    <col min="11798" max="11798" width="8" style="65" customWidth="1"/>
    <col min="11799" max="11799" width="1" style="65" customWidth="1"/>
    <col min="11800" max="11800" width="6.7109375" style="65" customWidth="1"/>
    <col min="11801" max="11801" width="1" style="65" customWidth="1"/>
    <col min="11802" max="11802" width="6.7109375" style="65" customWidth="1"/>
    <col min="11803" max="11803" width="1" style="65" customWidth="1"/>
    <col min="11804" max="11804" width="6.7109375" style="65" customWidth="1"/>
    <col min="11805" max="11805" width="1" style="65" customWidth="1"/>
    <col min="11806" max="11806" width="6.7109375" style="65" customWidth="1"/>
    <col min="11807" max="11807" width="1" style="65" customWidth="1"/>
    <col min="11808" max="11808" width="6.7109375" style="65" customWidth="1"/>
    <col min="11809" max="11809" width="1" style="65" customWidth="1"/>
    <col min="11810" max="11811" width="6.7109375" style="65" customWidth="1"/>
    <col min="11812" max="12032" width="11.42578125" style="65"/>
    <col min="12033" max="12035" width="0" style="65" hidden="1" customWidth="1"/>
    <col min="12036" max="12036" width="2.7109375" style="65" customWidth="1"/>
    <col min="12037" max="12037" width="7.5703125" style="65" customWidth="1"/>
    <col min="12038" max="12038" width="1.5703125" style="65" customWidth="1"/>
    <col min="12039" max="12039" width="59" style="65" customWidth="1"/>
    <col min="12040" max="12040" width="9.7109375" style="65" customWidth="1"/>
    <col min="12041" max="12041" width="1" style="65" customWidth="1"/>
    <col min="12042" max="12042" width="6.140625" style="65" customWidth="1"/>
    <col min="12043" max="12043" width="8.5703125" style="65" customWidth="1"/>
    <col min="12044" max="12044" width="9.28515625" style="65" customWidth="1"/>
    <col min="12045" max="12045" width="7.85546875" style="65" bestFit="1" customWidth="1"/>
    <col min="12046" max="12046" width="6.7109375" style="65" bestFit="1" customWidth="1"/>
    <col min="12047" max="12047" width="7" style="65" customWidth="1"/>
    <col min="12048" max="12049" width="11.42578125" style="65"/>
    <col min="12050" max="12050" width="4.7109375" style="65" customWidth="1"/>
    <col min="12051" max="12051" width="5" style="65" customWidth="1"/>
    <col min="12052" max="12052" width="2.28515625" style="65" customWidth="1"/>
    <col min="12053" max="12053" width="26" style="65" customWidth="1"/>
    <col min="12054" max="12054" width="8" style="65" customWidth="1"/>
    <col min="12055" max="12055" width="1" style="65" customWidth="1"/>
    <col min="12056" max="12056" width="6.7109375" style="65" customWidth="1"/>
    <col min="12057" max="12057" width="1" style="65" customWidth="1"/>
    <col min="12058" max="12058" width="6.7109375" style="65" customWidth="1"/>
    <col min="12059" max="12059" width="1" style="65" customWidth="1"/>
    <col min="12060" max="12060" width="6.7109375" style="65" customWidth="1"/>
    <col min="12061" max="12061" width="1" style="65" customWidth="1"/>
    <col min="12062" max="12062" width="6.7109375" style="65" customWidth="1"/>
    <col min="12063" max="12063" width="1" style="65" customWidth="1"/>
    <col min="12064" max="12064" width="6.7109375" style="65" customWidth="1"/>
    <col min="12065" max="12065" width="1" style="65" customWidth="1"/>
    <col min="12066" max="12067" width="6.7109375" style="65" customWidth="1"/>
    <col min="12068" max="12288" width="11.42578125" style="65"/>
    <col min="12289" max="12291" width="0" style="65" hidden="1" customWidth="1"/>
    <col min="12292" max="12292" width="2.7109375" style="65" customWidth="1"/>
    <col min="12293" max="12293" width="7.5703125" style="65" customWidth="1"/>
    <col min="12294" max="12294" width="1.5703125" style="65" customWidth="1"/>
    <col min="12295" max="12295" width="59" style="65" customWidth="1"/>
    <col min="12296" max="12296" width="9.7109375" style="65" customWidth="1"/>
    <col min="12297" max="12297" width="1" style="65" customWidth="1"/>
    <col min="12298" max="12298" width="6.140625" style="65" customWidth="1"/>
    <col min="12299" max="12299" width="8.5703125" style="65" customWidth="1"/>
    <col min="12300" max="12300" width="9.28515625" style="65" customWidth="1"/>
    <col min="12301" max="12301" width="7.85546875" style="65" bestFit="1" customWidth="1"/>
    <col min="12302" max="12302" width="6.7109375" style="65" bestFit="1" customWidth="1"/>
    <col min="12303" max="12303" width="7" style="65" customWidth="1"/>
    <col min="12304" max="12305" width="11.42578125" style="65"/>
    <col min="12306" max="12306" width="4.7109375" style="65" customWidth="1"/>
    <col min="12307" max="12307" width="5" style="65" customWidth="1"/>
    <col min="12308" max="12308" width="2.28515625" style="65" customWidth="1"/>
    <col min="12309" max="12309" width="26" style="65" customWidth="1"/>
    <col min="12310" max="12310" width="8" style="65" customWidth="1"/>
    <col min="12311" max="12311" width="1" style="65" customWidth="1"/>
    <col min="12312" max="12312" width="6.7109375" style="65" customWidth="1"/>
    <col min="12313" max="12313" width="1" style="65" customWidth="1"/>
    <col min="12314" max="12314" width="6.7109375" style="65" customWidth="1"/>
    <col min="12315" max="12315" width="1" style="65" customWidth="1"/>
    <col min="12316" max="12316" width="6.7109375" style="65" customWidth="1"/>
    <col min="12317" max="12317" width="1" style="65" customWidth="1"/>
    <col min="12318" max="12318" width="6.7109375" style="65" customWidth="1"/>
    <col min="12319" max="12319" width="1" style="65" customWidth="1"/>
    <col min="12320" max="12320" width="6.7109375" style="65" customWidth="1"/>
    <col min="12321" max="12321" width="1" style="65" customWidth="1"/>
    <col min="12322" max="12323" width="6.7109375" style="65" customWidth="1"/>
    <col min="12324" max="12544" width="11.42578125" style="65"/>
    <col min="12545" max="12547" width="0" style="65" hidden="1" customWidth="1"/>
    <col min="12548" max="12548" width="2.7109375" style="65" customWidth="1"/>
    <col min="12549" max="12549" width="7.5703125" style="65" customWidth="1"/>
    <col min="12550" max="12550" width="1.5703125" style="65" customWidth="1"/>
    <col min="12551" max="12551" width="59" style="65" customWidth="1"/>
    <col min="12552" max="12552" width="9.7109375" style="65" customWidth="1"/>
    <col min="12553" max="12553" width="1" style="65" customWidth="1"/>
    <col min="12554" max="12554" width="6.140625" style="65" customWidth="1"/>
    <col min="12555" max="12555" width="8.5703125" style="65" customWidth="1"/>
    <col min="12556" max="12556" width="9.28515625" style="65" customWidth="1"/>
    <col min="12557" max="12557" width="7.85546875" style="65" bestFit="1" customWidth="1"/>
    <col min="12558" max="12558" width="6.7109375" style="65" bestFit="1" customWidth="1"/>
    <col min="12559" max="12559" width="7" style="65" customWidth="1"/>
    <col min="12560" max="12561" width="11.42578125" style="65"/>
    <col min="12562" max="12562" width="4.7109375" style="65" customWidth="1"/>
    <col min="12563" max="12563" width="5" style="65" customWidth="1"/>
    <col min="12564" max="12564" width="2.28515625" style="65" customWidth="1"/>
    <col min="12565" max="12565" width="26" style="65" customWidth="1"/>
    <col min="12566" max="12566" width="8" style="65" customWidth="1"/>
    <col min="12567" max="12567" width="1" style="65" customWidth="1"/>
    <col min="12568" max="12568" width="6.7109375" style="65" customWidth="1"/>
    <col min="12569" max="12569" width="1" style="65" customWidth="1"/>
    <col min="12570" max="12570" width="6.7109375" style="65" customWidth="1"/>
    <col min="12571" max="12571" width="1" style="65" customWidth="1"/>
    <col min="12572" max="12572" width="6.7109375" style="65" customWidth="1"/>
    <col min="12573" max="12573" width="1" style="65" customWidth="1"/>
    <col min="12574" max="12574" width="6.7109375" style="65" customWidth="1"/>
    <col min="12575" max="12575" width="1" style="65" customWidth="1"/>
    <col min="12576" max="12576" width="6.7109375" style="65" customWidth="1"/>
    <col min="12577" max="12577" width="1" style="65" customWidth="1"/>
    <col min="12578" max="12579" width="6.7109375" style="65" customWidth="1"/>
    <col min="12580" max="12800" width="11.42578125" style="65"/>
    <col min="12801" max="12803" width="0" style="65" hidden="1" customWidth="1"/>
    <col min="12804" max="12804" width="2.7109375" style="65" customWidth="1"/>
    <col min="12805" max="12805" width="7.5703125" style="65" customWidth="1"/>
    <col min="12806" max="12806" width="1.5703125" style="65" customWidth="1"/>
    <col min="12807" max="12807" width="59" style="65" customWidth="1"/>
    <col min="12808" max="12808" width="9.7109375" style="65" customWidth="1"/>
    <col min="12809" max="12809" width="1" style="65" customWidth="1"/>
    <col min="12810" max="12810" width="6.140625" style="65" customWidth="1"/>
    <col min="12811" max="12811" width="8.5703125" style="65" customWidth="1"/>
    <col min="12812" max="12812" width="9.28515625" style="65" customWidth="1"/>
    <col min="12813" max="12813" width="7.85546875" style="65" bestFit="1" customWidth="1"/>
    <col min="12814" max="12814" width="6.7109375" style="65" bestFit="1" customWidth="1"/>
    <col min="12815" max="12815" width="7" style="65" customWidth="1"/>
    <col min="12816" max="12817" width="11.42578125" style="65"/>
    <col min="12818" max="12818" width="4.7109375" style="65" customWidth="1"/>
    <col min="12819" max="12819" width="5" style="65" customWidth="1"/>
    <col min="12820" max="12820" width="2.28515625" style="65" customWidth="1"/>
    <col min="12821" max="12821" width="26" style="65" customWidth="1"/>
    <col min="12822" max="12822" width="8" style="65" customWidth="1"/>
    <col min="12823" max="12823" width="1" style="65" customWidth="1"/>
    <col min="12824" max="12824" width="6.7109375" style="65" customWidth="1"/>
    <col min="12825" max="12825" width="1" style="65" customWidth="1"/>
    <col min="12826" max="12826" width="6.7109375" style="65" customWidth="1"/>
    <col min="12827" max="12827" width="1" style="65" customWidth="1"/>
    <col min="12828" max="12828" width="6.7109375" style="65" customWidth="1"/>
    <col min="12829" max="12829" width="1" style="65" customWidth="1"/>
    <col min="12830" max="12830" width="6.7109375" style="65" customWidth="1"/>
    <col min="12831" max="12831" width="1" style="65" customWidth="1"/>
    <col min="12832" max="12832" width="6.7109375" style="65" customWidth="1"/>
    <col min="12833" max="12833" width="1" style="65" customWidth="1"/>
    <col min="12834" max="12835" width="6.7109375" style="65" customWidth="1"/>
    <col min="12836" max="13056" width="11.42578125" style="65"/>
    <col min="13057" max="13059" width="0" style="65" hidden="1" customWidth="1"/>
    <col min="13060" max="13060" width="2.7109375" style="65" customWidth="1"/>
    <col min="13061" max="13061" width="7.5703125" style="65" customWidth="1"/>
    <col min="13062" max="13062" width="1.5703125" style="65" customWidth="1"/>
    <col min="13063" max="13063" width="59" style="65" customWidth="1"/>
    <col min="13064" max="13064" width="9.7109375" style="65" customWidth="1"/>
    <col min="13065" max="13065" width="1" style="65" customWidth="1"/>
    <col min="13066" max="13066" width="6.140625" style="65" customWidth="1"/>
    <col min="13067" max="13067" width="8.5703125" style="65" customWidth="1"/>
    <col min="13068" max="13068" width="9.28515625" style="65" customWidth="1"/>
    <col min="13069" max="13069" width="7.85546875" style="65" bestFit="1" customWidth="1"/>
    <col min="13070" max="13070" width="6.7109375" style="65" bestFit="1" customWidth="1"/>
    <col min="13071" max="13071" width="7" style="65" customWidth="1"/>
    <col min="13072" max="13073" width="11.42578125" style="65"/>
    <col min="13074" max="13074" width="4.7109375" style="65" customWidth="1"/>
    <col min="13075" max="13075" width="5" style="65" customWidth="1"/>
    <col min="13076" max="13076" width="2.28515625" style="65" customWidth="1"/>
    <col min="13077" max="13077" width="26" style="65" customWidth="1"/>
    <col min="13078" max="13078" width="8" style="65" customWidth="1"/>
    <col min="13079" max="13079" width="1" style="65" customWidth="1"/>
    <col min="13080" max="13080" width="6.7109375" style="65" customWidth="1"/>
    <col min="13081" max="13081" width="1" style="65" customWidth="1"/>
    <col min="13082" max="13082" width="6.7109375" style="65" customWidth="1"/>
    <col min="13083" max="13083" width="1" style="65" customWidth="1"/>
    <col min="13084" max="13084" width="6.7109375" style="65" customWidth="1"/>
    <col min="13085" max="13085" width="1" style="65" customWidth="1"/>
    <col min="13086" max="13086" width="6.7109375" style="65" customWidth="1"/>
    <col min="13087" max="13087" width="1" style="65" customWidth="1"/>
    <col min="13088" max="13088" width="6.7109375" style="65" customWidth="1"/>
    <col min="13089" max="13089" width="1" style="65" customWidth="1"/>
    <col min="13090" max="13091" width="6.7109375" style="65" customWidth="1"/>
    <col min="13092" max="13312" width="11.42578125" style="65"/>
    <col min="13313" max="13315" width="0" style="65" hidden="1" customWidth="1"/>
    <col min="13316" max="13316" width="2.7109375" style="65" customWidth="1"/>
    <col min="13317" max="13317" width="7.5703125" style="65" customWidth="1"/>
    <col min="13318" max="13318" width="1.5703125" style="65" customWidth="1"/>
    <col min="13319" max="13319" width="59" style="65" customWidth="1"/>
    <col min="13320" max="13320" width="9.7109375" style="65" customWidth="1"/>
    <col min="13321" max="13321" width="1" style="65" customWidth="1"/>
    <col min="13322" max="13322" width="6.140625" style="65" customWidth="1"/>
    <col min="13323" max="13323" width="8.5703125" style="65" customWidth="1"/>
    <col min="13324" max="13324" width="9.28515625" style="65" customWidth="1"/>
    <col min="13325" max="13325" width="7.85546875" style="65" bestFit="1" customWidth="1"/>
    <col min="13326" max="13326" width="6.7109375" style="65" bestFit="1" customWidth="1"/>
    <col min="13327" max="13327" width="7" style="65" customWidth="1"/>
    <col min="13328" max="13329" width="11.42578125" style="65"/>
    <col min="13330" max="13330" width="4.7109375" style="65" customWidth="1"/>
    <col min="13331" max="13331" width="5" style="65" customWidth="1"/>
    <col min="13332" max="13332" width="2.28515625" style="65" customWidth="1"/>
    <col min="13333" max="13333" width="26" style="65" customWidth="1"/>
    <col min="13334" max="13334" width="8" style="65" customWidth="1"/>
    <col min="13335" max="13335" width="1" style="65" customWidth="1"/>
    <col min="13336" max="13336" width="6.7109375" style="65" customWidth="1"/>
    <col min="13337" max="13337" width="1" style="65" customWidth="1"/>
    <col min="13338" max="13338" width="6.7109375" style="65" customWidth="1"/>
    <col min="13339" max="13339" width="1" style="65" customWidth="1"/>
    <col min="13340" max="13340" width="6.7109375" style="65" customWidth="1"/>
    <col min="13341" max="13341" width="1" style="65" customWidth="1"/>
    <col min="13342" max="13342" width="6.7109375" style="65" customWidth="1"/>
    <col min="13343" max="13343" width="1" style="65" customWidth="1"/>
    <col min="13344" max="13344" width="6.7109375" style="65" customWidth="1"/>
    <col min="13345" max="13345" width="1" style="65" customWidth="1"/>
    <col min="13346" max="13347" width="6.7109375" style="65" customWidth="1"/>
    <col min="13348" max="13568" width="11.42578125" style="65"/>
    <col min="13569" max="13571" width="0" style="65" hidden="1" customWidth="1"/>
    <col min="13572" max="13572" width="2.7109375" style="65" customWidth="1"/>
    <col min="13573" max="13573" width="7.5703125" style="65" customWidth="1"/>
    <col min="13574" max="13574" width="1.5703125" style="65" customWidth="1"/>
    <col min="13575" max="13575" width="59" style="65" customWidth="1"/>
    <col min="13576" max="13576" width="9.7109375" style="65" customWidth="1"/>
    <col min="13577" max="13577" width="1" style="65" customWidth="1"/>
    <col min="13578" max="13578" width="6.140625" style="65" customWidth="1"/>
    <col min="13579" max="13579" width="8.5703125" style="65" customWidth="1"/>
    <col min="13580" max="13580" width="9.28515625" style="65" customWidth="1"/>
    <col min="13581" max="13581" width="7.85546875" style="65" bestFit="1" customWidth="1"/>
    <col min="13582" max="13582" width="6.7109375" style="65" bestFit="1" customWidth="1"/>
    <col min="13583" max="13583" width="7" style="65" customWidth="1"/>
    <col min="13584" max="13585" width="11.42578125" style="65"/>
    <col min="13586" max="13586" width="4.7109375" style="65" customWidth="1"/>
    <col min="13587" max="13587" width="5" style="65" customWidth="1"/>
    <col min="13588" max="13588" width="2.28515625" style="65" customWidth="1"/>
    <col min="13589" max="13589" width="26" style="65" customWidth="1"/>
    <col min="13590" max="13590" width="8" style="65" customWidth="1"/>
    <col min="13591" max="13591" width="1" style="65" customWidth="1"/>
    <col min="13592" max="13592" width="6.7109375" style="65" customWidth="1"/>
    <col min="13593" max="13593" width="1" style="65" customWidth="1"/>
    <col min="13594" max="13594" width="6.7109375" style="65" customWidth="1"/>
    <col min="13595" max="13595" width="1" style="65" customWidth="1"/>
    <col min="13596" max="13596" width="6.7109375" style="65" customWidth="1"/>
    <col min="13597" max="13597" width="1" style="65" customWidth="1"/>
    <col min="13598" max="13598" width="6.7109375" style="65" customWidth="1"/>
    <col min="13599" max="13599" width="1" style="65" customWidth="1"/>
    <col min="13600" max="13600" width="6.7109375" style="65" customWidth="1"/>
    <col min="13601" max="13601" width="1" style="65" customWidth="1"/>
    <col min="13602" max="13603" width="6.7109375" style="65" customWidth="1"/>
    <col min="13604" max="13824" width="11.42578125" style="65"/>
    <col min="13825" max="13827" width="0" style="65" hidden="1" customWidth="1"/>
    <col min="13828" max="13828" width="2.7109375" style="65" customWidth="1"/>
    <col min="13829" max="13829" width="7.5703125" style="65" customWidth="1"/>
    <col min="13830" max="13830" width="1.5703125" style="65" customWidth="1"/>
    <col min="13831" max="13831" width="59" style="65" customWidth="1"/>
    <col min="13832" max="13832" width="9.7109375" style="65" customWidth="1"/>
    <col min="13833" max="13833" width="1" style="65" customWidth="1"/>
    <col min="13834" max="13834" width="6.140625" style="65" customWidth="1"/>
    <col min="13835" max="13835" width="8.5703125" style="65" customWidth="1"/>
    <col min="13836" max="13836" width="9.28515625" style="65" customWidth="1"/>
    <col min="13837" max="13837" width="7.85546875" style="65" bestFit="1" customWidth="1"/>
    <col min="13838" max="13838" width="6.7109375" style="65" bestFit="1" customWidth="1"/>
    <col min="13839" max="13839" width="7" style="65" customWidth="1"/>
    <col min="13840" max="13841" width="11.42578125" style="65"/>
    <col min="13842" max="13842" width="4.7109375" style="65" customWidth="1"/>
    <col min="13843" max="13843" width="5" style="65" customWidth="1"/>
    <col min="13844" max="13844" width="2.28515625" style="65" customWidth="1"/>
    <col min="13845" max="13845" width="26" style="65" customWidth="1"/>
    <col min="13846" max="13846" width="8" style="65" customWidth="1"/>
    <col min="13847" max="13847" width="1" style="65" customWidth="1"/>
    <col min="13848" max="13848" width="6.7109375" style="65" customWidth="1"/>
    <col min="13849" max="13849" width="1" style="65" customWidth="1"/>
    <col min="13850" max="13850" width="6.7109375" style="65" customWidth="1"/>
    <col min="13851" max="13851" width="1" style="65" customWidth="1"/>
    <col min="13852" max="13852" width="6.7109375" style="65" customWidth="1"/>
    <col min="13853" max="13853" width="1" style="65" customWidth="1"/>
    <col min="13854" max="13854" width="6.7109375" style="65" customWidth="1"/>
    <col min="13855" max="13855" width="1" style="65" customWidth="1"/>
    <col min="13856" max="13856" width="6.7109375" style="65" customWidth="1"/>
    <col min="13857" max="13857" width="1" style="65" customWidth="1"/>
    <col min="13858" max="13859" width="6.7109375" style="65" customWidth="1"/>
    <col min="13860" max="14080" width="11.42578125" style="65"/>
    <col min="14081" max="14083" width="0" style="65" hidden="1" customWidth="1"/>
    <col min="14084" max="14084" width="2.7109375" style="65" customWidth="1"/>
    <col min="14085" max="14085" width="7.5703125" style="65" customWidth="1"/>
    <col min="14086" max="14086" width="1.5703125" style="65" customWidth="1"/>
    <col min="14087" max="14087" width="59" style="65" customWidth="1"/>
    <col min="14088" max="14088" width="9.7109375" style="65" customWidth="1"/>
    <col min="14089" max="14089" width="1" style="65" customWidth="1"/>
    <col min="14090" max="14090" width="6.140625" style="65" customWidth="1"/>
    <col min="14091" max="14091" width="8.5703125" style="65" customWidth="1"/>
    <col min="14092" max="14092" width="9.28515625" style="65" customWidth="1"/>
    <col min="14093" max="14093" width="7.85546875" style="65" bestFit="1" customWidth="1"/>
    <col min="14094" max="14094" width="6.7109375" style="65" bestFit="1" customWidth="1"/>
    <col min="14095" max="14095" width="7" style="65" customWidth="1"/>
    <col min="14096" max="14097" width="11.42578125" style="65"/>
    <col min="14098" max="14098" width="4.7109375" style="65" customWidth="1"/>
    <col min="14099" max="14099" width="5" style="65" customWidth="1"/>
    <col min="14100" max="14100" width="2.28515625" style="65" customWidth="1"/>
    <col min="14101" max="14101" width="26" style="65" customWidth="1"/>
    <col min="14102" max="14102" width="8" style="65" customWidth="1"/>
    <col min="14103" max="14103" width="1" style="65" customWidth="1"/>
    <col min="14104" max="14104" width="6.7109375" style="65" customWidth="1"/>
    <col min="14105" max="14105" width="1" style="65" customWidth="1"/>
    <col min="14106" max="14106" width="6.7109375" style="65" customWidth="1"/>
    <col min="14107" max="14107" width="1" style="65" customWidth="1"/>
    <col min="14108" max="14108" width="6.7109375" style="65" customWidth="1"/>
    <col min="14109" max="14109" width="1" style="65" customWidth="1"/>
    <col min="14110" max="14110" width="6.7109375" style="65" customWidth="1"/>
    <col min="14111" max="14111" width="1" style="65" customWidth="1"/>
    <col min="14112" max="14112" width="6.7109375" style="65" customWidth="1"/>
    <col min="14113" max="14113" width="1" style="65" customWidth="1"/>
    <col min="14114" max="14115" width="6.7109375" style="65" customWidth="1"/>
    <col min="14116" max="14336" width="11.42578125" style="65"/>
    <col min="14337" max="14339" width="0" style="65" hidden="1" customWidth="1"/>
    <col min="14340" max="14340" width="2.7109375" style="65" customWidth="1"/>
    <col min="14341" max="14341" width="7.5703125" style="65" customWidth="1"/>
    <col min="14342" max="14342" width="1.5703125" style="65" customWidth="1"/>
    <col min="14343" max="14343" width="59" style="65" customWidth="1"/>
    <col min="14344" max="14344" width="9.7109375" style="65" customWidth="1"/>
    <col min="14345" max="14345" width="1" style="65" customWidth="1"/>
    <col min="14346" max="14346" width="6.140625" style="65" customWidth="1"/>
    <col min="14347" max="14347" width="8.5703125" style="65" customWidth="1"/>
    <col min="14348" max="14348" width="9.28515625" style="65" customWidth="1"/>
    <col min="14349" max="14349" width="7.85546875" style="65" bestFit="1" customWidth="1"/>
    <col min="14350" max="14350" width="6.7109375" style="65" bestFit="1" customWidth="1"/>
    <col min="14351" max="14351" width="7" style="65" customWidth="1"/>
    <col min="14352" max="14353" width="11.42578125" style="65"/>
    <col min="14354" max="14354" width="4.7109375" style="65" customWidth="1"/>
    <col min="14355" max="14355" width="5" style="65" customWidth="1"/>
    <col min="14356" max="14356" width="2.28515625" style="65" customWidth="1"/>
    <col min="14357" max="14357" width="26" style="65" customWidth="1"/>
    <col min="14358" max="14358" width="8" style="65" customWidth="1"/>
    <col min="14359" max="14359" width="1" style="65" customWidth="1"/>
    <col min="14360" max="14360" width="6.7109375" style="65" customWidth="1"/>
    <col min="14361" max="14361" width="1" style="65" customWidth="1"/>
    <col min="14362" max="14362" width="6.7109375" style="65" customWidth="1"/>
    <col min="14363" max="14363" width="1" style="65" customWidth="1"/>
    <col min="14364" max="14364" width="6.7109375" style="65" customWidth="1"/>
    <col min="14365" max="14365" width="1" style="65" customWidth="1"/>
    <col min="14366" max="14366" width="6.7109375" style="65" customWidth="1"/>
    <col min="14367" max="14367" width="1" style="65" customWidth="1"/>
    <col min="14368" max="14368" width="6.7109375" style="65" customWidth="1"/>
    <col min="14369" max="14369" width="1" style="65" customWidth="1"/>
    <col min="14370" max="14371" width="6.7109375" style="65" customWidth="1"/>
    <col min="14372" max="14592" width="11.42578125" style="65"/>
    <col min="14593" max="14595" width="0" style="65" hidden="1" customWidth="1"/>
    <col min="14596" max="14596" width="2.7109375" style="65" customWidth="1"/>
    <col min="14597" max="14597" width="7.5703125" style="65" customWidth="1"/>
    <col min="14598" max="14598" width="1.5703125" style="65" customWidth="1"/>
    <col min="14599" max="14599" width="59" style="65" customWidth="1"/>
    <col min="14600" max="14600" width="9.7109375" style="65" customWidth="1"/>
    <col min="14601" max="14601" width="1" style="65" customWidth="1"/>
    <col min="14602" max="14602" width="6.140625" style="65" customWidth="1"/>
    <col min="14603" max="14603" width="8.5703125" style="65" customWidth="1"/>
    <col min="14604" max="14604" width="9.28515625" style="65" customWidth="1"/>
    <col min="14605" max="14605" width="7.85546875" style="65" bestFit="1" customWidth="1"/>
    <col min="14606" max="14606" width="6.7109375" style="65" bestFit="1" customWidth="1"/>
    <col min="14607" max="14607" width="7" style="65" customWidth="1"/>
    <col min="14608" max="14609" width="11.42578125" style="65"/>
    <col min="14610" max="14610" width="4.7109375" style="65" customWidth="1"/>
    <col min="14611" max="14611" width="5" style="65" customWidth="1"/>
    <col min="14612" max="14612" width="2.28515625" style="65" customWidth="1"/>
    <col min="14613" max="14613" width="26" style="65" customWidth="1"/>
    <col min="14614" max="14614" width="8" style="65" customWidth="1"/>
    <col min="14615" max="14615" width="1" style="65" customWidth="1"/>
    <col min="14616" max="14616" width="6.7109375" style="65" customWidth="1"/>
    <col min="14617" max="14617" width="1" style="65" customWidth="1"/>
    <col min="14618" max="14618" width="6.7109375" style="65" customWidth="1"/>
    <col min="14619" max="14619" width="1" style="65" customWidth="1"/>
    <col min="14620" max="14620" width="6.7109375" style="65" customWidth="1"/>
    <col min="14621" max="14621" width="1" style="65" customWidth="1"/>
    <col min="14622" max="14622" width="6.7109375" style="65" customWidth="1"/>
    <col min="14623" max="14623" width="1" style="65" customWidth="1"/>
    <col min="14624" max="14624" width="6.7109375" style="65" customWidth="1"/>
    <col min="14625" max="14625" width="1" style="65" customWidth="1"/>
    <col min="14626" max="14627" width="6.7109375" style="65" customWidth="1"/>
    <col min="14628" max="14848" width="11.42578125" style="65"/>
    <col min="14849" max="14851" width="0" style="65" hidden="1" customWidth="1"/>
    <col min="14852" max="14852" width="2.7109375" style="65" customWidth="1"/>
    <col min="14853" max="14853" width="7.5703125" style="65" customWidth="1"/>
    <col min="14854" max="14854" width="1.5703125" style="65" customWidth="1"/>
    <col min="14855" max="14855" width="59" style="65" customWidth="1"/>
    <col min="14856" max="14856" width="9.7109375" style="65" customWidth="1"/>
    <col min="14857" max="14857" width="1" style="65" customWidth="1"/>
    <col min="14858" max="14858" width="6.140625" style="65" customWidth="1"/>
    <col min="14859" max="14859" width="8.5703125" style="65" customWidth="1"/>
    <col min="14860" max="14860" width="9.28515625" style="65" customWidth="1"/>
    <col min="14861" max="14861" width="7.85546875" style="65" bestFit="1" customWidth="1"/>
    <col min="14862" max="14862" width="6.7109375" style="65" bestFit="1" customWidth="1"/>
    <col min="14863" max="14863" width="7" style="65" customWidth="1"/>
    <col min="14864" max="14865" width="11.42578125" style="65"/>
    <col min="14866" max="14866" width="4.7109375" style="65" customWidth="1"/>
    <col min="14867" max="14867" width="5" style="65" customWidth="1"/>
    <col min="14868" max="14868" width="2.28515625" style="65" customWidth="1"/>
    <col min="14869" max="14869" width="26" style="65" customWidth="1"/>
    <col min="14870" max="14870" width="8" style="65" customWidth="1"/>
    <col min="14871" max="14871" width="1" style="65" customWidth="1"/>
    <col min="14872" max="14872" width="6.7109375" style="65" customWidth="1"/>
    <col min="14873" max="14873" width="1" style="65" customWidth="1"/>
    <col min="14874" max="14874" width="6.7109375" style="65" customWidth="1"/>
    <col min="14875" max="14875" width="1" style="65" customWidth="1"/>
    <col min="14876" max="14876" width="6.7109375" style="65" customWidth="1"/>
    <col min="14877" max="14877" width="1" style="65" customWidth="1"/>
    <col min="14878" max="14878" width="6.7109375" style="65" customWidth="1"/>
    <col min="14879" max="14879" width="1" style="65" customWidth="1"/>
    <col min="14880" max="14880" width="6.7109375" style="65" customWidth="1"/>
    <col min="14881" max="14881" width="1" style="65" customWidth="1"/>
    <col min="14882" max="14883" width="6.7109375" style="65" customWidth="1"/>
    <col min="14884" max="15104" width="11.42578125" style="65"/>
    <col min="15105" max="15107" width="0" style="65" hidden="1" customWidth="1"/>
    <col min="15108" max="15108" width="2.7109375" style="65" customWidth="1"/>
    <col min="15109" max="15109" width="7.5703125" style="65" customWidth="1"/>
    <col min="15110" max="15110" width="1.5703125" style="65" customWidth="1"/>
    <col min="15111" max="15111" width="59" style="65" customWidth="1"/>
    <col min="15112" max="15112" width="9.7109375" style="65" customWidth="1"/>
    <col min="15113" max="15113" width="1" style="65" customWidth="1"/>
    <col min="15114" max="15114" width="6.140625" style="65" customWidth="1"/>
    <col min="15115" max="15115" width="8.5703125" style="65" customWidth="1"/>
    <col min="15116" max="15116" width="9.28515625" style="65" customWidth="1"/>
    <col min="15117" max="15117" width="7.85546875" style="65" bestFit="1" customWidth="1"/>
    <col min="15118" max="15118" width="6.7109375" style="65" bestFit="1" customWidth="1"/>
    <col min="15119" max="15119" width="7" style="65" customWidth="1"/>
    <col min="15120" max="15121" width="11.42578125" style="65"/>
    <col min="15122" max="15122" width="4.7109375" style="65" customWidth="1"/>
    <col min="15123" max="15123" width="5" style="65" customWidth="1"/>
    <col min="15124" max="15124" width="2.28515625" style="65" customWidth="1"/>
    <col min="15125" max="15125" width="26" style="65" customWidth="1"/>
    <col min="15126" max="15126" width="8" style="65" customWidth="1"/>
    <col min="15127" max="15127" width="1" style="65" customWidth="1"/>
    <col min="15128" max="15128" width="6.7109375" style="65" customWidth="1"/>
    <col min="15129" max="15129" width="1" style="65" customWidth="1"/>
    <col min="15130" max="15130" width="6.7109375" style="65" customWidth="1"/>
    <col min="15131" max="15131" width="1" style="65" customWidth="1"/>
    <col min="15132" max="15132" width="6.7109375" style="65" customWidth="1"/>
    <col min="15133" max="15133" width="1" style="65" customWidth="1"/>
    <col min="15134" max="15134" width="6.7109375" style="65" customWidth="1"/>
    <col min="15135" max="15135" width="1" style="65" customWidth="1"/>
    <col min="15136" max="15136" width="6.7109375" style="65" customWidth="1"/>
    <col min="15137" max="15137" width="1" style="65" customWidth="1"/>
    <col min="15138" max="15139" width="6.7109375" style="65" customWidth="1"/>
    <col min="15140" max="15360" width="11.42578125" style="65"/>
    <col min="15361" max="15363" width="0" style="65" hidden="1" customWidth="1"/>
    <col min="15364" max="15364" width="2.7109375" style="65" customWidth="1"/>
    <col min="15365" max="15365" width="7.5703125" style="65" customWidth="1"/>
    <col min="15366" max="15366" width="1.5703125" style="65" customWidth="1"/>
    <col min="15367" max="15367" width="59" style="65" customWidth="1"/>
    <col min="15368" max="15368" width="9.7109375" style="65" customWidth="1"/>
    <col min="15369" max="15369" width="1" style="65" customWidth="1"/>
    <col min="15370" max="15370" width="6.140625" style="65" customWidth="1"/>
    <col min="15371" max="15371" width="8.5703125" style="65" customWidth="1"/>
    <col min="15372" max="15372" width="9.28515625" style="65" customWidth="1"/>
    <col min="15373" max="15373" width="7.85546875" style="65" bestFit="1" customWidth="1"/>
    <col min="15374" max="15374" width="6.7109375" style="65" bestFit="1" customWidth="1"/>
    <col min="15375" max="15375" width="7" style="65" customWidth="1"/>
    <col min="15376" max="15377" width="11.42578125" style="65"/>
    <col min="15378" max="15378" width="4.7109375" style="65" customWidth="1"/>
    <col min="15379" max="15379" width="5" style="65" customWidth="1"/>
    <col min="15380" max="15380" width="2.28515625" style="65" customWidth="1"/>
    <col min="15381" max="15381" width="26" style="65" customWidth="1"/>
    <col min="15382" max="15382" width="8" style="65" customWidth="1"/>
    <col min="15383" max="15383" width="1" style="65" customWidth="1"/>
    <col min="15384" max="15384" width="6.7109375" style="65" customWidth="1"/>
    <col min="15385" max="15385" width="1" style="65" customWidth="1"/>
    <col min="15386" max="15386" width="6.7109375" style="65" customWidth="1"/>
    <col min="15387" max="15387" width="1" style="65" customWidth="1"/>
    <col min="15388" max="15388" width="6.7109375" style="65" customWidth="1"/>
    <col min="15389" max="15389" width="1" style="65" customWidth="1"/>
    <col min="15390" max="15390" width="6.7109375" style="65" customWidth="1"/>
    <col min="15391" max="15391" width="1" style="65" customWidth="1"/>
    <col min="15392" max="15392" width="6.7109375" style="65" customWidth="1"/>
    <col min="15393" max="15393" width="1" style="65" customWidth="1"/>
    <col min="15394" max="15395" width="6.7109375" style="65" customWidth="1"/>
    <col min="15396" max="15616" width="11.42578125" style="65"/>
    <col min="15617" max="15619" width="0" style="65" hidden="1" customWidth="1"/>
    <col min="15620" max="15620" width="2.7109375" style="65" customWidth="1"/>
    <col min="15621" max="15621" width="7.5703125" style="65" customWidth="1"/>
    <col min="15622" max="15622" width="1.5703125" style="65" customWidth="1"/>
    <col min="15623" max="15623" width="59" style="65" customWidth="1"/>
    <col min="15624" max="15624" width="9.7109375" style="65" customWidth="1"/>
    <col min="15625" max="15625" width="1" style="65" customWidth="1"/>
    <col min="15626" max="15626" width="6.140625" style="65" customWidth="1"/>
    <col min="15627" max="15627" width="8.5703125" style="65" customWidth="1"/>
    <col min="15628" max="15628" width="9.28515625" style="65" customWidth="1"/>
    <col min="15629" max="15629" width="7.85546875" style="65" bestFit="1" customWidth="1"/>
    <col min="15630" max="15630" width="6.7109375" style="65" bestFit="1" customWidth="1"/>
    <col min="15631" max="15631" width="7" style="65" customWidth="1"/>
    <col min="15632" max="15633" width="11.42578125" style="65"/>
    <col min="15634" max="15634" width="4.7109375" style="65" customWidth="1"/>
    <col min="15635" max="15635" width="5" style="65" customWidth="1"/>
    <col min="15636" max="15636" width="2.28515625" style="65" customWidth="1"/>
    <col min="15637" max="15637" width="26" style="65" customWidth="1"/>
    <col min="15638" max="15638" width="8" style="65" customWidth="1"/>
    <col min="15639" max="15639" width="1" style="65" customWidth="1"/>
    <col min="15640" max="15640" width="6.7109375" style="65" customWidth="1"/>
    <col min="15641" max="15641" width="1" style="65" customWidth="1"/>
    <col min="15642" max="15642" width="6.7109375" style="65" customWidth="1"/>
    <col min="15643" max="15643" width="1" style="65" customWidth="1"/>
    <col min="15644" max="15644" width="6.7109375" style="65" customWidth="1"/>
    <col min="15645" max="15645" width="1" style="65" customWidth="1"/>
    <col min="15646" max="15646" width="6.7109375" style="65" customWidth="1"/>
    <col min="15647" max="15647" width="1" style="65" customWidth="1"/>
    <col min="15648" max="15648" width="6.7109375" style="65" customWidth="1"/>
    <col min="15649" max="15649" width="1" style="65" customWidth="1"/>
    <col min="15650" max="15651" width="6.7109375" style="65" customWidth="1"/>
    <col min="15652" max="15872" width="11.42578125" style="65"/>
    <col min="15873" max="15875" width="0" style="65" hidden="1" customWidth="1"/>
    <col min="15876" max="15876" width="2.7109375" style="65" customWidth="1"/>
    <col min="15877" max="15877" width="7.5703125" style="65" customWidth="1"/>
    <col min="15878" max="15878" width="1.5703125" style="65" customWidth="1"/>
    <col min="15879" max="15879" width="59" style="65" customWidth="1"/>
    <col min="15880" max="15880" width="9.7109375" style="65" customWidth="1"/>
    <col min="15881" max="15881" width="1" style="65" customWidth="1"/>
    <col min="15882" max="15882" width="6.140625" style="65" customWidth="1"/>
    <col min="15883" max="15883" width="8.5703125" style="65" customWidth="1"/>
    <col min="15884" max="15884" width="9.28515625" style="65" customWidth="1"/>
    <col min="15885" max="15885" width="7.85546875" style="65" bestFit="1" customWidth="1"/>
    <col min="15886" max="15886" width="6.7109375" style="65" bestFit="1" customWidth="1"/>
    <col min="15887" max="15887" width="7" style="65" customWidth="1"/>
    <col min="15888" max="15889" width="11.42578125" style="65"/>
    <col min="15890" max="15890" width="4.7109375" style="65" customWidth="1"/>
    <col min="15891" max="15891" width="5" style="65" customWidth="1"/>
    <col min="15892" max="15892" width="2.28515625" style="65" customWidth="1"/>
    <col min="15893" max="15893" width="26" style="65" customWidth="1"/>
    <col min="15894" max="15894" width="8" style="65" customWidth="1"/>
    <col min="15895" max="15895" width="1" style="65" customWidth="1"/>
    <col min="15896" max="15896" width="6.7109375" style="65" customWidth="1"/>
    <col min="15897" max="15897" width="1" style="65" customWidth="1"/>
    <col min="15898" max="15898" width="6.7109375" style="65" customWidth="1"/>
    <col min="15899" max="15899" width="1" style="65" customWidth="1"/>
    <col min="15900" max="15900" width="6.7109375" style="65" customWidth="1"/>
    <col min="15901" max="15901" width="1" style="65" customWidth="1"/>
    <col min="15902" max="15902" width="6.7109375" style="65" customWidth="1"/>
    <col min="15903" max="15903" width="1" style="65" customWidth="1"/>
    <col min="15904" max="15904" width="6.7109375" style="65" customWidth="1"/>
    <col min="15905" max="15905" width="1" style="65" customWidth="1"/>
    <col min="15906" max="15907" width="6.7109375" style="65" customWidth="1"/>
    <col min="15908" max="16128" width="11.42578125" style="65"/>
    <col min="16129" max="16131" width="0" style="65" hidden="1" customWidth="1"/>
    <col min="16132" max="16132" width="2.7109375" style="65" customWidth="1"/>
    <col min="16133" max="16133" width="7.5703125" style="65" customWidth="1"/>
    <col min="16134" max="16134" width="1.5703125" style="65" customWidth="1"/>
    <col min="16135" max="16135" width="59" style="65" customWidth="1"/>
    <col min="16136" max="16136" width="9.7109375" style="65" customWidth="1"/>
    <col min="16137" max="16137" width="1" style="65" customWidth="1"/>
    <col min="16138" max="16138" width="6.140625" style="65" customWidth="1"/>
    <col min="16139" max="16139" width="8.5703125" style="65" customWidth="1"/>
    <col min="16140" max="16140" width="9.28515625" style="65" customWidth="1"/>
    <col min="16141" max="16141" width="7.85546875" style="65" bestFit="1" customWidth="1"/>
    <col min="16142" max="16142" width="6.7109375" style="65" bestFit="1" customWidth="1"/>
    <col min="16143" max="16143" width="7" style="65" customWidth="1"/>
    <col min="16144" max="16145" width="11.42578125" style="65"/>
    <col min="16146" max="16146" width="4.7109375" style="65" customWidth="1"/>
    <col min="16147" max="16147" width="5" style="65" customWidth="1"/>
    <col min="16148" max="16148" width="2.28515625" style="65" customWidth="1"/>
    <col min="16149" max="16149" width="26" style="65" customWidth="1"/>
    <col min="16150" max="16150" width="8" style="65" customWidth="1"/>
    <col min="16151" max="16151" width="1" style="65" customWidth="1"/>
    <col min="16152" max="16152" width="6.7109375" style="65" customWidth="1"/>
    <col min="16153" max="16153" width="1" style="65" customWidth="1"/>
    <col min="16154" max="16154" width="6.7109375" style="65" customWidth="1"/>
    <col min="16155" max="16155" width="1" style="65" customWidth="1"/>
    <col min="16156" max="16156" width="6.7109375" style="65" customWidth="1"/>
    <col min="16157" max="16157" width="1" style="65" customWidth="1"/>
    <col min="16158" max="16158" width="6.7109375" style="65" customWidth="1"/>
    <col min="16159" max="16159" width="1" style="65" customWidth="1"/>
    <col min="16160" max="16160" width="6.7109375" style="65" customWidth="1"/>
    <col min="16161" max="16161" width="1" style="65" customWidth="1"/>
    <col min="16162" max="16163" width="6.7109375" style="65" customWidth="1"/>
    <col min="16164" max="16384" width="11.42578125" style="65"/>
  </cols>
  <sheetData>
    <row r="1" spans="1:36" ht="9" customHeight="1">
      <c r="A1" s="78"/>
      <c r="B1" s="78"/>
      <c r="C1" s="78"/>
      <c r="D1" s="78"/>
      <c r="E1" s="71"/>
      <c r="F1" s="71"/>
      <c r="G1" s="71"/>
      <c r="H1" s="240"/>
      <c r="I1" s="240"/>
      <c r="J1" s="240"/>
      <c r="K1" s="240"/>
      <c r="L1" s="240"/>
      <c r="M1" s="240"/>
      <c r="N1" s="240"/>
      <c r="O1" s="240"/>
      <c r="P1" s="199"/>
      <c r="Q1" s="199"/>
    </row>
    <row r="2" spans="1:36" ht="12.75" customHeight="1">
      <c r="A2" s="78"/>
      <c r="B2" s="78"/>
      <c r="C2" s="78"/>
      <c r="D2" s="78"/>
      <c r="E2" s="71"/>
      <c r="F2" s="1813" t="s">
        <v>415</v>
      </c>
      <c r="G2" s="1813"/>
      <c r="H2" s="1813"/>
      <c r="I2" s="1813"/>
      <c r="J2" s="1813"/>
      <c r="K2" s="1813"/>
      <c r="L2" s="1813"/>
      <c r="M2" s="1813"/>
      <c r="N2" s="1813"/>
      <c r="O2" s="1813"/>
      <c r="P2" s="199"/>
      <c r="Q2" s="71"/>
      <c r="R2" s="71"/>
      <c r="S2" s="1813"/>
      <c r="T2" s="1813"/>
      <c r="U2" s="1813"/>
      <c r="V2" s="1813"/>
      <c r="W2" s="1813"/>
      <c r="X2" s="1813"/>
      <c r="Y2" s="1813"/>
      <c r="Z2" s="1813"/>
      <c r="AA2" s="1813"/>
      <c r="AB2" s="1813"/>
      <c r="AC2" s="1813"/>
      <c r="AD2" s="1813"/>
      <c r="AE2" s="1813"/>
      <c r="AF2" s="1813"/>
      <c r="AG2" s="1813"/>
    </row>
    <row r="3" spans="1:36" s="71" customFormat="1" ht="12.75" customHeight="1">
      <c r="A3" s="78"/>
      <c r="B3" s="288"/>
      <c r="C3" s="288"/>
      <c r="D3" s="288"/>
      <c r="E3" s="1813" t="s">
        <v>2</v>
      </c>
      <c r="F3" s="1813"/>
      <c r="G3" s="1813"/>
      <c r="H3" s="1813"/>
      <c r="I3" s="1813"/>
      <c r="J3" s="1813"/>
      <c r="K3" s="1813"/>
      <c r="L3" s="1813"/>
      <c r="M3" s="1813"/>
      <c r="N3" s="1813"/>
      <c r="O3" s="1813"/>
      <c r="P3" s="240"/>
      <c r="Q3" s="204"/>
      <c r="R3" s="204"/>
      <c r="S3" s="205"/>
      <c r="AI3" s="206"/>
      <c r="AJ3" s="206"/>
    </row>
    <row r="4" spans="1:36" s="71" customFormat="1" ht="3" customHeight="1">
      <c r="A4" s="78"/>
      <c r="B4" s="78"/>
      <c r="C4" s="78"/>
      <c r="D4" s="78"/>
      <c r="F4" s="69"/>
      <c r="G4" s="69"/>
      <c r="H4" s="69"/>
      <c r="I4" s="69"/>
      <c r="J4" s="242"/>
      <c r="K4" s="242"/>
      <c r="L4" s="89"/>
      <c r="M4" s="89"/>
      <c r="N4" s="89"/>
      <c r="O4" s="89"/>
      <c r="P4" s="240"/>
      <c r="S4" s="69"/>
    </row>
    <row r="5" spans="1:36" ht="9.75" customHeight="1">
      <c r="A5" s="78"/>
      <c r="B5" s="78"/>
      <c r="C5" s="78"/>
      <c r="D5" s="78"/>
      <c r="E5" s="1856" t="s">
        <v>3</v>
      </c>
      <c r="F5" s="178"/>
      <c r="G5" s="178"/>
      <c r="H5" s="511"/>
      <c r="I5" s="511"/>
      <c r="J5" s="511"/>
      <c r="K5" s="855"/>
      <c r="L5" s="856"/>
      <c r="M5" s="856"/>
      <c r="N5" s="856"/>
      <c r="O5" s="857"/>
    </row>
    <row r="6" spans="1:36" ht="11.25" customHeight="1">
      <c r="A6" s="78"/>
      <c r="B6" s="78"/>
      <c r="C6" s="78"/>
      <c r="D6" s="78"/>
      <c r="E6" s="1872"/>
      <c r="F6" s="97" t="s">
        <v>228</v>
      </c>
      <c r="G6" s="549"/>
      <c r="H6" s="297" t="s">
        <v>250</v>
      </c>
      <c r="I6" s="299"/>
      <c r="J6" s="1931" t="s">
        <v>251</v>
      </c>
      <c r="K6" s="1931"/>
      <c r="L6" s="1931"/>
      <c r="M6" s="1931"/>
      <c r="N6" s="1931"/>
      <c r="O6" s="1932"/>
    </row>
    <row r="7" spans="1:36" ht="22.5" customHeight="1">
      <c r="A7" s="78" t="s">
        <v>9</v>
      </c>
      <c r="B7" s="78" t="s">
        <v>10</v>
      </c>
      <c r="C7" s="78" t="s">
        <v>11</v>
      </c>
      <c r="D7" s="78"/>
      <c r="E7" s="1892"/>
      <c r="F7" s="550"/>
      <c r="G7" s="173"/>
      <c r="H7" s="246" t="s">
        <v>416</v>
      </c>
      <c r="I7" s="299"/>
      <c r="J7" s="858" t="s">
        <v>417</v>
      </c>
      <c r="K7" s="858" t="s">
        <v>418</v>
      </c>
      <c r="L7" s="859" t="s">
        <v>419</v>
      </c>
      <c r="M7" s="858" t="s">
        <v>420</v>
      </c>
      <c r="N7" s="858" t="s">
        <v>123</v>
      </c>
      <c r="O7" s="860" t="s">
        <v>21</v>
      </c>
    </row>
    <row r="8" spans="1:36">
      <c r="A8" s="78"/>
      <c r="B8" s="78"/>
      <c r="C8" s="78"/>
      <c r="D8" s="78"/>
      <c r="E8" s="1819">
        <v>1401</v>
      </c>
      <c r="F8" s="250" t="s">
        <v>22</v>
      </c>
      <c r="G8" s="97"/>
      <c r="H8" s="861">
        <f>SUM(H9,H12,H17,H21,H28,H31)</f>
        <v>91</v>
      </c>
      <c r="I8" s="861"/>
      <c r="J8" s="861">
        <f>SUM(J9,J12,J17,J21,J28,J31)</f>
        <v>24</v>
      </c>
      <c r="K8" s="861">
        <f>SUM(K9,K12,K17,K21,K28,K31)</f>
        <v>48</v>
      </c>
      <c r="L8" s="862">
        <f>SUM(L9,L12,L17,L21,L28,L31)</f>
        <v>57</v>
      </c>
      <c r="M8" s="861">
        <f>SUM(M9,M12,M17,M21,M28,M31)</f>
        <v>2</v>
      </c>
      <c r="N8" s="861">
        <f t="shared" ref="N8:N71" si="0">SUM(J8:M8)</f>
        <v>131</v>
      </c>
      <c r="O8" s="863">
        <f t="shared" ref="O8:O71" si="1">SUM(H8,N8)</f>
        <v>222</v>
      </c>
      <c r="P8" s="199"/>
      <c r="Q8" s="71"/>
    </row>
    <row r="9" spans="1:36" ht="12" customHeight="1">
      <c r="A9" s="78"/>
      <c r="B9" s="78"/>
      <c r="C9" s="78"/>
      <c r="D9" s="78"/>
      <c r="E9" s="1820"/>
      <c r="F9" s="407" t="s">
        <v>23</v>
      </c>
      <c r="G9" s="178"/>
      <c r="H9" s="566">
        <f>SUM(H10:H11)</f>
        <v>20</v>
      </c>
      <c r="I9" s="566"/>
      <c r="J9" s="566">
        <f>SUM(J10:J11)</f>
        <v>8</v>
      </c>
      <c r="K9" s="566">
        <f>SUM(K10:K11)</f>
        <v>2</v>
      </c>
      <c r="L9" s="566">
        <f>SUM(L10:L11)</f>
        <v>18</v>
      </c>
      <c r="M9" s="566">
        <f>SUM(M10:M11)</f>
        <v>0</v>
      </c>
      <c r="N9" s="864">
        <f t="shared" si="0"/>
        <v>28</v>
      </c>
      <c r="O9" s="865">
        <f t="shared" si="1"/>
        <v>48</v>
      </c>
      <c r="P9" s="199"/>
      <c r="Q9" s="199"/>
    </row>
    <row r="10" spans="1:36" ht="12" customHeight="1">
      <c r="A10" s="78">
        <v>1</v>
      </c>
      <c r="B10" s="78">
        <v>1</v>
      </c>
      <c r="C10" s="78">
        <v>11</v>
      </c>
      <c r="D10" s="78"/>
      <c r="E10" s="1890"/>
      <c r="F10" s="411"/>
      <c r="G10" s="525" t="s">
        <v>159</v>
      </c>
      <c r="H10" s="866">
        <v>20</v>
      </c>
      <c r="I10" s="866"/>
      <c r="J10" s="866">
        <v>8</v>
      </c>
      <c r="K10" s="866">
        <v>2</v>
      </c>
      <c r="L10" s="866">
        <v>18</v>
      </c>
      <c r="M10" s="866">
        <v>0</v>
      </c>
      <c r="N10" s="867">
        <f t="shared" si="0"/>
        <v>28</v>
      </c>
      <c r="O10" s="868">
        <f t="shared" si="1"/>
        <v>48</v>
      </c>
      <c r="P10" s="199"/>
      <c r="Q10" s="199"/>
    </row>
    <row r="11" spans="1:36" ht="12" customHeight="1">
      <c r="A11" s="78">
        <v>1</v>
      </c>
      <c r="B11" s="78">
        <v>1</v>
      </c>
      <c r="C11" s="78">
        <v>7</v>
      </c>
      <c r="D11" s="78"/>
      <c r="E11" s="1820"/>
      <c r="F11" s="411"/>
      <c r="G11" s="525" t="s">
        <v>160</v>
      </c>
      <c r="H11" s="866">
        <v>0</v>
      </c>
      <c r="I11" s="866"/>
      <c r="J11" s="866">
        <v>0</v>
      </c>
      <c r="K11" s="866">
        <v>0</v>
      </c>
      <c r="L11" s="866">
        <v>0</v>
      </c>
      <c r="M11" s="866">
        <v>0</v>
      </c>
      <c r="N11" s="867">
        <f t="shared" si="0"/>
        <v>0</v>
      </c>
      <c r="O11" s="584">
        <f t="shared" si="1"/>
        <v>0</v>
      </c>
      <c r="P11" s="199"/>
      <c r="Q11" s="199"/>
    </row>
    <row r="12" spans="1:36" ht="12" customHeight="1">
      <c r="A12" s="78"/>
      <c r="B12" s="78"/>
      <c r="C12" s="78"/>
      <c r="D12" s="78"/>
      <c r="E12" s="1820"/>
      <c r="F12" s="414" t="s">
        <v>24</v>
      </c>
      <c r="G12" s="373"/>
      <c r="H12" s="869">
        <f>SUM(H13:H16)</f>
        <v>50</v>
      </c>
      <c r="I12" s="869"/>
      <c r="J12" s="869">
        <f>SUM(J13:J16)</f>
        <v>3</v>
      </c>
      <c r="K12" s="869">
        <f>SUM(K13:K16)</f>
        <v>18</v>
      </c>
      <c r="L12" s="869">
        <f>SUM(L13:L16)</f>
        <v>17</v>
      </c>
      <c r="M12" s="869">
        <f>SUM(M13:M16)</f>
        <v>0</v>
      </c>
      <c r="N12" s="870">
        <f t="shared" si="0"/>
        <v>38</v>
      </c>
      <c r="O12" s="630">
        <f t="shared" si="1"/>
        <v>88</v>
      </c>
      <c r="P12" s="199"/>
      <c r="Q12" s="199"/>
    </row>
    <row r="13" spans="1:36" ht="12" customHeight="1">
      <c r="A13" s="78">
        <v>1</v>
      </c>
      <c r="B13" s="78">
        <v>1</v>
      </c>
      <c r="C13" s="78">
        <v>5</v>
      </c>
      <c r="D13" s="78"/>
      <c r="E13" s="1820"/>
      <c r="F13" s="411"/>
      <c r="G13" s="525" t="s">
        <v>161</v>
      </c>
      <c r="H13" s="866">
        <v>41</v>
      </c>
      <c r="I13" s="866"/>
      <c r="J13" s="866">
        <v>1</v>
      </c>
      <c r="K13" s="866">
        <v>15</v>
      </c>
      <c r="L13" s="866">
        <v>17</v>
      </c>
      <c r="M13" s="866">
        <v>0</v>
      </c>
      <c r="N13" s="867">
        <f t="shared" si="0"/>
        <v>33</v>
      </c>
      <c r="O13" s="868">
        <f t="shared" si="1"/>
        <v>74</v>
      </c>
      <c r="P13" s="199"/>
      <c r="Q13" s="199"/>
    </row>
    <row r="14" spans="1:36" ht="12" customHeight="1">
      <c r="A14" s="78">
        <v>1</v>
      </c>
      <c r="B14" s="78">
        <v>1</v>
      </c>
      <c r="C14" s="78">
        <v>5</v>
      </c>
      <c r="D14" s="78"/>
      <c r="E14" s="1820"/>
      <c r="F14" s="411"/>
      <c r="G14" s="385" t="s">
        <v>421</v>
      </c>
      <c r="H14" s="866">
        <v>1</v>
      </c>
      <c r="I14" s="866"/>
      <c r="J14" s="866">
        <v>0</v>
      </c>
      <c r="K14" s="866">
        <v>0</v>
      </c>
      <c r="L14" s="866">
        <v>0</v>
      </c>
      <c r="M14" s="866">
        <v>0</v>
      </c>
      <c r="N14" s="867">
        <f t="shared" si="0"/>
        <v>0</v>
      </c>
      <c r="O14" s="868">
        <f>SUM(H14,N14)</f>
        <v>1</v>
      </c>
      <c r="P14" s="199"/>
      <c r="Q14" s="199"/>
    </row>
    <row r="15" spans="1:36" ht="12" customHeight="1">
      <c r="A15" s="78">
        <v>1</v>
      </c>
      <c r="B15" s="78">
        <v>1</v>
      </c>
      <c r="C15" s="78">
        <v>5</v>
      </c>
      <c r="D15" s="78"/>
      <c r="E15" s="1820"/>
      <c r="F15" s="411"/>
      <c r="G15" s="385" t="s">
        <v>422</v>
      </c>
      <c r="H15" s="866">
        <v>1</v>
      </c>
      <c r="I15" s="866"/>
      <c r="J15" s="866">
        <v>0</v>
      </c>
      <c r="K15" s="866">
        <v>0</v>
      </c>
      <c r="L15" s="866">
        <v>0</v>
      </c>
      <c r="M15" s="866">
        <v>0</v>
      </c>
      <c r="N15" s="867">
        <f t="shared" si="0"/>
        <v>0</v>
      </c>
      <c r="O15" s="868">
        <f>SUM(H15,N15)</f>
        <v>1</v>
      </c>
      <c r="P15" s="199"/>
      <c r="Q15" s="199"/>
    </row>
    <row r="16" spans="1:36" ht="12" customHeight="1">
      <c r="A16" s="78">
        <v>1</v>
      </c>
      <c r="B16" s="78">
        <v>1</v>
      </c>
      <c r="C16" s="78">
        <v>5</v>
      </c>
      <c r="D16" s="78"/>
      <c r="E16" s="1820"/>
      <c r="F16" s="411"/>
      <c r="G16" s="525" t="s">
        <v>162</v>
      </c>
      <c r="H16" s="866">
        <v>7</v>
      </c>
      <c r="I16" s="866"/>
      <c r="J16" s="866">
        <v>2</v>
      </c>
      <c r="K16" s="866">
        <v>3</v>
      </c>
      <c r="L16" s="866">
        <v>0</v>
      </c>
      <c r="M16" s="866">
        <v>0</v>
      </c>
      <c r="N16" s="867">
        <f t="shared" si="0"/>
        <v>5</v>
      </c>
      <c r="O16" s="868">
        <f t="shared" si="1"/>
        <v>12</v>
      </c>
      <c r="P16" s="199"/>
      <c r="Q16" s="199"/>
    </row>
    <row r="17" spans="1:17" ht="12" customHeight="1">
      <c r="A17" s="78"/>
      <c r="B17" s="78"/>
      <c r="C17" s="78"/>
      <c r="D17" s="78"/>
      <c r="E17" s="1820"/>
      <c r="F17" s="414" t="s">
        <v>25</v>
      </c>
      <c r="G17" s="373"/>
      <c r="H17" s="871">
        <f>SUM(H18:H20)</f>
        <v>17</v>
      </c>
      <c r="I17" s="871"/>
      <c r="J17" s="871">
        <f>SUM(J18:J20)</f>
        <v>11</v>
      </c>
      <c r="K17" s="871">
        <f>SUM(K18:K20)</f>
        <v>9</v>
      </c>
      <c r="L17" s="871">
        <f>SUM(L18:L20)</f>
        <v>22</v>
      </c>
      <c r="M17" s="871">
        <f>SUM(M18:M20)</f>
        <v>1</v>
      </c>
      <c r="N17" s="870">
        <f t="shared" si="0"/>
        <v>43</v>
      </c>
      <c r="O17" s="872">
        <f t="shared" si="1"/>
        <v>60</v>
      </c>
      <c r="P17" s="199"/>
      <c r="Q17" s="199"/>
    </row>
    <row r="18" spans="1:17" ht="12" customHeight="1">
      <c r="A18" s="78">
        <v>1</v>
      </c>
      <c r="B18" s="78">
        <v>1</v>
      </c>
      <c r="C18" s="78">
        <v>12</v>
      </c>
      <c r="D18" s="78"/>
      <c r="E18" s="1820"/>
      <c r="F18" s="414"/>
      <c r="G18" s="525" t="s">
        <v>412</v>
      </c>
      <c r="H18" s="873">
        <v>0</v>
      </c>
      <c r="I18" s="873"/>
      <c r="J18" s="873">
        <v>0</v>
      </c>
      <c r="K18" s="874">
        <v>0</v>
      </c>
      <c r="L18" s="873">
        <v>0</v>
      </c>
      <c r="M18" s="873">
        <v>0</v>
      </c>
      <c r="N18" s="867">
        <f>SUM(J18:M18)</f>
        <v>0</v>
      </c>
      <c r="O18" s="875">
        <f>SUM(H18,N18)</f>
        <v>0</v>
      </c>
      <c r="P18" s="199"/>
      <c r="Q18" s="199"/>
    </row>
    <row r="19" spans="1:17" ht="12" customHeight="1">
      <c r="A19" s="78">
        <v>1</v>
      </c>
      <c r="B19" s="78">
        <v>1</v>
      </c>
      <c r="C19" s="78">
        <v>12</v>
      </c>
      <c r="D19" s="78"/>
      <c r="E19" s="1820"/>
      <c r="F19" s="414"/>
      <c r="G19" s="525" t="s">
        <v>423</v>
      </c>
      <c r="H19" s="866">
        <v>17</v>
      </c>
      <c r="I19" s="866"/>
      <c r="J19" s="866">
        <v>11</v>
      </c>
      <c r="K19" s="876">
        <v>9</v>
      </c>
      <c r="L19" s="866">
        <v>22</v>
      </c>
      <c r="M19" s="866">
        <v>0</v>
      </c>
      <c r="N19" s="867">
        <f t="shared" si="0"/>
        <v>42</v>
      </c>
      <c r="O19" s="584">
        <f t="shared" si="1"/>
        <v>59</v>
      </c>
      <c r="P19" s="199"/>
      <c r="Q19" s="199"/>
    </row>
    <row r="20" spans="1:17" ht="12" customHeight="1">
      <c r="A20" s="78">
        <v>1</v>
      </c>
      <c r="B20" s="78">
        <v>1</v>
      </c>
      <c r="C20" s="78">
        <v>12</v>
      </c>
      <c r="D20" s="78"/>
      <c r="E20" s="1820"/>
      <c r="F20" s="416"/>
      <c r="G20" s="525" t="s">
        <v>422</v>
      </c>
      <c r="H20" s="876">
        <v>0</v>
      </c>
      <c r="I20" s="876"/>
      <c r="J20" s="876">
        <v>0</v>
      </c>
      <c r="K20" s="876">
        <v>0</v>
      </c>
      <c r="L20" s="866">
        <v>0</v>
      </c>
      <c r="M20" s="866">
        <v>1</v>
      </c>
      <c r="N20" s="867">
        <f t="shared" si="0"/>
        <v>1</v>
      </c>
      <c r="O20" s="868">
        <f t="shared" si="1"/>
        <v>1</v>
      </c>
      <c r="P20" s="199"/>
      <c r="Q20" s="199"/>
    </row>
    <row r="21" spans="1:17" ht="12" customHeight="1">
      <c r="A21" s="78"/>
      <c r="B21" s="78"/>
      <c r="C21" s="78"/>
      <c r="D21" s="78"/>
      <c r="E21" s="1820"/>
      <c r="F21" s="417" t="s">
        <v>26</v>
      </c>
      <c r="G21" s="373"/>
      <c r="H21" s="871">
        <f>SUM(H22:H27)</f>
        <v>0</v>
      </c>
      <c r="I21" s="871"/>
      <c r="J21" s="871">
        <f>SUM(J22:J27)</f>
        <v>0</v>
      </c>
      <c r="K21" s="871">
        <f>SUM(K22:K27)</f>
        <v>0</v>
      </c>
      <c r="L21" s="871">
        <f>SUM(L22:L27)</f>
        <v>0</v>
      </c>
      <c r="M21" s="871">
        <f>SUM(M22:M27)</f>
        <v>0</v>
      </c>
      <c r="N21" s="870">
        <f t="shared" si="0"/>
        <v>0</v>
      </c>
      <c r="O21" s="872">
        <f t="shared" si="1"/>
        <v>0</v>
      </c>
      <c r="P21" s="199"/>
      <c r="Q21" s="199"/>
    </row>
    <row r="22" spans="1:17" ht="12" customHeight="1">
      <c r="A22" s="78">
        <v>1</v>
      </c>
      <c r="B22" s="78">
        <v>1</v>
      </c>
      <c r="C22" s="78">
        <v>2</v>
      </c>
      <c r="D22" s="78"/>
      <c r="E22" s="1820"/>
      <c r="F22" s="416"/>
      <c r="G22" s="525" t="s">
        <v>165</v>
      </c>
      <c r="H22" s="876">
        <v>0</v>
      </c>
      <c r="I22" s="876"/>
      <c r="J22" s="876">
        <v>0</v>
      </c>
      <c r="K22" s="876">
        <v>0</v>
      </c>
      <c r="L22" s="876">
        <v>0</v>
      </c>
      <c r="M22" s="876">
        <v>0</v>
      </c>
      <c r="N22" s="867">
        <f t="shared" si="0"/>
        <v>0</v>
      </c>
      <c r="O22" s="877">
        <f t="shared" si="1"/>
        <v>0</v>
      </c>
      <c r="P22" s="199"/>
      <c r="Q22" s="199"/>
    </row>
    <row r="23" spans="1:17" ht="12" customHeight="1">
      <c r="A23" s="78">
        <v>1</v>
      </c>
      <c r="B23" s="78">
        <v>1</v>
      </c>
      <c r="C23" s="78">
        <v>2</v>
      </c>
      <c r="D23" s="78"/>
      <c r="E23" s="1820"/>
      <c r="F23" s="411"/>
      <c r="G23" s="525" t="s">
        <v>166</v>
      </c>
      <c r="H23" s="876">
        <v>0</v>
      </c>
      <c r="I23" s="876"/>
      <c r="J23" s="876">
        <v>0</v>
      </c>
      <c r="K23" s="876">
        <v>0</v>
      </c>
      <c r="L23" s="876">
        <v>0</v>
      </c>
      <c r="M23" s="876">
        <v>0</v>
      </c>
      <c r="N23" s="867">
        <f t="shared" si="0"/>
        <v>0</v>
      </c>
      <c r="O23" s="877">
        <f t="shared" si="1"/>
        <v>0</v>
      </c>
      <c r="P23" s="199"/>
      <c r="Q23" s="199"/>
    </row>
    <row r="24" spans="1:17" ht="12" customHeight="1">
      <c r="A24" s="78">
        <v>1</v>
      </c>
      <c r="B24" s="78">
        <v>1</v>
      </c>
      <c r="C24" s="78">
        <v>2</v>
      </c>
      <c r="D24" s="78"/>
      <c r="E24" s="1820"/>
      <c r="F24" s="416"/>
      <c r="G24" s="525" t="s">
        <v>167</v>
      </c>
      <c r="H24" s="876">
        <v>0</v>
      </c>
      <c r="I24" s="876"/>
      <c r="J24" s="876">
        <v>0</v>
      </c>
      <c r="K24" s="876">
        <v>0</v>
      </c>
      <c r="L24" s="876">
        <v>0</v>
      </c>
      <c r="M24" s="876">
        <v>0</v>
      </c>
      <c r="N24" s="867">
        <f t="shared" si="0"/>
        <v>0</v>
      </c>
      <c r="O24" s="877">
        <f t="shared" si="1"/>
        <v>0</v>
      </c>
      <c r="P24" s="199"/>
      <c r="Q24" s="199"/>
    </row>
    <row r="25" spans="1:17" ht="12" customHeight="1">
      <c r="A25" s="78">
        <v>1</v>
      </c>
      <c r="B25" s="78">
        <v>1</v>
      </c>
      <c r="C25" s="78">
        <v>2</v>
      </c>
      <c r="D25" s="78"/>
      <c r="E25" s="1820"/>
      <c r="F25" s="411"/>
      <c r="G25" s="525" t="s">
        <v>168</v>
      </c>
      <c r="H25" s="866">
        <v>0</v>
      </c>
      <c r="I25" s="866"/>
      <c r="J25" s="866">
        <v>0</v>
      </c>
      <c r="K25" s="876">
        <v>0</v>
      </c>
      <c r="L25" s="866">
        <v>0</v>
      </c>
      <c r="M25" s="866">
        <v>0</v>
      </c>
      <c r="N25" s="867">
        <f t="shared" si="0"/>
        <v>0</v>
      </c>
      <c r="O25" s="584">
        <f t="shared" si="1"/>
        <v>0</v>
      </c>
      <c r="P25" s="199"/>
      <c r="Q25" s="199"/>
    </row>
    <row r="26" spans="1:17" ht="12" customHeight="1">
      <c r="A26" s="78">
        <v>1</v>
      </c>
      <c r="B26" s="78">
        <v>1</v>
      </c>
      <c r="C26" s="78">
        <v>2</v>
      </c>
      <c r="D26" s="78"/>
      <c r="E26" s="1820"/>
      <c r="F26" s="411"/>
      <c r="G26" s="525" t="s">
        <v>169</v>
      </c>
      <c r="H26" s="866">
        <v>0</v>
      </c>
      <c r="I26" s="866"/>
      <c r="J26" s="866">
        <v>0</v>
      </c>
      <c r="K26" s="876">
        <v>0</v>
      </c>
      <c r="L26" s="866">
        <v>0</v>
      </c>
      <c r="M26" s="866">
        <v>0</v>
      </c>
      <c r="N26" s="878">
        <f t="shared" si="0"/>
        <v>0</v>
      </c>
      <c r="O26" s="868">
        <f t="shared" si="1"/>
        <v>0</v>
      </c>
      <c r="P26" s="199"/>
      <c r="Q26" s="199"/>
    </row>
    <row r="27" spans="1:17" ht="12" customHeight="1">
      <c r="A27" s="78">
        <v>1</v>
      </c>
      <c r="B27" s="78">
        <v>1</v>
      </c>
      <c r="C27" s="78">
        <v>2</v>
      </c>
      <c r="D27" s="78"/>
      <c r="E27" s="1820"/>
      <c r="F27" s="411"/>
      <c r="G27" s="525" t="s">
        <v>170</v>
      </c>
      <c r="H27" s="876">
        <v>0</v>
      </c>
      <c r="I27" s="876"/>
      <c r="J27" s="876">
        <v>0</v>
      </c>
      <c r="K27" s="876">
        <v>0</v>
      </c>
      <c r="L27" s="876">
        <v>0</v>
      </c>
      <c r="M27" s="876">
        <v>0</v>
      </c>
      <c r="N27" s="878">
        <f t="shared" si="0"/>
        <v>0</v>
      </c>
      <c r="O27" s="877">
        <f t="shared" si="1"/>
        <v>0</v>
      </c>
      <c r="P27" s="199"/>
      <c r="Q27" s="199"/>
    </row>
    <row r="28" spans="1:17" ht="12" customHeight="1">
      <c r="A28" s="78"/>
      <c r="B28" s="78"/>
      <c r="C28" s="78"/>
      <c r="D28" s="78"/>
      <c r="E28" s="1820"/>
      <c r="F28" s="417" t="s">
        <v>27</v>
      </c>
      <c r="G28" s="373"/>
      <c r="H28" s="869">
        <f>SUM(H29:H30)</f>
        <v>0</v>
      </c>
      <c r="I28" s="869"/>
      <c r="J28" s="869">
        <f>SUM(J29:J30)</f>
        <v>0</v>
      </c>
      <c r="K28" s="871">
        <f>SUM(K29:K30)</f>
        <v>0</v>
      </c>
      <c r="L28" s="869">
        <f>SUM(L29:L30)</f>
        <v>0</v>
      </c>
      <c r="M28" s="869">
        <f>SUM(M29:M30)</f>
        <v>0</v>
      </c>
      <c r="N28" s="879">
        <f t="shared" si="0"/>
        <v>0</v>
      </c>
      <c r="O28" s="865">
        <f t="shared" si="1"/>
        <v>0</v>
      </c>
      <c r="P28" s="199"/>
      <c r="Q28" s="199"/>
    </row>
    <row r="29" spans="1:17" ht="12" customHeight="1">
      <c r="A29" s="78">
        <v>1</v>
      </c>
      <c r="B29" s="78">
        <v>1</v>
      </c>
      <c r="C29" s="78">
        <v>4</v>
      </c>
      <c r="D29" s="78"/>
      <c r="E29" s="1820"/>
      <c r="F29" s="411"/>
      <c r="G29" s="7" t="s">
        <v>165</v>
      </c>
      <c r="H29" s="876">
        <v>0</v>
      </c>
      <c r="I29" s="876"/>
      <c r="J29" s="876">
        <v>0</v>
      </c>
      <c r="K29" s="876">
        <v>0</v>
      </c>
      <c r="L29" s="876">
        <v>0</v>
      </c>
      <c r="M29" s="876">
        <v>0</v>
      </c>
      <c r="N29" s="878">
        <f t="shared" si="0"/>
        <v>0</v>
      </c>
      <c r="O29" s="877">
        <f t="shared" si="1"/>
        <v>0</v>
      </c>
      <c r="P29" s="199"/>
      <c r="Q29" s="199"/>
    </row>
    <row r="30" spans="1:17" ht="12" customHeight="1">
      <c r="A30" s="78">
        <v>1</v>
      </c>
      <c r="B30" s="78">
        <v>1</v>
      </c>
      <c r="C30" s="78">
        <v>4</v>
      </c>
      <c r="D30" s="78"/>
      <c r="E30" s="1820"/>
      <c r="F30" s="411"/>
      <c r="G30" s="7" t="s">
        <v>159</v>
      </c>
      <c r="H30" s="876">
        <v>0</v>
      </c>
      <c r="I30" s="876"/>
      <c r="J30" s="876">
        <v>0</v>
      </c>
      <c r="K30" s="876">
        <v>0</v>
      </c>
      <c r="L30" s="876">
        <v>0</v>
      </c>
      <c r="M30" s="876">
        <v>0</v>
      </c>
      <c r="N30" s="878">
        <f t="shared" si="0"/>
        <v>0</v>
      </c>
      <c r="O30" s="877">
        <f t="shared" si="1"/>
        <v>0</v>
      </c>
      <c r="P30" s="199"/>
      <c r="Q30" s="199"/>
    </row>
    <row r="31" spans="1:17" ht="12" customHeight="1">
      <c r="A31" s="78"/>
      <c r="B31" s="78"/>
      <c r="C31" s="78"/>
      <c r="D31" s="78"/>
      <c r="E31" s="1820"/>
      <c r="F31" s="419" t="s">
        <v>28</v>
      </c>
      <c r="G31" s="7"/>
      <c r="H31" s="871">
        <f>SUM(H32)</f>
        <v>4</v>
      </c>
      <c r="I31" s="871"/>
      <c r="J31" s="871">
        <f>SUM(J32)</f>
        <v>2</v>
      </c>
      <c r="K31" s="871">
        <f>SUM(K32)</f>
        <v>19</v>
      </c>
      <c r="L31" s="871">
        <f>SUM(L32)</f>
        <v>0</v>
      </c>
      <c r="M31" s="871">
        <f>SUM(M32)</f>
        <v>1</v>
      </c>
      <c r="N31" s="879">
        <f t="shared" si="0"/>
        <v>22</v>
      </c>
      <c r="O31" s="880">
        <f t="shared" si="1"/>
        <v>26</v>
      </c>
      <c r="P31" s="199"/>
      <c r="Q31" s="199"/>
    </row>
    <row r="32" spans="1:17" ht="12" customHeight="1">
      <c r="A32" s="78">
        <v>1</v>
      </c>
      <c r="B32" s="78">
        <v>1</v>
      </c>
      <c r="C32" s="78">
        <v>1</v>
      </c>
      <c r="D32" s="78"/>
      <c r="E32" s="1820"/>
      <c r="F32" s="416"/>
      <c r="G32" s="7" t="s">
        <v>172</v>
      </c>
      <c r="H32" s="866">
        <v>4</v>
      </c>
      <c r="I32" s="866"/>
      <c r="J32" s="866">
        <v>2</v>
      </c>
      <c r="K32" s="866">
        <v>19</v>
      </c>
      <c r="L32" s="866">
        <v>0</v>
      </c>
      <c r="M32" s="866">
        <v>1</v>
      </c>
      <c r="N32" s="878">
        <f t="shared" si="0"/>
        <v>22</v>
      </c>
      <c r="O32" s="868">
        <f t="shared" si="1"/>
        <v>26</v>
      </c>
      <c r="P32" s="199"/>
      <c r="Q32" s="199"/>
    </row>
    <row r="33" spans="1:17">
      <c r="A33" s="78"/>
      <c r="B33" s="78"/>
      <c r="C33" s="78"/>
      <c r="D33" s="78"/>
      <c r="E33" s="1819">
        <v>1402</v>
      </c>
      <c r="F33" s="113" t="s">
        <v>29</v>
      </c>
      <c r="G33" s="218"/>
      <c r="H33" s="881">
        <f>SUM(H34+H41+H44+H51+H54+H58+H61+H65)</f>
        <v>254</v>
      </c>
      <c r="I33" s="881"/>
      <c r="J33" s="881">
        <f>SUM(J34+J41+J44+J51+J54+J58+J61+J65)</f>
        <v>265</v>
      </c>
      <c r="K33" s="881">
        <f>SUM(K34+K41+K44+K51+K54+K58+K61+K65)</f>
        <v>91</v>
      </c>
      <c r="L33" s="881">
        <f>SUM(L34+L41+L44+L51+L54+L58+L61+L65)</f>
        <v>20</v>
      </c>
      <c r="M33" s="881">
        <f>SUM(M34+M41+M44+M51+M54+M58+M61+M65)</f>
        <v>29</v>
      </c>
      <c r="N33" s="881">
        <f>SUM(J33:M33)</f>
        <v>405</v>
      </c>
      <c r="O33" s="882">
        <f t="shared" si="1"/>
        <v>659</v>
      </c>
      <c r="P33" s="199"/>
      <c r="Q33" s="199"/>
    </row>
    <row r="34" spans="1:17" ht="12" customHeight="1">
      <c r="A34" s="78"/>
      <c r="B34" s="78"/>
      <c r="C34" s="78"/>
      <c r="D34" s="78"/>
      <c r="E34" s="1820"/>
      <c r="F34" s="414" t="s">
        <v>30</v>
      </c>
      <c r="G34" s="7"/>
      <c r="H34" s="871">
        <f>SUM(H35:H40)</f>
        <v>128</v>
      </c>
      <c r="I34" s="871"/>
      <c r="J34" s="883">
        <f>SUM(J35:J40)</f>
        <v>173</v>
      </c>
      <c r="K34" s="869">
        <f>SUM(K35:K40)</f>
        <v>31</v>
      </c>
      <c r="L34" s="871">
        <f>SUM(L35:L40)</f>
        <v>14</v>
      </c>
      <c r="M34" s="871">
        <f>SUM(M35:M40)</f>
        <v>1</v>
      </c>
      <c r="N34" s="879">
        <f t="shared" si="0"/>
        <v>219</v>
      </c>
      <c r="O34" s="872">
        <f t="shared" si="1"/>
        <v>347</v>
      </c>
      <c r="P34" s="199"/>
      <c r="Q34" s="199"/>
    </row>
    <row r="35" spans="1:17" ht="12" customHeight="1">
      <c r="A35" s="78">
        <v>2</v>
      </c>
      <c r="B35" s="78">
        <v>4</v>
      </c>
      <c r="C35" s="78">
        <v>11</v>
      </c>
      <c r="D35" s="78"/>
      <c r="E35" s="1820"/>
      <c r="F35" s="411"/>
      <c r="G35" s="7" t="s">
        <v>173</v>
      </c>
      <c r="H35" s="876">
        <v>56</v>
      </c>
      <c r="I35" s="876"/>
      <c r="J35" s="876">
        <v>65</v>
      </c>
      <c r="K35" s="866">
        <v>9</v>
      </c>
      <c r="L35" s="876">
        <v>2</v>
      </c>
      <c r="M35" s="876">
        <v>1</v>
      </c>
      <c r="N35" s="878">
        <f>SUM(J35:M35)</f>
        <v>77</v>
      </c>
      <c r="O35" s="877">
        <f t="shared" si="1"/>
        <v>133</v>
      </c>
      <c r="P35" s="199"/>
      <c r="Q35" s="199"/>
    </row>
    <row r="36" spans="1:17" ht="12" customHeight="1">
      <c r="A36" s="78">
        <v>2</v>
      </c>
      <c r="B36" s="78">
        <v>4</v>
      </c>
      <c r="C36" s="78">
        <v>11</v>
      </c>
      <c r="D36" s="78"/>
      <c r="E36" s="1820"/>
      <c r="F36" s="411"/>
      <c r="G36" s="82" t="s">
        <v>424</v>
      </c>
      <c r="H36" s="876">
        <v>1</v>
      </c>
      <c r="I36" s="876"/>
      <c r="J36" s="876">
        <v>0</v>
      </c>
      <c r="K36" s="866">
        <v>0</v>
      </c>
      <c r="L36" s="876">
        <v>0</v>
      </c>
      <c r="M36" s="876">
        <v>0</v>
      </c>
      <c r="N36" s="878">
        <f>SUM(J36:M36)</f>
        <v>0</v>
      </c>
      <c r="O36" s="877">
        <f>SUM(H36,N36)</f>
        <v>1</v>
      </c>
      <c r="P36" s="199"/>
      <c r="Q36" s="199"/>
    </row>
    <row r="37" spans="1:17" ht="12" customHeight="1">
      <c r="A37" s="78">
        <v>2</v>
      </c>
      <c r="B37" s="78">
        <v>4</v>
      </c>
      <c r="C37" s="78">
        <v>11</v>
      </c>
      <c r="D37" s="78"/>
      <c r="E37" s="1820"/>
      <c r="F37" s="411"/>
      <c r="G37" s="7" t="s">
        <v>174</v>
      </c>
      <c r="H37" s="876">
        <v>18</v>
      </c>
      <c r="I37" s="876"/>
      <c r="J37" s="876">
        <v>54</v>
      </c>
      <c r="K37" s="866">
        <v>14</v>
      </c>
      <c r="L37" s="876">
        <v>1</v>
      </c>
      <c r="M37" s="876">
        <v>0</v>
      </c>
      <c r="N37" s="878">
        <f t="shared" si="0"/>
        <v>69</v>
      </c>
      <c r="O37" s="877">
        <f t="shared" si="1"/>
        <v>87</v>
      </c>
      <c r="P37" s="199"/>
      <c r="Q37" s="199"/>
    </row>
    <row r="38" spans="1:17" ht="12" customHeight="1">
      <c r="A38" s="78">
        <v>2</v>
      </c>
      <c r="B38" s="78">
        <v>4</v>
      </c>
      <c r="C38" s="78">
        <v>11</v>
      </c>
      <c r="D38" s="78"/>
      <c r="E38" s="1820"/>
      <c r="F38" s="411"/>
      <c r="G38" s="7" t="s">
        <v>425</v>
      </c>
      <c r="H38" s="866">
        <v>2</v>
      </c>
      <c r="I38" s="866"/>
      <c r="J38" s="874">
        <v>1</v>
      </c>
      <c r="K38" s="874">
        <v>0</v>
      </c>
      <c r="L38" s="874">
        <v>0</v>
      </c>
      <c r="M38" s="874">
        <v>0</v>
      </c>
      <c r="N38" s="867">
        <f>SUM(J38:M38)</f>
        <v>1</v>
      </c>
      <c r="O38" s="584">
        <f>SUM(H38,N38)</f>
        <v>3</v>
      </c>
      <c r="P38" s="199"/>
      <c r="Q38" s="199"/>
    </row>
    <row r="39" spans="1:17" ht="12" customHeight="1">
      <c r="A39" s="78">
        <v>2</v>
      </c>
      <c r="B39" s="78">
        <v>4</v>
      </c>
      <c r="C39" s="78">
        <v>11</v>
      </c>
      <c r="D39" s="78"/>
      <c r="E39" s="1820"/>
      <c r="F39" s="411"/>
      <c r="G39" s="7" t="s">
        <v>175</v>
      </c>
      <c r="H39" s="866">
        <v>26</v>
      </c>
      <c r="I39" s="866"/>
      <c r="J39" s="874">
        <v>29</v>
      </c>
      <c r="K39" s="874">
        <v>8</v>
      </c>
      <c r="L39" s="874">
        <v>9</v>
      </c>
      <c r="M39" s="874">
        <v>0</v>
      </c>
      <c r="N39" s="867">
        <f t="shared" si="0"/>
        <v>46</v>
      </c>
      <c r="O39" s="584">
        <f t="shared" si="1"/>
        <v>72</v>
      </c>
      <c r="P39" s="199"/>
      <c r="Q39" s="199"/>
    </row>
    <row r="40" spans="1:17" ht="12" customHeight="1">
      <c r="A40" s="78">
        <v>2</v>
      </c>
      <c r="B40" s="78">
        <v>6</v>
      </c>
      <c r="C40" s="78">
        <v>11</v>
      </c>
      <c r="D40" s="78"/>
      <c r="E40" s="1820"/>
      <c r="F40" s="411"/>
      <c r="G40" s="7" t="s">
        <v>176</v>
      </c>
      <c r="H40" s="866">
        <v>25</v>
      </c>
      <c r="I40" s="866"/>
      <c r="J40" s="874">
        <v>24</v>
      </c>
      <c r="K40" s="874">
        <v>0</v>
      </c>
      <c r="L40" s="874">
        <v>2</v>
      </c>
      <c r="M40" s="874">
        <v>0</v>
      </c>
      <c r="N40" s="867">
        <f>SUM(J40:M40)</f>
        <v>26</v>
      </c>
      <c r="O40" s="584">
        <f t="shared" si="1"/>
        <v>51</v>
      </c>
      <c r="P40" s="199"/>
      <c r="Q40" s="199"/>
    </row>
    <row r="41" spans="1:17" ht="12" customHeight="1">
      <c r="A41" s="78"/>
      <c r="B41" s="78"/>
      <c r="C41" s="78"/>
      <c r="D41" s="78"/>
      <c r="E41" s="1820"/>
      <c r="F41" s="414" t="s">
        <v>31</v>
      </c>
      <c r="G41" s="373"/>
      <c r="H41" s="869">
        <f>SUM(H42:H43)</f>
        <v>52</v>
      </c>
      <c r="I41" s="869"/>
      <c r="J41" s="869">
        <f>SUM(J42:J43)</f>
        <v>28</v>
      </c>
      <c r="K41" s="869">
        <f>SUM(K42:K43)</f>
        <v>22</v>
      </c>
      <c r="L41" s="869">
        <f>SUM(L42:L43)</f>
        <v>4</v>
      </c>
      <c r="M41" s="869">
        <f>SUM(M42:M43)</f>
        <v>0</v>
      </c>
      <c r="N41" s="879">
        <f t="shared" si="0"/>
        <v>54</v>
      </c>
      <c r="O41" s="630">
        <f t="shared" si="1"/>
        <v>106</v>
      </c>
      <c r="P41" s="199"/>
      <c r="Q41" s="199"/>
    </row>
    <row r="42" spans="1:17" ht="12" customHeight="1">
      <c r="A42" s="78">
        <v>2</v>
      </c>
      <c r="B42" s="78">
        <v>4</v>
      </c>
      <c r="C42" s="78">
        <v>10</v>
      </c>
      <c r="D42" s="78"/>
      <c r="E42" s="1820"/>
      <c r="F42" s="411"/>
      <c r="G42" s="7" t="s">
        <v>174</v>
      </c>
      <c r="H42" s="876">
        <v>18</v>
      </c>
      <c r="I42" s="876"/>
      <c r="J42" s="876">
        <v>23</v>
      </c>
      <c r="K42" s="866">
        <v>22</v>
      </c>
      <c r="L42" s="876">
        <v>4</v>
      </c>
      <c r="M42" s="876">
        <v>0</v>
      </c>
      <c r="N42" s="878">
        <f t="shared" si="0"/>
        <v>49</v>
      </c>
      <c r="O42" s="877">
        <f t="shared" si="1"/>
        <v>67</v>
      </c>
      <c r="P42" s="199"/>
      <c r="Q42" s="199"/>
    </row>
    <row r="43" spans="1:17" ht="12" customHeight="1">
      <c r="A43" s="78">
        <v>2</v>
      </c>
      <c r="B43" s="78">
        <v>6</v>
      </c>
      <c r="C43" s="78">
        <v>10</v>
      </c>
      <c r="D43" s="78"/>
      <c r="E43" s="1820"/>
      <c r="F43" s="411"/>
      <c r="G43" s="7" t="s">
        <v>176</v>
      </c>
      <c r="H43" s="876">
        <v>34</v>
      </c>
      <c r="I43" s="876"/>
      <c r="J43" s="876">
        <v>5</v>
      </c>
      <c r="K43" s="866">
        <v>0</v>
      </c>
      <c r="L43" s="876">
        <v>0</v>
      </c>
      <c r="M43" s="876">
        <v>0</v>
      </c>
      <c r="N43" s="878">
        <f t="shared" si="0"/>
        <v>5</v>
      </c>
      <c r="O43" s="877">
        <f t="shared" si="1"/>
        <v>39</v>
      </c>
      <c r="P43" s="199"/>
      <c r="Q43" s="199"/>
    </row>
    <row r="44" spans="1:17" ht="12" customHeight="1">
      <c r="A44" s="78"/>
      <c r="B44" s="78"/>
      <c r="C44" s="78"/>
      <c r="D44" s="78"/>
      <c r="E44" s="1820"/>
      <c r="F44" s="414" t="s">
        <v>32</v>
      </c>
      <c r="G44" s="7"/>
      <c r="H44" s="869">
        <f>SUM(H45:H50)</f>
        <v>53</v>
      </c>
      <c r="I44" s="869"/>
      <c r="J44" s="869">
        <f>SUM(J45:J50)</f>
        <v>35</v>
      </c>
      <c r="K44" s="869">
        <f>SUM(K45:K50)</f>
        <v>13</v>
      </c>
      <c r="L44" s="869">
        <f>SUM(L45:L50)</f>
        <v>0</v>
      </c>
      <c r="M44" s="869">
        <f>SUM(M45:M50)</f>
        <v>28</v>
      </c>
      <c r="N44" s="879">
        <f t="shared" si="0"/>
        <v>76</v>
      </c>
      <c r="O44" s="865">
        <f t="shared" si="1"/>
        <v>129</v>
      </c>
      <c r="P44" s="199"/>
      <c r="Q44" s="199"/>
    </row>
    <row r="45" spans="1:17" ht="12" customHeight="1">
      <c r="A45" s="78">
        <v>2</v>
      </c>
      <c r="B45" s="78">
        <v>4</v>
      </c>
      <c r="C45" s="78">
        <v>10</v>
      </c>
      <c r="D45" s="78"/>
      <c r="E45" s="1820"/>
      <c r="F45" s="411"/>
      <c r="G45" s="7" t="s">
        <v>173</v>
      </c>
      <c r="H45" s="866">
        <v>34</v>
      </c>
      <c r="I45" s="866"/>
      <c r="J45" s="866">
        <v>17</v>
      </c>
      <c r="K45" s="866">
        <v>0</v>
      </c>
      <c r="L45" s="866">
        <v>0</v>
      </c>
      <c r="M45" s="866">
        <v>1</v>
      </c>
      <c r="N45" s="878">
        <f t="shared" si="0"/>
        <v>18</v>
      </c>
      <c r="O45" s="868">
        <f t="shared" si="1"/>
        <v>52</v>
      </c>
      <c r="P45" s="199"/>
      <c r="Q45" s="199"/>
    </row>
    <row r="46" spans="1:17" ht="12" customHeight="1">
      <c r="A46" s="78">
        <v>2</v>
      </c>
      <c r="B46" s="78">
        <v>4</v>
      </c>
      <c r="C46" s="78">
        <v>10</v>
      </c>
      <c r="D46" s="78"/>
      <c r="E46" s="1820"/>
      <c r="F46" s="411"/>
      <c r="G46" s="7" t="s">
        <v>426</v>
      </c>
      <c r="H46" s="876">
        <v>1</v>
      </c>
      <c r="I46" s="876"/>
      <c r="J46" s="876">
        <v>0</v>
      </c>
      <c r="K46" s="866">
        <v>0</v>
      </c>
      <c r="L46" s="876">
        <v>0</v>
      </c>
      <c r="M46" s="876">
        <v>0</v>
      </c>
      <c r="N46" s="878">
        <f>SUM(J46:M46)</f>
        <v>0</v>
      </c>
      <c r="O46" s="877">
        <f>SUM(H46,N46)</f>
        <v>1</v>
      </c>
      <c r="P46" s="199"/>
      <c r="Q46" s="199"/>
    </row>
    <row r="47" spans="1:17" ht="12" customHeight="1">
      <c r="A47" s="78">
        <v>2</v>
      </c>
      <c r="B47" s="78">
        <v>4</v>
      </c>
      <c r="C47" s="78">
        <v>10</v>
      </c>
      <c r="D47" s="78"/>
      <c r="E47" s="1820"/>
      <c r="F47" s="411"/>
      <c r="G47" s="7" t="s">
        <v>427</v>
      </c>
      <c r="H47" s="876">
        <v>1</v>
      </c>
      <c r="I47" s="876"/>
      <c r="J47" s="876">
        <v>0</v>
      </c>
      <c r="K47" s="866">
        <v>0</v>
      </c>
      <c r="L47" s="876">
        <v>0</v>
      </c>
      <c r="M47" s="876">
        <v>0</v>
      </c>
      <c r="N47" s="878">
        <f>SUM(J47:M47)</f>
        <v>0</v>
      </c>
      <c r="O47" s="877">
        <f>SUM(H47,N47)</f>
        <v>1</v>
      </c>
      <c r="P47" s="199"/>
      <c r="Q47" s="199"/>
    </row>
    <row r="48" spans="1:17" ht="12" customHeight="1">
      <c r="A48" s="78">
        <v>2</v>
      </c>
      <c r="B48" s="78">
        <v>4</v>
      </c>
      <c r="C48" s="78">
        <v>10</v>
      </c>
      <c r="D48" s="78"/>
      <c r="E48" s="1820"/>
      <c r="F48" s="411"/>
      <c r="G48" s="7" t="s">
        <v>177</v>
      </c>
      <c r="H48" s="866">
        <v>1</v>
      </c>
      <c r="I48" s="866"/>
      <c r="J48" s="866">
        <v>2</v>
      </c>
      <c r="K48" s="866">
        <v>9</v>
      </c>
      <c r="L48" s="866">
        <v>0</v>
      </c>
      <c r="M48" s="866">
        <v>2</v>
      </c>
      <c r="N48" s="878">
        <f t="shared" si="0"/>
        <v>13</v>
      </c>
      <c r="O48" s="868">
        <f t="shared" si="1"/>
        <v>14</v>
      </c>
      <c r="P48" s="199"/>
      <c r="Q48" s="199"/>
    </row>
    <row r="49" spans="1:17" ht="12" customHeight="1">
      <c r="A49" s="78">
        <v>2</v>
      </c>
      <c r="B49" s="78">
        <v>4</v>
      </c>
      <c r="C49" s="78">
        <v>10</v>
      </c>
      <c r="D49" s="78"/>
      <c r="E49" s="1820"/>
      <c r="F49" s="411"/>
      <c r="G49" s="7" t="s">
        <v>178</v>
      </c>
      <c r="H49" s="876">
        <v>7</v>
      </c>
      <c r="I49" s="876"/>
      <c r="J49" s="876">
        <v>7</v>
      </c>
      <c r="K49" s="866">
        <v>4</v>
      </c>
      <c r="L49" s="876">
        <v>0</v>
      </c>
      <c r="M49" s="876">
        <v>0</v>
      </c>
      <c r="N49" s="878">
        <f t="shared" si="0"/>
        <v>11</v>
      </c>
      <c r="O49" s="877">
        <f t="shared" si="1"/>
        <v>18</v>
      </c>
      <c r="P49" s="199"/>
      <c r="Q49" s="199"/>
    </row>
    <row r="50" spans="1:17" ht="12" customHeight="1">
      <c r="A50" s="78">
        <v>2</v>
      </c>
      <c r="B50" s="78">
        <v>4</v>
      </c>
      <c r="C50" s="78">
        <v>10</v>
      </c>
      <c r="D50" s="78"/>
      <c r="E50" s="1820"/>
      <c r="F50" s="411"/>
      <c r="G50" s="7" t="s">
        <v>179</v>
      </c>
      <c r="H50" s="876">
        <v>9</v>
      </c>
      <c r="I50" s="876"/>
      <c r="J50" s="876">
        <v>9</v>
      </c>
      <c r="K50" s="866">
        <v>0</v>
      </c>
      <c r="L50" s="866">
        <v>0</v>
      </c>
      <c r="M50" s="866">
        <v>25</v>
      </c>
      <c r="N50" s="878">
        <f t="shared" si="0"/>
        <v>34</v>
      </c>
      <c r="O50" s="868">
        <f t="shared" si="1"/>
        <v>43</v>
      </c>
      <c r="P50" s="199"/>
      <c r="Q50" s="199"/>
    </row>
    <row r="51" spans="1:17" ht="12" customHeight="1">
      <c r="A51" s="78"/>
      <c r="B51" s="78"/>
      <c r="C51" s="78"/>
      <c r="D51" s="78"/>
      <c r="E51" s="1820"/>
      <c r="F51" s="414" t="s">
        <v>33</v>
      </c>
      <c r="G51" s="7"/>
      <c r="H51" s="871">
        <f>SUM(H52:H53)</f>
        <v>19</v>
      </c>
      <c r="I51" s="871"/>
      <c r="J51" s="871">
        <f>SUM(J52:J53)</f>
        <v>24</v>
      </c>
      <c r="K51" s="869">
        <f>SUM(K52:K53)</f>
        <v>25</v>
      </c>
      <c r="L51" s="869">
        <f>SUM(L52:L53)</f>
        <v>2</v>
      </c>
      <c r="M51" s="869">
        <f>SUM(M52:M53)</f>
        <v>0</v>
      </c>
      <c r="N51" s="879">
        <f t="shared" si="0"/>
        <v>51</v>
      </c>
      <c r="O51" s="865">
        <f t="shared" si="1"/>
        <v>70</v>
      </c>
      <c r="P51" s="199"/>
      <c r="Q51" s="199"/>
    </row>
    <row r="52" spans="1:17" ht="12" customHeight="1">
      <c r="A52" s="78">
        <v>2</v>
      </c>
      <c r="B52" s="78">
        <v>4</v>
      </c>
      <c r="C52" s="78">
        <v>3</v>
      </c>
      <c r="D52" s="78"/>
      <c r="E52" s="1820"/>
      <c r="F52" s="416"/>
      <c r="G52" s="525" t="s">
        <v>173</v>
      </c>
      <c r="H52" s="876">
        <v>16</v>
      </c>
      <c r="I52" s="876"/>
      <c r="J52" s="876">
        <v>20</v>
      </c>
      <c r="K52" s="866">
        <v>7</v>
      </c>
      <c r="L52" s="876">
        <v>2</v>
      </c>
      <c r="M52" s="876">
        <v>0</v>
      </c>
      <c r="N52" s="878">
        <f t="shared" si="0"/>
        <v>29</v>
      </c>
      <c r="O52" s="877">
        <f t="shared" si="1"/>
        <v>45</v>
      </c>
      <c r="P52" s="199"/>
      <c r="Q52" s="199"/>
    </row>
    <row r="53" spans="1:17" ht="12" customHeight="1">
      <c r="A53" s="78">
        <v>2</v>
      </c>
      <c r="B53" s="78">
        <v>4</v>
      </c>
      <c r="C53" s="78">
        <v>3</v>
      </c>
      <c r="D53" s="78"/>
      <c r="E53" s="1820"/>
      <c r="F53" s="416"/>
      <c r="G53" s="525" t="s">
        <v>174</v>
      </c>
      <c r="H53" s="866">
        <v>3</v>
      </c>
      <c r="I53" s="866"/>
      <c r="J53" s="866">
        <v>4</v>
      </c>
      <c r="K53" s="866">
        <v>18</v>
      </c>
      <c r="L53" s="866">
        <v>0</v>
      </c>
      <c r="M53" s="866">
        <v>0</v>
      </c>
      <c r="N53" s="878">
        <f t="shared" si="0"/>
        <v>22</v>
      </c>
      <c r="O53" s="868">
        <f t="shared" si="1"/>
        <v>25</v>
      </c>
      <c r="P53" s="199"/>
      <c r="Q53" s="199"/>
    </row>
    <row r="54" spans="1:17" ht="12" customHeight="1">
      <c r="A54" s="78"/>
      <c r="B54" s="78"/>
      <c r="C54" s="78"/>
      <c r="D54" s="78"/>
      <c r="E54" s="1820"/>
      <c r="F54" s="414" t="s">
        <v>34</v>
      </c>
      <c r="G54" s="7"/>
      <c r="H54" s="869">
        <f>SUM(H55:H57)</f>
        <v>0</v>
      </c>
      <c r="I54" s="869"/>
      <c r="J54" s="869">
        <f>SUM(J55:J57)</f>
        <v>0</v>
      </c>
      <c r="K54" s="869">
        <f>SUM(K55:K57)</f>
        <v>0</v>
      </c>
      <c r="L54" s="869">
        <f>SUM(L55:L57)</f>
        <v>0</v>
      </c>
      <c r="M54" s="869">
        <f>SUM(M55:M57)</f>
        <v>0</v>
      </c>
      <c r="N54" s="879">
        <f t="shared" si="0"/>
        <v>0</v>
      </c>
      <c r="O54" s="865">
        <f t="shared" si="1"/>
        <v>0</v>
      </c>
      <c r="P54" s="199"/>
      <c r="Q54" s="199"/>
    </row>
    <row r="55" spans="1:17" ht="12" customHeight="1">
      <c r="A55" s="78">
        <v>2</v>
      </c>
      <c r="B55" s="78">
        <v>4</v>
      </c>
      <c r="C55" s="78">
        <v>7</v>
      </c>
      <c r="D55" s="78"/>
      <c r="E55" s="1820"/>
      <c r="F55" s="411"/>
      <c r="G55" s="7" t="s">
        <v>173</v>
      </c>
      <c r="H55" s="876">
        <v>0</v>
      </c>
      <c r="I55" s="876"/>
      <c r="J55" s="876">
        <v>0</v>
      </c>
      <c r="K55" s="866">
        <v>0</v>
      </c>
      <c r="L55" s="876">
        <v>0</v>
      </c>
      <c r="M55" s="876">
        <v>0</v>
      </c>
      <c r="N55" s="878">
        <f t="shared" si="0"/>
        <v>0</v>
      </c>
      <c r="O55" s="877">
        <f t="shared" si="1"/>
        <v>0</v>
      </c>
      <c r="P55" s="199"/>
      <c r="Q55" s="199"/>
    </row>
    <row r="56" spans="1:17" ht="12" customHeight="1">
      <c r="A56" s="78">
        <v>2</v>
      </c>
      <c r="B56" s="78">
        <v>4</v>
      </c>
      <c r="C56" s="78">
        <v>7</v>
      </c>
      <c r="D56" s="78"/>
      <c r="E56" s="1820"/>
      <c r="F56" s="411"/>
      <c r="G56" s="7" t="s">
        <v>180</v>
      </c>
      <c r="H56" s="866">
        <v>0</v>
      </c>
      <c r="I56" s="866"/>
      <c r="J56" s="866">
        <v>0</v>
      </c>
      <c r="K56" s="866">
        <v>0</v>
      </c>
      <c r="L56" s="866">
        <v>0</v>
      </c>
      <c r="M56" s="866">
        <v>0</v>
      </c>
      <c r="N56" s="878">
        <f t="shared" si="0"/>
        <v>0</v>
      </c>
      <c r="O56" s="868">
        <f t="shared" si="1"/>
        <v>0</v>
      </c>
      <c r="P56" s="199"/>
      <c r="Q56" s="199"/>
    </row>
    <row r="57" spans="1:17" ht="12" customHeight="1">
      <c r="A57" s="78">
        <v>2</v>
      </c>
      <c r="B57" s="78">
        <v>4</v>
      </c>
      <c r="C57" s="78">
        <v>7</v>
      </c>
      <c r="D57" s="78"/>
      <c r="E57" s="1820"/>
      <c r="F57" s="411"/>
      <c r="G57" s="7" t="s">
        <v>174</v>
      </c>
      <c r="H57" s="866">
        <v>0</v>
      </c>
      <c r="I57" s="866"/>
      <c r="J57" s="866">
        <v>0</v>
      </c>
      <c r="K57" s="866">
        <v>0</v>
      </c>
      <c r="L57" s="866">
        <v>0</v>
      </c>
      <c r="M57" s="866">
        <v>0</v>
      </c>
      <c r="N57" s="878">
        <f t="shared" si="0"/>
        <v>0</v>
      </c>
      <c r="O57" s="868">
        <f t="shared" si="1"/>
        <v>0</v>
      </c>
      <c r="P57" s="199"/>
      <c r="Q57" s="199"/>
    </row>
    <row r="58" spans="1:17" ht="12" customHeight="1">
      <c r="A58" s="78"/>
      <c r="B58" s="78"/>
      <c r="C58" s="78"/>
      <c r="D58" s="78"/>
      <c r="E58" s="1820"/>
      <c r="F58" s="414" t="s">
        <v>35</v>
      </c>
      <c r="G58" s="7"/>
      <c r="H58" s="871">
        <f>SUM(H59:H60)</f>
        <v>0</v>
      </c>
      <c r="I58" s="871"/>
      <c r="J58" s="871">
        <f>SUM(J59:J60)</f>
        <v>0</v>
      </c>
      <c r="K58" s="869">
        <f>SUM(K59:K60)</f>
        <v>0</v>
      </c>
      <c r="L58" s="871">
        <f>SUM(L59:L60)</f>
        <v>0</v>
      </c>
      <c r="M58" s="871">
        <f>SUM(M59:M60)</f>
        <v>0</v>
      </c>
      <c r="N58" s="879">
        <f t="shared" si="0"/>
        <v>0</v>
      </c>
      <c r="O58" s="880">
        <f t="shared" si="1"/>
        <v>0</v>
      </c>
      <c r="P58" s="199"/>
      <c r="Q58" s="199"/>
    </row>
    <row r="59" spans="1:17" ht="12" customHeight="1">
      <c r="A59" s="78">
        <v>2</v>
      </c>
      <c r="B59" s="78">
        <v>4</v>
      </c>
      <c r="C59" s="78">
        <v>1</v>
      </c>
      <c r="D59" s="78"/>
      <c r="E59" s="1820"/>
      <c r="F59" s="416"/>
      <c r="G59" s="7" t="s">
        <v>173</v>
      </c>
      <c r="H59" s="866">
        <v>0</v>
      </c>
      <c r="I59" s="866"/>
      <c r="J59" s="866">
        <v>0</v>
      </c>
      <c r="K59" s="866">
        <v>0</v>
      </c>
      <c r="L59" s="866">
        <v>0</v>
      </c>
      <c r="M59" s="866">
        <v>0</v>
      </c>
      <c r="N59" s="878">
        <f t="shared" si="0"/>
        <v>0</v>
      </c>
      <c r="O59" s="868">
        <f t="shared" si="1"/>
        <v>0</v>
      </c>
      <c r="P59" s="199"/>
      <c r="Q59" s="199"/>
    </row>
    <row r="60" spans="1:17" ht="12" customHeight="1">
      <c r="A60" s="78">
        <v>2</v>
      </c>
      <c r="B60" s="78">
        <v>4</v>
      </c>
      <c r="C60" s="78">
        <v>1</v>
      </c>
      <c r="D60" s="78"/>
      <c r="E60" s="1820"/>
      <c r="F60" s="416"/>
      <c r="G60" s="7" t="s">
        <v>174</v>
      </c>
      <c r="H60" s="866">
        <v>0</v>
      </c>
      <c r="I60" s="866"/>
      <c r="J60" s="866">
        <v>0</v>
      </c>
      <c r="K60" s="866">
        <v>0</v>
      </c>
      <c r="L60" s="866">
        <v>0</v>
      </c>
      <c r="M60" s="866">
        <v>0</v>
      </c>
      <c r="N60" s="878">
        <f t="shared" si="0"/>
        <v>0</v>
      </c>
      <c r="O60" s="868">
        <f t="shared" si="1"/>
        <v>0</v>
      </c>
      <c r="P60" s="199"/>
      <c r="Q60" s="199"/>
    </row>
    <row r="61" spans="1:17" ht="12" customHeight="1">
      <c r="A61" s="78"/>
      <c r="B61" s="78"/>
      <c r="C61" s="78"/>
      <c r="D61" s="78"/>
      <c r="E61" s="1820"/>
      <c r="F61" s="414" t="s">
        <v>36</v>
      </c>
      <c r="G61" s="7"/>
      <c r="H61" s="884">
        <f>SUM(H62:H64)</f>
        <v>1</v>
      </c>
      <c r="I61" s="884"/>
      <c r="J61" s="884">
        <f>SUM(J62:J64)</f>
        <v>3</v>
      </c>
      <c r="K61" s="885">
        <f>SUM(K62:K64)</f>
        <v>0</v>
      </c>
      <c r="L61" s="884">
        <f>SUM(L62:L64)</f>
        <v>0</v>
      </c>
      <c r="M61" s="884">
        <f>SUM(M62:M64)</f>
        <v>0</v>
      </c>
      <c r="N61" s="870">
        <f t="shared" si="0"/>
        <v>3</v>
      </c>
      <c r="O61" s="872">
        <f t="shared" si="1"/>
        <v>4</v>
      </c>
      <c r="P61" s="199"/>
      <c r="Q61" s="199"/>
    </row>
    <row r="62" spans="1:17" ht="12" customHeight="1">
      <c r="A62" s="78">
        <v>2</v>
      </c>
      <c r="B62" s="78">
        <v>4</v>
      </c>
      <c r="C62" s="78">
        <v>9</v>
      </c>
      <c r="D62" s="78"/>
      <c r="E62" s="1820"/>
      <c r="F62" s="370"/>
      <c r="G62" s="7" t="s">
        <v>173</v>
      </c>
      <c r="H62" s="874">
        <v>0</v>
      </c>
      <c r="I62" s="874"/>
      <c r="J62" s="874">
        <v>1</v>
      </c>
      <c r="K62" s="874">
        <v>0</v>
      </c>
      <c r="L62" s="874">
        <v>0</v>
      </c>
      <c r="M62" s="874">
        <v>0</v>
      </c>
      <c r="N62" s="867">
        <f t="shared" si="0"/>
        <v>1</v>
      </c>
      <c r="O62" s="584">
        <f t="shared" si="1"/>
        <v>1</v>
      </c>
      <c r="P62" s="199"/>
      <c r="Q62" s="199"/>
    </row>
    <row r="63" spans="1:17" ht="12" customHeight="1">
      <c r="A63" s="78">
        <v>2</v>
      </c>
      <c r="B63" s="78">
        <v>4</v>
      </c>
      <c r="C63" s="78">
        <v>9</v>
      </c>
      <c r="D63" s="78"/>
      <c r="E63" s="1820"/>
      <c r="F63" s="370"/>
      <c r="G63" s="7" t="s">
        <v>174</v>
      </c>
      <c r="H63" s="874">
        <v>1</v>
      </c>
      <c r="I63" s="874"/>
      <c r="J63" s="873">
        <v>2</v>
      </c>
      <c r="K63" s="873">
        <v>0</v>
      </c>
      <c r="L63" s="874">
        <v>0</v>
      </c>
      <c r="M63" s="874">
        <v>0</v>
      </c>
      <c r="N63" s="867">
        <f t="shared" si="0"/>
        <v>2</v>
      </c>
      <c r="O63" s="584">
        <f t="shared" si="1"/>
        <v>3</v>
      </c>
      <c r="P63" s="199"/>
      <c r="Q63" s="199"/>
    </row>
    <row r="64" spans="1:17" ht="12" customHeight="1">
      <c r="A64" s="78">
        <v>2</v>
      </c>
      <c r="B64" s="78">
        <v>4</v>
      </c>
      <c r="C64" s="78">
        <v>9</v>
      </c>
      <c r="D64" s="78"/>
      <c r="E64" s="1820"/>
      <c r="F64" s="370"/>
      <c r="G64" s="7" t="s">
        <v>179</v>
      </c>
      <c r="H64" s="876">
        <v>0</v>
      </c>
      <c r="I64" s="876"/>
      <c r="J64" s="876">
        <v>0</v>
      </c>
      <c r="K64" s="876">
        <v>0</v>
      </c>
      <c r="L64" s="876">
        <v>0</v>
      </c>
      <c r="M64" s="876">
        <v>0</v>
      </c>
      <c r="N64" s="878">
        <f t="shared" si="0"/>
        <v>0</v>
      </c>
      <c r="O64" s="875">
        <f t="shared" si="1"/>
        <v>0</v>
      </c>
      <c r="P64" s="199"/>
      <c r="Q64" s="199"/>
    </row>
    <row r="65" spans="1:17" ht="12" customHeight="1">
      <c r="A65" s="78"/>
      <c r="B65" s="78"/>
      <c r="C65" s="78"/>
      <c r="D65" s="78"/>
      <c r="E65" s="1820"/>
      <c r="F65" s="419" t="s">
        <v>37</v>
      </c>
      <c r="G65" s="373"/>
      <c r="H65" s="871">
        <f>SUM(H66)</f>
        <v>1</v>
      </c>
      <c r="I65" s="871"/>
      <c r="J65" s="871">
        <f>SUM(J66)</f>
        <v>2</v>
      </c>
      <c r="K65" s="871">
        <f>SUM(K66)</f>
        <v>0</v>
      </c>
      <c r="L65" s="871">
        <f>SUM(L66)</f>
        <v>0</v>
      </c>
      <c r="M65" s="871">
        <f>SUM(M66)</f>
        <v>0</v>
      </c>
      <c r="N65" s="879">
        <f t="shared" si="0"/>
        <v>2</v>
      </c>
      <c r="O65" s="880">
        <f t="shared" si="1"/>
        <v>3</v>
      </c>
      <c r="P65" s="199"/>
      <c r="Q65" s="199"/>
    </row>
    <row r="66" spans="1:17" ht="12" customHeight="1">
      <c r="A66" s="78">
        <v>2</v>
      </c>
      <c r="B66" s="78">
        <v>4</v>
      </c>
      <c r="C66" s="78">
        <v>11</v>
      </c>
      <c r="D66" s="78"/>
      <c r="E66" s="1855"/>
      <c r="F66" s="416"/>
      <c r="G66" s="7" t="s">
        <v>181</v>
      </c>
      <c r="H66" s="876">
        <v>1</v>
      </c>
      <c r="I66" s="876"/>
      <c r="J66" s="876">
        <v>2</v>
      </c>
      <c r="K66" s="876">
        <v>0</v>
      </c>
      <c r="L66" s="866">
        <v>0</v>
      </c>
      <c r="M66" s="866">
        <v>0</v>
      </c>
      <c r="N66" s="878">
        <f t="shared" si="0"/>
        <v>2</v>
      </c>
      <c r="O66" s="868">
        <f t="shared" si="1"/>
        <v>3</v>
      </c>
      <c r="P66" s="199"/>
      <c r="Q66" s="199"/>
    </row>
    <row r="67" spans="1:17">
      <c r="A67" s="78"/>
      <c r="B67" s="78"/>
      <c r="C67" s="78"/>
      <c r="D67" s="78"/>
      <c r="E67" s="1819">
        <v>1403</v>
      </c>
      <c r="F67" s="113" t="s">
        <v>38</v>
      </c>
      <c r="G67" s="218"/>
      <c r="H67" s="881">
        <f>SUM(H68+H71+H73)</f>
        <v>79</v>
      </c>
      <c r="I67" s="881"/>
      <c r="J67" s="881">
        <f>SUM(J68+J71+J73)</f>
        <v>8</v>
      </c>
      <c r="K67" s="881">
        <f>SUM(K68+K71+K73)</f>
        <v>1</v>
      </c>
      <c r="L67" s="881">
        <f>SUM(L68+L71+L73)</f>
        <v>0</v>
      </c>
      <c r="M67" s="881">
        <f>SUM(M68+M71+M73)</f>
        <v>2</v>
      </c>
      <c r="N67" s="886">
        <f t="shared" si="0"/>
        <v>11</v>
      </c>
      <c r="O67" s="887">
        <f t="shared" si="1"/>
        <v>90</v>
      </c>
      <c r="P67" s="199"/>
      <c r="Q67" s="199"/>
    </row>
    <row r="68" spans="1:17" ht="12" customHeight="1">
      <c r="A68" s="78"/>
      <c r="B68" s="78"/>
      <c r="C68" s="78"/>
      <c r="D68" s="78"/>
      <c r="E68" s="1820"/>
      <c r="F68" s="419" t="s">
        <v>39</v>
      </c>
      <c r="G68" s="7"/>
      <c r="H68" s="869">
        <f>SUM(H69:H70)</f>
        <v>20</v>
      </c>
      <c r="I68" s="869"/>
      <c r="J68" s="869">
        <f>SUM(J69:J70)</f>
        <v>0</v>
      </c>
      <c r="K68" s="871">
        <f>SUM(K69:K70)</f>
        <v>1</v>
      </c>
      <c r="L68" s="869">
        <f>SUM(L69:L70)</f>
        <v>0</v>
      </c>
      <c r="M68" s="869">
        <f>SUM(M69:M70)</f>
        <v>0</v>
      </c>
      <c r="N68" s="879">
        <f t="shared" si="0"/>
        <v>1</v>
      </c>
      <c r="O68" s="865">
        <f t="shared" si="1"/>
        <v>21</v>
      </c>
      <c r="P68" s="199"/>
      <c r="Q68" s="199"/>
    </row>
    <row r="69" spans="1:17" ht="12" customHeight="1">
      <c r="A69" s="78">
        <v>3</v>
      </c>
      <c r="B69" s="78">
        <v>5</v>
      </c>
      <c r="C69" s="78">
        <v>11</v>
      </c>
      <c r="D69" s="78"/>
      <c r="E69" s="1820"/>
      <c r="F69" s="416"/>
      <c r="G69" s="7" t="s">
        <v>182</v>
      </c>
      <c r="H69" s="866">
        <v>0</v>
      </c>
      <c r="I69" s="866"/>
      <c r="J69" s="866">
        <v>0</v>
      </c>
      <c r="K69" s="876">
        <v>0</v>
      </c>
      <c r="L69" s="866">
        <v>0</v>
      </c>
      <c r="M69" s="866">
        <v>0</v>
      </c>
      <c r="N69" s="878">
        <f t="shared" si="0"/>
        <v>0</v>
      </c>
      <c r="O69" s="868">
        <f t="shared" si="1"/>
        <v>0</v>
      </c>
      <c r="P69" s="199"/>
      <c r="Q69" s="199"/>
    </row>
    <row r="70" spans="1:17" ht="12" customHeight="1">
      <c r="A70" s="78">
        <v>3</v>
      </c>
      <c r="B70" s="78">
        <v>5</v>
      </c>
      <c r="C70" s="78">
        <v>11</v>
      </c>
      <c r="D70" s="78"/>
      <c r="E70" s="1820"/>
      <c r="F70" s="416"/>
      <c r="G70" s="7" t="s">
        <v>183</v>
      </c>
      <c r="H70" s="876">
        <v>20</v>
      </c>
      <c r="I70" s="876"/>
      <c r="J70" s="876">
        <v>0</v>
      </c>
      <c r="K70" s="876">
        <v>1</v>
      </c>
      <c r="L70" s="876">
        <v>0</v>
      </c>
      <c r="M70" s="876">
        <v>0</v>
      </c>
      <c r="N70" s="878">
        <f t="shared" si="0"/>
        <v>1</v>
      </c>
      <c r="O70" s="875">
        <f t="shared" si="1"/>
        <v>21</v>
      </c>
      <c r="P70" s="199"/>
      <c r="Q70" s="199"/>
    </row>
    <row r="71" spans="1:17" ht="12" customHeight="1">
      <c r="A71" s="78"/>
      <c r="B71" s="78"/>
      <c r="C71" s="78"/>
      <c r="D71" s="78"/>
      <c r="E71" s="1820"/>
      <c r="F71" s="419" t="s">
        <v>40</v>
      </c>
      <c r="G71" s="7"/>
      <c r="H71" s="871">
        <f>SUM(H72)</f>
        <v>15</v>
      </c>
      <c r="I71" s="871"/>
      <c r="J71" s="871">
        <f>SUM(J72)</f>
        <v>8</v>
      </c>
      <c r="K71" s="871">
        <f>SUM(K72)</f>
        <v>0</v>
      </c>
      <c r="L71" s="869">
        <f>SUM(L72)</f>
        <v>0</v>
      </c>
      <c r="M71" s="869">
        <f>SUM(M72)</f>
        <v>1</v>
      </c>
      <c r="N71" s="879">
        <f t="shared" si="0"/>
        <v>9</v>
      </c>
      <c r="O71" s="865">
        <f t="shared" si="1"/>
        <v>24</v>
      </c>
      <c r="P71" s="199"/>
      <c r="Q71" s="199"/>
    </row>
    <row r="72" spans="1:17" ht="12" customHeight="1">
      <c r="A72" s="78">
        <v>3</v>
      </c>
      <c r="B72" s="78">
        <v>5</v>
      </c>
      <c r="C72" s="78">
        <v>8</v>
      </c>
      <c r="D72" s="78"/>
      <c r="E72" s="1820"/>
      <c r="F72" s="416"/>
      <c r="G72" s="7" t="s">
        <v>183</v>
      </c>
      <c r="H72" s="876">
        <v>15</v>
      </c>
      <c r="I72" s="876"/>
      <c r="J72" s="876">
        <v>8</v>
      </c>
      <c r="K72" s="876">
        <v>0</v>
      </c>
      <c r="L72" s="876">
        <v>0</v>
      </c>
      <c r="M72" s="876">
        <v>1</v>
      </c>
      <c r="N72" s="878">
        <f t="shared" ref="N72:N75" si="2">SUM(J72:M72)</f>
        <v>9</v>
      </c>
      <c r="O72" s="877">
        <f t="shared" ref="O72:O74" si="3">SUM(H72,N72)</f>
        <v>24</v>
      </c>
      <c r="P72" s="199"/>
      <c r="Q72" s="199"/>
    </row>
    <row r="73" spans="1:17" ht="12" customHeight="1">
      <c r="A73" s="78"/>
      <c r="B73" s="78"/>
      <c r="C73" s="78"/>
      <c r="D73" s="78"/>
      <c r="E73" s="1820"/>
      <c r="F73" s="419" t="s">
        <v>41</v>
      </c>
      <c r="G73" s="7"/>
      <c r="H73" s="869">
        <f>SUM(H74:H75)</f>
        <v>44</v>
      </c>
      <c r="I73" s="869"/>
      <c r="J73" s="869">
        <f>SUM(J74:J75)</f>
        <v>0</v>
      </c>
      <c r="K73" s="869">
        <f>SUM(K74:K75)</f>
        <v>0</v>
      </c>
      <c r="L73" s="869">
        <f>SUM(L74:L75)</f>
        <v>0</v>
      </c>
      <c r="M73" s="869">
        <f>SUM(M74:M75)</f>
        <v>1</v>
      </c>
      <c r="N73" s="879">
        <f t="shared" si="2"/>
        <v>1</v>
      </c>
      <c r="O73" s="865">
        <f t="shared" si="3"/>
        <v>45</v>
      </c>
      <c r="P73" s="199"/>
      <c r="Q73" s="199"/>
    </row>
    <row r="74" spans="1:17" ht="12" customHeight="1">
      <c r="A74" s="78">
        <v>3</v>
      </c>
      <c r="B74" s="78">
        <v>5</v>
      </c>
      <c r="C74" s="78">
        <v>10</v>
      </c>
      <c r="D74" s="78"/>
      <c r="E74" s="1890"/>
      <c r="F74" s="416"/>
      <c r="G74" s="7" t="s">
        <v>183</v>
      </c>
      <c r="H74" s="876">
        <v>40</v>
      </c>
      <c r="I74" s="876"/>
      <c r="J74" s="876">
        <v>0</v>
      </c>
      <c r="K74" s="866">
        <v>0</v>
      </c>
      <c r="L74" s="866">
        <v>0</v>
      </c>
      <c r="M74" s="866">
        <v>1</v>
      </c>
      <c r="N74" s="878">
        <f t="shared" si="2"/>
        <v>1</v>
      </c>
      <c r="O74" s="868">
        <f t="shared" si="3"/>
        <v>41</v>
      </c>
      <c r="P74" s="199"/>
      <c r="Q74" s="199"/>
    </row>
    <row r="75" spans="1:17" ht="12" customHeight="1">
      <c r="A75" s="78">
        <v>3</v>
      </c>
      <c r="B75" s="78">
        <v>5</v>
      </c>
      <c r="C75" s="78">
        <v>10</v>
      </c>
      <c r="D75" s="78"/>
      <c r="E75" s="1891"/>
      <c r="F75" s="423"/>
      <c r="G75" s="72" t="s">
        <v>184</v>
      </c>
      <c r="H75" s="866">
        <v>4</v>
      </c>
      <c r="I75" s="866"/>
      <c r="J75" s="866">
        <v>0</v>
      </c>
      <c r="K75" s="866">
        <v>0</v>
      </c>
      <c r="L75" s="866">
        <v>0</v>
      </c>
      <c r="M75" s="866">
        <v>0</v>
      </c>
      <c r="N75" s="888">
        <f t="shared" si="2"/>
        <v>0</v>
      </c>
      <c r="O75" s="889">
        <f>SUM(H75,N75)</f>
        <v>4</v>
      </c>
      <c r="P75" s="199"/>
      <c r="Q75" s="199"/>
    </row>
    <row r="76" spans="1:17" ht="12" customHeight="1">
      <c r="A76" s="78"/>
      <c r="B76" s="78"/>
      <c r="C76" s="78"/>
      <c r="D76" s="78"/>
      <c r="E76" s="279"/>
      <c r="F76" s="890"/>
      <c r="G76" s="178"/>
      <c r="H76" s="178"/>
      <c r="I76" s="178"/>
      <c r="J76" s="178"/>
      <c r="K76" s="891"/>
      <c r="L76" s="891"/>
      <c r="M76" s="178"/>
      <c r="N76" s="69"/>
      <c r="O76" s="206" t="s">
        <v>185</v>
      </c>
      <c r="P76" s="199"/>
      <c r="Q76" s="199"/>
    </row>
    <row r="77" spans="1:17" ht="12" customHeight="1">
      <c r="A77" s="78"/>
      <c r="B77" s="78"/>
      <c r="C77" s="78"/>
      <c r="D77" s="78"/>
      <c r="E77" s="279"/>
      <c r="F77" s="69"/>
      <c r="G77" s="69"/>
      <c r="H77" s="69"/>
      <c r="I77" s="69"/>
      <c r="J77" s="242"/>
      <c r="K77" s="89"/>
      <c r="L77" s="89"/>
      <c r="M77" s="89"/>
      <c r="N77" s="426" t="s">
        <v>325</v>
      </c>
      <c r="O77" s="892"/>
    </row>
    <row r="78" spans="1:17" ht="9.75" customHeight="1">
      <c r="A78" s="78"/>
      <c r="B78" s="78"/>
      <c r="C78" s="78"/>
      <c r="D78" s="78"/>
      <c r="E78" s="1856" t="s">
        <v>3</v>
      </c>
      <c r="F78" s="178"/>
      <c r="G78" s="178"/>
      <c r="H78" s="511"/>
      <c r="I78" s="511"/>
      <c r="J78" s="511"/>
      <c r="K78" s="855"/>
      <c r="L78" s="856"/>
      <c r="M78" s="856"/>
      <c r="N78" s="856"/>
      <c r="O78" s="893"/>
    </row>
    <row r="79" spans="1:17" ht="11.25" customHeight="1">
      <c r="A79" s="78"/>
      <c r="B79" s="78"/>
      <c r="C79" s="78"/>
      <c r="D79" s="78"/>
      <c r="E79" s="1872"/>
      <c r="F79" s="97" t="s">
        <v>228</v>
      </c>
      <c r="G79" s="549"/>
      <c r="H79" s="297" t="s">
        <v>250</v>
      </c>
      <c r="I79" s="299"/>
      <c r="J79" s="1931" t="s">
        <v>251</v>
      </c>
      <c r="K79" s="1931"/>
      <c r="L79" s="1931"/>
      <c r="M79" s="1931"/>
      <c r="N79" s="1931"/>
      <c r="O79" s="1932"/>
    </row>
    <row r="80" spans="1:17" ht="22.5" customHeight="1">
      <c r="A80" s="78" t="s">
        <v>9</v>
      </c>
      <c r="B80" s="78" t="s">
        <v>10</v>
      </c>
      <c r="C80" s="78" t="s">
        <v>11</v>
      </c>
      <c r="D80" s="78"/>
      <c r="E80" s="1892"/>
      <c r="F80" s="550"/>
      <c r="G80" s="173"/>
      <c r="H80" s="299" t="s">
        <v>416</v>
      </c>
      <c r="I80" s="299"/>
      <c r="J80" s="858" t="s">
        <v>417</v>
      </c>
      <c r="K80" s="858" t="s">
        <v>418</v>
      </c>
      <c r="L80" s="859" t="s">
        <v>419</v>
      </c>
      <c r="M80" s="858" t="s">
        <v>420</v>
      </c>
      <c r="N80" s="858" t="s">
        <v>123</v>
      </c>
      <c r="O80" s="860" t="s">
        <v>21</v>
      </c>
    </row>
    <row r="81" spans="1:15">
      <c r="A81" s="894"/>
      <c r="B81" s="894"/>
      <c r="C81" s="894"/>
      <c r="D81" s="894"/>
      <c r="E81" s="1821">
        <v>1404</v>
      </c>
      <c r="F81" s="113" t="s">
        <v>42</v>
      </c>
      <c r="G81" s="114"/>
      <c r="H81" s="895">
        <f>SUM(H82,H84)</f>
        <v>108</v>
      </c>
      <c r="I81" s="861"/>
      <c r="J81" s="861">
        <f>SUM(J82,J84)</f>
        <v>18</v>
      </c>
      <c r="K81" s="861">
        <f>SUM(K82,K84)</f>
        <v>36</v>
      </c>
      <c r="L81" s="861">
        <f>SUM(L82,L84)</f>
        <v>30</v>
      </c>
      <c r="M81" s="861">
        <f>SUM(M82,M84)</f>
        <v>1</v>
      </c>
      <c r="N81" s="861">
        <f t="shared" ref="N81:N135" si="4">SUM(J81:M81)</f>
        <v>85</v>
      </c>
      <c r="O81" s="863">
        <f t="shared" ref="O81:O135" si="5">SUM(H81,N81)</f>
        <v>193</v>
      </c>
    </row>
    <row r="82" spans="1:15" ht="12" customHeight="1">
      <c r="A82" s="894"/>
      <c r="B82" s="894"/>
      <c r="C82" s="894"/>
      <c r="D82" s="894"/>
      <c r="E82" s="1822"/>
      <c r="F82" s="414" t="s">
        <v>43</v>
      </c>
      <c r="G82" s="69"/>
      <c r="H82" s="566">
        <f>SUM(H83)</f>
        <v>38</v>
      </c>
      <c r="I82" s="566"/>
      <c r="J82" s="566">
        <f>SUM(J83)</f>
        <v>14</v>
      </c>
      <c r="K82" s="566">
        <f>SUM(K83)</f>
        <v>14</v>
      </c>
      <c r="L82" s="566">
        <f>SUM(L83)</f>
        <v>19</v>
      </c>
      <c r="M82" s="566">
        <f>SUM(M83)</f>
        <v>0</v>
      </c>
      <c r="N82" s="896">
        <f t="shared" si="4"/>
        <v>47</v>
      </c>
      <c r="O82" s="897">
        <f t="shared" si="5"/>
        <v>85</v>
      </c>
    </row>
    <row r="83" spans="1:15" ht="12" customHeight="1">
      <c r="A83" s="894">
        <v>4</v>
      </c>
      <c r="B83" s="894">
        <v>6</v>
      </c>
      <c r="C83" s="894">
        <v>11</v>
      </c>
      <c r="D83" s="894"/>
      <c r="E83" s="1834"/>
      <c r="F83" s="411"/>
      <c r="G83" s="7" t="s">
        <v>187</v>
      </c>
      <c r="H83" s="876">
        <v>38</v>
      </c>
      <c r="I83" s="876"/>
      <c r="J83" s="876">
        <v>14</v>
      </c>
      <c r="K83" s="876">
        <v>14</v>
      </c>
      <c r="L83" s="876">
        <v>19</v>
      </c>
      <c r="M83" s="876">
        <v>0</v>
      </c>
      <c r="N83" s="878">
        <f t="shared" si="4"/>
        <v>47</v>
      </c>
      <c r="O83" s="898">
        <f t="shared" si="5"/>
        <v>85</v>
      </c>
    </row>
    <row r="84" spans="1:15" ht="12" customHeight="1">
      <c r="A84" s="894"/>
      <c r="B84" s="894"/>
      <c r="C84" s="894"/>
      <c r="D84" s="894"/>
      <c r="E84" s="1822"/>
      <c r="F84" s="414" t="s">
        <v>44</v>
      </c>
      <c r="G84" s="7"/>
      <c r="H84" s="871">
        <f>SUM(H85)</f>
        <v>70</v>
      </c>
      <c r="I84" s="871"/>
      <c r="J84" s="871">
        <f>SUM(J85)</f>
        <v>4</v>
      </c>
      <c r="K84" s="871">
        <f>SUM(K85)</f>
        <v>22</v>
      </c>
      <c r="L84" s="871">
        <f>SUM(L85)</f>
        <v>11</v>
      </c>
      <c r="M84" s="871">
        <f>SUM(M85)</f>
        <v>1</v>
      </c>
      <c r="N84" s="899">
        <f t="shared" si="4"/>
        <v>38</v>
      </c>
      <c r="O84" s="900">
        <f t="shared" si="5"/>
        <v>108</v>
      </c>
    </row>
    <row r="85" spans="1:15" ht="12" customHeight="1">
      <c r="A85" s="894">
        <v>4</v>
      </c>
      <c r="B85" s="894">
        <v>6</v>
      </c>
      <c r="C85" s="894">
        <v>11</v>
      </c>
      <c r="D85" s="894"/>
      <c r="E85" s="1834"/>
      <c r="F85" s="411"/>
      <c r="G85" s="7" t="s">
        <v>188</v>
      </c>
      <c r="H85" s="876">
        <v>70</v>
      </c>
      <c r="I85" s="876"/>
      <c r="J85" s="876">
        <v>4</v>
      </c>
      <c r="K85" s="876">
        <v>22</v>
      </c>
      <c r="L85" s="876">
        <v>11</v>
      </c>
      <c r="M85" s="876">
        <v>1</v>
      </c>
      <c r="N85" s="878">
        <f t="shared" si="4"/>
        <v>38</v>
      </c>
      <c r="O85" s="898">
        <f t="shared" si="5"/>
        <v>108</v>
      </c>
    </row>
    <row r="86" spans="1:15">
      <c r="A86" s="894"/>
      <c r="B86" s="894"/>
      <c r="C86" s="894"/>
      <c r="D86" s="894"/>
      <c r="E86" s="1819">
        <v>1405</v>
      </c>
      <c r="F86" s="124" t="s">
        <v>45</v>
      </c>
      <c r="G86" s="21"/>
      <c r="H86" s="881">
        <f>SUM(H87,H89,H94,H103)</f>
        <v>131</v>
      </c>
      <c r="I86" s="881"/>
      <c r="J86" s="881">
        <f>SUM(J87,J89,J94,J103)</f>
        <v>132</v>
      </c>
      <c r="K86" s="881">
        <f>SUM(K87,K89,K94,K103)</f>
        <v>27</v>
      </c>
      <c r="L86" s="881">
        <f>SUM(L87,L89,L94,L103)</f>
        <v>81</v>
      </c>
      <c r="M86" s="881">
        <f>SUM(M87,M89,M94,M103)</f>
        <v>18</v>
      </c>
      <c r="N86" s="895">
        <f t="shared" si="4"/>
        <v>258</v>
      </c>
      <c r="O86" s="901">
        <f t="shared" si="5"/>
        <v>389</v>
      </c>
    </row>
    <row r="87" spans="1:15" ht="12" customHeight="1">
      <c r="A87" s="902"/>
      <c r="B87" s="894"/>
      <c r="C87" s="894"/>
      <c r="D87" s="894"/>
      <c r="E87" s="1820"/>
      <c r="F87" s="414" t="s">
        <v>46</v>
      </c>
      <c r="G87" s="7"/>
      <c r="H87" s="869">
        <f>SUM(H88)</f>
        <v>19</v>
      </c>
      <c r="I87" s="869"/>
      <c r="J87" s="869">
        <f>SUM(J88)</f>
        <v>68</v>
      </c>
      <c r="K87" s="869">
        <f>SUM(K88)</f>
        <v>20</v>
      </c>
      <c r="L87" s="869">
        <f>SUM(L88)</f>
        <v>0</v>
      </c>
      <c r="M87" s="869">
        <f>SUM(M88)</f>
        <v>5</v>
      </c>
      <c r="N87" s="899">
        <f t="shared" si="4"/>
        <v>93</v>
      </c>
      <c r="O87" s="900">
        <f t="shared" si="5"/>
        <v>112</v>
      </c>
    </row>
    <row r="88" spans="1:15" ht="12" customHeight="1">
      <c r="A88" s="902">
        <v>5</v>
      </c>
      <c r="B88" s="894">
        <v>4</v>
      </c>
      <c r="C88" s="894">
        <v>8</v>
      </c>
      <c r="D88" s="894"/>
      <c r="E88" s="1820"/>
      <c r="F88" s="411"/>
      <c r="G88" s="7" t="s">
        <v>189</v>
      </c>
      <c r="H88" s="876">
        <v>19</v>
      </c>
      <c r="I88" s="876"/>
      <c r="J88" s="876">
        <v>68</v>
      </c>
      <c r="K88" s="876">
        <v>20</v>
      </c>
      <c r="L88" s="876">
        <v>0</v>
      </c>
      <c r="M88" s="876">
        <v>5</v>
      </c>
      <c r="N88" s="878">
        <f t="shared" si="4"/>
        <v>93</v>
      </c>
      <c r="O88" s="898">
        <f t="shared" si="5"/>
        <v>112</v>
      </c>
    </row>
    <row r="89" spans="1:15" ht="12" customHeight="1">
      <c r="A89" s="902"/>
      <c r="B89" s="894"/>
      <c r="C89" s="894"/>
      <c r="D89" s="894"/>
      <c r="E89" s="1820"/>
      <c r="F89" s="414" t="s">
        <v>47</v>
      </c>
      <c r="G89" s="7"/>
      <c r="H89" s="871">
        <f>SUM(H90:H93)</f>
        <v>27</v>
      </c>
      <c r="I89" s="871"/>
      <c r="J89" s="871">
        <f>SUM(J90:J93)</f>
        <v>9</v>
      </c>
      <c r="K89" s="871">
        <f>SUM(K90:K93)</f>
        <v>1</v>
      </c>
      <c r="L89" s="871">
        <f>SUM(L90:L93)</f>
        <v>5</v>
      </c>
      <c r="M89" s="871">
        <f>SUM(M90:M93)</f>
        <v>5</v>
      </c>
      <c r="N89" s="899">
        <f t="shared" si="4"/>
        <v>20</v>
      </c>
      <c r="O89" s="900">
        <f t="shared" si="5"/>
        <v>47</v>
      </c>
    </row>
    <row r="90" spans="1:15" ht="12" customHeight="1">
      <c r="A90" s="902">
        <v>5</v>
      </c>
      <c r="B90" s="894">
        <v>4</v>
      </c>
      <c r="C90" s="894">
        <v>8</v>
      </c>
      <c r="D90" s="894"/>
      <c r="E90" s="1820"/>
      <c r="F90" s="416"/>
      <c r="G90" s="7" t="s">
        <v>190</v>
      </c>
      <c r="H90" s="876">
        <v>0</v>
      </c>
      <c r="I90" s="876"/>
      <c r="J90" s="876">
        <v>0</v>
      </c>
      <c r="K90" s="876">
        <v>0</v>
      </c>
      <c r="L90" s="876">
        <v>0</v>
      </c>
      <c r="M90" s="876">
        <v>0</v>
      </c>
      <c r="N90" s="878">
        <f t="shared" si="4"/>
        <v>0</v>
      </c>
      <c r="O90" s="898">
        <f t="shared" si="5"/>
        <v>0</v>
      </c>
    </row>
    <row r="91" spans="1:15" s="71" customFormat="1" ht="12" customHeight="1">
      <c r="A91" s="902">
        <v>5</v>
      </c>
      <c r="B91" s="894">
        <v>4</v>
      </c>
      <c r="C91" s="894">
        <v>8</v>
      </c>
      <c r="D91" s="894"/>
      <c r="E91" s="1820"/>
      <c r="F91" s="411"/>
      <c r="G91" s="7" t="s">
        <v>191</v>
      </c>
      <c r="H91" s="876">
        <v>21</v>
      </c>
      <c r="I91" s="876"/>
      <c r="J91" s="876">
        <v>3</v>
      </c>
      <c r="K91" s="876">
        <v>0</v>
      </c>
      <c r="L91" s="876">
        <v>3</v>
      </c>
      <c r="M91" s="876">
        <v>2</v>
      </c>
      <c r="N91" s="878">
        <f t="shared" si="4"/>
        <v>8</v>
      </c>
      <c r="O91" s="898">
        <f t="shared" si="5"/>
        <v>29</v>
      </c>
    </row>
    <row r="92" spans="1:15" s="71" customFormat="1" ht="12" customHeight="1">
      <c r="A92" s="902">
        <v>5</v>
      </c>
      <c r="B92" s="894">
        <v>4</v>
      </c>
      <c r="C92" s="894">
        <v>8</v>
      </c>
      <c r="D92" s="894"/>
      <c r="E92" s="1820"/>
      <c r="F92" s="411"/>
      <c r="G92" s="7" t="s">
        <v>192</v>
      </c>
      <c r="H92" s="866">
        <v>2</v>
      </c>
      <c r="I92" s="866"/>
      <c r="J92" s="866">
        <v>6</v>
      </c>
      <c r="K92" s="866">
        <v>1</v>
      </c>
      <c r="L92" s="866">
        <v>2</v>
      </c>
      <c r="M92" s="866">
        <v>2</v>
      </c>
      <c r="N92" s="878">
        <f t="shared" si="4"/>
        <v>11</v>
      </c>
      <c r="O92" s="898">
        <f t="shared" si="5"/>
        <v>13</v>
      </c>
    </row>
    <row r="93" spans="1:15" ht="12" customHeight="1">
      <c r="A93" s="902">
        <v>5</v>
      </c>
      <c r="B93" s="894">
        <v>4</v>
      </c>
      <c r="C93" s="894">
        <v>8</v>
      </c>
      <c r="D93" s="894"/>
      <c r="E93" s="1820"/>
      <c r="F93" s="411"/>
      <c r="G93" s="7" t="s">
        <v>193</v>
      </c>
      <c r="H93" s="876">
        <v>4</v>
      </c>
      <c r="I93" s="876"/>
      <c r="J93" s="876">
        <v>0</v>
      </c>
      <c r="K93" s="876">
        <v>0</v>
      </c>
      <c r="L93" s="876">
        <v>0</v>
      </c>
      <c r="M93" s="876">
        <v>1</v>
      </c>
      <c r="N93" s="878">
        <f t="shared" si="4"/>
        <v>1</v>
      </c>
      <c r="O93" s="898">
        <f t="shared" si="5"/>
        <v>5</v>
      </c>
    </row>
    <row r="94" spans="1:15" ht="12" customHeight="1">
      <c r="A94" s="902"/>
      <c r="B94" s="894"/>
      <c r="C94" s="894"/>
      <c r="D94" s="894"/>
      <c r="E94" s="1820"/>
      <c r="F94" s="414" t="s">
        <v>48</v>
      </c>
      <c r="G94" s="7"/>
      <c r="H94" s="871">
        <f>SUM(H95:H102)</f>
        <v>83</v>
      </c>
      <c r="I94" s="871"/>
      <c r="J94" s="871">
        <f>SUM(J95:J102)</f>
        <v>48</v>
      </c>
      <c r="K94" s="871">
        <f>SUM(K95:K102)</f>
        <v>6</v>
      </c>
      <c r="L94" s="871">
        <f>SUM(L95:L102)</f>
        <v>75</v>
      </c>
      <c r="M94" s="871">
        <f>SUM(M95:M102)</f>
        <v>6</v>
      </c>
      <c r="N94" s="899">
        <f t="shared" si="4"/>
        <v>135</v>
      </c>
      <c r="O94" s="900">
        <f t="shared" si="5"/>
        <v>218</v>
      </c>
    </row>
    <row r="95" spans="1:15" ht="12" customHeight="1">
      <c r="A95" s="902">
        <v>5</v>
      </c>
      <c r="B95" s="894">
        <v>5</v>
      </c>
      <c r="C95" s="894">
        <v>11</v>
      </c>
      <c r="D95" s="894"/>
      <c r="E95" s="1820"/>
      <c r="F95" s="416"/>
      <c r="G95" s="525" t="s">
        <v>194</v>
      </c>
      <c r="H95" s="876">
        <v>4</v>
      </c>
      <c r="I95" s="876"/>
      <c r="J95" s="876">
        <v>3</v>
      </c>
      <c r="K95" s="876">
        <v>1</v>
      </c>
      <c r="L95" s="876">
        <v>0</v>
      </c>
      <c r="M95" s="876">
        <v>2</v>
      </c>
      <c r="N95" s="878">
        <f t="shared" si="4"/>
        <v>6</v>
      </c>
      <c r="O95" s="898">
        <f t="shared" si="5"/>
        <v>10</v>
      </c>
    </row>
    <row r="96" spans="1:15" ht="12" customHeight="1">
      <c r="A96" s="902">
        <v>5</v>
      </c>
      <c r="B96" s="894">
        <v>5</v>
      </c>
      <c r="C96" s="894">
        <v>11</v>
      </c>
      <c r="D96" s="894"/>
      <c r="E96" s="1820"/>
      <c r="F96" s="416"/>
      <c r="G96" s="525" t="s">
        <v>428</v>
      </c>
      <c r="H96" s="876">
        <v>0</v>
      </c>
      <c r="I96" s="876"/>
      <c r="J96" s="876">
        <v>0</v>
      </c>
      <c r="K96" s="876">
        <v>0</v>
      </c>
      <c r="L96" s="876">
        <v>0</v>
      </c>
      <c r="M96" s="876">
        <v>0</v>
      </c>
      <c r="N96" s="878">
        <f t="shared" si="4"/>
        <v>0</v>
      </c>
      <c r="O96" s="898">
        <f t="shared" si="5"/>
        <v>0</v>
      </c>
    </row>
    <row r="97" spans="1:15" ht="12" customHeight="1">
      <c r="A97" s="902">
        <v>5</v>
      </c>
      <c r="B97" s="894">
        <v>5</v>
      </c>
      <c r="C97" s="894">
        <v>11</v>
      </c>
      <c r="D97" s="894"/>
      <c r="E97" s="1820"/>
      <c r="F97" s="416"/>
      <c r="G97" s="525" t="s">
        <v>195</v>
      </c>
      <c r="H97" s="876">
        <v>27</v>
      </c>
      <c r="I97" s="876"/>
      <c r="J97" s="876">
        <v>12</v>
      </c>
      <c r="K97" s="876">
        <v>1</v>
      </c>
      <c r="L97" s="876">
        <v>16</v>
      </c>
      <c r="M97" s="876">
        <v>1</v>
      </c>
      <c r="N97" s="878">
        <f t="shared" si="4"/>
        <v>30</v>
      </c>
      <c r="O97" s="898">
        <f t="shared" si="5"/>
        <v>57</v>
      </c>
    </row>
    <row r="98" spans="1:15" ht="12" customHeight="1">
      <c r="A98" s="902">
        <v>5</v>
      </c>
      <c r="B98" s="894">
        <v>5</v>
      </c>
      <c r="C98" s="894">
        <v>11</v>
      </c>
      <c r="D98" s="894"/>
      <c r="E98" s="1820"/>
      <c r="F98" s="416"/>
      <c r="G98" s="525" t="s">
        <v>196</v>
      </c>
      <c r="H98" s="866">
        <v>0</v>
      </c>
      <c r="I98" s="866"/>
      <c r="J98" s="866">
        <v>0</v>
      </c>
      <c r="K98" s="866">
        <v>0</v>
      </c>
      <c r="L98" s="866">
        <v>2</v>
      </c>
      <c r="M98" s="866">
        <v>0</v>
      </c>
      <c r="N98" s="878">
        <f t="shared" si="4"/>
        <v>2</v>
      </c>
      <c r="O98" s="898">
        <f t="shared" si="5"/>
        <v>2</v>
      </c>
    </row>
    <row r="99" spans="1:15" ht="12" customHeight="1">
      <c r="A99" s="902">
        <v>5</v>
      </c>
      <c r="B99" s="894">
        <v>5</v>
      </c>
      <c r="C99" s="894">
        <v>11</v>
      </c>
      <c r="D99" s="894"/>
      <c r="E99" s="1820"/>
      <c r="F99" s="416"/>
      <c r="G99" s="525" t="s">
        <v>197</v>
      </c>
      <c r="H99" s="876">
        <v>9</v>
      </c>
      <c r="I99" s="876"/>
      <c r="J99" s="876">
        <v>3</v>
      </c>
      <c r="K99" s="876">
        <v>2</v>
      </c>
      <c r="L99" s="876">
        <v>7</v>
      </c>
      <c r="M99" s="876">
        <v>0</v>
      </c>
      <c r="N99" s="878">
        <f t="shared" si="4"/>
        <v>12</v>
      </c>
      <c r="O99" s="898">
        <f t="shared" si="5"/>
        <v>21</v>
      </c>
    </row>
    <row r="100" spans="1:15" ht="12" customHeight="1">
      <c r="A100" s="902">
        <v>5</v>
      </c>
      <c r="B100" s="894">
        <v>5</v>
      </c>
      <c r="C100" s="894">
        <v>11</v>
      </c>
      <c r="D100" s="894"/>
      <c r="E100" s="1820"/>
      <c r="F100" s="416"/>
      <c r="G100" s="525" t="s">
        <v>198</v>
      </c>
      <c r="H100" s="866">
        <v>39</v>
      </c>
      <c r="I100" s="866"/>
      <c r="J100" s="866">
        <v>11</v>
      </c>
      <c r="K100" s="866">
        <v>2</v>
      </c>
      <c r="L100" s="866">
        <v>50</v>
      </c>
      <c r="M100" s="866">
        <v>3</v>
      </c>
      <c r="N100" s="878">
        <f t="shared" si="4"/>
        <v>66</v>
      </c>
      <c r="O100" s="898">
        <f t="shared" si="5"/>
        <v>105</v>
      </c>
    </row>
    <row r="101" spans="1:15" ht="12" customHeight="1">
      <c r="A101" s="902">
        <v>5</v>
      </c>
      <c r="B101" s="894">
        <v>5</v>
      </c>
      <c r="C101" s="894">
        <v>13</v>
      </c>
      <c r="D101" s="894"/>
      <c r="E101" s="1820"/>
      <c r="F101" s="416"/>
      <c r="G101" s="7" t="s">
        <v>429</v>
      </c>
      <c r="H101" s="866">
        <v>2</v>
      </c>
      <c r="I101" s="866"/>
      <c r="J101" s="866">
        <v>16</v>
      </c>
      <c r="K101" s="866">
        <v>0</v>
      </c>
      <c r="L101" s="866">
        <v>0</v>
      </c>
      <c r="M101" s="866">
        <v>0</v>
      </c>
      <c r="N101" s="878">
        <f>SUM(J101:M101)</f>
        <v>16</v>
      </c>
      <c r="O101" s="898">
        <f>SUM(H101,N101)</f>
        <v>18</v>
      </c>
    </row>
    <row r="102" spans="1:15" ht="12" customHeight="1">
      <c r="A102" s="902">
        <v>5</v>
      </c>
      <c r="B102" s="894">
        <v>5</v>
      </c>
      <c r="C102" s="894">
        <v>11</v>
      </c>
      <c r="D102" s="894"/>
      <c r="E102" s="1820"/>
      <c r="F102" s="416"/>
      <c r="G102" s="7" t="s">
        <v>199</v>
      </c>
      <c r="H102" s="866">
        <v>2</v>
      </c>
      <c r="I102" s="866"/>
      <c r="J102" s="866">
        <v>3</v>
      </c>
      <c r="K102" s="866">
        <v>0</v>
      </c>
      <c r="L102" s="866">
        <v>0</v>
      </c>
      <c r="M102" s="866">
        <v>0</v>
      </c>
      <c r="N102" s="878">
        <f t="shared" si="4"/>
        <v>3</v>
      </c>
      <c r="O102" s="898">
        <f t="shared" si="5"/>
        <v>5</v>
      </c>
    </row>
    <row r="103" spans="1:15" ht="12" customHeight="1">
      <c r="A103" s="902"/>
      <c r="B103" s="894"/>
      <c r="C103" s="894"/>
      <c r="D103" s="894"/>
      <c r="E103" s="1820"/>
      <c r="F103" s="444" t="s">
        <v>49</v>
      </c>
      <c r="G103" s="7"/>
      <c r="H103" s="869">
        <f>SUM(H104)</f>
        <v>2</v>
      </c>
      <c r="I103" s="869"/>
      <c r="J103" s="869">
        <f>SUM(J104)</f>
        <v>7</v>
      </c>
      <c r="K103" s="869">
        <f>SUM(K104)</f>
        <v>0</v>
      </c>
      <c r="L103" s="869">
        <f>SUM(L104)</f>
        <v>1</v>
      </c>
      <c r="M103" s="869">
        <f>SUM(M104)</f>
        <v>2</v>
      </c>
      <c r="N103" s="899">
        <f t="shared" si="4"/>
        <v>10</v>
      </c>
      <c r="O103" s="900">
        <f t="shared" si="5"/>
        <v>12</v>
      </c>
    </row>
    <row r="104" spans="1:15" ht="12" customHeight="1">
      <c r="A104" s="902">
        <v>5</v>
      </c>
      <c r="B104" s="894">
        <v>4</v>
      </c>
      <c r="C104" s="894">
        <v>8</v>
      </c>
      <c r="D104" s="894"/>
      <c r="E104" s="1820"/>
      <c r="F104" s="416"/>
      <c r="G104" s="7" t="s">
        <v>200</v>
      </c>
      <c r="H104" s="866">
        <v>2</v>
      </c>
      <c r="I104" s="866"/>
      <c r="J104" s="866">
        <v>7</v>
      </c>
      <c r="K104" s="866">
        <v>0</v>
      </c>
      <c r="L104" s="866">
        <v>1</v>
      </c>
      <c r="M104" s="866">
        <v>2</v>
      </c>
      <c r="N104" s="878">
        <f t="shared" si="4"/>
        <v>10</v>
      </c>
      <c r="O104" s="898">
        <f t="shared" si="5"/>
        <v>12</v>
      </c>
    </row>
    <row r="105" spans="1:15">
      <c r="A105" s="902"/>
      <c r="B105" s="894"/>
      <c r="C105" s="894"/>
      <c r="D105" s="894"/>
      <c r="E105" s="1819">
        <v>1406</v>
      </c>
      <c r="F105" s="113" t="s">
        <v>50</v>
      </c>
      <c r="G105" s="218"/>
      <c r="H105" s="903">
        <f>SUM(H106,H109,H112,H114)</f>
        <v>14</v>
      </c>
      <c r="I105" s="903"/>
      <c r="J105" s="903">
        <f>SUM(J106,J109,J112,J114)</f>
        <v>126</v>
      </c>
      <c r="K105" s="903">
        <f>SUM(K106,K109,K112,K114)</f>
        <v>2</v>
      </c>
      <c r="L105" s="903">
        <f>SUM(L106,L109,L112,L114)</f>
        <v>2</v>
      </c>
      <c r="M105" s="903">
        <f>SUM(M106,M109,M112,M114)</f>
        <v>0</v>
      </c>
      <c r="N105" s="895">
        <f t="shared" si="4"/>
        <v>130</v>
      </c>
      <c r="O105" s="901">
        <f t="shared" si="5"/>
        <v>144</v>
      </c>
    </row>
    <row r="106" spans="1:15" ht="12" customHeight="1">
      <c r="A106" s="902"/>
      <c r="B106" s="894"/>
      <c r="C106" s="894"/>
      <c r="D106" s="894"/>
      <c r="E106" s="1820"/>
      <c r="F106" s="414" t="s">
        <v>51</v>
      </c>
      <c r="G106" s="7"/>
      <c r="H106" s="871">
        <f>SUM(H107:H108)</f>
        <v>0</v>
      </c>
      <c r="I106" s="871"/>
      <c r="J106" s="871">
        <f>SUM(J107:J108)</f>
        <v>99</v>
      </c>
      <c r="K106" s="871">
        <f>SUM(K107:K108)</f>
        <v>0</v>
      </c>
      <c r="L106" s="871">
        <f>SUM(L107:L108)</f>
        <v>0</v>
      </c>
      <c r="M106" s="871">
        <f>SUM(M107:M108)</f>
        <v>0</v>
      </c>
      <c r="N106" s="899">
        <f t="shared" si="4"/>
        <v>99</v>
      </c>
      <c r="O106" s="900">
        <f t="shared" si="5"/>
        <v>99</v>
      </c>
    </row>
    <row r="107" spans="1:15" ht="12" customHeight="1">
      <c r="A107" s="902">
        <v>6</v>
      </c>
      <c r="B107" s="894">
        <v>2</v>
      </c>
      <c r="C107" s="894">
        <v>6</v>
      </c>
      <c r="D107" s="894"/>
      <c r="E107" s="1820"/>
      <c r="F107" s="445"/>
      <c r="G107" s="7" t="s">
        <v>201</v>
      </c>
      <c r="H107" s="876">
        <v>0</v>
      </c>
      <c r="I107" s="876"/>
      <c r="J107" s="876">
        <v>0</v>
      </c>
      <c r="K107" s="876">
        <v>0</v>
      </c>
      <c r="L107" s="876">
        <v>0</v>
      </c>
      <c r="M107" s="876">
        <v>0</v>
      </c>
      <c r="N107" s="878">
        <f t="shared" si="4"/>
        <v>0</v>
      </c>
      <c r="O107" s="898">
        <f t="shared" si="5"/>
        <v>0</v>
      </c>
    </row>
    <row r="108" spans="1:15" ht="12" customHeight="1">
      <c r="A108" s="902">
        <v>6</v>
      </c>
      <c r="B108" s="894">
        <v>2</v>
      </c>
      <c r="C108" s="894">
        <v>11</v>
      </c>
      <c r="D108" s="894"/>
      <c r="E108" s="1820"/>
      <c r="F108" s="445"/>
      <c r="G108" s="7" t="s">
        <v>202</v>
      </c>
      <c r="H108" s="866">
        <v>0</v>
      </c>
      <c r="I108" s="866"/>
      <c r="J108" s="866">
        <v>99</v>
      </c>
      <c r="K108" s="866">
        <v>0</v>
      </c>
      <c r="L108" s="866">
        <v>0</v>
      </c>
      <c r="M108" s="866">
        <v>0</v>
      </c>
      <c r="N108" s="878">
        <f t="shared" si="4"/>
        <v>99</v>
      </c>
      <c r="O108" s="898">
        <f t="shared" si="5"/>
        <v>99</v>
      </c>
    </row>
    <row r="109" spans="1:15" ht="12" customHeight="1">
      <c r="A109" s="902"/>
      <c r="B109" s="894"/>
      <c r="C109" s="894"/>
      <c r="D109" s="894"/>
      <c r="E109" s="1820"/>
      <c r="F109" s="414" t="s">
        <v>52</v>
      </c>
      <c r="G109" s="7"/>
      <c r="H109" s="869">
        <f>SUM(H110:H111)</f>
        <v>14</v>
      </c>
      <c r="I109" s="869"/>
      <c r="J109" s="869">
        <f>SUM(J110:J111)</f>
        <v>22</v>
      </c>
      <c r="K109" s="869">
        <f>SUM(K110:K111)</f>
        <v>2</v>
      </c>
      <c r="L109" s="869">
        <f>SUM(L110:L111)</f>
        <v>1</v>
      </c>
      <c r="M109" s="869">
        <f>SUM(M110:M111)</f>
        <v>0</v>
      </c>
      <c r="N109" s="899">
        <f t="shared" si="4"/>
        <v>25</v>
      </c>
      <c r="O109" s="900">
        <f t="shared" si="5"/>
        <v>39</v>
      </c>
    </row>
    <row r="110" spans="1:15" ht="12" customHeight="1">
      <c r="A110" s="902">
        <v>6</v>
      </c>
      <c r="B110" s="894">
        <v>2</v>
      </c>
      <c r="C110" s="894">
        <v>10</v>
      </c>
      <c r="D110" s="894"/>
      <c r="E110" s="1820"/>
      <c r="F110" s="411"/>
      <c r="G110" s="7" t="s">
        <v>203</v>
      </c>
      <c r="H110" s="904">
        <v>14</v>
      </c>
      <c r="I110" s="904"/>
      <c r="J110" s="904">
        <v>22</v>
      </c>
      <c r="K110" s="904">
        <v>2</v>
      </c>
      <c r="L110" s="904">
        <v>1</v>
      </c>
      <c r="M110" s="904">
        <v>0</v>
      </c>
      <c r="N110" s="878">
        <f t="shared" si="4"/>
        <v>25</v>
      </c>
      <c r="O110" s="898">
        <f t="shared" si="5"/>
        <v>39</v>
      </c>
    </row>
    <row r="111" spans="1:15" ht="12" customHeight="1">
      <c r="A111" s="902">
        <v>6</v>
      </c>
      <c r="B111" s="894">
        <v>2</v>
      </c>
      <c r="C111" s="894">
        <v>6</v>
      </c>
      <c r="D111" s="894"/>
      <c r="E111" s="1820"/>
      <c r="F111" s="411"/>
      <c r="G111" s="7" t="s">
        <v>204</v>
      </c>
      <c r="H111" s="904">
        <v>0</v>
      </c>
      <c r="I111" s="904"/>
      <c r="J111" s="904">
        <v>0</v>
      </c>
      <c r="K111" s="904">
        <v>0</v>
      </c>
      <c r="L111" s="904">
        <v>0</v>
      </c>
      <c r="M111" s="904">
        <v>0</v>
      </c>
      <c r="N111" s="878">
        <f t="shared" si="4"/>
        <v>0</v>
      </c>
      <c r="O111" s="898">
        <f t="shared" si="5"/>
        <v>0</v>
      </c>
    </row>
    <row r="112" spans="1:15" ht="12" customHeight="1">
      <c r="A112" s="902"/>
      <c r="B112" s="894"/>
      <c r="C112" s="894"/>
      <c r="D112" s="894"/>
      <c r="E112" s="1820"/>
      <c r="F112" s="414" t="s">
        <v>53</v>
      </c>
      <c r="G112" s="7"/>
      <c r="H112" s="869">
        <f>SUM(H113)</f>
        <v>0</v>
      </c>
      <c r="I112" s="869"/>
      <c r="J112" s="869">
        <f>SUM(J113)</f>
        <v>0</v>
      </c>
      <c r="K112" s="869">
        <f>SUM(K113)</f>
        <v>0</v>
      </c>
      <c r="L112" s="869">
        <f>SUM(L113)</f>
        <v>0</v>
      </c>
      <c r="M112" s="869">
        <f>SUM(M113)</f>
        <v>0</v>
      </c>
      <c r="N112" s="899">
        <f t="shared" si="4"/>
        <v>0</v>
      </c>
      <c r="O112" s="900">
        <f t="shared" si="5"/>
        <v>0</v>
      </c>
    </row>
    <row r="113" spans="1:15" ht="12" customHeight="1">
      <c r="A113" s="902">
        <v>6</v>
      </c>
      <c r="B113" s="894">
        <v>2</v>
      </c>
      <c r="C113" s="894">
        <v>10</v>
      </c>
      <c r="D113" s="894"/>
      <c r="E113" s="1820"/>
      <c r="F113" s="445"/>
      <c r="G113" s="7" t="s">
        <v>205</v>
      </c>
      <c r="H113" s="904">
        <v>0</v>
      </c>
      <c r="I113" s="904"/>
      <c r="J113" s="904">
        <v>0</v>
      </c>
      <c r="K113" s="904">
        <v>0</v>
      </c>
      <c r="L113" s="904">
        <v>0</v>
      </c>
      <c r="M113" s="904">
        <v>0</v>
      </c>
      <c r="N113" s="878">
        <f t="shared" si="4"/>
        <v>0</v>
      </c>
      <c r="O113" s="898">
        <f t="shared" si="5"/>
        <v>0</v>
      </c>
    </row>
    <row r="114" spans="1:15" ht="12" customHeight="1">
      <c r="A114" s="902"/>
      <c r="B114" s="894"/>
      <c r="C114" s="894"/>
      <c r="D114" s="894"/>
      <c r="E114" s="1820"/>
      <c r="F114" s="414" t="s">
        <v>54</v>
      </c>
      <c r="G114" s="7"/>
      <c r="H114" s="905">
        <f>SUM(H115)</f>
        <v>0</v>
      </c>
      <c r="I114" s="905"/>
      <c r="J114" s="905">
        <f>SUM(J115)</f>
        <v>5</v>
      </c>
      <c r="K114" s="905">
        <f>SUM(K115)</f>
        <v>0</v>
      </c>
      <c r="L114" s="905">
        <f>SUM(L115)</f>
        <v>1</v>
      </c>
      <c r="M114" s="905">
        <f>SUM(M115)</f>
        <v>0</v>
      </c>
      <c r="N114" s="899">
        <f t="shared" si="4"/>
        <v>6</v>
      </c>
      <c r="O114" s="900">
        <f t="shared" si="5"/>
        <v>6</v>
      </c>
    </row>
    <row r="115" spans="1:15" ht="12" customHeight="1">
      <c r="A115" s="902">
        <v>6</v>
      </c>
      <c r="B115" s="894">
        <v>4</v>
      </c>
      <c r="C115" s="894">
        <v>11</v>
      </c>
      <c r="D115" s="894"/>
      <c r="E115" s="1855"/>
      <c r="F115" s="411"/>
      <c r="G115" s="7" t="s">
        <v>206</v>
      </c>
      <c r="H115" s="866">
        <v>0</v>
      </c>
      <c r="I115" s="866"/>
      <c r="J115" s="866">
        <v>5</v>
      </c>
      <c r="K115" s="869">
        <v>0</v>
      </c>
      <c r="L115" s="866">
        <v>1</v>
      </c>
      <c r="M115" s="869">
        <v>0</v>
      </c>
      <c r="N115" s="878">
        <f t="shared" si="4"/>
        <v>6</v>
      </c>
      <c r="O115" s="898">
        <f t="shared" si="5"/>
        <v>6</v>
      </c>
    </row>
    <row r="116" spans="1:15">
      <c r="A116" s="902"/>
      <c r="B116" s="894"/>
      <c r="C116" s="894"/>
      <c r="D116" s="894"/>
      <c r="E116" s="1821">
        <v>1407</v>
      </c>
      <c r="F116" s="124" t="s">
        <v>55</v>
      </c>
      <c r="G116" s="218"/>
      <c r="H116" s="903">
        <f>SUM(H117+H120)</f>
        <v>12</v>
      </c>
      <c r="I116" s="903"/>
      <c r="J116" s="903">
        <f>SUM(J117+J120)</f>
        <v>8</v>
      </c>
      <c r="K116" s="903">
        <f>SUM(K117+K120)</f>
        <v>9</v>
      </c>
      <c r="L116" s="903">
        <f>SUM(L117+L120)</f>
        <v>0</v>
      </c>
      <c r="M116" s="903">
        <f>SUM(M117+M120)</f>
        <v>0</v>
      </c>
      <c r="N116" s="895">
        <f t="shared" si="4"/>
        <v>17</v>
      </c>
      <c r="O116" s="901">
        <f t="shared" si="5"/>
        <v>29</v>
      </c>
    </row>
    <row r="117" spans="1:15" ht="12" customHeight="1">
      <c r="A117" s="902"/>
      <c r="B117" s="894"/>
      <c r="C117" s="894"/>
      <c r="D117" s="894"/>
      <c r="E117" s="1822"/>
      <c r="F117" s="414" t="s">
        <v>56</v>
      </c>
      <c r="G117" s="7"/>
      <c r="H117" s="869">
        <f>SUM(H118:H119)</f>
        <v>4</v>
      </c>
      <c r="I117" s="869"/>
      <c r="J117" s="869">
        <f>SUM(J118:J119)</f>
        <v>2</v>
      </c>
      <c r="K117" s="869">
        <f>SUM(K118:K119)</f>
        <v>0</v>
      </c>
      <c r="L117" s="869">
        <f>SUM(L118:L119)</f>
        <v>0</v>
      </c>
      <c r="M117" s="869">
        <f>SUM(M118:M119)</f>
        <v>0</v>
      </c>
      <c r="N117" s="899">
        <f>SUM(J117:M117)</f>
        <v>2</v>
      </c>
      <c r="O117" s="900">
        <f t="shared" si="5"/>
        <v>6</v>
      </c>
    </row>
    <row r="118" spans="1:15" ht="12" customHeight="1">
      <c r="A118" s="902">
        <v>7</v>
      </c>
      <c r="B118" s="894">
        <v>3</v>
      </c>
      <c r="C118" s="894">
        <v>11</v>
      </c>
      <c r="D118" s="894"/>
      <c r="E118" s="1822"/>
      <c r="F118" s="419"/>
      <c r="G118" s="7" t="s">
        <v>207</v>
      </c>
      <c r="H118" s="866">
        <v>3</v>
      </c>
      <c r="I118" s="866"/>
      <c r="J118" s="866">
        <v>2</v>
      </c>
      <c r="K118" s="866">
        <v>0</v>
      </c>
      <c r="L118" s="866">
        <v>0</v>
      </c>
      <c r="M118" s="866">
        <v>0</v>
      </c>
      <c r="N118" s="878">
        <f>SUM(J118:M118)</f>
        <v>2</v>
      </c>
      <c r="O118" s="898">
        <f t="shared" si="5"/>
        <v>5</v>
      </c>
    </row>
    <row r="119" spans="1:15" ht="12" customHeight="1">
      <c r="A119" s="902">
        <v>7</v>
      </c>
      <c r="B119" s="894">
        <v>3</v>
      </c>
      <c r="C119" s="894">
        <v>11</v>
      </c>
      <c r="D119" s="894"/>
      <c r="E119" s="1822"/>
      <c r="F119" s="411"/>
      <c r="G119" s="7" t="s">
        <v>208</v>
      </c>
      <c r="H119" s="866">
        <v>1</v>
      </c>
      <c r="I119" s="866"/>
      <c r="J119" s="866">
        <v>0</v>
      </c>
      <c r="K119" s="866">
        <v>0</v>
      </c>
      <c r="L119" s="866">
        <v>0</v>
      </c>
      <c r="M119" s="866">
        <v>0</v>
      </c>
      <c r="N119" s="878">
        <f>SUM(J119:M119)</f>
        <v>0</v>
      </c>
      <c r="O119" s="898">
        <f t="shared" si="5"/>
        <v>1</v>
      </c>
    </row>
    <row r="120" spans="1:15" ht="12" customHeight="1">
      <c r="A120" s="902"/>
      <c r="B120" s="894"/>
      <c r="C120" s="894"/>
      <c r="D120" s="894"/>
      <c r="E120" s="1822"/>
      <c r="F120" s="419" t="s">
        <v>57</v>
      </c>
      <c r="G120" s="373"/>
      <c r="H120" s="869">
        <f>SUM(H121:H122)</f>
        <v>8</v>
      </c>
      <c r="I120" s="869"/>
      <c r="J120" s="869">
        <f>SUM(J121:J122)</f>
        <v>6</v>
      </c>
      <c r="K120" s="869">
        <f>SUM(K121:K122)</f>
        <v>9</v>
      </c>
      <c r="L120" s="869">
        <f>SUM(L121:L122)</f>
        <v>0</v>
      </c>
      <c r="M120" s="869">
        <f>SUM(M121:M122)</f>
        <v>0</v>
      </c>
      <c r="N120" s="899">
        <f t="shared" si="4"/>
        <v>15</v>
      </c>
      <c r="O120" s="900">
        <f t="shared" si="5"/>
        <v>23</v>
      </c>
    </row>
    <row r="121" spans="1:15" ht="12" customHeight="1">
      <c r="A121" s="902">
        <v>7</v>
      </c>
      <c r="B121" s="894">
        <v>6</v>
      </c>
      <c r="C121" s="894">
        <v>10</v>
      </c>
      <c r="D121" s="894"/>
      <c r="E121" s="1822"/>
      <c r="F121" s="416"/>
      <c r="G121" s="7" t="s">
        <v>209</v>
      </c>
      <c r="H121" s="866">
        <v>5</v>
      </c>
      <c r="I121" s="866"/>
      <c r="J121" s="866">
        <v>6</v>
      </c>
      <c r="K121" s="866">
        <v>9</v>
      </c>
      <c r="L121" s="866">
        <v>0</v>
      </c>
      <c r="M121" s="866">
        <v>0</v>
      </c>
      <c r="N121" s="878">
        <f t="shared" si="4"/>
        <v>15</v>
      </c>
      <c r="O121" s="898">
        <f t="shared" si="5"/>
        <v>20</v>
      </c>
    </row>
    <row r="122" spans="1:15" ht="12" customHeight="1">
      <c r="A122" s="902">
        <v>7</v>
      </c>
      <c r="B122" s="894">
        <v>6</v>
      </c>
      <c r="C122" s="894">
        <v>10</v>
      </c>
      <c r="D122" s="894"/>
      <c r="E122" s="1822"/>
      <c r="F122" s="411"/>
      <c r="G122" s="7" t="s">
        <v>210</v>
      </c>
      <c r="H122" s="866">
        <v>3</v>
      </c>
      <c r="I122" s="866"/>
      <c r="J122" s="866">
        <v>0</v>
      </c>
      <c r="K122" s="866">
        <v>0</v>
      </c>
      <c r="L122" s="866">
        <v>0</v>
      </c>
      <c r="M122" s="866">
        <v>0</v>
      </c>
      <c r="N122" s="878">
        <f t="shared" si="4"/>
        <v>0</v>
      </c>
      <c r="O122" s="898">
        <f t="shared" si="5"/>
        <v>3</v>
      </c>
    </row>
    <row r="123" spans="1:15">
      <c r="A123" s="902"/>
      <c r="B123" s="894"/>
      <c r="C123" s="894"/>
      <c r="D123" s="894"/>
      <c r="E123" s="1821">
        <v>1408</v>
      </c>
      <c r="F123" s="124" t="s">
        <v>58</v>
      </c>
      <c r="G123" s="556"/>
      <c r="H123" s="906">
        <f>SUM(H124,H128,H130)</f>
        <v>3</v>
      </c>
      <c r="I123" s="906"/>
      <c r="J123" s="906">
        <f>SUM(J124,J128,J130)</f>
        <v>4</v>
      </c>
      <c r="K123" s="906">
        <f>SUM(K124,K128,K130)</f>
        <v>0</v>
      </c>
      <c r="L123" s="906">
        <f>SUM(L124,L128,L130)</f>
        <v>0</v>
      </c>
      <c r="M123" s="906">
        <f>SUM(M124,M128,M130)</f>
        <v>1</v>
      </c>
      <c r="N123" s="895">
        <f t="shared" si="4"/>
        <v>5</v>
      </c>
      <c r="O123" s="901">
        <f t="shared" si="5"/>
        <v>8</v>
      </c>
    </row>
    <row r="124" spans="1:15" ht="12" customHeight="1">
      <c r="A124" s="902"/>
      <c r="B124" s="894"/>
      <c r="C124" s="894"/>
      <c r="D124" s="894"/>
      <c r="E124" s="1822"/>
      <c r="F124" s="419" t="s">
        <v>59</v>
      </c>
      <c r="G124" s="7"/>
      <c r="H124" s="869">
        <f>SUM(H125:H127)</f>
        <v>3</v>
      </c>
      <c r="I124" s="869"/>
      <c r="J124" s="869">
        <f>SUM(J125:J127)</f>
        <v>4</v>
      </c>
      <c r="K124" s="869">
        <f>SUM(K125:K127)</f>
        <v>0</v>
      </c>
      <c r="L124" s="869">
        <f>SUM(L125:L127)</f>
        <v>0</v>
      </c>
      <c r="M124" s="869">
        <f>SUM(M125:M127)</f>
        <v>1</v>
      </c>
      <c r="N124" s="899">
        <f t="shared" si="4"/>
        <v>5</v>
      </c>
      <c r="O124" s="900">
        <f t="shared" si="5"/>
        <v>8</v>
      </c>
    </row>
    <row r="125" spans="1:15" ht="12" customHeight="1">
      <c r="A125" s="284">
        <v>8</v>
      </c>
      <c r="B125" s="78">
        <v>4</v>
      </c>
      <c r="C125" s="78">
        <v>11</v>
      </c>
      <c r="D125" s="78"/>
      <c r="E125" s="1822"/>
      <c r="F125" s="419"/>
      <c r="G125" s="7" t="s">
        <v>211</v>
      </c>
      <c r="H125" s="866">
        <v>1</v>
      </c>
      <c r="I125" s="866"/>
      <c r="J125" s="866">
        <v>1</v>
      </c>
      <c r="K125" s="866">
        <v>0</v>
      </c>
      <c r="L125" s="866">
        <v>0</v>
      </c>
      <c r="M125" s="866">
        <v>0</v>
      </c>
      <c r="N125" s="878">
        <f t="shared" si="4"/>
        <v>1</v>
      </c>
      <c r="O125" s="898">
        <f t="shared" si="5"/>
        <v>2</v>
      </c>
    </row>
    <row r="126" spans="1:15" ht="12" customHeight="1">
      <c r="A126" s="284">
        <v>8</v>
      </c>
      <c r="B126" s="284">
        <v>3</v>
      </c>
      <c r="C126" s="284">
        <v>11</v>
      </c>
      <c r="E126" s="1822"/>
      <c r="F126" s="419"/>
      <c r="G126" s="7" t="s">
        <v>212</v>
      </c>
      <c r="H126" s="866">
        <v>1</v>
      </c>
      <c r="I126" s="866"/>
      <c r="J126" s="866">
        <v>3</v>
      </c>
      <c r="K126" s="866">
        <v>0</v>
      </c>
      <c r="L126" s="866">
        <v>0</v>
      </c>
      <c r="M126" s="866">
        <v>1</v>
      </c>
      <c r="N126" s="878">
        <f t="shared" si="4"/>
        <v>4</v>
      </c>
      <c r="O126" s="898">
        <f t="shared" si="5"/>
        <v>5</v>
      </c>
    </row>
    <row r="127" spans="1:15" ht="12" customHeight="1">
      <c r="A127" s="284">
        <v>8</v>
      </c>
      <c r="B127" s="284">
        <v>4</v>
      </c>
      <c r="C127" s="284">
        <v>11</v>
      </c>
      <c r="E127" s="1822"/>
      <c r="F127" s="419"/>
      <c r="G127" s="7" t="s">
        <v>213</v>
      </c>
      <c r="H127" s="866">
        <v>1</v>
      </c>
      <c r="I127" s="866"/>
      <c r="J127" s="866">
        <v>0</v>
      </c>
      <c r="K127" s="866">
        <v>0</v>
      </c>
      <c r="L127" s="866">
        <v>0</v>
      </c>
      <c r="M127" s="866">
        <v>0</v>
      </c>
      <c r="N127" s="878">
        <f t="shared" si="4"/>
        <v>0</v>
      </c>
      <c r="O127" s="898">
        <f t="shared" si="5"/>
        <v>1</v>
      </c>
    </row>
    <row r="128" spans="1:15" ht="12" customHeight="1">
      <c r="E128" s="1822"/>
      <c r="F128" s="419" t="s">
        <v>60</v>
      </c>
      <c r="G128" s="373"/>
      <c r="H128" s="869">
        <f>SUM(H129)</f>
        <v>0</v>
      </c>
      <c r="I128" s="869"/>
      <c r="J128" s="869">
        <f>SUM(J129)</f>
        <v>0</v>
      </c>
      <c r="K128" s="869">
        <f>SUM(K129)</f>
        <v>0</v>
      </c>
      <c r="L128" s="869">
        <f>SUM(L129)</f>
        <v>0</v>
      </c>
      <c r="M128" s="869">
        <f>SUM(M129)</f>
        <v>0</v>
      </c>
      <c r="N128" s="899">
        <f t="shared" si="4"/>
        <v>0</v>
      </c>
      <c r="O128" s="900">
        <f t="shared" si="5"/>
        <v>0</v>
      </c>
    </row>
    <row r="129" spans="1:15" ht="12" customHeight="1">
      <c r="A129" s="284">
        <v>8</v>
      </c>
      <c r="B129" s="284">
        <v>4</v>
      </c>
      <c r="C129" s="284">
        <v>11</v>
      </c>
      <c r="E129" s="1822"/>
      <c r="F129" s="416"/>
      <c r="G129" s="7" t="s">
        <v>214</v>
      </c>
      <c r="H129" s="866">
        <v>0</v>
      </c>
      <c r="I129" s="866"/>
      <c r="J129" s="866">
        <v>0</v>
      </c>
      <c r="K129" s="866">
        <v>0</v>
      </c>
      <c r="L129" s="866">
        <v>0</v>
      </c>
      <c r="M129" s="866">
        <v>0</v>
      </c>
      <c r="N129" s="878">
        <f t="shared" si="4"/>
        <v>0</v>
      </c>
      <c r="O129" s="898">
        <f t="shared" si="5"/>
        <v>0</v>
      </c>
    </row>
    <row r="130" spans="1:15" ht="12" customHeight="1">
      <c r="E130" s="1822"/>
      <c r="F130" s="414" t="s">
        <v>61</v>
      </c>
      <c r="G130" s="7"/>
      <c r="H130" s="869">
        <f>SUM(H131)</f>
        <v>0</v>
      </c>
      <c r="I130" s="869"/>
      <c r="J130" s="869">
        <f>SUM(J131)</f>
        <v>0</v>
      </c>
      <c r="K130" s="869">
        <f>SUM(K131)</f>
        <v>0</v>
      </c>
      <c r="L130" s="869">
        <f>SUM(L131)</f>
        <v>0</v>
      </c>
      <c r="M130" s="869">
        <f>SUM(M131)</f>
        <v>0</v>
      </c>
      <c r="N130" s="899">
        <f t="shared" si="4"/>
        <v>0</v>
      </c>
      <c r="O130" s="900">
        <f t="shared" si="5"/>
        <v>0</v>
      </c>
    </row>
    <row r="131" spans="1:15" ht="12" customHeight="1">
      <c r="A131" s="284">
        <v>8</v>
      </c>
      <c r="B131" s="284">
        <v>5</v>
      </c>
      <c r="C131" s="284">
        <v>11</v>
      </c>
      <c r="E131" s="1823"/>
      <c r="F131" s="558"/>
      <c r="G131" s="15" t="s">
        <v>215</v>
      </c>
      <c r="H131" s="907">
        <v>0</v>
      </c>
      <c r="I131" s="907"/>
      <c r="J131" s="907">
        <v>0</v>
      </c>
      <c r="K131" s="907">
        <v>0</v>
      </c>
      <c r="L131" s="907">
        <v>0</v>
      </c>
      <c r="M131" s="907">
        <v>0</v>
      </c>
      <c r="N131" s="908">
        <f t="shared" si="4"/>
        <v>0</v>
      </c>
      <c r="O131" s="909">
        <f t="shared" si="5"/>
        <v>0</v>
      </c>
    </row>
    <row r="132" spans="1:15" ht="12.75" customHeight="1">
      <c r="E132" s="1821"/>
      <c r="F132" s="615" t="s">
        <v>63</v>
      </c>
      <c r="G132" s="7"/>
      <c r="H132" s="885">
        <f>SUM(H133)</f>
        <v>33</v>
      </c>
      <c r="I132" s="885"/>
      <c r="J132" s="885">
        <f t="shared" ref="J132:M133" si="6">SUM(J133)</f>
        <v>2</v>
      </c>
      <c r="K132" s="885">
        <f t="shared" si="6"/>
        <v>0</v>
      </c>
      <c r="L132" s="885">
        <f t="shared" si="6"/>
        <v>3</v>
      </c>
      <c r="M132" s="885">
        <f t="shared" si="6"/>
        <v>5</v>
      </c>
      <c r="N132" s="910">
        <f t="shared" si="4"/>
        <v>10</v>
      </c>
      <c r="O132" s="911">
        <f t="shared" si="5"/>
        <v>43</v>
      </c>
    </row>
    <row r="133" spans="1:15" ht="12" customHeight="1">
      <c r="E133" s="1822"/>
      <c r="F133" s="262" t="s">
        <v>64</v>
      </c>
      <c r="G133" s="912"/>
      <c r="H133" s="913">
        <f>SUM(H134)</f>
        <v>33</v>
      </c>
      <c r="I133" s="913"/>
      <c r="J133" s="913">
        <f t="shared" si="6"/>
        <v>2</v>
      </c>
      <c r="K133" s="913">
        <f t="shared" si="6"/>
        <v>0</v>
      </c>
      <c r="L133" s="913">
        <f t="shared" si="6"/>
        <v>3</v>
      </c>
      <c r="M133" s="913">
        <f t="shared" si="6"/>
        <v>5</v>
      </c>
      <c r="N133" s="896">
        <f t="shared" si="4"/>
        <v>10</v>
      </c>
      <c r="O133" s="897">
        <f t="shared" si="5"/>
        <v>43</v>
      </c>
    </row>
    <row r="134" spans="1:15" ht="12" customHeight="1">
      <c r="A134" s="284">
        <v>9</v>
      </c>
      <c r="B134" s="284">
        <v>5</v>
      </c>
      <c r="C134" s="284">
        <v>10</v>
      </c>
      <c r="E134" s="1823"/>
      <c r="F134" s="161"/>
      <c r="G134" s="7" t="s">
        <v>216</v>
      </c>
      <c r="H134" s="866">
        <v>33</v>
      </c>
      <c r="I134" s="866"/>
      <c r="J134" s="866">
        <v>2</v>
      </c>
      <c r="K134" s="866">
        <v>0</v>
      </c>
      <c r="L134" s="866">
        <v>3</v>
      </c>
      <c r="M134" s="866">
        <v>5</v>
      </c>
      <c r="N134" s="878">
        <f t="shared" si="4"/>
        <v>10</v>
      </c>
      <c r="O134" s="898">
        <f t="shared" si="5"/>
        <v>43</v>
      </c>
    </row>
    <row r="135" spans="1:15">
      <c r="F135" s="1825" t="s">
        <v>21</v>
      </c>
      <c r="G135" s="1826"/>
      <c r="H135" s="231">
        <f>SUM(H8+H33+H67+H81+H86+H105+H116+H123+H132)</f>
        <v>725</v>
      </c>
      <c r="I135" s="231"/>
      <c r="J135" s="231">
        <f>SUM(J8+J33+J67+J81+J86+J105+J116+J123+J132)</f>
        <v>587</v>
      </c>
      <c r="K135" s="231">
        <f>SUM(K8+K33+K67+K81+K86+K105+K116+K123+K132)</f>
        <v>214</v>
      </c>
      <c r="L135" s="231">
        <f>SUM(L8+L33+L67+L81+L86+L105+L116+L123+L132)</f>
        <v>193</v>
      </c>
      <c r="M135" s="231">
        <f>SUM(M8+M33+M67+M81+M86+M105+M116+M123+M132)</f>
        <v>58</v>
      </c>
      <c r="N135" s="231">
        <f t="shared" si="4"/>
        <v>1052</v>
      </c>
      <c r="O135" s="232">
        <f t="shared" si="5"/>
        <v>1777</v>
      </c>
    </row>
    <row r="136" spans="1:15" ht="10.5" customHeight="1">
      <c r="F136" s="82" t="s">
        <v>430</v>
      </c>
      <c r="H136" s="82"/>
      <c r="I136" s="82"/>
      <c r="J136" s="82"/>
      <c r="K136" s="82"/>
      <c r="L136" s="82"/>
      <c r="M136" s="82"/>
      <c r="N136" s="82"/>
      <c r="O136" s="82"/>
    </row>
    <row r="137" spans="1:15" ht="10.5" customHeight="1">
      <c r="F137" s="82" t="s">
        <v>431</v>
      </c>
    </row>
    <row r="138" spans="1:15" ht="9" customHeight="1"/>
    <row r="139" spans="1:15" ht="9" customHeight="1"/>
    <row r="140" spans="1:15" ht="9" customHeight="1"/>
    <row r="141" spans="1:15" ht="9" customHeight="1"/>
    <row r="142" spans="1:15" ht="9" customHeight="1"/>
    <row r="143" spans="1:15" ht="9" customHeight="1"/>
    <row r="144" spans="1:15" ht="9" customHeight="1"/>
    <row r="145" ht="9" customHeight="1"/>
    <row r="146" ht="9" customHeight="1"/>
    <row r="147" ht="9" customHeight="1"/>
    <row r="148" ht="9" customHeight="1"/>
    <row r="149" ht="9" customHeight="1"/>
    <row r="150" ht="9" customHeight="1"/>
    <row r="151" ht="9" customHeight="1"/>
    <row r="152" ht="9" customHeight="1"/>
    <row r="153" ht="9" customHeight="1"/>
    <row r="154" ht="9" customHeight="1"/>
    <row r="155" ht="9" customHeight="1"/>
    <row r="156" ht="9" customHeight="1"/>
    <row r="157" ht="9" customHeight="1"/>
    <row r="158" ht="9" customHeight="1"/>
    <row r="159" ht="9" customHeight="1"/>
    <row r="16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spans="6:15" ht="9" customHeight="1"/>
    <row r="210" spans="6:15" ht="9" customHeight="1"/>
    <row r="211" spans="6:15" ht="9" customHeight="1"/>
    <row r="212" spans="6:15" ht="9" customHeight="1"/>
    <row r="213" spans="6:15" ht="9" customHeight="1"/>
    <row r="214" spans="6:15" ht="9" customHeight="1"/>
    <row r="215" spans="6:15" ht="9" customHeight="1"/>
    <row r="216" spans="6:15" ht="9" customHeight="1"/>
    <row r="217" spans="6:15" ht="9" customHeight="1"/>
    <row r="218" spans="6:15" ht="9" customHeight="1">
      <c r="F218" s="69"/>
      <c r="G218" s="69"/>
      <c r="H218" s="282"/>
      <c r="I218" s="282"/>
      <c r="J218" s="282"/>
      <c r="K218" s="283"/>
      <c r="L218" s="282"/>
      <c r="M218" s="282"/>
      <c r="N218" s="282"/>
      <c r="O218" s="282"/>
    </row>
    <row r="219" spans="6:15" ht="9" customHeight="1"/>
    <row r="220" spans="6:15" ht="9" customHeight="1"/>
    <row r="221" spans="6:15" ht="9" customHeight="1"/>
    <row r="222" spans="6:15" ht="9" customHeight="1"/>
    <row r="223" spans="6:15" ht="9" customHeight="1"/>
    <row r="224" spans="6:15"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sheetData>
  <mergeCells count="17">
    <mergeCell ref="E105:E115"/>
    <mergeCell ref="E116:E122"/>
    <mergeCell ref="E123:E131"/>
    <mergeCell ref="E132:E134"/>
    <mergeCell ref="F135:G135"/>
    <mergeCell ref="E86:E104"/>
    <mergeCell ref="F2:O2"/>
    <mergeCell ref="S2:AG2"/>
    <mergeCell ref="E3:O3"/>
    <mergeCell ref="E5:E7"/>
    <mergeCell ref="J6:O6"/>
    <mergeCell ref="E8:E32"/>
    <mergeCell ref="E33:E66"/>
    <mergeCell ref="E67:E75"/>
    <mergeCell ref="E78:E80"/>
    <mergeCell ref="J79:O79"/>
    <mergeCell ref="E81:E85"/>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11"/>
  <sheetViews>
    <sheetView workbookViewId="0">
      <selection activeCell="D22" sqref="D22"/>
    </sheetView>
  </sheetViews>
  <sheetFormatPr baseColWidth="10" defaultRowHeight="12.75"/>
  <cols>
    <col min="1" max="1" width="14.5703125" style="65" bestFit="1" customWidth="1"/>
    <col min="2" max="2" width="8.7109375" style="65" customWidth="1"/>
    <col min="3" max="5" width="7.7109375" style="65" customWidth="1"/>
    <col min="6" max="7" width="11.42578125" style="65"/>
    <col min="8" max="8" width="4.7109375" style="65" customWidth="1"/>
    <col min="9" max="9" width="5" style="65" customWidth="1"/>
    <col min="10" max="10" width="2.28515625" style="65" customWidth="1"/>
    <col min="11" max="11" width="26" style="65" customWidth="1"/>
    <col min="12" max="12" width="8" style="65" customWidth="1"/>
    <col min="13" max="13" width="1" style="65" customWidth="1"/>
    <col min="14" max="14" width="6.7109375" style="65" customWidth="1"/>
    <col min="15" max="15" width="1" style="65" customWidth="1"/>
    <col min="16" max="16" width="6.7109375" style="65" customWidth="1"/>
    <col min="17" max="17" width="1" style="65" customWidth="1"/>
    <col min="18" max="18" width="6.7109375" style="65" customWidth="1"/>
    <col min="19" max="19" width="1" style="65" customWidth="1"/>
    <col min="20" max="20" width="6.7109375" style="65" customWidth="1"/>
    <col min="21" max="21" width="1" style="65" customWidth="1"/>
    <col min="22" max="22" width="6.7109375" style="65" customWidth="1"/>
    <col min="23" max="23" width="1" style="65" customWidth="1"/>
    <col min="24" max="25" width="6.7109375" style="65" customWidth="1"/>
    <col min="26" max="16384" width="11.42578125" style="65"/>
  </cols>
  <sheetData>
    <row r="1" spans="1:26" ht="13.5" customHeight="1">
      <c r="A1" s="1933" t="s">
        <v>432</v>
      </c>
      <c r="B1" s="1933"/>
      <c r="C1" s="1933"/>
      <c r="D1" s="1933"/>
      <c r="E1" s="1933"/>
      <c r="F1" s="199"/>
      <c r="G1" s="199"/>
    </row>
    <row r="2" spans="1:26" ht="12.75" customHeight="1">
      <c r="A2" s="1933"/>
      <c r="B2" s="1933"/>
      <c r="C2" s="1933"/>
      <c r="D2" s="1933"/>
      <c r="E2" s="1933"/>
      <c r="F2" s="199"/>
      <c r="G2" s="71"/>
      <c r="H2" s="71"/>
      <c r="I2" s="1813"/>
      <c r="J2" s="1813"/>
      <c r="K2" s="1813"/>
      <c r="L2" s="1813"/>
      <c r="M2" s="1813"/>
      <c r="N2" s="1813"/>
      <c r="O2" s="1813"/>
      <c r="P2" s="1813"/>
      <c r="Q2" s="1813"/>
      <c r="R2" s="1813"/>
      <c r="S2" s="1813"/>
      <c r="T2" s="1813"/>
      <c r="U2" s="1813"/>
      <c r="V2" s="1813"/>
      <c r="W2" s="1813"/>
    </row>
    <row r="3" spans="1:26" s="71" customFormat="1" ht="12.75" customHeight="1">
      <c r="A3" s="1933"/>
      <c r="B3" s="1933"/>
      <c r="C3" s="1933"/>
      <c r="D3" s="1933"/>
      <c r="E3" s="1933"/>
      <c r="F3" s="240"/>
      <c r="G3" s="204"/>
      <c r="H3" s="204"/>
      <c r="I3" s="205"/>
      <c r="Y3" s="206"/>
      <c r="Z3" s="206"/>
    </row>
    <row r="4" spans="1:26" s="71" customFormat="1" ht="3" customHeight="1">
      <c r="A4" s="69"/>
      <c r="B4" s="69"/>
      <c r="C4" s="72"/>
      <c r="D4" s="72"/>
      <c r="E4" s="914"/>
      <c r="F4" s="240"/>
      <c r="I4" s="69"/>
    </row>
    <row r="5" spans="1:26" s="71" customFormat="1" ht="12.75" customHeight="1">
      <c r="A5" s="1881" t="s">
        <v>433</v>
      </c>
      <c r="B5" s="376"/>
      <c r="C5" s="1884" t="s">
        <v>434</v>
      </c>
      <c r="D5" s="1884"/>
      <c r="E5" s="1884"/>
      <c r="F5" s="240"/>
      <c r="I5" s="69"/>
    </row>
    <row r="6" spans="1:26" ht="12.75" customHeight="1">
      <c r="A6" s="1883"/>
      <c r="B6" s="72"/>
      <c r="C6" s="915" t="s">
        <v>19</v>
      </c>
      <c r="D6" s="915" t="s">
        <v>20</v>
      </c>
      <c r="E6" s="915" t="s">
        <v>21</v>
      </c>
      <c r="F6" s="240"/>
      <c r="G6" s="78"/>
    </row>
    <row r="7" spans="1:26" ht="12.95" customHeight="1">
      <c r="A7" s="347" t="s">
        <v>435</v>
      </c>
      <c r="B7" s="347"/>
      <c r="C7" s="254">
        <v>376</v>
      </c>
      <c r="D7" s="254">
        <v>349</v>
      </c>
      <c r="E7" s="180">
        <f>SUM(C7:D7)</f>
        <v>725</v>
      </c>
      <c r="F7" s="240"/>
      <c r="G7" s="199"/>
    </row>
    <row r="8" spans="1:26" ht="12.95" customHeight="1">
      <c r="A8" s="118" t="s">
        <v>417</v>
      </c>
      <c r="B8" s="118"/>
      <c r="C8" s="44">
        <v>261</v>
      </c>
      <c r="D8" s="44">
        <v>326</v>
      </c>
      <c r="E8" s="44">
        <f>C8+D8</f>
        <v>587</v>
      </c>
      <c r="F8" s="240"/>
      <c r="G8" s="199"/>
    </row>
    <row r="9" spans="1:26" ht="12.95" customHeight="1">
      <c r="A9" s="118" t="s">
        <v>418</v>
      </c>
      <c r="B9" s="118"/>
      <c r="C9" s="44">
        <v>121</v>
      </c>
      <c r="D9" s="44">
        <v>93</v>
      </c>
      <c r="E9" s="44">
        <f>C9+D9</f>
        <v>214</v>
      </c>
      <c r="F9" s="240"/>
      <c r="G9" s="199"/>
    </row>
    <row r="10" spans="1:26" ht="12.95" customHeight="1">
      <c r="A10" s="118" t="s">
        <v>419</v>
      </c>
      <c r="B10" s="118"/>
      <c r="C10" s="44">
        <v>120</v>
      </c>
      <c r="D10" s="44">
        <v>73</v>
      </c>
      <c r="E10" s="44">
        <f>C10+D10</f>
        <v>193</v>
      </c>
      <c r="F10" s="240"/>
      <c r="G10" s="199"/>
    </row>
    <row r="11" spans="1:26" ht="12.95" customHeight="1">
      <c r="A11" s="162" t="s">
        <v>420</v>
      </c>
      <c r="B11" s="162"/>
      <c r="C11" s="916">
        <v>18</v>
      </c>
      <c r="D11" s="916">
        <v>40</v>
      </c>
      <c r="E11" s="916">
        <f>C11+D11</f>
        <v>58</v>
      </c>
      <c r="F11" s="240"/>
      <c r="G11" s="199"/>
    </row>
    <row r="12" spans="1:26" ht="12.95" customHeight="1">
      <c r="A12" s="1934" t="s">
        <v>21</v>
      </c>
      <c r="B12" s="1934"/>
      <c r="C12" s="917">
        <f>SUM(C7:C11)</f>
        <v>896</v>
      </c>
      <c r="D12" s="918">
        <f>SUM(D7:D11)</f>
        <v>881</v>
      </c>
      <c r="E12" s="918">
        <f>SUM(E7:E11)</f>
        <v>1777</v>
      </c>
      <c r="F12" s="240"/>
      <c r="G12" s="199"/>
    </row>
    <row r="13" spans="1:26" ht="12" customHeight="1">
      <c r="A13" s="919"/>
      <c r="B13" s="919"/>
      <c r="C13" s="178"/>
      <c r="D13" s="178"/>
      <c r="E13" s="178"/>
      <c r="F13" s="199"/>
      <c r="G13" s="199"/>
    </row>
    <row r="14" spans="1:26" ht="12" customHeight="1">
      <c r="A14" s="919" t="s">
        <v>430</v>
      </c>
      <c r="B14" s="69"/>
      <c r="C14" s="69"/>
      <c r="D14" s="69"/>
      <c r="E14" s="242"/>
    </row>
    <row r="15" spans="1:26" ht="9" customHeight="1"/>
    <row r="16" spans="1:26" ht="9" customHeight="1"/>
    <row r="17" ht="9" customHeight="1"/>
    <row r="18" ht="9" customHeight="1"/>
    <row r="19" ht="9" customHeight="1"/>
    <row r="20" ht="9" customHeight="1"/>
    <row r="21" ht="9" customHeight="1"/>
    <row r="22" ht="9" customHeight="1"/>
    <row r="23" ht="9" customHeight="1"/>
    <row r="24" ht="9" customHeight="1"/>
    <row r="25" ht="9" customHeight="1"/>
    <row r="26" ht="9" customHeight="1"/>
    <row r="27" ht="9" customHeight="1"/>
    <row r="28" ht="9" customHeight="1"/>
    <row r="29" ht="9" customHeight="1"/>
    <row r="30" ht="9" customHeight="1"/>
    <row r="31" ht="9" customHeight="1"/>
    <row r="32" ht="9" customHeight="1"/>
    <row r="33" spans="1:5" ht="9" customHeight="1"/>
    <row r="34" spans="1:5" ht="9" customHeight="1"/>
    <row r="35" spans="1:5" ht="9" customHeight="1"/>
    <row r="36" spans="1:5" ht="9" customHeight="1"/>
    <row r="37" spans="1:5" ht="9" customHeight="1"/>
    <row r="38" spans="1:5" ht="9" customHeight="1"/>
    <row r="39" spans="1:5" ht="9" customHeight="1"/>
    <row r="40" spans="1:5" ht="9" customHeight="1"/>
    <row r="41" spans="1:5" ht="9" customHeight="1"/>
    <row r="42" spans="1:5" ht="9" customHeight="1"/>
    <row r="43" spans="1:5" ht="9" customHeight="1"/>
    <row r="44" spans="1:5" ht="9" customHeight="1"/>
    <row r="45" spans="1:5" ht="9" customHeight="1"/>
    <row r="46" spans="1:5" ht="9" customHeight="1">
      <c r="A46" s="69"/>
      <c r="B46" s="69"/>
      <c r="C46" s="69"/>
      <c r="D46" s="282"/>
      <c r="E46" s="282"/>
    </row>
    <row r="47" spans="1:5" ht="9" customHeight="1"/>
    <row r="48" spans="1:5" ht="9" customHeight="1"/>
    <row r="49" ht="9" customHeight="1"/>
    <row r="50" ht="9" customHeight="1"/>
    <row r="51" ht="9" customHeight="1"/>
    <row r="52" ht="9" customHeight="1"/>
    <row r="53" ht="9" customHeight="1"/>
    <row r="54" ht="9" customHeight="1"/>
    <row r="55" ht="9" customHeight="1"/>
    <row r="56" ht="9" customHeight="1"/>
    <row r="57" ht="9" customHeight="1"/>
    <row r="58" ht="9" customHeight="1"/>
    <row r="59" ht="9" customHeight="1"/>
    <row r="60" ht="9" customHeight="1"/>
    <row r="61" ht="9" customHeight="1"/>
    <row r="62" ht="9" customHeight="1"/>
    <row r="63" ht="9" customHeight="1"/>
    <row r="64" ht="9" customHeight="1"/>
    <row r="65" ht="9" customHeight="1"/>
    <row r="66" ht="9" customHeight="1"/>
    <row r="67" ht="9" customHeight="1"/>
    <row r="68" ht="9" customHeight="1"/>
    <row r="69" ht="9" customHeight="1"/>
    <row r="70" ht="9" customHeight="1"/>
    <row r="71" ht="9" customHeight="1"/>
    <row r="72" ht="9" customHeight="1"/>
    <row r="73" ht="9" customHeight="1"/>
    <row r="74" ht="9" customHeight="1"/>
    <row r="75" ht="9" customHeight="1"/>
    <row r="76" ht="9" customHeight="1"/>
    <row r="77" ht="9" customHeight="1"/>
    <row r="78" ht="9" customHeight="1"/>
    <row r="79" ht="9" customHeight="1"/>
    <row r="8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ht="9" customHeight="1"/>
    <row r="146" ht="9" customHeight="1"/>
    <row r="147" ht="9" customHeight="1"/>
    <row r="148" ht="9" customHeight="1"/>
    <row r="149" ht="9" customHeight="1"/>
    <row r="150" ht="9" customHeight="1"/>
    <row r="151" ht="9" customHeight="1"/>
    <row r="152" ht="9" customHeight="1"/>
    <row r="153" ht="9" customHeight="1"/>
    <row r="154" ht="9" customHeight="1"/>
    <row r="155" ht="9" customHeight="1"/>
    <row r="156" ht="9" customHeight="1"/>
    <row r="157" ht="9" customHeight="1"/>
    <row r="158" ht="9" customHeight="1"/>
    <row r="159" ht="9" customHeight="1"/>
    <row r="16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sheetData>
  <mergeCells count="5">
    <mergeCell ref="A1:E3"/>
    <mergeCell ref="I2:W2"/>
    <mergeCell ref="A5:A6"/>
    <mergeCell ref="C5:E5"/>
    <mergeCell ref="A12:B12"/>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487"/>
  <sheetViews>
    <sheetView topLeftCell="D1" workbookViewId="0">
      <selection activeCell="G19" sqref="G19"/>
    </sheetView>
  </sheetViews>
  <sheetFormatPr baseColWidth="10" defaultRowHeight="12.75"/>
  <cols>
    <col min="1" max="1" width="2" style="284" hidden="1" customWidth="1"/>
    <col min="2" max="2" width="1.85546875" style="284" hidden="1" customWidth="1"/>
    <col min="3" max="3" width="2.5703125" style="284" hidden="1" customWidth="1"/>
    <col min="4" max="4" width="2.5703125" style="284" customWidth="1"/>
    <col min="5" max="5" width="10.5703125" style="65" customWidth="1"/>
    <col min="6" max="6" width="1.5703125" style="65" customWidth="1"/>
    <col min="7" max="7" width="59" style="65" customWidth="1"/>
    <col min="8" max="8" width="9.7109375" style="65" customWidth="1"/>
    <col min="9" max="9" width="1" style="65" customWidth="1"/>
    <col min="10" max="10" width="6.28515625" style="65" bestFit="1" customWidth="1"/>
    <col min="11" max="11" width="8.5703125" style="65" customWidth="1"/>
    <col min="12" max="12" width="9.28515625" style="65" customWidth="1"/>
    <col min="13" max="13" width="7.85546875" style="65" bestFit="1" customWidth="1"/>
    <col min="14" max="14" width="6.7109375" style="65" bestFit="1" customWidth="1"/>
    <col min="15" max="15" width="7" style="65" customWidth="1"/>
    <col min="16" max="17" width="11.42578125" style="65"/>
    <col min="18" max="18" width="4.7109375" style="65" customWidth="1"/>
    <col min="19" max="19" width="5" style="65" customWidth="1"/>
    <col min="20" max="20" width="2.28515625" style="65" customWidth="1"/>
    <col min="21" max="21" width="26" style="65" customWidth="1"/>
    <col min="22" max="22" width="8" style="65" customWidth="1"/>
    <col min="23" max="23" width="1" style="65" customWidth="1"/>
    <col min="24" max="24" width="6.7109375" style="65" customWidth="1"/>
    <col min="25" max="25" width="1" style="65" customWidth="1"/>
    <col min="26" max="26" width="6.7109375" style="65" customWidth="1"/>
    <col min="27" max="27" width="1" style="65" customWidth="1"/>
    <col min="28" max="28" width="6.7109375" style="65" customWidth="1"/>
    <col min="29" max="29" width="1" style="65" customWidth="1"/>
    <col min="30" max="30" width="6.7109375" style="65" customWidth="1"/>
    <col min="31" max="31" width="1" style="65" customWidth="1"/>
    <col min="32" max="32" width="6.7109375" style="65" customWidth="1"/>
    <col min="33" max="33" width="1" style="65" customWidth="1"/>
    <col min="34" max="35" width="6.7109375" style="65" customWidth="1"/>
    <col min="36" max="256" width="11.42578125" style="65"/>
    <col min="257" max="259" width="0" style="65" hidden="1" customWidth="1"/>
    <col min="260" max="260" width="2.5703125" style="65" customWidth="1"/>
    <col min="261" max="261" width="10.5703125" style="65" customWidth="1"/>
    <col min="262" max="262" width="1.5703125" style="65" customWidth="1"/>
    <col min="263" max="263" width="59" style="65" customWidth="1"/>
    <col min="264" max="264" width="9.7109375" style="65" customWidth="1"/>
    <col min="265" max="265" width="1" style="65" customWidth="1"/>
    <col min="266" max="266" width="6.28515625" style="65" bestFit="1" customWidth="1"/>
    <col min="267" max="267" width="8.5703125" style="65" customWidth="1"/>
    <col min="268" max="268" width="9.28515625" style="65" customWidth="1"/>
    <col min="269" max="269" width="7.85546875" style="65" bestFit="1" customWidth="1"/>
    <col min="270" max="270" width="6.7109375" style="65" bestFit="1" customWidth="1"/>
    <col min="271" max="271" width="7" style="65" customWidth="1"/>
    <col min="272" max="273" width="11.42578125" style="65"/>
    <col min="274" max="274" width="4.7109375" style="65" customWidth="1"/>
    <col min="275" max="275" width="5" style="65" customWidth="1"/>
    <col min="276" max="276" width="2.28515625" style="65" customWidth="1"/>
    <col min="277" max="277" width="26" style="65" customWidth="1"/>
    <col min="278" max="278" width="8" style="65" customWidth="1"/>
    <col min="279" max="279" width="1" style="65" customWidth="1"/>
    <col min="280" max="280" width="6.7109375" style="65" customWidth="1"/>
    <col min="281" max="281" width="1" style="65" customWidth="1"/>
    <col min="282" max="282" width="6.7109375" style="65" customWidth="1"/>
    <col min="283" max="283" width="1" style="65" customWidth="1"/>
    <col min="284" max="284" width="6.7109375" style="65" customWidth="1"/>
    <col min="285" max="285" width="1" style="65" customWidth="1"/>
    <col min="286" max="286" width="6.7109375" style="65" customWidth="1"/>
    <col min="287" max="287" width="1" style="65" customWidth="1"/>
    <col min="288" max="288" width="6.7109375" style="65" customWidth="1"/>
    <col min="289" max="289" width="1" style="65" customWidth="1"/>
    <col min="290" max="291" width="6.7109375" style="65" customWidth="1"/>
    <col min="292" max="512" width="11.42578125" style="65"/>
    <col min="513" max="515" width="0" style="65" hidden="1" customWidth="1"/>
    <col min="516" max="516" width="2.5703125" style="65" customWidth="1"/>
    <col min="517" max="517" width="10.5703125" style="65" customWidth="1"/>
    <col min="518" max="518" width="1.5703125" style="65" customWidth="1"/>
    <col min="519" max="519" width="59" style="65" customWidth="1"/>
    <col min="520" max="520" width="9.7109375" style="65" customWidth="1"/>
    <col min="521" max="521" width="1" style="65" customWidth="1"/>
    <col min="522" max="522" width="6.28515625" style="65" bestFit="1" customWidth="1"/>
    <col min="523" max="523" width="8.5703125" style="65" customWidth="1"/>
    <col min="524" max="524" width="9.28515625" style="65" customWidth="1"/>
    <col min="525" max="525" width="7.85546875" style="65" bestFit="1" customWidth="1"/>
    <col min="526" max="526" width="6.7109375" style="65" bestFit="1" customWidth="1"/>
    <col min="527" max="527" width="7" style="65" customWidth="1"/>
    <col min="528" max="529" width="11.42578125" style="65"/>
    <col min="530" max="530" width="4.7109375" style="65" customWidth="1"/>
    <col min="531" max="531" width="5" style="65" customWidth="1"/>
    <col min="532" max="532" width="2.28515625" style="65" customWidth="1"/>
    <col min="533" max="533" width="26" style="65" customWidth="1"/>
    <col min="534" max="534" width="8" style="65" customWidth="1"/>
    <col min="535" max="535" width="1" style="65" customWidth="1"/>
    <col min="536" max="536" width="6.7109375" style="65" customWidth="1"/>
    <col min="537" max="537" width="1" style="65" customWidth="1"/>
    <col min="538" max="538" width="6.7109375" style="65" customWidth="1"/>
    <col min="539" max="539" width="1" style="65" customWidth="1"/>
    <col min="540" max="540" width="6.7109375" style="65" customWidth="1"/>
    <col min="541" max="541" width="1" style="65" customWidth="1"/>
    <col min="542" max="542" width="6.7109375" style="65" customWidth="1"/>
    <col min="543" max="543" width="1" style="65" customWidth="1"/>
    <col min="544" max="544" width="6.7109375" style="65" customWidth="1"/>
    <col min="545" max="545" width="1" style="65" customWidth="1"/>
    <col min="546" max="547" width="6.7109375" style="65" customWidth="1"/>
    <col min="548" max="768" width="11.42578125" style="65"/>
    <col min="769" max="771" width="0" style="65" hidden="1" customWidth="1"/>
    <col min="772" max="772" width="2.5703125" style="65" customWidth="1"/>
    <col min="773" max="773" width="10.5703125" style="65" customWidth="1"/>
    <col min="774" max="774" width="1.5703125" style="65" customWidth="1"/>
    <col min="775" max="775" width="59" style="65" customWidth="1"/>
    <col min="776" max="776" width="9.7109375" style="65" customWidth="1"/>
    <col min="777" max="777" width="1" style="65" customWidth="1"/>
    <col min="778" max="778" width="6.28515625" style="65" bestFit="1" customWidth="1"/>
    <col min="779" max="779" width="8.5703125" style="65" customWidth="1"/>
    <col min="780" max="780" width="9.28515625" style="65" customWidth="1"/>
    <col min="781" max="781" width="7.85546875" style="65" bestFit="1" customWidth="1"/>
    <col min="782" max="782" width="6.7109375" style="65" bestFit="1" customWidth="1"/>
    <col min="783" max="783" width="7" style="65" customWidth="1"/>
    <col min="784" max="785" width="11.42578125" style="65"/>
    <col min="786" max="786" width="4.7109375" style="65" customWidth="1"/>
    <col min="787" max="787" width="5" style="65" customWidth="1"/>
    <col min="788" max="788" width="2.28515625" style="65" customWidth="1"/>
    <col min="789" max="789" width="26" style="65" customWidth="1"/>
    <col min="790" max="790" width="8" style="65" customWidth="1"/>
    <col min="791" max="791" width="1" style="65" customWidth="1"/>
    <col min="792" max="792" width="6.7109375" style="65" customWidth="1"/>
    <col min="793" max="793" width="1" style="65" customWidth="1"/>
    <col min="794" max="794" width="6.7109375" style="65" customWidth="1"/>
    <col min="795" max="795" width="1" style="65" customWidth="1"/>
    <col min="796" max="796" width="6.7109375" style="65" customWidth="1"/>
    <col min="797" max="797" width="1" style="65" customWidth="1"/>
    <col min="798" max="798" width="6.7109375" style="65" customWidth="1"/>
    <col min="799" max="799" width="1" style="65" customWidth="1"/>
    <col min="800" max="800" width="6.7109375" style="65" customWidth="1"/>
    <col min="801" max="801" width="1" style="65" customWidth="1"/>
    <col min="802" max="803" width="6.7109375" style="65" customWidth="1"/>
    <col min="804" max="1024" width="11.42578125" style="65"/>
    <col min="1025" max="1027" width="0" style="65" hidden="1" customWidth="1"/>
    <col min="1028" max="1028" width="2.5703125" style="65" customWidth="1"/>
    <col min="1029" max="1029" width="10.5703125" style="65" customWidth="1"/>
    <col min="1030" max="1030" width="1.5703125" style="65" customWidth="1"/>
    <col min="1031" max="1031" width="59" style="65" customWidth="1"/>
    <col min="1032" max="1032" width="9.7109375" style="65" customWidth="1"/>
    <col min="1033" max="1033" width="1" style="65" customWidth="1"/>
    <col min="1034" max="1034" width="6.28515625" style="65" bestFit="1" customWidth="1"/>
    <col min="1035" max="1035" width="8.5703125" style="65" customWidth="1"/>
    <col min="1036" max="1036" width="9.28515625" style="65" customWidth="1"/>
    <col min="1037" max="1037" width="7.85546875" style="65" bestFit="1" customWidth="1"/>
    <col min="1038" max="1038" width="6.7109375" style="65" bestFit="1" customWidth="1"/>
    <col min="1039" max="1039" width="7" style="65" customWidth="1"/>
    <col min="1040" max="1041" width="11.42578125" style="65"/>
    <col min="1042" max="1042" width="4.7109375" style="65" customWidth="1"/>
    <col min="1043" max="1043" width="5" style="65" customWidth="1"/>
    <col min="1044" max="1044" width="2.28515625" style="65" customWidth="1"/>
    <col min="1045" max="1045" width="26" style="65" customWidth="1"/>
    <col min="1046" max="1046" width="8" style="65" customWidth="1"/>
    <col min="1047" max="1047" width="1" style="65" customWidth="1"/>
    <col min="1048" max="1048" width="6.7109375" style="65" customWidth="1"/>
    <col min="1049" max="1049" width="1" style="65" customWidth="1"/>
    <col min="1050" max="1050" width="6.7109375" style="65" customWidth="1"/>
    <col min="1051" max="1051" width="1" style="65" customWidth="1"/>
    <col min="1052" max="1052" width="6.7109375" style="65" customWidth="1"/>
    <col min="1053" max="1053" width="1" style="65" customWidth="1"/>
    <col min="1054" max="1054" width="6.7109375" style="65" customWidth="1"/>
    <col min="1055" max="1055" width="1" style="65" customWidth="1"/>
    <col min="1056" max="1056" width="6.7109375" style="65" customWidth="1"/>
    <col min="1057" max="1057" width="1" style="65" customWidth="1"/>
    <col min="1058" max="1059" width="6.7109375" style="65" customWidth="1"/>
    <col min="1060" max="1280" width="11.42578125" style="65"/>
    <col min="1281" max="1283" width="0" style="65" hidden="1" customWidth="1"/>
    <col min="1284" max="1284" width="2.5703125" style="65" customWidth="1"/>
    <col min="1285" max="1285" width="10.5703125" style="65" customWidth="1"/>
    <col min="1286" max="1286" width="1.5703125" style="65" customWidth="1"/>
    <col min="1287" max="1287" width="59" style="65" customWidth="1"/>
    <col min="1288" max="1288" width="9.7109375" style="65" customWidth="1"/>
    <col min="1289" max="1289" width="1" style="65" customWidth="1"/>
    <col min="1290" max="1290" width="6.28515625" style="65" bestFit="1" customWidth="1"/>
    <col min="1291" max="1291" width="8.5703125" style="65" customWidth="1"/>
    <col min="1292" max="1292" width="9.28515625" style="65" customWidth="1"/>
    <col min="1293" max="1293" width="7.85546875" style="65" bestFit="1" customWidth="1"/>
    <col min="1294" max="1294" width="6.7109375" style="65" bestFit="1" customWidth="1"/>
    <col min="1295" max="1295" width="7" style="65" customWidth="1"/>
    <col min="1296" max="1297" width="11.42578125" style="65"/>
    <col min="1298" max="1298" width="4.7109375" style="65" customWidth="1"/>
    <col min="1299" max="1299" width="5" style="65" customWidth="1"/>
    <col min="1300" max="1300" width="2.28515625" style="65" customWidth="1"/>
    <col min="1301" max="1301" width="26" style="65" customWidth="1"/>
    <col min="1302" max="1302" width="8" style="65" customWidth="1"/>
    <col min="1303" max="1303" width="1" style="65" customWidth="1"/>
    <col min="1304" max="1304" width="6.7109375" style="65" customWidth="1"/>
    <col min="1305" max="1305" width="1" style="65" customWidth="1"/>
    <col min="1306" max="1306" width="6.7109375" style="65" customWidth="1"/>
    <col min="1307" max="1307" width="1" style="65" customWidth="1"/>
    <col min="1308" max="1308" width="6.7109375" style="65" customWidth="1"/>
    <col min="1309" max="1309" width="1" style="65" customWidth="1"/>
    <col min="1310" max="1310" width="6.7109375" style="65" customWidth="1"/>
    <col min="1311" max="1311" width="1" style="65" customWidth="1"/>
    <col min="1312" max="1312" width="6.7109375" style="65" customWidth="1"/>
    <col min="1313" max="1313" width="1" style="65" customWidth="1"/>
    <col min="1314" max="1315" width="6.7109375" style="65" customWidth="1"/>
    <col min="1316" max="1536" width="11.42578125" style="65"/>
    <col min="1537" max="1539" width="0" style="65" hidden="1" customWidth="1"/>
    <col min="1540" max="1540" width="2.5703125" style="65" customWidth="1"/>
    <col min="1541" max="1541" width="10.5703125" style="65" customWidth="1"/>
    <col min="1542" max="1542" width="1.5703125" style="65" customWidth="1"/>
    <col min="1543" max="1543" width="59" style="65" customWidth="1"/>
    <col min="1544" max="1544" width="9.7109375" style="65" customWidth="1"/>
    <col min="1545" max="1545" width="1" style="65" customWidth="1"/>
    <col min="1546" max="1546" width="6.28515625" style="65" bestFit="1" customWidth="1"/>
    <col min="1547" max="1547" width="8.5703125" style="65" customWidth="1"/>
    <col min="1548" max="1548" width="9.28515625" style="65" customWidth="1"/>
    <col min="1549" max="1549" width="7.85546875" style="65" bestFit="1" customWidth="1"/>
    <col min="1550" max="1550" width="6.7109375" style="65" bestFit="1" customWidth="1"/>
    <col min="1551" max="1551" width="7" style="65" customWidth="1"/>
    <col min="1552" max="1553" width="11.42578125" style="65"/>
    <col min="1554" max="1554" width="4.7109375" style="65" customWidth="1"/>
    <col min="1555" max="1555" width="5" style="65" customWidth="1"/>
    <col min="1556" max="1556" width="2.28515625" style="65" customWidth="1"/>
    <col min="1557" max="1557" width="26" style="65" customWidth="1"/>
    <col min="1558" max="1558" width="8" style="65" customWidth="1"/>
    <col min="1559" max="1559" width="1" style="65" customWidth="1"/>
    <col min="1560" max="1560" width="6.7109375" style="65" customWidth="1"/>
    <col min="1561" max="1561" width="1" style="65" customWidth="1"/>
    <col min="1562" max="1562" width="6.7109375" style="65" customWidth="1"/>
    <col min="1563" max="1563" width="1" style="65" customWidth="1"/>
    <col min="1564" max="1564" width="6.7109375" style="65" customWidth="1"/>
    <col min="1565" max="1565" width="1" style="65" customWidth="1"/>
    <col min="1566" max="1566" width="6.7109375" style="65" customWidth="1"/>
    <col min="1567" max="1567" width="1" style="65" customWidth="1"/>
    <col min="1568" max="1568" width="6.7109375" style="65" customWidth="1"/>
    <col min="1569" max="1569" width="1" style="65" customWidth="1"/>
    <col min="1570" max="1571" width="6.7109375" style="65" customWidth="1"/>
    <col min="1572" max="1792" width="11.42578125" style="65"/>
    <col min="1793" max="1795" width="0" style="65" hidden="1" customWidth="1"/>
    <col min="1796" max="1796" width="2.5703125" style="65" customWidth="1"/>
    <col min="1797" max="1797" width="10.5703125" style="65" customWidth="1"/>
    <col min="1798" max="1798" width="1.5703125" style="65" customWidth="1"/>
    <col min="1799" max="1799" width="59" style="65" customWidth="1"/>
    <col min="1800" max="1800" width="9.7109375" style="65" customWidth="1"/>
    <col min="1801" max="1801" width="1" style="65" customWidth="1"/>
    <col min="1802" max="1802" width="6.28515625" style="65" bestFit="1" customWidth="1"/>
    <col min="1803" max="1803" width="8.5703125" style="65" customWidth="1"/>
    <col min="1804" max="1804" width="9.28515625" style="65" customWidth="1"/>
    <col min="1805" max="1805" width="7.85546875" style="65" bestFit="1" customWidth="1"/>
    <col min="1806" max="1806" width="6.7109375" style="65" bestFit="1" customWidth="1"/>
    <col min="1807" max="1807" width="7" style="65" customWidth="1"/>
    <col min="1808" max="1809" width="11.42578125" style="65"/>
    <col min="1810" max="1810" width="4.7109375" style="65" customWidth="1"/>
    <col min="1811" max="1811" width="5" style="65" customWidth="1"/>
    <col min="1812" max="1812" width="2.28515625" style="65" customWidth="1"/>
    <col min="1813" max="1813" width="26" style="65" customWidth="1"/>
    <col min="1814" max="1814" width="8" style="65" customWidth="1"/>
    <col min="1815" max="1815" width="1" style="65" customWidth="1"/>
    <col min="1816" max="1816" width="6.7109375" style="65" customWidth="1"/>
    <col min="1817" max="1817" width="1" style="65" customWidth="1"/>
    <col min="1818" max="1818" width="6.7109375" style="65" customWidth="1"/>
    <col min="1819" max="1819" width="1" style="65" customWidth="1"/>
    <col min="1820" max="1820" width="6.7109375" style="65" customWidth="1"/>
    <col min="1821" max="1821" width="1" style="65" customWidth="1"/>
    <col min="1822" max="1822" width="6.7109375" style="65" customWidth="1"/>
    <col min="1823" max="1823" width="1" style="65" customWidth="1"/>
    <col min="1824" max="1824" width="6.7109375" style="65" customWidth="1"/>
    <col min="1825" max="1825" width="1" style="65" customWidth="1"/>
    <col min="1826" max="1827" width="6.7109375" style="65" customWidth="1"/>
    <col min="1828" max="2048" width="11.42578125" style="65"/>
    <col min="2049" max="2051" width="0" style="65" hidden="1" customWidth="1"/>
    <col min="2052" max="2052" width="2.5703125" style="65" customWidth="1"/>
    <col min="2053" max="2053" width="10.5703125" style="65" customWidth="1"/>
    <col min="2054" max="2054" width="1.5703125" style="65" customWidth="1"/>
    <col min="2055" max="2055" width="59" style="65" customWidth="1"/>
    <col min="2056" max="2056" width="9.7109375" style="65" customWidth="1"/>
    <col min="2057" max="2057" width="1" style="65" customWidth="1"/>
    <col min="2058" max="2058" width="6.28515625" style="65" bestFit="1" customWidth="1"/>
    <col min="2059" max="2059" width="8.5703125" style="65" customWidth="1"/>
    <col min="2060" max="2060" width="9.28515625" style="65" customWidth="1"/>
    <col min="2061" max="2061" width="7.85546875" style="65" bestFit="1" customWidth="1"/>
    <col min="2062" max="2062" width="6.7109375" style="65" bestFit="1" customWidth="1"/>
    <col min="2063" max="2063" width="7" style="65" customWidth="1"/>
    <col min="2064" max="2065" width="11.42578125" style="65"/>
    <col min="2066" max="2066" width="4.7109375" style="65" customWidth="1"/>
    <col min="2067" max="2067" width="5" style="65" customWidth="1"/>
    <col min="2068" max="2068" width="2.28515625" style="65" customWidth="1"/>
    <col min="2069" max="2069" width="26" style="65" customWidth="1"/>
    <col min="2070" max="2070" width="8" style="65" customWidth="1"/>
    <col min="2071" max="2071" width="1" style="65" customWidth="1"/>
    <col min="2072" max="2072" width="6.7109375" style="65" customWidth="1"/>
    <col min="2073" max="2073" width="1" style="65" customWidth="1"/>
    <col min="2074" max="2074" width="6.7109375" style="65" customWidth="1"/>
    <col min="2075" max="2075" width="1" style="65" customWidth="1"/>
    <col min="2076" max="2076" width="6.7109375" style="65" customWidth="1"/>
    <col min="2077" max="2077" width="1" style="65" customWidth="1"/>
    <col min="2078" max="2078" width="6.7109375" style="65" customWidth="1"/>
    <col min="2079" max="2079" width="1" style="65" customWidth="1"/>
    <col min="2080" max="2080" width="6.7109375" style="65" customWidth="1"/>
    <col min="2081" max="2081" width="1" style="65" customWidth="1"/>
    <col min="2082" max="2083" width="6.7109375" style="65" customWidth="1"/>
    <col min="2084" max="2304" width="11.42578125" style="65"/>
    <col min="2305" max="2307" width="0" style="65" hidden="1" customWidth="1"/>
    <col min="2308" max="2308" width="2.5703125" style="65" customWidth="1"/>
    <col min="2309" max="2309" width="10.5703125" style="65" customWidth="1"/>
    <col min="2310" max="2310" width="1.5703125" style="65" customWidth="1"/>
    <col min="2311" max="2311" width="59" style="65" customWidth="1"/>
    <col min="2312" max="2312" width="9.7109375" style="65" customWidth="1"/>
    <col min="2313" max="2313" width="1" style="65" customWidth="1"/>
    <col min="2314" max="2314" width="6.28515625" style="65" bestFit="1" customWidth="1"/>
    <col min="2315" max="2315" width="8.5703125" style="65" customWidth="1"/>
    <col min="2316" max="2316" width="9.28515625" style="65" customWidth="1"/>
    <col min="2317" max="2317" width="7.85546875" style="65" bestFit="1" customWidth="1"/>
    <col min="2318" max="2318" width="6.7109375" style="65" bestFit="1" customWidth="1"/>
    <col min="2319" max="2319" width="7" style="65" customWidth="1"/>
    <col min="2320" max="2321" width="11.42578125" style="65"/>
    <col min="2322" max="2322" width="4.7109375" style="65" customWidth="1"/>
    <col min="2323" max="2323" width="5" style="65" customWidth="1"/>
    <col min="2324" max="2324" width="2.28515625" style="65" customWidth="1"/>
    <col min="2325" max="2325" width="26" style="65" customWidth="1"/>
    <col min="2326" max="2326" width="8" style="65" customWidth="1"/>
    <col min="2327" max="2327" width="1" style="65" customWidth="1"/>
    <col min="2328" max="2328" width="6.7109375" style="65" customWidth="1"/>
    <col min="2329" max="2329" width="1" style="65" customWidth="1"/>
    <col min="2330" max="2330" width="6.7109375" style="65" customWidth="1"/>
    <col min="2331" max="2331" width="1" style="65" customWidth="1"/>
    <col min="2332" max="2332" width="6.7109375" style="65" customWidth="1"/>
    <col min="2333" max="2333" width="1" style="65" customWidth="1"/>
    <col min="2334" max="2334" width="6.7109375" style="65" customWidth="1"/>
    <col min="2335" max="2335" width="1" style="65" customWidth="1"/>
    <col min="2336" max="2336" width="6.7109375" style="65" customWidth="1"/>
    <col min="2337" max="2337" width="1" style="65" customWidth="1"/>
    <col min="2338" max="2339" width="6.7109375" style="65" customWidth="1"/>
    <col min="2340" max="2560" width="11.42578125" style="65"/>
    <col min="2561" max="2563" width="0" style="65" hidden="1" customWidth="1"/>
    <col min="2564" max="2564" width="2.5703125" style="65" customWidth="1"/>
    <col min="2565" max="2565" width="10.5703125" style="65" customWidth="1"/>
    <col min="2566" max="2566" width="1.5703125" style="65" customWidth="1"/>
    <col min="2567" max="2567" width="59" style="65" customWidth="1"/>
    <col min="2568" max="2568" width="9.7109375" style="65" customWidth="1"/>
    <col min="2569" max="2569" width="1" style="65" customWidth="1"/>
    <col min="2570" max="2570" width="6.28515625" style="65" bestFit="1" customWidth="1"/>
    <col min="2571" max="2571" width="8.5703125" style="65" customWidth="1"/>
    <col min="2572" max="2572" width="9.28515625" style="65" customWidth="1"/>
    <col min="2573" max="2573" width="7.85546875" style="65" bestFit="1" customWidth="1"/>
    <col min="2574" max="2574" width="6.7109375" style="65" bestFit="1" customWidth="1"/>
    <col min="2575" max="2575" width="7" style="65" customWidth="1"/>
    <col min="2576" max="2577" width="11.42578125" style="65"/>
    <col min="2578" max="2578" width="4.7109375" style="65" customWidth="1"/>
    <col min="2579" max="2579" width="5" style="65" customWidth="1"/>
    <col min="2580" max="2580" width="2.28515625" style="65" customWidth="1"/>
    <col min="2581" max="2581" width="26" style="65" customWidth="1"/>
    <col min="2582" max="2582" width="8" style="65" customWidth="1"/>
    <col min="2583" max="2583" width="1" style="65" customWidth="1"/>
    <col min="2584" max="2584" width="6.7109375" style="65" customWidth="1"/>
    <col min="2585" max="2585" width="1" style="65" customWidth="1"/>
    <col min="2586" max="2586" width="6.7109375" style="65" customWidth="1"/>
    <col min="2587" max="2587" width="1" style="65" customWidth="1"/>
    <col min="2588" max="2588" width="6.7109375" style="65" customWidth="1"/>
    <col min="2589" max="2589" width="1" style="65" customWidth="1"/>
    <col min="2590" max="2590" width="6.7109375" style="65" customWidth="1"/>
    <col min="2591" max="2591" width="1" style="65" customWidth="1"/>
    <col min="2592" max="2592" width="6.7109375" style="65" customWidth="1"/>
    <col min="2593" max="2593" width="1" style="65" customWidth="1"/>
    <col min="2594" max="2595" width="6.7109375" style="65" customWidth="1"/>
    <col min="2596" max="2816" width="11.42578125" style="65"/>
    <col min="2817" max="2819" width="0" style="65" hidden="1" customWidth="1"/>
    <col min="2820" max="2820" width="2.5703125" style="65" customWidth="1"/>
    <col min="2821" max="2821" width="10.5703125" style="65" customWidth="1"/>
    <col min="2822" max="2822" width="1.5703125" style="65" customWidth="1"/>
    <col min="2823" max="2823" width="59" style="65" customWidth="1"/>
    <col min="2824" max="2824" width="9.7109375" style="65" customWidth="1"/>
    <col min="2825" max="2825" width="1" style="65" customWidth="1"/>
    <col min="2826" max="2826" width="6.28515625" style="65" bestFit="1" customWidth="1"/>
    <col min="2827" max="2827" width="8.5703125" style="65" customWidth="1"/>
    <col min="2828" max="2828" width="9.28515625" style="65" customWidth="1"/>
    <col min="2829" max="2829" width="7.85546875" style="65" bestFit="1" customWidth="1"/>
    <col min="2830" max="2830" width="6.7109375" style="65" bestFit="1" customWidth="1"/>
    <col min="2831" max="2831" width="7" style="65" customWidth="1"/>
    <col min="2832" max="2833" width="11.42578125" style="65"/>
    <col min="2834" max="2834" width="4.7109375" style="65" customWidth="1"/>
    <col min="2835" max="2835" width="5" style="65" customWidth="1"/>
    <col min="2836" max="2836" width="2.28515625" style="65" customWidth="1"/>
    <col min="2837" max="2837" width="26" style="65" customWidth="1"/>
    <col min="2838" max="2838" width="8" style="65" customWidth="1"/>
    <col min="2839" max="2839" width="1" style="65" customWidth="1"/>
    <col min="2840" max="2840" width="6.7109375" style="65" customWidth="1"/>
    <col min="2841" max="2841" width="1" style="65" customWidth="1"/>
    <col min="2842" max="2842" width="6.7109375" style="65" customWidth="1"/>
    <col min="2843" max="2843" width="1" style="65" customWidth="1"/>
    <col min="2844" max="2844" width="6.7109375" style="65" customWidth="1"/>
    <col min="2845" max="2845" width="1" style="65" customWidth="1"/>
    <col min="2846" max="2846" width="6.7109375" style="65" customWidth="1"/>
    <col min="2847" max="2847" width="1" style="65" customWidth="1"/>
    <col min="2848" max="2848" width="6.7109375" style="65" customWidth="1"/>
    <col min="2849" max="2849" width="1" style="65" customWidth="1"/>
    <col min="2850" max="2851" width="6.7109375" style="65" customWidth="1"/>
    <col min="2852" max="3072" width="11.42578125" style="65"/>
    <col min="3073" max="3075" width="0" style="65" hidden="1" customWidth="1"/>
    <col min="3076" max="3076" width="2.5703125" style="65" customWidth="1"/>
    <col min="3077" max="3077" width="10.5703125" style="65" customWidth="1"/>
    <col min="3078" max="3078" width="1.5703125" style="65" customWidth="1"/>
    <col min="3079" max="3079" width="59" style="65" customWidth="1"/>
    <col min="3080" max="3080" width="9.7109375" style="65" customWidth="1"/>
    <col min="3081" max="3081" width="1" style="65" customWidth="1"/>
    <col min="3082" max="3082" width="6.28515625" style="65" bestFit="1" customWidth="1"/>
    <col min="3083" max="3083" width="8.5703125" style="65" customWidth="1"/>
    <col min="3084" max="3084" width="9.28515625" style="65" customWidth="1"/>
    <col min="3085" max="3085" width="7.85546875" style="65" bestFit="1" customWidth="1"/>
    <col min="3086" max="3086" width="6.7109375" style="65" bestFit="1" customWidth="1"/>
    <col min="3087" max="3087" width="7" style="65" customWidth="1"/>
    <col min="3088" max="3089" width="11.42578125" style="65"/>
    <col min="3090" max="3090" width="4.7109375" style="65" customWidth="1"/>
    <col min="3091" max="3091" width="5" style="65" customWidth="1"/>
    <col min="3092" max="3092" width="2.28515625" style="65" customWidth="1"/>
    <col min="3093" max="3093" width="26" style="65" customWidth="1"/>
    <col min="3094" max="3094" width="8" style="65" customWidth="1"/>
    <col min="3095" max="3095" width="1" style="65" customWidth="1"/>
    <col min="3096" max="3096" width="6.7109375" style="65" customWidth="1"/>
    <col min="3097" max="3097" width="1" style="65" customWidth="1"/>
    <col min="3098" max="3098" width="6.7109375" style="65" customWidth="1"/>
    <col min="3099" max="3099" width="1" style="65" customWidth="1"/>
    <col min="3100" max="3100" width="6.7109375" style="65" customWidth="1"/>
    <col min="3101" max="3101" width="1" style="65" customWidth="1"/>
    <col min="3102" max="3102" width="6.7109375" style="65" customWidth="1"/>
    <col min="3103" max="3103" width="1" style="65" customWidth="1"/>
    <col min="3104" max="3104" width="6.7109375" style="65" customWidth="1"/>
    <col min="3105" max="3105" width="1" style="65" customWidth="1"/>
    <col min="3106" max="3107" width="6.7109375" style="65" customWidth="1"/>
    <col min="3108" max="3328" width="11.42578125" style="65"/>
    <col min="3329" max="3331" width="0" style="65" hidden="1" customWidth="1"/>
    <col min="3332" max="3332" width="2.5703125" style="65" customWidth="1"/>
    <col min="3333" max="3333" width="10.5703125" style="65" customWidth="1"/>
    <col min="3334" max="3334" width="1.5703125" style="65" customWidth="1"/>
    <col min="3335" max="3335" width="59" style="65" customWidth="1"/>
    <col min="3336" max="3336" width="9.7109375" style="65" customWidth="1"/>
    <col min="3337" max="3337" width="1" style="65" customWidth="1"/>
    <col min="3338" max="3338" width="6.28515625" style="65" bestFit="1" customWidth="1"/>
    <col min="3339" max="3339" width="8.5703125" style="65" customWidth="1"/>
    <col min="3340" max="3340" width="9.28515625" style="65" customWidth="1"/>
    <col min="3341" max="3341" width="7.85546875" style="65" bestFit="1" customWidth="1"/>
    <col min="3342" max="3342" width="6.7109375" style="65" bestFit="1" customWidth="1"/>
    <col min="3343" max="3343" width="7" style="65" customWidth="1"/>
    <col min="3344" max="3345" width="11.42578125" style="65"/>
    <col min="3346" max="3346" width="4.7109375" style="65" customWidth="1"/>
    <col min="3347" max="3347" width="5" style="65" customWidth="1"/>
    <col min="3348" max="3348" width="2.28515625" style="65" customWidth="1"/>
    <col min="3349" max="3349" width="26" style="65" customWidth="1"/>
    <col min="3350" max="3350" width="8" style="65" customWidth="1"/>
    <col min="3351" max="3351" width="1" style="65" customWidth="1"/>
    <col min="3352" max="3352" width="6.7109375" style="65" customWidth="1"/>
    <col min="3353" max="3353" width="1" style="65" customWidth="1"/>
    <col min="3354" max="3354" width="6.7109375" style="65" customWidth="1"/>
    <col min="3355" max="3355" width="1" style="65" customWidth="1"/>
    <col min="3356" max="3356" width="6.7109375" style="65" customWidth="1"/>
    <col min="3357" max="3357" width="1" style="65" customWidth="1"/>
    <col min="3358" max="3358" width="6.7109375" style="65" customWidth="1"/>
    <col min="3359" max="3359" width="1" style="65" customWidth="1"/>
    <col min="3360" max="3360" width="6.7109375" style="65" customWidth="1"/>
    <col min="3361" max="3361" width="1" style="65" customWidth="1"/>
    <col min="3362" max="3363" width="6.7109375" style="65" customWidth="1"/>
    <col min="3364" max="3584" width="11.42578125" style="65"/>
    <col min="3585" max="3587" width="0" style="65" hidden="1" customWidth="1"/>
    <col min="3588" max="3588" width="2.5703125" style="65" customWidth="1"/>
    <col min="3589" max="3589" width="10.5703125" style="65" customWidth="1"/>
    <col min="3590" max="3590" width="1.5703125" style="65" customWidth="1"/>
    <col min="3591" max="3591" width="59" style="65" customWidth="1"/>
    <col min="3592" max="3592" width="9.7109375" style="65" customWidth="1"/>
    <col min="3593" max="3593" width="1" style="65" customWidth="1"/>
    <col min="3594" max="3594" width="6.28515625" style="65" bestFit="1" customWidth="1"/>
    <col min="3595" max="3595" width="8.5703125" style="65" customWidth="1"/>
    <col min="3596" max="3596" width="9.28515625" style="65" customWidth="1"/>
    <col min="3597" max="3597" width="7.85546875" style="65" bestFit="1" customWidth="1"/>
    <col min="3598" max="3598" width="6.7109375" style="65" bestFit="1" customWidth="1"/>
    <col min="3599" max="3599" width="7" style="65" customWidth="1"/>
    <col min="3600" max="3601" width="11.42578125" style="65"/>
    <col min="3602" max="3602" width="4.7109375" style="65" customWidth="1"/>
    <col min="3603" max="3603" width="5" style="65" customWidth="1"/>
    <col min="3604" max="3604" width="2.28515625" style="65" customWidth="1"/>
    <col min="3605" max="3605" width="26" style="65" customWidth="1"/>
    <col min="3606" max="3606" width="8" style="65" customWidth="1"/>
    <col min="3607" max="3607" width="1" style="65" customWidth="1"/>
    <col min="3608" max="3608" width="6.7109375" style="65" customWidth="1"/>
    <col min="3609" max="3609" width="1" style="65" customWidth="1"/>
    <col min="3610" max="3610" width="6.7109375" style="65" customWidth="1"/>
    <col min="3611" max="3611" width="1" style="65" customWidth="1"/>
    <col min="3612" max="3612" width="6.7109375" style="65" customWidth="1"/>
    <col min="3613" max="3613" width="1" style="65" customWidth="1"/>
    <col min="3614" max="3614" width="6.7109375" style="65" customWidth="1"/>
    <col min="3615" max="3615" width="1" style="65" customWidth="1"/>
    <col min="3616" max="3616" width="6.7109375" style="65" customWidth="1"/>
    <col min="3617" max="3617" width="1" style="65" customWidth="1"/>
    <col min="3618" max="3619" width="6.7109375" style="65" customWidth="1"/>
    <col min="3620" max="3840" width="11.42578125" style="65"/>
    <col min="3841" max="3843" width="0" style="65" hidden="1" customWidth="1"/>
    <col min="3844" max="3844" width="2.5703125" style="65" customWidth="1"/>
    <col min="3845" max="3845" width="10.5703125" style="65" customWidth="1"/>
    <col min="3846" max="3846" width="1.5703125" style="65" customWidth="1"/>
    <col min="3847" max="3847" width="59" style="65" customWidth="1"/>
    <col min="3848" max="3848" width="9.7109375" style="65" customWidth="1"/>
    <col min="3849" max="3849" width="1" style="65" customWidth="1"/>
    <col min="3850" max="3850" width="6.28515625" style="65" bestFit="1" customWidth="1"/>
    <col min="3851" max="3851" width="8.5703125" style="65" customWidth="1"/>
    <col min="3852" max="3852" width="9.28515625" style="65" customWidth="1"/>
    <col min="3853" max="3853" width="7.85546875" style="65" bestFit="1" customWidth="1"/>
    <col min="3854" max="3854" width="6.7109375" style="65" bestFit="1" customWidth="1"/>
    <col min="3855" max="3855" width="7" style="65" customWidth="1"/>
    <col min="3856" max="3857" width="11.42578125" style="65"/>
    <col min="3858" max="3858" width="4.7109375" style="65" customWidth="1"/>
    <col min="3859" max="3859" width="5" style="65" customWidth="1"/>
    <col min="3860" max="3860" width="2.28515625" style="65" customWidth="1"/>
    <col min="3861" max="3861" width="26" style="65" customWidth="1"/>
    <col min="3862" max="3862" width="8" style="65" customWidth="1"/>
    <col min="3863" max="3863" width="1" style="65" customWidth="1"/>
    <col min="3864" max="3864" width="6.7109375" style="65" customWidth="1"/>
    <col min="3865" max="3865" width="1" style="65" customWidth="1"/>
    <col min="3866" max="3866" width="6.7109375" style="65" customWidth="1"/>
    <col min="3867" max="3867" width="1" style="65" customWidth="1"/>
    <col min="3868" max="3868" width="6.7109375" style="65" customWidth="1"/>
    <col min="3869" max="3869" width="1" style="65" customWidth="1"/>
    <col min="3870" max="3870" width="6.7109375" style="65" customWidth="1"/>
    <col min="3871" max="3871" width="1" style="65" customWidth="1"/>
    <col min="3872" max="3872" width="6.7109375" style="65" customWidth="1"/>
    <col min="3873" max="3873" width="1" style="65" customWidth="1"/>
    <col min="3874" max="3875" width="6.7109375" style="65" customWidth="1"/>
    <col min="3876" max="4096" width="11.42578125" style="65"/>
    <col min="4097" max="4099" width="0" style="65" hidden="1" customWidth="1"/>
    <col min="4100" max="4100" width="2.5703125" style="65" customWidth="1"/>
    <col min="4101" max="4101" width="10.5703125" style="65" customWidth="1"/>
    <col min="4102" max="4102" width="1.5703125" style="65" customWidth="1"/>
    <col min="4103" max="4103" width="59" style="65" customWidth="1"/>
    <col min="4104" max="4104" width="9.7109375" style="65" customWidth="1"/>
    <col min="4105" max="4105" width="1" style="65" customWidth="1"/>
    <col min="4106" max="4106" width="6.28515625" style="65" bestFit="1" customWidth="1"/>
    <col min="4107" max="4107" width="8.5703125" style="65" customWidth="1"/>
    <col min="4108" max="4108" width="9.28515625" style="65" customWidth="1"/>
    <col min="4109" max="4109" width="7.85546875" style="65" bestFit="1" customWidth="1"/>
    <col min="4110" max="4110" width="6.7109375" style="65" bestFit="1" customWidth="1"/>
    <col min="4111" max="4111" width="7" style="65" customWidth="1"/>
    <col min="4112" max="4113" width="11.42578125" style="65"/>
    <col min="4114" max="4114" width="4.7109375" style="65" customWidth="1"/>
    <col min="4115" max="4115" width="5" style="65" customWidth="1"/>
    <col min="4116" max="4116" width="2.28515625" style="65" customWidth="1"/>
    <col min="4117" max="4117" width="26" style="65" customWidth="1"/>
    <col min="4118" max="4118" width="8" style="65" customWidth="1"/>
    <col min="4119" max="4119" width="1" style="65" customWidth="1"/>
    <col min="4120" max="4120" width="6.7109375" style="65" customWidth="1"/>
    <col min="4121" max="4121" width="1" style="65" customWidth="1"/>
    <col min="4122" max="4122" width="6.7109375" style="65" customWidth="1"/>
    <col min="4123" max="4123" width="1" style="65" customWidth="1"/>
    <col min="4124" max="4124" width="6.7109375" style="65" customWidth="1"/>
    <col min="4125" max="4125" width="1" style="65" customWidth="1"/>
    <col min="4126" max="4126" width="6.7109375" style="65" customWidth="1"/>
    <col min="4127" max="4127" width="1" style="65" customWidth="1"/>
    <col min="4128" max="4128" width="6.7109375" style="65" customWidth="1"/>
    <col min="4129" max="4129" width="1" style="65" customWidth="1"/>
    <col min="4130" max="4131" width="6.7109375" style="65" customWidth="1"/>
    <col min="4132" max="4352" width="11.42578125" style="65"/>
    <col min="4353" max="4355" width="0" style="65" hidden="1" customWidth="1"/>
    <col min="4356" max="4356" width="2.5703125" style="65" customWidth="1"/>
    <col min="4357" max="4357" width="10.5703125" style="65" customWidth="1"/>
    <col min="4358" max="4358" width="1.5703125" style="65" customWidth="1"/>
    <col min="4359" max="4359" width="59" style="65" customWidth="1"/>
    <col min="4360" max="4360" width="9.7109375" style="65" customWidth="1"/>
    <col min="4361" max="4361" width="1" style="65" customWidth="1"/>
    <col min="4362" max="4362" width="6.28515625" style="65" bestFit="1" customWidth="1"/>
    <col min="4363" max="4363" width="8.5703125" style="65" customWidth="1"/>
    <col min="4364" max="4364" width="9.28515625" style="65" customWidth="1"/>
    <col min="4365" max="4365" width="7.85546875" style="65" bestFit="1" customWidth="1"/>
    <col min="4366" max="4366" width="6.7109375" style="65" bestFit="1" customWidth="1"/>
    <col min="4367" max="4367" width="7" style="65" customWidth="1"/>
    <col min="4368" max="4369" width="11.42578125" style="65"/>
    <col min="4370" max="4370" width="4.7109375" style="65" customWidth="1"/>
    <col min="4371" max="4371" width="5" style="65" customWidth="1"/>
    <col min="4372" max="4372" width="2.28515625" style="65" customWidth="1"/>
    <col min="4373" max="4373" width="26" style="65" customWidth="1"/>
    <col min="4374" max="4374" width="8" style="65" customWidth="1"/>
    <col min="4375" max="4375" width="1" style="65" customWidth="1"/>
    <col min="4376" max="4376" width="6.7109375" style="65" customWidth="1"/>
    <col min="4377" max="4377" width="1" style="65" customWidth="1"/>
    <col min="4378" max="4378" width="6.7109375" style="65" customWidth="1"/>
    <col min="4379" max="4379" width="1" style="65" customWidth="1"/>
    <col min="4380" max="4380" width="6.7109375" style="65" customWidth="1"/>
    <col min="4381" max="4381" width="1" style="65" customWidth="1"/>
    <col min="4382" max="4382" width="6.7109375" style="65" customWidth="1"/>
    <col min="4383" max="4383" width="1" style="65" customWidth="1"/>
    <col min="4384" max="4384" width="6.7109375" style="65" customWidth="1"/>
    <col min="4385" max="4385" width="1" style="65" customWidth="1"/>
    <col min="4386" max="4387" width="6.7109375" style="65" customWidth="1"/>
    <col min="4388" max="4608" width="11.42578125" style="65"/>
    <col min="4609" max="4611" width="0" style="65" hidden="1" customWidth="1"/>
    <col min="4612" max="4612" width="2.5703125" style="65" customWidth="1"/>
    <col min="4613" max="4613" width="10.5703125" style="65" customWidth="1"/>
    <col min="4614" max="4614" width="1.5703125" style="65" customWidth="1"/>
    <col min="4615" max="4615" width="59" style="65" customWidth="1"/>
    <col min="4616" max="4616" width="9.7109375" style="65" customWidth="1"/>
    <col min="4617" max="4617" width="1" style="65" customWidth="1"/>
    <col min="4618" max="4618" width="6.28515625" style="65" bestFit="1" customWidth="1"/>
    <col min="4619" max="4619" width="8.5703125" style="65" customWidth="1"/>
    <col min="4620" max="4620" width="9.28515625" style="65" customWidth="1"/>
    <col min="4621" max="4621" width="7.85546875" style="65" bestFit="1" customWidth="1"/>
    <col min="4622" max="4622" width="6.7109375" style="65" bestFit="1" customWidth="1"/>
    <col min="4623" max="4623" width="7" style="65" customWidth="1"/>
    <col min="4624" max="4625" width="11.42578125" style="65"/>
    <col min="4626" max="4626" width="4.7109375" style="65" customWidth="1"/>
    <col min="4627" max="4627" width="5" style="65" customWidth="1"/>
    <col min="4628" max="4628" width="2.28515625" style="65" customWidth="1"/>
    <col min="4629" max="4629" width="26" style="65" customWidth="1"/>
    <col min="4630" max="4630" width="8" style="65" customWidth="1"/>
    <col min="4631" max="4631" width="1" style="65" customWidth="1"/>
    <col min="4632" max="4632" width="6.7109375" style="65" customWidth="1"/>
    <col min="4633" max="4633" width="1" style="65" customWidth="1"/>
    <col min="4634" max="4634" width="6.7109375" style="65" customWidth="1"/>
    <col min="4635" max="4635" width="1" style="65" customWidth="1"/>
    <col min="4636" max="4636" width="6.7109375" style="65" customWidth="1"/>
    <col min="4637" max="4637" width="1" style="65" customWidth="1"/>
    <col min="4638" max="4638" width="6.7109375" style="65" customWidth="1"/>
    <col min="4639" max="4639" width="1" style="65" customWidth="1"/>
    <col min="4640" max="4640" width="6.7109375" style="65" customWidth="1"/>
    <col min="4641" max="4641" width="1" style="65" customWidth="1"/>
    <col min="4642" max="4643" width="6.7109375" style="65" customWidth="1"/>
    <col min="4644" max="4864" width="11.42578125" style="65"/>
    <col min="4865" max="4867" width="0" style="65" hidden="1" customWidth="1"/>
    <col min="4868" max="4868" width="2.5703125" style="65" customWidth="1"/>
    <col min="4869" max="4869" width="10.5703125" style="65" customWidth="1"/>
    <col min="4870" max="4870" width="1.5703125" style="65" customWidth="1"/>
    <col min="4871" max="4871" width="59" style="65" customWidth="1"/>
    <col min="4872" max="4872" width="9.7109375" style="65" customWidth="1"/>
    <col min="4873" max="4873" width="1" style="65" customWidth="1"/>
    <col min="4874" max="4874" width="6.28515625" style="65" bestFit="1" customWidth="1"/>
    <col min="4875" max="4875" width="8.5703125" style="65" customWidth="1"/>
    <col min="4876" max="4876" width="9.28515625" style="65" customWidth="1"/>
    <col min="4877" max="4877" width="7.85546875" style="65" bestFit="1" customWidth="1"/>
    <col min="4878" max="4878" width="6.7109375" style="65" bestFit="1" customWidth="1"/>
    <col min="4879" max="4879" width="7" style="65" customWidth="1"/>
    <col min="4880" max="4881" width="11.42578125" style="65"/>
    <col min="4882" max="4882" width="4.7109375" style="65" customWidth="1"/>
    <col min="4883" max="4883" width="5" style="65" customWidth="1"/>
    <col min="4884" max="4884" width="2.28515625" style="65" customWidth="1"/>
    <col min="4885" max="4885" width="26" style="65" customWidth="1"/>
    <col min="4886" max="4886" width="8" style="65" customWidth="1"/>
    <col min="4887" max="4887" width="1" style="65" customWidth="1"/>
    <col min="4888" max="4888" width="6.7109375" style="65" customWidth="1"/>
    <col min="4889" max="4889" width="1" style="65" customWidth="1"/>
    <col min="4890" max="4890" width="6.7109375" style="65" customWidth="1"/>
    <col min="4891" max="4891" width="1" style="65" customWidth="1"/>
    <col min="4892" max="4892" width="6.7109375" style="65" customWidth="1"/>
    <col min="4893" max="4893" width="1" style="65" customWidth="1"/>
    <col min="4894" max="4894" width="6.7109375" style="65" customWidth="1"/>
    <col min="4895" max="4895" width="1" style="65" customWidth="1"/>
    <col min="4896" max="4896" width="6.7109375" style="65" customWidth="1"/>
    <col min="4897" max="4897" width="1" style="65" customWidth="1"/>
    <col min="4898" max="4899" width="6.7109375" style="65" customWidth="1"/>
    <col min="4900" max="5120" width="11.42578125" style="65"/>
    <col min="5121" max="5123" width="0" style="65" hidden="1" customWidth="1"/>
    <col min="5124" max="5124" width="2.5703125" style="65" customWidth="1"/>
    <col min="5125" max="5125" width="10.5703125" style="65" customWidth="1"/>
    <col min="5126" max="5126" width="1.5703125" style="65" customWidth="1"/>
    <col min="5127" max="5127" width="59" style="65" customWidth="1"/>
    <col min="5128" max="5128" width="9.7109375" style="65" customWidth="1"/>
    <col min="5129" max="5129" width="1" style="65" customWidth="1"/>
    <col min="5130" max="5130" width="6.28515625" style="65" bestFit="1" customWidth="1"/>
    <col min="5131" max="5131" width="8.5703125" style="65" customWidth="1"/>
    <col min="5132" max="5132" width="9.28515625" style="65" customWidth="1"/>
    <col min="5133" max="5133" width="7.85546875" style="65" bestFit="1" customWidth="1"/>
    <col min="5134" max="5134" width="6.7109375" style="65" bestFit="1" customWidth="1"/>
    <col min="5135" max="5135" width="7" style="65" customWidth="1"/>
    <col min="5136" max="5137" width="11.42578125" style="65"/>
    <col min="5138" max="5138" width="4.7109375" style="65" customWidth="1"/>
    <col min="5139" max="5139" width="5" style="65" customWidth="1"/>
    <col min="5140" max="5140" width="2.28515625" style="65" customWidth="1"/>
    <col min="5141" max="5141" width="26" style="65" customWidth="1"/>
    <col min="5142" max="5142" width="8" style="65" customWidth="1"/>
    <col min="5143" max="5143" width="1" style="65" customWidth="1"/>
    <col min="5144" max="5144" width="6.7109375" style="65" customWidth="1"/>
    <col min="5145" max="5145" width="1" style="65" customWidth="1"/>
    <col min="5146" max="5146" width="6.7109375" style="65" customWidth="1"/>
    <col min="5147" max="5147" width="1" style="65" customWidth="1"/>
    <col min="5148" max="5148" width="6.7109375" style="65" customWidth="1"/>
    <col min="5149" max="5149" width="1" style="65" customWidth="1"/>
    <col min="5150" max="5150" width="6.7109375" style="65" customWidth="1"/>
    <col min="5151" max="5151" width="1" style="65" customWidth="1"/>
    <col min="5152" max="5152" width="6.7109375" style="65" customWidth="1"/>
    <col min="5153" max="5153" width="1" style="65" customWidth="1"/>
    <col min="5154" max="5155" width="6.7109375" style="65" customWidth="1"/>
    <col min="5156" max="5376" width="11.42578125" style="65"/>
    <col min="5377" max="5379" width="0" style="65" hidden="1" customWidth="1"/>
    <col min="5380" max="5380" width="2.5703125" style="65" customWidth="1"/>
    <col min="5381" max="5381" width="10.5703125" style="65" customWidth="1"/>
    <col min="5382" max="5382" width="1.5703125" style="65" customWidth="1"/>
    <col min="5383" max="5383" width="59" style="65" customWidth="1"/>
    <col min="5384" max="5384" width="9.7109375" style="65" customWidth="1"/>
    <col min="5385" max="5385" width="1" style="65" customWidth="1"/>
    <col min="5386" max="5386" width="6.28515625" style="65" bestFit="1" customWidth="1"/>
    <col min="5387" max="5387" width="8.5703125" style="65" customWidth="1"/>
    <col min="5388" max="5388" width="9.28515625" style="65" customWidth="1"/>
    <col min="5389" max="5389" width="7.85546875" style="65" bestFit="1" customWidth="1"/>
    <col min="5390" max="5390" width="6.7109375" style="65" bestFit="1" customWidth="1"/>
    <col min="5391" max="5391" width="7" style="65" customWidth="1"/>
    <col min="5392" max="5393" width="11.42578125" style="65"/>
    <col min="5394" max="5394" width="4.7109375" style="65" customWidth="1"/>
    <col min="5395" max="5395" width="5" style="65" customWidth="1"/>
    <col min="5396" max="5396" width="2.28515625" style="65" customWidth="1"/>
    <col min="5397" max="5397" width="26" style="65" customWidth="1"/>
    <col min="5398" max="5398" width="8" style="65" customWidth="1"/>
    <col min="5399" max="5399" width="1" style="65" customWidth="1"/>
    <col min="5400" max="5400" width="6.7109375" style="65" customWidth="1"/>
    <col min="5401" max="5401" width="1" style="65" customWidth="1"/>
    <col min="5402" max="5402" width="6.7109375" style="65" customWidth="1"/>
    <col min="5403" max="5403" width="1" style="65" customWidth="1"/>
    <col min="5404" max="5404" width="6.7109375" style="65" customWidth="1"/>
    <col min="5405" max="5405" width="1" style="65" customWidth="1"/>
    <col min="5406" max="5406" width="6.7109375" style="65" customWidth="1"/>
    <col min="5407" max="5407" width="1" style="65" customWidth="1"/>
    <col min="5408" max="5408" width="6.7109375" style="65" customWidth="1"/>
    <col min="5409" max="5409" width="1" style="65" customWidth="1"/>
    <col min="5410" max="5411" width="6.7109375" style="65" customWidth="1"/>
    <col min="5412" max="5632" width="11.42578125" style="65"/>
    <col min="5633" max="5635" width="0" style="65" hidden="1" customWidth="1"/>
    <col min="5636" max="5636" width="2.5703125" style="65" customWidth="1"/>
    <col min="5637" max="5637" width="10.5703125" style="65" customWidth="1"/>
    <col min="5638" max="5638" width="1.5703125" style="65" customWidth="1"/>
    <col min="5639" max="5639" width="59" style="65" customWidth="1"/>
    <col min="5640" max="5640" width="9.7109375" style="65" customWidth="1"/>
    <col min="5641" max="5641" width="1" style="65" customWidth="1"/>
    <col min="5642" max="5642" width="6.28515625" style="65" bestFit="1" customWidth="1"/>
    <col min="5643" max="5643" width="8.5703125" style="65" customWidth="1"/>
    <col min="5644" max="5644" width="9.28515625" style="65" customWidth="1"/>
    <col min="5645" max="5645" width="7.85546875" style="65" bestFit="1" customWidth="1"/>
    <col min="5646" max="5646" width="6.7109375" style="65" bestFit="1" customWidth="1"/>
    <col min="5647" max="5647" width="7" style="65" customWidth="1"/>
    <col min="5648" max="5649" width="11.42578125" style="65"/>
    <col min="5650" max="5650" width="4.7109375" style="65" customWidth="1"/>
    <col min="5651" max="5651" width="5" style="65" customWidth="1"/>
    <col min="5652" max="5652" width="2.28515625" style="65" customWidth="1"/>
    <col min="5653" max="5653" width="26" style="65" customWidth="1"/>
    <col min="5654" max="5654" width="8" style="65" customWidth="1"/>
    <col min="5655" max="5655" width="1" style="65" customWidth="1"/>
    <col min="5656" max="5656" width="6.7109375" style="65" customWidth="1"/>
    <col min="5657" max="5657" width="1" style="65" customWidth="1"/>
    <col min="5658" max="5658" width="6.7109375" style="65" customWidth="1"/>
    <col min="5659" max="5659" width="1" style="65" customWidth="1"/>
    <col min="5660" max="5660" width="6.7109375" style="65" customWidth="1"/>
    <col min="5661" max="5661" width="1" style="65" customWidth="1"/>
    <col min="5662" max="5662" width="6.7109375" style="65" customWidth="1"/>
    <col min="5663" max="5663" width="1" style="65" customWidth="1"/>
    <col min="5664" max="5664" width="6.7109375" style="65" customWidth="1"/>
    <col min="5665" max="5665" width="1" style="65" customWidth="1"/>
    <col min="5666" max="5667" width="6.7109375" style="65" customWidth="1"/>
    <col min="5668" max="5888" width="11.42578125" style="65"/>
    <col min="5889" max="5891" width="0" style="65" hidden="1" customWidth="1"/>
    <col min="5892" max="5892" width="2.5703125" style="65" customWidth="1"/>
    <col min="5893" max="5893" width="10.5703125" style="65" customWidth="1"/>
    <col min="5894" max="5894" width="1.5703125" style="65" customWidth="1"/>
    <col min="5895" max="5895" width="59" style="65" customWidth="1"/>
    <col min="5896" max="5896" width="9.7109375" style="65" customWidth="1"/>
    <col min="5897" max="5897" width="1" style="65" customWidth="1"/>
    <col min="5898" max="5898" width="6.28515625" style="65" bestFit="1" customWidth="1"/>
    <col min="5899" max="5899" width="8.5703125" style="65" customWidth="1"/>
    <col min="5900" max="5900" width="9.28515625" style="65" customWidth="1"/>
    <col min="5901" max="5901" width="7.85546875" style="65" bestFit="1" customWidth="1"/>
    <col min="5902" max="5902" width="6.7109375" style="65" bestFit="1" customWidth="1"/>
    <col min="5903" max="5903" width="7" style="65" customWidth="1"/>
    <col min="5904" max="5905" width="11.42578125" style="65"/>
    <col min="5906" max="5906" width="4.7109375" style="65" customWidth="1"/>
    <col min="5907" max="5907" width="5" style="65" customWidth="1"/>
    <col min="5908" max="5908" width="2.28515625" style="65" customWidth="1"/>
    <col min="5909" max="5909" width="26" style="65" customWidth="1"/>
    <col min="5910" max="5910" width="8" style="65" customWidth="1"/>
    <col min="5911" max="5911" width="1" style="65" customWidth="1"/>
    <col min="5912" max="5912" width="6.7109375" style="65" customWidth="1"/>
    <col min="5913" max="5913" width="1" style="65" customWidth="1"/>
    <col min="5914" max="5914" width="6.7109375" style="65" customWidth="1"/>
    <col min="5915" max="5915" width="1" style="65" customWidth="1"/>
    <col min="5916" max="5916" width="6.7109375" style="65" customWidth="1"/>
    <col min="5917" max="5917" width="1" style="65" customWidth="1"/>
    <col min="5918" max="5918" width="6.7109375" style="65" customWidth="1"/>
    <col min="5919" max="5919" width="1" style="65" customWidth="1"/>
    <col min="5920" max="5920" width="6.7109375" style="65" customWidth="1"/>
    <col min="5921" max="5921" width="1" style="65" customWidth="1"/>
    <col min="5922" max="5923" width="6.7109375" style="65" customWidth="1"/>
    <col min="5924" max="6144" width="11.42578125" style="65"/>
    <col min="6145" max="6147" width="0" style="65" hidden="1" customWidth="1"/>
    <col min="6148" max="6148" width="2.5703125" style="65" customWidth="1"/>
    <col min="6149" max="6149" width="10.5703125" style="65" customWidth="1"/>
    <col min="6150" max="6150" width="1.5703125" style="65" customWidth="1"/>
    <col min="6151" max="6151" width="59" style="65" customWidth="1"/>
    <col min="6152" max="6152" width="9.7109375" style="65" customWidth="1"/>
    <col min="6153" max="6153" width="1" style="65" customWidth="1"/>
    <col min="6154" max="6154" width="6.28515625" style="65" bestFit="1" customWidth="1"/>
    <col min="6155" max="6155" width="8.5703125" style="65" customWidth="1"/>
    <col min="6156" max="6156" width="9.28515625" style="65" customWidth="1"/>
    <col min="6157" max="6157" width="7.85546875" style="65" bestFit="1" customWidth="1"/>
    <col min="6158" max="6158" width="6.7109375" style="65" bestFit="1" customWidth="1"/>
    <col min="6159" max="6159" width="7" style="65" customWidth="1"/>
    <col min="6160" max="6161" width="11.42578125" style="65"/>
    <col min="6162" max="6162" width="4.7109375" style="65" customWidth="1"/>
    <col min="6163" max="6163" width="5" style="65" customWidth="1"/>
    <col min="6164" max="6164" width="2.28515625" style="65" customWidth="1"/>
    <col min="6165" max="6165" width="26" style="65" customWidth="1"/>
    <col min="6166" max="6166" width="8" style="65" customWidth="1"/>
    <col min="6167" max="6167" width="1" style="65" customWidth="1"/>
    <col min="6168" max="6168" width="6.7109375" style="65" customWidth="1"/>
    <col min="6169" max="6169" width="1" style="65" customWidth="1"/>
    <col min="6170" max="6170" width="6.7109375" style="65" customWidth="1"/>
    <col min="6171" max="6171" width="1" style="65" customWidth="1"/>
    <col min="6172" max="6172" width="6.7109375" style="65" customWidth="1"/>
    <col min="6173" max="6173" width="1" style="65" customWidth="1"/>
    <col min="6174" max="6174" width="6.7109375" style="65" customWidth="1"/>
    <col min="6175" max="6175" width="1" style="65" customWidth="1"/>
    <col min="6176" max="6176" width="6.7109375" style="65" customWidth="1"/>
    <col min="6177" max="6177" width="1" style="65" customWidth="1"/>
    <col min="6178" max="6179" width="6.7109375" style="65" customWidth="1"/>
    <col min="6180" max="6400" width="11.42578125" style="65"/>
    <col min="6401" max="6403" width="0" style="65" hidden="1" customWidth="1"/>
    <col min="6404" max="6404" width="2.5703125" style="65" customWidth="1"/>
    <col min="6405" max="6405" width="10.5703125" style="65" customWidth="1"/>
    <col min="6406" max="6406" width="1.5703125" style="65" customWidth="1"/>
    <col min="6407" max="6407" width="59" style="65" customWidth="1"/>
    <col min="6408" max="6408" width="9.7109375" style="65" customWidth="1"/>
    <col min="6409" max="6409" width="1" style="65" customWidth="1"/>
    <col min="6410" max="6410" width="6.28515625" style="65" bestFit="1" customWidth="1"/>
    <col min="6411" max="6411" width="8.5703125" style="65" customWidth="1"/>
    <col min="6412" max="6412" width="9.28515625" style="65" customWidth="1"/>
    <col min="6413" max="6413" width="7.85546875" style="65" bestFit="1" customWidth="1"/>
    <col min="6414" max="6414" width="6.7109375" style="65" bestFit="1" customWidth="1"/>
    <col min="6415" max="6415" width="7" style="65" customWidth="1"/>
    <col min="6416" max="6417" width="11.42578125" style="65"/>
    <col min="6418" max="6418" width="4.7109375" style="65" customWidth="1"/>
    <col min="6419" max="6419" width="5" style="65" customWidth="1"/>
    <col min="6420" max="6420" width="2.28515625" style="65" customWidth="1"/>
    <col min="6421" max="6421" width="26" style="65" customWidth="1"/>
    <col min="6422" max="6422" width="8" style="65" customWidth="1"/>
    <col min="6423" max="6423" width="1" style="65" customWidth="1"/>
    <col min="6424" max="6424" width="6.7109375" style="65" customWidth="1"/>
    <col min="6425" max="6425" width="1" style="65" customWidth="1"/>
    <col min="6426" max="6426" width="6.7109375" style="65" customWidth="1"/>
    <col min="6427" max="6427" width="1" style="65" customWidth="1"/>
    <col min="6428" max="6428" width="6.7109375" style="65" customWidth="1"/>
    <col min="6429" max="6429" width="1" style="65" customWidth="1"/>
    <col min="6430" max="6430" width="6.7109375" style="65" customWidth="1"/>
    <col min="6431" max="6431" width="1" style="65" customWidth="1"/>
    <col min="6432" max="6432" width="6.7109375" style="65" customWidth="1"/>
    <col min="6433" max="6433" width="1" style="65" customWidth="1"/>
    <col min="6434" max="6435" width="6.7109375" style="65" customWidth="1"/>
    <col min="6436" max="6656" width="11.42578125" style="65"/>
    <col min="6657" max="6659" width="0" style="65" hidden="1" customWidth="1"/>
    <col min="6660" max="6660" width="2.5703125" style="65" customWidth="1"/>
    <col min="6661" max="6661" width="10.5703125" style="65" customWidth="1"/>
    <col min="6662" max="6662" width="1.5703125" style="65" customWidth="1"/>
    <col min="6663" max="6663" width="59" style="65" customWidth="1"/>
    <col min="6664" max="6664" width="9.7109375" style="65" customWidth="1"/>
    <col min="6665" max="6665" width="1" style="65" customWidth="1"/>
    <col min="6666" max="6666" width="6.28515625" style="65" bestFit="1" customWidth="1"/>
    <col min="6667" max="6667" width="8.5703125" style="65" customWidth="1"/>
    <col min="6668" max="6668" width="9.28515625" style="65" customWidth="1"/>
    <col min="6669" max="6669" width="7.85546875" style="65" bestFit="1" customWidth="1"/>
    <col min="6670" max="6670" width="6.7109375" style="65" bestFit="1" customWidth="1"/>
    <col min="6671" max="6671" width="7" style="65" customWidth="1"/>
    <col min="6672" max="6673" width="11.42578125" style="65"/>
    <col min="6674" max="6674" width="4.7109375" style="65" customWidth="1"/>
    <col min="6675" max="6675" width="5" style="65" customWidth="1"/>
    <col min="6676" max="6676" width="2.28515625" style="65" customWidth="1"/>
    <col min="6677" max="6677" width="26" style="65" customWidth="1"/>
    <col min="6678" max="6678" width="8" style="65" customWidth="1"/>
    <col min="6679" max="6679" width="1" style="65" customWidth="1"/>
    <col min="6680" max="6680" width="6.7109375" style="65" customWidth="1"/>
    <col min="6681" max="6681" width="1" style="65" customWidth="1"/>
    <col min="6682" max="6682" width="6.7109375" style="65" customWidth="1"/>
    <col min="6683" max="6683" width="1" style="65" customWidth="1"/>
    <col min="6684" max="6684" width="6.7109375" style="65" customWidth="1"/>
    <col min="6685" max="6685" width="1" style="65" customWidth="1"/>
    <col min="6686" max="6686" width="6.7109375" style="65" customWidth="1"/>
    <col min="6687" max="6687" width="1" style="65" customWidth="1"/>
    <col min="6688" max="6688" width="6.7109375" style="65" customWidth="1"/>
    <col min="6689" max="6689" width="1" style="65" customWidth="1"/>
    <col min="6690" max="6691" width="6.7109375" style="65" customWidth="1"/>
    <col min="6692" max="6912" width="11.42578125" style="65"/>
    <col min="6913" max="6915" width="0" style="65" hidden="1" customWidth="1"/>
    <col min="6916" max="6916" width="2.5703125" style="65" customWidth="1"/>
    <col min="6917" max="6917" width="10.5703125" style="65" customWidth="1"/>
    <col min="6918" max="6918" width="1.5703125" style="65" customWidth="1"/>
    <col min="6919" max="6919" width="59" style="65" customWidth="1"/>
    <col min="6920" max="6920" width="9.7109375" style="65" customWidth="1"/>
    <col min="6921" max="6921" width="1" style="65" customWidth="1"/>
    <col min="6922" max="6922" width="6.28515625" style="65" bestFit="1" customWidth="1"/>
    <col min="6923" max="6923" width="8.5703125" style="65" customWidth="1"/>
    <col min="6924" max="6924" width="9.28515625" style="65" customWidth="1"/>
    <col min="6925" max="6925" width="7.85546875" style="65" bestFit="1" customWidth="1"/>
    <col min="6926" max="6926" width="6.7109375" style="65" bestFit="1" customWidth="1"/>
    <col min="6927" max="6927" width="7" style="65" customWidth="1"/>
    <col min="6928" max="6929" width="11.42578125" style="65"/>
    <col min="6930" max="6930" width="4.7109375" style="65" customWidth="1"/>
    <col min="6931" max="6931" width="5" style="65" customWidth="1"/>
    <col min="6932" max="6932" width="2.28515625" style="65" customWidth="1"/>
    <col min="6933" max="6933" width="26" style="65" customWidth="1"/>
    <col min="6934" max="6934" width="8" style="65" customWidth="1"/>
    <col min="6935" max="6935" width="1" style="65" customWidth="1"/>
    <col min="6936" max="6936" width="6.7109375" style="65" customWidth="1"/>
    <col min="6937" max="6937" width="1" style="65" customWidth="1"/>
    <col min="6938" max="6938" width="6.7109375" style="65" customWidth="1"/>
    <col min="6939" max="6939" width="1" style="65" customWidth="1"/>
    <col min="6940" max="6940" width="6.7109375" style="65" customWidth="1"/>
    <col min="6941" max="6941" width="1" style="65" customWidth="1"/>
    <col min="6942" max="6942" width="6.7109375" style="65" customWidth="1"/>
    <col min="6943" max="6943" width="1" style="65" customWidth="1"/>
    <col min="6944" max="6944" width="6.7109375" style="65" customWidth="1"/>
    <col min="6945" max="6945" width="1" style="65" customWidth="1"/>
    <col min="6946" max="6947" width="6.7109375" style="65" customWidth="1"/>
    <col min="6948" max="7168" width="11.42578125" style="65"/>
    <col min="7169" max="7171" width="0" style="65" hidden="1" customWidth="1"/>
    <col min="7172" max="7172" width="2.5703125" style="65" customWidth="1"/>
    <col min="7173" max="7173" width="10.5703125" style="65" customWidth="1"/>
    <col min="7174" max="7174" width="1.5703125" style="65" customWidth="1"/>
    <col min="7175" max="7175" width="59" style="65" customWidth="1"/>
    <col min="7176" max="7176" width="9.7109375" style="65" customWidth="1"/>
    <col min="7177" max="7177" width="1" style="65" customWidth="1"/>
    <col min="7178" max="7178" width="6.28515625" style="65" bestFit="1" customWidth="1"/>
    <col min="7179" max="7179" width="8.5703125" style="65" customWidth="1"/>
    <col min="7180" max="7180" width="9.28515625" style="65" customWidth="1"/>
    <col min="7181" max="7181" width="7.85546875" style="65" bestFit="1" customWidth="1"/>
    <col min="7182" max="7182" width="6.7109375" style="65" bestFit="1" customWidth="1"/>
    <col min="7183" max="7183" width="7" style="65" customWidth="1"/>
    <col min="7184" max="7185" width="11.42578125" style="65"/>
    <col min="7186" max="7186" width="4.7109375" style="65" customWidth="1"/>
    <col min="7187" max="7187" width="5" style="65" customWidth="1"/>
    <col min="7188" max="7188" width="2.28515625" style="65" customWidth="1"/>
    <col min="7189" max="7189" width="26" style="65" customWidth="1"/>
    <col min="7190" max="7190" width="8" style="65" customWidth="1"/>
    <col min="7191" max="7191" width="1" style="65" customWidth="1"/>
    <col min="7192" max="7192" width="6.7109375" style="65" customWidth="1"/>
    <col min="7193" max="7193" width="1" style="65" customWidth="1"/>
    <col min="7194" max="7194" width="6.7109375" style="65" customWidth="1"/>
    <col min="7195" max="7195" width="1" style="65" customWidth="1"/>
    <col min="7196" max="7196" width="6.7109375" style="65" customWidth="1"/>
    <col min="7197" max="7197" width="1" style="65" customWidth="1"/>
    <col min="7198" max="7198" width="6.7109375" style="65" customWidth="1"/>
    <col min="7199" max="7199" width="1" style="65" customWidth="1"/>
    <col min="7200" max="7200" width="6.7109375" style="65" customWidth="1"/>
    <col min="7201" max="7201" width="1" style="65" customWidth="1"/>
    <col min="7202" max="7203" width="6.7109375" style="65" customWidth="1"/>
    <col min="7204" max="7424" width="11.42578125" style="65"/>
    <col min="7425" max="7427" width="0" style="65" hidden="1" customWidth="1"/>
    <col min="7428" max="7428" width="2.5703125" style="65" customWidth="1"/>
    <col min="7429" max="7429" width="10.5703125" style="65" customWidth="1"/>
    <col min="7430" max="7430" width="1.5703125" style="65" customWidth="1"/>
    <col min="7431" max="7431" width="59" style="65" customWidth="1"/>
    <col min="7432" max="7432" width="9.7109375" style="65" customWidth="1"/>
    <col min="7433" max="7433" width="1" style="65" customWidth="1"/>
    <col min="7434" max="7434" width="6.28515625" style="65" bestFit="1" customWidth="1"/>
    <col min="7435" max="7435" width="8.5703125" style="65" customWidth="1"/>
    <col min="7436" max="7436" width="9.28515625" style="65" customWidth="1"/>
    <col min="7437" max="7437" width="7.85546875" style="65" bestFit="1" customWidth="1"/>
    <col min="7438" max="7438" width="6.7109375" style="65" bestFit="1" customWidth="1"/>
    <col min="7439" max="7439" width="7" style="65" customWidth="1"/>
    <col min="7440" max="7441" width="11.42578125" style="65"/>
    <col min="7442" max="7442" width="4.7109375" style="65" customWidth="1"/>
    <col min="7443" max="7443" width="5" style="65" customWidth="1"/>
    <col min="7444" max="7444" width="2.28515625" style="65" customWidth="1"/>
    <col min="7445" max="7445" width="26" style="65" customWidth="1"/>
    <col min="7446" max="7446" width="8" style="65" customWidth="1"/>
    <col min="7447" max="7447" width="1" style="65" customWidth="1"/>
    <col min="7448" max="7448" width="6.7109375" style="65" customWidth="1"/>
    <col min="7449" max="7449" width="1" style="65" customWidth="1"/>
    <col min="7450" max="7450" width="6.7109375" style="65" customWidth="1"/>
    <col min="7451" max="7451" width="1" style="65" customWidth="1"/>
    <col min="7452" max="7452" width="6.7109375" style="65" customWidth="1"/>
    <col min="7453" max="7453" width="1" style="65" customWidth="1"/>
    <col min="7454" max="7454" width="6.7109375" style="65" customWidth="1"/>
    <col min="7455" max="7455" width="1" style="65" customWidth="1"/>
    <col min="7456" max="7456" width="6.7109375" style="65" customWidth="1"/>
    <col min="7457" max="7457" width="1" style="65" customWidth="1"/>
    <col min="7458" max="7459" width="6.7109375" style="65" customWidth="1"/>
    <col min="7460" max="7680" width="11.42578125" style="65"/>
    <col min="7681" max="7683" width="0" style="65" hidden="1" customWidth="1"/>
    <col min="7684" max="7684" width="2.5703125" style="65" customWidth="1"/>
    <col min="7685" max="7685" width="10.5703125" style="65" customWidth="1"/>
    <col min="7686" max="7686" width="1.5703125" style="65" customWidth="1"/>
    <col min="7687" max="7687" width="59" style="65" customWidth="1"/>
    <col min="7688" max="7688" width="9.7109375" style="65" customWidth="1"/>
    <col min="7689" max="7689" width="1" style="65" customWidth="1"/>
    <col min="7690" max="7690" width="6.28515625" style="65" bestFit="1" customWidth="1"/>
    <col min="7691" max="7691" width="8.5703125" style="65" customWidth="1"/>
    <col min="7692" max="7692" width="9.28515625" style="65" customWidth="1"/>
    <col min="7693" max="7693" width="7.85546875" style="65" bestFit="1" customWidth="1"/>
    <col min="7694" max="7694" width="6.7109375" style="65" bestFit="1" customWidth="1"/>
    <col min="7695" max="7695" width="7" style="65" customWidth="1"/>
    <col min="7696" max="7697" width="11.42578125" style="65"/>
    <col min="7698" max="7698" width="4.7109375" style="65" customWidth="1"/>
    <col min="7699" max="7699" width="5" style="65" customWidth="1"/>
    <col min="7700" max="7700" width="2.28515625" style="65" customWidth="1"/>
    <col min="7701" max="7701" width="26" style="65" customWidth="1"/>
    <col min="7702" max="7702" width="8" style="65" customWidth="1"/>
    <col min="7703" max="7703" width="1" style="65" customWidth="1"/>
    <col min="7704" max="7704" width="6.7109375" style="65" customWidth="1"/>
    <col min="7705" max="7705" width="1" style="65" customWidth="1"/>
    <col min="7706" max="7706" width="6.7109375" style="65" customWidth="1"/>
    <col min="7707" max="7707" width="1" style="65" customWidth="1"/>
    <col min="7708" max="7708" width="6.7109375" style="65" customWidth="1"/>
    <col min="7709" max="7709" width="1" style="65" customWidth="1"/>
    <col min="7710" max="7710" width="6.7109375" style="65" customWidth="1"/>
    <col min="7711" max="7711" width="1" style="65" customWidth="1"/>
    <col min="7712" max="7712" width="6.7109375" style="65" customWidth="1"/>
    <col min="7713" max="7713" width="1" style="65" customWidth="1"/>
    <col min="7714" max="7715" width="6.7109375" style="65" customWidth="1"/>
    <col min="7716" max="7936" width="11.42578125" style="65"/>
    <col min="7937" max="7939" width="0" style="65" hidden="1" customWidth="1"/>
    <col min="7940" max="7940" width="2.5703125" style="65" customWidth="1"/>
    <col min="7941" max="7941" width="10.5703125" style="65" customWidth="1"/>
    <col min="7942" max="7942" width="1.5703125" style="65" customWidth="1"/>
    <col min="7943" max="7943" width="59" style="65" customWidth="1"/>
    <col min="7944" max="7944" width="9.7109375" style="65" customWidth="1"/>
    <col min="7945" max="7945" width="1" style="65" customWidth="1"/>
    <col min="7946" max="7946" width="6.28515625" style="65" bestFit="1" customWidth="1"/>
    <col min="7947" max="7947" width="8.5703125" style="65" customWidth="1"/>
    <col min="7948" max="7948" width="9.28515625" style="65" customWidth="1"/>
    <col min="7949" max="7949" width="7.85546875" style="65" bestFit="1" customWidth="1"/>
    <col min="7950" max="7950" width="6.7109375" style="65" bestFit="1" customWidth="1"/>
    <col min="7951" max="7951" width="7" style="65" customWidth="1"/>
    <col min="7952" max="7953" width="11.42578125" style="65"/>
    <col min="7954" max="7954" width="4.7109375" style="65" customWidth="1"/>
    <col min="7955" max="7955" width="5" style="65" customWidth="1"/>
    <col min="7956" max="7956" width="2.28515625" style="65" customWidth="1"/>
    <col min="7957" max="7957" width="26" style="65" customWidth="1"/>
    <col min="7958" max="7958" width="8" style="65" customWidth="1"/>
    <col min="7959" max="7959" width="1" style="65" customWidth="1"/>
    <col min="7960" max="7960" width="6.7109375" style="65" customWidth="1"/>
    <col min="7961" max="7961" width="1" style="65" customWidth="1"/>
    <col min="7962" max="7962" width="6.7109375" style="65" customWidth="1"/>
    <col min="7963" max="7963" width="1" style="65" customWidth="1"/>
    <col min="7964" max="7964" width="6.7109375" style="65" customWidth="1"/>
    <col min="7965" max="7965" width="1" style="65" customWidth="1"/>
    <col min="7966" max="7966" width="6.7109375" style="65" customWidth="1"/>
    <col min="7967" max="7967" width="1" style="65" customWidth="1"/>
    <col min="7968" max="7968" width="6.7109375" style="65" customWidth="1"/>
    <col min="7969" max="7969" width="1" style="65" customWidth="1"/>
    <col min="7970" max="7971" width="6.7109375" style="65" customWidth="1"/>
    <col min="7972" max="8192" width="11.42578125" style="65"/>
    <col min="8193" max="8195" width="0" style="65" hidden="1" customWidth="1"/>
    <col min="8196" max="8196" width="2.5703125" style="65" customWidth="1"/>
    <col min="8197" max="8197" width="10.5703125" style="65" customWidth="1"/>
    <col min="8198" max="8198" width="1.5703125" style="65" customWidth="1"/>
    <col min="8199" max="8199" width="59" style="65" customWidth="1"/>
    <col min="8200" max="8200" width="9.7109375" style="65" customWidth="1"/>
    <col min="8201" max="8201" width="1" style="65" customWidth="1"/>
    <col min="8202" max="8202" width="6.28515625" style="65" bestFit="1" customWidth="1"/>
    <col min="8203" max="8203" width="8.5703125" style="65" customWidth="1"/>
    <col min="8204" max="8204" width="9.28515625" style="65" customWidth="1"/>
    <col min="8205" max="8205" width="7.85546875" style="65" bestFit="1" customWidth="1"/>
    <col min="8206" max="8206" width="6.7109375" style="65" bestFit="1" customWidth="1"/>
    <col min="8207" max="8207" width="7" style="65" customWidth="1"/>
    <col min="8208" max="8209" width="11.42578125" style="65"/>
    <col min="8210" max="8210" width="4.7109375" style="65" customWidth="1"/>
    <col min="8211" max="8211" width="5" style="65" customWidth="1"/>
    <col min="8212" max="8212" width="2.28515625" style="65" customWidth="1"/>
    <col min="8213" max="8213" width="26" style="65" customWidth="1"/>
    <col min="8214" max="8214" width="8" style="65" customWidth="1"/>
    <col min="8215" max="8215" width="1" style="65" customWidth="1"/>
    <col min="8216" max="8216" width="6.7109375" style="65" customWidth="1"/>
    <col min="8217" max="8217" width="1" style="65" customWidth="1"/>
    <col min="8218" max="8218" width="6.7109375" style="65" customWidth="1"/>
    <col min="8219" max="8219" width="1" style="65" customWidth="1"/>
    <col min="8220" max="8220" width="6.7109375" style="65" customWidth="1"/>
    <col min="8221" max="8221" width="1" style="65" customWidth="1"/>
    <col min="8222" max="8222" width="6.7109375" style="65" customWidth="1"/>
    <col min="8223" max="8223" width="1" style="65" customWidth="1"/>
    <col min="8224" max="8224" width="6.7109375" style="65" customWidth="1"/>
    <col min="8225" max="8225" width="1" style="65" customWidth="1"/>
    <col min="8226" max="8227" width="6.7109375" style="65" customWidth="1"/>
    <col min="8228" max="8448" width="11.42578125" style="65"/>
    <col min="8449" max="8451" width="0" style="65" hidden="1" customWidth="1"/>
    <col min="8452" max="8452" width="2.5703125" style="65" customWidth="1"/>
    <col min="8453" max="8453" width="10.5703125" style="65" customWidth="1"/>
    <col min="8454" max="8454" width="1.5703125" style="65" customWidth="1"/>
    <col min="8455" max="8455" width="59" style="65" customWidth="1"/>
    <col min="8456" max="8456" width="9.7109375" style="65" customWidth="1"/>
    <col min="8457" max="8457" width="1" style="65" customWidth="1"/>
    <col min="8458" max="8458" width="6.28515625" style="65" bestFit="1" customWidth="1"/>
    <col min="8459" max="8459" width="8.5703125" style="65" customWidth="1"/>
    <col min="8460" max="8460" width="9.28515625" style="65" customWidth="1"/>
    <col min="8461" max="8461" width="7.85546875" style="65" bestFit="1" customWidth="1"/>
    <col min="8462" max="8462" width="6.7109375" style="65" bestFit="1" customWidth="1"/>
    <col min="8463" max="8463" width="7" style="65" customWidth="1"/>
    <col min="8464" max="8465" width="11.42578125" style="65"/>
    <col min="8466" max="8466" width="4.7109375" style="65" customWidth="1"/>
    <col min="8467" max="8467" width="5" style="65" customWidth="1"/>
    <col min="8468" max="8468" width="2.28515625" style="65" customWidth="1"/>
    <col min="8469" max="8469" width="26" style="65" customWidth="1"/>
    <col min="8470" max="8470" width="8" style="65" customWidth="1"/>
    <col min="8471" max="8471" width="1" style="65" customWidth="1"/>
    <col min="8472" max="8472" width="6.7109375" style="65" customWidth="1"/>
    <col min="8473" max="8473" width="1" style="65" customWidth="1"/>
    <col min="8474" max="8474" width="6.7109375" style="65" customWidth="1"/>
    <col min="8475" max="8475" width="1" style="65" customWidth="1"/>
    <col min="8476" max="8476" width="6.7109375" style="65" customWidth="1"/>
    <col min="8477" max="8477" width="1" style="65" customWidth="1"/>
    <col min="8478" max="8478" width="6.7109375" style="65" customWidth="1"/>
    <col min="8479" max="8479" width="1" style="65" customWidth="1"/>
    <col min="8480" max="8480" width="6.7109375" style="65" customWidth="1"/>
    <col min="8481" max="8481" width="1" style="65" customWidth="1"/>
    <col min="8482" max="8483" width="6.7109375" style="65" customWidth="1"/>
    <col min="8484" max="8704" width="11.42578125" style="65"/>
    <col min="8705" max="8707" width="0" style="65" hidden="1" customWidth="1"/>
    <col min="8708" max="8708" width="2.5703125" style="65" customWidth="1"/>
    <col min="8709" max="8709" width="10.5703125" style="65" customWidth="1"/>
    <col min="8710" max="8710" width="1.5703125" style="65" customWidth="1"/>
    <col min="8711" max="8711" width="59" style="65" customWidth="1"/>
    <col min="8712" max="8712" width="9.7109375" style="65" customWidth="1"/>
    <col min="8713" max="8713" width="1" style="65" customWidth="1"/>
    <col min="8714" max="8714" width="6.28515625" style="65" bestFit="1" customWidth="1"/>
    <col min="8715" max="8715" width="8.5703125" style="65" customWidth="1"/>
    <col min="8716" max="8716" width="9.28515625" style="65" customWidth="1"/>
    <col min="8717" max="8717" width="7.85546875" style="65" bestFit="1" customWidth="1"/>
    <col min="8718" max="8718" width="6.7109375" style="65" bestFit="1" customWidth="1"/>
    <col min="8719" max="8719" width="7" style="65" customWidth="1"/>
    <col min="8720" max="8721" width="11.42578125" style="65"/>
    <col min="8722" max="8722" width="4.7109375" style="65" customWidth="1"/>
    <col min="8723" max="8723" width="5" style="65" customWidth="1"/>
    <col min="8724" max="8724" width="2.28515625" style="65" customWidth="1"/>
    <col min="8725" max="8725" width="26" style="65" customWidth="1"/>
    <col min="8726" max="8726" width="8" style="65" customWidth="1"/>
    <col min="8727" max="8727" width="1" style="65" customWidth="1"/>
    <col min="8728" max="8728" width="6.7109375" style="65" customWidth="1"/>
    <col min="8729" max="8729" width="1" style="65" customWidth="1"/>
    <col min="8730" max="8730" width="6.7109375" style="65" customWidth="1"/>
    <col min="8731" max="8731" width="1" style="65" customWidth="1"/>
    <col min="8732" max="8732" width="6.7109375" style="65" customWidth="1"/>
    <col min="8733" max="8733" width="1" style="65" customWidth="1"/>
    <col min="8734" max="8734" width="6.7109375" style="65" customWidth="1"/>
    <col min="8735" max="8735" width="1" style="65" customWidth="1"/>
    <col min="8736" max="8736" width="6.7109375" style="65" customWidth="1"/>
    <col min="8737" max="8737" width="1" style="65" customWidth="1"/>
    <col min="8738" max="8739" width="6.7109375" style="65" customWidth="1"/>
    <col min="8740" max="8960" width="11.42578125" style="65"/>
    <col min="8961" max="8963" width="0" style="65" hidden="1" customWidth="1"/>
    <col min="8964" max="8964" width="2.5703125" style="65" customWidth="1"/>
    <col min="8965" max="8965" width="10.5703125" style="65" customWidth="1"/>
    <col min="8966" max="8966" width="1.5703125" style="65" customWidth="1"/>
    <col min="8967" max="8967" width="59" style="65" customWidth="1"/>
    <col min="8968" max="8968" width="9.7109375" style="65" customWidth="1"/>
    <col min="8969" max="8969" width="1" style="65" customWidth="1"/>
    <col min="8970" max="8970" width="6.28515625" style="65" bestFit="1" customWidth="1"/>
    <col min="8971" max="8971" width="8.5703125" style="65" customWidth="1"/>
    <col min="8972" max="8972" width="9.28515625" style="65" customWidth="1"/>
    <col min="8973" max="8973" width="7.85546875" style="65" bestFit="1" customWidth="1"/>
    <col min="8974" max="8974" width="6.7109375" style="65" bestFit="1" customWidth="1"/>
    <col min="8975" max="8975" width="7" style="65" customWidth="1"/>
    <col min="8976" max="8977" width="11.42578125" style="65"/>
    <col min="8978" max="8978" width="4.7109375" style="65" customWidth="1"/>
    <col min="8979" max="8979" width="5" style="65" customWidth="1"/>
    <col min="8980" max="8980" width="2.28515625" style="65" customWidth="1"/>
    <col min="8981" max="8981" width="26" style="65" customWidth="1"/>
    <col min="8982" max="8982" width="8" style="65" customWidth="1"/>
    <col min="8983" max="8983" width="1" style="65" customWidth="1"/>
    <col min="8984" max="8984" width="6.7109375" style="65" customWidth="1"/>
    <col min="8985" max="8985" width="1" style="65" customWidth="1"/>
    <col min="8986" max="8986" width="6.7109375" style="65" customWidth="1"/>
    <col min="8987" max="8987" width="1" style="65" customWidth="1"/>
    <col min="8988" max="8988" width="6.7109375" style="65" customWidth="1"/>
    <col min="8989" max="8989" width="1" style="65" customWidth="1"/>
    <col min="8990" max="8990" width="6.7109375" style="65" customWidth="1"/>
    <col min="8991" max="8991" width="1" style="65" customWidth="1"/>
    <col min="8992" max="8992" width="6.7109375" style="65" customWidth="1"/>
    <col min="8993" max="8993" width="1" style="65" customWidth="1"/>
    <col min="8994" max="8995" width="6.7109375" style="65" customWidth="1"/>
    <col min="8996" max="9216" width="11.42578125" style="65"/>
    <col min="9217" max="9219" width="0" style="65" hidden="1" customWidth="1"/>
    <col min="9220" max="9220" width="2.5703125" style="65" customWidth="1"/>
    <col min="9221" max="9221" width="10.5703125" style="65" customWidth="1"/>
    <col min="9222" max="9222" width="1.5703125" style="65" customWidth="1"/>
    <col min="9223" max="9223" width="59" style="65" customWidth="1"/>
    <col min="9224" max="9224" width="9.7109375" style="65" customWidth="1"/>
    <col min="9225" max="9225" width="1" style="65" customWidth="1"/>
    <col min="9226" max="9226" width="6.28515625" style="65" bestFit="1" customWidth="1"/>
    <col min="9227" max="9227" width="8.5703125" style="65" customWidth="1"/>
    <col min="9228" max="9228" width="9.28515625" style="65" customWidth="1"/>
    <col min="9229" max="9229" width="7.85546875" style="65" bestFit="1" customWidth="1"/>
    <col min="9230" max="9230" width="6.7109375" style="65" bestFit="1" customWidth="1"/>
    <col min="9231" max="9231" width="7" style="65" customWidth="1"/>
    <col min="9232" max="9233" width="11.42578125" style="65"/>
    <col min="9234" max="9234" width="4.7109375" style="65" customWidth="1"/>
    <col min="9235" max="9235" width="5" style="65" customWidth="1"/>
    <col min="9236" max="9236" width="2.28515625" style="65" customWidth="1"/>
    <col min="9237" max="9237" width="26" style="65" customWidth="1"/>
    <col min="9238" max="9238" width="8" style="65" customWidth="1"/>
    <col min="9239" max="9239" width="1" style="65" customWidth="1"/>
    <col min="9240" max="9240" width="6.7109375" style="65" customWidth="1"/>
    <col min="9241" max="9241" width="1" style="65" customWidth="1"/>
    <col min="9242" max="9242" width="6.7109375" style="65" customWidth="1"/>
    <col min="9243" max="9243" width="1" style="65" customWidth="1"/>
    <col min="9244" max="9244" width="6.7109375" style="65" customWidth="1"/>
    <col min="9245" max="9245" width="1" style="65" customWidth="1"/>
    <col min="9246" max="9246" width="6.7109375" style="65" customWidth="1"/>
    <col min="9247" max="9247" width="1" style="65" customWidth="1"/>
    <col min="9248" max="9248" width="6.7109375" style="65" customWidth="1"/>
    <col min="9249" max="9249" width="1" style="65" customWidth="1"/>
    <col min="9250" max="9251" width="6.7109375" style="65" customWidth="1"/>
    <col min="9252" max="9472" width="11.42578125" style="65"/>
    <col min="9473" max="9475" width="0" style="65" hidden="1" customWidth="1"/>
    <col min="9476" max="9476" width="2.5703125" style="65" customWidth="1"/>
    <col min="9477" max="9477" width="10.5703125" style="65" customWidth="1"/>
    <col min="9478" max="9478" width="1.5703125" style="65" customWidth="1"/>
    <col min="9479" max="9479" width="59" style="65" customWidth="1"/>
    <col min="9480" max="9480" width="9.7109375" style="65" customWidth="1"/>
    <col min="9481" max="9481" width="1" style="65" customWidth="1"/>
    <col min="9482" max="9482" width="6.28515625" style="65" bestFit="1" customWidth="1"/>
    <col min="9483" max="9483" width="8.5703125" style="65" customWidth="1"/>
    <col min="9484" max="9484" width="9.28515625" style="65" customWidth="1"/>
    <col min="9485" max="9485" width="7.85546875" style="65" bestFit="1" customWidth="1"/>
    <col min="9486" max="9486" width="6.7109375" style="65" bestFit="1" customWidth="1"/>
    <col min="9487" max="9487" width="7" style="65" customWidth="1"/>
    <col min="9488" max="9489" width="11.42578125" style="65"/>
    <col min="9490" max="9490" width="4.7109375" style="65" customWidth="1"/>
    <col min="9491" max="9491" width="5" style="65" customWidth="1"/>
    <col min="9492" max="9492" width="2.28515625" style="65" customWidth="1"/>
    <col min="9493" max="9493" width="26" style="65" customWidth="1"/>
    <col min="9494" max="9494" width="8" style="65" customWidth="1"/>
    <col min="9495" max="9495" width="1" style="65" customWidth="1"/>
    <col min="9496" max="9496" width="6.7109375" style="65" customWidth="1"/>
    <col min="9497" max="9497" width="1" style="65" customWidth="1"/>
    <col min="9498" max="9498" width="6.7109375" style="65" customWidth="1"/>
    <col min="9499" max="9499" width="1" style="65" customWidth="1"/>
    <col min="9500" max="9500" width="6.7109375" style="65" customWidth="1"/>
    <col min="9501" max="9501" width="1" style="65" customWidth="1"/>
    <col min="9502" max="9502" width="6.7109375" style="65" customWidth="1"/>
    <col min="9503" max="9503" width="1" style="65" customWidth="1"/>
    <col min="9504" max="9504" width="6.7109375" style="65" customWidth="1"/>
    <col min="9505" max="9505" width="1" style="65" customWidth="1"/>
    <col min="9506" max="9507" width="6.7109375" style="65" customWidth="1"/>
    <col min="9508" max="9728" width="11.42578125" style="65"/>
    <col min="9729" max="9731" width="0" style="65" hidden="1" customWidth="1"/>
    <col min="9732" max="9732" width="2.5703125" style="65" customWidth="1"/>
    <col min="9733" max="9733" width="10.5703125" style="65" customWidth="1"/>
    <col min="9734" max="9734" width="1.5703125" style="65" customWidth="1"/>
    <col min="9735" max="9735" width="59" style="65" customWidth="1"/>
    <col min="9736" max="9736" width="9.7109375" style="65" customWidth="1"/>
    <col min="9737" max="9737" width="1" style="65" customWidth="1"/>
    <col min="9738" max="9738" width="6.28515625" style="65" bestFit="1" customWidth="1"/>
    <col min="9739" max="9739" width="8.5703125" style="65" customWidth="1"/>
    <col min="9740" max="9740" width="9.28515625" style="65" customWidth="1"/>
    <col min="9741" max="9741" width="7.85546875" style="65" bestFit="1" customWidth="1"/>
    <col min="9742" max="9742" width="6.7109375" style="65" bestFit="1" customWidth="1"/>
    <col min="9743" max="9743" width="7" style="65" customWidth="1"/>
    <col min="9744" max="9745" width="11.42578125" style="65"/>
    <col min="9746" max="9746" width="4.7109375" style="65" customWidth="1"/>
    <col min="9747" max="9747" width="5" style="65" customWidth="1"/>
    <col min="9748" max="9748" width="2.28515625" style="65" customWidth="1"/>
    <col min="9749" max="9749" width="26" style="65" customWidth="1"/>
    <col min="9750" max="9750" width="8" style="65" customWidth="1"/>
    <col min="9751" max="9751" width="1" style="65" customWidth="1"/>
    <col min="9752" max="9752" width="6.7109375" style="65" customWidth="1"/>
    <col min="9753" max="9753" width="1" style="65" customWidth="1"/>
    <col min="9754" max="9754" width="6.7109375" style="65" customWidth="1"/>
    <col min="9755" max="9755" width="1" style="65" customWidth="1"/>
    <col min="9756" max="9756" width="6.7109375" style="65" customWidth="1"/>
    <col min="9757" max="9757" width="1" style="65" customWidth="1"/>
    <col min="9758" max="9758" width="6.7109375" style="65" customWidth="1"/>
    <col min="9759" max="9759" width="1" style="65" customWidth="1"/>
    <col min="9760" max="9760" width="6.7109375" style="65" customWidth="1"/>
    <col min="9761" max="9761" width="1" style="65" customWidth="1"/>
    <col min="9762" max="9763" width="6.7109375" style="65" customWidth="1"/>
    <col min="9764" max="9984" width="11.42578125" style="65"/>
    <col min="9985" max="9987" width="0" style="65" hidden="1" customWidth="1"/>
    <col min="9988" max="9988" width="2.5703125" style="65" customWidth="1"/>
    <col min="9989" max="9989" width="10.5703125" style="65" customWidth="1"/>
    <col min="9990" max="9990" width="1.5703125" style="65" customWidth="1"/>
    <col min="9991" max="9991" width="59" style="65" customWidth="1"/>
    <col min="9992" max="9992" width="9.7109375" style="65" customWidth="1"/>
    <col min="9993" max="9993" width="1" style="65" customWidth="1"/>
    <col min="9994" max="9994" width="6.28515625" style="65" bestFit="1" customWidth="1"/>
    <col min="9995" max="9995" width="8.5703125" style="65" customWidth="1"/>
    <col min="9996" max="9996" width="9.28515625" style="65" customWidth="1"/>
    <col min="9997" max="9997" width="7.85546875" style="65" bestFit="1" customWidth="1"/>
    <col min="9998" max="9998" width="6.7109375" style="65" bestFit="1" customWidth="1"/>
    <col min="9999" max="9999" width="7" style="65" customWidth="1"/>
    <col min="10000" max="10001" width="11.42578125" style="65"/>
    <col min="10002" max="10002" width="4.7109375" style="65" customWidth="1"/>
    <col min="10003" max="10003" width="5" style="65" customWidth="1"/>
    <col min="10004" max="10004" width="2.28515625" style="65" customWidth="1"/>
    <col min="10005" max="10005" width="26" style="65" customWidth="1"/>
    <col min="10006" max="10006" width="8" style="65" customWidth="1"/>
    <col min="10007" max="10007" width="1" style="65" customWidth="1"/>
    <col min="10008" max="10008" width="6.7109375" style="65" customWidth="1"/>
    <col min="10009" max="10009" width="1" style="65" customWidth="1"/>
    <col min="10010" max="10010" width="6.7109375" style="65" customWidth="1"/>
    <col min="10011" max="10011" width="1" style="65" customWidth="1"/>
    <col min="10012" max="10012" width="6.7109375" style="65" customWidth="1"/>
    <col min="10013" max="10013" width="1" style="65" customWidth="1"/>
    <col min="10014" max="10014" width="6.7109375" style="65" customWidth="1"/>
    <col min="10015" max="10015" width="1" style="65" customWidth="1"/>
    <col min="10016" max="10016" width="6.7109375" style="65" customWidth="1"/>
    <col min="10017" max="10017" width="1" style="65" customWidth="1"/>
    <col min="10018" max="10019" width="6.7109375" style="65" customWidth="1"/>
    <col min="10020" max="10240" width="11.42578125" style="65"/>
    <col min="10241" max="10243" width="0" style="65" hidden="1" customWidth="1"/>
    <col min="10244" max="10244" width="2.5703125" style="65" customWidth="1"/>
    <col min="10245" max="10245" width="10.5703125" style="65" customWidth="1"/>
    <col min="10246" max="10246" width="1.5703125" style="65" customWidth="1"/>
    <col min="10247" max="10247" width="59" style="65" customWidth="1"/>
    <col min="10248" max="10248" width="9.7109375" style="65" customWidth="1"/>
    <col min="10249" max="10249" width="1" style="65" customWidth="1"/>
    <col min="10250" max="10250" width="6.28515625" style="65" bestFit="1" customWidth="1"/>
    <col min="10251" max="10251" width="8.5703125" style="65" customWidth="1"/>
    <col min="10252" max="10252" width="9.28515625" style="65" customWidth="1"/>
    <col min="10253" max="10253" width="7.85546875" style="65" bestFit="1" customWidth="1"/>
    <col min="10254" max="10254" width="6.7109375" style="65" bestFit="1" customWidth="1"/>
    <col min="10255" max="10255" width="7" style="65" customWidth="1"/>
    <col min="10256" max="10257" width="11.42578125" style="65"/>
    <col min="10258" max="10258" width="4.7109375" style="65" customWidth="1"/>
    <col min="10259" max="10259" width="5" style="65" customWidth="1"/>
    <col min="10260" max="10260" width="2.28515625" style="65" customWidth="1"/>
    <col min="10261" max="10261" width="26" style="65" customWidth="1"/>
    <col min="10262" max="10262" width="8" style="65" customWidth="1"/>
    <col min="10263" max="10263" width="1" style="65" customWidth="1"/>
    <col min="10264" max="10264" width="6.7109375" style="65" customWidth="1"/>
    <col min="10265" max="10265" width="1" style="65" customWidth="1"/>
    <col min="10266" max="10266" width="6.7109375" style="65" customWidth="1"/>
    <col min="10267" max="10267" width="1" style="65" customWidth="1"/>
    <col min="10268" max="10268" width="6.7109375" style="65" customWidth="1"/>
    <col min="10269" max="10269" width="1" style="65" customWidth="1"/>
    <col min="10270" max="10270" width="6.7109375" style="65" customWidth="1"/>
    <col min="10271" max="10271" width="1" style="65" customWidth="1"/>
    <col min="10272" max="10272" width="6.7109375" style="65" customWidth="1"/>
    <col min="10273" max="10273" width="1" style="65" customWidth="1"/>
    <col min="10274" max="10275" width="6.7109375" style="65" customWidth="1"/>
    <col min="10276" max="10496" width="11.42578125" style="65"/>
    <col min="10497" max="10499" width="0" style="65" hidden="1" customWidth="1"/>
    <col min="10500" max="10500" width="2.5703125" style="65" customWidth="1"/>
    <col min="10501" max="10501" width="10.5703125" style="65" customWidth="1"/>
    <col min="10502" max="10502" width="1.5703125" style="65" customWidth="1"/>
    <col min="10503" max="10503" width="59" style="65" customWidth="1"/>
    <col min="10504" max="10504" width="9.7109375" style="65" customWidth="1"/>
    <col min="10505" max="10505" width="1" style="65" customWidth="1"/>
    <col min="10506" max="10506" width="6.28515625" style="65" bestFit="1" customWidth="1"/>
    <col min="10507" max="10507" width="8.5703125" style="65" customWidth="1"/>
    <col min="10508" max="10508" width="9.28515625" style="65" customWidth="1"/>
    <col min="10509" max="10509" width="7.85546875" style="65" bestFit="1" customWidth="1"/>
    <col min="10510" max="10510" width="6.7109375" style="65" bestFit="1" customWidth="1"/>
    <col min="10511" max="10511" width="7" style="65" customWidth="1"/>
    <col min="10512" max="10513" width="11.42578125" style="65"/>
    <col min="10514" max="10514" width="4.7109375" style="65" customWidth="1"/>
    <col min="10515" max="10515" width="5" style="65" customWidth="1"/>
    <col min="10516" max="10516" width="2.28515625" style="65" customWidth="1"/>
    <col min="10517" max="10517" width="26" style="65" customWidth="1"/>
    <col min="10518" max="10518" width="8" style="65" customWidth="1"/>
    <col min="10519" max="10519" width="1" style="65" customWidth="1"/>
    <col min="10520" max="10520" width="6.7109375" style="65" customWidth="1"/>
    <col min="10521" max="10521" width="1" style="65" customWidth="1"/>
    <col min="10522" max="10522" width="6.7109375" style="65" customWidth="1"/>
    <col min="10523" max="10523" width="1" style="65" customWidth="1"/>
    <col min="10524" max="10524" width="6.7109375" style="65" customWidth="1"/>
    <col min="10525" max="10525" width="1" style="65" customWidth="1"/>
    <col min="10526" max="10526" width="6.7109375" style="65" customWidth="1"/>
    <col min="10527" max="10527" width="1" style="65" customWidth="1"/>
    <col min="10528" max="10528" width="6.7109375" style="65" customWidth="1"/>
    <col min="10529" max="10529" width="1" style="65" customWidth="1"/>
    <col min="10530" max="10531" width="6.7109375" style="65" customWidth="1"/>
    <col min="10532" max="10752" width="11.42578125" style="65"/>
    <col min="10753" max="10755" width="0" style="65" hidden="1" customWidth="1"/>
    <col min="10756" max="10756" width="2.5703125" style="65" customWidth="1"/>
    <col min="10757" max="10757" width="10.5703125" style="65" customWidth="1"/>
    <col min="10758" max="10758" width="1.5703125" style="65" customWidth="1"/>
    <col min="10759" max="10759" width="59" style="65" customWidth="1"/>
    <col min="10760" max="10760" width="9.7109375" style="65" customWidth="1"/>
    <col min="10761" max="10761" width="1" style="65" customWidth="1"/>
    <col min="10762" max="10762" width="6.28515625" style="65" bestFit="1" customWidth="1"/>
    <col min="10763" max="10763" width="8.5703125" style="65" customWidth="1"/>
    <col min="10764" max="10764" width="9.28515625" style="65" customWidth="1"/>
    <col min="10765" max="10765" width="7.85546875" style="65" bestFit="1" customWidth="1"/>
    <col min="10766" max="10766" width="6.7109375" style="65" bestFit="1" customWidth="1"/>
    <col min="10767" max="10767" width="7" style="65" customWidth="1"/>
    <col min="10768" max="10769" width="11.42578125" style="65"/>
    <col min="10770" max="10770" width="4.7109375" style="65" customWidth="1"/>
    <col min="10771" max="10771" width="5" style="65" customWidth="1"/>
    <col min="10772" max="10772" width="2.28515625" style="65" customWidth="1"/>
    <col min="10773" max="10773" width="26" style="65" customWidth="1"/>
    <col min="10774" max="10774" width="8" style="65" customWidth="1"/>
    <col min="10775" max="10775" width="1" style="65" customWidth="1"/>
    <col min="10776" max="10776" width="6.7109375" style="65" customWidth="1"/>
    <col min="10777" max="10777" width="1" style="65" customWidth="1"/>
    <col min="10778" max="10778" width="6.7109375" style="65" customWidth="1"/>
    <col min="10779" max="10779" width="1" style="65" customWidth="1"/>
    <col min="10780" max="10780" width="6.7109375" style="65" customWidth="1"/>
    <col min="10781" max="10781" width="1" style="65" customWidth="1"/>
    <col min="10782" max="10782" width="6.7109375" style="65" customWidth="1"/>
    <col min="10783" max="10783" width="1" style="65" customWidth="1"/>
    <col min="10784" max="10784" width="6.7109375" style="65" customWidth="1"/>
    <col min="10785" max="10785" width="1" style="65" customWidth="1"/>
    <col min="10786" max="10787" width="6.7109375" style="65" customWidth="1"/>
    <col min="10788" max="11008" width="11.42578125" style="65"/>
    <col min="11009" max="11011" width="0" style="65" hidden="1" customWidth="1"/>
    <col min="11012" max="11012" width="2.5703125" style="65" customWidth="1"/>
    <col min="11013" max="11013" width="10.5703125" style="65" customWidth="1"/>
    <col min="11014" max="11014" width="1.5703125" style="65" customWidth="1"/>
    <col min="11015" max="11015" width="59" style="65" customWidth="1"/>
    <col min="11016" max="11016" width="9.7109375" style="65" customWidth="1"/>
    <col min="11017" max="11017" width="1" style="65" customWidth="1"/>
    <col min="11018" max="11018" width="6.28515625" style="65" bestFit="1" customWidth="1"/>
    <col min="11019" max="11019" width="8.5703125" style="65" customWidth="1"/>
    <col min="11020" max="11020" width="9.28515625" style="65" customWidth="1"/>
    <col min="11021" max="11021" width="7.85546875" style="65" bestFit="1" customWidth="1"/>
    <col min="11022" max="11022" width="6.7109375" style="65" bestFit="1" customWidth="1"/>
    <col min="11023" max="11023" width="7" style="65" customWidth="1"/>
    <col min="11024" max="11025" width="11.42578125" style="65"/>
    <col min="11026" max="11026" width="4.7109375" style="65" customWidth="1"/>
    <col min="11027" max="11027" width="5" style="65" customWidth="1"/>
    <col min="11028" max="11028" width="2.28515625" style="65" customWidth="1"/>
    <col min="11029" max="11029" width="26" style="65" customWidth="1"/>
    <col min="11030" max="11030" width="8" style="65" customWidth="1"/>
    <col min="11031" max="11031" width="1" style="65" customWidth="1"/>
    <col min="11032" max="11032" width="6.7109375" style="65" customWidth="1"/>
    <col min="11033" max="11033" width="1" style="65" customWidth="1"/>
    <col min="11034" max="11034" width="6.7109375" style="65" customWidth="1"/>
    <col min="11035" max="11035" width="1" style="65" customWidth="1"/>
    <col min="11036" max="11036" width="6.7109375" style="65" customWidth="1"/>
    <col min="11037" max="11037" width="1" style="65" customWidth="1"/>
    <col min="11038" max="11038" width="6.7109375" style="65" customWidth="1"/>
    <col min="11039" max="11039" width="1" style="65" customWidth="1"/>
    <col min="11040" max="11040" width="6.7109375" style="65" customWidth="1"/>
    <col min="11041" max="11041" width="1" style="65" customWidth="1"/>
    <col min="11042" max="11043" width="6.7109375" style="65" customWidth="1"/>
    <col min="11044" max="11264" width="11.42578125" style="65"/>
    <col min="11265" max="11267" width="0" style="65" hidden="1" customWidth="1"/>
    <col min="11268" max="11268" width="2.5703125" style="65" customWidth="1"/>
    <col min="11269" max="11269" width="10.5703125" style="65" customWidth="1"/>
    <col min="11270" max="11270" width="1.5703125" style="65" customWidth="1"/>
    <col min="11271" max="11271" width="59" style="65" customWidth="1"/>
    <col min="11272" max="11272" width="9.7109375" style="65" customWidth="1"/>
    <col min="11273" max="11273" width="1" style="65" customWidth="1"/>
    <col min="11274" max="11274" width="6.28515625" style="65" bestFit="1" customWidth="1"/>
    <col min="11275" max="11275" width="8.5703125" style="65" customWidth="1"/>
    <col min="11276" max="11276" width="9.28515625" style="65" customWidth="1"/>
    <col min="11277" max="11277" width="7.85546875" style="65" bestFit="1" customWidth="1"/>
    <col min="11278" max="11278" width="6.7109375" style="65" bestFit="1" customWidth="1"/>
    <col min="11279" max="11279" width="7" style="65" customWidth="1"/>
    <col min="11280" max="11281" width="11.42578125" style="65"/>
    <col min="11282" max="11282" width="4.7109375" style="65" customWidth="1"/>
    <col min="11283" max="11283" width="5" style="65" customWidth="1"/>
    <col min="11284" max="11284" width="2.28515625" style="65" customWidth="1"/>
    <col min="11285" max="11285" width="26" style="65" customWidth="1"/>
    <col min="11286" max="11286" width="8" style="65" customWidth="1"/>
    <col min="11287" max="11287" width="1" style="65" customWidth="1"/>
    <col min="11288" max="11288" width="6.7109375" style="65" customWidth="1"/>
    <col min="11289" max="11289" width="1" style="65" customWidth="1"/>
    <col min="11290" max="11290" width="6.7109375" style="65" customWidth="1"/>
    <col min="11291" max="11291" width="1" style="65" customWidth="1"/>
    <col min="11292" max="11292" width="6.7109375" style="65" customWidth="1"/>
    <col min="11293" max="11293" width="1" style="65" customWidth="1"/>
    <col min="11294" max="11294" width="6.7109375" style="65" customWidth="1"/>
    <col min="11295" max="11295" width="1" style="65" customWidth="1"/>
    <col min="11296" max="11296" width="6.7109375" style="65" customWidth="1"/>
    <col min="11297" max="11297" width="1" style="65" customWidth="1"/>
    <col min="11298" max="11299" width="6.7109375" style="65" customWidth="1"/>
    <col min="11300" max="11520" width="11.42578125" style="65"/>
    <col min="11521" max="11523" width="0" style="65" hidden="1" customWidth="1"/>
    <col min="11524" max="11524" width="2.5703125" style="65" customWidth="1"/>
    <col min="11525" max="11525" width="10.5703125" style="65" customWidth="1"/>
    <col min="11526" max="11526" width="1.5703125" style="65" customWidth="1"/>
    <col min="11527" max="11527" width="59" style="65" customWidth="1"/>
    <col min="11528" max="11528" width="9.7109375" style="65" customWidth="1"/>
    <col min="11529" max="11529" width="1" style="65" customWidth="1"/>
    <col min="11530" max="11530" width="6.28515625" style="65" bestFit="1" customWidth="1"/>
    <col min="11531" max="11531" width="8.5703125" style="65" customWidth="1"/>
    <col min="11532" max="11532" width="9.28515625" style="65" customWidth="1"/>
    <col min="11533" max="11533" width="7.85546875" style="65" bestFit="1" customWidth="1"/>
    <col min="11534" max="11534" width="6.7109375" style="65" bestFit="1" customWidth="1"/>
    <col min="11535" max="11535" width="7" style="65" customWidth="1"/>
    <col min="11536" max="11537" width="11.42578125" style="65"/>
    <col min="11538" max="11538" width="4.7109375" style="65" customWidth="1"/>
    <col min="11539" max="11539" width="5" style="65" customWidth="1"/>
    <col min="11540" max="11540" width="2.28515625" style="65" customWidth="1"/>
    <col min="11541" max="11541" width="26" style="65" customWidth="1"/>
    <col min="11542" max="11542" width="8" style="65" customWidth="1"/>
    <col min="11543" max="11543" width="1" style="65" customWidth="1"/>
    <col min="11544" max="11544" width="6.7109375" style="65" customWidth="1"/>
    <col min="11545" max="11545" width="1" style="65" customWidth="1"/>
    <col min="11546" max="11546" width="6.7109375" style="65" customWidth="1"/>
    <col min="11547" max="11547" width="1" style="65" customWidth="1"/>
    <col min="11548" max="11548" width="6.7109375" style="65" customWidth="1"/>
    <col min="11549" max="11549" width="1" style="65" customWidth="1"/>
    <col min="11550" max="11550" width="6.7109375" style="65" customWidth="1"/>
    <col min="11551" max="11551" width="1" style="65" customWidth="1"/>
    <col min="11552" max="11552" width="6.7109375" style="65" customWidth="1"/>
    <col min="11553" max="11553" width="1" style="65" customWidth="1"/>
    <col min="11554" max="11555" width="6.7109375" style="65" customWidth="1"/>
    <col min="11556" max="11776" width="11.42578125" style="65"/>
    <col min="11777" max="11779" width="0" style="65" hidden="1" customWidth="1"/>
    <col min="11780" max="11780" width="2.5703125" style="65" customWidth="1"/>
    <col min="11781" max="11781" width="10.5703125" style="65" customWidth="1"/>
    <col min="11782" max="11782" width="1.5703125" style="65" customWidth="1"/>
    <col min="11783" max="11783" width="59" style="65" customWidth="1"/>
    <col min="11784" max="11784" width="9.7109375" style="65" customWidth="1"/>
    <col min="11785" max="11785" width="1" style="65" customWidth="1"/>
    <col min="11786" max="11786" width="6.28515625" style="65" bestFit="1" customWidth="1"/>
    <col min="11787" max="11787" width="8.5703125" style="65" customWidth="1"/>
    <col min="11788" max="11788" width="9.28515625" style="65" customWidth="1"/>
    <col min="11789" max="11789" width="7.85546875" style="65" bestFit="1" customWidth="1"/>
    <col min="11790" max="11790" width="6.7109375" style="65" bestFit="1" customWidth="1"/>
    <col min="11791" max="11791" width="7" style="65" customWidth="1"/>
    <col min="11792" max="11793" width="11.42578125" style="65"/>
    <col min="11794" max="11794" width="4.7109375" style="65" customWidth="1"/>
    <col min="11795" max="11795" width="5" style="65" customWidth="1"/>
    <col min="11796" max="11796" width="2.28515625" style="65" customWidth="1"/>
    <col min="11797" max="11797" width="26" style="65" customWidth="1"/>
    <col min="11798" max="11798" width="8" style="65" customWidth="1"/>
    <col min="11799" max="11799" width="1" style="65" customWidth="1"/>
    <col min="11800" max="11800" width="6.7109375" style="65" customWidth="1"/>
    <col min="11801" max="11801" width="1" style="65" customWidth="1"/>
    <col min="11802" max="11802" width="6.7109375" style="65" customWidth="1"/>
    <col min="11803" max="11803" width="1" style="65" customWidth="1"/>
    <col min="11804" max="11804" width="6.7109375" style="65" customWidth="1"/>
    <col min="11805" max="11805" width="1" style="65" customWidth="1"/>
    <col min="11806" max="11806" width="6.7109375" style="65" customWidth="1"/>
    <col min="11807" max="11807" width="1" style="65" customWidth="1"/>
    <col min="11808" max="11808" width="6.7109375" style="65" customWidth="1"/>
    <col min="11809" max="11809" width="1" style="65" customWidth="1"/>
    <col min="11810" max="11811" width="6.7109375" style="65" customWidth="1"/>
    <col min="11812" max="12032" width="11.42578125" style="65"/>
    <col min="12033" max="12035" width="0" style="65" hidden="1" customWidth="1"/>
    <col min="12036" max="12036" width="2.5703125" style="65" customWidth="1"/>
    <col min="12037" max="12037" width="10.5703125" style="65" customWidth="1"/>
    <col min="12038" max="12038" width="1.5703125" style="65" customWidth="1"/>
    <col min="12039" max="12039" width="59" style="65" customWidth="1"/>
    <col min="12040" max="12040" width="9.7109375" style="65" customWidth="1"/>
    <col min="12041" max="12041" width="1" style="65" customWidth="1"/>
    <col min="12042" max="12042" width="6.28515625" style="65" bestFit="1" customWidth="1"/>
    <col min="12043" max="12043" width="8.5703125" style="65" customWidth="1"/>
    <col min="12044" max="12044" width="9.28515625" style="65" customWidth="1"/>
    <col min="12045" max="12045" width="7.85546875" style="65" bestFit="1" customWidth="1"/>
    <col min="12046" max="12046" width="6.7109375" style="65" bestFit="1" customWidth="1"/>
    <col min="12047" max="12047" width="7" style="65" customWidth="1"/>
    <col min="12048" max="12049" width="11.42578125" style="65"/>
    <col min="12050" max="12050" width="4.7109375" style="65" customWidth="1"/>
    <col min="12051" max="12051" width="5" style="65" customWidth="1"/>
    <col min="12052" max="12052" width="2.28515625" style="65" customWidth="1"/>
    <col min="12053" max="12053" width="26" style="65" customWidth="1"/>
    <col min="12054" max="12054" width="8" style="65" customWidth="1"/>
    <col min="12055" max="12055" width="1" style="65" customWidth="1"/>
    <col min="12056" max="12056" width="6.7109375" style="65" customWidth="1"/>
    <col min="12057" max="12057" width="1" style="65" customWidth="1"/>
    <col min="12058" max="12058" width="6.7109375" style="65" customWidth="1"/>
    <col min="12059" max="12059" width="1" style="65" customWidth="1"/>
    <col min="12060" max="12060" width="6.7109375" style="65" customWidth="1"/>
    <col min="12061" max="12061" width="1" style="65" customWidth="1"/>
    <col min="12062" max="12062" width="6.7109375" style="65" customWidth="1"/>
    <col min="12063" max="12063" width="1" style="65" customWidth="1"/>
    <col min="12064" max="12064" width="6.7109375" style="65" customWidth="1"/>
    <col min="12065" max="12065" width="1" style="65" customWidth="1"/>
    <col min="12066" max="12067" width="6.7109375" style="65" customWidth="1"/>
    <col min="12068" max="12288" width="11.42578125" style="65"/>
    <col min="12289" max="12291" width="0" style="65" hidden="1" customWidth="1"/>
    <col min="12292" max="12292" width="2.5703125" style="65" customWidth="1"/>
    <col min="12293" max="12293" width="10.5703125" style="65" customWidth="1"/>
    <col min="12294" max="12294" width="1.5703125" style="65" customWidth="1"/>
    <col min="12295" max="12295" width="59" style="65" customWidth="1"/>
    <col min="12296" max="12296" width="9.7109375" style="65" customWidth="1"/>
    <col min="12297" max="12297" width="1" style="65" customWidth="1"/>
    <col min="12298" max="12298" width="6.28515625" style="65" bestFit="1" customWidth="1"/>
    <col min="12299" max="12299" width="8.5703125" style="65" customWidth="1"/>
    <col min="12300" max="12300" width="9.28515625" style="65" customWidth="1"/>
    <col min="12301" max="12301" width="7.85546875" style="65" bestFit="1" customWidth="1"/>
    <col min="12302" max="12302" width="6.7109375" style="65" bestFit="1" customWidth="1"/>
    <col min="12303" max="12303" width="7" style="65" customWidth="1"/>
    <col min="12304" max="12305" width="11.42578125" style="65"/>
    <col min="12306" max="12306" width="4.7109375" style="65" customWidth="1"/>
    <col min="12307" max="12307" width="5" style="65" customWidth="1"/>
    <col min="12308" max="12308" width="2.28515625" style="65" customWidth="1"/>
    <col min="12309" max="12309" width="26" style="65" customWidth="1"/>
    <col min="12310" max="12310" width="8" style="65" customWidth="1"/>
    <col min="12311" max="12311" width="1" style="65" customWidth="1"/>
    <col min="12312" max="12312" width="6.7109375" style="65" customWidth="1"/>
    <col min="12313" max="12313" width="1" style="65" customWidth="1"/>
    <col min="12314" max="12314" width="6.7109375" style="65" customWidth="1"/>
    <col min="12315" max="12315" width="1" style="65" customWidth="1"/>
    <col min="12316" max="12316" width="6.7109375" style="65" customWidth="1"/>
    <col min="12317" max="12317" width="1" style="65" customWidth="1"/>
    <col min="12318" max="12318" width="6.7109375" style="65" customWidth="1"/>
    <col min="12319" max="12319" width="1" style="65" customWidth="1"/>
    <col min="12320" max="12320" width="6.7109375" style="65" customWidth="1"/>
    <col min="12321" max="12321" width="1" style="65" customWidth="1"/>
    <col min="12322" max="12323" width="6.7109375" style="65" customWidth="1"/>
    <col min="12324" max="12544" width="11.42578125" style="65"/>
    <col min="12545" max="12547" width="0" style="65" hidden="1" customWidth="1"/>
    <col min="12548" max="12548" width="2.5703125" style="65" customWidth="1"/>
    <col min="12549" max="12549" width="10.5703125" style="65" customWidth="1"/>
    <col min="12550" max="12550" width="1.5703125" style="65" customWidth="1"/>
    <col min="12551" max="12551" width="59" style="65" customWidth="1"/>
    <col min="12552" max="12552" width="9.7109375" style="65" customWidth="1"/>
    <col min="12553" max="12553" width="1" style="65" customWidth="1"/>
    <col min="12554" max="12554" width="6.28515625" style="65" bestFit="1" customWidth="1"/>
    <col min="12555" max="12555" width="8.5703125" style="65" customWidth="1"/>
    <col min="12556" max="12556" width="9.28515625" style="65" customWidth="1"/>
    <col min="12557" max="12557" width="7.85546875" style="65" bestFit="1" customWidth="1"/>
    <col min="12558" max="12558" width="6.7109375" style="65" bestFit="1" customWidth="1"/>
    <col min="12559" max="12559" width="7" style="65" customWidth="1"/>
    <col min="12560" max="12561" width="11.42578125" style="65"/>
    <col min="12562" max="12562" width="4.7109375" style="65" customWidth="1"/>
    <col min="12563" max="12563" width="5" style="65" customWidth="1"/>
    <col min="12564" max="12564" width="2.28515625" style="65" customWidth="1"/>
    <col min="12565" max="12565" width="26" style="65" customWidth="1"/>
    <col min="12566" max="12566" width="8" style="65" customWidth="1"/>
    <col min="12567" max="12567" width="1" style="65" customWidth="1"/>
    <col min="12568" max="12568" width="6.7109375" style="65" customWidth="1"/>
    <col min="12569" max="12569" width="1" style="65" customWidth="1"/>
    <col min="12570" max="12570" width="6.7109375" style="65" customWidth="1"/>
    <col min="12571" max="12571" width="1" style="65" customWidth="1"/>
    <col min="12572" max="12572" width="6.7109375" style="65" customWidth="1"/>
    <col min="12573" max="12573" width="1" style="65" customWidth="1"/>
    <col min="12574" max="12574" width="6.7109375" style="65" customWidth="1"/>
    <col min="12575" max="12575" width="1" style="65" customWidth="1"/>
    <col min="12576" max="12576" width="6.7109375" style="65" customWidth="1"/>
    <col min="12577" max="12577" width="1" style="65" customWidth="1"/>
    <col min="12578" max="12579" width="6.7109375" style="65" customWidth="1"/>
    <col min="12580" max="12800" width="11.42578125" style="65"/>
    <col min="12801" max="12803" width="0" style="65" hidden="1" customWidth="1"/>
    <col min="12804" max="12804" width="2.5703125" style="65" customWidth="1"/>
    <col min="12805" max="12805" width="10.5703125" style="65" customWidth="1"/>
    <col min="12806" max="12806" width="1.5703125" style="65" customWidth="1"/>
    <col min="12807" max="12807" width="59" style="65" customWidth="1"/>
    <col min="12808" max="12808" width="9.7109375" style="65" customWidth="1"/>
    <col min="12809" max="12809" width="1" style="65" customWidth="1"/>
    <col min="12810" max="12810" width="6.28515625" style="65" bestFit="1" customWidth="1"/>
    <col min="12811" max="12811" width="8.5703125" style="65" customWidth="1"/>
    <col min="12812" max="12812" width="9.28515625" style="65" customWidth="1"/>
    <col min="12813" max="12813" width="7.85546875" style="65" bestFit="1" customWidth="1"/>
    <col min="12814" max="12814" width="6.7109375" style="65" bestFit="1" customWidth="1"/>
    <col min="12815" max="12815" width="7" style="65" customWidth="1"/>
    <col min="12816" max="12817" width="11.42578125" style="65"/>
    <col min="12818" max="12818" width="4.7109375" style="65" customWidth="1"/>
    <col min="12819" max="12819" width="5" style="65" customWidth="1"/>
    <col min="12820" max="12820" width="2.28515625" style="65" customWidth="1"/>
    <col min="12821" max="12821" width="26" style="65" customWidth="1"/>
    <col min="12822" max="12822" width="8" style="65" customWidth="1"/>
    <col min="12823" max="12823" width="1" style="65" customWidth="1"/>
    <col min="12824" max="12824" width="6.7109375" style="65" customWidth="1"/>
    <col min="12825" max="12825" width="1" style="65" customWidth="1"/>
    <col min="12826" max="12826" width="6.7109375" style="65" customWidth="1"/>
    <col min="12827" max="12827" width="1" style="65" customWidth="1"/>
    <col min="12828" max="12828" width="6.7109375" style="65" customWidth="1"/>
    <col min="12829" max="12829" width="1" style="65" customWidth="1"/>
    <col min="12830" max="12830" width="6.7109375" style="65" customWidth="1"/>
    <col min="12831" max="12831" width="1" style="65" customWidth="1"/>
    <col min="12832" max="12832" width="6.7109375" style="65" customWidth="1"/>
    <col min="12833" max="12833" width="1" style="65" customWidth="1"/>
    <col min="12834" max="12835" width="6.7109375" style="65" customWidth="1"/>
    <col min="12836" max="13056" width="11.42578125" style="65"/>
    <col min="13057" max="13059" width="0" style="65" hidden="1" customWidth="1"/>
    <col min="13060" max="13060" width="2.5703125" style="65" customWidth="1"/>
    <col min="13061" max="13061" width="10.5703125" style="65" customWidth="1"/>
    <col min="13062" max="13062" width="1.5703125" style="65" customWidth="1"/>
    <col min="13063" max="13063" width="59" style="65" customWidth="1"/>
    <col min="13064" max="13064" width="9.7109375" style="65" customWidth="1"/>
    <col min="13065" max="13065" width="1" style="65" customWidth="1"/>
    <col min="13066" max="13066" width="6.28515625" style="65" bestFit="1" customWidth="1"/>
    <col min="13067" max="13067" width="8.5703125" style="65" customWidth="1"/>
    <col min="13068" max="13068" width="9.28515625" style="65" customWidth="1"/>
    <col min="13069" max="13069" width="7.85546875" style="65" bestFit="1" customWidth="1"/>
    <col min="13070" max="13070" width="6.7109375" style="65" bestFit="1" customWidth="1"/>
    <col min="13071" max="13071" width="7" style="65" customWidth="1"/>
    <col min="13072" max="13073" width="11.42578125" style="65"/>
    <col min="13074" max="13074" width="4.7109375" style="65" customWidth="1"/>
    <col min="13075" max="13075" width="5" style="65" customWidth="1"/>
    <col min="13076" max="13076" width="2.28515625" style="65" customWidth="1"/>
    <col min="13077" max="13077" width="26" style="65" customWidth="1"/>
    <col min="13078" max="13078" width="8" style="65" customWidth="1"/>
    <col min="13079" max="13079" width="1" style="65" customWidth="1"/>
    <col min="13080" max="13080" width="6.7109375" style="65" customWidth="1"/>
    <col min="13081" max="13081" width="1" style="65" customWidth="1"/>
    <col min="13082" max="13082" width="6.7109375" style="65" customWidth="1"/>
    <col min="13083" max="13083" width="1" style="65" customWidth="1"/>
    <col min="13084" max="13084" width="6.7109375" style="65" customWidth="1"/>
    <col min="13085" max="13085" width="1" style="65" customWidth="1"/>
    <col min="13086" max="13086" width="6.7109375" style="65" customWidth="1"/>
    <col min="13087" max="13087" width="1" style="65" customWidth="1"/>
    <col min="13088" max="13088" width="6.7109375" style="65" customWidth="1"/>
    <col min="13089" max="13089" width="1" style="65" customWidth="1"/>
    <col min="13090" max="13091" width="6.7109375" style="65" customWidth="1"/>
    <col min="13092" max="13312" width="11.42578125" style="65"/>
    <col min="13313" max="13315" width="0" style="65" hidden="1" customWidth="1"/>
    <col min="13316" max="13316" width="2.5703125" style="65" customWidth="1"/>
    <col min="13317" max="13317" width="10.5703125" style="65" customWidth="1"/>
    <col min="13318" max="13318" width="1.5703125" style="65" customWidth="1"/>
    <col min="13319" max="13319" width="59" style="65" customWidth="1"/>
    <col min="13320" max="13320" width="9.7109375" style="65" customWidth="1"/>
    <col min="13321" max="13321" width="1" style="65" customWidth="1"/>
    <col min="13322" max="13322" width="6.28515625" style="65" bestFit="1" customWidth="1"/>
    <col min="13323" max="13323" width="8.5703125" style="65" customWidth="1"/>
    <col min="13324" max="13324" width="9.28515625" style="65" customWidth="1"/>
    <col min="13325" max="13325" width="7.85546875" style="65" bestFit="1" customWidth="1"/>
    <col min="13326" max="13326" width="6.7109375" style="65" bestFit="1" customWidth="1"/>
    <col min="13327" max="13327" width="7" style="65" customWidth="1"/>
    <col min="13328" max="13329" width="11.42578125" style="65"/>
    <col min="13330" max="13330" width="4.7109375" style="65" customWidth="1"/>
    <col min="13331" max="13331" width="5" style="65" customWidth="1"/>
    <col min="13332" max="13332" width="2.28515625" style="65" customWidth="1"/>
    <col min="13333" max="13333" width="26" style="65" customWidth="1"/>
    <col min="13334" max="13334" width="8" style="65" customWidth="1"/>
    <col min="13335" max="13335" width="1" style="65" customWidth="1"/>
    <col min="13336" max="13336" width="6.7109375" style="65" customWidth="1"/>
    <col min="13337" max="13337" width="1" style="65" customWidth="1"/>
    <col min="13338" max="13338" width="6.7109375" style="65" customWidth="1"/>
    <col min="13339" max="13339" width="1" style="65" customWidth="1"/>
    <col min="13340" max="13340" width="6.7109375" style="65" customWidth="1"/>
    <col min="13341" max="13341" width="1" style="65" customWidth="1"/>
    <col min="13342" max="13342" width="6.7109375" style="65" customWidth="1"/>
    <col min="13343" max="13343" width="1" style="65" customWidth="1"/>
    <col min="13344" max="13344" width="6.7109375" style="65" customWidth="1"/>
    <col min="13345" max="13345" width="1" style="65" customWidth="1"/>
    <col min="13346" max="13347" width="6.7109375" style="65" customWidth="1"/>
    <col min="13348" max="13568" width="11.42578125" style="65"/>
    <col min="13569" max="13571" width="0" style="65" hidden="1" customWidth="1"/>
    <col min="13572" max="13572" width="2.5703125" style="65" customWidth="1"/>
    <col min="13573" max="13573" width="10.5703125" style="65" customWidth="1"/>
    <col min="13574" max="13574" width="1.5703125" style="65" customWidth="1"/>
    <col min="13575" max="13575" width="59" style="65" customWidth="1"/>
    <col min="13576" max="13576" width="9.7109375" style="65" customWidth="1"/>
    <col min="13577" max="13577" width="1" style="65" customWidth="1"/>
    <col min="13578" max="13578" width="6.28515625" style="65" bestFit="1" customWidth="1"/>
    <col min="13579" max="13579" width="8.5703125" style="65" customWidth="1"/>
    <col min="13580" max="13580" width="9.28515625" style="65" customWidth="1"/>
    <col min="13581" max="13581" width="7.85546875" style="65" bestFit="1" customWidth="1"/>
    <col min="13582" max="13582" width="6.7109375" style="65" bestFit="1" customWidth="1"/>
    <col min="13583" max="13583" width="7" style="65" customWidth="1"/>
    <col min="13584" max="13585" width="11.42578125" style="65"/>
    <col min="13586" max="13586" width="4.7109375" style="65" customWidth="1"/>
    <col min="13587" max="13587" width="5" style="65" customWidth="1"/>
    <col min="13588" max="13588" width="2.28515625" style="65" customWidth="1"/>
    <col min="13589" max="13589" width="26" style="65" customWidth="1"/>
    <col min="13590" max="13590" width="8" style="65" customWidth="1"/>
    <col min="13591" max="13591" width="1" style="65" customWidth="1"/>
    <col min="13592" max="13592" width="6.7109375" style="65" customWidth="1"/>
    <col min="13593" max="13593" width="1" style="65" customWidth="1"/>
    <col min="13594" max="13594" width="6.7109375" style="65" customWidth="1"/>
    <col min="13595" max="13595" width="1" style="65" customWidth="1"/>
    <col min="13596" max="13596" width="6.7109375" style="65" customWidth="1"/>
    <col min="13597" max="13597" width="1" style="65" customWidth="1"/>
    <col min="13598" max="13598" width="6.7109375" style="65" customWidth="1"/>
    <col min="13599" max="13599" width="1" style="65" customWidth="1"/>
    <col min="13600" max="13600" width="6.7109375" style="65" customWidth="1"/>
    <col min="13601" max="13601" width="1" style="65" customWidth="1"/>
    <col min="13602" max="13603" width="6.7109375" style="65" customWidth="1"/>
    <col min="13604" max="13824" width="11.42578125" style="65"/>
    <col min="13825" max="13827" width="0" style="65" hidden="1" customWidth="1"/>
    <col min="13828" max="13828" width="2.5703125" style="65" customWidth="1"/>
    <col min="13829" max="13829" width="10.5703125" style="65" customWidth="1"/>
    <col min="13830" max="13830" width="1.5703125" style="65" customWidth="1"/>
    <col min="13831" max="13831" width="59" style="65" customWidth="1"/>
    <col min="13832" max="13832" width="9.7109375" style="65" customWidth="1"/>
    <col min="13833" max="13833" width="1" style="65" customWidth="1"/>
    <col min="13834" max="13834" width="6.28515625" style="65" bestFit="1" customWidth="1"/>
    <col min="13835" max="13835" width="8.5703125" style="65" customWidth="1"/>
    <col min="13836" max="13836" width="9.28515625" style="65" customWidth="1"/>
    <col min="13837" max="13837" width="7.85546875" style="65" bestFit="1" customWidth="1"/>
    <col min="13838" max="13838" width="6.7109375" style="65" bestFit="1" customWidth="1"/>
    <col min="13839" max="13839" width="7" style="65" customWidth="1"/>
    <col min="13840" max="13841" width="11.42578125" style="65"/>
    <col min="13842" max="13842" width="4.7109375" style="65" customWidth="1"/>
    <col min="13843" max="13843" width="5" style="65" customWidth="1"/>
    <col min="13844" max="13844" width="2.28515625" style="65" customWidth="1"/>
    <col min="13845" max="13845" width="26" style="65" customWidth="1"/>
    <col min="13846" max="13846" width="8" style="65" customWidth="1"/>
    <col min="13847" max="13847" width="1" style="65" customWidth="1"/>
    <col min="13848" max="13848" width="6.7109375" style="65" customWidth="1"/>
    <col min="13849" max="13849" width="1" style="65" customWidth="1"/>
    <col min="13850" max="13850" width="6.7109375" style="65" customWidth="1"/>
    <col min="13851" max="13851" width="1" style="65" customWidth="1"/>
    <col min="13852" max="13852" width="6.7109375" style="65" customWidth="1"/>
    <col min="13853" max="13853" width="1" style="65" customWidth="1"/>
    <col min="13854" max="13854" width="6.7109375" style="65" customWidth="1"/>
    <col min="13855" max="13855" width="1" style="65" customWidth="1"/>
    <col min="13856" max="13856" width="6.7109375" style="65" customWidth="1"/>
    <col min="13857" max="13857" width="1" style="65" customWidth="1"/>
    <col min="13858" max="13859" width="6.7109375" style="65" customWidth="1"/>
    <col min="13860" max="14080" width="11.42578125" style="65"/>
    <col min="14081" max="14083" width="0" style="65" hidden="1" customWidth="1"/>
    <col min="14084" max="14084" width="2.5703125" style="65" customWidth="1"/>
    <col min="14085" max="14085" width="10.5703125" style="65" customWidth="1"/>
    <col min="14086" max="14086" width="1.5703125" style="65" customWidth="1"/>
    <col min="14087" max="14087" width="59" style="65" customWidth="1"/>
    <col min="14088" max="14088" width="9.7109375" style="65" customWidth="1"/>
    <col min="14089" max="14089" width="1" style="65" customWidth="1"/>
    <col min="14090" max="14090" width="6.28515625" style="65" bestFit="1" customWidth="1"/>
    <col min="14091" max="14091" width="8.5703125" style="65" customWidth="1"/>
    <col min="14092" max="14092" width="9.28515625" style="65" customWidth="1"/>
    <col min="14093" max="14093" width="7.85546875" style="65" bestFit="1" customWidth="1"/>
    <col min="14094" max="14094" width="6.7109375" style="65" bestFit="1" customWidth="1"/>
    <col min="14095" max="14095" width="7" style="65" customWidth="1"/>
    <col min="14096" max="14097" width="11.42578125" style="65"/>
    <col min="14098" max="14098" width="4.7109375" style="65" customWidth="1"/>
    <col min="14099" max="14099" width="5" style="65" customWidth="1"/>
    <col min="14100" max="14100" width="2.28515625" style="65" customWidth="1"/>
    <col min="14101" max="14101" width="26" style="65" customWidth="1"/>
    <col min="14102" max="14102" width="8" style="65" customWidth="1"/>
    <col min="14103" max="14103" width="1" style="65" customWidth="1"/>
    <col min="14104" max="14104" width="6.7109375" style="65" customWidth="1"/>
    <col min="14105" max="14105" width="1" style="65" customWidth="1"/>
    <col min="14106" max="14106" width="6.7109375" style="65" customWidth="1"/>
    <col min="14107" max="14107" width="1" style="65" customWidth="1"/>
    <col min="14108" max="14108" width="6.7109375" style="65" customWidth="1"/>
    <col min="14109" max="14109" width="1" style="65" customWidth="1"/>
    <col min="14110" max="14110" width="6.7109375" style="65" customWidth="1"/>
    <col min="14111" max="14111" width="1" style="65" customWidth="1"/>
    <col min="14112" max="14112" width="6.7109375" style="65" customWidth="1"/>
    <col min="14113" max="14113" width="1" style="65" customWidth="1"/>
    <col min="14114" max="14115" width="6.7109375" style="65" customWidth="1"/>
    <col min="14116" max="14336" width="11.42578125" style="65"/>
    <col min="14337" max="14339" width="0" style="65" hidden="1" customWidth="1"/>
    <col min="14340" max="14340" width="2.5703125" style="65" customWidth="1"/>
    <col min="14341" max="14341" width="10.5703125" style="65" customWidth="1"/>
    <col min="14342" max="14342" width="1.5703125" style="65" customWidth="1"/>
    <col min="14343" max="14343" width="59" style="65" customWidth="1"/>
    <col min="14344" max="14344" width="9.7109375" style="65" customWidth="1"/>
    <col min="14345" max="14345" width="1" style="65" customWidth="1"/>
    <col min="14346" max="14346" width="6.28515625" style="65" bestFit="1" customWidth="1"/>
    <col min="14347" max="14347" width="8.5703125" style="65" customWidth="1"/>
    <col min="14348" max="14348" width="9.28515625" style="65" customWidth="1"/>
    <col min="14349" max="14349" width="7.85546875" style="65" bestFit="1" customWidth="1"/>
    <col min="14350" max="14350" width="6.7109375" style="65" bestFit="1" customWidth="1"/>
    <col min="14351" max="14351" width="7" style="65" customWidth="1"/>
    <col min="14352" max="14353" width="11.42578125" style="65"/>
    <col min="14354" max="14354" width="4.7109375" style="65" customWidth="1"/>
    <col min="14355" max="14355" width="5" style="65" customWidth="1"/>
    <col min="14356" max="14356" width="2.28515625" style="65" customWidth="1"/>
    <col min="14357" max="14357" width="26" style="65" customWidth="1"/>
    <col min="14358" max="14358" width="8" style="65" customWidth="1"/>
    <col min="14359" max="14359" width="1" style="65" customWidth="1"/>
    <col min="14360" max="14360" width="6.7109375" style="65" customWidth="1"/>
    <col min="14361" max="14361" width="1" style="65" customWidth="1"/>
    <col min="14362" max="14362" width="6.7109375" style="65" customWidth="1"/>
    <col min="14363" max="14363" width="1" style="65" customWidth="1"/>
    <col min="14364" max="14364" width="6.7109375" style="65" customWidth="1"/>
    <col min="14365" max="14365" width="1" style="65" customWidth="1"/>
    <col min="14366" max="14366" width="6.7109375" style="65" customWidth="1"/>
    <col min="14367" max="14367" width="1" style="65" customWidth="1"/>
    <col min="14368" max="14368" width="6.7109375" style="65" customWidth="1"/>
    <col min="14369" max="14369" width="1" style="65" customWidth="1"/>
    <col min="14370" max="14371" width="6.7109375" style="65" customWidth="1"/>
    <col min="14372" max="14592" width="11.42578125" style="65"/>
    <col min="14593" max="14595" width="0" style="65" hidden="1" customWidth="1"/>
    <col min="14596" max="14596" width="2.5703125" style="65" customWidth="1"/>
    <col min="14597" max="14597" width="10.5703125" style="65" customWidth="1"/>
    <col min="14598" max="14598" width="1.5703125" style="65" customWidth="1"/>
    <col min="14599" max="14599" width="59" style="65" customWidth="1"/>
    <col min="14600" max="14600" width="9.7109375" style="65" customWidth="1"/>
    <col min="14601" max="14601" width="1" style="65" customWidth="1"/>
    <col min="14602" max="14602" width="6.28515625" style="65" bestFit="1" customWidth="1"/>
    <col min="14603" max="14603" width="8.5703125" style="65" customWidth="1"/>
    <col min="14604" max="14604" width="9.28515625" style="65" customWidth="1"/>
    <col min="14605" max="14605" width="7.85546875" style="65" bestFit="1" customWidth="1"/>
    <col min="14606" max="14606" width="6.7109375" style="65" bestFit="1" customWidth="1"/>
    <col min="14607" max="14607" width="7" style="65" customWidth="1"/>
    <col min="14608" max="14609" width="11.42578125" style="65"/>
    <col min="14610" max="14610" width="4.7109375" style="65" customWidth="1"/>
    <col min="14611" max="14611" width="5" style="65" customWidth="1"/>
    <col min="14612" max="14612" width="2.28515625" style="65" customWidth="1"/>
    <col min="14613" max="14613" width="26" style="65" customWidth="1"/>
    <col min="14614" max="14614" width="8" style="65" customWidth="1"/>
    <col min="14615" max="14615" width="1" style="65" customWidth="1"/>
    <col min="14616" max="14616" width="6.7109375" style="65" customWidth="1"/>
    <col min="14617" max="14617" width="1" style="65" customWidth="1"/>
    <col min="14618" max="14618" width="6.7109375" style="65" customWidth="1"/>
    <col min="14619" max="14619" width="1" style="65" customWidth="1"/>
    <col min="14620" max="14620" width="6.7109375" style="65" customWidth="1"/>
    <col min="14621" max="14621" width="1" style="65" customWidth="1"/>
    <col min="14622" max="14622" width="6.7109375" style="65" customWidth="1"/>
    <col min="14623" max="14623" width="1" style="65" customWidth="1"/>
    <col min="14624" max="14624" width="6.7109375" style="65" customWidth="1"/>
    <col min="14625" max="14625" width="1" style="65" customWidth="1"/>
    <col min="14626" max="14627" width="6.7109375" style="65" customWidth="1"/>
    <col min="14628" max="14848" width="11.42578125" style="65"/>
    <col min="14849" max="14851" width="0" style="65" hidden="1" customWidth="1"/>
    <col min="14852" max="14852" width="2.5703125" style="65" customWidth="1"/>
    <col min="14853" max="14853" width="10.5703125" style="65" customWidth="1"/>
    <col min="14854" max="14854" width="1.5703125" style="65" customWidth="1"/>
    <col min="14855" max="14855" width="59" style="65" customWidth="1"/>
    <col min="14856" max="14856" width="9.7109375" style="65" customWidth="1"/>
    <col min="14857" max="14857" width="1" style="65" customWidth="1"/>
    <col min="14858" max="14858" width="6.28515625" style="65" bestFit="1" customWidth="1"/>
    <col min="14859" max="14859" width="8.5703125" style="65" customWidth="1"/>
    <col min="14860" max="14860" width="9.28515625" style="65" customWidth="1"/>
    <col min="14861" max="14861" width="7.85546875" style="65" bestFit="1" customWidth="1"/>
    <col min="14862" max="14862" width="6.7109375" style="65" bestFit="1" customWidth="1"/>
    <col min="14863" max="14863" width="7" style="65" customWidth="1"/>
    <col min="14864" max="14865" width="11.42578125" style="65"/>
    <col min="14866" max="14866" width="4.7109375" style="65" customWidth="1"/>
    <col min="14867" max="14867" width="5" style="65" customWidth="1"/>
    <col min="14868" max="14868" width="2.28515625" style="65" customWidth="1"/>
    <col min="14869" max="14869" width="26" style="65" customWidth="1"/>
    <col min="14870" max="14870" width="8" style="65" customWidth="1"/>
    <col min="14871" max="14871" width="1" style="65" customWidth="1"/>
    <col min="14872" max="14872" width="6.7109375" style="65" customWidth="1"/>
    <col min="14873" max="14873" width="1" style="65" customWidth="1"/>
    <col min="14874" max="14874" width="6.7109375" style="65" customWidth="1"/>
    <col min="14875" max="14875" width="1" style="65" customWidth="1"/>
    <col min="14876" max="14876" width="6.7109375" style="65" customWidth="1"/>
    <col min="14877" max="14877" width="1" style="65" customWidth="1"/>
    <col min="14878" max="14878" width="6.7109375" style="65" customWidth="1"/>
    <col min="14879" max="14879" width="1" style="65" customWidth="1"/>
    <col min="14880" max="14880" width="6.7109375" style="65" customWidth="1"/>
    <col min="14881" max="14881" width="1" style="65" customWidth="1"/>
    <col min="14882" max="14883" width="6.7109375" style="65" customWidth="1"/>
    <col min="14884" max="15104" width="11.42578125" style="65"/>
    <col min="15105" max="15107" width="0" style="65" hidden="1" customWidth="1"/>
    <col min="15108" max="15108" width="2.5703125" style="65" customWidth="1"/>
    <col min="15109" max="15109" width="10.5703125" style="65" customWidth="1"/>
    <col min="15110" max="15110" width="1.5703125" style="65" customWidth="1"/>
    <col min="15111" max="15111" width="59" style="65" customWidth="1"/>
    <col min="15112" max="15112" width="9.7109375" style="65" customWidth="1"/>
    <col min="15113" max="15113" width="1" style="65" customWidth="1"/>
    <col min="15114" max="15114" width="6.28515625" style="65" bestFit="1" customWidth="1"/>
    <col min="15115" max="15115" width="8.5703125" style="65" customWidth="1"/>
    <col min="15116" max="15116" width="9.28515625" style="65" customWidth="1"/>
    <col min="15117" max="15117" width="7.85546875" style="65" bestFit="1" customWidth="1"/>
    <col min="15118" max="15118" width="6.7109375" style="65" bestFit="1" customWidth="1"/>
    <col min="15119" max="15119" width="7" style="65" customWidth="1"/>
    <col min="15120" max="15121" width="11.42578125" style="65"/>
    <col min="15122" max="15122" width="4.7109375" style="65" customWidth="1"/>
    <col min="15123" max="15123" width="5" style="65" customWidth="1"/>
    <col min="15124" max="15124" width="2.28515625" style="65" customWidth="1"/>
    <col min="15125" max="15125" width="26" style="65" customWidth="1"/>
    <col min="15126" max="15126" width="8" style="65" customWidth="1"/>
    <col min="15127" max="15127" width="1" style="65" customWidth="1"/>
    <col min="15128" max="15128" width="6.7109375" style="65" customWidth="1"/>
    <col min="15129" max="15129" width="1" style="65" customWidth="1"/>
    <col min="15130" max="15130" width="6.7109375" style="65" customWidth="1"/>
    <col min="15131" max="15131" width="1" style="65" customWidth="1"/>
    <col min="15132" max="15132" width="6.7109375" style="65" customWidth="1"/>
    <col min="15133" max="15133" width="1" style="65" customWidth="1"/>
    <col min="15134" max="15134" width="6.7109375" style="65" customWidth="1"/>
    <col min="15135" max="15135" width="1" style="65" customWidth="1"/>
    <col min="15136" max="15136" width="6.7109375" style="65" customWidth="1"/>
    <col min="15137" max="15137" width="1" style="65" customWidth="1"/>
    <col min="15138" max="15139" width="6.7109375" style="65" customWidth="1"/>
    <col min="15140" max="15360" width="11.42578125" style="65"/>
    <col min="15361" max="15363" width="0" style="65" hidden="1" customWidth="1"/>
    <col min="15364" max="15364" width="2.5703125" style="65" customWidth="1"/>
    <col min="15365" max="15365" width="10.5703125" style="65" customWidth="1"/>
    <col min="15366" max="15366" width="1.5703125" style="65" customWidth="1"/>
    <col min="15367" max="15367" width="59" style="65" customWidth="1"/>
    <col min="15368" max="15368" width="9.7109375" style="65" customWidth="1"/>
    <col min="15369" max="15369" width="1" style="65" customWidth="1"/>
    <col min="15370" max="15370" width="6.28515625" style="65" bestFit="1" customWidth="1"/>
    <col min="15371" max="15371" width="8.5703125" style="65" customWidth="1"/>
    <col min="15372" max="15372" width="9.28515625" style="65" customWidth="1"/>
    <col min="15373" max="15373" width="7.85546875" style="65" bestFit="1" customWidth="1"/>
    <col min="15374" max="15374" width="6.7109375" style="65" bestFit="1" customWidth="1"/>
    <col min="15375" max="15375" width="7" style="65" customWidth="1"/>
    <col min="15376" max="15377" width="11.42578125" style="65"/>
    <col min="15378" max="15378" width="4.7109375" style="65" customWidth="1"/>
    <col min="15379" max="15379" width="5" style="65" customWidth="1"/>
    <col min="15380" max="15380" width="2.28515625" style="65" customWidth="1"/>
    <col min="15381" max="15381" width="26" style="65" customWidth="1"/>
    <col min="15382" max="15382" width="8" style="65" customWidth="1"/>
    <col min="15383" max="15383" width="1" style="65" customWidth="1"/>
    <col min="15384" max="15384" width="6.7109375" style="65" customWidth="1"/>
    <col min="15385" max="15385" width="1" style="65" customWidth="1"/>
    <col min="15386" max="15386" width="6.7109375" style="65" customWidth="1"/>
    <col min="15387" max="15387" width="1" style="65" customWidth="1"/>
    <col min="15388" max="15388" width="6.7109375" style="65" customWidth="1"/>
    <col min="15389" max="15389" width="1" style="65" customWidth="1"/>
    <col min="15390" max="15390" width="6.7109375" style="65" customWidth="1"/>
    <col min="15391" max="15391" width="1" style="65" customWidth="1"/>
    <col min="15392" max="15392" width="6.7109375" style="65" customWidth="1"/>
    <col min="15393" max="15393" width="1" style="65" customWidth="1"/>
    <col min="15394" max="15395" width="6.7109375" style="65" customWidth="1"/>
    <col min="15396" max="15616" width="11.42578125" style="65"/>
    <col min="15617" max="15619" width="0" style="65" hidden="1" customWidth="1"/>
    <col min="15620" max="15620" width="2.5703125" style="65" customWidth="1"/>
    <col min="15621" max="15621" width="10.5703125" style="65" customWidth="1"/>
    <col min="15622" max="15622" width="1.5703125" style="65" customWidth="1"/>
    <col min="15623" max="15623" width="59" style="65" customWidth="1"/>
    <col min="15624" max="15624" width="9.7109375" style="65" customWidth="1"/>
    <col min="15625" max="15625" width="1" style="65" customWidth="1"/>
    <col min="15626" max="15626" width="6.28515625" style="65" bestFit="1" customWidth="1"/>
    <col min="15627" max="15627" width="8.5703125" style="65" customWidth="1"/>
    <col min="15628" max="15628" width="9.28515625" style="65" customWidth="1"/>
    <col min="15629" max="15629" width="7.85546875" style="65" bestFit="1" customWidth="1"/>
    <col min="15630" max="15630" width="6.7109375" style="65" bestFit="1" customWidth="1"/>
    <col min="15631" max="15631" width="7" style="65" customWidth="1"/>
    <col min="15632" max="15633" width="11.42578125" style="65"/>
    <col min="15634" max="15634" width="4.7109375" style="65" customWidth="1"/>
    <col min="15635" max="15635" width="5" style="65" customWidth="1"/>
    <col min="15636" max="15636" width="2.28515625" style="65" customWidth="1"/>
    <col min="15637" max="15637" width="26" style="65" customWidth="1"/>
    <col min="15638" max="15638" width="8" style="65" customWidth="1"/>
    <col min="15639" max="15639" width="1" style="65" customWidth="1"/>
    <col min="15640" max="15640" width="6.7109375" style="65" customWidth="1"/>
    <col min="15641" max="15641" width="1" style="65" customWidth="1"/>
    <col min="15642" max="15642" width="6.7109375" style="65" customWidth="1"/>
    <col min="15643" max="15643" width="1" style="65" customWidth="1"/>
    <col min="15644" max="15644" width="6.7109375" style="65" customWidth="1"/>
    <col min="15645" max="15645" width="1" style="65" customWidth="1"/>
    <col min="15646" max="15646" width="6.7109375" style="65" customWidth="1"/>
    <col min="15647" max="15647" width="1" style="65" customWidth="1"/>
    <col min="15648" max="15648" width="6.7109375" style="65" customWidth="1"/>
    <col min="15649" max="15649" width="1" style="65" customWidth="1"/>
    <col min="15650" max="15651" width="6.7109375" style="65" customWidth="1"/>
    <col min="15652" max="15872" width="11.42578125" style="65"/>
    <col min="15873" max="15875" width="0" style="65" hidden="1" customWidth="1"/>
    <col min="15876" max="15876" width="2.5703125" style="65" customWidth="1"/>
    <col min="15877" max="15877" width="10.5703125" style="65" customWidth="1"/>
    <col min="15878" max="15878" width="1.5703125" style="65" customWidth="1"/>
    <col min="15879" max="15879" width="59" style="65" customWidth="1"/>
    <col min="15880" max="15880" width="9.7109375" style="65" customWidth="1"/>
    <col min="15881" max="15881" width="1" style="65" customWidth="1"/>
    <col min="15882" max="15882" width="6.28515625" style="65" bestFit="1" customWidth="1"/>
    <col min="15883" max="15883" width="8.5703125" style="65" customWidth="1"/>
    <col min="15884" max="15884" width="9.28515625" style="65" customWidth="1"/>
    <col min="15885" max="15885" width="7.85546875" style="65" bestFit="1" customWidth="1"/>
    <col min="15886" max="15886" width="6.7109375" style="65" bestFit="1" customWidth="1"/>
    <col min="15887" max="15887" width="7" style="65" customWidth="1"/>
    <col min="15888" max="15889" width="11.42578125" style="65"/>
    <col min="15890" max="15890" width="4.7109375" style="65" customWidth="1"/>
    <col min="15891" max="15891" width="5" style="65" customWidth="1"/>
    <col min="15892" max="15892" width="2.28515625" style="65" customWidth="1"/>
    <col min="15893" max="15893" width="26" style="65" customWidth="1"/>
    <col min="15894" max="15894" width="8" style="65" customWidth="1"/>
    <col min="15895" max="15895" width="1" style="65" customWidth="1"/>
    <col min="15896" max="15896" width="6.7109375" style="65" customWidth="1"/>
    <col min="15897" max="15897" width="1" style="65" customWidth="1"/>
    <col min="15898" max="15898" width="6.7109375" style="65" customWidth="1"/>
    <col min="15899" max="15899" width="1" style="65" customWidth="1"/>
    <col min="15900" max="15900" width="6.7109375" style="65" customWidth="1"/>
    <col min="15901" max="15901" width="1" style="65" customWidth="1"/>
    <col min="15902" max="15902" width="6.7109375" style="65" customWidth="1"/>
    <col min="15903" max="15903" width="1" style="65" customWidth="1"/>
    <col min="15904" max="15904" width="6.7109375" style="65" customWidth="1"/>
    <col min="15905" max="15905" width="1" style="65" customWidth="1"/>
    <col min="15906" max="15907" width="6.7109375" style="65" customWidth="1"/>
    <col min="15908" max="16128" width="11.42578125" style="65"/>
    <col min="16129" max="16131" width="0" style="65" hidden="1" customWidth="1"/>
    <col min="16132" max="16132" width="2.5703125" style="65" customWidth="1"/>
    <col min="16133" max="16133" width="10.5703125" style="65" customWidth="1"/>
    <col min="16134" max="16134" width="1.5703125" style="65" customWidth="1"/>
    <col min="16135" max="16135" width="59" style="65" customWidth="1"/>
    <col min="16136" max="16136" width="9.7109375" style="65" customWidth="1"/>
    <col min="16137" max="16137" width="1" style="65" customWidth="1"/>
    <col min="16138" max="16138" width="6.28515625" style="65" bestFit="1" customWidth="1"/>
    <col min="16139" max="16139" width="8.5703125" style="65" customWidth="1"/>
    <col min="16140" max="16140" width="9.28515625" style="65" customWidth="1"/>
    <col min="16141" max="16141" width="7.85546875" style="65" bestFit="1" customWidth="1"/>
    <col min="16142" max="16142" width="6.7109375" style="65" bestFit="1" customWidth="1"/>
    <col min="16143" max="16143" width="7" style="65" customWidth="1"/>
    <col min="16144" max="16145" width="11.42578125" style="65"/>
    <col min="16146" max="16146" width="4.7109375" style="65" customWidth="1"/>
    <col min="16147" max="16147" width="5" style="65" customWidth="1"/>
    <col min="16148" max="16148" width="2.28515625" style="65" customWidth="1"/>
    <col min="16149" max="16149" width="26" style="65" customWidth="1"/>
    <col min="16150" max="16150" width="8" style="65" customWidth="1"/>
    <col min="16151" max="16151" width="1" style="65" customWidth="1"/>
    <col min="16152" max="16152" width="6.7109375" style="65" customWidth="1"/>
    <col min="16153" max="16153" width="1" style="65" customWidth="1"/>
    <col min="16154" max="16154" width="6.7109375" style="65" customWidth="1"/>
    <col min="16155" max="16155" width="1" style="65" customWidth="1"/>
    <col min="16156" max="16156" width="6.7109375" style="65" customWidth="1"/>
    <col min="16157" max="16157" width="1" style="65" customWidth="1"/>
    <col min="16158" max="16158" width="6.7109375" style="65" customWidth="1"/>
    <col min="16159" max="16159" width="1" style="65" customWidth="1"/>
    <col min="16160" max="16160" width="6.7109375" style="65" customWidth="1"/>
    <col min="16161" max="16161" width="1" style="65" customWidth="1"/>
    <col min="16162" max="16163" width="6.7109375" style="65" customWidth="1"/>
    <col min="16164" max="16384" width="11.42578125" style="65"/>
  </cols>
  <sheetData>
    <row r="1" spans="1:36" ht="3.75" customHeight="1">
      <c r="A1" s="78"/>
      <c r="B1" s="78"/>
      <c r="C1" s="78"/>
      <c r="D1" s="78"/>
      <c r="E1" s="71"/>
      <c r="F1" s="71"/>
      <c r="G1" s="71"/>
      <c r="H1" s="240"/>
      <c r="I1" s="240"/>
      <c r="J1" s="240"/>
      <c r="K1" s="240"/>
      <c r="L1" s="240"/>
      <c r="M1" s="240"/>
      <c r="N1" s="240"/>
      <c r="O1" s="240"/>
      <c r="P1" s="199"/>
      <c r="Q1" s="199"/>
    </row>
    <row r="2" spans="1:36" ht="12.75" customHeight="1">
      <c r="A2" s="78"/>
      <c r="B2" s="78"/>
      <c r="C2" s="78"/>
      <c r="D2" s="78"/>
      <c r="E2" s="1813" t="s">
        <v>415</v>
      </c>
      <c r="F2" s="1813"/>
      <c r="G2" s="1813"/>
      <c r="H2" s="1813"/>
      <c r="I2" s="1813"/>
      <c r="J2" s="1813"/>
      <c r="K2" s="1813"/>
      <c r="L2" s="1813"/>
      <c r="M2" s="1813"/>
      <c r="N2" s="1813"/>
      <c r="O2" s="1813"/>
      <c r="P2" s="199"/>
      <c r="Q2" s="71"/>
      <c r="R2" s="71"/>
      <c r="S2" s="1813"/>
      <c r="T2" s="1813"/>
      <c r="U2" s="1813"/>
      <c r="V2" s="1813"/>
      <c r="W2" s="1813"/>
      <c r="X2" s="1813"/>
      <c r="Y2" s="1813"/>
      <c r="Z2" s="1813"/>
      <c r="AA2" s="1813"/>
      <c r="AB2" s="1813"/>
      <c r="AC2" s="1813"/>
      <c r="AD2" s="1813"/>
      <c r="AE2" s="1813"/>
      <c r="AF2" s="1813"/>
      <c r="AG2" s="1813"/>
    </row>
    <row r="3" spans="1:36" s="71" customFormat="1" ht="12.75" customHeight="1">
      <c r="A3" s="78"/>
      <c r="B3" s="288"/>
      <c r="C3" s="288"/>
      <c r="D3" s="288"/>
      <c r="E3" s="1813" t="s">
        <v>68</v>
      </c>
      <c r="F3" s="1813"/>
      <c r="G3" s="1813"/>
      <c r="H3" s="1813"/>
      <c r="I3" s="1813"/>
      <c r="J3" s="1813"/>
      <c r="K3" s="1813"/>
      <c r="L3" s="1813"/>
      <c r="M3" s="1813"/>
      <c r="N3" s="1813"/>
      <c r="O3" s="1813"/>
      <c r="P3" s="240"/>
      <c r="Q3" s="204"/>
      <c r="R3" s="204"/>
      <c r="S3" s="205"/>
      <c r="AI3" s="206"/>
      <c r="AJ3" s="206"/>
    </row>
    <row r="4" spans="1:36" s="71" customFormat="1" ht="3" customHeight="1">
      <c r="A4" s="78"/>
      <c r="B4" s="78"/>
      <c r="C4" s="78"/>
      <c r="D4" s="78"/>
      <c r="F4" s="69"/>
      <c r="G4" s="69"/>
      <c r="H4" s="69"/>
      <c r="I4" s="69"/>
      <c r="J4" s="242"/>
      <c r="K4" s="242"/>
      <c r="L4" s="89"/>
      <c r="M4" s="89"/>
      <c r="N4" s="89"/>
      <c r="O4" s="89"/>
      <c r="P4" s="240"/>
      <c r="S4" s="69"/>
    </row>
    <row r="5" spans="1:36" s="71" customFormat="1" ht="7.5" customHeight="1">
      <c r="A5" s="78"/>
      <c r="B5" s="78"/>
      <c r="C5" s="78"/>
      <c r="D5" s="78"/>
      <c r="E5" s="1856" t="s">
        <v>3</v>
      </c>
      <c r="F5" s="178"/>
      <c r="G5" s="244"/>
      <c r="H5" s="511"/>
      <c r="I5" s="511"/>
      <c r="J5" s="511"/>
      <c r="K5" s="855"/>
      <c r="L5" s="856"/>
      <c r="M5" s="856"/>
      <c r="N5" s="856"/>
      <c r="O5" s="857"/>
      <c r="P5" s="240"/>
      <c r="S5" s="69"/>
    </row>
    <row r="6" spans="1:36" ht="12.75" customHeight="1">
      <c r="A6" s="78"/>
      <c r="B6" s="78"/>
      <c r="C6" s="78"/>
      <c r="D6" s="78"/>
      <c r="E6" s="1872"/>
      <c r="F6" s="97" t="s">
        <v>228</v>
      </c>
      <c r="G6" s="98"/>
      <c r="H6" s="297" t="s">
        <v>250</v>
      </c>
      <c r="I6" s="299"/>
      <c r="J6" s="1935" t="s">
        <v>251</v>
      </c>
      <c r="K6" s="1935"/>
      <c r="L6" s="1935"/>
      <c r="M6" s="1935"/>
      <c r="N6" s="1935"/>
      <c r="O6" s="1932"/>
      <c r="P6" s="199"/>
      <c r="Q6" s="78"/>
    </row>
    <row r="7" spans="1:36" ht="25.5" customHeight="1">
      <c r="A7" s="78" t="s">
        <v>9</v>
      </c>
      <c r="B7" s="78" t="s">
        <v>10</v>
      </c>
      <c r="C7" s="78" t="s">
        <v>11</v>
      </c>
      <c r="D7" s="78"/>
      <c r="E7" s="1892"/>
      <c r="F7" s="69"/>
      <c r="G7" s="97"/>
      <c r="H7" s="299" t="s">
        <v>416</v>
      </c>
      <c r="I7" s="299"/>
      <c r="J7" s="921" t="s">
        <v>417</v>
      </c>
      <c r="K7" s="921" t="s">
        <v>418</v>
      </c>
      <c r="L7" s="514" t="s">
        <v>419</v>
      </c>
      <c r="M7" s="921" t="s">
        <v>420</v>
      </c>
      <c r="N7" s="921" t="s">
        <v>123</v>
      </c>
      <c r="O7" s="860" t="s">
        <v>21</v>
      </c>
      <c r="P7" s="199"/>
      <c r="Q7" s="71"/>
    </row>
    <row r="8" spans="1:36">
      <c r="A8" s="78"/>
      <c r="B8" s="78"/>
      <c r="C8" s="78"/>
      <c r="D8" s="78"/>
      <c r="E8" s="1819">
        <v>1401</v>
      </c>
      <c r="F8" s="124" t="s">
        <v>22</v>
      </c>
      <c r="G8" s="103"/>
      <c r="H8" s="895">
        <f>SUM(H9,H12,H15,H20,H27,H30)</f>
        <v>93</v>
      </c>
      <c r="I8" s="861"/>
      <c r="J8" s="895">
        <f>SUM(J9,J12,J15,J20,J27,J30)</f>
        <v>45</v>
      </c>
      <c r="K8" s="895">
        <f>SUM(K9,K12,K15,K20,K27,K30)</f>
        <v>21</v>
      </c>
      <c r="L8" s="922">
        <f>SUM(L9,L12,L15,L20,L27,L30)</f>
        <v>0</v>
      </c>
      <c r="M8" s="895">
        <f>SUM(M9,M12,M15,M20,M27,M30)</f>
        <v>8</v>
      </c>
      <c r="N8" s="895">
        <f t="shared" ref="N8:N71" si="0">SUM(J8:M8)</f>
        <v>74</v>
      </c>
      <c r="O8" s="863">
        <f t="shared" ref="O8:O71" si="1">SUM(H8,N8)</f>
        <v>167</v>
      </c>
      <c r="P8" s="199"/>
      <c r="Q8" s="71"/>
    </row>
    <row r="9" spans="1:36" ht="12" customHeight="1">
      <c r="A9" s="78"/>
      <c r="B9" s="78"/>
      <c r="C9" s="78"/>
      <c r="D9" s="78"/>
      <c r="E9" s="1820"/>
      <c r="F9" s="407" t="s">
        <v>23</v>
      </c>
      <c r="G9" s="178"/>
      <c r="H9" s="566">
        <f>SUM(H10:H11)</f>
        <v>27</v>
      </c>
      <c r="I9" s="566"/>
      <c r="J9" s="566">
        <f>SUM(J10:J11)</f>
        <v>13</v>
      </c>
      <c r="K9" s="566">
        <f>SUM(K10:K11)</f>
        <v>0</v>
      </c>
      <c r="L9" s="566">
        <f>SUM(L10:L11)</f>
        <v>0</v>
      </c>
      <c r="M9" s="566">
        <f>SUM(M10:M11)</f>
        <v>4</v>
      </c>
      <c r="N9" s="899">
        <f t="shared" si="0"/>
        <v>17</v>
      </c>
      <c r="O9" s="865">
        <f t="shared" si="1"/>
        <v>44</v>
      </c>
      <c r="P9" s="199"/>
      <c r="Q9" s="199"/>
    </row>
    <row r="10" spans="1:36" ht="12" customHeight="1">
      <c r="A10" s="78">
        <v>1</v>
      </c>
      <c r="B10" s="78">
        <v>1</v>
      </c>
      <c r="C10" s="78">
        <v>11</v>
      </c>
      <c r="D10" s="78"/>
      <c r="E10" s="1890"/>
      <c r="F10" s="411"/>
      <c r="G10" s="126" t="s">
        <v>159</v>
      </c>
      <c r="H10" s="923">
        <v>27</v>
      </c>
      <c r="I10" s="923"/>
      <c r="J10" s="923">
        <v>13</v>
      </c>
      <c r="K10" s="923">
        <v>0</v>
      </c>
      <c r="L10" s="923">
        <v>0</v>
      </c>
      <c r="M10" s="923">
        <v>4</v>
      </c>
      <c r="N10" s="924">
        <f t="shared" si="0"/>
        <v>17</v>
      </c>
      <c r="O10" s="868">
        <f t="shared" si="1"/>
        <v>44</v>
      </c>
      <c r="P10" s="199"/>
      <c r="Q10" s="199"/>
    </row>
    <row r="11" spans="1:36" ht="12" customHeight="1">
      <c r="A11" s="78">
        <v>1</v>
      </c>
      <c r="B11" s="78">
        <v>1</v>
      </c>
      <c r="C11" s="78">
        <v>7</v>
      </c>
      <c r="D11" s="78"/>
      <c r="E11" s="1820"/>
      <c r="F11" s="411"/>
      <c r="G11" s="126" t="s">
        <v>160</v>
      </c>
      <c r="H11" s="583">
        <v>0</v>
      </c>
      <c r="I11" s="583"/>
      <c r="J11" s="583">
        <v>0</v>
      </c>
      <c r="K11" s="583">
        <v>0</v>
      </c>
      <c r="L11" s="583">
        <v>0</v>
      </c>
      <c r="M11" s="583">
        <v>0</v>
      </c>
      <c r="N11" s="924">
        <f t="shared" si="0"/>
        <v>0</v>
      </c>
      <c r="O11" s="584">
        <f t="shared" si="1"/>
        <v>0</v>
      </c>
      <c r="P11" s="199"/>
      <c r="Q11" s="199"/>
    </row>
    <row r="12" spans="1:36" ht="12" customHeight="1">
      <c r="A12" s="78"/>
      <c r="B12" s="78"/>
      <c r="C12" s="78"/>
      <c r="D12" s="78"/>
      <c r="E12" s="1820"/>
      <c r="F12" s="414" t="s">
        <v>24</v>
      </c>
      <c r="G12" s="69"/>
      <c r="H12" s="600">
        <f>SUM(H13:H14)</f>
        <v>16</v>
      </c>
      <c r="I12" s="600"/>
      <c r="J12" s="600">
        <f>SUM(J13:J14)</f>
        <v>0</v>
      </c>
      <c r="K12" s="600">
        <f>SUM(K13:K14)</f>
        <v>2</v>
      </c>
      <c r="L12" s="600">
        <f>SUM(L13:L14)</f>
        <v>0</v>
      </c>
      <c r="M12" s="600">
        <f>SUM(M13:M14)</f>
        <v>0</v>
      </c>
      <c r="N12" s="864">
        <f t="shared" si="0"/>
        <v>2</v>
      </c>
      <c r="O12" s="630">
        <f t="shared" si="1"/>
        <v>18</v>
      </c>
      <c r="P12" s="199"/>
      <c r="Q12" s="199"/>
    </row>
    <row r="13" spans="1:36" ht="12" customHeight="1">
      <c r="A13" s="78">
        <v>1</v>
      </c>
      <c r="B13" s="78">
        <v>1</v>
      </c>
      <c r="C13" s="78">
        <v>5</v>
      </c>
      <c r="D13" s="78"/>
      <c r="E13" s="1820"/>
      <c r="F13" s="411"/>
      <c r="G13" s="69" t="s">
        <v>161</v>
      </c>
      <c r="H13" s="923">
        <v>7</v>
      </c>
      <c r="I13" s="923"/>
      <c r="J13" s="923">
        <v>0</v>
      </c>
      <c r="K13" s="923">
        <v>1</v>
      </c>
      <c r="L13" s="923">
        <v>0</v>
      </c>
      <c r="M13" s="923">
        <v>0</v>
      </c>
      <c r="N13" s="924">
        <f t="shared" si="0"/>
        <v>1</v>
      </c>
      <c r="O13" s="868">
        <f t="shared" si="1"/>
        <v>8</v>
      </c>
      <c r="P13" s="199"/>
      <c r="Q13" s="199"/>
    </row>
    <row r="14" spans="1:36" ht="12" customHeight="1">
      <c r="A14" s="78">
        <v>1</v>
      </c>
      <c r="B14" s="78">
        <v>1</v>
      </c>
      <c r="C14" s="78">
        <v>5</v>
      </c>
      <c r="D14" s="78"/>
      <c r="E14" s="1820"/>
      <c r="F14" s="411"/>
      <c r="G14" s="69" t="s">
        <v>162</v>
      </c>
      <c r="H14" s="923">
        <v>9</v>
      </c>
      <c r="I14" s="923"/>
      <c r="J14" s="923">
        <v>0</v>
      </c>
      <c r="K14" s="923">
        <v>1</v>
      </c>
      <c r="L14" s="923">
        <v>0</v>
      </c>
      <c r="M14" s="923">
        <v>0</v>
      </c>
      <c r="N14" s="925">
        <f t="shared" si="0"/>
        <v>1</v>
      </c>
      <c r="O14" s="868">
        <f t="shared" si="1"/>
        <v>10</v>
      </c>
      <c r="P14" s="199"/>
      <c r="Q14" s="199"/>
    </row>
    <row r="15" spans="1:36" ht="12" customHeight="1">
      <c r="A15" s="78"/>
      <c r="B15" s="78"/>
      <c r="C15" s="78"/>
      <c r="D15" s="78"/>
      <c r="E15" s="1820"/>
      <c r="F15" s="414" t="s">
        <v>25</v>
      </c>
      <c r="G15" s="69"/>
      <c r="H15" s="926">
        <f>SUM(H16:H19)</f>
        <v>12</v>
      </c>
      <c r="I15" s="926"/>
      <c r="J15" s="926">
        <f>SUM(J16:J19)</f>
        <v>7</v>
      </c>
      <c r="K15" s="926">
        <f>SUM(K16:K19)</f>
        <v>2</v>
      </c>
      <c r="L15" s="926">
        <f>SUM(L16:L19)</f>
        <v>0</v>
      </c>
      <c r="M15" s="926">
        <f>SUM(M16:M19)</f>
        <v>4</v>
      </c>
      <c r="N15" s="899">
        <f t="shared" si="0"/>
        <v>13</v>
      </c>
      <c r="O15" s="872">
        <f t="shared" si="1"/>
        <v>25</v>
      </c>
      <c r="P15" s="199"/>
      <c r="Q15" s="199"/>
    </row>
    <row r="16" spans="1:36" ht="12" customHeight="1">
      <c r="A16" s="78">
        <v>1</v>
      </c>
      <c r="B16" s="78">
        <v>1</v>
      </c>
      <c r="C16" s="78">
        <v>12</v>
      </c>
      <c r="D16" s="78"/>
      <c r="E16" s="1820"/>
      <c r="F16" s="414"/>
      <c r="G16" s="69" t="s">
        <v>412</v>
      </c>
      <c r="H16" s="923">
        <v>0</v>
      </c>
      <c r="I16" s="923"/>
      <c r="J16" s="923">
        <v>0</v>
      </c>
      <c r="K16" s="927">
        <v>0</v>
      </c>
      <c r="L16" s="923">
        <v>0</v>
      </c>
      <c r="M16" s="923">
        <v>0</v>
      </c>
      <c r="N16" s="924">
        <f t="shared" si="0"/>
        <v>0</v>
      </c>
      <c r="O16" s="584">
        <f t="shared" si="1"/>
        <v>0</v>
      </c>
      <c r="P16" s="199"/>
      <c r="Q16" s="199"/>
    </row>
    <row r="17" spans="1:17" ht="12" customHeight="1">
      <c r="A17" s="78">
        <v>1</v>
      </c>
      <c r="B17" s="78">
        <v>1</v>
      </c>
      <c r="C17" s="78">
        <v>12</v>
      </c>
      <c r="D17" s="78"/>
      <c r="E17" s="1820"/>
      <c r="F17" s="416"/>
      <c r="G17" s="69" t="s">
        <v>164</v>
      </c>
      <c r="H17" s="927">
        <v>12</v>
      </c>
      <c r="I17" s="927"/>
      <c r="J17" s="927">
        <v>7</v>
      </c>
      <c r="K17" s="927">
        <v>2</v>
      </c>
      <c r="L17" s="923">
        <v>0</v>
      </c>
      <c r="M17" s="923">
        <v>4</v>
      </c>
      <c r="N17" s="924">
        <f t="shared" si="0"/>
        <v>13</v>
      </c>
      <c r="O17" s="868">
        <f t="shared" si="1"/>
        <v>25</v>
      </c>
      <c r="P17" s="199"/>
      <c r="Q17" s="199"/>
    </row>
    <row r="18" spans="1:17" ht="12" customHeight="1">
      <c r="A18" s="78">
        <v>1</v>
      </c>
      <c r="B18" s="78">
        <v>1</v>
      </c>
      <c r="C18" s="78">
        <v>12</v>
      </c>
      <c r="D18" s="78"/>
      <c r="E18" s="1820"/>
      <c r="F18" s="416"/>
      <c r="G18" s="126" t="s">
        <v>436</v>
      </c>
      <c r="H18" s="927">
        <v>0</v>
      </c>
      <c r="I18" s="927"/>
      <c r="J18" s="927">
        <v>0</v>
      </c>
      <c r="K18" s="927">
        <v>0</v>
      </c>
      <c r="L18" s="923">
        <v>0</v>
      </c>
      <c r="M18" s="923">
        <v>0</v>
      </c>
      <c r="N18" s="924">
        <f t="shared" si="0"/>
        <v>0</v>
      </c>
      <c r="O18" s="868">
        <f t="shared" si="1"/>
        <v>0</v>
      </c>
      <c r="P18" s="199"/>
      <c r="Q18" s="199"/>
    </row>
    <row r="19" spans="1:17" ht="12" customHeight="1">
      <c r="A19" s="78">
        <v>1</v>
      </c>
      <c r="B19" s="78">
        <v>1</v>
      </c>
      <c r="C19" s="78">
        <v>12</v>
      </c>
      <c r="D19" s="78"/>
      <c r="E19" s="1820"/>
      <c r="F19" s="416"/>
      <c r="G19" s="126" t="s">
        <v>437</v>
      </c>
      <c r="H19" s="927">
        <v>0</v>
      </c>
      <c r="I19" s="927"/>
      <c r="J19" s="927">
        <v>0</v>
      </c>
      <c r="K19" s="927">
        <v>0</v>
      </c>
      <c r="L19" s="923">
        <v>0</v>
      </c>
      <c r="M19" s="923">
        <v>0</v>
      </c>
      <c r="N19" s="924">
        <f t="shared" si="0"/>
        <v>0</v>
      </c>
      <c r="O19" s="868">
        <f t="shared" si="1"/>
        <v>0</v>
      </c>
      <c r="P19" s="199"/>
      <c r="Q19" s="199"/>
    </row>
    <row r="20" spans="1:17" ht="12" customHeight="1">
      <c r="A20" s="78"/>
      <c r="B20" s="78"/>
      <c r="C20" s="78"/>
      <c r="D20" s="78"/>
      <c r="E20" s="1820"/>
      <c r="F20" s="417" t="s">
        <v>26</v>
      </c>
      <c r="G20" s="112"/>
      <c r="H20" s="926">
        <f>SUM(H21:H26)</f>
        <v>19</v>
      </c>
      <c r="I20" s="926"/>
      <c r="J20" s="926">
        <f>SUM(J21:J26)</f>
        <v>20</v>
      </c>
      <c r="K20" s="926">
        <f>SUM(K21:K26)</f>
        <v>5</v>
      </c>
      <c r="L20" s="926">
        <f>SUM(L21:L26)</f>
        <v>0</v>
      </c>
      <c r="M20" s="926">
        <f>SUM(M21:M26)</f>
        <v>0</v>
      </c>
      <c r="N20" s="899">
        <f t="shared" si="0"/>
        <v>25</v>
      </c>
      <c r="O20" s="872">
        <f t="shared" si="1"/>
        <v>44</v>
      </c>
      <c r="P20" s="199"/>
      <c r="Q20" s="199"/>
    </row>
    <row r="21" spans="1:17" ht="12" customHeight="1">
      <c r="A21" s="78">
        <v>1</v>
      </c>
      <c r="B21" s="78">
        <v>1</v>
      </c>
      <c r="C21" s="78">
        <v>2</v>
      </c>
      <c r="D21" s="78"/>
      <c r="E21" s="1820"/>
      <c r="F21" s="416"/>
      <c r="G21" s="69" t="s">
        <v>165</v>
      </c>
      <c r="H21" s="927">
        <v>4</v>
      </c>
      <c r="I21" s="927"/>
      <c r="J21" s="927">
        <v>8</v>
      </c>
      <c r="K21" s="927">
        <v>0</v>
      </c>
      <c r="L21" s="927">
        <v>0</v>
      </c>
      <c r="M21" s="927">
        <v>0</v>
      </c>
      <c r="N21" s="924">
        <f t="shared" si="0"/>
        <v>8</v>
      </c>
      <c r="O21" s="877">
        <f t="shared" si="1"/>
        <v>12</v>
      </c>
      <c r="P21" s="199"/>
      <c r="Q21" s="199"/>
    </row>
    <row r="22" spans="1:17" ht="12" customHeight="1">
      <c r="A22" s="78">
        <v>1</v>
      </c>
      <c r="B22" s="78">
        <v>1</v>
      </c>
      <c r="C22" s="78">
        <v>2</v>
      </c>
      <c r="D22" s="78"/>
      <c r="E22" s="1820"/>
      <c r="F22" s="411"/>
      <c r="G22" s="69" t="s">
        <v>166</v>
      </c>
      <c r="H22" s="927">
        <v>4</v>
      </c>
      <c r="I22" s="927"/>
      <c r="J22" s="927">
        <v>0</v>
      </c>
      <c r="K22" s="927">
        <v>0</v>
      </c>
      <c r="L22" s="927">
        <v>0</v>
      </c>
      <c r="M22" s="927">
        <v>0</v>
      </c>
      <c r="N22" s="924">
        <f t="shared" si="0"/>
        <v>0</v>
      </c>
      <c r="O22" s="877">
        <f t="shared" si="1"/>
        <v>4</v>
      </c>
      <c r="P22" s="199"/>
      <c r="Q22" s="199"/>
    </row>
    <row r="23" spans="1:17" ht="12" customHeight="1">
      <c r="A23" s="78">
        <v>1</v>
      </c>
      <c r="B23" s="78">
        <v>1</v>
      </c>
      <c r="C23" s="78">
        <v>2</v>
      </c>
      <c r="D23" s="78"/>
      <c r="E23" s="1820"/>
      <c r="F23" s="416"/>
      <c r="G23" s="69" t="s">
        <v>167</v>
      </c>
      <c r="H23" s="927">
        <v>1</v>
      </c>
      <c r="I23" s="927"/>
      <c r="J23" s="927">
        <v>3</v>
      </c>
      <c r="K23" s="927">
        <v>0</v>
      </c>
      <c r="L23" s="927">
        <v>0</v>
      </c>
      <c r="M23" s="927">
        <v>0</v>
      </c>
      <c r="N23" s="924">
        <f t="shared" si="0"/>
        <v>3</v>
      </c>
      <c r="O23" s="877">
        <f t="shared" si="1"/>
        <v>4</v>
      </c>
      <c r="P23" s="199"/>
      <c r="Q23" s="199"/>
    </row>
    <row r="24" spans="1:17" ht="12" customHeight="1">
      <c r="A24" s="78">
        <v>1</v>
      </c>
      <c r="B24" s="78">
        <v>1</v>
      </c>
      <c r="C24" s="78">
        <v>2</v>
      </c>
      <c r="D24" s="78"/>
      <c r="E24" s="1820"/>
      <c r="F24" s="411"/>
      <c r="G24" s="69" t="s">
        <v>168</v>
      </c>
      <c r="H24" s="923">
        <v>6</v>
      </c>
      <c r="I24" s="923"/>
      <c r="J24" s="923">
        <v>7</v>
      </c>
      <c r="K24" s="927">
        <v>0</v>
      </c>
      <c r="L24" s="923">
        <v>0</v>
      </c>
      <c r="M24" s="923">
        <v>0</v>
      </c>
      <c r="N24" s="925">
        <f t="shared" si="0"/>
        <v>7</v>
      </c>
      <c r="O24" s="868">
        <f t="shared" si="1"/>
        <v>13</v>
      </c>
      <c r="P24" s="199"/>
      <c r="Q24" s="199"/>
    </row>
    <row r="25" spans="1:17" ht="12" customHeight="1">
      <c r="A25" s="78">
        <v>1</v>
      </c>
      <c r="B25" s="78">
        <v>1</v>
      </c>
      <c r="C25" s="78">
        <v>2</v>
      </c>
      <c r="D25" s="78"/>
      <c r="E25" s="1820"/>
      <c r="F25" s="411"/>
      <c r="G25" s="69" t="s">
        <v>169</v>
      </c>
      <c r="H25" s="923">
        <v>4</v>
      </c>
      <c r="I25" s="923"/>
      <c r="J25" s="923">
        <v>2</v>
      </c>
      <c r="K25" s="927">
        <v>5</v>
      </c>
      <c r="L25" s="923">
        <v>0</v>
      </c>
      <c r="M25" s="923">
        <v>0</v>
      </c>
      <c r="N25" s="925">
        <f t="shared" si="0"/>
        <v>7</v>
      </c>
      <c r="O25" s="868">
        <f t="shared" si="1"/>
        <v>11</v>
      </c>
      <c r="P25" s="199"/>
      <c r="Q25" s="199"/>
    </row>
    <row r="26" spans="1:17" ht="12" customHeight="1">
      <c r="A26" s="78">
        <v>1</v>
      </c>
      <c r="B26" s="78">
        <v>1</v>
      </c>
      <c r="C26" s="78">
        <v>2</v>
      </c>
      <c r="D26" s="78"/>
      <c r="E26" s="1820"/>
      <c r="F26" s="411"/>
      <c r="G26" s="126" t="s">
        <v>413</v>
      </c>
      <c r="H26" s="927">
        <v>0</v>
      </c>
      <c r="I26" s="927"/>
      <c r="J26" s="927">
        <v>0</v>
      </c>
      <c r="K26" s="927">
        <v>0</v>
      </c>
      <c r="L26" s="927">
        <v>0</v>
      </c>
      <c r="M26" s="927">
        <v>0</v>
      </c>
      <c r="N26" s="924">
        <f t="shared" si="0"/>
        <v>0</v>
      </c>
      <c r="O26" s="877">
        <f t="shared" si="1"/>
        <v>0</v>
      </c>
      <c r="P26" s="199"/>
      <c r="Q26" s="199"/>
    </row>
    <row r="27" spans="1:17" ht="12" customHeight="1">
      <c r="A27" s="78"/>
      <c r="B27" s="78"/>
      <c r="C27" s="78"/>
      <c r="D27" s="78"/>
      <c r="E27" s="1820"/>
      <c r="F27" s="417" t="s">
        <v>27</v>
      </c>
      <c r="G27" s="69"/>
      <c r="H27" s="566">
        <f>SUM(H28:H29)</f>
        <v>13</v>
      </c>
      <c r="I27" s="566"/>
      <c r="J27" s="566">
        <f>SUM(J28:J29)</f>
        <v>5</v>
      </c>
      <c r="K27" s="926">
        <f>SUM(K28:K29)</f>
        <v>8</v>
      </c>
      <c r="L27" s="566">
        <f>SUM(L28:L29)</f>
        <v>0</v>
      </c>
      <c r="M27" s="566">
        <f>SUM(M28:M29)</f>
        <v>0</v>
      </c>
      <c r="N27" s="899">
        <f t="shared" si="0"/>
        <v>13</v>
      </c>
      <c r="O27" s="865">
        <f t="shared" si="1"/>
        <v>26</v>
      </c>
      <c r="P27" s="199"/>
      <c r="Q27" s="199"/>
    </row>
    <row r="28" spans="1:17" ht="12" customHeight="1">
      <c r="A28" s="78">
        <v>1</v>
      </c>
      <c r="B28" s="78">
        <v>1</v>
      </c>
      <c r="C28" s="78">
        <v>4</v>
      </c>
      <c r="D28" s="78"/>
      <c r="E28" s="1820"/>
      <c r="F28" s="411"/>
      <c r="G28" s="69" t="s">
        <v>165</v>
      </c>
      <c r="H28" s="927">
        <v>8</v>
      </c>
      <c r="I28" s="927"/>
      <c r="J28" s="927">
        <v>1</v>
      </c>
      <c r="K28" s="927">
        <v>5</v>
      </c>
      <c r="L28" s="927">
        <v>0</v>
      </c>
      <c r="M28" s="927">
        <v>0</v>
      </c>
      <c r="N28" s="924">
        <f t="shared" si="0"/>
        <v>6</v>
      </c>
      <c r="O28" s="877">
        <f t="shared" si="1"/>
        <v>14</v>
      </c>
      <c r="P28" s="199"/>
      <c r="Q28" s="199"/>
    </row>
    <row r="29" spans="1:17" ht="12" customHeight="1">
      <c r="A29" s="78">
        <v>1</v>
      </c>
      <c r="B29" s="78">
        <v>1</v>
      </c>
      <c r="C29" s="78">
        <v>4</v>
      </c>
      <c r="D29" s="78"/>
      <c r="E29" s="1820"/>
      <c r="F29" s="411"/>
      <c r="G29" s="126" t="s">
        <v>159</v>
      </c>
      <c r="H29" s="927">
        <v>5</v>
      </c>
      <c r="I29" s="927"/>
      <c r="J29" s="927">
        <v>4</v>
      </c>
      <c r="K29" s="927">
        <v>3</v>
      </c>
      <c r="L29" s="927">
        <v>0</v>
      </c>
      <c r="M29" s="927">
        <v>0</v>
      </c>
      <c r="N29" s="924">
        <f t="shared" si="0"/>
        <v>7</v>
      </c>
      <c r="O29" s="877">
        <f t="shared" si="1"/>
        <v>12</v>
      </c>
      <c r="P29" s="199"/>
      <c r="Q29" s="199"/>
    </row>
    <row r="30" spans="1:17" ht="12" customHeight="1">
      <c r="A30" s="78"/>
      <c r="B30" s="78"/>
      <c r="C30" s="78"/>
      <c r="D30" s="78"/>
      <c r="E30" s="1820"/>
      <c r="F30" s="419" t="s">
        <v>69</v>
      </c>
      <c r="G30" s="69"/>
      <c r="H30" s="926">
        <f>SUM(H31)</f>
        <v>6</v>
      </c>
      <c r="I30" s="926"/>
      <c r="J30" s="926">
        <f>SUM(J31)</f>
        <v>0</v>
      </c>
      <c r="K30" s="926">
        <f>SUM(K31)</f>
        <v>4</v>
      </c>
      <c r="L30" s="926">
        <f>SUM(L31)</f>
        <v>0</v>
      </c>
      <c r="M30" s="926">
        <f>SUM(M31)</f>
        <v>0</v>
      </c>
      <c r="N30" s="899">
        <f t="shared" si="0"/>
        <v>4</v>
      </c>
      <c r="O30" s="880">
        <f t="shared" si="1"/>
        <v>10</v>
      </c>
      <c r="P30" s="199"/>
      <c r="Q30" s="199"/>
    </row>
    <row r="31" spans="1:17" ht="12" customHeight="1">
      <c r="A31" s="78">
        <v>1</v>
      </c>
      <c r="B31" s="78">
        <v>1</v>
      </c>
      <c r="C31" s="78">
        <v>1</v>
      </c>
      <c r="D31" s="78"/>
      <c r="E31" s="1820"/>
      <c r="F31" s="416"/>
      <c r="G31" s="69" t="s">
        <v>172</v>
      </c>
      <c r="H31" s="923">
        <v>6</v>
      </c>
      <c r="I31" s="923"/>
      <c r="J31" s="923">
        <v>0</v>
      </c>
      <c r="K31" s="923">
        <v>4</v>
      </c>
      <c r="L31" s="923">
        <v>0</v>
      </c>
      <c r="M31" s="923">
        <v>0</v>
      </c>
      <c r="N31" s="925">
        <f t="shared" si="0"/>
        <v>4</v>
      </c>
      <c r="O31" s="868">
        <f t="shared" si="1"/>
        <v>10</v>
      </c>
      <c r="P31" s="199"/>
      <c r="Q31" s="199"/>
    </row>
    <row r="32" spans="1:17">
      <c r="A32" s="78"/>
      <c r="B32" s="78"/>
      <c r="C32" s="78"/>
      <c r="D32" s="78"/>
      <c r="E32" s="1819">
        <v>1402</v>
      </c>
      <c r="F32" s="113" t="s">
        <v>29</v>
      </c>
      <c r="G32" s="114"/>
      <c r="H32" s="928">
        <f>SUM(H33,H40,H44,H50,H53,H58,H61,H65)</f>
        <v>317</v>
      </c>
      <c r="I32" s="928"/>
      <c r="J32" s="928">
        <f>SUM(J33,J40,J44,J50,J53,J58,J61,J65)</f>
        <v>329</v>
      </c>
      <c r="K32" s="929">
        <f>SUM(K33,K40,K44,K50,K53,K58,K61,K65)</f>
        <v>97</v>
      </c>
      <c r="L32" s="928">
        <f>SUM(L33,L40,L44,L50,L53,L58,L61,L65)</f>
        <v>9</v>
      </c>
      <c r="M32" s="928">
        <f>SUM(M33,M40,M44,M50,M53,M58,M61,M65)</f>
        <v>19</v>
      </c>
      <c r="N32" s="895">
        <f t="shared" si="0"/>
        <v>454</v>
      </c>
      <c r="O32" s="882">
        <f t="shared" si="1"/>
        <v>771</v>
      </c>
      <c r="P32" s="199"/>
      <c r="Q32" s="199"/>
    </row>
    <row r="33" spans="1:17" ht="12" customHeight="1">
      <c r="A33" s="78"/>
      <c r="B33" s="78"/>
      <c r="C33" s="78"/>
      <c r="D33" s="78"/>
      <c r="E33" s="1820"/>
      <c r="F33" s="414" t="s">
        <v>30</v>
      </c>
      <c r="G33" s="69"/>
      <c r="H33" s="926">
        <f>SUM(H34:H39)</f>
        <v>143</v>
      </c>
      <c r="I33" s="926"/>
      <c r="J33" s="930">
        <f>SUM(J34:J39)</f>
        <v>136</v>
      </c>
      <c r="K33" s="566">
        <f>SUM(K34:K39)</f>
        <v>34</v>
      </c>
      <c r="L33" s="926">
        <f>SUM(L34:L39)</f>
        <v>0</v>
      </c>
      <c r="M33" s="926">
        <f>SUM(M34:M39)</f>
        <v>3</v>
      </c>
      <c r="N33" s="899">
        <f t="shared" si="0"/>
        <v>173</v>
      </c>
      <c r="O33" s="880">
        <f t="shared" si="1"/>
        <v>316</v>
      </c>
      <c r="P33" s="199"/>
      <c r="Q33" s="199"/>
    </row>
    <row r="34" spans="1:17" ht="12" customHeight="1">
      <c r="A34" s="78">
        <v>2</v>
      </c>
      <c r="B34" s="78">
        <v>4</v>
      </c>
      <c r="C34" s="78">
        <v>11</v>
      </c>
      <c r="D34" s="78"/>
      <c r="E34" s="1820"/>
      <c r="F34" s="411"/>
      <c r="G34" s="69" t="s">
        <v>173</v>
      </c>
      <c r="H34" s="927">
        <v>54</v>
      </c>
      <c r="I34" s="927"/>
      <c r="J34" s="927">
        <v>41</v>
      </c>
      <c r="K34" s="923">
        <v>8</v>
      </c>
      <c r="L34" s="927">
        <v>0</v>
      </c>
      <c r="M34" s="927">
        <v>2</v>
      </c>
      <c r="N34" s="924">
        <f t="shared" si="0"/>
        <v>51</v>
      </c>
      <c r="O34" s="877">
        <f t="shared" si="1"/>
        <v>105</v>
      </c>
      <c r="P34" s="199"/>
      <c r="Q34" s="199"/>
    </row>
    <row r="35" spans="1:17" ht="12" customHeight="1">
      <c r="A35" s="78">
        <v>2</v>
      </c>
      <c r="B35" s="78">
        <v>4</v>
      </c>
      <c r="C35" s="78">
        <v>11</v>
      </c>
      <c r="D35" s="78"/>
      <c r="E35" s="1820"/>
      <c r="F35" s="411"/>
      <c r="G35" s="69" t="s">
        <v>438</v>
      </c>
      <c r="H35" s="927">
        <v>0</v>
      </c>
      <c r="I35" s="927"/>
      <c r="J35" s="927">
        <v>0</v>
      </c>
      <c r="K35" s="923">
        <v>0</v>
      </c>
      <c r="L35" s="927">
        <v>0</v>
      </c>
      <c r="M35" s="927">
        <v>0</v>
      </c>
      <c r="N35" s="924">
        <f t="shared" si="0"/>
        <v>0</v>
      </c>
      <c r="O35" s="877">
        <f t="shared" si="1"/>
        <v>0</v>
      </c>
      <c r="P35" s="199"/>
      <c r="Q35" s="199"/>
    </row>
    <row r="36" spans="1:17" ht="12" customHeight="1">
      <c r="A36" s="78">
        <v>2</v>
      </c>
      <c r="B36" s="78">
        <v>4</v>
      </c>
      <c r="C36" s="78">
        <v>11</v>
      </c>
      <c r="D36" s="78"/>
      <c r="E36" s="1820"/>
      <c r="F36" s="411"/>
      <c r="G36" s="69" t="s">
        <v>174</v>
      </c>
      <c r="H36" s="927">
        <v>29</v>
      </c>
      <c r="I36" s="927"/>
      <c r="J36" s="927">
        <v>55</v>
      </c>
      <c r="K36" s="923">
        <v>18</v>
      </c>
      <c r="L36" s="927">
        <v>0</v>
      </c>
      <c r="M36" s="927">
        <v>0</v>
      </c>
      <c r="N36" s="924">
        <f t="shared" si="0"/>
        <v>73</v>
      </c>
      <c r="O36" s="877">
        <f t="shared" si="1"/>
        <v>102</v>
      </c>
      <c r="P36" s="199"/>
      <c r="Q36" s="199"/>
    </row>
    <row r="37" spans="1:17" ht="12" customHeight="1">
      <c r="A37" s="78">
        <v>2</v>
      </c>
      <c r="B37" s="78">
        <v>4</v>
      </c>
      <c r="C37" s="78">
        <v>11</v>
      </c>
      <c r="D37" s="78"/>
      <c r="E37" s="1820"/>
      <c r="F37" s="411"/>
      <c r="G37" s="69" t="s">
        <v>425</v>
      </c>
      <c r="H37" s="927">
        <v>0</v>
      </c>
      <c r="I37" s="927"/>
      <c r="J37" s="927">
        <v>0</v>
      </c>
      <c r="K37" s="923">
        <v>0</v>
      </c>
      <c r="L37" s="927">
        <v>0</v>
      </c>
      <c r="M37" s="927">
        <v>0</v>
      </c>
      <c r="N37" s="924">
        <f t="shared" si="0"/>
        <v>0</v>
      </c>
      <c r="O37" s="877">
        <f t="shared" si="1"/>
        <v>0</v>
      </c>
      <c r="P37" s="199"/>
      <c r="Q37" s="199"/>
    </row>
    <row r="38" spans="1:17" ht="12" customHeight="1">
      <c r="A38" s="78">
        <v>2</v>
      </c>
      <c r="B38" s="78">
        <v>4</v>
      </c>
      <c r="C38" s="78">
        <v>11</v>
      </c>
      <c r="D38" s="78"/>
      <c r="E38" s="1820"/>
      <c r="F38" s="411"/>
      <c r="G38" s="69" t="s">
        <v>175</v>
      </c>
      <c r="H38" s="923">
        <v>25</v>
      </c>
      <c r="I38" s="923"/>
      <c r="J38" s="923">
        <v>27</v>
      </c>
      <c r="K38" s="923">
        <v>8</v>
      </c>
      <c r="L38" s="923">
        <v>0</v>
      </c>
      <c r="M38" s="923">
        <v>1</v>
      </c>
      <c r="N38" s="925">
        <f t="shared" si="0"/>
        <v>36</v>
      </c>
      <c r="O38" s="868">
        <f t="shared" si="1"/>
        <v>61</v>
      </c>
      <c r="P38" s="199"/>
      <c r="Q38" s="199"/>
    </row>
    <row r="39" spans="1:17" ht="12" customHeight="1">
      <c r="A39" s="78">
        <v>2</v>
      </c>
      <c r="B39" s="78">
        <v>6</v>
      </c>
      <c r="C39" s="78">
        <v>11</v>
      </c>
      <c r="D39" s="78"/>
      <c r="E39" s="1820"/>
      <c r="F39" s="416"/>
      <c r="G39" s="69" t="s">
        <v>176</v>
      </c>
      <c r="H39" s="927">
        <v>35</v>
      </c>
      <c r="I39" s="927"/>
      <c r="J39" s="927">
        <v>13</v>
      </c>
      <c r="K39" s="923">
        <v>0</v>
      </c>
      <c r="L39" s="927">
        <v>0</v>
      </c>
      <c r="M39" s="927">
        <v>0</v>
      </c>
      <c r="N39" s="924">
        <f t="shared" si="0"/>
        <v>13</v>
      </c>
      <c r="O39" s="877">
        <f t="shared" si="1"/>
        <v>48</v>
      </c>
      <c r="P39" s="199"/>
      <c r="Q39" s="199"/>
    </row>
    <row r="40" spans="1:17" ht="12" customHeight="1">
      <c r="A40" s="78"/>
      <c r="B40" s="78"/>
      <c r="C40" s="78"/>
      <c r="D40" s="78"/>
      <c r="E40" s="1820"/>
      <c r="F40" s="414" t="s">
        <v>31</v>
      </c>
      <c r="G40" s="69"/>
      <c r="H40" s="566">
        <f>SUM(H41:H43)</f>
        <v>48</v>
      </c>
      <c r="I40" s="566"/>
      <c r="J40" s="566">
        <f>SUM(J41:J43)</f>
        <v>29</v>
      </c>
      <c r="K40" s="566">
        <f>SUM(K41:K43)</f>
        <v>20</v>
      </c>
      <c r="L40" s="566">
        <f>SUM(L41:L43)</f>
        <v>0</v>
      </c>
      <c r="M40" s="566">
        <f>SUM(M41:M43)</f>
        <v>0</v>
      </c>
      <c r="N40" s="864">
        <f t="shared" si="0"/>
        <v>49</v>
      </c>
      <c r="O40" s="865">
        <f t="shared" si="1"/>
        <v>97</v>
      </c>
      <c r="P40" s="199"/>
      <c r="Q40" s="199"/>
    </row>
    <row r="41" spans="1:17" ht="12" customHeight="1">
      <c r="A41" s="78">
        <v>2</v>
      </c>
      <c r="B41" s="78">
        <v>4</v>
      </c>
      <c r="C41" s="78">
        <v>10</v>
      </c>
      <c r="D41" s="78"/>
      <c r="E41" s="1820"/>
      <c r="F41" s="411"/>
      <c r="G41" s="69" t="s">
        <v>174</v>
      </c>
      <c r="H41" s="927">
        <v>27</v>
      </c>
      <c r="I41" s="927"/>
      <c r="J41" s="927">
        <v>26</v>
      </c>
      <c r="K41" s="923">
        <v>18</v>
      </c>
      <c r="L41" s="927">
        <v>0</v>
      </c>
      <c r="M41" s="927">
        <v>0</v>
      </c>
      <c r="N41" s="924">
        <f t="shared" si="0"/>
        <v>44</v>
      </c>
      <c r="O41" s="877">
        <f t="shared" si="1"/>
        <v>71</v>
      </c>
      <c r="P41" s="199"/>
      <c r="Q41" s="199"/>
    </row>
    <row r="42" spans="1:17" ht="12" customHeight="1">
      <c r="A42" s="78">
        <v>2</v>
      </c>
      <c r="B42" s="78">
        <v>4</v>
      </c>
      <c r="C42" s="78">
        <v>10</v>
      </c>
      <c r="D42" s="78"/>
      <c r="E42" s="1820"/>
      <c r="F42" s="411"/>
      <c r="G42" s="69" t="s">
        <v>425</v>
      </c>
      <c r="H42" s="927">
        <v>2</v>
      </c>
      <c r="I42" s="927"/>
      <c r="J42" s="927">
        <v>0</v>
      </c>
      <c r="K42" s="923">
        <v>0</v>
      </c>
      <c r="L42" s="927">
        <v>0</v>
      </c>
      <c r="M42" s="927">
        <v>0</v>
      </c>
      <c r="N42" s="924">
        <f>SUM(J42:M42)</f>
        <v>0</v>
      </c>
      <c r="O42" s="877">
        <f t="shared" si="1"/>
        <v>2</v>
      </c>
      <c r="P42" s="199"/>
      <c r="Q42" s="199"/>
    </row>
    <row r="43" spans="1:17" ht="12" customHeight="1">
      <c r="A43" s="78">
        <v>2</v>
      </c>
      <c r="B43" s="78">
        <v>6</v>
      </c>
      <c r="C43" s="78">
        <v>10</v>
      </c>
      <c r="D43" s="78"/>
      <c r="E43" s="1820"/>
      <c r="F43" s="411"/>
      <c r="G43" s="69" t="s">
        <v>176</v>
      </c>
      <c r="H43" s="927">
        <v>19</v>
      </c>
      <c r="I43" s="927"/>
      <c r="J43" s="927">
        <v>3</v>
      </c>
      <c r="K43" s="923">
        <v>2</v>
      </c>
      <c r="L43" s="927">
        <v>0</v>
      </c>
      <c r="M43" s="927">
        <v>0</v>
      </c>
      <c r="N43" s="924">
        <f t="shared" si="0"/>
        <v>5</v>
      </c>
      <c r="O43" s="877">
        <f t="shared" si="1"/>
        <v>24</v>
      </c>
      <c r="P43" s="199"/>
      <c r="Q43" s="199"/>
    </row>
    <row r="44" spans="1:17" ht="12" customHeight="1">
      <c r="A44" s="78"/>
      <c r="B44" s="78"/>
      <c r="C44" s="78"/>
      <c r="D44" s="78"/>
      <c r="E44" s="1820"/>
      <c r="F44" s="414" t="s">
        <v>32</v>
      </c>
      <c r="G44" s="69"/>
      <c r="H44" s="566">
        <f>SUM(H45:H49)</f>
        <v>73</v>
      </c>
      <c r="I44" s="566"/>
      <c r="J44" s="566">
        <f>SUM(J45:J49)</f>
        <v>32</v>
      </c>
      <c r="K44" s="566">
        <f>SUM(K45:K49)</f>
        <v>5</v>
      </c>
      <c r="L44" s="566">
        <f>SUM(L45:L49)</f>
        <v>0</v>
      </c>
      <c r="M44" s="566">
        <f>SUM(M45:M49)</f>
        <v>5</v>
      </c>
      <c r="N44" s="899">
        <f t="shared" si="0"/>
        <v>42</v>
      </c>
      <c r="O44" s="865">
        <f t="shared" si="1"/>
        <v>115</v>
      </c>
      <c r="P44" s="199"/>
      <c r="Q44" s="199"/>
    </row>
    <row r="45" spans="1:17" ht="12" customHeight="1">
      <c r="A45" s="78">
        <v>2</v>
      </c>
      <c r="B45" s="78">
        <v>4</v>
      </c>
      <c r="C45" s="78">
        <v>10</v>
      </c>
      <c r="D45" s="78"/>
      <c r="E45" s="1820"/>
      <c r="F45" s="411"/>
      <c r="G45" s="69" t="s">
        <v>173</v>
      </c>
      <c r="H45" s="923">
        <v>26</v>
      </c>
      <c r="I45" s="923"/>
      <c r="J45" s="923">
        <v>17</v>
      </c>
      <c r="K45" s="923">
        <v>2</v>
      </c>
      <c r="L45" s="923">
        <v>0</v>
      </c>
      <c r="M45" s="923">
        <v>0</v>
      </c>
      <c r="N45" s="924">
        <f t="shared" si="0"/>
        <v>19</v>
      </c>
      <c r="O45" s="868">
        <f t="shared" si="1"/>
        <v>45</v>
      </c>
      <c r="P45" s="199"/>
      <c r="Q45" s="199"/>
    </row>
    <row r="46" spans="1:17" ht="12" customHeight="1">
      <c r="A46" s="78">
        <v>2</v>
      </c>
      <c r="B46" s="78">
        <v>4</v>
      </c>
      <c r="C46" s="78">
        <v>10</v>
      </c>
      <c r="D46" s="78"/>
      <c r="E46" s="1820"/>
      <c r="F46" s="411"/>
      <c r="G46" s="69" t="s">
        <v>177</v>
      </c>
      <c r="H46" s="923">
        <v>9</v>
      </c>
      <c r="I46" s="923"/>
      <c r="J46" s="923">
        <v>10</v>
      </c>
      <c r="K46" s="923">
        <v>0</v>
      </c>
      <c r="L46" s="923">
        <v>0</v>
      </c>
      <c r="M46" s="923">
        <v>2</v>
      </c>
      <c r="N46" s="924">
        <f t="shared" si="0"/>
        <v>12</v>
      </c>
      <c r="O46" s="868">
        <f t="shared" si="1"/>
        <v>21</v>
      </c>
      <c r="P46" s="199"/>
      <c r="Q46" s="199"/>
    </row>
    <row r="47" spans="1:17" ht="12" customHeight="1">
      <c r="A47" s="78">
        <v>2</v>
      </c>
      <c r="B47" s="78">
        <v>4</v>
      </c>
      <c r="C47" s="78">
        <v>10</v>
      </c>
      <c r="D47" s="78"/>
      <c r="E47" s="1820"/>
      <c r="F47" s="411"/>
      <c r="G47" s="69" t="s">
        <v>178</v>
      </c>
      <c r="H47" s="927">
        <v>7</v>
      </c>
      <c r="I47" s="927"/>
      <c r="J47" s="927">
        <v>4</v>
      </c>
      <c r="K47" s="923">
        <v>2</v>
      </c>
      <c r="L47" s="927">
        <v>0</v>
      </c>
      <c r="M47" s="927">
        <v>0</v>
      </c>
      <c r="N47" s="925">
        <f t="shared" si="0"/>
        <v>6</v>
      </c>
      <c r="O47" s="877">
        <f t="shared" si="1"/>
        <v>13</v>
      </c>
      <c r="P47" s="199"/>
      <c r="Q47" s="199"/>
    </row>
    <row r="48" spans="1:17" ht="12" customHeight="1">
      <c r="A48" s="78">
        <v>2</v>
      </c>
      <c r="B48" s="78">
        <v>4</v>
      </c>
      <c r="C48" s="78">
        <v>10</v>
      </c>
      <c r="D48" s="78"/>
      <c r="E48" s="1820"/>
      <c r="F48" s="411"/>
      <c r="G48" s="69" t="s">
        <v>438</v>
      </c>
      <c r="H48" s="927">
        <v>1</v>
      </c>
      <c r="I48" s="927"/>
      <c r="J48" s="927">
        <v>0</v>
      </c>
      <c r="K48" s="923">
        <v>0</v>
      </c>
      <c r="L48" s="927">
        <v>0</v>
      </c>
      <c r="M48" s="927">
        <v>0</v>
      </c>
      <c r="N48" s="925">
        <f>SUM(J48:M48)</f>
        <v>0</v>
      </c>
      <c r="O48" s="877">
        <f t="shared" si="1"/>
        <v>1</v>
      </c>
      <c r="P48" s="199"/>
      <c r="Q48" s="199"/>
    </row>
    <row r="49" spans="1:17" ht="12" customHeight="1">
      <c r="A49" s="78">
        <v>2</v>
      </c>
      <c r="B49" s="78">
        <v>4</v>
      </c>
      <c r="C49" s="78">
        <v>10</v>
      </c>
      <c r="D49" s="78"/>
      <c r="E49" s="1820"/>
      <c r="F49" s="411"/>
      <c r="G49" s="69" t="s">
        <v>179</v>
      </c>
      <c r="H49" s="927">
        <v>30</v>
      </c>
      <c r="I49" s="927"/>
      <c r="J49" s="927">
        <v>1</v>
      </c>
      <c r="K49" s="923">
        <v>1</v>
      </c>
      <c r="L49" s="923">
        <v>0</v>
      </c>
      <c r="M49" s="923">
        <v>3</v>
      </c>
      <c r="N49" s="924">
        <f t="shared" si="0"/>
        <v>5</v>
      </c>
      <c r="O49" s="868">
        <f t="shared" si="1"/>
        <v>35</v>
      </c>
      <c r="P49" s="199"/>
      <c r="Q49" s="199"/>
    </row>
    <row r="50" spans="1:17" ht="12" customHeight="1">
      <c r="A50" s="78"/>
      <c r="B50" s="78"/>
      <c r="C50" s="78"/>
      <c r="D50" s="78"/>
      <c r="E50" s="1820"/>
      <c r="F50" s="414" t="s">
        <v>33</v>
      </c>
      <c r="G50" s="69"/>
      <c r="H50" s="926">
        <f>SUM(H51:H52)</f>
        <v>20</v>
      </c>
      <c r="I50" s="926"/>
      <c r="J50" s="926">
        <f>SUM(J51:J52)</f>
        <v>40</v>
      </c>
      <c r="K50" s="566">
        <f>SUM(K51:K52)</f>
        <v>19</v>
      </c>
      <c r="L50" s="566">
        <f>SUM(L51:L52)</f>
        <v>0</v>
      </c>
      <c r="M50" s="566">
        <f>SUM(M51:M52)</f>
        <v>4</v>
      </c>
      <c r="N50" s="899">
        <f t="shared" si="0"/>
        <v>63</v>
      </c>
      <c r="O50" s="865">
        <f t="shared" si="1"/>
        <v>83</v>
      </c>
      <c r="P50" s="199"/>
      <c r="Q50" s="199"/>
    </row>
    <row r="51" spans="1:17" ht="12" customHeight="1">
      <c r="A51" s="78">
        <v>2</v>
      </c>
      <c r="B51" s="78">
        <v>4</v>
      </c>
      <c r="C51" s="78">
        <v>3</v>
      </c>
      <c r="D51" s="78"/>
      <c r="E51" s="1820"/>
      <c r="F51" s="416"/>
      <c r="G51" s="69" t="s">
        <v>173</v>
      </c>
      <c r="H51" s="927">
        <v>12</v>
      </c>
      <c r="I51" s="927"/>
      <c r="J51" s="927">
        <v>17</v>
      </c>
      <c r="K51" s="923">
        <v>1</v>
      </c>
      <c r="L51" s="927">
        <v>0</v>
      </c>
      <c r="M51" s="927">
        <v>0</v>
      </c>
      <c r="N51" s="925">
        <f t="shared" si="0"/>
        <v>18</v>
      </c>
      <c r="O51" s="875">
        <f t="shared" si="1"/>
        <v>30</v>
      </c>
      <c r="P51" s="199"/>
      <c r="Q51" s="199"/>
    </row>
    <row r="52" spans="1:17" ht="12" customHeight="1">
      <c r="A52" s="78">
        <v>2</v>
      </c>
      <c r="B52" s="78">
        <v>4</v>
      </c>
      <c r="C52" s="78">
        <v>3</v>
      </c>
      <c r="D52" s="78"/>
      <c r="E52" s="1820"/>
      <c r="F52" s="416"/>
      <c r="G52" s="69" t="s">
        <v>174</v>
      </c>
      <c r="H52" s="923">
        <v>8</v>
      </c>
      <c r="I52" s="923"/>
      <c r="J52" s="923">
        <v>23</v>
      </c>
      <c r="K52" s="923">
        <v>18</v>
      </c>
      <c r="L52" s="923">
        <v>0</v>
      </c>
      <c r="M52" s="923">
        <v>4</v>
      </c>
      <c r="N52" s="925">
        <f t="shared" si="0"/>
        <v>45</v>
      </c>
      <c r="O52" s="868">
        <f t="shared" si="1"/>
        <v>53</v>
      </c>
      <c r="P52" s="199"/>
      <c r="Q52" s="199"/>
    </row>
    <row r="53" spans="1:17" ht="12" customHeight="1">
      <c r="A53" s="78"/>
      <c r="B53" s="78"/>
      <c r="C53" s="78"/>
      <c r="D53" s="78"/>
      <c r="E53" s="1820"/>
      <c r="F53" s="414" t="s">
        <v>34</v>
      </c>
      <c r="G53" s="69"/>
      <c r="H53" s="566">
        <f>SUM(H54:H57)</f>
        <v>7</v>
      </c>
      <c r="I53" s="566"/>
      <c r="J53" s="566">
        <f>SUM(J54:J57)</f>
        <v>34</v>
      </c>
      <c r="K53" s="566">
        <f>SUM(K54:K57)</f>
        <v>0</v>
      </c>
      <c r="L53" s="566">
        <f>SUM(L54:L57)</f>
        <v>0</v>
      </c>
      <c r="M53" s="566">
        <f>SUM(M54:M57)</f>
        <v>4</v>
      </c>
      <c r="N53" s="899">
        <f t="shared" si="0"/>
        <v>38</v>
      </c>
      <c r="O53" s="865">
        <f t="shared" si="1"/>
        <v>45</v>
      </c>
      <c r="P53" s="199"/>
      <c r="Q53" s="199"/>
    </row>
    <row r="54" spans="1:17" ht="12" customHeight="1">
      <c r="A54" s="78">
        <v>2</v>
      </c>
      <c r="B54" s="78">
        <v>4</v>
      </c>
      <c r="C54" s="78">
        <v>7</v>
      </c>
      <c r="D54" s="78"/>
      <c r="E54" s="1820"/>
      <c r="F54" s="411"/>
      <c r="G54" s="69" t="s">
        <v>173</v>
      </c>
      <c r="H54" s="927">
        <v>2</v>
      </c>
      <c r="I54" s="927"/>
      <c r="J54" s="927">
        <v>15</v>
      </c>
      <c r="K54" s="923">
        <v>0</v>
      </c>
      <c r="L54" s="927">
        <v>0</v>
      </c>
      <c r="M54" s="927">
        <v>0</v>
      </c>
      <c r="N54" s="925">
        <f t="shared" si="0"/>
        <v>15</v>
      </c>
      <c r="O54" s="875">
        <f t="shared" si="1"/>
        <v>17</v>
      </c>
      <c r="P54" s="199"/>
      <c r="Q54" s="199"/>
    </row>
    <row r="55" spans="1:17" ht="12" customHeight="1">
      <c r="A55" s="78">
        <v>2</v>
      </c>
      <c r="B55" s="78">
        <v>4</v>
      </c>
      <c r="C55" s="78">
        <v>7</v>
      </c>
      <c r="D55" s="78"/>
      <c r="E55" s="1820"/>
      <c r="F55" s="411"/>
      <c r="G55" s="69" t="s">
        <v>180</v>
      </c>
      <c r="H55" s="923">
        <v>0</v>
      </c>
      <c r="I55" s="923"/>
      <c r="J55" s="923">
        <v>0</v>
      </c>
      <c r="K55" s="923">
        <v>0</v>
      </c>
      <c r="L55" s="923">
        <v>0</v>
      </c>
      <c r="M55" s="923">
        <v>0</v>
      </c>
      <c r="N55" s="925">
        <f t="shared" si="0"/>
        <v>0</v>
      </c>
      <c r="O55" s="868">
        <f t="shared" si="1"/>
        <v>0</v>
      </c>
      <c r="P55" s="199"/>
      <c r="Q55" s="199"/>
    </row>
    <row r="56" spans="1:17" ht="12" customHeight="1">
      <c r="A56" s="78">
        <v>2</v>
      </c>
      <c r="B56" s="78">
        <v>4</v>
      </c>
      <c r="C56" s="78">
        <v>7</v>
      </c>
      <c r="D56" s="78"/>
      <c r="E56" s="1820"/>
      <c r="F56" s="411"/>
      <c r="G56" s="69" t="s">
        <v>174</v>
      </c>
      <c r="H56" s="923">
        <v>5</v>
      </c>
      <c r="I56" s="923"/>
      <c r="J56" s="923">
        <v>19</v>
      </c>
      <c r="K56" s="923">
        <v>0</v>
      </c>
      <c r="L56" s="923">
        <v>0</v>
      </c>
      <c r="M56" s="923">
        <v>4</v>
      </c>
      <c r="N56" s="924">
        <f t="shared" si="0"/>
        <v>23</v>
      </c>
      <c r="O56" s="868">
        <f t="shared" si="1"/>
        <v>28</v>
      </c>
      <c r="P56" s="199"/>
      <c r="Q56" s="199"/>
    </row>
    <row r="57" spans="1:17" ht="12" customHeight="1">
      <c r="A57" s="78">
        <v>2</v>
      </c>
      <c r="B57" s="78">
        <v>4</v>
      </c>
      <c r="C57" s="78">
        <v>7</v>
      </c>
      <c r="D57" s="78"/>
      <c r="E57" s="1820"/>
      <c r="F57" s="411"/>
      <c r="G57" s="69" t="s">
        <v>425</v>
      </c>
      <c r="H57" s="923">
        <v>0</v>
      </c>
      <c r="I57" s="923"/>
      <c r="J57" s="923">
        <v>0</v>
      </c>
      <c r="K57" s="923">
        <v>0</v>
      </c>
      <c r="L57" s="923">
        <v>0</v>
      </c>
      <c r="M57" s="923">
        <v>0</v>
      </c>
      <c r="N57" s="924">
        <f t="shared" si="0"/>
        <v>0</v>
      </c>
      <c r="O57" s="868">
        <f t="shared" si="1"/>
        <v>0</v>
      </c>
      <c r="P57" s="199"/>
      <c r="Q57" s="199"/>
    </row>
    <row r="58" spans="1:17" ht="12" customHeight="1">
      <c r="A58" s="78"/>
      <c r="B58" s="78"/>
      <c r="C58" s="78"/>
      <c r="D58" s="78"/>
      <c r="E58" s="1820"/>
      <c r="F58" s="414" t="s">
        <v>70</v>
      </c>
      <c r="G58" s="69"/>
      <c r="H58" s="871">
        <f>SUM(H59:H60)</f>
        <v>7</v>
      </c>
      <c r="I58" s="871"/>
      <c r="J58" s="871">
        <f>SUM(J59:J60)</f>
        <v>17</v>
      </c>
      <c r="K58" s="566">
        <f>SUM(K59:K60)</f>
        <v>19</v>
      </c>
      <c r="L58" s="926">
        <f>SUM(L59:L60)</f>
        <v>9</v>
      </c>
      <c r="M58" s="926">
        <f>SUM(M59:M60)</f>
        <v>3</v>
      </c>
      <c r="N58" s="899">
        <f t="shared" si="0"/>
        <v>48</v>
      </c>
      <c r="O58" s="880">
        <f t="shared" si="1"/>
        <v>55</v>
      </c>
      <c r="P58" s="199"/>
      <c r="Q58" s="199"/>
    </row>
    <row r="59" spans="1:17" ht="12" customHeight="1">
      <c r="A59" s="78">
        <v>2</v>
      </c>
      <c r="B59" s="78">
        <v>4</v>
      </c>
      <c r="C59" s="78">
        <v>1</v>
      </c>
      <c r="D59" s="78"/>
      <c r="E59" s="1820"/>
      <c r="F59" s="416"/>
      <c r="G59" s="69" t="s">
        <v>173</v>
      </c>
      <c r="H59" s="923">
        <v>3</v>
      </c>
      <c r="I59" s="923"/>
      <c r="J59" s="923">
        <v>14</v>
      </c>
      <c r="K59" s="923">
        <v>5</v>
      </c>
      <c r="L59" s="923">
        <v>4</v>
      </c>
      <c r="M59" s="923">
        <v>1</v>
      </c>
      <c r="N59" s="924">
        <f t="shared" si="0"/>
        <v>24</v>
      </c>
      <c r="O59" s="868">
        <f t="shared" si="1"/>
        <v>27</v>
      </c>
      <c r="P59" s="199"/>
      <c r="Q59" s="199"/>
    </row>
    <row r="60" spans="1:17" ht="12" customHeight="1">
      <c r="A60" s="78">
        <v>2</v>
      </c>
      <c r="B60" s="78">
        <v>4</v>
      </c>
      <c r="C60" s="78">
        <v>1</v>
      </c>
      <c r="D60" s="78"/>
      <c r="E60" s="1820"/>
      <c r="F60" s="416"/>
      <c r="G60" s="69" t="s">
        <v>174</v>
      </c>
      <c r="H60" s="923">
        <v>4</v>
      </c>
      <c r="I60" s="923"/>
      <c r="J60" s="923">
        <v>3</v>
      </c>
      <c r="K60" s="923">
        <v>14</v>
      </c>
      <c r="L60" s="923">
        <v>5</v>
      </c>
      <c r="M60" s="923">
        <v>2</v>
      </c>
      <c r="N60" s="924">
        <f t="shared" si="0"/>
        <v>24</v>
      </c>
      <c r="O60" s="868">
        <f t="shared" si="1"/>
        <v>28</v>
      </c>
      <c r="P60" s="199"/>
      <c r="Q60" s="199"/>
    </row>
    <row r="61" spans="1:17" ht="12" customHeight="1">
      <c r="A61" s="78"/>
      <c r="B61" s="78"/>
      <c r="C61" s="78"/>
      <c r="D61" s="78"/>
      <c r="E61" s="1820"/>
      <c r="F61" s="414" t="s">
        <v>36</v>
      </c>
      <c r="G61" s="69"/>
      <c r="H61" s="926">
        <f>SUM(H62:H64)</f>
        <v>14</v>
      </c>
      <c r="I61" s="926"/>
      <c r="J61" s="926">
        <f>SUM(J62:J64)</f>
        <v>41</v>
      </c>
      <c r="K61" s="566">
        <f>SUM(K62:K64)</f>
        <v>0</v>
      </c>
      <c r="L61" s="926">
        <f>SUM(L62:L64)</f>
        <v>0</v>
      </c>
      <c r="M61" s="926">
        <f>SUM(M62:M64)</f>
        <v>0</v>
      </c>
      <c r="N61" s="899">
        <f t="shared" si="0"/>
        <v>41</v>
      </c>
      <c r="O61" s="880">
        <f t="shared" si="1"/>
        <v>55</v>
      </c>
      <c r="P61" s="199"/>
      <c r="Q61" s="199"/>
    </row>
    <row r="62" spans="1:17" ht="12" customHeight="1">
      <c r="A62" s="78">
        <v>2</v>
      </c>
      <c r="B62" s="78">
        <v>4</v>
      </c>
      <c r="C62" s="78">
        <v>9</v>
      </c>
      <c r="D62" s="78"/>
      <c r="E62" s="1820"/>
      <c r="F62" s="370"/>
      <c r="G62" s="69" t="s">
        <v>173</v>
      </c>
      <c r="H62" s="866">
        <v>4</v>
      </c>
      <c r="I62" s="866"/>
      <c r="J62" s="866">
        <v>22</v>
      </c>
      <c r="K62" s="866">
        <v>0</v>
      </c>
      <c r="L62" s="923">
        <v>0</v>
      </c>
      <c r="M62" s="923">
        <v>0</v>
      </c>
      <c r="N62" s="925">
        <f t="shared" si="0"/>
        <v>22</v>
      </c>
      <c r="O62" s="584">
        <f t="shared" si="1"/>
        <v>26</v>
      </c>
      <c r="P62" s="199"/>
      <c r="Q62" s="199"/>
    </row>
    <row r="63" spans="1:17" ht="12" customHeight="1">
      <c r="A63" s="78">
        <v>2</v>
      </c>
      <c r="B63" s="78">
        <v>4</v>
      </c>
      <c r="C63" s="78">
        <v>9</v>
      </c>
      <c r="D63" s="78"/>
      <c r="E63" s="1820"/>
      <c r="F63" s="370"/>
      <c r="G63" s="69" t="s">
        <v>174</v>
      </c>
      <c r="H63" s="866">
        <v>10</v>
      </c>
      <c r="I63" s="866"/>
      <c r="J63" s="927">
        <v>19</v>
      </c>
      <c r="K63" s="927">
        <v>0</v>
      </c>
      <c r="L63" s="923">
        <v>0</v>
      </c>
      <c r="M63" s="923">
        <v>0</v>
      </c>
      <c r="N63" s="925">
        <f t="shared" si="0"/>
        <v>19</v>
      </c>
      <c r="O63" s="584">
        <f t="shared" si="1"/>
        <v>29</v>
      </c>
      <c r="P63" s="199"/>
      <c r="Q63" s="199"/>
    </row>
    <row r="64" spans="1:17" ht="12" customHeight="1">
      <c r="A64" s="78">
        <v>2</v>
      </c>
      <c r="B64" s="78">
        <v>4</v>
      </c>
      <c r="C64" s="78">
        <v>9</v>
      </c>
      <c r="D64" s="78"/>
      <c r="E64" s="1820"/>
      <c r="F64" s="370"/>
      <c r="G64" s="69" t="s">
        <v>179</v>
      </c>
      <c r="H64" s="927">
        <v>0</v>
      </c>
      <c r="I64" s="927"/>
      <c r="J64" s="927">
        <v>0</v>
      </c>
      <c r="K64" s="927">
        <v>0</v>
      </c>
      <c r="L64" s="927">
        <v>0</v>
      </c>
      <c r="M64" s="927">
        <v>0</v>
      </c>
      <c r="N64" s="924">
        <f t="shared" si="0"/>
        <v>0</v>
      </c>
      <c r="O64" s="875">
        <f t="shared" si="1"/>
        <v>0</v>
      </c>
      <c r="P64" s="199"/>
      <c r="Q64" s="199"/>
    </row>
    <row r="65" spans="1:17" ht="12" customHeight="1">
      <c r="A65" s="78"/>
      <c r="B65" s="78"/>
      <c r="C65" s="78"/>
      <c r="D65" s="78"/>
      <c r="E65" s="1820"/>
      <c r="F65" s="419" t="s">
        <v>37</v>
      </c>
      <c r="G65" s="118"/>
      <c r="H65" s="931">
        <f>SUM(H66)</f>
        <v>5</v>
      </c>
      <c r="I65" s="931"/>
      <c r="J65" s="931">
        <f>SUM(J66)</f>
        <v>0</v>
      </c>
      <c r="K65" s="926">
        <f>SUM(K66)</f>
        <v>0</v>
      </c>
      <c r="L65" s="926">
        <f>SUM(L66)</f>
        <v>0</v>
      </c>
      <c r="M65" s="926">
        <f>SUM(M66)</f>
        <v>0</v>
      </c>
      <c r="N65" s="899">
        <f t="shared" si="0"/>
        <v>0</v>
      </c>
      <c r="O65" s="880">
        <f t="shared" si="1"/>
        <v>5</v>
      </c>
      <c r="P65" s="199"/>
      <c r="Q65" s="199"/>
    </row>
    <row r="66" spans="1:17" ht="12" customHeight="1">
      <c r="A66" s="78">
        <v>2</v>
      </c>
      <c r="B66" s="78">
        <v>4</v>
      </c>
      <c r="C66" s="78">
        <v>11</v>
      </c>
      <c r="D66" s="78"/>
      <c r="E66" s="1855"/>
      <c r="F66" s="416"/>
      <c r="G66" s="69" t="s">
        <v>181</v>
      </c>
      <c r="H66" s="927">
        <v>5</v>
      </c>
      <c r="I66" s="927"/>
      <c r="J66" s="927">
        <v>0</v>
      </c>
      <c r="K66" s="927">
        <v>0</v>
      </c>
      <c r="L66" s="923">
        <v>0</v>
      </c>
      <c r="M66" s="923">
        <v>0</v>
      </c>
      <c r="N66" s="924">
        <f t="shared" si="0"/>
        <v>0</v>
      </c>
      <c r="O66" s="868">
        <f t="shared" si="1"/>
        <v>5</v>
      </c>
      <c r="P66" s="199"/>
      <c r="Q66" s="199"/>
    </row>
    <row r="67" spans="1:17">
      <c r="A67" s="78"/>
      <c r="B67" s="78"/>
      <c r="C67" s="78"/>
      <c r="D67" s="78"/>
      <c r="E67" s="1819">
        <v>1403</v>
      </c>
      <c r="F67" s="113" t="s">
        <v>38</v>
      </c>
      <c r="G67" s="114"/>
      <c r="H67" s="928">
        <f>SUM(H68+H71+H73)</f>
        <v>45</v>
      </c>
      <c r="I67" s="928"/>
      <c r="J67" s="928">
        <f>SUM(J68+J71+J73)</f>
        <v>3</v>
      </c>
      <c r="K67" s="928">
        <f>SUM(K68+K71+K73)</f>
        <v>1</v>
      </c>
      <c r="L67" s="928">
        <f>SUM(L68+L71+L73)</f>
        <v>0</v>
      </c>
      <c r="M67" s="928">
        <f>SUM(M68+M71+M73)</f>
        <v>0</v>
      </c>
      <c r="N67" s="895">
        <f t="shared" si="0"/>
        <v>4</v>
      </c>
      <c r="O67" s="576">
        <f t="shared" si="1"/>
        <v>49</v>
      </c>
      <c r="P67" s="199"/>
      <c r="Q67" s="199"/>
    </row>
    <row r="68" spans="1:17" ht="12" customHeight="1">
      <c r="A68" s="78"/>
      <c r="B68" s="78"/>
      <c r="C68" s="78"/>
      <c r="D68" s="78"/>
      <c r="E68" s="1820"/>
      <c r="F68" s="419" t="s">
        <v>39</v>
      </c>
      <c r="G68" s="69"/>
      <c r="H68" s="566">
        <f>SUM(H69:H70)</f>
        <v>22</v>
      </c>
      <c r="I68" s="566"/>
      <c r="J68" s="566">
        <f>SUM(J69:J70)</f>
        <v>1</v>
      </c>
      <c r="K68" s="926">
        <f>SUM(K69:K70)</f>
        <v>0</v>
      </c>
      <c r="L68" s="566">
        <f>SUM(L69:L70)</f>
        <v>0</v>
      </c>
      <c r="M68" s="566">
        <f>SUM(M69:M70)</f>
        <v>0</v>
      </c>
      <c r="N68" s="899">
        <f t="shared" si="0"/>
        <v>1</v>
      </c>
      <c r="O68" s="865">
        <f t="shared" si="1"/>
        <v>23</v>
      </c>
      <c r="P68" s="199"/>
      <c r="Q68" s="199"/>
    </row>
    <row r="69" spans="1:17" ht="12" customHeight="1">
      <c r="A69" s="78">
        <v>3</v>
      </c>
      <c r="B69" s="78">
        <v>5</v>
      </c>
      <c r="C69" s="78">
        <v>11</v>
      </c>
      <c r="D69" s="78"/>
      <c r="E69" s="1820"/>
      <c r="F69" s="416"/>
      <c r="G69" s="69" t="s">
        <v>182</v>
      </c>
      <c r="H69" s="923">
        <v>0</v>
      </c>
      <c r="I69" s="923"/>
      <c r="J69" s="923">
        <v>0</v>
      </c>
      <c r="K69" s="927">
        <v>0</v>
      </c>
      <c r="L69" s="923">
        <v>0</v>
      </c>
      <c r="M69" s="923">
        <v>0</v>
      </c>
      <c r="N69" s="924">
        <f t="shared" si="0"/>
        <v>0</v>
      </c>
      <c r="O69" s="868">
        <f t="shared" si="1"/>
        <v>0</v>
      </c>
      <c r="P69" s="199"/>
      <c r="Q69" s="199"/>
    </row>
    <row r="70" spans="1:17" ht="12" customHeight="1">
      <c r="A70" s="78">
        <v>3</v>
      </c>
      <c r="B70" s="78">
        <v>5</v>
      </c>
      <c r="C70" s="78">
        <v>11</v>
      </c>
      <c r="D70" s="78"/>
      <c r="E70" s="1820"/>
      <c r="F70" s="416"/>
      <c r="G70" s="69" t="s">
        <v>183</v>
      </c>
      <c r="H70" s="927">
        <v>22</v>
      </c>
      <c r="I70" s="927"/>
      <c r="J70" s="927">
        <v>1</v>
      </c>
      <c r="K70" s="927">
        <v>0</v>
      </c>
      <c r="L70" s="927">
        <v>0</v>
      </c>
      <c r="M70" s="927">
        <v>0</v>
      </c>
      <c r="N70" s="924">
        <f t="shared" si="0"/>
        <v>1</v>
      </c>
      <c r="O70" s="875">
        <f t="shared" si="1"/>
        <v>23</v>
      </c>
      <c r="P70" s="199"/>
      <c r="Q70" s="199"/>
    </row>
    <row r="71" spans="1:17" ht="12" customHeight="1">
      <c r="A71" s="78"/>
      <c r="B71" s="78"/>
      <c r="C71" s="78"/>
      <c r="D71" s="78"/>
      <c r="E71" s="1820"/>
      <c r="F71" s="419" t="s">
        <v>40</v>
      </c>
      <c r="G71" s="69"/>
      <c r="H71" s="932">
        <f>SUM(H72)</f>
        <v>7</v>
      </c>
      <c r="I71" s="932"/>
      <c r="J71" s="932">
        <f>SUM(J72)</f>
        <v>2</v>
      </c>
      <c r="K71" s="932">
        <f>SUM(K72)</f>
        <v>1</v>
      </c>
      <c r="L71" s="600">
        <f>SUM(L72)</f>
        <v>0</v>
      </c>
      <c r="M71" s="600">
        <f>SUM(M72)</f>
        <v>0</v>
      </c>
      <c r="N71" s="864">
        <f t="shared" si="0"/>
        <v>3</v>
      </c>
      <c r="O71" s="630">
        <f t="shared" si="1"/>
        <v>10</v>
      </c>
      <c r="P71" s="199"/>
      <c r="Q71" s="199"/>
    </row>
    <row r="72" spans="1:17" ht="12" customHeight="1">
      <c r="A72" s="78">
        <v>3</v>
      </c>
      <c r="B72" s="78">
        <v>5</v>
      </c>
      <c r="C72" s="78">
        <v>8</v>
      </c>
      <c r="D72" s="78"/>
      <c r="E72" s="1820"/>
      <c r="F72" s="416"/>
      <c r="G72" s="69" t="s">
        <v>183</v>
      </c>
      <c r="H72" s="927">
        <v>7</v>
      </c>
      <c r="I72" s="927"/>
      <c r="J72" s="927">
        <v>2</v>
      </c>
      <c r="K72" s="927">
        <v>1</v>
      </c>
      <c r="L72" s="927">
        <v>0</v>
      </c>
      <c r="M72" s="927">
        <v>0</v>
      </c>
      <c r="N72" s="924">
        <f t="shared" ref="N72:N73" si="2">SUM(J72:M72)</f>
        <v>3</v>
      </c>
      <c r="O72" s="875">
        <f>SUM(H72,N72)</f>
        <v>10</v>
      </c>
      <c r="P72" s="199"/>
      <c r="Q72" s="199"/>
    </row>
    <row r="73" spans="1:17" ht="12" customHeight="1">
      <c r="A73" s="78"/>
      <c r="B73" s="78"/>
      <c r="C73" s="78"/>
      <c r="D73" s="78"/>
      <c r="E73" s="1820"/>
      <c r="F73" s="419" t="s">
        <v>41</v>
      </c>
      <c r="G73" s="69"/>
      <c r="H73" s="566">
        <f>SUM(H74:H75)</f>
        <v>16</v>
      </c>
      <c r="I73" s="566"/>
      <c r="J73" s="566">
        <f>SUM(J74:J75)</f>
        <v>0</v>
      </c>
      <c r="K73" s="566">
        <f>SUM(K74:K75)</f>
        <v>0</v>
      </c>
      <c r="L73" s="566">
        <f>SUM(L74:L75)</f>
        <v>0</v>
      </c>
      <c r="M73" s="566">
        <f>SUM(M74:M75)</f>
        <v>0</v>
      </c>
      <c r="N73" s="899">
        <f t="shared" si="2"/>
        <v>0</v>
      </c>
      <c r="O73" s="865">
        <f>SUM(H73,N73)</f>
        <v>16</v>
      </c>
      <c r="P73" s="199"/>
      <c r="Q73" s="199"/>
    </row>
    <row r="74" spans="1:17" ht="12" customHeight="1">
      <c r="A74" s="78">
        <v>3</v>
      </c>
      <c r="B74" s="78">
        <v>5</v>
      </c>
      <c r="C74" s="78">
        <v>10</v>
      </c>
      <c r="D74" s="78"/>
      <c r="E74" s="1890"/>
      <c r="F74" s="416"/>
      <c r="G74" s="69" t="s">
        <v>183</v>
      </c>
      <c r="H74" s="927">
        <v>11</v>
      </c>
      <c r="I74" s="927"/>
      <c r="J74" s="927">
        <v>0</v>
      </c>
      <c r="K74" s="923">
        <v>0</v>
      </c>
      <c r="L74" s="923">
        <v>0</v>
      </c>
      <c r="M74" s="923">
        <v>0</v>
      </c>
      <c r="N74" s="924">
        <f>SUM(J74:M74)</f>
        <v>0</v>
      </c>
      <c r="O74" s="868">
        <f>SUM(H74,N74)</f>
        <v>11</v>
      </c>
      <c r="P74" s="199"/>
      <c r="Q74" s="199"/>
    </row>
    <row r="75" spans="1:17" ht="12" customHeight="1">
      <c r="A75" s="78">
        <v>3</v>
      </c>
      <c r="B75" s="78">
        <v>5</v>
      </c>
      <c r="C75" s="78">
        <v>10</v>
      </c>
      <c r="D75" s="78"/>
      <c r="E75" s="1891"/>
      <c r="F75" s="423"/>
      <c r="G75" s="72" t="s">
        <v>184</v>
      </c>
      <c r="H75" s="923">
        <v>5</v>
      </c>
      <c r="I75" s="923"/>
      <c r="J75" s="923">
        <v>0</v>
      </c>
      <c r="K75" s="923">
        <v>0</v>
      </c>
      <c r="L75" s="923">
        <v>0</v>
      </c>
      <c r="M75" s="923">
        <v>0</v>
      </c>
      <c r="N75" s="933">
        <f>SUM(J75:M75)</f>
        <v>0</v>
      </c>
      <c r="O75" s="868">
        <f>SUM(H75,N75)</f>
        <v>5</v>
      </c>
      <c r="P75" s="199"/>
      <c r="Q75" s="199"/>
    </row>
    <row r="76" spans="1:17" ht="12" customHeight="1">
      <c r="A76" s="78"/>
      <c r="B76" s="78"/>
      <c r="C76" s="78"/>
      <c r="D76" s="78"/>
      <c r="E76" s="279"/>
      <c r="F76" s="890"/>
      <c r="G76" s="178"/>
      <c r="H76" s="178"/>
      <c r="I76" s="178"/>
      <c r="J76" s="178"/>
      <c r="K76" s="891"/>
      <c r="L76" s="891"/>
      <c r="M76" s="178"/>
      <c r="N76" s="69"/>
      <c r="O76" s="934" t="s">
        <v>185</v>
      </c>
      <c r="P76" s="199"/>
      <c r="Q76" s="199"/>
    </row>
    <row r="77" spans="1:17" ht="12" customHeight="1">
      <c r="A77" s="78"/>
      <c r="B77" s="78"/>
      <c r="C77" s="78"/>
      <c r="D77" s="78"/>
      <c r="E77" s="279"/>
      <c r="F77" s="69"/>
      <c r="G77" s="69"/>
      <c r="H77" s="69"/>
      <c r="I77" s="69"/>
      <c r="J77" s="242"/>
      <c r="K77" s="89"/>
      <c r="L77" s="89"/>
      <c r="M77" s="89"/>
      <c r="N77" s="426" t="s">
        <v>325</v>
      </c>
      <c r="O77" s="892"/>
    </row>
    <row r="78" spans="1:17" ht="9.75" customHeight="1">
      <c r="A78" s="78"/>
      <c r="B78" s="78"/>
      <c r="C78" s="78"/>
      <c r="D78" s="78"/>
      <c r="E78" s="1856" t="s">
        <v>3</v>
      </c>
      <c r="F78" s="178"/>
      <c r="G78" s="178"/>
      <c r="H78" s="511"/>
      <c r="I78" s="511"/>
      <c r="J78" s="511"/>
      <c r="K78" s="855"/>
      <c r="L78" s="856"/>
      <c r="M78" s="856"/>
      <c r="N78" s="856"/>
      <c r="O78" s="893"/>
    </row>
    <row r="79" spans="1:17" ht="11.25" customHeight="1">
      <c r="A79" s="78"/>
      <c r="B79" s="78"/>
      <c r="C79" s="78"/>
      <c r="D79" s="78"/>
      <c r="E79" s="1872"/>
      <c r="F79" s="97" t="s">
        <v>228</v>
      </c>
      <c r="G79" s="549"/>
      <c r="H79" s="297" t="s">
        <v>250</v>
      </c>
      <c r="I79" s="299"/>
      <c r="J79" s="1931" t="s">
        <v>251</v>
      </c>
      <c r="K79" s="1931"/>
      <c r="L79" s="1931"/>
      <c r="M79" s="1931"/>
      <c r="N79" s="1931"/>
      <c r="O79" s="1932"/>
    </row>
    <row r="80" spans="1:17" ht="22.5" customHeight="1">
      <c r="A80" s="78"/>
      <c r="B80" s="78"/>
      <c r="C80" s="78"/>
      <c r="D80" s="78"/>
      <c r="E80" s="1892"/>
      <c r="F80" s="550"/>
      <c r="G80" s="173"/>
      <c r="H80" s="299" t="s">
        <v>416</v>
      </c>
      <c r="I80" s="299"/>
      <c r="J80" s="935" t="s">
        <v>417</v>
      </c>
      <c r="K80" s="935" t="s">
        <v>418</v>
      </c>
      <c r="L80" s="511" t="s">
        <v>419</v>
      </c>
      <c r="M80" s="935" t="s">
        <v>420</v>
      </c>
      <c r="N80" s="935" t="s">
        <v>123</v>
      </c>
      <c r="O80" s="860" t="s">
        <v>21</v>
      </c>
    </row>
    <row r="81" spans="1:15">
      <c r="A81" s="894"/>
      <c r="B81" s="894"/>
      <c r="C81" s="894"/>
      <c r="D81" s="894"/>
      <c r="E81" s="1821">
        <v>1404</v>
      </c>
      <c r="F81" s="113" t="s">
        <v>42</v>
      </c>
      <c r="G81" s="114"/>
      <c r="H81" s="895">
        <f>SUM(H82,H84)</f>
        <v>130</v>
      </c>
      <c r="I81" s="861"/>
      <c r="J81" s="895">
        <f>SUM(J82,J84)</f>
        <v>40</v>
      </c>
      <c r="K81" s="895">
        <f>SUM(K82,K84)</f>
        <v>20</v>
      </c>
      <c r="L81" s="895">
        <f>SUM(L82,L84)</f>
        <v>0</v>
      </c>
      <c r="M81" s="895">
        <f>SUM(M82,M84)</f>
        <v>0</v>
      </c>
      <c r="N81" s="895">
        <f t="shared" ref="N81:N137" si="3">SUM(J81:M81)</f>
        <v>60</v>
      </c>
      <c r="O81" s="863">
        <f t="shared" ref="O81:O137" si="4">SUM(H81,N81)</f>
        <v>190</v>
      </c>
    </row>
    <row r="82" spans="1:15" ht="12" customHeight="1">
      <c r="A82" s="894"/>
      <c r="B82" s="894"/>
      <c r="C82" s="894"/>
      <c r="D82" s="894"/>
      <c r="E82" s="1822"/>
      <c r="F82" s="414" t="s">
        <v>43</v>
      </c>
      <c r="G82" s="69"/>
      <c r="H82" s="566">
        <f>SUM(H83)</f>
        <v>67</v>
      </c>
      <c r="I82" s="566"/>
      <c r="J82" s="566">
        <f>SUM(J83)</f>
        <v>30</v>
      </c>
      <c r="K82" s="566">
        <f>SUM(K83)</f>
        <v>2</v>
      </c>
      <c r="L82" s="566">
        <f>SUM(L83)</f>
        <v>0</v>
      </c>
      <c r="M82" s="566">
        <f>SUM(M83)</f>
        <v>0</v>
      </c>
      <c r="N82" s="899">
        <f t="shared" si="3"/>
        <v>32</v>
      </c>
      <c r="O82" s="865">
        <f t="shared" si="4"/>
        <v>99</v>
      </c>
    </row>
    <row r="83" spans="1:15" ht="12" customHeight="1">
      <c r="A83" s="894">
        <v>4</v>
      </c>
      <c r="B83" s="894">
        <v>6</v>
      </c>
      <c r="C83" s="894">
        <v>11</v>
      </c>
      <c r="D83" s="894"/>
      <c r="E83" s="1834"/>
      <c r="F83" s="411"/>
      <c r="G83" s="69" t="s">
        <v>187</v>
      </c>
      <c r="H83" s="927">
        <v>67</v>
      </c>
      <c r="I83" s="927"/>
      <c r="J83" s="927">
        <v>30</v>
      </c>
      <c r="K83" s="927">
        <v>2</v>
      </c>
      <c r="L83" s="927">
        <v>0</v>
      </c>
      <c r="M83" s="927">
        <v>0</v>
      </c>
      <c r="N83" s="924">
        <f t="shared" si="3"/>
        <v>32</v>
      </c>
      <c r="O83" s="877">
        <f t="shared" si="4"/>
        <v>99</v>
      </c>
    </row>
    <row r="84" spans="1:15" ht="12" customHeight="1">
      <c r="A84" s="894"/>
      <c r="B84" s="894"/>
      <c r="C84" s="894"/>
      <c r="D84" s="894"/>
      <c r="E84" s="1822"/>
      <c r="F84" s="414" t="s">
        <v>44</v>
      </c>
      <c r="G84" s="69"/>
      <c r="H84" s="926">
        <f>SUM(H85)</f>
        <v>63</v>
      </c>
      <c r="I84" s="926"/>
      <c r="J84" s="926">
        <f>SUM(J85)</f>
        <v>10</v>
      </c>
      <c r="K84" s="926">
        <f>SUM(K85)</f>
        <v>18</v>
      </c>
      <c r="L84" s="926">
        <f>SUM(L85)</f>
        <v>0</v>
      </c>
      <c r="M84" s="926">
        <f>SUM(M85)</f>
        <v>0</v>
      </c>
      <c r="N84" s="899">
        <f t="shared" si="3"/>
        <v>28</v>
      </c>
      <c r="O84" s="880">
        <f t="shared" si="4"/>
        <v>91</v>
      </c>
    </row>
    <row r="85" spans="1:15" ht="12" customHeight="1">
      <c r="A85" s="894">
        <v>4</v>
      </c>
      <c r="B85" s="894">
        <v>6</v>
      </c>
      <c r="C85" s="894">
        <v>11</v>
      </c>
      <c r="D85" s="894"/>
      <c r="E85" s="1834"/>
      <c r="F85" s="411"/>
      <c r="G85" s="69" t="s">
        <v>188</v>
      </c>
      <c r="H85" s="927">
        <v>63</v>
      </c>
      <c r="I85" s="927"/>
      <c r="J85" s="927">
        <v>10</v>
      </c>
      <c r="K85" s="927">
        <v>18</v>
      </c>
      <c r="L85" s="927">
        <v>0</v>
      </c>
      <c r="M85" s="927">
        <v>0</v>
      </c>
      <c r="N85" s="924">
        <f t="shared" si="3"/>
        <v>28</v>
      </c>
      <c r="O85" s="877">
        <f t="shared" si="4"/>
        <v>91</v>
      </c>
    </row>
    <row r="86" spans="1:15">
      <c r="A86" s="894"/>
      <c r="B86" s="894"/>
      <c r="C86" s="894"/>
      <c r="D86" s="894"/>
      <c r="E86" s="1819">
        <v>1405</v>
      </c>
      <c r="F86" s="124" t="s">
        <v>45</v>
      </c>
      <c r="G86" s="103"/>
      <c r="H86" s="928">
        <f>SUM(H87,H89,H94,H103)</f>
        <v>261</v>
      </c>
      <c r="I86" s="928"/>
      <c r="J86" s="928">
        <f>SUM(J87,J89,J94,J103)</f>
        <v>191</v>
      </c>
      <c r="K86" s="928">
        <f>SUM(K87,K89,K94,K103)</f>
        <v>42</v>
      </c>
      <c r="L86" s="928">
        <f>SUM(L87,L89,L94,L103)</f>
        <v>0</v>
      </c>
      <c r="M86" s="928">
        <f>SUM(M87,M89,M94,M103)</f>
        <v>0</v>
      </c>
      <c r="N86" s="895">
        <f t="shared" si="3"/>
        <v>233</v>
      </c>
      <c r="O86" s="882">
        <f t="shared" si="4"/>
        <v>494</v>
      </c>
    </row>
    <row r="87" spans="1:15" ht="12" customHeight="1">
      <c r="A87" s="902"/>
      <c r="B87" s="894"/>
      <c r="C87" s="894"/>
      <c r="D87" s="894"/>
      <c r="E87" s="1820"/>
      <c r="F87" s="414" t="s">
        <v>46</v>
      </c>
      <c r="G87" s="69"/>
      <c r="H87" s="566">
        <f>SUM(H88)</f>
        <v>23</v>
      </c>
      <c r="I87" s="566"/>
      <c r="J87" s="566">
        <f>SUM(J88)</f>
        <v>63</v>
      </c>
      <c r="K87" s="566">
        <f>SUM(K88)</f>
        <v>17</v>
      </c>
      <c r="L87" s="566">
        <f>SUM(L88)</f>
        <v>0</v>
      </c>
      <c r="M87" s="566">
        <f>SUM(M88)</f>
        <v>0</v>
      </c>
      <c r="N87" s="899">
        <f t="shared" si="3"/>
        <v>80</v>
      </c>
      <c r="O87" s="630">
        <f t="shared" si="4"/>
        <v>103</v>
      </c>
    </row>
    <row r="88" spans="1:15" ht="12" customHeight="1">
      <c r="A88" s="902">
        <v>5</v>
      </c>
      <c r="B88" s="894">
        <v>4</v>
      </c>
      <c r="C88" s="894">
        <v>8</v>
      </c>
      <c r="D88" s="894"/>
      <c r="E88" s="1820"/>
      <c r="F88" s="411"/>
      <c r="G88" s="69" t="s">
        <v>189</v>
      </c>
      <c r="H88" s="927">
        <v>23</v>
      </c>
      <c r="I88" s="927"/>
      <c r="J88" s="927">
        <v>63</v>
      </c>
      <c r="K88" s="927">
        <v>17</v>
      </c>
      <c r="L88" s="927">
        <v>0</v>
      </c>
      <c r="M88" s="927">
        <v>0</v>
      </c>
      <c r="N88" s="924">
        <f t="shared" si="3"/>
        <v>80</v>
      </c>
      <c r="O88" s="877">
        <f t="shared" si="4"/>
        <v>103</v>
      </c>
    </row>
    <row r="89" spans="1:15" ht="12" customHeight="1">
      <c r="A89" s="902"/>
      <c r="B89" s="894"/>
      <c r="C89" s="894"/>
      <c r="D89" s="894"/>
      <c r="E89" s="1820"/>
      <c r="F89" s="414" t="s">
        <v>47</v>
      </c>
      <c r="G89" s="69"/>
      <c r="H89" s="926">
        <f>SUM(H90:H93)</f>
        <v>59</v>
      </c>
      <c r="I89" s="926"/>
      <c r="J89" s="926">
        <f>SUM(J90:J93)</f>
        <v>32</v>
      </c>
      <c r="K89" s="926">
        <f>SUM(K90:K93)</f>
        <v>7</v>
      </c>
      <c r="L89" s="926">
        <f>SUM(L90:L93)</f>
        <v>0</v>
      </c>
      <c r="M89" s="926">
        <f>SUM(M90:M93)</f>
        <v>0</v>
      </c>
      <c r="N89" s="899">
        <f t="shared" si="3"/>
        <v>39</v>
      </c>
      <c r="O89" s="880">
        <f t="shared" si="4"/>
        <v>98</v>
      </c>
    </row>
    <row r="90" spans="1:15" ht="12" customHeight="1">
      <c r="A90" s="902">
        <v>5</v>
      </c>
      <c r="B90" s="894">
        <v>4</v>
      </c>
      <c r="C90" s="894">
        <v>8</v>
      </c>
      <c r="D90" s="894"/>
      <c r="E90" s="1820"/>
      <c r="F90" s="416"/>
      <c r="G90" s="69" t="s">
        <v>190</v>
      </c>
      <c r="H90" s="927">
        <v>1</v>
      </c>
      <c r="I90" s="927"/>
      <c r="J90" s="927">
        <v>10</v>
      </c>
      <c r="K90" s="927">
        <v>1</v>
      </c>
      <c r="L90" s="927">
        <v>0</v>
      </c>
      <c r="M90" s="927">
        <v>0</v>
      </c>
      <c r="N90" s="924">
        <f t="shared" si="3"/>
        <v>11</v>
      </c>
      <c r="O90" s="877">
        <f t="shared" si="4"/>
        <v>12</v>
      </c>
    </row>
    <row r="91" spans="1:15" s="71" customFormat="1" ht="12" customHeight="1">
      <c r="A91" s="902">
        <v>5</v>
      </c>
      <c r="B91" s="894">
        <v>4</v>
      </c>
      <c r="C91" s="894">
        <v>8</v>
      </c>
      <c r="D91" s="894"/>
      <c r="E91" s="1820"/>
      <c r="F91" s="411"/>
      <c r="G91" s="69" t="s">
        <v>191</v>
      </c>
      <c r="H91" s="927">
        <v>31</v>
      </c>
      <c r="I91" s="927"/>
      <c r="J91" s="927">
        <v>12</v>
      </c>
      <c r="K91" s="927">
        <v>2</v>
      </c>
      <c r="L91" s="927">
        <v>0</v>
      </c>
      <c r="M91" s="927">
        <v>0</v>
      </c>
      <c r="N91" s="924">
        <f t="shared" si="3"/>
        <v>14</v>
      </c>
      <c r="O91" s="877">
        <f t="shared" si="4"/>
        <v>45</v>
      </c>
    </row>
    <row r="92" spans="1:15" s="71" customFormat="1" ht="12" customHeight="1">
      <c r="A92" s="902">
        <v>5</v>
      </c>
      <c r="B92" s="894">
        <v>4</v>
      </c>
      <c r="C92" s="894">
        <v>8</v>
      </c>
      <c r="D92" s="894"/>
      <c r="E92" s="1820"/>
      <c r="F92" s="411"/>
      <c r="G92" s="69" t="s">
        <v>192</v>
      </c>
      <c r="H92" s="923">
        <v>2</v>
      </c>
      <c r="I92" s="923"/>
      <c r="J92" s="923">
        <v>7</v>
      </c>
      <c r="K92" s="923">
        <v>0</v>
      </c>
      <c r="L92" s="923">
        <v>0</v>
      </c>
      <c r="M92" s="923">
        <v>0</v>
      </c>
      <c r="N92" s="924">
        <f t="shared" si="3"/>
        <v>7</v>
      </c>
      <c r="O92" s="868">
        <f t="shared" si="4"/>
        <v>9</v>
      </c>
    </row>
    <row r="93" spans="1:15" ht="12" customHeight="1">
      <c r="A93" s="902">
        <v>5</v>
      </c>
      <c r="B93" s="894">
        <v>4</v>
      </c>
      <c r="C93" s="894">
        <v>8</v>
      </c>
      <c r="D93" s="894"/>
      <c r="E93" s="1820"/>
      <c r="F93" s="411"/>
      <c r="G93" s="69" t="s">
        <v>193</v>
      </c>
      <c r="H93" s="927">
        <v>25</v>
      </c>
      <c r="I93" s="927"/>
      <c r="J93" s="927">
        <v>3</v>
      </c>
      <c r="K93" s="927">
        <v>4</v>
      </c>
      <c r="L93" s="927">
        <v>0</v>
      </c>
      <c r="M93" s="927">
        <v>0</v>
      </c>
      <c r="N93" s="924">
        <f t="shared" si="3"/>
        <v>7</v>
      </c>
      <c r="O93" s="877">
        <f t="shared" si="4"/>
        <v>32</v>
      </c>
    </row>
    <row r="94" spans="1:15" ht="12" customHeight="1">
      <c r="A94" s="902"/>
      <c r="B94" s="894"/>
      <c r="C94" s="894"/>
      <c r="D94" s="894"/>
      <c r="E94" s="1820"/>
      <c r="F94" s="414" t="s">
        <v>48</v>
      </c>
      <c r="G94" s="69"/>
      <c r="H94" s="926">
        <f>SUM(H95:H102)</f>
        <v>179</v>
      </c>
      <c r="I94" s="926"/>
      <c r="J94" s="926">
        <f>SUM(J95:J102)</f>
        <v>96</v>
      </c>
      <c r="K94" s="926">
        <f>SUM(K95:K102)</f>
        <v>18</v>
      </c>
      <c r="L94" s="926">
        <f>SUM(L95:L102)</f>
        <v>0</v>
      </c>
      <c r="M94" s="926">
        <f>SUM(M95:M102)</f>
        <v>0</v>
      </c>
      <c r="N94" s="899">
        <f t="shared" si="3"/>
        <v>114</v>
      </c>
      <c r="O94" s="880">
        <f t="shared" si="4"/>
        <v>293</v>
      </c>
    </row>
    <row r="95" spans="1:15" ht="12" customHeight="1">
      <c r="A95" s="902">
        <v>5</v>
      </c>
      <c r="B95" s="894">
        <v>5</v>
      </c>
      <c r="C95" s="894">
        <v>11</v>
      </c>
      <c r="D95" s="894"/>
      <c r="E95" s="1820"/>
      <c r="F95" s="416"/>
      <c r="G95" s="128" t="s">
        <v>194</v>
      </c>
      <c r="H95" s="927">
        <v>2</v>
      </c>
      <c r="I95" s="927"/>
      <c r="J95" s="927">
        <v>1</v>
      </c>
      <c r="K95" s="927">
        <v>0</v>
      </c>
      <c r="L95" s="927">
        <v>0</v>
      </c>
      <c r="M95" s="927">
        <v>0</v>
      </c>
      <c r="N95" s="924">
        <f t="shared" si="3"/>
        <v>1</v>
      </c>
      <c r="O95" s="877">
        <f t="shared" si="4"/>
        <v>3</v>
      </c>
    </row>
    <row r="96" spans="1:15" ht="12" customHeight="1">
      <c r="A96" s="902">
        <v>5</v>
      </c>
      <c r="B96" s="894">
        <v>5</v>
      </c>
      <c r="C96" s="894">
        <v>11</v>
      </c>
      <c r="D96" s="894"/>
      <c r="E96" s="1820"/>
      <c r="F96" s="416"/>
      <c r="G96" s="128" t="s">
        <v>428</v>
      </c>
      <c r="H96" s="927">
        <v>1</v>
      </c>
      <c r="I96" s="927"/>
      <c r="J96" s="927">
        <v>0</v>
      </c>
      <c r="K96" s="927">
        <v>1</v>
      </c>
      <c r="L96" s="927">
        <v>0</v>
      </c>
      <c r="M96" s="927">
        <v>0</v>
      </c>
      <c r="N96" s="924">
        <f t="shared" si="3"/>
        <v>1</v>
      </c>
      <c r="O96" s="877">
        <f t="shared" si="4"/>
        <v>2</v>
      </c>
    </row>
    <row r="97" spans="1:15" ht="12" customHeight="1">
      <c r="A97" s="902">
        <v>5</v>
      </c>
      <c r="B97" s="894">
        <v>5</v>
      </c>
      <c r="C97" s="894">
        <v>11</v>
      </c>
      <c r="D97" s="894"/>
      <c r="E97" s="1820"/>
      <c r="F97" s="416"/>
      <c r="G97" s="128" t="s">
        <v>195</v>
      </c>
      <c r="H97" s="927">
        <v>50</v>
      </c>
      <c r="I97" s="927"/>
      <c r="J97" s="927">
        <v>21</v>
      </c>
      <c r="K97" s="927">
        <v>6</v>
      </c>
      <c r="L97" s="927">
        <v>0</v>
      </c>
      <c r="M97" s="927">
        <v>0</v>
      </c>
      <c r="N97" s="924">
        <f t="shared" si="3"/>
        <v>27</v>
      </c>
      <c r="O97" s="877">
        <f t="shared" si="4"/>
        <v>77</v>
      </c>
    </row>
    <row r="98" spans="1:15" ht="12" customHeight="1">
      <c r="A98" s="902">
        <v>5</v>
      </c>
      <c r="B98" s="894">
        <v>5</v>
      </c>
      <c r="C98" s="894">
        <v>11</v>
      </c>
      <c r="D98" s="894"/>
      <c r="E98" s="1820"/>
      <c r="F98" s="416"/>
      <c r="G98" s="128" t="s">
        <v>196</v>
      </c>
      <c r="H98" s="923">
        <v>10</v>
      </c>
      <c r="I98" s="923"/>
      <c r="J98" s="923">
        <v>1</v>
      </c>
      <c r="K98" s="923">
        <v>0</v>
      </c>
      <c r="L98" s="923">
        <v>0</v>
      </c>
      <c r="M98" s="923">
        <v>0</v>
      </c>
      <c r="N98" s="924">
        <f t="shared" si="3"/>
        <v>1</v>
      </c>
      <c r="O98" s="868">
        <f t="shared" si="4"/>
        <v>11</v>
      </c>
    </row>
    <row r="99" spans="1:15" ht="12" customHeight="1">
      <c r="A99" s="902">
        <v>5</v>
      </c>
      <c r="B99" s="894">
        <v>5</v>
      </c>
      <c r="C99" s="894">
        <v>11</v>
      </c>
      <c r="D99" s="894"/>
      <c r="E99" s="1820"/>
      <c r="F99" s="416"/>
      <c r="G99" s="128" t="s">
        <v>197</v>
      </c>
      <c r="H99" s="927">
        <v>7</v>
      </c>
      <c r="I99" s="927"/>
      <c r="J99" s="927">
        <v>10</v>
      </c>
      <c r="K99" s="927">
        <v>3</v>
      </c>
      <c r="L99" s="927">
        <v>0</v>
      </c>
      <c r="M99" s="927">
        <v>0</v>
      </c>
      <c r="N99" s="924">
        <f t="shared" si="3"/>
        <v>13</v>
      </c>
      <c r="O99" s="877">
        <f t="shared" si="4"/>
        <v>20</v>
      </c>
    </row>
    <row r="100" spans="1:15" ht="12" customHeight="1">
      <c r="A100" s="902">
        <v>5</v>
      </c>
      <c r="B100" s="894">
        <v>5</v>
      </c>
      <c r="C100" s="894">
        <v>11</v>
      </c>
      <c r="D100" s="894"/>
      <c r="E100" s="1820"/>
      <c r="F100" s="416"/>
      <c r="G100" s="128" t="s">
        <v>198</v>
      </c>
      <c r="H100" s="923">
        <v>106</v>
      </c>
      <c r="I100" s="923"/>
      <c r="J100" s="923">
        <v>60</v>
      </c>
      <c r="K100" s="923">
        <v>8</v>
      </c>
      <c r="L100" s="923">
        <v>0</v>
      </c>
      <c r="M100" s="923">
        <v>0</v>
      </c>
      <c r="N100" s="924">
        <f t="shared" si="3"/>
        <v>68</v>
      </c>
      <c r="O100" s="868">
        <f t="shared" si="4"/>
        <v>174</v>
      </c>
    </row>
    <row r="101" spans="1:15" ht="12" customHeight="1">
      <c r="A101" s="902">
        <v>5</v>
      </c>
      <c r="B101" s="894">
        <v>5</v>
      </c>
      <c r="C101" s="894">
        <v>11</v>
      </c>
      <c r="D101" s="894"/>
      <c r="E101" s="1820"/>
      <c r="F101" s="416"/>
      <c r="G101" s="128" t="s">
        <v>439</v>
      </c>
      <c r="H101" s="923">
        <v>0</v>
      </c>
      <c r="I101" s="923"/>
      <c r="J101" s="923">
        <v>1</v>
      </c>
      <c r="K101" s="923">
        <v>0</v>
      </c>
      <c r="L101" s="923">
        <v>0</v>
      </c>
      <c r="M101" s="923">
        <v>0</v>
      </c>
      <c r="N101" s="924">
        <f t="shared" si="3"/>
        <v>1</v>
      </c>
      <c r="O101" s="868">
        <f t="shared" si="4"/>
        <v>1</v>
      </c>
    </row>
    <row r="102" spans="1:15" ht="12" customHeight="1">
      <c r="A102" s="902">
        <v>5</v>
      </c>
      <c r="B102" s="894">
        <v>5</v>
      </c>
      <c r="C102" s="894">
        <v>11</v>
      </c>
      <c r="D102" s="894"/>
      <c r="E102" s="1820"/>
      <c r="F102" s="416"/>
      <c r="G102" s="126" t="s">
        <v>199</v>
      </c>
      <c r="H102" s="923">
        <v>3</v>
      </c>
      <c r="I102" s="923"/>
      <c r="J102" s="923">
        <v>2</v>
      </c>
      <c r="K102" s="923">
        <v>0</v>
      </c>
      <c r="L102" s="923">
        <v>0</v>
      </c>
      <c r="M102" s="923">
        <v>0</v>
      </c>
      <c r="N102" s="924">
        <f t="shared" si="3"/>
        <v>2</v>
      </c>
      <c r="O102" s="868">
        <f t="shared" si="4"/>
        <v>5</v>
      </c>
    </row>
    <row r="103" spans="1:15" ht="12" customHeight="1">
      <c r="A103" s="902"/>
      <c r="B103" s="894"/>
      <c r="C103" s="894"/>
      <c r="D103" s="894"/>
      <c r="E103" s="1820"/>
      <c r="F103" s="444" t="s">
        <v>49</v>
      </c>
      <c r="G103" s="126"/>
      <c r="H103" s="566">
        <f>SUM(H104)</f>
        <v>0</v>
      </c>
      <c r="I103" s="566"/>
      <c r="J103" s="566">
        <f>SUM(J104)</f>
        <v>0</v>
      </c>
      <c r="K103" s="566">
        <f>SUM(K104)</f>
        <v>0</v>
      </c>
      <c r="L103" s="566">
        <f>SUM(L104)</f>
        <v>0</v>
      </c>
      <c r="M103" s="566">
        <f>SUM(M104)</f>
        <v>0</v>
      </c>
      <c r="N103" s="899">
        <f t="shared" si="3"/>
        <v>0</v>
      </c>
      <c r="O103" s="584">
        <f t="shared" si="4"/>
        <v>0</v>
      </c>
    </row>
    <row r="104" spans="1:15" ht="12" customHeight="1">
      <c r="A104" s="902">
        <v>5</v>
      </c>
      <c r="B104" s="894">
        <v>4</v>
      </c>
      <c r="C104" s="894">
        <v>8</v>
      </c>
      <c r="D104" s="894"/>
      <c r="E104" s="1820"/>
      <c r="F104" s="416"/>
      <c r="G104" s="69" t="s">
        <v>200</v>
      </c>
      <c r="H104" s="923">
        <v>0</v>
      </c>
      <c r="I104" s="923"/>
      <c r="J104" s="923">
        <v>0</v>
      </c>
      <c r="K104" s="923">
        <v>0</v>
      </c>
      <c r="L104" s="923">
        <v>0</v>
      </c>
      <c r="M104" s="923">
        <v>0</v>
      </c>
      <c r="N104" s="924">
        <f t="shared" si="3"/>
        <v>0</v>
      </c>
      <c r="O104" s="868">
        <f t="shared" si="4"/>
        <v>0</v>
      </c>
    </row>
    <row r="105" spans="1:15">
      <c r="A105" s="902"/>
      <c r="B105" s="894"/>
      <c r="C105" s="894"/>
      <c r="D105" s="894"/>
      <c r="E105" s="1819">
        <v>1406</v>
      </c>
      <c r="F105" s="113" t="s">
        <v>50</v>
      </c>
      <c r="G105" s="114"/>
      <c r="H105" s="929">
        <f>SUM(H106,H109,H112,H114)</f>
        <v>24</v>
      </c>
      <c r="I105" s="929"/>
      <c r="J105" s="929">
        <f>SUM(J106,J109,J112,J114)</f>
        <v>37</v>
      </c>
      <c r="K105" s="929">
        <f>SUM(K106,K109,K112,K114)</f>
        <v>4</v>
      </c>
      <c r="L105" s="929">
        <f>SUM(L106,L109,L112,L114)</f>
        <v>0</v>
      </c>
      <c r="M105" s="929">
        <f>SUM(M106,M109,M112,M114)</f>
        <v>0</v>
      </c>
      <c r="N105" s="895">
        <f t="shared" si="3"/>
        <v>41</v>
      </c>
      <c r="O105" s="887">
        <f t="shared" si="4"/>
        <v>65</v>
      </c>
    </row>
    <row r="106" spans="1:15" ht="12" customHeight="1">
      <c r="A106" s="902"/>
      <c r="B106" s="894"/>
      <c r="C106" s="894"/>
      <c r="D106" s="894"/>
      <c r="E106" s="1820"/>
      <c r="F106" s="414" t="s">
        <v>51</v>
      </c>
      <c r="G106" s="69"/>
      <c r="H106" s="932">
        <f>SUM(H107:H108)</f>
        <v>0</v>
      </c>
      <c r="I106" s="932"/>
      <c r="J106" s="932">
        <f>SUM(J107:J108)</f>
        <v>0</v>
      </c>
      <c r="K106" s="932">
        <f>SUM(K107:K108)</f>
        <v>0</v>
      </c>
      <c r="L106" s="932">
        <f>SUM(L107:L108)</f>
        <v>0</v>
      </c>
      <c r="M106" s="932">
        <f>SUM(M107:M108)</f>
        <v>0</v>
      </c>
      <c r="N106" s="864">
        <f t="shared" si="3"/>
        <v>0</v>
      </c>
      <c r="O106" s="872">
        <f t="shared" si="4"/>
        <v>0</v>
      </c>
    </row>
    <row r="107" spans="1:15" ht="12" customHeight="1">
      <c r="A107" s="902">
        <v>6</v>
      </c>
      <c r="B107" s="894">
        <v>2</v>
      </c>
      <c r="C107" s="894">
        <v>6</v>
      </c>
      <c r="D107" s="894"/>
      <c r="E107" s="1820"/>
      <c r="F107" s="445"/>
      <c r="G107" s="69" t="s">
        <v>229</v>
      </c>
      <c r="H107" s="927">
        <v>0</v>
      </c>
      <c r="I107" s="927"/>
      <c r="J107" s="927">
        <v>0</v>
      </c>
      <c r="K107" s="927">
        <v>0</v>
      </c>
      <c r="L107" s="927">
        <v>0</v>
      </c>
      <c r="M107" s="927">
        <v>0</v>
      </c>
      <c r="N107" s="924">
        <f t="shared" si="3"/>
        <v>0</v>
      </c>
      <c r="O107" s="877">
        <f t="shared" si="4"/>
        <v>0</v>
      </c>
    </row>
    <row r="108" spans="1:15" ht="12" customHeight="1">
      <c r="A108" s="902">
        <v>6</v>
      </c>
      <c r="B108" s="894">
        <v>2</v>
      </c>
      <c r="C108" s="894">
        <v>11</v>
      </c>
      <c r="D108" s="894"/>
      <c r="E108" s="1820"/>
      <c r="F108" s="445"/>
      <c r="G108" s="69" t="s">
        <v>202</v>
      </c>
      <c r="H108" s="923">
        <v>0</v>
      </c>
      <c r="I108" s="923"/>
      <c r="J108" s="923">
        <v>0</v>
      </c>
      <c r="K108" s="923">
        <v>0</v>
      </c>
      <c r="L108" s="923">
        <v>0</v>
      </c>
      <c r="M108" s="923">
        <v>0</v>
      </c>
      <c r="N108" s="924">
        <f t="shared" si="3"/>
        <v>0</v>
      </c>
      <c r="O108" s="868">
        <f t="shared" si="4"/>
        <v>0</v>
      </c>
    </row>
    <row r="109" spans="1:15" ht="12" customHeight="1">
      <c r="A109" s="902"/>
      <c r="B109" s="894"/>
      <c r="C109" s="894"/>
      <c r="D109" s="894"/>
      <c r="E109" s="1820"/>
      <c r="F109" s="414" t="s">
        <v>52</v>
      </c>
      <c r="G109" s="69"/>
      <c r="H109" s="566">
        <f>SUM(H110:H111)</f>
        <v>24</v>
      </c>
      <c r="I109" s="566"/>
      <c r="J109" s="566">
        <f>SUM(J110:J111)</f>
        <v>37</v>
      </c>
      <c r="K109" s="566">
        <f>SUM(K110:K111)</f>
        <v>4</v>
      </c>
      <c r="L109" s="566">
        <f>SUM(L110:L111)</f>
        <v>0</v>
      </c>
      <c r="M109" s="566">
        <f>SUM(M110:M111)</f>
        <v>0</v>
      </c>
      <c r="N109" s="899">
        <f t="shared" si="3"/>
        <v>41</v>
      </c>
      <c r="O109" s="865">
        <f t="shared" si="4"/>
        <v>65</v>
      </c>
    </row>
    <row r="110" spans="1:15" ht="12" customHeight="1">
      <c r="A110" s="902">
        <v>6</v>
      </c>
      <c r="B110" s="894">
        <v>2</v>
      </c>
      <c r="C110" s="894">
        <v>10</v>
      </c>
      <c r="D110" s="894"/>
      <c r="E110" s="1820"/>
      <c r="F110" s="411"/>
      <c r="G110" s="69" t="s">
        <v>203</v>
      </c>
      <c r="H110" s="936">
        <v>24</v>
      </c>
      <c r="I110" s="936"/>
      <c r="J110" s="936">
        <v>37</v>
      </c>
      <c r="K110" s="936">
        <v>4</v>
      </c>
      <c r="L110" s="936">
        <v>0</v>
      </c>
      <c r="M110" s="936">
        <v>0</v>
      </c>
      <c r="N110" s="924">
        <f t="shared" si="3"/>
        <v>41</v>
      </c>
      <c r="O110" s="937">
        <f t="shared" si="4"/>
        <v>65</v>
      </c>
    </row>
    <row r="111" spans="1:15" ht="12" customHeight="1">
      <c r="A111" s="902">
        <v>6</v>
      </c>
      <c r="B111" s="894">
        <v>2</v>
      </c>
      <c r="C111" s="894">
        <v>6</v>
      </c>
      <c r="D111" s="894"/>
      <c r="E111" s="1820"/>
      <c r="F111" s="411"/>
      <c r="G111" s="69" t="s">
        <v>204</v>
      </c>
      <c r="H111" s="936">
        <v>0</v>
      </c>
      <c r="I111" s="936"/>
      <c r="J111" s="936">
        <v>0</v>
      </c>
      <c r="K111" s="936">
        <v>0</v>
      </c>
      <c r="L111" s="936">
        <v>0</v>
      </c>
      <c r="M111" s="936">
        <v>0</v>
      </c>
      <c r="N111" s="924">
        <f t="shared" si="3"/>
        <v>0</v>
      </c>
      <c r="O111" s="937">
        <f t="shared" si="4"/>
        <v>0</v>
      </c>
    </row>
    <row r="112" spans="1:15" ht="12" customHeight="1">
      <c r="A112" s="902"/>
      <c r="B112" s="894"/>
      <c r="C112" s="894"/>
      <c r="D112" s="894"/>
      <c r="E112" s="1820"/>
      <c r="F112" s="414" t="s">
        <v>53</v>
      </c>
      <c r="G112" s="69"/>
      <c r="H112" s="566">
        <f>SUM(H113)</f>
        <v>0</v>
      </c>
      <c r="I112" s="566"/>
      <c r="J112" s="566">
        <f>SUM(J113)</f>
        <v>0</v>
      </c>
      <c r="K112" s="566">
        <f>SUM(K113)</f>
        <v>0</v>
      </c>
      <c r="L112" s="566">
        <f>SUM(L113)</f>
        <v>0</v>
      </c>
      <c r="M112" s="566">
        <f>SUM(M113)</f>
        <v>0</v>
      </c>
      <c r="N112" s="899">
        <f t="shared" si="3"/>
        <v>0</v>
      </c>
      <c r="O112" s="865">
        <f t="shared" si="4"/>
        <v>0</v>
      </c>
    </row>
    <row r="113" spans="1:15" ht="12" customHeight="1">
      <c r="A113" s="902">
        <v>6</v>
      </c>
      <c r="B113" s="894">
        <v>2</v>
      </c>
      <c r="C113" s="894">
        <v>10</v>
      </c>
      <c r="D113" s="894"/>
      <c r="E113" s="1820"/>
      <c r="F113" s="445"/>
      <c r="G113" s="69" t="s">
        <v>205</v>
      </c>
      <c r="H113" s="936">
        <v>0</v>
      </c>
      <c r="I113" s="936"/>
      <c r="J113" s="936">
        <v>0</v>
      </c>
      <c r="K113" s="936">
        <v>0</v>
      </c>
      <c r="L113" s="936">
        <v>0</v>
      </c>
      <c r="M113" s="936">
        <v>0</v>
      </c>
      <c r="N113" s="924">
        <f t="shared" si="3"/>
        <v>0</v>
      </c>
      <c r="O113" s="937">
        <f t="shared" si="4"/>
        <v>0</v>
      </c>
    </row>
    <row r="114" spans="1:15" ht="12" customHeight="1">
      <c r="A114" s="902"/>
      <c r="B114" s="894"/>
      <c r="C114" s="894"/>
      <c r="D114" s="894"/>
      <c r="E114" s="1820"/>
      <c r="F114" s="414" t="s">
        <v>54</v>
      </c>
      <c r="G114" s="69"/>
      <c r="H114" s="938">
        <f>SUM(H115)</f>
        <v>0</v>
      </c>
      <c r="I114" s="938"/>
      <c r="J114" s="938">
        <f>SUM(J115)</f>
        <v>0</v>
      </c>
      <c r="K114" s="938">
        <f>SUM(K115)</f>
        <v>0</v>
      </c>
      <c r="L114" s="938">
        <f>SUM(L115)</f>
        <v>0</v>
      </c>
      <c r="M114" s="938">
        <f>SUM(M115)</f>
        <v>0</v>
      </c>
      <c r="N114" s="899">
        <f t="shared" si="3"/>
        <v>0</v>
      </c>
      <c r="O114" s="939">
        <f t="shared" si="4"/>
        <v>0</v>
      </c>
    </row>
    <row r="115" spans="1:15" ht="12" customHeight="1">
      <c r="A115" s="902">
        <v>6</v>
      </c>
      <c r="B115" s="894">
        <v>4</v>
      </c>
      <c r="C115" s="894">
        <v>11</v>
      </c>
      <c r="D115" s="894"/>
      <c r="E115" s="1855"/>
      <c r="F115" s="411"/>
      <c r="G115" s="69" t="s">
        <v>206</v>
      </c>
      <c r="H115" s="866">
        <v>0</v>
      </c>
      <c r="I115" s="866"/>
      <c r="J115" s="866">
        <v>0</v>
      </c>
      <c r="K115" s="866">
        <v>0</v>
      </c>
      <c r="L115" s="866">
        <v>0</v>
      </c>
      <c r="M115" s="866">
        <v>0</v>
      </c>
      <c r="N115" s="924">
        <f t="shared" si="3"/>
        <v>0</v>
      </c>
      <c r="O115" s="940">
        <f t="shared" si="4"/>
        <v>0</v>
      </c>
    </row>
    <row r="116" spans="1:15">
      <c r="A116" s="902"/>
      <c r="B116" s="894"/>
      <c r="C116" s="894"/>
      <c r="D116" s="894"/>
      <c r="E116" s="1821">
        <v>1407</v>
      </c>
      <c r="F116" s="124" t="s">
        <v>55</v>
      </c>
      <c r="G116" s="114"/>
      <c r="H116" s="903">
        <f>SUM(H117+H120)</f>
        <v>11</v>
      </c>
      <c r="I116" s="903"/>
      <c r="J116" s="903">
        <f>SUM(J117+J120)</f>
        <v>4</v>
      </c>
      <c r="K116" s="903">
        <f>SUM(K117+K120)</f>
        <v>7</v>
      </c>
      <c r="L116" s="903">
        <f>SUM(L117+L120)</f>
        <v>0</v>
      </c>
      <c r="M116" s="903">
        <f>SUM(M117+M120)</f>
        <v>0</v>
      </c>
      <c r="N116" s="895">
        <f t="shared" si="3"/>
        <v>11</v>
      </c>
      <c r="O116" s="941">
        <f t="shared" si="4"/>
        <v>22</v>
      </c>
    </row>
    <row r="117" spans="1:15" ht="12" customHeight="1">
      <c r="A117" s="902"/>
      <c r="B117" s="894"/>
      <c r="C117" s="894"/>
      <c r="D117" s="894"/>
      <c r="E117" s="1822"/>
      <c r="F117" s="414" t="s">
        <v>56</v>
      </c>
      <c r="G117" s="69"/>
      <c r="H117" s="869">
        <f>SUM(H118:H119)</f>
        <v>2</v>
      </c>
      <c r="I117" s="869"/>
      <c r="J117" s="869">
        <f>SUM(J118:J119)</f>
        <v>2</v>
      </c>
      <c r="K117" s="869">
        <f>SUM(K118:K119)</f>
        <v>1</v>
      </c>
      <c r="L117" s="869">
        <f>SUM(L118:L119)</f>
        <v>0</v>
      </c>
      <c r="M117" s="869">
        <f>SUM(M118:M119)</f>
        <v>0</v>
      </c>
      <c r="N117" s="899">
        <f t="shared" si="3"/>
        <v>3</v>
      </c>
      <c r="O117" s="942">
        <f t="shared" si="4"/>
        <v>5</v>
      </c>
    </row>
    <row r="118" spans="1:15" ht="12" customHeight="1">
      <c r="A118" s="902">
        <v>7</v>
      </c>
      <c r="B118" s="894">
        <v>3</v>
      </c>
      <c r="C118" s="894">
        <v>11</v>
      </c>
      <c r="D118" s="894"/>
      <c r="E118" s="1822"/>
      <c r="F118" s="419"/>
      <c r="G118" s="69" t="s">
        <v>207</v>
      </c>
      <c r="H118" s="866">
        <v>1</v>
      </c>
      <c r="I118" s="866"/>
      <c r="J118" s="866">
        <v>0</v>
      </c>
      <c r="K118" s="866">
        <v>0</v>
      </c>
      <c r="L118" s="866">
        <v>0</v>
      </c>
      <c r="M118" s="866">
        <v>0</v>
      </c>
      <c r="N118" s="924">
        <f t="shared" si="3"/>
        <v>0</v>
      </c>
      <c r="O118" s="940">
        <f t="shared" si="4"/>
        <v>1</v>
      </c>
    </row>
    <row r="119" spans="1:15" ht="12" customHeight="1">
      <c r="A119" s="902">
        <v>7</v>
      </c>
      <c r="B119" s="894">
        <v>3</v>
      </c>
      <c r="C119" s="894">
        <v>11</v>
      </c>
      <c r="D119" s="894"/>
      <c r="E119" s="1822"/>
      <c r="F119" s="411"/>
      <c r="G119" s="69" t="s">
        <v>208</v>
      </c>
      <c r="H119" s="923">
        <v>1</v>
      </c>
      <c r="I119" s="923"/>
      <c r="J119" s="923">
        <v>2</v>
      </c>
      <c r="K119" s="923">
        <v>1</v>
      </c>
      <c r="L119" s="923">
        <v>0</v>
      </c>
      <c r="M119" s="923">
        <v>0</v>
      </c>
      <c r="N119" s="924">
        <f t="shared" si="3"/>
        <v>3</v>
      </c>
      <c r="O119" s="868">
        <f t="shared" si="4"/>
        <v>4</v>
      </c>
    </row>
    <row r="120" spans="1:15" ht="12" customHeight="1">
      <c r="A120" s="902"/>
      <c r="B120" s="894"/>
      <c r="C120" s="894"/>
      <c r="D120" s="894"/>
      <c r="E120" s="1822"/>
      <c r="F120" s="419" t="s">
        <v>71</v>
      </c>
      <c r="G120" s="118"/>
      <c r="H120" s="869">
        <f>SUM(H121:H122)</f>
        <v>9</v>
      </c>
      <c r="I120" s="869"/>
      <c r="J120" s="869">
        <f>SUM(J121:J122)</f>
        <v>2</v>
      </c>
      <c r="K120" s="869">
        <f>SUM(K121:K122)</f>
        <v>6</v>
      </c>
      <c r="L120" s="869">
        <f>SUM(L121:L122)</f>
        <v>0</v>
      </c>
      <c r="M120" s="869">
        <f>SUM(M121:M122)</f>
        <v>0</v>
      </c>
      <c r="N120" s="899">
        <f t="shared" si="3"/>
        <v>8</v>
      </c>
      <c r="O120" s="942">
        <f t="shared" si="4"/>
        <v>17</v>
      </c>
    </row>
    <row r="121" spans="1:15" ht="12" customHeight="1">
      <c r="A121" s="902">
        <v>7</v>
      </c>
      <c r="B121" s="894">
        <v>6</v>
      </c>
      <c r="C121" s="894">
        <v>10</v>
      </c>
      <c r="D121" s="894"/>
      <c r="E121" s="1822"/>
      <c r="F121" s="416"/>
      <c r="G121" s="69" t="s">
        <v>209</v>
      </c>
      <c r="H121" s="866">
        <v>9</v>
      </c>
      <c r="I121" s="866"/>
      <c r="J121" s="866">
        <v>2</v>
      </c>
      <c r="K121" s="866">
        <v>6</v>
      </c>
      <c r="L121" s="866">
        <v>0</v>
      </c>
      <c r="M121" s="866">
        <v>0</v>
      </c>
      <c r="N121" s="924">
        <f t="shared" si="3"/>
        <v>8</v>
      </c>
      <c r="O121" s="940">
        <f t="shared" si="4"/>
        <v>17</v>
      </c>
    </row>
    <row r="122" spans="1:15" ht="12" customHeight="1">
      <c r="A122" s="902">
        <v>7</v>
      </c>
      <c r="B122" s="894">
        <v>6</v>
      </c>
      <c r="C122" s="894">
        <v>10</v>
      </c>
      <c r="D122" s="894"/>
      <c r="E122" s="1822"/>
      <c r="F122" s="411"/>
      <c r="G122" s="69" t="s">
        <v>210</v>
      </c>
      <c r="H122" s="866">
        <v>0</v>
      </c>
      <c r="I122" s="866"/>
      <c r="J122" s="866">
        <v>0</v>
      </c>
      <c r="K122" s="866">
        <v>0</v>
      </c>
      <c r="L122" s="866">
        <v>0</v>
      </c>
      <c r="M122" s="866">
        <v>0</v>
      </c>
      <c r="N122" s="924">
        <f t="shared" si="3"/>
        <v>0</v>
      </c>
      <c r="O122" s="940">
        <f t="shared" si="4"/>
        <v>0</v>
      </c>
    </row>
    <row r="123" spans="1:15">
      <c r="A123" s="902"/>
      <c r="B123" s="894"/>
      <c r="C123" s="894"/>
      <c r="D123" s="894"/>
      <c r="E123" s="1821">
        <v>1408</v>
      </c>
      <c r="F123" s="124" t="s">
        <v>58</v>
      </c>
      <c r="G123" s="127"/>
      <c r="H123" s="943">
        <f>SUM(H124,H128,H130)</f>
        <v>1</v>
      </c>
      <c r="I123" s="943"/>
      <c r="J123" s="943">
        <f>SUM(J124,J128,J130)</f>
        <v>0</v>
      </c>
      <c r="K123" s="943">
        <f>SUM(K124,K128,K130)</f>
        <v>0</v>
      </c>
      <c r="L123" s="943">
        <f>SUM(L124,L128,L130)</f>
        <v>0</v>
      </c>
      <c r="M123" s="943">
        <f>SUM(M124,M128,M130)</f>
        <v>0</v>
      </c>
      <c r="N123" s="895">
        <f t="shared" si="3"/>
        <v>0</v>
      </c>
      <c r="O123" s="944">
        <f t="shared" si="4"/>
        <v>1</v>
      </c>
    </row>
    <row r="124" spans="1:15" ht="12" customHeight="1">
      <c r="A124" s="902"/>
      <c r="B124" s="894"/>
      <c r="C124" s="894"/>
      <c r="D124" s="894"/>
      <c r="E124" s="1822"/>
      <c r="F124" s="419" t="s">
        <v>59</v>
      </c>
      <c r="G124" s="69"/>
      <c r="H124" s="566">
        <f>SUM(H125:H127)</f>
        <v>1</v>
      </c>
      <c r="I124" s="566"/>
      <c r="J124" s="566">
        <f>SUM(J125:J127)</f>
        <v>0</v>
      </c>
      <c r="K124" s="566">
        <f>SUM(K125:K127)</f>
        <v>0</v>
      </c>
      <c r="L124" s="566">
        <f>SUM(L125:L127)</f>
        <v>0</v>
      </c>
      <c r="M124" s="566">
        <f>SUM(M125:M127)</f>
        <v>0</v>
      </c>
      <c r="N124" s="899">
        <f t="shared" si="3"/>
        <v>0</v>
      </c>
      <c r="O124" s="865">
        <f t="shared" si="4"/>
        <v>1</v>
      </c>
    </row>
    <row r="125" spans="1:15" ht="12" customHeight="1">
      <c r="A125" s="284">
        <v>8</v>
      </c>
      <c r="B125" s="78">
        <v>4</v>
      </c>
      <c r="C125" s="78">
        <v>11</v>
      </c>
      <c r="D125" s="78"/>
      <c r="E125" s="1822"/>
      <c r="F125" s="419"/>
      <c r="G125" s="69" t="s">
        <v>211</v>
      </c>
      <c r="H125" s="923">
        <v>0</v>
      </c>
      <c r="I125" s="923"/>
      <c r="J125" s="923">
        <v>0</v>
      </c>
      <c r="K125" s="923">
        <v>0</v>
      </c>
      <c r="L125" s="923">
        <v>0</v>
      </c>
      <c r="M125" s="923">
        <v>0</v>
      </c>
      <c r="N125" s="924">
        <f t="shared" si="3"/>
        <v>0</v>
      </c>
      <c r="O125" s="868">
        <f t="shared" si="4"/>
        <v>0</v>
      </c>
    </row>
    <row r="126" spans="1:15" ht="12" customHeight="1">
      <c r="A126" s="284">
        <v>8</v>
      </c>
      <c r="B126" s="284">
        <v>3</v>
      </c>
      <c r="C126" s="284">
        <v>11</v>
      </c>
      <c r="E126" s="1822"/>
      <c r="F126" s="419"/>
      <c r="G126" s="69" t="s">
        <v>212</v>
      </c>
      <c r="H126" s="923">
        <v>0</v>
      </c>
      <c r="I126" s="923"/>
      <c r="J126" s="923">
        <v>0</v>
      </c>
      <c r="K126" s="923">
        <v>0</v>
      </c>
      <c r="L126" s="923">
        <v>0</v>
      </c>
      <c r="M126" s="923">
        <v>0</v>
      </c>
      <c r="N126" s="924">
        <f t="shared" si="3"/>
        <v>0</v>
      </c>
      <c r="O126" s="868">
        <f t="shared" si="4"/>
        <v>0</v>
      </c>
    </row>
    <row r="127" spans="1:15" ht="12" customHeight="1">
      <c r="A127" s="284">
        <v>8</v>
      </c>
      <c r="B127" s="284">
        <v>4</v>
      </c>
      <c r="C127" s="284">
        <v>11</v>
      </c>
      <c r="E127" s="1822"/>
      <c r="F127" s="419"/>
      <c r="G127" s="69" t="s">
        <v>213</v>
      </c>
      <c r="H127" s="923">
        <v>1</v>
      </c>
      <c r="I127" s="923"/>
      <c r="J127" s="923">
        <v>0</v>
      </c>
      <c r="K127" s="923">
        <v>0</v>
      </c>
      <c r="L127" s="923">
        <v>0</v>
      </c>
      <c r="M127" s="923">
        <v>0</v>
      </c>
      <c r="N127" s="924">
        <f t="shared" si="3"/>
        <v>0</v>
      </c>
      <c r="O127" s="868">
        <f t="shared" si="4"/>
        <v>1</v>
      </c>
    </row>
    <row r="128" spans="1:15" ht="12" customHeight="1">
      <c r="E128" s="1822"/>
      <c r="F128" s="419" t="s">
        <v>60</v>
      </c>
      <c r="G128" s="118"/>
      <c r="H128" s="566">
        <f>SUM(H129)</f>
        <v>0</v>
      </c>
      <c r="I128" s="566"/>
      <c r="J128" s="566">
        <f>SUM(J129)</f>
        <v>0</v>
      </c>
      <c r="K128" s="566">
        <f>SUM(K129)</f>
        <v>0</v>
      </c>
      <c r="L128" s="566">
        <f>SUM(L129)</f>
        <v>0</v>
      </c>
      <c r="M128" s="566">
        <f>SUM(M129)</f>
        <v>0</v>
      </c>
      <c r="N128" s="899">
        <f t="shared" si="3"/>
        <v>0</v>
      </c>
      <c r="O128" s="865">
        <f t="shared" si="4"/>
        <v>0</v>
      </c>
    </row>
    <row r="129" spans="1:15" ht="12" customHeight="1">
      <c r="A129" s="284">
        <v>8</v>
      </c>
      <c r="B129" s="284">
        <v>4</v>
      </c>
      <c r="C129" s="284">
        <v>11</v>
      </c>
      <c r="E129" s="1822"/>
      <c r="F129" s="416"/>
      <c r="G129" s="69" t="s">
        <v>214</v>
      </c>
      <c r="H129" s="923">
        <v>0</v>
      </c>
      <c r="I129" s="923"/>
      <c r="J129" s="923">
        <v>0</v>
      </c>
      <c r="K129" s="923">
        <v>0</v>
      </c>
      <c r="L129" s="923">
        <v>0</v>
      </c>
      <c r="M129" s="923">
        <v>0</v>
      </c>
      <c r="N129" s="924">
        <v>0</v>
      </c>
      <c r="O129" s="868">
        <f t="shared" si="4"/>
        <v>0</v>
      </c>
    </row>
    <row r="130" spans="1:15" ht="12" customHeight="1">
      <c r="E130" s="1822"/>
      <c r="F130" s="414" t="s">
        <v>61</v>
      </c>
      <c r="G130" s="69"/>
      <c r="H130" s="566">
        <f>SUM(H131)</f>
        <v>0</v>
      </c>
      <c r="I130" s="566"/>
      <c r="J130" s="566">
        <f>SUM(J131)</f>
        <v>0</v>
      </c>
      <c r="K130" s="566">
        <f>SUM(K131)</f>
        <v>0</v>
      </c>
      <c r="L130" s="566">
        <f>SUM(L131)</f>
        <v>0</v>
      </c>
      <c r="M130" s="566">
        <f>SUM(M131)</f>
        <v>0</v>
      </c>
      <c r="N130" s="899">
        <f t="shared" si="3"/>
        <v>0</v>
      </c>
      <c r="O130" s="865">
        <f t="shared" si="4"/>
        <v>0</v>
      </c>
    </row>
    <row r="131" spans="1:15" ht="12" customHeight="1">
      <c r="A131" s="284">
        <v>8</v>
      </c>
      <c r="B131" s="284">
        <v>5</v>
      </c>
      <c r="C131" s="284">
        <v>11</v>
      </c>
      <c r="E131" s="1823"/>
      <c r="F131" s="558"/>
      <c r="G131" s="72" t="s">
        <v>215</v>
      </c>
      <c r="H131" s="945">
        <v>0</v>
      </c>
      <c r="I131" s="945"/>
      <c r="J131" s="945">
        <v>0</v>
      </c>
      <c r="K131" s="945">
        <v>0</v>
      </c>
      <c r="L131" s="945">
        <v>0</v>
      </c>
      <c r="M131" s="945">
        <v>0</v>
      </c>
      <c r="N131" s="933">
        <f t="shared" si="3"/>
        <v>0</v>
      </c>
      <c r="O131" s="889">
        <f t="shared" si="4"/>
        <v>0</v>
      </c>
    </row>
    <row r="132" spans="1:15" ht="12" customHeight="1">
      <c r="E132" s="1821"/>
      <c r="F132" s="615" t="s">
        <v>63</v>
      </c>
      <c r="G132" s="69"/>
      <c r="H132" s="600">
        <f>SUM(H133+H135)</f>
        <v>79</v>
      </c>
      <c r="I132" s="600"/>
      <c r="J132" s="600">
        <f>SUM(J133+J135)</f>
        <v>85</v>
      </c>
      <c r="K132" s="600">
        <f>SUM(K133+K135)</f>
        <v>5</v>
      </c>
      <c r="L132" s="600">
        <f>SUM(L133+L135)</f>
        <v>0</v>
      </c>
      <c r="M132" s="600">
        <f>SUM(M133+M135)</f>
        <v>0</v>
      </c>
      <c r="N132" s="946">
        <f t="shared" si="3"/>
        <v>90</v>
      </c>
      <c r="O132" s="637">
        <f t="shared" si="4"/>
        <v>169</v>
      </c>
    </row>
    <row r="133" spans="1:15" ht="12" customHeight="1">
      <c r="E133" s="1822"/>
      <c r="F133" s="262" t="s">
        <v>64</v>
      </c>
      <c r="G133" s="185"/>
      <c r="H133" s="947">
        <f>SUM(H134)</f>
        <v>79</v>
      </c>
      <c r="I133" s="947"/>
      <c r="J133" s="947">
        <f>SUM(J134)</f>
        <v>42</v>
      </c>
      <c r="K133" s="947">
        <f>SUM(K134)</f>
        <v>5</v>
      </c>
      <c r="L133" s="947">
        <f>SUM(L134)</f>
        <v>0</v>
      </c>
      <c r="M133" s="947">
        <f>SUM(M134)</f>
        <v>0</v>
      </c>
      <c r="N133" s="899">
        <f t="shared" si="3"/>
        <v>47</v>
      </c>
      <c r="O133" s="948">
        <f t="shared" si="4"/>
        <v>126</v>
      </c>
    </row>
    <row r="134" spans="1:15" ht="12" customHeight="1">
      <c r="A134" s="284">
        <v>9</v>
      </c>
      <c r="B134" s="284">
        <v>5</v>
      </c>
      <c r="C134" s="284">
        <v>10</v>
      </c>
      <c r="E134" s="1822"/>
      <c r="F134" s="161"/>
      <c r="G134" s="69" t="s">
        <v>216</v>
      </c>
      <c r="H134" s="923">
        <v>79</v>
      </c>
      <c r="I134" s="923"/>
      <c r="J134" s="923">
        <v>42</v>
      </c>
      <c r="K134" s="923">
        <v>5</v>
      </c>
      <c r="L134" s="923">
        <v>0</v>
      </c>
      <c r="M134" s="923">
        <v>0</v>
      </c>
      <c r="N134" s="924">
        <f t="shared" si="3"/>
        <v>47</v>
      </c>
      <c r="O134" s="868">
        <f t="shared" si="4"/>
        <v>126</v>
      </c>
    </row>
    <row r="135" spans="1:15" ht="12" customHeight="1">
      <c r="E135" s="1822"/>
      <c r="F135" s="419" t="s">
        <v>73</v>
      </c>
      <c r="G135" s="118"/>
      <c r="H135" s="600">
        <f>SUM(H136)</f>
        <v>0</v>
      </c>
      <c r="I135" s="600"/>
      <c r="J135" s="600">
        <f>SUM(J136)</f>
        <v>43</v>
      </c>
      <c r="K135" s="600">
        <f>SUM(K136)</f>
        <v>0</v>
      </c>
      <c r="L135" s="600">
        <f>SUM(L136)</f>
        <v>0</v>
      </c>
      <c r="M135" s="600">
        <f>SUM(M136)</f>
        <v>0</v>
      </c>
      <c r="N135" s="864">
        <f>SUM(J135:M135)</f>
        <v>43</v>
      </c>
      <c r="O135" s="630">
        <f>SUM(H135,N135)</f>
        <v>43</v>
      </c>
    </row>
    <row r="136" spans="1:15" ht="12" customHeight="1">
      <c r="A136" s="284">
        <v>9</v>
      </c>
      <c r="B136" s="284">
        <v>5</v>
      </c>
      <c r="C136" s="284">
        <v>13</v>
      </c>
      <c r="E136" s="1823"/>
      <c r="F136" s="416"/>
      <c r="G136" s="69" t="s">
        <v>198</v>
      </c>
      <c r="H136" s="923">
        <v>0</v>
      </c>
      <c r="I136" s="923"/>
      <c r="J136" s="923">
        <v>43</v>
      </c>
      <c r="K136" s="923">
        <v>0</v>
      </c>
      <c r="L136" s="923">
        <v>0</v>
      </c>
      <c r="M136" s="923">
        <v>0</v>
      </c>
      <c r="N136" s="924">
        <f>SUM(J136:M136)</f>
        <v>43</v>
      </c>
      <c r="O136" s="868">
        <f>SUM(H136,N136)</f>
        <v>43</v>
      </c>
    </row>
    <row r="137" spans="1:15">
      <c r="F137" s="1825" t="s">
        <v>21</v>
      </c>
      <c r="G137" s="1826"/>
      <c r="H137" s="949">
        <f>SUM(H8+H32+H67+H81+H86+H105+H116+H123+H132)</f>
        <v>961</v>
      </c>
      <c r="I137" s="949"/>
      <c r="J137" s="949">
        <f>SUM(J8+J32+J67+J81+J86+J105+J116+J123+J132)</f>
        <v>734</v>
      </c>
      <c r="K137" s="949">
        <f>SUM(K8+K32+K67+K81+K86+K105+K116+K123+K132)</f>
        <v>197</v>
      </c>
      <c r="L137" s="949">
        <f>SUM(L8+L32+L67+L81+L86+L105+L116+L123+L132)</f>
        <v>9</v>
      </c>
      <c r="M137" s="949">
        <f>SUM(M8+M32+M67+M81+M86+M105+M116+M123+M132)</f>
        <v>27</v>
      </c>
      <c r="N137" s="950">
        <f t="shared" si="3"/>
        <v>967</v>
      </c>
      <c r="O137" s="232">
        <f t="shared" si="4"/>
        <v>1928</v>
      </c>
    </row>
    <row r="138" spans="1:15" ht="10.5" customHeight="1">
      <c r="F138" s="82" t="s">
        <v>430</v>
      </c>
      <c r="H138" s="82"/>
      <c r="I138" s="82"/>
      <c r="J138" s="82"/>
      <c r="K138" s="82"/>
      <c r="L138" s="82"/>
      <c r="M138" s="82"/>
      <c r="N138" s="82"/>
      <c r="O138" s="69"/>
    </row>
    <row r="139" spans="1:15" ht="10.5" customHeight="1">
      <c r="F139" s="82" t="s">
        <v>431</v>
      </c>
      <c r="H139" s="82"/>
      <c r="I139" s="82"/>
      <c r="J139" s="82"/>
      <c r="K139" s="82"/>
      <c r="L139" s="82"/>
      <c r="M139" s="82"/>
      <c r="N139" s="82"/>
      <c r="O139" s="69"/>
    </row>
    <row r="140" spans="1:15" ht="9" customHeight="1">
      <c r="F140" s="82"/>
      <c r="H140" s="82"/>
      <c r="I140" s="82"/>
      <c r="J140" s="82"/>
      <c r="K140" s="82"/>
      <c r="L140" s="82"/>
      <c r="M140" s="82"/>
      <c r="N140" s="82"/>
      <c r="O140" s="69"/>
    </row>
    <row r="141" spans="1:15" ht="9" customHeight="1">
      <c r="O141" s="71"/>
    </row>
    <row r="142" spans="1:15" ht="9" customHeight="1"/>
    <row r="143" spans="1:15" ht="9" customHeight="1"/>
    <row r="144" spans="1:15" ht="9" customHeight="1"/>
    <row r="145" ht="9" customHeight="1"/>
    <row r="146" ht="9" customHeight="1"/>
    <row r="147" ht="9" customHeight="1"/>
    <row r="148" ht="9" customHeight="1"/>
    <row r="149" ht="9" customHeight="1"/>
    <row r="150" ht="9" customHeight="1"/>
    <row r="151" ht="9" customHeight="1"/>
    <row r="152" ht="9" customHeight="1"/>
    <row r="153" ht="9" customHeight="1"/>
    <row r="154" ht="9" customHeight="1"/>
    <row r="155" ht="9" customHeight="1"/>
    <row r="156" ht="9" customHeight="1"/>
    <row r="157" ht="9" customHeight="1"/>
    <row r="158" ht="9" customHeight="1"/>
    <row r="159" ht="9" customHeight="1"/>
    <row r="16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spans="6:15" ht="9" customHeight="1"/>
    <row r="210" spans="6:15" ht="9" customHeight="1"/>
    <row r="211" spans="6:15" ht="9" customHeight="1"/>
    <row r="212" spans="6:15" ht="9" customHeight="1"/>
    <row r="213" spans="6:15" ht="9" customHeight="1"/>
    <row r="214" spans="6:15" ht="9" customHeight="1"/>
    <row r="215" spans="6:15" ht="9" customHeight="1"/>
    <row r="216" spans="6:15" ht="9" customHeight="1"/>
    <row r="217" spans="6:15" ht="9" customHeight="1"/>
    <row r="218" spans="6:15" ht="9" customHeight="1"/>
    <row r="219" spans="6:15" ht="9" customHeight="1"/>
    <row r="220" spans="6:15" ht="9" customHeight="1"/>
    <row r="221" spans="6:15" ht="9" customHeight="1"/>
    <row r="222" spans="6:15" ht="9" customHeight="1">
      <c r="F222" s="69"/>
      <c r="G222" s="69"/>
      <c r="H222" s="282"/>
      <c r="I222" s="282"/>
      <c r="J222" s="282"/>
      <c r="K222" s="283"/>
      <c r="L222" s="282"/>
      <c r="M222" s="282"/>
      <c r="N222" s="282"/>
      <c r="O222" s="282"/>
    </row>
    <row r="223" spans="6:15" ht="9" customHeight="1"/>
    <row r="224" spans="6:15"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sheetData>
  <mergeCells count="17">
    <mergeCell ref="E105:E115"/>
    <mergeCell ref="E116:E122"/>
    <mergeCell ref="E123:E131"/>
    <mergeCell ref="E132:E136"/>
    <mergeCell ref="F137:G137"/>
    <mergeCell ref="E86:E104"/>
    <mergeCell ref="E2:O2"/>
    <mergeCell ref="S2:AG2"/>
    <mergeCell ref="E3:O3"/>
    <mergeCell ref="E5:E7"/>
    <mergeCell ref="J6:O6"/>
    <mergeCell ref="E8:E31"/>
    <mergeCell ref="E32:E66"/>
    <mergeCell ref="E67:E75"/>
    <mergeCell ref="E78:E80"/>
    <mergeCell ref="J79:O79"/>
    <mergeCell ref="E81:E85"/>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11"/>
  <sheetViews>
    <sheetView workbookViewId="0">
      <selection activeCell="F36" sqref="F36"/>
    </sheetView>
  </sheetViews>
  <sheetFormatPr baseColWidth="10" defaultRowHeight="12.75"/>
  <cols>
    <col min="1" max="1" width="14.5703125" style="65" bestFit="1" customWidth="1"/>
    <col min="2" max="2" width="8.7109375" style="65" customWidth="1"/>
    <col min="3" max="5" width="7.7109375" style="65" customWidth="1"/>
    <col min="6" max="7" width="11.42578125" style="65"/>
    <col min="8" max="8" width="4.7109375" style="65" customWidth="1"/>
    <col min="9" max="9" width="5" style="65" customWidth="1"/>
    <col min="10" max="10" width="2.28515625" style="65" customWidth="1"/>
    <col min="11" max="11" width="26" style="65" customWidth="1"/>
    <col min="12" max="12" width="8" style="65" customWidth="1"/>
    <col min="13" max="13" width="1" style="65" customWidth="1"/>
    <col min="14" max="14" width="6.7109375" style="65" customWidth="1"/>
    <col min="15" max="15" width="1" style="65" customWidth="1"/>
    <col min="16" max="16" width="6.7109375" style="65" customWidth="1"/>
    <col min="17" max="17" width="1" style="65" customWidth="1"/>
    <col min="18" max="18" width="6.7109375" style="65" customWidth="1"/>
    <col min="19" max="19" width="1" style="65" customWidth="1"/>
    <col min="20" max="20" width="6.7109375" style="65" customWidth="1"/>
    <col min="21" max="21" width="1" style="65" customWidth="1"/>
    <col min="22" max="22" width="6.7109375" style="65" customWidth="1"/>
    <col min="23" max="23" width="1" style="65" customWidth="1"/>
    <col min="24" max="25" width="6.7109375" style="65" customWidth="1"/>
    <col min="26" max="16384" width="11.42578125" style="65"/>
  </cols>
  <sheetData>
    <row r="1" spans="1:26" ht="13.5" customHeight="1">
      <c r="A1" s="1933" t="s">
        <v>440</v>
      </c>
      <c r="B1" s="1933"/>
      <c r="C1" s="1933"/>
      <c r="D1" s="1933"/>
      <c r="E1" s="1933"/>
      <c r="F1" s="199"/>
      <c r="G1" s="199"/>
    </row>
    <row r="2" spans="1:26" ht="12.75" customHeight="1">
      <c r="A2" s="1933"/>
      <c r="B2" s="1933"/>
      <c r="C2" s="1933"/>
      <c r="D2" s="1933"/>
      <c r="E2" s="1933"/>
      <c r="F2" s="199"/>
      <c r="G2" s="71"/>
      <c r="H2" s="71"/>
      <c r="I2" s="1813"/>
      <c r="J2" s="1813"/>
      <c r="K2" s="1813"/>
      <c r="L2" s="1813"/>
      <c r="M2" s="1813"/>
      <c r="N2" s="1813"/>
      <c r="O2" s="1813"/>
      <c r="P2" s="1813"/>
      <c r="Q2" s="1813"/>
      <c r="R2" s="1813"/>
      <c r="S2" s="1813"/>
      <c r="T2" s="1813"/>
      <c r="U2" s="1813"/>
      <c r="V2" s="1813"/>
      <c r="W2" s="1813"/>
    </row>
    <row r="3" spans="1:26" s="71" customFormat="1" ht="12.75" customHeight="1">
      <c r="A3" s="1933"/>
      <c r="B3" s="1933"/>
      <c r="C3" s="1933"/>
      <c r="D3" s="1933"/>
      <c r="E3" s="1933"/>
      <c r="F3" s="240"/>
      <c r="G3" s="204"/>
      <c r="H3" s="204"/>
      <c r="I3" s="205"/>
      <c r="Y3" s="206"/>
      <c r="Z3" s="206"/>
    </row>
    <row r="4" spans="1:26" s="71" customFormat="1" ht="3" customHeight="1">
      <c r="A4" s="69"/>
      <c r="B4" s="69"/>
      <c r="C4" s="72"/>
      <c r="D4" s="72"/>
      <c r="E4" s="914"/>
      <c r="F4" s="240"/>
      <c r="I4" s="69"/>
    </row>
    <row r="5" spans="1:26" s="71" customFormat="1" ht="12.75" customHeight="1">
      <c r="A5" s="1881" t="s">
        <v>433</v>
      </c>
      <c r="B5" s="376"/>
      <c r="C5" s="1884" t="s">
        <v>434</v>
      </c>
      <c r="D5" s="1884"/>
      <c r="E5" s="1884"/>
      <c r="F5" s="240"/>
      <c r="I5" s="69"/>
    </row>
    <row r="6" spans="1:26" ht="18" customHeight="1">
      <c r="A6" s="1883"/>
      <c r="B6" s="72"/>
      <c r="C6" s="915" t="s">
        <v>19</v>
      </c>
      <c r="D6" s="915" t="s">
        <v>20</v>
      </c>
      <c r="E6" s="915" t="s">
        <v>21</v>
      </c>
      <c r="F6" s="240"/>
      <c r="G6" s="71"/>
    </row>
    <row r="7" spans="1:26" ht="12.95" customHeight="1">
      <c r="A7" s="951" t="s">
        <v>435</v>
      </c>
      <c r="B7" s="951"/>
      <c r="C7" s="254">
        <v>457</v>
      </c>
      <c r="D7" s="254">
        <v>504</v>
      </c>
      <c r="E7" s="254">
        <f>SUM(C7:D7)</f>
        <v>961</v>
      </c>
      <c r="F7" s="240"/>
      <c r="G7" s="199"/>
    </row>
    <row r="8" spans="1:26" ht="12.95" customHeight="1">
      <c r="A8" s="118" t="s">
        <v>417</v>
      </c>
      <c r="B8" s="118"/>
      <c r="C8" s="44">
        <v>341</v>
      </c>
      <c r="D8" s="44">
        <v>403</v>
      </c>
      <c r="E8" s="44">
        <f>C8+D8</f>
        <v>744</v>
      </c>
      <c r="F8" s="240"/>
      <c r="G8" s="199"/>
    </row>
    <row r="9" spans="1:26" ht="12.95" customHeight="1">
      <c r="A9" s="118" t="s">
        <v>418</v>
      </c>
      <c r="B9" s="118"/>
      <c r="C9" s="44">
        <v>88</v>
      </c>
      <c r="D9" s="44">
        <v>99</v>
      </c>
      <c r="E9" s="44">
        <f>C9+D9</f>
        <v>187</v>
      </c>
      <c r="F9" s="240"/>
      <c r="G9" s="199"/>
    </row>
    <row r="10" spans="1:26" ht="12.95" customHeight="1">
      <c r="A10" s="118" t="s">
        <v>419</v>
      </c>
      <c r="B10" s="118"/>
      <c r="C10" s="44">
        <v>8</v>
      </c>
      <c r="D10" s="44">
        <v>1</v>
      </c>
      <c r="E10" s="44">
        <f>C10+D10</f>
        <v>9</v>
      </c>
      <c r="F10" s="240"/>
      <c r="G10" s="199"/>
    </row>
    <row r="11" spans="1:26" ht="12.95" customHeight="1">
      <c r="A11" s="162" t="s">
        <v>420</v>
      </c>
      <c r="B11" s="162"/>
      <c r="C11" s="916">
        <v>15</v>
      </c>
      <c r="D11" s="916">
        <v>12</v>
      </c>
      <c r="E11" s="916">
        <f>C11+D11</f>
        <v>27</v>
      </c>
      <c r="F11" s="240"/>
      <c r="G11" s="199"/>
    </row>
    <row r="12" spans="1:26" ht="12.95" customHeight="1">
      <c r="A12" s="1934" t="s">
        <v>21</v>
      </c>
      <c r="B12" s="1934"/>
      <c r="C12" s="917">
        <f>SUM(C7:C11)</f>
        <v>909</v>
      </c>
      <c r="D12" s="918">
        <f>SUM(D7:D11)</f>
        <v>1019</v>
      </c>
      <c r="E12" s="918">
        <f>SUM(E7:E11)</f>
        <v>1928</v>
      </c>
      <c r="F12" s="240"/>
      <c r="G12" s="199"/>
    </row>
    <row r="13" spans="1:26" ht="12" customHeight="1">
      <c r="A13" s="919"/>
      <c r="B13" s="919"/>
      <c r="C13" s="178"/>
      <c r="D13" s="178"/>
      <c r="E13" s="178"/>
      <c r="F13" s="199"/>
      <c r="G13" s="199"/>
    </row>
    <row r="14" spans="1:26" ht="12" customHeight="1">
      <c r="A14" s="919" t="s">
        <v>430</v>
      </c>
      <c r="B14" s="919"/>
      <c r="C14" s="69"/>
      <c r="D14" s="69"/>
      <c r="E14" s="242"/>
    </row>
    <row r="15" spans="1:26" ht="9" customHeight="1"/>
    <row r="16" spans="1:26" ht="9" customHeight="1"/>
    <row r="17" spans="5:5" ht="9" customHeight="1"/>
    <row r="18" spans="5:5" ht="9" customHeight="1">
      <c r="E18" s="71"/>
    </row>
    <row r="19" spans="5:5" ht="9" customHeight="1"/>
    <row r="20" spans="5:5" ht="9" customHeight="1"/>
    <row r="21" spans="5:5" ht="9" customHeight="1"/>
    <row r="22" spans="5:5" ht="9" customHeight="1"/>
    <row r="23" spans="5:5" ht="9" customHeight="1"/>
    <row r="24" spans="5:5" ht="9" customHeight="1"/>
    <row r="25" spans="5:5" ht="9" customHeight="1"/>
    <row r="26" spans="5:5" ht="9" customHeight="1"/>
    <row r="27" spans="5:5" ht="9" customHeight="1"/>
    <row r="28" spans="5:5" ht="9" customHeight="1"/>
    <row r="29" spans="5:5" ht="9" customHeight="1"/>
    <row r="30" spans="5:5" ht="9" customHeight="1"/>
    <row r="31" spans="5:5" ht="9" customHeight="1"/>
    <row r="32" spans="5:5" ht="9" customHeight="1"/>
    <row r="33" spans="1:5" ht="9" customHeight="1"/>
    <row r="34" spans="1:5" ht="9" customHeight="1"/>
    <row r="35" spans="1:5" ht="9" customHeight="1"/>
    <row r="36" spans="1:5" ht="9" customHeight="1"/>
    <row r="37" spans="1:5" ht="9" customHeight="1"/>
    <row r="38" spans="1:5" ht="9" customHeight="1"/>
    <row r="39" spans="1:5" ht="9" customHeight="1"/>
    <row r="40" spans="1:5" ht="9" customHeight="1"/>
    <row r="41" spans="1:5" ht="9" customHeight="1"/>
    <row r="42" spans="1:5" ht="9" customHeight="1"/>
    <row r="43" spans="1:5" ht="9" customHeight="1"/>
    <row r="44" spans="1:5" ht="9" customHeight="1"/>
    <row r="45" spans="1:5" ht="9" customHeight="1"/>
    <row r="46" spans="1:5" ht="9" customHeight="1">
      <c r="A46" s="69"/>
      <c r="B46" s="69"/>
      <c r="C46" s="69"/>
      <c r="D46" s="282"/>
      <c r="E46" s="282"/>
    </row>
    <row r="47" spans="1:5" ht="9" customHeight="1"/>
    <row r="48" spans="1:5" ht="9" customHeight="1"/>
    <row r="49" ht="9" customHeight="1"/>
    <row r="50" ht="9" customHeight="1"/>
    <row r="51" ht="9" customHeight="1"/>
    <row r="52" ht="9" customHeight="1"/>
    <row r="53" ht="9" customHeight="1"/>
    <row r="54" ht="9" customHeight="1"/>
    <row r="55" ht="9" customHeight="1"/>
    <row r="56" ht="9" customHeight="1"/>
    <row r="57" ht="9" customHeight="1"/>
    <row r="58" ht="9" customHeight="1"/>
    <row r="59" ht="9" customHeight="1"/>
    <row r="60" ht="9" customHeight="1"/>
    <row r="61" ht="9" customHeight="1"/>
    <row r="62" ht="9" customHeight="1"/>
    <row r="63" ht="9" customHeight="1"/>
    <row r="64" ht="9" customHeight="1"/>
    <row r="65" ht="9" customHeight="1"/>
    <row r="66" ht="9" customHeight="1"/>
    <row r="67" ht="9" customHeight="1"/>
    <row r="68" ht="9" customHeight="1"/>
    <row r="69" ht="9" customHeight="1"/>
    <row r="70" ht="9" customHeight="1"/>
    <row r="71" ht="9" customHeight="1"/>
    <row r="72" ht="9" customHeight="1"/>
    <row r="73" ht="9" customHeight="1"/>
    <row r="74" ht="9" customHeight="1"/>
    <row r="75" ht="9" customHeight="1"/>
    <row r="76" ht="9" customHeight="1"/>
    <row r="77" ht="9" customHeight="1"/>
    <row r="78" ht="9" customHeight="1"/>
    <row r="79" ht="9" customHeight="1"/>
    <row r="8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ht="9" customHeight="1"/>
    <row r="146" ht="9" customHeight="1"/>
    <row r="147" ht="9" customHeight="1"/>
    <row r="148" ht="9" customHeight="1"/>
    <row r="149" ht="9" customHeight="1"/>
    <row r="150" ht="9" customHeight="1"/>
    <row r="151" ht="9" customHeight="1"/>
    <row r="152" ht="9" customHeight="1"/>
    <row r="153" ht="9" customHeight="1"/>
    <row r="154" ht="9" customHeight="1"/>
    <row r="155" ht="9" customHeight="1"/>
    <row r="156" ht="9" customHeight="1"/>
    <row r="157" ht="9" customHeight="1"/>
    <row r="158" ht="9" customHeight="1"/>
    <row r="159" ht="9" customHeight="1"/>
    <row r="16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sheetData>
  <mergeCells count="5">
    <mergeCell ref="A1:E3"/>
    <mergeCell ref="I2:W2"/>
    <mergeCell ref="A5:A6"/>
    <mergeCell ref="C5:E5"/>
    <mergeCell ref="A12:B12"/>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407"/>
  <sheetViews>
    <sheetView topLeftCell="D1" workbookViewId="0">
      <selection activeCell="F24" sqref="F24"/>
    </sheetView>
  </sheetViews>
  <sheetFormatPr baseColWidth="10" defaultRowHeight="12.75"/>
  <cols>
    <col min="1" max="1" width="2.28515625" style="284" hidden="1" customWidth="1"/>
    <col min="2" max="2" width="2.5703125" style="82" hidden="1" customWidth="1"/>
    <col min="3" max="3" width="3.28515625" style="371" hidden="1" customWidth="1"/>
    <col min="4" max="4" width="3.28515625" style="371" customWidth="1"/>
    <col min="5" max="5" width="7.42578125" style="65" customWidth="1"/>
    <col min="6" max="6" width="61.5703125" style="65" customWidth="1"/>
    <col min="7" max="7" width="1" style="65" customWidth="1"/>
    <col min="8" max="8" width="7.5703125" style="65" customWidth="1"/>
    <col min="9" max="9" width="7.85546875" style="65" bestFit="1" customWidth="1"/>
    <col min="10" max="10" width="6.7109375" style="65" customWidth="1"/>
    <col min="11" max="11" width="8.85546875" style="65" customWidth="1"/>
    <col min="12" max="12" width="6.42578125" style="65" customWidth="1"/>
    <col min="13" max="13" width="8.85546875" style="65" customWidth="1"/>
    <col min="14" max="15" width="11.42578125" style="65"/>
    <col min="16" max="16" width="4.7109375" style="65" customWidth="1"/>
    <col min="17" max="17" width="5" style="65" customWidth="1"/>
    <col min="18" max="18" width="2.28515625" style="65" customWidth="1"/>
    <col min="19" max="19" width="26" style="65" customWidth="1"/>
    <col min="20" max="20" width="8" style="65" customWidth="1"/>
    <col min="21" max="21" width="1" style="65" customWidth="1"/>
    <col min="22" max="22" width="6.7109375" style="65" customWidth="1"/>
    <col min="23" max="23" width="1" style="65" customWidth="1"/>
    <col min="24" max="24" width="6.7109375" style="65" customWidth="1"/>
    <col min="25" max="25" width="1" style="65" customWidth="1"/>
    <col min="26" max="26" width="6.7109375" style="65" customWidth="1"/>
    <col min="27" max="27" width="1" style="65" customWidth="1"/>
    <col min="28" max="28" width="6.7109375" style="65" customWidth="1"/>
    <col min="29" max="29" width="1" style="65" customWidth="1"/>
    <col min="30" max="30" width="6.7109375" style="65" customWidth="1"/>
    <col min="31" max="31" width="1" style="65" customWidth="1"/>
    <col min="32" max="33" width="6.7109375" style="65" customWidth="1"/>
    <col min="34" max="256" width="11.42578125" style="65"/>
    <col min="257" max="259" width="0" style="65" hidden="1" customWidth="1"/>
    <col min="260" max="260" width="3.28515625" style="65" customWidth="1"/>
    <col min="261" max="261" width="7.42578125" style="65" customWidth="1"/>
    <col min="262" max="262" width="61.5703125" style="65" customWidth="1"/>
    <col min="263" max="263" width="1" style="65" customWidth="1"/>
    <col min="264" max="264" width="7.5703125" style="65" customWidth="1"/>
    <col min="265" max="265" width="7.85546875" style="65" bestFit="1" customWidth="1"/>
    <col min="266" max="266" width="6.7109375" style="65" customWidth="1"/>
    <col min="267" max="267" width="8.85546875" style="65" customWidth="1"/>
    <col min="268" max="268" width="6.42578125" style="65" customWidth="1"/>
    <col min="269" max="269" width="8.85546875" style="65" customWidth="1"/>
    <col min="270" max="271" width="11.42578125" style="65"/>
    <col min="272" max="272" width="4.7109375" style="65" customWidth="1"/>
    <col min="273" max="273" width="5" style="65" customWidth="1"/>
    <col min="274" max="274" width="2.28515625" style="65" customWidth="1"/>
    <col min="275" max="275" width="26" style="65" customWidth="1"/>
    <col min="276" max="276" width="8" style="65" customWidth="1"/>
    <col min="277" max="277" width="1" style="65" customWidth="1"/>
    <col min="278" max="278" width="6.7109375" style="65" customWidth="1"/>
    <col min="279" max="279" width="1" style="65" customWidth="1"/>
    <col min="280" max="280" width="6.7109375" style="65" customWidth="1"/>
    <col min="281" max="281" width="1" style="65" customWidth="1"/>
    <col min="282" max="282" width="6.7109375" style="65" customWidth="1"/>
    <col min="283" max="283" width="1" style="65" customWidth="1"/>
    <col min="284" max="284" width="6.7109375" style="65" customWidth="1"/>
    <col min="285" max="285" width="1" style="65" customWidth="1"/>
    <col min="286" max="286" width="6.7109375" style="65" customWidth="1"/>
    <col min="287" max="287" width="1" style="65" customWidth="1"/>
    <col min="288" max="289" width="6.7109375" style="65" customWidth="1"/>
    <col min="290" max="512" width="11.42578125" style="65"/>
    <col min="513" max="515" width="0" style="65" hidden="1" customWidth="1"/>
    <col min="516" max="516" width="3.28515625" style="65" customWidth="1"/>
    <col min="517" max="517" width="7.42578125" style="65" customWidth="1"/>
    <col min="518" max="518" width="61.5703125" style="65" customWidth="1"/>
    <col min="519" max="519" width="1" style="65" customWidth="1"/>
    <col min="520" max="520" width="7.5703125" style="65" customWidth="1"/>
    <col min="521" max="521" width="7.85546875" style="65" bestFit="1" customWidth="1"/>
    <col min="522" max="522" width="6.7109375" style="65" customWidth="1"/>
    <col min="523" max="523" width="8.85546875" style="65" customWidth="1"/>
    <col min="524" max="524" width="6.42578125" style="65" customWidth="1"/>
    <col min="525" max="525" width="8.85546875" style="65" customWidth="1"/>
    <col min="526" max="527" width="11.42578125" style="65"/>
    <col min="528" max="528" width="4.7109375" style="65" customWidth="1"/>
    <col min="529" max="529" width="5" style="65" customWidth="1"/>
    <col min="530" max="530" width="2.28515625" style="65" customWidth="1"/>
    <col min="531" max="531" width="26" style="65" customWidth="1"/>
    <col min="532" max="532" width="8" style="65" customWidth="1"/>
    <col min="533" max="533" width="1" style="65" customWidth="1"/>
    <col min="534" max="534" width="6.7109375" style="65" customWidth="1"/>
    <col min="535" max="535" width="1" style="65" customWidth="1"/>
    <col min="536" max="536" width="6.7109375" style="65" customWidth="1"/>
    <col min="537" max="537" width="1" style="65" customWidth="1"/>
    <col min="538" max="538" width="6.7109375" style="65" customWidth="1"/>
    <col min="539" max="539" width="1" style="65" customWidth="1"/>
    <col min="540" max="540" width="6.7109375" style="65" customWidth="1"/>
    <col min="541" max="541" width="1" style="65" customWidth="1"/>
    <col min="542" max="542" width="6.7109375" style="65" customWidth="1"/>
    <col min="543" max="543" width="1" style="65" customWidth="1"/>
    <col min="544" max="545" width="6.7109375" style="65" customWidth="1"/>
    <col min="546" max="768" width="11.42578125" style="65"/>
    <col min="769" max="771" width="0" style="65" hidden="1" customWidth="1"/>
    <col min="772" max="772" width="3.28515625" style="65" customWidth="1"/>
    <col min="773" max="773" width="7.42578125" style="65" customWidth="1"/>
    <col min="774" max="774" width="61.5703125" style="65" customWidth="1"/>
    <col min="775" max="775" width="1" style="65" customWidth="1"/>
    <col min="776" max="776" width="7.5703125" style="65" customWidth="1"/>
    <col min="777" max="777" width="7.85546875" style="65" bestFit="1" customWidth="1"/>
    <col min="778" max="778" width="6.7109375" style="65" customWidth="1"/>
    <col min="779" max="779" width="8.85546875" style="65" customWidth="1"/>
    <col min="780" max="780" width="6.42578125" style="65" customWidth="1"/>
    <col min="781" max="781" width="8.85546875" style="65" customWidth="1"/>
    <col min="782" max="783" width="11.42578125" style="65"/>
    <col min="784" max="784" width="4.7109375" style="65" customWidth="1"/>
    <col min="785" max="785" width="5" style="65" customWidth="1"/>
    <col min="786" max="786" width="2.28515625" style="65" customWidth="1"/>
    <col min="787" max="787" width="26" style="65" customWidth="1"/>
    <col min="788" max="788" width="8" style="65" customWidth="1"/>
    <col min="789" max="789" width="1" style="65" customWidth="1"/>
    <col min="790" max="790" width="6.7109375" style="65" customWidth="1"/>
    <col min="791" max="791" width="1" style="65" customWidth="1"/>
    <col min="792" max="792" width="6.7109375" style="65" customWidth="1"/>
    <col min="793" max="793" width="1" style="65" customWidth="1"/>
    <col min="794" max="794" width="6.7109375" style="65" customWidth="1"/>
    <col min="795" max="795" width="1" style="65" customWidth="1"/>
    <col min="796" max="796" width="6.7109375" style="65" customWidth="1"/>
    <col min="797" max="797" width="1" style="65" customWidth="1"/>
    <col min="798" max="798" width="6.7109375" style="65" customWidth="1"/>
    <col min="799" max="799" width="1" style="65" customWidth="1"/>
    <col min="800" max="801" width="6.7109375" style="65" customWidth="1"/>
    <col min="802" max="1024" width="11.42578125" style="65"/>
    <col min="1025" max="1027" width="0" style="65" hidden="1" customWidth="1"/>
    <col min="1028" max="1028" width="3.28515625" style="65" customWidth="1"/>
    <col min="1029" max="1029" width="7.42578125" style="65" customWidth="1"/>
    <col min="1030" max="1030" width="61.5703125" style="65" customWidth="1"/>
    <col min="1031" max="1031" width="1" style="65" customWidth="1"/>
    <col min="1032" max="1032" width="7.5703125" style="65" customWidth="1"/>
    <col min="1033" max="1033" width="7.85546875" style="65" bestFit="1" customWidth="1"/>
    <col min="1034" max="1034" width="6.7109375" style="65" customWidth="1"/>
    <col min="1035" max="1035" width="8.85546875" style="65" customWidth="1"/>
    <col min="1036" max="1036" width="6.42578125" style="65" customWidth="1"/>
    <col min="1037" max="1037" width="8.85546875" style="65" customWidth="1"/>
    <col min="1038" max="1039" width="11.42578125" style="65"/>
    <col min="1040" max="1040" width="4.7109375" style="65" customWidth="1"/>
    <col min="1041" max="1041" width="5" style="65" customWidth="1"/>
    <col min="1042" max="1042" width="2.28515625" style="65" customWidth="1"/>
    <col min="1043" max="1043" width="26" style="65" customWidth="1"/>
    <col min="1044" max="1044" width="8" style="65" customWidth="1"/>
    <col min="1045" max="1045" width="1" style="65" customWidth="1"/>
    <col min="1046" max="1046" width="6.7109375" style="65" customWidth="1"/>
    <col min="1047" max="1047" width="1" style="65" customWidth="1"/>
    <col min="1048" max="1048" width="6.7109375" style="65" customWidth="1"/>
    <col min="1049" max="1049" width="1" style="65" customWidth="1"/>
    <col min="1050" max="1050" width="6.7109375" style="65" customWidth="1"/>
    <col min="1051" max="1051" width="1" style="65" customWidth="1"/>
    <col min="1052" max="1052" width="6.7109375" style="65" customWidth="1"/>
    <col min="1053" max="1053" width="1" style="65" customWidth="1"/>
    <col min="1054" max="1054" width="6.7109375" style="65" customWidth="1"/>
    <col min="1055" max="1055" width="1" style="65" customWidth="1"/>
    <col min="1056" max="1057" width="6.7109375" style="65" customWidth="1"/>
    <col min="1058" max="1280" width="11.42578125" style="65"/>
    <col min="1281" max="1283" width="0" style="65" hidden="1" customWidth="1"/>
    <col min="1284" max="1284" width="3.28515625" style="65" customWidth="1"/>
    <col min="1285" max="1285" width="7.42578125" style="65" customWidth="1"/>
    <col min="1286" max="1286" width="61.5703125" style="65" customWidth="1"/>
    <col min="1287" max="1287" width="1" style="65" customWidth="1"/>
    <col min="1288" max="1288" width="7.5703125" style="65" customWidth="1"/>
    <col min="1289" max="1289" width="7.85546875" style="65" bestFit="1" customWidth="1"/>
    <col min="1290" max="1290" width="6.7109375" style="65" customWidth="1"/>
    <col min="1291" max="1291" width="8.85546875" style="65" customWidth="1"/>
    <col min="1292" max="1292" width="6.42578125" style="65" customWidth="1"/>
    <col min="1293" max="1293" width="8.85546875" style="65" customWidth="1"/>
    <col min="1294" max="1295" width="11.42578125" style="65"/>
    <col min="1296" max="1296" width="4.7109375" style="65" customWidth="1"/>
    <col min="1297" max="1297" width="5" style="65" customWidth="1"/>
    <col min="1298" max="1298" width="2.28515625" style="65" customWidth="1"/>
    <col min="1299" max="1299" width="26" style="65" customWidth="1"/>
    <col min="1300" max="1300" width="8" style="65" customWidth="1"/>
    <col min="1301" max="1301" width="1" style="65" customWidth="1"/>
    <col min="1302" max="1302" width="6.7109375" style="65" customWidth="1"/>
    <col min="1303" max="1303" width="1" style="65" customWidth="1"/>
    <col min="1304" max="1304" width="6.7109375" style="65" customWidth="1"/>
    <col min="1305" max="1305" width="1" style="65" customWidth="1"/>
    <col min="1306" max="1306" width="6.7109375" style="65" customWidth="1"/>
    <col min="1307" max="1307" width="1" style="65" customWidth="1"/>
    <col min="1308" max="1308" width="6.7109375" style="65" customWidth="1"/>
    <col min="1309" max="1309" width="1" style="65" customWidth="1"/>
    <col min="1310" max="1310" width="6.7109375" style="65" customWidth="1"/>
    <col min="1311" max="1311" width="1" style="65" customWidth="1"/>
    <col min="1312" max="1313" width="6.7109375" style="65" customWidth="1"/>
    <col min="1314" max="1536" width="11.42578125" style="65"/>
    <col min="1537" max="1539" width="0" style="65" hidden="1" customWidth="1"/>
    <col min="1540" max="1540" width="3.28515625" style="65" customWidth="1"/>
    <col min="1541" max="1541" width="7.42578125" style="65" customWidth="1"/>
    <col min="1542" max="1542" width="61.5703125" style="65" customWidth="1"/>
    <col min="1543" max="1543" width="1" style="65" customWidth="1"/>
    <col min="1544" max="1544" width="7.5703125" style="65" customWidth="1"/>
    <col min="1545" max="1545" width="7.85546875" style="65" bestFit="1" customWidth="1"/>
    <col min="1546" max="1546" width="6.7109375" style="65" customWidth="1"/>
    <col min="1547" max="1547" width="8.85546875" style="65" customWidth="1"/>
    <col min="1548" max="1548" width="6.42578125" style="65" customWidth="1"/>
    <col min="1549" max="1549" width="8.85546875" style="65" customWidth="1"/>
    <col min="1550" max="1551" width="11.42578125" style="65"/>
    <col min="1552" max="1552" width="4.7109375" style="65" customWidth="1"/>
    <col min="1553" max="1553" width="5" style="65" customWidth="1"/>
    <col min="1554" max="1554" width="2.28515625" style="65" customWidth="1"/>
    <col min="1555" max="1555" width="26" style="65" customWidth="1"/>
    <col min="1556" max="1556" width="8" style="65" customWidth="1"/>
    <col min="1557" max="1557" width="1" style="65" customWidth="1"/>
    <col min="1558" max="1558" width="6.7109375" style="65" customWidth="1"/>
    <col min="1559" max="1559" width="1" style="65" customWidth="1"/>
    <col min="1560" max="1560" width="6.7109375" style="65" customWidth="1"/>
    <col min="1561" max="1561" width="1" style="65" customWidth="1"/>
    <col min="1562" max="1562" width="6.7109375" style="65" customWidth="1"/>
    <col min="1563" max="1563" width="1" style="65" customWidth="1"/>
    <col min="1564" max="1564" width="6.7109375" style="65" customWidth="1"/>
    <col min="1565" max="1565" width="1" style="65" customWidth="1"/>
    <col min="1566" max="1566" width="6.7109375" style="65" customWidth="1"/>
    <col min="1567" max="1567" width="1" style="65" customWidth="1"/>
    <col min="1568" max="1569" width="6.7109375" style="65" customWidth="1"/>
    <col min="1570" max="1792" width="11.42578125" style="65"/>
    <col min="1793" max="1795" width="0" style="65" hidden="1" customWidth="1"/>
    <col min="1796" max="1796" width="3.28515625" style="65" customWidth="1"/>
    <col min="1797" max="1797" width="7.42578125" style="65" customWidth="1"/>
    <col min="1798" max="1798" width="61.5703125" style="65" customWidth="1"/>
    <col min="1799" max="1799" width="1" style="65" customWidth="1"/>
    <col min="1800" max="1800" width="7.5703125" style="65" customWidth="1"/>
    <col min="1801" max="1801" width="7.85546875" style="65" bestFit="1" customWidth="1"/>
    <col min="1802" max="1802" width="6.7109375" style="65" customWidth="1"/>
    <col min="1803" max="1803" width="8.85546875" style="65" customWidth="1"/>
    <col min="1804" max="1804" width="6.42578125" style="65" customWidth="1"/>
    <col min="1805" max="1805" width="8.85546875" style="65" customWidth="1"/>
    <col min="1806" max="1807" width="11.42578125" style="65"/>
    <col min="1808" max="1808" width="4.7109375" style="65" customWidth="1"/>
    <col min="1809" max="1809" width="5" style="65" customWidth="1"/>
    <col min="1810" max="1810" width="2.28515625" style="65" customWidth="1"/>
    <col min="1811" max="1811" width="26" style="65" customWidth="1"/>
    <col min="1812" max="1812" width="8" style="65" customWidth="1"/>
    <col min="1813" max="1813" width="1" style="65" customWidth="1"/>
    <col min="1814" max="1814" width="6.7109375" style="65" customWidth="1"/>
    <col min="1815" max="1815" width="1" style="65" customWidth="1"/>
    <col min="1816" max="1816" width="6.7109375" style="65" customWidth="1"/>
    <col min="1817" max="1817" width="1" style="65" customWidth="1"/>
    <col min="1818" max="1818" width="6.7109375" style="65" customWidth="1"/>
    <col min="1819" max="1819" width="1" style="65" customWidth="1"/>
    <col min="1820" max="1820" width="6.7109375" style="65" customWidth="1"/>
    <col min="1821" max="1821" width="1" style="65" customWidth="1"/>
    <col min="1822" max="1822" width="6.7109375" style="65" customWidth="1"/>
    <col min="1823" max="1823" width="1" style="65" customWidth="1"/>
    <col min="1824" max="1825" width="6.7109375" style="65" customWidth="1"/>
    <col min="1826" max="2048" width="11.42578125" style="65"/>
    <col min="2049" max="2051" width="0" style="65" hidden="1" customWidth="1"/>
    <col min="2052" max="2052" width="3.28515625" style="65" customWidth="1"/>
    <col min="2053" max="2053" width="7.42578125" style="65" customWidth="1"/>
    <col min="2054" max="2054" width="61.5703125" style="65" customWidth="1"/>
    <col min="2055" max="2055" width="1" style="65" customWidth="1"/>
    <col min="2056" max="2056" width="7.5703125" style="65" customWidth="1"/>
    <col min="2057" max="2057" width="7.85546875" style="65" bestFit="1" customWidth="1"/>
    <col min="2058" max="2058" width="6.7109375" style="65" customWidth="1"/>
    <col min="2059" max="2059" width="8.85546875" style="65" customWidth="1"/>
    <col min="2060" max="2060" width="6.42578125" style="65" customWidth="1"/>
    <col min="2061" max="2061" width="8.85546875" style="65" customWidth="1"/>
    <col min="2062" max="2063" width="11.42578125" style="65"/>
    <col min="2064" max="2064" width="4.7109375" style="65" customWidth="1"/>
    <col min="2065" max="2065" width="5" style="65" customWidth="1"/>
    <col min="2066" max="2066" width="2.28515625" style="65" customWidth="1"/>
    <col min="2067" max="2067" width="26" style="65" customWidth="1"/>
    <col min="2068" max="2068" width="8" style="65" customWidth="1"/>
    <col min="2069" max="2069" width="1" style="65" customWidth="1"/>
    <col min="2070" max="2070" width="6.7109375" style="65" customWidth="1"/>
    <col min="2071" max="2071" width="1" style="65" customWidth="1"/>
    <col min="2072" max="2072" width="6.7109375" style="65" customWidth="1"/>
    <col min="2073" max="2073" width="1" style="65" customWidth="1"/>
    <col min="2074" max="2074" width="6.7109375" style="65" customWidth="1"/>
    <col min="2075" max="2075" width="1" style="65" customWidth="1"/>
    <col min="2076" max="2076" width="6.7109375" style="65" customWidth="1"/>
    <col min="2077" max="2077" width="1" style="65" customWidth="1"/>
    <col min="2078" max="2078" width="6.7109375" style="65" customWidth="1"/>
    <col min="2079" max="2079" width="1" style="65" customWidth="1"/>
    <col min="2080" max="2081" width="6.7109375" style="65" customWidth="1"/>
    <col min="2082" max="2304" width="11.42578125" style="65"/>
    <col min="2305" max="2307" width="0" style="65" hidden="1" customWidth="1"/>
    <col min="2308" max="2308" width="3.28515625" style="65" customWidth="1"/>
    <col min="2309" max="2309" width="7.42578125" style="65" customWidth="1"/>
    <col min="2310" max="2310" width="61.5703125" style="65" customWidth="1"/>
    <col min="2311" max="2311" width="1" style="65" customWidth="1"/>
    <col min="2312" max="2312" width="7.5703125" style="65" customWidth="1"/>
    <col min="2313" max="2313" width="7.85546875" style="65" bestFit="1" customWidth="1"/>
    <col min="2314" max="2314" width="6.7109375" style="65" customWidth="1"/>
    <col min="2315" max="2315" width="8.85546875" style="65" customWidth="1"/>
    <col min="2316" max="2316" width="6.42578125" style="65" customWidth="1"/>
    <col min="2317" max="2317" width="8.85546875" style="65" customWidth="1"/>
    <col min="2318" max="2319" width="11.42578125" style="65"/>
    <col min="2320" max="2320" width="4.7109375" style="65" customWidth="1"/>
    <col min="2321" max="2321" width="5" style="65" customWidth="1"/>
    <col min="2322" max="2322" width="2.28515625" style="65" customWidth="1"/>
    <col min="2323" max="2323" width="26" style="65" customWidth="1"/>
    <col min="2324" max="2324" width="8" style="65" customWidth="1"/>
    <col min="2325" max="2325" width="1" style="65" customWidth="1"/>
    <col min="2326" max="2326" width="6.7109375" style="65" customWidth="1"/>
    <col min="2327" max="2327" width="1" style="65" customWidth="1"/>
    <col min="2328" max="2328" width="6.7109375" style="65" customWidth="1"/>
    <col min="2329" max="2329" width="1" style="65" customWidth="1"/>
    <col min="2330" max="2330" width="6.7109375" style="65" customWidth="1"/>
    <col min="2331" max="2331" width="1" style="65" customWidth="1"/>
    <col min="2332" max="2332" width="6.7109375" style="65" customWidth="1"/>
    <col min="2333" max="2333" width="1" style="65" customWidth="1"/>
    <col min="2334" max="2334" width="6.7109375" style="65" customWidth="1"/>
    <col min="2335" max="2335" width="1" style="65" customWidth="1"/>
    <col min="2336" max="2337" width="6.7109375" style="65" customWidth="1"/>
    <col min="2338" max="2560" width="11.42578125" style="65"/>
    <col min="2561" max="2563" width="0" style="65" hidden="1" customWidth="1"/>
    <col min="2564" max="2564" width="3.28515625" style="65" customWidth="1"/>
    <col min="2565" max="2565" width="7.42578125" style="65" customWidth="1"/>
    <col min="2566" max="2566" width="61.5703125" style="65" customWidth="1"/>
    <col min="2567" max="2567" width="1" style="65" customWidth="1"/>
    <col min="2568" max="2568" width="7.5703125" style="65" customWidth="1"/>
    <col min="2569" max="2569" width="7.85546875" style="65" bestFit="1" customWidth="1"/>
    <col min="2570" max="2570" width="6.7109375" style="65" customWidth="1"/>
    <col min="2571" max="2571" width="8.85546875" style="65" customWidth="1"/>
    <col min="2572" max="2572" width="6.42578125" style="65" customWidth="1"/>
    <col min="2573" max="2573" width="8.85546875" style="65" customWidth="1"/>
    <col min="2574" max="2575" width="11.42578125" style="65"/>
    <col min="2576" max="2576" width="4.7109375" style="65" customWidth="1"/>
    <col min="2577" max="2577" width="5" style="65" customWidth="1"/>
    <col min="2578" max="2578" width="2.28515625" style="65" customWidth="1"/>
    <col min="2579" max="2579" width="26" style="65" customWidth="1"/>
    <col min="2580" max="2580" width="8" style="65" customWidth="1"/>
    <col min="2581" max="2581" width="1" style="65" customWidth="1"/>
    <col min="2582" max="2582" width="6.7109375" style="65" customWidth="1"/>
    <col min="2583" max="2583" width="1" style="65" customWidth="1"/>
    <col min="2584" max="2584" width="6.7109375" style="65" customWidth="1"/>
    <col min="2585" max="2585" width="1" style="65" customWidth="1"/>
    <col min="2586" max="2586" width="6.7109375" style="65" customWidth="1"/>
    <col min="2587" max="2587" width="1" style="65" customWidth="1"/>
    <col min="2588" max="2588" width="6.7109375" style="65" customWidth="1"/>
    <col min="2589" max="2589" width="1" style="65" customWidth="1"/>
    <col min="2590" max="2590" width="6.7109375" style="65" customWidth="1"/>
    <col min="2591" max="2591" width="1" style="65" customWidth="1"/>
    <col min="2592" max="2593" width="6.7109375" style="65" customWidth="1"/>
    <col min="2594" max="2816" width="11.42578125" style="65"/>
    <col min="2817" max="2819" width="0" style="65" hidden="1" customWidth="1"/>
    <col min="2820" max="2820" width="3.28515625" style="65" customWidth="1"/>
    <col min="2821" max="2821" width="7.42578125" style="65" customWidth="1"/>
    <col min="2822" max="2822" width="61.5703125" style="65" customWidth="1"/>
    <col min="2823" max="2823" width="1" style="65" customWidth="1"/>
    <col min="2824" max="2824" width="7.5703125" style="65" customWidth="1"/>
    <col min="2825" max="2825" width="7.85546875" style="65" bestFit="1" customWidth="1"/>
    <col min="2826" max="2826" width="6.7109375" style="65" customWidth="1"/>
    <col min="2827" max="2827" width="8.85546875" style="65" customWidth="1"/>
    <col min="2828" max="2828" width="6.42578125" style="65" customWidth="1"/>
    <col min="2829" max="2829" width="8.85546875" style="65" customWidth="1"/>
    <col min="2830" max="2831" width="11.42578125" style="65"/>
    <col min="2832" max="2832" width="4.7109375" style="65" customWidth="1"/>
    <col min="2833" max="2833" width="5" style="65" customWidth="1"/>
    <col min="2834" max="2834" width="2.28515625" style="65" customWidth="1"/>
    <col min="2835" max="2835" width="26" style="65" customWidth="1"/>
    <col min="2836" max="2836" width="8" style="65" customWidth="1"/>
    <col min="2837" max="2837" width="1" style="65" customWidth="1"/>
    <col min="2838" max="2838" width="6.7109375" style="65" customWidth="1"/>
    <col min="2839" max="2839" width="1" style="65" customWidth="1"/>
    <col min="2840" max="2840" width="6.7109375" style="65" customWidth="1"/>
    <col min="2841" max="2841" width="1" style="65" customWidth="1"/>
    <col min="2842" max="2842" width="6.7109375" style="65" customWidth="1"/>
    <col min="2843" max="2843" width="1" style="65" customWidth="1"/>
    <col min="2844" max="2844" width="6.7109375" style="65" customWidth="1"/>
    <col min="2845" max="2845" width="1" style="65" customWidth="1"/>
    <col min="2846" max="2846" width="6.7109375" style="65" customWidth="1"/>
    <col min="2847" max="2847" width="1" style="65" customWidth="1"/>
    <col min="2848" max="2849" width="6.7109375" style="65" customWidth="1"/>
    <col min="2850" max="3072" width="11.42578125" style="65"/>
    <col min="3073" max="3075" width="0" style="65" hidden="1" customWidth="1"/>
    <col min="3076" max="3076" width="3.28515625" style="65" customWidth="1"/>
    <col min="3077" max="3077" width="7.42578125" style="65" customWidth="1"/>
    <col min="3078" max="3078" width="61.5703125" style="65" customWidth="1"/>
    <col min="3079" max="3079" width="1" style="65" customWidth="1"/>
    <col min="3080" max="3080" width="7.5703125" style="65" customWidth="1"/>
    <col min="3081" max="3081" width="7.85546875" style="65" bestFit="1" customWidth="1"/>
    <col min="3082" max="3082" width="6.7109375" style="65" customWidth="1"/>
    <col min="3083" max="3083" width="8.85546875" style="65" customWidth="1"/>
    <col min="3084" max="3084" width="6.42578125" style="65" customWidth="1"/>
    <col min="3085" max="3085" width="8.85546875" style="65" customWidth="1"/>
    <col min="3086" max="3087" width="11.42578125" style="65"/>
    <col min="3088" max="3088" width="4.7109375" style="65" customWidth="1"/>
    <col min="3089" max="3089" width="5" style="65" customWidth="1"/>
    <col min="3090" max="3090" width="2.28515625" style="65" customWidth="1"/>
    <col min="3091" max="3091" width="26" style="65" customWidth="1"/>
    <col min="3092" max="3092" width="8" style="65" customWidth="1"/>
    <col min="3093" max="3093" width="1" style="65" customWidth="1"/>
    <col min="3094" max="3094" width="6.7109375" style="65" customWidth="1"/>
    <col min="3095" max="3095" width="1" style="65" customWidth="1"/>
    <col min="3096" max="3096" width="6.7109375" style="65" customWidth="1"/>
    <col min="3097" max="3097" width="1" style="65" customWidth="1"/>
    <col min="3098" max="3098" width="6.7109375" style="65" customWidth="1"/>
    <col min="3099" max="3099" width="1" style="65" customWidth="1"/>
    <col min="3100" max="3100" width="6.7109375" style="65" customWidth="1"/>
    <col min="3101" max="3101" width="1" style="65" customWidth="1"/>
    <col min="3102" max="3102" width="6.7109375" style="65" customWidth="1"/>
    <col min="3103" max="3103" width="1" style="65" customWidth="1"/>
    <col min="3104" max="3105" width="6.7109375" style="65" customWidth="1"/>
    <col min="3106" max="3328" width="11.42578125" style="65"/>
    <col min="3329" max="3331" width="0" style="65" hidden="1" customWidth="1"/>
    <col min="3332" max="3332" width="3.28515625" style="65" customWidth="1"/>
    <col min="3333" max="3333" width="7.42578125" style="65" customWidth="1"/>
    <col min="3334" max="3334" width="61.5703125" style="65" customWidth="1"/>
    <col min="3335" max="3335" width="1" style="65" customWidth="1"/>
    <col min="3336" max="3336" width="7.5703125" style="65" customWidth="1"/>
    <col min="3337" max="3337" width="7.85546875" style="65" bestFit="1" customWidth="1"/>
    <col min="3338" max="3338" width="6.7109375" style="65" customWidth="1"/>
    <col min="3339" max="3339" width="8.85546875" style="65" customWidth="1"/>
    <col min="3340" max="3340" width="6.42578125" style="65" customWidth="1"/>
    <col min="3341" max="3341" width="8.85546875" style="65" customWidth="1"/>
    <col min="3342" max="3343" width="11.42578125" style="65"/>
    <col min="3344" max="3344" width="4.7109375" style="65" customWidth="1"/>
    <col min="3345" max="3345" width="5" style="65" customWidth="1"/>
    <col min="3346" max="3346" width="2.28515625" style="65" customWidth="1"/>
    <col min="3347" max="3347" width="26" style="65" customWidth="1"/>
    <col min="3348" max="3348" width="8" style="65" customWidth="1"/>
    <col min="3349" max="3349" width="1" style="65" customWidth="1"/>
    <col min="3350" max="3350" width="6.7109375" style="65" customWidth="1"/>
    <col min="3351" max="3351" width="1" style="65" customWidth="1"/>
    <col min="3352" max="3352" width="6.7109375" style="65" customWidth="1"/>
    <col min="3353" max="3353" width="1" style="65" customWidth="1"/>
    <col min="3354" max="3354" width="6.7109375" style="65" customWidth="1"/>
    <col min="3355" max="3355" width="1" style="65" customWidth="1"/>
    <col min="3356" max="3356" width="6.7109375" style="65" customWidth="1"/>
    <col min="3357" max="3357" width="1" style="65" customWidth="1"/>
    <col min="3358" max="3358" width="6.7109375" style="65" customWidth="1"/>
    <col min="3359" max="3359" width="1" style="65" customWidth="1"/>
    <col min="3360" max="3361" width="6.7109375" style="65" customWidth="1"/>
    <col min="3362" max="3584" width="11.42578125" style="65"/>
    <col min="3585" max="3587" width="0" style="65" hidden="1" customWidth="1"/>
    <col min="3588" max="3588" width="3.28515625" style="65" customWidth="1"/>
    <col min="3589" max="3589" width="7.42578125" style="65" customWidth="1"/>
    <col min="3590" max="3590" width="61.5703125" style="65" customWidth="1"/>
    <col min="3591" max="3591" width="1" style="65" customWidth="1"/>
    <col min="3592" max="3592" width="7.5703125" style="65" customWidth="1"/>
    <col min="3593" max="3593" width="7.85546875" style="65" bestFit="1" customWidth="1"/>
    <col min="3594" max="3594" width="6.7109375" style="65" customWidth="1"/>
    <col min="3595" max="3595" width="8.85546875" style="65" customWidth="1"/>
    <col min="3596" max="3596" width="6.42578125" style="65" customWidth="1"/>
    <col min="3597" max="3597" width="8.85546875" style="65" customWidth="1"/>
    <col min="3598" max="3599" width="11.42578125" style="65"/>
    <col min="3600" max="3600" width="4.7109375" style="65" customWidth="1"/>
    <col min="3601" max="3601" width="5" style="65" customWidth="1"/>
    <col min="3602" max="3602" width="2.28515625" style="65" customWidth="1"/>
    <col min="3603" max="3603" width="26" style="65" customWidth="1"/>
    <col min="3604" max="3604" width="8" style="65" customWidth="1"/>
    <col min="3605" max="3605" width="1" style="65" customWidth="1"/>
    <col min="3606" max="3606" width="6.7109375" style="65" customWidth="1"/>
    <col min="3607" max="3607" width="1" style="65" customWidth="1"/>
    <col min="3608" max="3608" width="6.7109375" style="65" customWidth="1"/>
    <col min="3609" max="3609" width="1" style="65" customWidth="1"/>
    <col min="3610" max="3610" width="6.7109375" style="65" customWidth="1"/>
    <col min="3611" max="3611" width="1" style="65" customWidth="1"/>
    <col min="3612" max="3612" width="6.7109375" style="65" customWidth="1"/>
    <col min="3613" max="3613" width="1" style="65" customWidth="1"/>
    <col min="3614" max="3614" width="6.7109375" style="65" customWidth="1"/>
    <col min="3615" max="3615" width="1" style="65" customWidth="1"/>
    <col min="3616" max="3617" width="6.7109375" style="65" customWidth="1"/>
    <col min="3618" max="3840" width="11.42578125" style="65"/>
    <col min="3841" max="3843" width="0" style="65" hidden="1" customWidth="1"/>
    <col min="3844" max="3844" width="3.28515625" style="65" customWidth="1"/>
    <col min="3845" max="3845" width="7.42578125" style="65" customWidth="1"/>
    <col min="3846" max="3846" width="61.5703125" style="65" customWidth="1"/>
    <col min="3847" max="3847" width="1" style="65" customWidth="1"/>
    <col min="3848" max="3848" width="7.5703125" style="65" customWidth="1"/>
    <col min="3849" max="3849" width="7.85546875" style="65" bestFit="1" customWidth="1"/>
    <col min="3850" max="3850" width="6.7109375" style="65" customWidth="1"/>
    <col min="3851" max="3851" width="8.85546875" style="65" customWidth="1"/>
    <col min="3852" max="3852" width="6.42578125" style="65" customWidth="1"/>
    <col min="3853" max="3853" width="8.85546875" style="65" customWidth="1"/>
    <col min="3854" max="3855" width="11.42578125" style="65"/>
    <col min="3856" max="3856" width="4.7109375" style="65" customWidth="1"/>
    <col min="3857" max="3857" width="5" style="65" customWidth="1"/>
    <col min="3858" max="3858" width="2.28515625" style="65" customWidth="1"/>
    <col min="3859" max="3859" width="26" style="65" customWidth="1"/>
    <col min="3860" max="3860" width="8" style="65" customWidth="1"/>
    <col min="3861" max="3861" width="1" style="65" customWidth="1"/>
    <col min="3862" max="3862" width="6.7109375" style="65" customWidth="1"/>
    <col min="3863" max="3863" width="1" style="65" customWidth="1"/>
    <col min="3864" max="3864" width="6.7109375" style="65" customWidth="1"/>
    <col min="3865" max="3865" width="1" style="65" customWidth="1"/>
    <col min="3866" max="3866" width="6.7109375" style="65" customWidth="1"/>
    <col min="3867" max="3867" width="1" style="65" customWidth="1"/>
    <col min="3868" max="3868" width="6.7109375" style="65" customWidth="1"/>
    <col min="3869" max="3869" width="1" style="65" customWidth="1"/>
    <col min="3870" max="3870" width="6.7109375" style="65" customWidth="1"/>
    <col min="3871" max="3871" width="1" style="65" customWidth="1"/>
    <col min="3872" max="3873" width="6.7109375" style="65" customWidth="1"/>
    <col min="3874" max="4096" width="11.42578125" style="65"/>
    <col min="4097" max="4099" width="0" style="65" hidden="1" customWidth="1"/>
    <col min="4100" max="4100" width="3.28515625" style="65" customWidth="1"/>
    <col min="4101" max="4101" width="7.42578125" style="65" customWidth="1"/>
    <col min="4102" max="4102" width="61.5703125" style="65" customWidth="1"/>
    <col min="4103" max="4103" width="1" style="65" customWidth="1"/>
    <col min="4104" max="4104" width="7.5703125" style="65" customWidth="1"/>
    <col min="4105" max="4105" width="7.85546875" style="65" bestFit="1" customWidth="1"/>
    <col min="4106" max="4106" width="6.7109375" style="65" customWidth="1"/>
    <col min="4107" max="4107" width="8.85546875" style="65" customWidth="1"/>
    <col min="4108" max="4108" width="6.42578125" style="65" customWidth="1"/>
    <col min="4109" max="4109" width="8.85546875" style="65" customWidth="1"/>
    <col min="4110" max="4111" width="11.42578125" style="65"/>
    <col min="4112" max="4112" width="4.7109375" style="65" customWidth="1"/>
    <col min="4113" max="4113" width="5" style="65" customWidth="1"/>
    <col min="4114" max="4114" width="2.28515625" style="65" customWidth="1"/>
    <col min="4115" max="4115" width="26" style="65" customWidth="1"/>
    <col min="4116" max="4116" width="8" style="65" customWidth="1"/>
    <col min="4117" max="4117" width="1" style="65" customWidth="1"/>
    <col min="4118" max="4118" width="6.7109375" style="65" customWidth="1"/>
    <col min="4119" max="4119" width="1" style="65" customWidth="1"/>
    <col min="4120" max="4120" width="6.7109375" style="65" customWidth="1"/>
    <col min="4121" max="4121" width="1" style="65" customWidth="1"/>
    <col min="4122" max="4122" width="6.7109375" style="65" customWidth="1"/>
    <col min="4123" max="4123" width="1" style="65" customWidth="1"/>
    <col min="4124" max="4124" width="6.7109375" style="65" customWidth="1"/>
    <col min="4125" max="4125" width="1" style="65" customWidth="1"/>
    <col min="4126" max="4126" width="6.7109375" style="65" customWidth="1"/>
    <col min="4127" max="4127" width="1" style="65" customWidth="1"/>
    <col min="4128" max="4129" width="6.7109375" style="65" customWidth="1"/>
    <col min="4130" max="4352" width="11.42578125" style="65"/>
    <col min="4353" max="4355" width="0" style="65" hidden="1" customWidth="1"/>
    <col min="4356" max="4356" width="3.28515625" style="65" customWidth="1"/>
    <col min="4357" max="4357" width="7.42578125" style="65" customWidth="1"/>
    <col min="4358" max="4358" width="61.5703125" style="65" customWidth="1"/>
    <col min="4359" max="4359" width="1" style="65" customWidth="1"/>
    <col min="4360" max="4360" width="7.5703125" style="65" customWidth="1"/>
    <col min="4361" max="4361" width="7.85546875" style="65" bestFit="1" customWidth="1"/>
    <col min="4362" max="4362" width="6.7109375" style="65" customWidth="1"/>
    <col min="4363" max="4363" width="8.85546875" style="65" customWidth="1"/>
    <col min="4364" max="4364" width="6.42578125" style="65" customWidth="1"/>
    <col min="4365" max="4365" width="8.85546875" style="65" customWidth="1"/>
    <col min="4366" max="4367" width="11.42578125" style="65"/>
    <col min="4368" max="4368" width="4.7109375" style="65" customWidth="1"/>
    <col min="4369" max="4369" width="5" style="65" customWidth="1"/>
    <col min="4370" max="4370" width="2.28515625" style="65" customWidth="1"/>
    <col min="4371" max="4371" width="26" style="65" customWidth="1"/>
    <col min="4372" max="4372" width="8" style="65" customWidth="1"/>
    <col min="4373" max="4373" width="1" style="65" customWidth="1"/>
    <col min="4374" max="4374" width="6.7109375" style="65" customWidth="1"/>
    <col min="4375" max="4375" width="1" style="65" customWidth="1"/>
    <col min="4376" max="4376" width="6.7109375" style="65" customWidth="1"/>
    <col min="4377" max="4377" width="1" style="65" customWidth="1"/>
    <col min="4378" max="4378" width="6.7109375" style="65" customWidth="1"/>
    <col min="4379" max="4379" width="1" style="65" customWidth="1"/>
    <col min="4380" max="4380" width="6.7109375" style="65" customWidth="1"/>
    <col min="4381" max="4381" width="1" style="65" customWidth="1"/>
    <col min="4382" max="4382" width="6.7109375" style="65" customWidth="1"/>
    <col min="4383" max="4383" width="1" style="65" customWidth="1"/>
    <col min="4384" max="4385" width="6.7109375" style="65" customWidth="1"/>
    <col min="4386" max="4608" width="11.42578125" style="65"/>
    <col min="4609" max="4611" width="0" style="65" hidden="1" customWidth="1"/>
    <col min="4612" max="4612" width="3.28515625" style="65" customWidth="1"/>
    <col min="4613" max="4613" width="7.42578125" style="65" customWidth="1"/>
    <col min="4614" max="4614" width="61.5703125" style="65" customWidth="1"/>
    <col min="4615" max="4615" width="1" style="65" customWidth="1"/>
    <col min="4616" max="4616" width="7.5703125" style="65" customWidth="1"/>
    <col min="4617" max="4617" width="7.85546875" style="65" bestFit="1" customWidth="1"/>
    <col min="4618" max="4618" width="6.7109375" style="65" customWidth="1"/>
    <col min="4619" max="4619" width="8.85546875" style="65" customWidth="1"/>
    <col min="4620" max="4620" width="6.42578125" style="65" customWidth="1"/>
    <col min="4621" max="4621" width="8.85546875" style="65" customWidth="1"/>
    <col min="4622" max="4623" width="11.42578125" style="65"/>
    <col min="4624" max="4624" width="4.7109375" style="65" customWidth="1"/>
    <col min="4625" max="4625" width="5" style="65" customWidth="1"/>
    <col min="4626" max="4626" width="2.28515625" style="65" customWidth="1"/>
    <col min="4627" max="4627" width="26" style="65" customWidth="1"/>
    <col min="4628" max="4628" width="8" style="65" customWidth="1"/>
    <col min="4629" max="4629" width="1" style="65" customWidth="1"/>
    <col min="4630" max="4630" width="6.7109375" style="65" customWidth="1"/>
    <col min="4631" max="4631" width="1" style="65" customWidth="1"/>
    <col min="4632" max="4632" width="6.7109375" style="65" customWidth="1"/>
    <col min="4633" max="4633" width="1" style="65" customWidth="1"/>
    <col min="4634" max="4634" width="6.7109375" style="65" customWidth="1"/>
    <col min="4635" max="4635" width="1" style="65" customWidth="1"/>
    <col min="4636" max="4636" width="6.7109375" style="65" customWidth="1"/>
    <col min="4637" max="4637" width="1" style="65" customWidth="1"/>
    <col min="4638" max="4638" width="6.7109375" style="65" customWidth="1"/>
    <col min="4639" max="4639" width="1" style="65" customWidth="1"/>
    <col min="4640" max="4641" width="6.7109375" style="65" customWidth="1"/>
    <col min="4642" max="4864" width="11.42578125" style="65"/>
    <col min="4865" max="4867" width="0" style="65" hidden="1" customWidth="1"/>
    <col min="4868" max="4868" width="3.28515625" style="65" customWidth="1"/>
    <col min="4869" max="4869" width="7.42578125" style="65" customWidth="1"/>
    <col min="4870" max="4870" width="61.5703125" style="65" customWidth="1"/>
    <col min="4871" max="4871" width="1" style="65" customWidth="1"/>
    <col min="4872" max="4872" width="7.5703125" style="65" customWidth="1"/>
    <col min="4873" max="4873" width="7.85546875" style="65" bestFit="1" customWidth="1"/>
    <col min="4874" max="4874" width="6.7109375" style="65" customWidth="1"/>
    <col min="4875" max="4875" width="8.85546875" style="65" customWidth="1"/>
    <col min="4876" max="4876" width="6.42578125" style="65" customWidth="1"/>
    <col min="4877" max="4877" width="8.85546875" style="65" customWidth="1"/>
    <col min="4878" max="4879" width="11.42578125" style="65"/>
    <col min="4880" max="4880" width="4.7109375" style="65" customWidth="1"/>
    <col min="4881" max="4881" width="5" style="65" customWidth="1"/>
    <col min="4882" max="4882" width="2.28515625" style="65" customWidth="1"/>
    <col min="4883" max="4883" width="26" style="65" customWidth="1"/>
    <col min="4884" max="4884" width="8" style="65" customWidth="1"/>
    <col min="4885" max="4885" width="1" style="65" customWidth="1"/>
    <col min="4886" max="4886" width="6.7109375" style="65" customWidth="1"/>
    <col min="4887" max="4887" width="1" style="65" customWidth="1"/>
    <col min="4888" max="4888" width="6.7109375" style="65" customWidth="1"/>
    <col min="4889" max="4889" width="1" style="65" customWidth="1"/>
    <col min="4890" max="4890" width="6.7109375" style="65" customWidth="1"/>
    <col min="4891" max="4891" width="1" style="65" customWidth="1"/>
    <col min="4892" max="4892" width="6.7109375" style="65" customWidth="1"/>
    <col min="4893" max="4893" width="1" style="65" customWidth="1"/>
    <col min="4894" max="4894" width="6.7109375" style="65" customWidth="1"/>
    <col min="4895" max="4895" width="1" style="65" customWidth="1"/>
    <col min="4896" max="4897" width="6.7109375" style="65" customWidth="1"/>
    <col min="4898" max="5120" width="11.42578125" style="65"/>
    <col min="5121" max="5123" width="0" style="65" hidden="1" customWidth="1"/>
    <col min="5124" max="5124" width="3.28515625" style="65" customWidth="1"/>
    <col min="5125" max="5125" width="7.42578125" style="65" customWidth="1"/>
    <col min="5126" max="5126" width="61.5703125" style="65" customWidth="1"/>
    <col min="5127" max="5127" width="1" style="65" customWidth="1"/>
    <col min="5128" max="5128" width="7.5703125" style="65" customWidth="1"/>
    <col min="5129" max="5129" width="7.85546875" style="65" bestFit="1" customWidth="1"/>
    <col min="5130" max="5130" width="6.7109375" style="65" customWidth="1"/>
    <col min="5131" max="5131" width="8.85546875" style="65" customWidth="1"/>
    <col min="5132" max="5132" width="6.42578125" style="65" customWidth="1"/>
    <col min="5133" max="5133" width="8.85546875" style="65" customWidth="1"/>
    <col min="5134" max="5135" width="11.42578125" style="65"/>
    <col min="5136" max="5136" width="4.7109375" style="65" customWidth="1"/>
    <col min="5137" max="5137" width="5" style="65" customWidth="1"/>
    <col min="5138" max="5138" width="2.28515625" style="65" customWidth="1"/>
    <col min="5139" max="5139" width="26" style="65" customWidth="1"/>
    <col min="5140" max="5140" width="8" style="65" customWidth="1"/>
    <col min="5141" max="5141" width="1" style="65" customWidth="1"/>
    <col min="5142" max="5142" width="6.7109375" style="65" customWidth="1"/>
    <col min="5143" max="5143" width="1" style="65" customWidth="1"/>
    <col min="5144" max="5144" width="6.7109375" style="65" customWidth="1"/>
    <col min="5145" max="5145" width="1" style="65" customWidth="1"/>
    <col min="5146" max="5146" width="6.7109375" style="65" customWidth="1"/>
    <col min="5147" max="5147" width="1" style="65" customWidth="1"/>
    <col min="5148" max="5148" width="6.7109375" style="65" customWidth="1"/>
    <col min="5149" max="5149" width="1" style="65" customWidth="1"/>
    <col min="5150" max="5150" width="6.7109375" style="65" customWidth="1"/>
    <col min="5151" max="5151" width="1" style="65" customWidth="1"/>
    <col min="5152" max="5153" width="6.7109375" style="65" customWidth="1"/>
    <col min="5154" max="5376" width="11.42578125" style="65"/>
    <col min="5377" max="5379" width="0" style="65" hidden="1" customWidth="1"/>
    <col min="5380" max="5380" width="3.28515625" style="65" customWidth="1"/>
    <col min="5381" max="5381" width="7.42578125" style="65" customWidth="1"/>
    <col min="5382" max="5382" width="61.5703125" style="65" customWidth="1"/>
    <col min="5383" max="5383" width="1" style="65" customWidth="1"/>
    <col min="5384" max="5384" width="7.5703125" style="65" customWidth="1"/>
    <col min="5385" max="5385" width="7.85546875" style="65" bestFit="1" customWidth="1"/>
    <col min="5386" max="5386" width="6.7109375" style="65" customWidth="1"/>
    <col min="5387" max="5387" width="8.85546875" style="65" customWidth="1"/>
    <col min="5388" max="5388" width="6.42578125" style="65" customWidth="1"/>
    <col min="5389" max="5389" width="8.85546875" style="65" customWidth="1"/>
    <col min="5390" max="5391" width="11.42578125" style="65"/>
    <col min="5392" max="5392" width="4.7109375" style="65" customWidth="1"/>
    <col min="5393" max="5393" width="5" style="65" customWidth="1"/>
    <col min="5394" max="5394" width="2.28515625" style="65" customWidth="1"/>
    <col min="5395" max="5395" width="26" style="65" customWidth="1"/>
    <col min="5396" max="5396" width="8" style="65" customWidth="1"/>
    <col min="5397" max="5397" width="1" style="65" customWidth="1"/>
    <col min="5398" max="5398" width="6.7109375" style="65" customWidth="1"/>
    <col min="5399" max="5399" width="1" style="65" customWidth="1"/>
    <col min="5400" max="5400" width="6.7109375" style="65" customWidth="1"/>
    <col min="5401" max="5401" width="1" style="65" customWidth="1"/>
    <col min="5402" max="5402" width="6.7109375" style="65" customWidth="1"/>
    <col min="5403" max="5403" width="1" style="65" customWidth="1"/>
    <col min="5404" max="5404" width="6.7109375" style="65" customWidth="1"/>
    <col min="5405" max="5405" width="1" style="65" customWidth="1"/>
    <col min="5406" max="5406" width="6.7109375" style="65" customWidth="1"/>
    <col min="5407" max="5407" width="1" style="65" customWidth="1"/>
    <col min="5408" max="5409" width="6.7109375" style="65" customWidth="1"/>
    <col min="5410" max="5632" width="11.42578125" style="65"/>
    <col min="5633" max="5635" width="0" style="65" hidden="1" customWidth="1"/>
    <col min="5636" max="5636" width="3.28515625" style="65" customWidth="1"/>
    <col min="5637" max="5637" width="7.42578125" style="65" customWidth="1"/>
    <col min="5638" max="5638" width="61.5703125" style="65" customWidth="1"/>
    <col min="5639" max="5639" width="1" style="65" customWidth="1"/>
    <col min="5640" max="5640" width="7.5703125" style="65" customWidth="1"/>
    <col min="5641" max="5641" width="7.85546875" style="65" bestFit="1" customWidth="1"/>
    <col min="5642" max="5642" width="6.7109375" style="65" customWidth="1"/>
    <col min="5643" max="5643" width="8.85546875" style="65" customWidth="1"/>
    <col min="5644" max="5644" width="6.42578125" style="65" customWidth="1"/>
    <col min="5645" max="5645" width="8.85546875" style="65" customWidth="1"/>
    <col min="5646" max="5647" width="11.42578125" style="65"/>
    <col min="5648" max="5648" width="4.7109375" style="65" customWidth="1"/>
    <col min="5649" max="5649" width="5" style="65" customWidth="1"/>
    <col min="5650" max="5650" width="2.28515625" style="65" customWidth="1"/>
    <col min="5651" max="5651" width="26" style="65" customWidth="1"/>
    <col min="5652" max="5652" width="8" style="65" customWidth="1"/>
    <col min="5653" max="5653" width="1" style="65" customWidth="1"/>
    <col min="5654" max="5654" width="6.7109375" style="65" customWidth="1"/>
    <col min="5655" max="5655" width="1" style="65" customWidth="1"/>
    <col min="5656" max="5656" width="6.7109375" style="65" customWidth="1"/>
    <col min="5657" max="5657" width="1" style="65" customWidth="1"/>
    <col min="5658" max="5658" width="6.7109375" style="65" customWidth="1"/>
    <col min="5659" max="5659" width="1" style="65" customWidth="1"/>
    <col min="5660" max="5660" width="6.7109375" style="65" customWidth="1"/>
    <col min="5661" max="5661" width="1" style="65" customWidth="1"/>
    <col min="5662" max="5662" width="6.7109375" style="65" customWidth="1"/>
    <col min="5663" max="5663" width="1" style="65" customWidth="1"/>
    <col min="5664" max="5665" width="6.7109375" style="65" customWidth="1"/>
    <col min="5666" max="5888" width="11.42578125" style="65"/>
    <col min="5889" max="5891" width="0" style="65" hidden="1" customWidth="1"/>
    <col min="5892" max="5892" width="3.28515625" style="65" customWidth="1"/>
    <col min="5893" max="5893" width="7.42578125" style="65" customWidth="1"/>
    <col min="5894" max="5894" width="61.5703125" style="65" customWidth="1"/>
    <col min="5895" max="5895" width="1" style="65" customWidth="1"/>
    <col min="5896" max="5896" width="7.5703125" style="65" customWidth="1"/>
    <col min="5897" max="5897" width="7.85546875" style="65" bestFit="1" customWidth="1"/>
    <col min="5898" max="5898" width="6.7109375" style="65" customWidth="1"/>
    <col min="5899" max="5899" width="8.85546875" style="65" customWidth="1"/>
    <col min="5900" max="5900" width="6.42578125" style="65" customWidth="1"/>
    <col min="5901" max="5901" width="8.85546875" style="65" customWidth="1"/>
    <col min="5902" max="5903" width="11.42578125" style="65"/>
    <col min="5904" max="5904" width="4.7109375" style="65" customWidth="1"/>
    <col min="5905" max="5905" width="5" style="65" customWidth="1"/>
    <col min="5906" max="5906" width="2.28515625" style="65" customWidth="1"/>
    <col min="5907" max="5907" width="26" style="65" customWidth="1"/>
    <col min="5908" max="5908" width="8" style="65" customWidth="1"/>
    <col min="5909" max="5909" width="1" style="65" customWidth="1"/>
    <col min="5910" max="5910" width="6.7109375" style="65" customWidth="1"/>
    <col min="5911" max="5911" width="1" style="65" customWidth="1"/>
    <col min="5912" max="5912" width="6.7109375" style="65" customWidth="1"/>
    <col min="5913" max="5913" width="1" style="65" customWidth="1"/>
    <col min="5914" max="5914" width="6.7109375" style="65" customWidth="1"/>
    <col min="5915" max="5915" width="1" style="65" customWidth="1"/>
    <col min="5916" max="5916" width="6.7109375" style="65" customWidth="1"/>
    <col min="5917" max="5917" width="1" style="65" customWidth="1"/>
    <col min="5918" max="5918" width="6.7109375" style="65" customWidth="1"/>
    <col min="5919" max="5919" width="1" style="65" customWidth="1"/>
    <col min="5920" max="5921" width="6.7109375" style="65" customWidth="1"/>
    <col min="5922" max="6144" width="11.42578125" style="65"/>
    <col min="6145" max="6147" width="0" style="65" hidden="1" customWidth="1"/>
    <col min="6148" max="6148" width="3.28515625" style="65" customWidth="1"/>
    <col min="6149" max="6149" width="7.42578125" style="65" customWidth="1"/>
    <col min="6150" max="6150" width="61.5703125" style="65" customWidth="1"/>
    <col min="6151" max="6151" width="1" style="65" customWidth="1"/>
    <col min="6152" max="6152" width="7.5703125" style="65" customWidth="1"/>
    <col min="6153" max="6153" width="7.85546875" style="65" bestFit="1" customWidth="1"/>
    <col min="6154" max="6154" width="6.7109375" style="65" customWidth="1"/>
    <col min="6155" max="6155" width="8.85546875" style="65" customWidth="1"/>
    <col min="6156" max="6156" width="6.42578125" style="65" customWidth="1"/>
    <col min="6157" max="6157" width="8.85546875" style="65" customWidth="1"/>
    <col min="6158" max="6159" width="11.42578125" style="65"/>
    <col min="6160" max="6160" width="4.7109375" style="65" customWidth="1"/>
    <col min="6161" max="6161" width="5" style="65" customWidth="1"/>
    <col min="6162" max="6162" width="2.28515625" style="65" customWidth="1"/>
    <col min="6163" max="6163" width="26" style="65" customWidth="1"/>
    <col min="6164" max="6164" width="8" style="65" customWidth="1"/>
    <col min="6165" max="6165" width="1" style="65" customWidth="1"/>
    <col min="6166" max="6166" width="6.7109375" style="65" customWidth="1"/>
    <col min="6167" max="6167" width="1" style="65" customWidth="1"/>
    <col min="6168" max="6168" width="6.7109375" style="65" customWidth="1"/>
    <col min="6169" max="6169" width="1" style="65" customWidth="1"/>
    <col min="6170" max="6170" width="6.7109375" style="65" customWidth="1"/>
    <col min="6171" max="6171" width="1" style="65" customWidth="1"/>
    <col min="6172" max="6172" width="6.7109375" style="65" customWidth="1"/>
    <col min="6173" max="6173" width="1" style="65" customWidth="1"/>
    <col min="6174" max="6174" width="6.7109375" style="65" customWidth="1"/>
    <col min="6175" max="6175" width="1" style="65" customWidth="1"/>
    <col min="6176" max="6177" width="6.7109375" style="65" customWidth="1"/>
    <col min="6178" max="6400" width="11.42578125" style="65"/>
    <col min="6401" max="6403" width="0" style="65" hidden="1" customWidth="1"/>
    <col min="6404" max="6404" width="3.28515625" style="65" customWidth="1"/>
    <col min="6405" max="6405" width="7.42578125" style="65" customWidth="1"/>
    <col min="6406" max="6406" width="61.5703125" style="65" customWidth="1"/>
    <col min="6407" max="6407" width="1" style="65" customWidth="1"/>
    <col min="6408" max="6408" width="7.5703125" style="65" customWidth="1"/>
    <col min="6409" max="6409" width="7.85546875" style="65" bestFit="1" customWidth="1"/>
    <col min="6410" max="6410" width="6.7109375" style="65" customWidth="1"/>
    <col min="6411" max="6411" width="8.85546875" style="65" customWidth="1"/>
    <col min="6412" max="6412" width="6.42578125" style="65" customWidth="1"/>
    <col min="6413" max="6413" width="8.85546875" style="65" customWidth="1"/>
    <col min="6414" max="6415" width="11.42578125" style="65"/>
    <col min="6416" max="6416" width="4.7109375" style="65" customWidth="1"/>
    <col min="6417" max="6417" width="5" style="65" customWidth="1"/>
    <col min="6418" max="6418" width="2.28515625" style="65" customWidth="1"/>
    <col min="6419" max="6419" width="26" style="65" customWidth="1"/>
    <col min="6420" max="6420" width="8" style="65" customWidth="1"/>
    <col min="6421" max="6421" width="1" style="65" customWidth="1"/>
    <col min="6422" max="6422" width="6.7109375" style="65" customWidth="1"/>
    <col min="6423" max="6423" width="1" style="65" customWidth="1"/>
    <col min="6424" max="6424" width="6.7109375" style="65" customWidth="1"/>
    <col min="6425" max="6425" width="1" style="65" customWidth="1"/>
    <col min="6426" max="6426" width="6.7109375" style="65" customWidth="1"/>
    <col min="6427" max="6427" width="1" style="65" customWidth="1"/>
    <col min="6428" max="6428" width="6.7109375" style="65" customWidth="1"/>
    <col min="6429" max="6429" width="1" style="65" customWidth="1"/>
    <col min="6430" max="6430" width="6.7109375" style="65" customWidth="1"/>
    <col min="6431" max="6431" width="1" style="65" customWidth="1"/>
    <col min="6432" max="6433" width="6.7109375" style="65" customWidth="1"/>
    <col min="6434" max="6656" width="11.42578125" style="65"/>
    <col min="6657" max="6659" width="0" style="65" hidden="1" customWidth="1"/>
    <col min="6660" max="6660" width="3.28515625" style="65" customWidth="1"/>
    <col min="6661" max="6661" width="7.42578125" style="65" customWidth="1"/>
    <col min="6662" max="6662" width="61.5703125" style="65" customWidth="1"/>
    <col min="6663" max="6663" width="1" style="65" customWidth="1"/>
    <col min="6664" max="6664" width="7.5703125" style="65" customWidth="1"/>
    <col min="6665" max="6665" width="7.85546875" style="65" bestFit="1" customWidth="1"/>
    <col min="6666" max="6666" width="6.7109375" style="65" customWidth="1"/>
    <col min="6667" max="6667" width="8.85546875" style="65" customWidth="1"/>
    <col min="6668" max="6668" width="6.42578125" style="65" customWidth="1"/>
    <col min="6669" max="6669" width="8.85546875" style="65" customWidth="1"/>
    <col min="6670" max="6671" width="11.42578125" style="65"/>
    <col min="6672" max="6672" width="4.7109375" style="65" customWidth="1"/>
    <col min="6673" max="6673" width="5" style="65" customWidth="1"/>
    <col min="6674" max="6674" width="2.28515625" style="65" customWidth="1"/>
    <col min="6675" max="6675" width="26" style="65" customWidth="1"/>
    <col min="6676" max="6676" width="8" style="65" customWidth="1"/>
    <col min="6677" max="6677" width="1" style="65" customWidth="1"/>
    <col min="6678" max="6678" width="6.7109375" style="65" customWidth="1"/>
    <col min="6679" max="6679" width="1" style="65" customWidth="1"/>
    <col min="6680" max="6680" width="6.7109375" style="65" customWidth="1"/>
    <col min="6681" max="6681" width="1" style="65" customWidth="1"/>
    <col min="6682" max="6682" width="6.7109375" style="65" customWidth="1"/>
    <col min="6683" max="6683" width="1" style="65" customWidth="1"/>
    <col min="6684" max="6684" width="6.7109375" style="65" customWidth="1"/>
    <col min="6685" max="6685" width="1" style="65" customWidth="1"/>
    <col min="6686" max="6686" width="6.7109375" style="65" customWidth="1"/>
    <col min="6687" max="6687" width="1" style="65" customWidth="1"/>
    <col min="6688" max="6689" width="6.7109375" style="65" customWidth="1"/>
    <col min="6690" max="6912" width="11.42578125" style="65"/>
    <col min="6913" max="6915" width="0" style="65" hidden="1" customWidth="1"/>
    <col min="6916" max="6916" width="3.28515625" style="65" customWidth="1"/>
    <col min="6917" max="6917" width="7.42578125" style="65" customWidth="1"/>
    <col min="6918" max="6918" width="61.5703125" style="65" customWidth="1"/>
    <col min="6919" max="6919" width="1" style="65" customWidth="1"/>
    <col min="6920" max="6920" width="7.5703125" style="65" customWidth="1"/>
    <col min="6921" max="6921" width="7.85546875" style="65" bestFit="1" customWidth="1"/>
    <col min="6922" max="6922" width="6.7109375" style="65" customWidth="1"/>
    <col min="6923" max="6923" width="8.85546875" style="65" customWidth="1"/>
    <col min="6924" max="6924" width="6.42578125" style="65" customWidth="1"/>
    <col min="6925" max="6925" width="8.85546875" style="65" customWidth="1"/>
    <col min="6926" max="6927" width="11.42578125" style="65"/>
    <col min="6928" max="6928" width="4.7109375" style="65" customWidth="1"/>
    <col min="6929" max="6929" width="5" style="65" customWidth="1"/>
    <col min="6930" max="6930" width="2.28515625" style="65" customWidth="1"/>
    <col min="6931" max="6931" width="26" style="65" customWidth="1"/>
    <col min="6932" max="6932" width="8" style="65" customWidth="1"/>
    <col min="6933" max="6933" width="1" style="65" customWidth="1"/>
    <col min="6934" max="6934" width="6.7109375" style="65" customWidth="1"/>
    <col min="6935" max="6935" width="1" style="65" customWidth="1"/>
    <col min="6936" max="6936" width="6.7109375" style="65" customWidth="1"/>
    <col min="6937" max="6937" width="1" style="65" customWidth="1"/>
    <col min="6938" max="6938" width="6.7109375" style="65" customWidth="1"/>
    <col min="6939" max="6939" width="1" style="65" customWidth="1"/>
    <col min="6940" max="6940" width="6.7109375" style="65" customWidth="1"/>
    <col min="6941" max="6941" width="1" style="65" customWidth="1"/>
    <col min="6942" max="6942" width="6.7109375" style="65" customWidth="1"/>
    <col min="6943" max="6943" width="1" style="65" customWidth="1"/>
    <col min="6944" max="6945" width="6.7109375" style="65" customWidth="1"/>
    <col min="6946" max="7168" width="11.42578125" style="65"/>
    <col min="7169" max="7171" width="0" style="65" hidden="1" customWidth="1"/>
    <col min="7172" max="7172" width="3.28515625" style="65" customWidth="1"/>
    <col min="7173" max="7173" width="7.42578125" style="65" customWidth="1"/>
    <col min="7174" max="7174" width="61.5703125" style="65" customWidth="1"/>
    <col min="7175" max="7175" width="1" style="65" customWidth="1"/>
    <col min="7176" max="7176" width="7.5703125" style="65" customWidth="1"/>
    <col min="7177" max="7177" width="7.85546875" style="65" bestFit="1" customWidth="1"/>
    <col min="7178" max="7178" width="6.7109375" style="65" customWidth="1"/>
    <col min="7179" max="7179" width="8.85546875" style="65" customWidth="1"/>
    <col min="7180" max="7180" width="6.42578125" style="65" customWidth="1"/>
    <col min="7181" max="7181" width="8.85546875" style="65" customWidth="1"/>
    <col min="7182" max="7183" width="11.42578125" style="65"/>
    <col min="7184" max="7184" width="4.7109375" style="65" customWidth="1"/>
    <col min="7185" max="7185" width="5" style="65" customWidth="1"/>
    <col min="7186" max="7186" width="2.28515625" style="65" customWidth="1"/>
    <col min="7187" max="7187" width="26" style="65" customWidth="1"/>
    <col min="7188" max="7188" width="8" style="65" customWidth="1"/>
    <col min="7189" max="7189" width="1" style="65" customWidth="1"/>
    <col min="7190" max="7190" width="6.7109375" style="65" customWidth="1"/>
    <col min="7191" max="7191" width="1" style="65" customWidth="1"/>
    <col min="7192" max="7192" width="6.7109375" style="65" customWidth="1"/>
    <col min="7193" max="7193" width="1" style="65" customWidth="1"/>
    <col min="7194" max="7194" width="6.7109375" style="65" customWidth="1"/>
    <col min="7195" max="7195" width="1" style="65" customWidth="1"/>
    <col min="7196" max="7196" width="6.7109375" style="65" customWidth="1"/>
    <col min="7197" max="7197" width="1" style="65" customWidth="1"/>
    <col min="7198" max="7198" width="6.7109375" style="65" customWidth="1"/>
    <col min="7199" max="7199" width="1" style="65" customWidth="1"/>
    <col min="7200" max="7201" width="6.7109375" style="65" customWidth="1"/>
    <col min="7202" max="7424" width="11.42578125" style="65"/>
    <col min="7425" max="7427" width="0" style="65" hidden="1" customWidth="1"/>
    <col min="7428" max="7428" width="3.28515625" style="65" customWidth="1"/>
    <col min="7429" max="7429" width="7.42578125" style="65" customWidth="1"/>
    <col min="7430" max="7430" width="61.5703125" style="65" customWidth="1"/>
    <col min="7431" max="7431" width="1" style="65" customWidth="1"/>
    <col min="7432" max="7432" width="7.5703125" style="65" customWidth="1"/>
    <col min="7433" max="7433" width="7.85546875" style="65" bestFit="1" customWidth="1"/>
    <col min="7434" max="7434" width="6.7109375" style="65" customWidth="1"/>
    <col min="7435" max="7435" width="8.85546875" style="65" customWidth="1"/>
    <col min="7436" max="7436" width="6.42578125" style="65" customWidth="1"/>
    <col min="7437" max="7437" width="8.85546875" style="65" customWidth="1"/>
    <col min="7438" max="7439" width="11.42578125" style="65"/>
    <col min="7440" max="7440" width="4.7109375" style="65" customWidth="1"/>
    <col min="7441" max="7441" width="5" style="65" customWidth="1"/>
    <col min="7442" max="7442" width="2.28515625" style="65" customWidth="1"/>
    <col min="7443" max="7443" width="26" style="65" customWidth="1"/>
    <col min="7444" max="7444" width="8" style="65" customWidth="1"/>
    <col min="7445" max="7445" width="1" style="65" customWidth="1"/>
    <col min="7446" max="7446" width="6.7109375" style="65" customWidth="1"/>
    <col min="7447" max="7447" width="1" style="65" customWidth="1"/>
    <col min="7448" max="7448" width="6.7109375" style="65" customWidth="1"/>
    <col min="7449" max="7449" width="1" style="65" customWidth="1"/>
    <col min="7450" max="7450" width="6.7109375" style="65" customWidth="1"/>
    <col min="7451" max="7451" width="1" style="65" customWidth="1"/>
    <col min="7452" max="7452" width="6.7109375" style="65" customWidth="1"/>
    <col min="7453" max="7453" width="1" style="65" customWidth="1"/>
    <col min="7454" max="7454" width="6.7109375" style="65" customWidth="1"/>
    <col min="7455" max="7455" width="1" style="65" customWidth="1"/>
    <col min="7456" max="7457" width="6.7109375" style="65" customWidth="1"/>
    <col min="7458" max="7680" width="11.42578125" style="65"/>
    <col min="7681" max="7683" width="0" style="65" hidden="1" customWidth="1"/>
    <col min="7684" max="7684" width="3.28515625" style="65" customWidth="1"/>
    <col min="7685" max="7685" width="7.42578125" style="65" customWidth="1"/>
    <col min="7686" max="7686" width="61.5703125" style="65" customWidth="1"/>
    <col min="7687" max="7687" width="1" style="65" customWidth="1"/>
    <col min="7688" max="7688" width="7.5703125" style="65" customWidth="1"/>
    <col min="7689" max="7689" width="7.85546875" style="65" bestFit="1" customWidth="1"/>
    <col min="7690" max="7690" width="6.7109375" style="65" customWidth="1"/>
    <col min="7691" max="7691" width="8.85546875" style="65" customWidth="1"/>
    <col min="7692" max="7692" width="6.42578125" style="65" customWidth="1"/>
    <col min="7693" max="7693" width="8.85546875" style="65" customWidth="1"/>
    <col min="7694" max="7695" width="11.42578125" style="65"/>
    <col min="7696" max="7696" width="4.7109375" style="65" customWidth="1"/>
    <col min="7697" max="7697" width="5" style="65" customWidth="1"/>
    <col min="7698" max="7698" width="2.28515625" style="65" customWidth="1"/>
    <col min="7699" max="7699" width="26" style="65" customWidth="1"/>
    <col min="7700" max="7700" width="8" style="65" customWidth="1"/>
    <col min="7701" max="7701" width="1" style="65" customWidth="1"/>
    <col min="7702" max="7702" width="6.7109375" style="65" customWidth="1"/>
    <col min="7703" max="7703" width="1" style="65" customWidth="1"/>
    <col min="7704" max="7704" width="6.7109375" style="65" customWidth="1"/>
    <col min="7705" max="7705" width="1" style="65" customWidth="1"/>
    <col min="7706" max="7706" width="6.7109375" style="65" customWidth="1"/>
    <col min="7707" max="7707" width="1" style="65" customWidth="1"/>
    <col min="7708" max="7708" width="6.7109375" style="65" customWidth="1"/>
    <col min="7709" max="7709" width="1" style="65" customWidth="1"/>
    <col min="7710" max="7710" width="6.7109375" style="65" customWidth="1"/>
    <col min="7711" max="7711" width="1" style="65" customWidth="1"/>
    <col min="7712" max="7713" width="6.7109375" style="65" customWidth="1"/>
    <col min="7714" max="7936" width="11.42578125" style="65"/>
    <col min="7937" max="7939" width="0" style="65" hidden="1" customWidth="1"/>
    <col min="7940" max="7940" width="3.28515625" style="65" customWidth="1"/>
    <col min="7941" max="7941" width="7.42578125" style="65" customWidth="1"/>
    <col min="7942" max="7942" width="61.5703125" style="65" customWidth="1"/>
    <col min="7943" max="7943" width="1" style="65" customWidth="1"/>
    <col min="7944" max="7944" width="7.5703125" style="65" customWidth="1"/>
    <col min="7945" max="7945" width="7.85546875" style="65" bestFit="1" customWidth="1"/>
    <col min="7946" max="7946" width="6.7109375" style="65" customWidth="1"/>
    <col min="7947" max="7947" width="8.85546875" style="65" customWidth="1"/>
    <col min="7948" max="7948" width="6.42578125" style="65" customWidth="1"/>
    <col min="7949" max="7949" width="8.85546875" style="65" customWidth="1"/>
    <col min="7950" max="7951" width="11.42578125" style="65"/>
    <col min="7952" max="7952" width="4.7109375" style="65" customWidth="1"/>
    <col min="7953" max="7953" width="5" style="65" customWidth="1"/>
    <col min="7954" max="7954" width="2.28515625" style="65" customWidth="1"/>
    <col min="7955" max="7955" width="26" style="65" customWidth="1"/>
    <col min="7956" max="7956" width="8" style="65" customWidth="1"/>
    <col min="7957" max="7957" width="1" style="65" customWidth="1"/>
    <col min="7958" max="7958" width="6.7109375" style="65" customWidth="1"/>
    <col min="7959" max="7959" width="1" style="65" customWidth="1"/>
    <col min="7960" max="7960" width="6.7109375" style="65" customWidth="1"/>
    <col min="7961" max="7961" width="1" style="65" customWidth="1"/>
    <col min="7962" max="7962" width="6.7109375" style="65" customWidth="1"/>
    <col min="7963" max="7963" width="1" style="65" customWidth="1"/>
    <col min="7964" max="7964" width="6.7109375" style="65" customWidth="1"/>
    <col min="7965" max="7965" width="1" style="65" customWidth="1"/>
    <col min="7966" max="7966" width="6.7109375" style="65" customWidth="1"/>
    <col min="7967" max="7967" width="1" style="65" customWidth="1"/>
    <col min="7968" max="7969" width="6.7109375" style="65" customWidth="1"/>
    <col min="7970" max="8192" width="11.42578125" style="65"/>
    <col min="8193" max="8195" width="0" style="65" hidden="1" customWidth="1"/>
    <col min="8196" max="8196" width="3.28515625" style="65" customWidth="1"/>
    <col min="8197" max="8197" width="7.42578125" style="65" customWidth="1"/>
    <col min="8198" max="8198" width="61.5703125" style="65" customWidth="1"/>
    <col min="8199" max="8199" width="1" style="65" customWidth="1"/>
    <col min="8200" max="8200" width="7.5703125" style="65" customWidth="1"/>
    <col min="8201" max="8201" width="7.85546875" style="65" bestFit="1" customWidth="1"/>
    <col min="8202" max="8202" width="6.7109375" style="65" customWidth="1"/>
    <col min="8203" max="8203" width="8.85546875" style="65" customWidth="1"/>
    <col min="8204" max="8204" width="6.42578125" style="65" customWidth="1"/>
    <col min="8205" max="8205" width="8.85546875" style="65" customWidth="1"/>
    <col min="8206" max="8207" width="11.42578125" style="65"/>
    <col min="8208" max="8208" width="4.7109375" style="65" customWidth="1"/>
    <col min="8209" max="8209" width="5" style="65" customWidth="1"/>
    <col min="8210" max="8210" width="2.28515625" style="65" customWidth="1"/>
    <col min="8211" max="8211" width="26" style="65" customWidth="1"/>
    <col min="8212" max="8212" width="8" style="65" customWidth="1"/>
    <col min="8213" max="8213" width="1" style="65" customWidth="1"/>
    <col min="8214" max="8214" width="6.7109375" style="65" customWidth="1"/>
    <col min="8215" max="8215" width="1" style="65" customWidth="1"/>
    <col min="8216" max="8216" width="6.7109375" style="65" customWidth="1"/>
    <col min="8217" max="8217" width="1" style="65" customWidth="1"/>
    <col min="8218" max="8218" width="6.7109375" style="65" customWidth="1"/>
    <col min="8219" max="8219" width="1" style="65" customWidth="1"/>
    <col min="8220" max="8220" width="6.7109375" style="65" customWidth="1"/>
    <col min="8221" max="8221" width="1" style="65" customWidth="1"/>
    <col min="8222" max="8222" width="6.7109375" style="65" customWidth="1"/>
    <col min="8223" max="8223" width="1" style="65" customWidth="1"/>
    <col min="8224" max="8225" width="6.7109375" style="65" customWidth="1"/>
    <col min="8226" max="8448" width="11.42578125" style="65"/>
    <col min="8449" max="8451" width="0" style="65" hidden="1" customWidth="1"/>
    <col min="8452" max="8452" width="3.28515625" style="65" customWidth="1"/>
    <col min="8453" max="8453" width="7.42578125" style="65" customWidth="1"/>
    <col min="8454" max="8454" width="61.5703125" style="65" customWidth="1"/>
    <col min="8455" max="8455" width="1" style="65" customWidth="1"/>
    <col min="8456" max="8456" width="7.5703125" style="65" customWidth="1"/>
    <col min="8457" max="8457" width="7.85546875" style="65" bestFit="1" customWidth="1"/>
    <col min="8458" max="8458" width="6.7109375" style="65" customWidth="1"/>
    <col min="8459" max="8459" width="8.85546875" style="65" customWidth="1"/>
    <col min="8460" max="8460" width="6.42578125" style="65" customWidth="1"/>
    <col min="8461" max="8461" width="8.85546875" style="65" customWidth="1"/>
    <col min="8462" max="8463" width="11.42578125" style="65"/>
    <col min="8464" max="8464" width="4.7109375" style="65" customWidth="1"/>
    <col min="8465" max="8465" width="5" style="65" customWidth="1"/>
    <col min="8466" max="8466" width="2.28515625" style="65" customWidth="1"/>
    <col min="8467" max="8467" width="26" style="65" customWidth="1"/>
    <col min="8468" max="8468" width="8" style="65" customWidth="1"/>
    <col min="8469" max="8469" width="1" style="65" customWidth="1"/>
    <col min="8470" max="8470" width="6.7109375" style="65" customWidth="1"/>
    <col min="8471" max="8471" width="1" style="65" customWidth="1"/>
    <col min="8472" max="8472" width="6.7109375" style="65" customWidth="1"/>
    <col min="8473" max="8473" width="1" style="65" customWidth="1"/>
    <col min="8474" max="8474" width="6.7109375" style="65" customWidth="1"/>
    <col min="8475" max="8475" width="1" style="65" customWidth="1"/>
    <col min="8476" max="8476" width="6.7109375" style="65" customWidth="1"/>
    <col min="8477" max="8477" width="1" style="65" customWidth="1"/>
    <col min="8478" max="8478" width="6.7109375" style="65" customWidth="1"/>
    <col min="8479" max="8479" width="1" style="65" customWidth="1"/>
    <col min="8480" max="8481" width="6.7109375" style="65" customWidth="1"/>
    <col min="8482" max="8704" width="11.42578125" style="65"/>
    <col min="8705" max="8707" width="0" style="65" hidden="1" customWidth="1"/>
    <col min="8708" max="8708" width="3.28515625" style="65" customWidth="1"/>
    <col min="8709" max="8709" width="7.42578125" style="65" customWidth="1"/>
    <col min="8710" max="8710" width="61.5703125" style="65" customWidth="1"/>
    <col min="8711" max="8711" width="1" style="65" customWidth="1"/>
    <col min="8712" max="8712" width="7.5703125" style="65" customWidth="1"/>
    <col min="8713" max="8713" width="7.85546875" style="65" bestFit="1" customWidth="1"/>
    <col min="8714" max="8714" width="6.7109375" style="65" customWidth="1"/>
    <col min="8715" max="8715" width="8.85546875" style="65" customWidth="1"/>
    <col min="8716" max="8716" width="6.42578125" style="65" customWidth="1"/>
    <col min="8717" max="8717" width="8.85546875" style="65" customWidth="1"/>
    <col min="8718" max="8719" width="11.42578125" style="65"/>
    <col min="8720" max="8720" width="4.7109375" style="65" customWidth="1"/>
    <col min="8721" max="8721" width="5" style="65" customWidth="1"/>
    <col min="8722" max="8722" width="2.28515625" style="65" customWidth="1"/>
    <col min="8723" max="8723" width="26" style="65" customWidth="1"/>
    <col min="8724" max="8724" width="8" style="65" customWidth="1"/>
    <col min="8725" max="8725" width="1" style="65" customWidth="1"/>
    <col min="8726" max="8726" width="6.7109375" style="65" customWidth="1"/>
    <col min="8727" max="8727" width="1" style="65" customWidth="1"/>
    <col min="8728" max="8728" width="6.7109375" style="65" customWidth="1"/>
    <col min="8729" max="8729" width="1" style="65" customWidth="1"/>
    <col min="8730" max="8730" width="6.7109375" style="65" customWidth="1"/>
    <col min="8731" max="8731" width="1" style="65" customWidth="1"/>
    <col min="8732" max="8732" width="6.7109375" style="65" customWidth="1"/>
    <col min="8733" max="8733" width="1" style="65" customWidth="1"/>
    <col min="8734" max="8734" width="6.7109375" style="65" customWidth="1"/>
    <col min="8735" max="8735" width="1" style="65" customWidth="1"/>
    <col min="8736" max="8737" width="6.7109375" style="65" customWidth="1"/>
    <col min="8738" max="8960" width="11.42578125" style="65"/>
    <col min="8961" max="8963" width="0" style="65" hidden="1" customWidth="1"/>
    <col min="8964" max="8964" width="3.28515625" style="65" customWidth="1"/>
    <col min="8965" max="8965" width="7.42578125" style="65" customWidth="1"/>
    <col min="8966" max="8966" width="61.5703125" style="65" customWidth="1"/>
    <col min="8967" max="8967" width="1" style="65" customWidth="1"/>
    <col min="8968" max="8968" width="7.5703125" style="65" customWidth="1"/>
    <col min="8969" max="8969" width="7.85546875" style="65" bestFit="1" customWidth="1"/>
    <col min="8970" max="8970" width="6.7109375" style="65" customWidth="1"/>
    <col min="8971" max="8971" width="8.85546875" style="65" customWidth="1"/>
    <col min="8972" max="8972" width="6.42578125" style="65" customWidth="1"/>
    <col min="8973" max="8973" width="8.85546875" style="65" customWidth="1"/>
    <col min="8974" max="8975" width="11.42578125" style="65"/>
    <col min="8976" max="8976" width="4.7109375" style="65" customWidth="1"/>
    <col min="8977" max="8977" width="5" style="65" customWidth="1"/>
    <col min="8978" max="8978" width="2.28515625" style="65" customWidth="1"/>
    <col min="8979" max="8979" width="26" style="65" customWidth="1"/>
    <col min="8980" max="8980" width="8" style="65" customWidth="1"/>
    <col min="8981" max="8981" width="1" style="65" customWidth="1"/>
    <col min="8982" max="8982" width="6.7109375" style="65" customWidth="1"/>
    <col min="8983" max="8983" width="1" style="65" customWidth="1"/>
    <col min="8984" max="8984" width="6.7109375" style="65" customWidth="1"/>
    <col min="8985" max="8985" width="1" style="65" customWidth="1"/>
    <col min="8986" max="8986" width="6.7109375" style="65" customWidth="1"/>
    <col min="8987" max="8987" width="1" style="65" customWidth="1"/>
    <col min="8988" max="8988" width="6.7109375" style="65" customWidth="1"/>
    <col min="8989" max="8989" width="1" style="65" customWidth="1"/>
    <col min="8990" max="8990" width="6.7109375" style="65" customWidth="1"/>
    <col min="8991" max="8991" width="1" style="65" customWidth="1"/>
    <col min="8992" max="8993" width="6.7109375" style="65" customWidth="1"/>
    <col min="8994" max="9216" width="11.42578125" style="65"/>
    <col min="9217" max="9219" width="0" style="65" hidden="1" customWidth="1"/>
    <col min="9220" max="9220" width="3.28515625" style="65" customWidth="1"/>
    <col min="9221" max="9221" width="7.42578125" style="65" customWidth="1"/>
    <col min="9222" max="9222" width="61.5703125" style="65" customWidth="1"/>
    <col min="9223" max="9223" width="1" style="65" customWidth="1"/>
    <col min="9224" max="9224" width="7.5703125" style="65" customWidth="1"/>
    <col min="9225" max="9225" width="7.85546875" style="65" bestFit="1" customWidth="1"/>
    <col min="9226" max="9226" width="6.7109375" style="65" customWidth="1"/>
    <col min="9227" max="9227" width="8.85546875" style="65" customWidth="1"/>
    <col min="9228" max="9228" width="6.42578125" style="65" customWidth="1"/>
    <col min="9229" max="9229" width="8.85546875" style="65" customWidth="1"/>
    <col min="9230" max="9231" width="11.42578125" style="65"/>
    <col min="9232" max="9232" width="4.7109375" style="65" customWidth="1"/>
    <col min="9233" max="9233" width="5" style="65" customWidth="1"/>
    <col min="9234" max="9234" width="2.28515625" style="65" customWidth="1"/>
    <col min="9235" max="9235" width="26" style="65" customWidth="1"/>
    <col min="9236" max="9236" width="8" style="65" customWidth="1"/>
    <col min="9237" max="9237" width="1" style="65" customWidth="1"/>
    <col min="9238" max="9238" width="6.7109375" style="65" customWidth="1"/>
    <col min="9239" max="9239" width="1" style="65" customWidth="1"/>
    <col min="9240" max="9240" width="6.7109375" style="65" customWidth="1"/>
    <col min="9241" max="9241" width="1" style="65" customWidth="1"/>
    <col min="9242" max="9242" width="6.7109375" style="65" customWidth="1"/>
    <col min="9243" max="9243" width="1" style="65" customWidth="1"/>
    <col min="9244" max="9244" width="6.7109375" style="65" customWidth="1"/>
    <col min="9245" max="9245" width="1" style="65" customWidth="1"/>
    <col min="9246" max="9246" width="6.7109375" style="65" customWidth="1"/>
    <col min="9247" max="9247" width="1" style="65" customWidth="1"/>
    <col min="9248" max="9249" width="6.7109375" style="65" customWidth="1"/>
    <col min="9250" max="9472" width="11.42578125" style="65"/>
    <col min="9473" max="9475" width="0" style="65" hidden="1" customWidth="1"/>
    <col min="9476" max="9476" width="3.28515625" style="65" customWidth="1"/>
    <col min="9477" max="9477" width="7.42578125" style="65" customWidth="1"/>
    <col min="9478" max="9478" width="61.5703125" style="65" customWidth="1"/>
    <col min="9479" max="9479" width="1" style="65" customWidth="1"/>
    <col min="9480" max="9480" width="7.5703125" style="65" customWidth="1"/>
    <col min="9481" max="9481" width="7.85546875" style="65" bestFit="1" customWidth="1"/>
    <col min="9482" max="9482" width="6.7109375" style="65" customWidth="1"/>
    <col min="9483" max="9483" width="8.85546875" style="65" customWidth="1"/>
    <col min="9484" max="9484" width="6.42578125" style="65" customWidth="1"/>
    <col min="9485" max="9485" width="8.85546875" style="65" customWidth="1"/>
    <col min="9486" max="9487" width="11.42578125" style="65"/>
    <col min="9488" max="9488" width="4.7109375" style="65" customWidth="1"/>
    <col min="9489" max="9489" width="5" style="65" customWidth="1"/>
    <col min="9490" max="9490" width="2.28515625" style="65" customWidth="1"/>
    <col min="9491" max="9491" width="26" style="65" customWidth="1"/>
    <col min="9492" max="9492" width="8" style="65" customWidth="1"/>
    <col min="9493" max="9493" width="1" style="65" customWidth="1"/>
    <col min="9494" max="9494" width="6.7109375" style="65" customWidth="1"/>
    <col min="9495" max="9495" width="1" style="65" customWidth="1"/>
    <col min="9496" max="9496" width="6.7109375" style="65" customWidth="1"/>
    <col min="9497" max="9497" width="1" style="65" customWidth="1"/>
    <col min="9498" max="9498" width="6.7109375" style="65" customWidth="1"/>
    <col min="9499" max="9499" width="1" style="65" customWidth="1"/>
    <col min="9500" max="9500" width="6.7109375" style="65" customWidth="1"/>
    <col min="9501" max="9501" width="1" style="65" customWidth="1"/>
    <col min="9502" max="9502" width="6.7109375" style="65" customWidth="1"/>
    <col min="9503" max="9503" width="1" style="65" customWidth="1"/>
    <col min="9504" max="9505" width="6.7109375" style="65" customWidth="1"/>
    <col min="9506" max="9728" width="11.42578125" style="65"/>
    <col min="9729" max="9731" width="0" style="65" hidden="1" customWidth="1"/>
    <col min="9732" max="9732" width="3.28515625" style="65" customWidth="1"/>
    <col min="9733" max="9733" width="7.42578125" style="65" customWidth="1"/>
    <col min="9734" max="9734" width="61.5703125" style="65" customWidth="1"/>
    <col min="9735" max="9735" width="1" style="65" customWidth="1"/>
    <col min="9736" max="9736" width="7.5703125" style="65" customWidth="1"/>
    <col min="9737" max="9737" width="7.85546875" style="65" bestFit="1" customWidth="1"/>
    <col min="9738" max="9738" width="6.7109375" style="65" customWidth="1"/>
    <col min="9739" max="9739" width="8.85546875" style="65" customWidth="1"/>
    <col min="9740" max="9740" width="6.42578125" style="65" customWidth="1"/>
    <col min="9741" max="9741" width="8.85546875" style="65" customWidth="1"/>
    <col min="9742" max="9743" width="11.42578125" style="65"/>
    <col min="9744" max="9744" width="4.7109375" style="65" customWidth="1"/>
    <col min="9745" max="9745" width="5" style="65" customWidth="1"/>
    <col min="9746" max="9746" width="2.28515625" style="65" customWidth="1"/>
    <col min="9747" max="9747" width="26" style="65" customWidth="1"/>
    <col min="9748" max="9748" width="8" style="65" customWidth="1"/>
    <col min="9749" max="9749" width="1" style="65" customWidth="1"/>
    <col min="9750" max="9750" width="6.7109375" style="65" customWidth="1"/>
    <col min="9751" max="9751" width="1" style="65" customWidth="1"/>
    <col min="9752" max="9752" width="6.7109375" style="65" customWidth="1"/>
    <col min="9753" max="9753" width="1" style="65" customWidth="1"/>
    <col min="9754" max="9754" width="6.7109375" style="65" customWidth="1"/>
    <col min="9755" max="9755" width="1" style="65" customWidth="1"/>
    <col min="9756" max="9756" width="6.7109375" style="65" customWidth="1"/>
    <col min="9757" max="9757" width="1" style="65" customWidth="1"/>
    <col min="9758" max="9758" width="6.7109375" style="65" customWidth="1"/>
    <col min="9759" max="9759" width="1" style="65" customWidth="1"/>
    <col min="9760" max="9761" width="6.7109375" style="65" customWidth="1"/>
    <col min="9762" max="9984" width="11.42578125" style="65"/>
    <col min="9985" max="9987" width="0" style="65" hidden="1" customWidth="1"/>
    <col min="9988" max="9988" width="3.28515625" style="65" customWidth="1"/>
    <col min="9989" max="9989" width="7.42578125" style="65" customWidth="1"/>
    <col min="9990" max="9990" width="61.5703125" style="65" customWidth="1"/>
    <col min="9991" max="9991" width="1" style="65" customWidth="1"/>
    <col min="9992" max="9992" width="7.5703125" style="65" customWidth="1"/>
    <col min="9993" max="9993" width="7.85546875" style="65" bestFit="1" customWidth="1"/>
    <col min="9994" max="9994" width="6.7109375" style="65" customWidth="1"/>
    <col min="9995" max="9995" width="8.85546875" style="65" customWidth="1"/>
    <col min="9996" max="9996" width="6.42578125" style="65" customWidth="1"/>
    <col min="9997" max="9997" width="8.85546875" style="65" customWidth="1"/>
    <col min="9998" max="9999" width="11.42578125" style="65"/>
    <col min="10000" max="10000" width="4.7109375" style="65" customWidth="1"/>
    <col min="10001" max="10001" width="5" style="65" customWidth="1"/>
    <col min="10002" max="10002" width="2.28515625" style="65" customWidth="1"/>
    <col min="10003" max="10003" width="26" style="65" customWidth="1"/>
    <col min="10004" max="10004" width="8" style="65" customWidth="1"/>
    <col min="10005" max="10005" width="1" style="65" customWidth="1"/>
    <col min="10006" max="10006" width="6.7109375" style="65" customWidth="1"/>
    <col min="10007" max="10007" width="1" style="65" customWidth="1"/>
    <col min="10008" max="10008" width="6.7109375" style="65" customWidth="1"/>
    <col min="10009" max="10009" width="1" style="65" customWidth="1"/>
    <col min="10010" max="10010" width="6.7109375" style="65" customWidth="1"/>
    <col min="10011" max="10011" width="1" style="65" customWidth="1"/>
    <col min="10012" max="10012" width="6.7109375" style="65" customWidth="1"/>
    <col min="10013" max="10013" width="1" style="65" customWidth="1"/>
    <col min="10014" max="10014" width="6.7109375" style="65" customWidth="1"/>
    <col min="10015" max="10015" width="1" style="65" customWidth="1"/>
    <col min="10016" max="10017" width="6.7109375" style="65" customWidth="1"/>
    <col min="10018" max="10240" width="11.42578125" style="65"/>
    <col min="10241" max="10243" width="0" style="65" hidden="1" customWidth="1"/>
    <col min="10244" max="10244" width="3.28515625" style="65" customWidth="1"/>
    <col min="10245" max="10245" width="7.42578125" style="65" customWidth="1"/>
    <col min="10246" max="10246" width="61.5703125" style="65" customWidth="1"/>
    <col min="10247" max="10247" width="1" style="65" customWidth="1"/>
    <col min="10248" max="10248" width="7.5703125" style="65" customWidth="1"/>
    <col min="10249" max="10249" width="7.85546875" style="65" bestFit="1" customWidth="1"/>
    <col min="10250" max="10250" width="6.7109375" style="65" customWidth="1"/>
    <col min="10251" max="10251" width="8.85546875" style="65" customWidth="1"/>
    <col min="10252" max="10252" width="6.42578125" style="65" customWidth="1"/>
    <col min="10253" max="10253" width="8.85546875" style="65" customWidth="1"/>
    <col min="10254" max="10255" width="11.42578125" style="65"/>
    <col min="10256" max="10256" width="4.7109375" style="65" customWidth="1"/>
    <col min="10257" max="10257" width="5" style="65" customWidth="1"/>
    <col min="10258" max="10258" width="2.28515625" style="65" customWidth="1"/>
    <col min="10259" max="10259" width="26" style="65" customWidth="1"/>
    <col min="10260" max="10260" width="8" style="65" customWidth="1"/>
    <col min="10261" max="10261" width="1" style="65" customWidth="1"/>
    <col min="10262" max="10262" width="6.7109375" style="65" customWidth="1"/>
    <col min="10263" max="10263" width="1" style="65" customWidth="1"/>
    <col min="10264" max="10264" width="6.7109375" style="65" customWidth="1"/>
    <col min="10265" max="10265" width="1" style="65" customWidth="1"/>
    <col min="10266" max="10266" width="6.7109375" style="65" customWidth="1"/>
    <col min="10267" max="10267" width="1" style="65" customWidth="1"/>
    <col min="10268" max="10268" width="6.7109375" style="65" customWidth="1"/>
    <col min="10269" max="10269" width="1" style="65" customWidth="1"/>
    <col min="10270" max="10270" width="6.7109375" style="65" customWidth="1"/>
    <col min="10271" max="10271" width="1" style="65" customWidth="1"/>
    <col min="10272" max="10273" width="6.7109375" style="65" customWidth="1"/>
    <col min="10274" max="10496" width="11.42578125" style="65"/>
    <col min="10497" max="10499" width="0" style="65" hidden="1" customWidth="1"/>
    <col min="10500" max="10500" width="3.28515625" style="65" customWidth="1"/>
    <col min="10501" max="10501" width="7.42578125" style="65" customWidth="1"/>
    <col min="10502" max="10502" width="61.5703125" style="65" customWidth="1"/>
    <col min="10503" max="10503" width="1" style="65" customWidth="1"/>
    <col min="10504" max="10504" width="7.5703125" style="65" customWidth="1"/>
    <col min="10505" max="10505" width="7.85546875" style="65" bestFit="1" customWidth="1"/>
    <col min="10506" max="10506" width="6.7109375" style="65" customWidth="1"/>
    <col min="10507" max="10507" width="8.85546875" style="65" customWidth="1"/>
    <col min="10508" max="10508" width="6.42578125" style="65" customWidth="1"/>
    <col min="10509" max="10509" width="8.85546875" style="65" customWidth="1"/>
    <col min="10510" max="10511" width="11.42578125" style="65"/>
    <col min="10512" max="10512" width="4.7109375" style="65" customWidth="1"/>
    <col min="10513" max="10513" width="5" style="65" customWidth="1"/>
    <col min="10514" max="10514" width="2.28515625" style="65" customWidth="1"/>
    <col min="10515" max="10515" width="26" style="65" customWidth="1"/>
    <col min="10516" max="10516" width="8" style="65" customWidth="1"/>
    <col min="10517" max="10517" width="1" style="65" customWidth="1"/>
    <col min="10518" max="10518" width="6.7109375" style="65" customWidth="1"/>
    <col min="10519" max="10519" width="1" style="65" customWidth="1"/>
    <col min="10520" max="10520" width="6.7109375" style="65" customWidth="1"/>
    <col min="10521" max="10521" width="1" style="65" customWidth="1"/>
    <col min="10522" max="10522" width="6.7109375" style="65" customWidth="1"/>
    <col min="10523" max="10523" width="1" style="65" customWidth="1"/>
    <col min="10524" max="10524" width="6.7109375" style="65" customWidth="1"/>
    <col min="10525" max="10525" width="1" style="65" customWidth="1"/>
    <col min="10526" max="10526" width="6.7109375" style="65" customWidth="1"/>
    <col min="10527" max="10527" width="1" style="65" customWidth="1"/>
    <col min="10528" max="10529" width="6.7109375" style="65" customWidth="1"/>
    <col min="10530" max="10752" width="11.42578125" style="65"/>
    <col min="10753" max="10755" width="0" style="65" hidden="1" customWidth="1"/>
    <col min="10756" max="10756" width="3.28515625" style="65" customWidth="1"/>
    <col min="10757" max="10757" width="7.42578125" style="65" customWidth="1"/>
    <col min="10758" max="10758" width="61.5703125" style="65" customWidth="1"/>
    <col min="10759" max="10759" width="1" style="65" customWidth="1"/>
    <col min="10760" max="10760" width="7.5703125" style="65" customWidth="1"/>
    <col min="10761" max="10761" width="7.85546875" style="65" bestFit="1" customWidth="1"/>
    <col min="10762" max="10762" width="6.7109375" style="65" customWidth="1"/>
    <col min="10763" max="10763" width="8.85546875" style="65" customWidth="1"/>
    <col min="10764" max="10764" width="6.42578125" style="65" customWidth="1"/>
    <col min="10765" max="10765" width="8.85546875" style="65" customWidth="1"/>
    <col min="10766" max="10767" width="11.42578125" style="65"/>
    <col min="10768" max="10768" width="4.7109375" style="65" customWidth="1"/>
    <col min="10769" max="10769" width="5" style="65" customWidth="1"/>
    <col min="10770" max="10770" width="2.28515625" style="65" customWidth="1"/>
    <col min="10771" max="10771" width="26" style="65" customWidth="1"/>
    <col min="10772" max="10772" width="8" style="65" customWidth="1"/>
    <col min="10773" max="10773" width="1" style="65" customWidth="1"/>
    <col min="10774" max="10774" width="6.7109375" style="65" customWidth="1"/>
    <col min="10775" max="10775" width="1" style="65" customWidth="1"/>
    <col min="10776" max="10776" width="6.7109375" style="65" customWidth="1"/>
    <col min="10777" max="10777" width="1" style="65" customWidth="1"/>
    <col min="10778" max="10778" width="6.7109375" style="65" customWidth="1"/>
    <col min="10779" max="10779" width="1" style="65" customWidth="1"/>
    <col min="10780" max="10780" width="6.7109375" style="65" customWidth="1"/>
    <col min="10781" max="10781" width="1" style="65" customWidth="1"/>
    <col min="10782" max="10782" width="6.7109375" style="65" customWidth="1"/>
    <col min="10783" max="10783" width="1" style="65" customWidth="1"/>
    <col min="10784" max="10785" width="6.7109375" style="65" customWidth="1"/>
    <col min="10786" max="11008" width="11.42578125" style="65"/>
    <col min="11009" max="11011" width="0" style="65" hidden="1" customWidth="1"/>
    <col min="11012" max="11012" width="3.28515625" style="65" customWidth="1"/>
    <col min="11013" max="11013" width="7.42578125" style="65" customWidth="1"/>
    <col min="11014" max="11014" width="61.5703125" style="65" customWidth="1"/>
    <col min="11015" max="11015" width="1" style="65" customWidth="1"/>
    <col min="11016" max="11016" width="7.5703125" style="65" customWidth="1"/>
    <col min="11017" max="11017" width="7.85546875" style="65" bestFit="1" customWidth="1"/>
    <col min="11018" max="11018" width="6.7109375" style="65" customWidth="1"/>
    <col min="11019" max="11019" width="8.85546875" style="65" customWidth="1"/>
    <col min="11020" max="11020" width="6.42578125" style="65" customWidth="1"/>
    <col min="11021" max="11021" width="8.85546875" style="65" customWidth="1"/>
    <col min="11022" max="11023" width="11.42578125" style="65"/>
    <col min="11024" max="11024" width="4.7109375" style="65" customWidth="1"/>
    <col min="11025" max="11025" width="5" style="65" customWidth="1"/>
    <col min="11026" max="11026" width="2.28515625" style="65" customWidth="1"/>
    <col min="11027" max="11027" width="26" style="65" customWidth="1"/>
    <col min="11028" max="11028" width="8" style="65" customWidth="1"/>
    <col min="11029" max="11029" width="1" style="65" customWidth="1"/>
    <col min="11030" max="11030" width="6.7109375" style="65" customWidth="1"/>
    <col min="11031" max="11031" width="1" style="65" customWidth="1"/>
    <col min="11032" max="11032" width="6.7109375" style="65" customWidth="1"/>
    <col min="11033" max="11033" width="1" style="65" customWidth="1"/>
    <col min="11034" max="11034" width="6.7109375" style="65" customWidth="1"/>
    <col min="11035" max="11035" width="1" style="65" customWidth="1"/>
    <col min="11036" max="11036" width="6.7109375" style="65" customWidth="1"/>
    <col min="11037" max="11037" width="1" style="65" customWidth="1"/>
    <col min="11038" max="11038" width="6.7109375" style="65" customWidth="1"/>
    <col min="11039" max="11039" width="1" style="65" customWidth="1"/>
    <col min="11040" max="11041" width="6.7109375" style="65" customWidth="1"/>
    <col min="11042" max="11264" width="11.42578125" style="65"/>
    <col min="11265" max="11267" width="0" style="65" hidden="1" customWidth="1"/>
    <col min="11268" max="11268" width="3.28515625" style="65" customWidth="1"/>
    <col min="11269" max="11269" width="7.42578125" style="65" customWidth="1"/>
    <col min="11270" max="11270" width="61.5703125" style="65" customWidth="1"/>
    <col min="11271" max="11271" width="1" style="65" customWidth="1"/>
    <col min="11272" max="11272" width="7.5703125" style="65" customWidth="1"/>
    <col min="11273" max="11273" width="7.85546875" style="65" bestFit="1" customWidth="1"/>
    <col min="11274" max="11274" width="6.7109375" style="65" customWidth="1"/>
    <col min="11275" max="11275" width="8.85546875" style="65" customWidth="1"/>
    <col min="11276" max="11276" width="6.42578125" style="65" customWidth="1"/>
    <col min="11277" max="11277" width="8.85546875" style="65" customWidth="1"/>
    <col min="11278" max="11279" width="11.42578125" style="65"/>
    <col min="11280" max="11280" width="4.7109375" style="65" customWidth="1"/>
    <col min="11281" max="11281" width="5" style="65" customWidth="1"/>
    <col min="11282" max="11282" width="2.28515625" style="65" customWidth="1"/>
    <col min="11283" max="11283" width="26" style="65" customWidth="1"/>
    <col min="11284" max="11284" width="8" style="65" customWidth="1"/>
    <col min="11285" max="11285" width="1" style="65" customWidth="1"/>
    <col min="11286" max="11286" width="6.7109375" style="65" customWidth="1"/>
    <col min="11287" max="11287" width="1" style="65" customWidth="1"/>
    <col min="11288" max="11288" width="6.7109375" style="65" customWidth="1"/>
    <col min="11289" max="11289" width="1" style="65" customWidth="1"/>
    <col min="11290" max="11290" width="6.7109375" style="65" customWidth="1"/>
    <col min="11291" max="11291" width="1" style="65" customWidth="1"/>
    <col min="11292" max="11292" width="6.7109375" style="65" customWidth="1"/>
    <col min="11293" max="11293" width="1" style="65" customWidth="1"/>
    <col min="11294" max="11294" width="6.7109375" style="65" customWidth="1"/>
    <col min="11295" max="11295" width="1" style="65" customWidth="1"/>
    <col min="11296" max="11297" width="6.7109375" style="65" customWidth="1"/>
    <col min="11298" max="11520" width="11.42578125" style="65"/>
    <col min="11521" max="11523" width="0" style="65" hidden="1" customWidth="1"/>
    <col min="11524" max="11524" width="3.28515625" style="65" customWidth="1"/>
    <col min="11525" max="11525" width="7.42578125" style="65" customWidth="1"/>
    <col min="11526" max="11526" width="61.5703125" style="65" customWidth="1"/>
    <col min="11527" max="11527" width="1" style="65" customWidth="1"/>
    <col min="11528" max="11528" width="7.5703125" style="65" customWidth="1"/>
    <col min="11529" max="11529" width="7.85546875" style="65" bestFit="1" customWidth="1"/>
    <col min="11530" max="11530" width="6.7109375" style="65" customWidth="1"/>
    <col min="11531" max="11531" width="8.85546875" style="65" customWidth="1"/>
    <col min="11532" max="11532" width="6.42578125" style="65" customWidth="1"/>
    <col min="11533" max="11533" width="8.85546875" style="65" customWidth="1"/>
    <col min="11534" max="11535" width="11.42578125" style="65"/>
    <col min="11536" max="11536" width="4.7109375" style="65" customWidth="1"/>
    <col min="11537" max="11537" width="5" style="65" customWidth="1"/>
    <col min="11538" max="11538" width="2.28515625" style="65" customWidth="1"/>
    <col min="11539" max="11539" width="26" style="65" customWidth="1"/>
    <col min="11540" max="11540" width="8" style="65" customWidth="1"/>
    <col min="11541" max="11541" width="1" style="65" customWidth="1"/>
    <col min="11542" max="11542" width="6.7109375" style="65" customWidth="1"/>
    <col min="11543" max="11543" width="1" style="65" customWidth="1"/>
    <col min="11544" max="11544" width="6.7109375" style="65" customWidth="1"/>
    <col min="11545" max="11545" width="1" style="65" customWidth="1"/>
    <col min="11546" max="11546" width="6.7109375" style="65" customWidth="1"/>
    <col min="11547" max="11547" width="1" style="65" customWidth="1"/>
    <col min="11548" max="11548" width="6.7109375" style="65" customWidth="1"/>
    <col min="11549" max="11549" width="1" style="65" customWidth="1"/>
    <col min="11550" max="11550" width="6.7109375" style="65" customWidth="1"/>
    <col min="11551" max="11551" width="1" style="65" customWidth="1"/>
    <col min="11552" max="11553" width="6.7109375" style="65" customWidth="1"/>
    <col min="11554" max="11776" width="11.42578125" style="65"/>
    <col min="11777" max="11779" width="0" style="65" hidden="1" customWidth="1"/>
    <col min="11780" max="11780" width="3.28515625" style="65" customWidth="1"/>
    <col min="11781" max="11781" width="7.42578125" style="65" customWidth="1"/>
    <col min="11782" max="11782" width="61.5703125" style="65" customWidth="1"/>
    <col min="11783" max="11783" width="1" style="65" customWidth="1"/>
    <col min="11784" max="11784" width="7.5703125" style="65" customWidth="1"/>
    <col min="11785" max="11785" width="7.85546875" style="65" bestFit="1" customWidth="1"/>
    <col min="11786" max="11786" width="6.7109375" style="65" customWidth="1"/>
    <col min="11787" max="11787" width="8.85546875" style="65" customWidth="1"/>
    <col min="11788" max="11788" width="6.42578125" style="65" customWidth="1"/>
    <col min="11789" max="11789" width="8.85546875" style="65" customWidth="1"/>
    <col min="11790" max="11791" width="11.42578125" style="65"/>
    <col min="11792" max="11792" width="4.7109375" style="65" customWidth="1"/>
    <col min="11793" max="11793" width="5" style="65" customWidth="1"/>
    <col min="11794" max="11794" width="2.28515625" style="65" customWidth="1"/>
    <col min="11795" max="11795" width="26" style="65" customWidth="1"/>
    <col min="11796" max="11796" width="8" style="65" customWidth="1"/>
    <col min="11797" max="11797" width="1" style="65" customWidth="1"/>
    <col min="11798" max="11798" width="6.7109375" style="65" customWidth="1"/>
    <col min="11799" max="11799" width="1" style="65" customWidth="1"/>
    <col min="11800" max="11800" width="6.7109375" style="65" customWidth="1"/>
    <col min="11801" max="11801" width="1" style="65" customWidth="1"/>
    <col min="11802" max="11802" width="6.7109375" style="65" customWidth="1"/>
    <col min="11803" max="11803" width="1" style="65" customWidth="1"/>
    <col min="11804" max="11804" width="6.7109375" style="65" customWidth="1"/>
    <col min="11805" max="11805" width="1" style="65" customWidth="1"/>
    <col min="11806" max="11806" width="6.7109375" style="65" customWidth="1"/>
    <col min="11807" max="11807" width="1" style="65" customWidth="1"/>
    <col min="11808" max="11809" width="6.7109375" style="65" customWidth="1"/>
    <col min="11810" max="12032" width="11.42578125" style="65"/>
    <col min="12033" max="12035" width="0" style="65" hidden="1" customWidth="1"/>
    <col min="12036" max="12036" width="3.28515625" style="65" customWidth="1"/>
    <col min="12037" max="12037" width="7.42578125" style="65" customWidth="1"/>
    <col min="12038" max="12038" width="61.5703125" style="65" customWidth="1"/>
    <col min="12039" max="12039" width="1" style="65" customWidth="1"/>
    <col min="12040" max="12040" width="7.5703125" style="65" customWidth="1"/>
    <col min="12041" max="12041" width="7.85546875" style="65" bestFit="1" customWidth="1"/>
    <col min="12042" max="12042" width="6.7109375" style="65" customWidth="1"/>
    <col min="12043" max="12043" width="8.85546875" style="65" customWidth="1"/>
    <col min="12044" max="12044" width="6.42578125" style="65" customWidth="1"/>
    <col min="12045" max="12045" width="8.85546875" style="65" customWidth="1"/>
    <col min="12046" max="12047" width="11.42578125" style="65"/>
    <col min="12048" max="12048" width="4.7109375" style="65" customWidth="1"/>
    <col min="12049" max="12049" width="5" style="65" customWidth="1"/>
    <col min="12050" max="12050" width="2.28515625" style="65" customWidth="1"/>
    <col min="12051" max="12051" width="26" style="65" customWidth="1"/>
    <col min="12052" max="12052" width="8" style="65" customWidth="1"/>
    <col min="12053" max="12053" width="1" style="65" customWidth="1"/>
    <col min="12054" max="12054" width="6.7109375" style="65" customWidth="1"/>
    <col min="12055" max="12055" width="1" style="65" customWidth="1"/>
    <col min="12056" max="12056" width="6.7109375" style="65" customWidth="1"/>
    <col min="12057" max="12057" width="1" style="65" customWidth="1"/>
    <col min="12058" max="12058" width="6.7109375" style="65" customWidth="1"/>
    <col min="12059" max="12059" width="1" style="65" customWidth="1"/>
    <col min="12060" max="12060" width="6.7109375" style="65" customWidth="1"/>
    <col min="12061" max="12061" width="1" style="65" customWidth="1"/>
    <col min="12062" max="12062" width="6.7109375" style="65" customWidth="1"/>
    <col min="12063" max="12063" width="1" style="65" customWidth="1"/>
    <col min="12064" max="12065" width="6.7109375" style="65" customWidth="1"/>
    <col min="12066" max="12288" width="11.42578125" style="65"/>
    <col min="12289" max="12291" width="0" style="65" hidden="1" customWidth="1"/>
    <col min="12292" max="12292" width="3.28515625" style="65" customWidth="1"/>
    <col min="12293" max="12293" width="7.42578125" style="65" customWidth="1"/>
    <col min="12294" max="12294" width="61.5703125" style="65" customWidth="1"/>
    <col min="12295" max="12295" width="1" style="65" customWidth="1"/>
    <col min="12296" max="12296" width="7.5703125" style="65" customWidth="1"/>
    <col min="12297" max="12297" width="7.85546875" style="65" bestFit="1" customWidth="1"/>
    <col min="12298" max="12298" width="6.7109375" style="65" customWidth="1"/>
    <col min="12299" max="12299" width="8.85546875" style="65" customWidth="1"/>
    <col min="12300" max="12300" width="6.42578125" style="65" customWidth="1"/>
    <col min="12301" max="12301" width="8.85546875" style="65" customWidth="1"/>
    <col min="12302" max="12303" width="11.42578125" style="65"/>
    <col min="12304" max="12304" width="4.7109375" style="65" customWidth="1"/>
    <col min="12305" max="12305" width="5" style="65" customWidth="1"/>
    <col min="12306" max="12306" width="2.28515625" style="65" customWidth="1"/>
    <col min="12307" max="12307" width="26" style="65" customWidth="1"/>
    <col min="12308" max="12308" width="8" style="65" customWidth="1"/>
    <col min="12309" max="12309" width="1" style="65" customWidth="1"/>
    <col min="12310" max="12310" width="6.7109375" style="65" customWidth="1"/>
    <col min="12311" max="12311" width="1" style="65" customWidth="1"/>
    <col min="12312" max="12312" width="6.7109375" style="65" customWidth="1"/>
    <col min="12313" max="12313" width="1" style="65" customWidth="1"/>
    <col min="12314" max="12314" width="6.7109375" style="65" customWidth="1"/>
    <col min="12315" max="12315" width="1" style="65" customWidth="1"/>
    <col min="12316" max="12316" width="6.7109375" style="65" customWidth="1"/>
    <col min="12317" max="12317" width="1" style="65" customWidth="1"/>
    <col min="12318" max="12318" width="6.7109375" style="65" customWidth="1"/>
    <col min="12319" max="12319" width="1" style="65" customWidth="1"/>
    <col min="12320" max="12321" width="6.7109375" style="65" customWidth="1"/>
    <col min="12322" max="12544" width="11.42578125" style="65"/>
    <col min="12545" max="12547" width="0" style="65" hidden="1" customWidth="1"/>
    <col min="12548" max="12548" width="3.28515625" style="65" customWidth="1"/>
    <col min="12549" max="12549" width="7.42578125" style="65" customWidth="1"/>
    <col min="12550" max="12550" width="61.5703125" style="65" customWidth="1"/>
    <col min="12551" max="12551" width="1" style="65" customWidth="1"/>
    <col min="12552" max="12552" width="7.5703125" style="65" customWidth="1"/>
    <col min="12553" max="12553" width="7.85546875" style="65" bestFit="1" customWidth="1"/>
    <col min="12554" max="12554" width="6.7109375" style="65" customWidth="1"/>
    <col min="12555" max="12555" width="8.85546875" style="65" customWidth="1"/>
    <col min="12556" max="12556" width="6.42578125" style="65" customWidth="1"/>
    <col min="12557" max="12557" width="8.85546875" style="65" customWidth="1"/>
    <col min="12558" max="12559" width="11.42578125" style="65"/>
    <col min="12560" max="12560" width="4.7109375" style="65" customWidth="1"/>
    <col min="12561" max="12561" width="5" style="65" customWidth="1"/>
    <col min="12562" max="12562" width="2.28515625" style="65" customWidth="1"/>
    <col min="12563" max="12563" width="26" style="65" customWidth="1"/>
    <col min="12564" max="12564" width="8" style="65" customWidth="1"/>
    <col min="12565" max="12565" width="1" style="65" customWidth="1"/>
    <col min="12566" max="12566" width="6.7109375" style="65" customWidth="1"/>
    <col min="12567" max="12567" width="1" style="65" customWidth="1"/>
    <col min="12568" max="12568" width="6.7109375" style="65" customWidth="1"/>
    <col min="12569" max="12569" width="1" style="65" customWidth="1"/>
    <col min="12570" max="12570" width="6.7109375" style="65" customWidth="1"/>
    <col min="12571" max="12571" width="1" style="65" customWidth="1"/>
    <col min="12572" max="12572" width="6.7109375" style="65" customWidth="1"/>
    <col min="12573" max="12573" width="1" style="65" customWidth="1"/>
    <col min="12574" max="12574" width="6.7109375" style="65" customWidth="1"/>
    <col min="12575" max="12575" width="1" style="65" customWidth="1"/>
    <col min="12576" max="12577" width="6.7109375" style="65" customWidth="1"/>
    <col min="12578" max="12800" width="11.42578125" style="65"/>
    <col min="12801" max="12803" width="0" style="65" hidden="1" customWidth="1"/>
    <col min="12804" max="12804" width="3.28515625" style="65" customWidth="1"/>
    <col min="12805" max="12805" width="7.42578125" style="65" customWidth="1"/>
    <col min="12806" max="12806" width="61.5703125" style="65" customWidth="1"/>
    <col min="12807" max="12807" width="1" style="65" customWidth="1"/>
    <col min="12808" max="12808" width="7.5703125" style="65" customWidth="1"/>
    <col min="12809" max="12809" width="7.85546875" style="65" bestFit="1" customWidth="1"/>
    <col min="12810" max="12810" width="6.7109375" style="65" customWidth="1"/>
    <col min="12811" max="12811" width="8.85546875" style="65" customWidth="1"/>
    <col min="12812" max="12812" width="6.42578125" style="65" customWidth="1"/>
    <col min="12813" max="12813" width="8.85546875" style="65" customWidth="1"/>
    <col min="12814" max="12815" width="11.42578125" style="65"/>
    <col min="12816" max="12816" width="4.7109375" style="65" customWidth="1"/>
    <col min="12817" max="12817" width="5" style="65" customWidth="1"/>
    <col min="12818" max="12818" width="2.28515625" style="65" customWidth="1"/>
    <col min="12819" max="12819" width="26" style="65" customWidth="1"/>
    <col min="12820" max="12820" width="8" style="65" customWidth="1"/>
    <col min="12821" max="12821" width="1" style="65" customWidth="1"/>
    <col min="12822" max="12822" width="6.7109375" style="65" customWidth="1"/>
    <col min="12823" max="12823" width="1" style="65" customWidth="1"/>
    <col min="12824" max="12824" width="6.7109375" style="65" customWidth="1"/>
    <col min="12825" max="12825" width="1" style="65" customWidth="1"/>
    <col min="12826" max="12826" width="6.7109375" style="65" customWidth="1"/>
    <col min="12827" max="12827" width="1" style="65" customWidth="1"/>
    <col min="12828" max="12828" width="6.7109375" style="65" customWidth="1"/>
    <col min="12829" max="12829" width="1" style="65" customWidth="1"/>
    <col min="12830" max="12830" width="6.7109375" style="65" customWidth="1"/>
    <col min="12831" max="12831" width="1" style="65" customWidth="1"/>
    <col min="12832" max="12833" width="6.7109375" style="65" customWidth="1"/>
    <col min="12834" max="13056" width="11.42578125" style="65"/>
    <col min="13057" max="13059" width="0" style="65" hidden="1" customWidth="1"/>
    <col min="13060" max="13060" width="3.28515625" style="65" customWidth="1"/>
    <col min="13061" max="13061" width="7.42578125" style="65" customWidth="1"/>
    <col min="13062" max="13062" width="61.5703125" style="65" customWidth="1"/>
    <col min="13063" max="13063" width="1" style="65" customWidth="1"/>
    <col min="13064" max="13064" width="7.5703125" style="65" customWidth="1"/>
    <col min="13065" max="13065" width="7.85546875" style="65" bestFit="1" customWidth="1"/>
    <col min="13066" max="13066" width="6.7109375" style="65" customWidth="1"/>
    <col min="13067" max="13067" width="8.85546875" style="65" customWidth="1"/>
    <col min="13068" max="13068" width="6.42578125" style="65" customWidth="1"/>
    <col min="13069" max="13069" width="8.85546875" style="65" customWidth="1"/>
    <col min="13070" max="13071" width="11.42578125" style="65"/>
    <col min="13072" max="13072" width="4.7109375" style="65" customWidth="1"/>
    <col min="13073" max="13073" width="5" style="65" customWidth="1"/>
    <col min="13074" max="13074" width="2.28515625" style="65" customWidth="1"/>
    <col min="13075" max="13075" width="26" style="65" customWidth="1"/>
    <col min="13076" max="13076" width="8" style="65" customWidth="1"/>
    <col min="13077" max="13077" width="1" style="65" customWidth="1"/>
    <col min="13078" max="13078" width="6.7109375" style="65" customWidth="1"/>
    <col min="13079" max="13079" width="1" style="65" customWidth="1"/>
    <col min="13080" max="13080" width="6.7109375" style="65" customWidth="1"/>
    <col min="13081" max="13081" width="1" style="65" customWidth="1"/>
    <col min="13082" max="13082" width="6.7109375" style="65" customWidth="1"/>
    <col min="13083" max="13083" width="1" style="65" customWidth="1"/>
    <col min="13084" max="13084" width="6.7109375" style="65" customWidth="1"/>
    <col min="13085" max="13085" width="1" style="65" customWidth="1"/>
    <col min="13086" max="13086" width="6.7109375" style="65" customWidth="1"/>
    <col min="13087" max="13087" width="1" style="65" customWidth="1"/>
    <col min="13088" max="13089" width="6.7109375" style="65" customWidth="1"/>
    <col min="13090" max="13312" width="11.42578125" style="65"/>
    <col min="13313" max="13315" width="0" style="65" hidden="1" customWidth="1"/>
    <col min="13316" max="13316" width="3.28515625" style="65" customWidth="1"/>
    <col min="13317" max="13317" width="7.42578125" style="65" customWidth="1"/>
    <col min="13318" max="13318" width="61.5703125" style="65" customWidth="1"/>
    <col min="13319" max="13319" width="1" style="65" customWidth="1"/>
    <col min="13320" max="13320" width="7.5703125" style="65" customWidth="1"/>
    <col min="13321" max="13321" width="7.85546875" style="65" bestFit="1" customWidth="1"/>
    <col min="13322" max="13322" width="6.7109375" style="65" customWidth="1"/>
    <col min="13323" max="13323" width="8.85546875" style="65" customWidth="1"/>
    <col min="13324" max="13324" width="6.42578125" style="65" customWidth="1"/>
    <col min="13325" max="13325" width="8.85546875" style="65" customWidth="1"/>
    <col min="13326" max="13327" width="11.42578125" style="65"/>
    <col min="13328" max="13328" width="4.7109375" style="65" customWidth="1"/>
    <col min="13329" max="13329" width="5" style="65" customWidth="1"/>
    <col min="13330" max="13330" width="2.28515625" style="65" customWidth="1"/>
    <col min="13331" max="13331" width="26" style="65" customWidth="1"/>
    <col min="13332" max="13332" width="8" style="65" customWidth="1"/>
    <col min="13333" max="13333" width="1" style="65" customWidth="1"/>
    <col min="13334" max="13334" width="6.7109375" style="65" customWidth="1"/>
    <col min="13335" max="13335" width="1" style="65" customWidth="1"/>
    <col min="13336" max="13336" width="6.7109375" style="65" customWidth="1"/>
    <col min="13337" max="13337" width="1" style="65" customWidth="1"/>
    <col min="13338" max="13338" width="6.7109375" style="65" customWidth="1"/>
    <col min="13339" max="13339" width="1" style="65" customWidth="1"/>
    <col min="13340" max="13340" width="6.7109375" style="65" customWidth="1"/>
    <col min="13341" max="13341" width="1" style="65" customWidth="1"/>
    <col min="13342" max="13342" width="6.7109375" style="65" customWidth="1"/>
    <col min="13343" max="13343" width="1" style="65" customWidth="1"/>
    <col min="13344" max="13345" width="6.7109375" style="65" customWidth="1"/>
    <col min="13346" max="13568" width="11.42578125" style="65"/>
    <col min="13569" max="13571" width="0" style="65" hidden="1" customWidth="1"/>
    <col min="13572" max="13572" width="3.28515625" style="65" customWidth="1"/>
    <col min="13573" max="13573" width="7.42578125" style="65" customWidth="1"/>
    <col min="13574" max="13574" width="61.5703125" style="65" customWidth="1"/>
    <col min="13575" max="13575" width="1" style="65" customWidth="1"/>
    <col min="13576" max="13576" width="7.5703125" style="65" customWidth="1"/>
    <col min="13577" max="13577" width="7.85546875" style="65" bestFit="1" customWidth="1"/>
    <col min="13578" max="13578" width="6.7109375" style="65" customWidth="1"/>
    <col min="13579" max="13579" width="8.85546875" style="65" customWidth="1"/>
    <col min="13580" max="13580" width="6.42578125" style="65" customWidth="1"/>
    <col min="13581" max="13581" width="8.85546875" style="65" customWidth="1"/>
    <col min="13582" max="13583" width="11.42578125" style="65"/>
    <col min="13584" max="13584" width="4.7109375" style="65" customWidth="1"/>
    <col min="13585" max="13585" width="5" style="65" customWidth="1"/>
    <col min="13586" max="13586" width="2.28515625" style="65" customWidth="1"/>
    <col min="13587" max="13587" width="26" style="65" customWidth="1"/>
    <col min="13588" max="13588" width="8" style="65" customWidth="1"/>
    <col min="13589" max="13589" width="1" style="65" customWidth="1"/>
    <col min="13590" max="13590" width="6.7109375" style="65" customWidth="1"/>
    <col min="13591" max="13591" width="1" style="65" customWidth="1"/>
    <col min="13592" max="13592" width="6.7109375" style="65" customWidth="1"/>
    <col min="13593" max="13593" width="1" style="65" customWidth="1"/>
    <col min="13594" max="13594" width="6.7109375" style="65" customWidth="1"/>
    <col min="13595" max="13595" width="1" style="65" customWidth="1"/>
    <col min="13596" max="13596" width="6.7109375" style="65" customWidth="1"/>
    <col min="13597" max="13597" width="1" style="65" customWidth="1"/>
    <col min="13598" max="13598" width="6.7109375" style="65" customWidth="1"/>
    <col min="13599" max="13599" width="1" style="65" customWidth="1"/>
    <col min="13600" max="13601" width="6.7109375" style="65" customWidth="1"/>
    <col min="13602" max="13824" width="11.42578125" style="65"/>
    <col min="13825" max="13827" width="0" style="65" hidden="1" customWidth="1"/>
    <col min="13828" max="13828" width="3.28515625" style="65" customWidth="1"/>
    <col min="13829" max="13829" width="7.42578125" style="65" customWidth="1"/>
    <col min="13830" max="13830" width="61.5703125" style="65" customWidth="1"/>
    <col min="13831" max="13831" width="1" style="65" customWidth="1"/>
    <col min="13832" max="13832" width="7.5703125" style="65" customWidth="1"/>
    <col min="13833" max="13833" width="7.85546875" style="65" bestFit="1" customWidth="1"/>
    <col min="13834" max="13834" width="6.7109375" style="65" customWidth="1"/>
    <col min="13835" max="13835" width="8.85546875" style="65" customWidth="1"/>
    <col min="13836" max="13836" width="6.42578125" style="65" customWidth="1"/>
    <col min="13837" max="13837" width="8.85546875" style="65" customWidth="1"/>
    <col min="13838" max="13839" width="11.42578125" style="65"/>
    <col min="13840" max="13840" width="4.7109375" style="65" customWidth="1"/>
    <col min="13841" max="13841" width="5" style="65" customWidth="1"/>
    <col min="13842" max="13842" width="2.28515625" style="65" customWidth="1"/>
    <col min="13843" max="13843" width="26" style="65" customWidth="1"/>
    <col min="13844" max="13844" width="8" style="65" customWidth="1"/>
    <col min="13845" max="13845" width="1" style="65" customWidth="1"/>
    <col min="13846" max="13846" width="6.7109375" style="65" customWidth="1"/>
    <col min="13847" max="13847" width="1" style="65" customWidth="1"/>
    <col min="13848" max="13848" width="6.7109375" style="65" customWidth="1"/>
    <col min="13849" max="13849" width="1" style="65" customWidth="1"/>
    <col min="13850" max="13850" width="6.7109375" style="65" customWidth="1"/>
    <col min="13851" max="13851" width="1" style="65" customWidth="1"/>
    <col min="13852" max="13852" width="6.7109375" style="65" customWidth="1"/>
    <col min="13853" max="13853" width="1" style="65" customWidth="1"/>
    <col min="13854" max="13854" width="6.7109375" style="65" customWidth="1"/>
    <col min="13855" max="13855" width="1" style="65" customWidth="1"/>
    <col min="13856" max="13857" width="6.7109375" style="65" customWidth="1"/>
    <col min="13858" max="14080" width="11.42578125" style="65"/>
    <col min="14081" max="14083" width="0" style="65" hidden="1" customWidth="1"/>
    <col min="14084" max="14084" width="3.28515625" style="65" customWidth="1"/>
    <col min="14085" max="14085" width="7.42578125" style="65" customWidth="1"/>
    <col min="14086" max="14086" width="61.5703125" style="65" customWidth="1"/>
    <col min="14087" max="14087" width="1" style="65" customWidth="1"/>
    <col min="14088" max="14088" width="7.5703125" style="65" customWidth="1"/>
    <col min="14089" max="14089" width="7.85546875" style="65" bestFit="1" customWidth="1"/>
    <col min="14090" max="14090" width="6.7109375" style="65" customWidth="1"/>
    <col min="14091" max="14091" width="8.85546875" style="65" customWidth="1"/>
    <col min="14092" max="14092" width="6.42578125" style="65" customWidth="1"/>
    <col min="14093" max="14093" width="8.85546875" style="65" customWidth="1"/>
    <col min="14094" max="14095" width="11.42578125" style="65"/>
    <col min="14096" max="14096" width="4.7109375" style="65" customWidth="1"/>
    <col min="14097" max="14097" width="5" style="65" customWidth="1"/>
    <col min="14098" max="14098" width="2.28515625" style="65" customWidth="1"/>
    <col min="14099" max="14099" width="26" style="65" customWidth="1"/>
    <col min="14100" max="14100" width="8" style="65" customWidth="1"/>
    <col min="14101" max="14101" width="1" style="65" customWidth="1"/>
    <col min="14102" max="14102" width="6.7109375" style="65" customWidth="1"/>
    <col min="14103" max="14103" width="1" style="65" customWidth="1"/>
    <col min="14104" max="14104" width="6.7109375" style="65" customWidth="1"/>
    <col min="14105" max="14105" width="1" style="65" customWidth="1"/>
    <col min="14106" max="14106" width="6.7109375" style="65" customWidth="1"/>
    <col min="14107" max="14107" width="1" style="65" customWidth="1"/>
    <col min="14108" max="14108" width="6.7109375" style="65" customWidth="1"/>
    <col min="14109" max="14109" width="1" style="65" customWidth="1"/>
    <col min="14110" max="14110" width="6.7109375" style="65" customWidth="1"/>
    <col min="14111" max="14111" width="1" style="65" customWidth="1"/>
    <col min="14112" max="14113" width="6.7109375" style="65" customWidth="1"/>
    <col min="14114" max="14336" width="11.42578125" style="65"/>
    <col min="14337" max="14339" width="0" style="65" hidden="1" customWidth="1"/>
    <col min="14340" max="14340" width="3.28515625" style="65" customWidth="1"/>
    <col min="14341" max="14341" width="7.42578125" style="65" customWidth="1"/>
    <col min="14342" max="14342" width="61.5703125" style="65" customWidth="1"/>
    <col min="14343" max="14343" width="1" style="65" customWidth="1"/>
    <col min="14344" max="14344" width="7.5703125" style="65" customWidth="1"/>
    <col min="14345" max="14345" width="7.85546875" style="65" bestFit="1" customWidth="1"/>
    <col min="14346" max="14346" width="6.7109375" style="65" customWidth="1"/>
    <col min="14347" max="14347" width="8.85546875" style="65" customWidth="1"/>
    <col min="14348" max="14348" width="6.42578125" style="65" customWidth="1"/>
    <col min="14349" max="14349" width="8.85546875" style="65" customWidth="1"/>
    <col min="14350" max="14351" width="11.42578125" style="65"/>
    <col min="14352" max="14352" width="4.7109375" style="65" customWidth="1"/>
    <col min="14353" max="14353" width="5" style="65" customWidth="1"/>
    <col min="14354" max="14354" width="2.28515625" style="65" customWidth="1"/>
    <col min="14355" max="14355" width="26" style="65" customWidth="1"/>
    <col min="14356" max="14356" width="8" style="65" customWidth="1"/>
    <col min="14357" max="14357" width="1" style="65" customWidth="1"/>
    <col min="14358" max="14358" width="6.7109375" style="65" customWidth="1"/>
    <col min="14359" max="14359" width="1" style="65" customWidth="1"/>
    <col min="14360" max="14360" width="6.7109375" style="65" customWidth="1"/>
    <col min="14361" max="14361" width="1" style="65" customWidth="1"/>
    <col min="14362" max="14362" width="6.7109375" style="65" customWidth="1"/>
    <col min="14363" max="14363" width="1" style="65" customWidth="1"/>
    <col min="14364" max="14364" width="6.7109375" style="65" customWidth="1"/>
    <col min="14365" max="14365" width="1" style="65" customWidth="1"/>
    <col min="14366" max="14366" width="6.7109375" style="65" customWidth="1"/>
    <col min="14367" max="14367" width="1" style="65" customWidth="1"/>
    <col min="14368" max="14369" width="6.7109375" style="65" customWidth="1"/>
    <col min="14370" max="14592" width="11.42578125" style="65"/>
    <col min="14593" max="14595" width="0" style="65" hidden="1" customWidth="1"/>
    <col min="14596" max="14596" width="3.28515625" style="65" customWidth="1"/>
    <col min="14597" max="14597" width="7.42578125" style="65" customWidth="1"/>
    <col min="14598" max="14598" width="61.5703125" style="65" customWidth="1"/>
    <col min="14599" max="14599" width="1" style="65" customWidth="1"/>
    <col min="14600" max="14600" width="7.5703125" style="65" customWidth="1"/>
    <col min="14601" max="14601" width="7.85546875" style="65" bestFit="1" customWidth="1"/>
    <col min="14602" max="14602" width="6.7109375" style="65" customWidth="1"/>
    <col min="14603" max="14603" width="8.85546875" style="65" customWidth="1"/>
    <col min="14604" max="14604" width="6.42578125" style="65" customWidth="1"/>
    <col min="14605" max="14605" width="8.85546875" style="65" customWidth="1"/>
    <col min="14606" max="14607" width="11.42578125" style="65"/>
    <col min="14608" max="14608" width="4.7109375" style="65" customWidth="1"/>
    <col min="14609" max="14609" width="5" style="65" customWidth="1"/>
    <col min="14610" max="14610" width="2.28515625" style="65" customWidth="1"/>
    <col min="14611" max="14611" width="26" style="65" customWidth="1"/>
    <col min="14612" max="14612" width="8" style="65" customWidth="1"/>
    <col min="14613" max="14613" width="1" style="65" customWidth="1"/>
    <col min="14614" max="14614" width="6.7109375" style="65" customWidth="1"/>
    <col min="14615" max="14615" width="1" style="65" customWidth="1"/>
    <col min="14616" max="14616" width="6.7109375" style="65" customWidth="1"/>
    <col min="14617" max="14617" width="1" style="65" customWidth="1"/>
    <col min="14618" max="14618" width="6.7109375" style="65" customWidth="1"/>
    <col min="14619" max="14619" width="1" style="65" customWidth="1"/>
    <col min="14620" max="14620" width="6.7109375" style="65" customWidth="1"/>
    <col min="14621" max="14621" width="1" style="65" customWidth="1"/>
    <col min="14622" max="14622" width="6.7109375" style="65" customWidth="1"/>
    <col min="14623" max="14623" width="1" style="65" customWidth="1"/>
    <col min="14624" max="14625" width="6.7109375" style="65" customWidth="1"/>
    <col min="14626" max="14848" width="11.42578125" style="65"/>
    <col min="14849" max="14851" width="0" style="65" hidden="1" customWidth="1"/>
    <col min="14852" max="14852" width="3.28515625" style="65" customWidth="1"/>
    <col min="14853" max="14853" width="7.42578125" style="65" customWidth="1"/>
    <col min="14854" max="14854" width="61.5703125" style="65" customWidth="1"/>
    <col min="14855" max="14855" width="1" style="65" customWidth="1"/>
    <col min="14856" max="14856" width="7.5703125" style="65" customWidth="1"/>
    <col min="14857" max="14857" width="7.85546875" style="65" bestFit="1" customWidth="1"/>
    <col min="14858" max="14858" width="6.7109375" style="65" customWidth="1"/>
    <col min="14859" max="14859" width="8.85546875" style="65" customWidth="1"/>
    <col min="14860" max="14860" width="6.42578125" style="65" customWidth="1"/>
    <col min="14861" max="14861" width="8.85546875" style="65" customWidth="1"/>
    <col min="14862" max="14863" width="11.42578125" style="65"/>
    <col min="14864" max="14864" width="4.7109375" style="65" customWidth="1"/>
    <col min="14865" max="14865" width="5" style="65" customWidth="1"/>
    <col min="14866" max="14866" width="2.28515625" style="65" customWidth="1"/>
    <col min="14867" max="14867" width="26" style="65" customWidth="1"/>
    <col min="14868" max="14868" width="8" style="65" customWidth="1"/>
    <col min="14869" max="14869" width="1" style="65" customWidth="1"/>
    <col min="14870" max="14870" width="6.7109375" style="65" customWidth="1"/>
    <col min="14871" max="14871" width="1" style="65" customWidth="1"/>
    <col min="14872" max="14872" width="6.7109375" style="65" customWidth="1"/>
    <col min="14873" max="14873" width="1" style="65" customWidth="1"/>
    <col min="14874" max="14874" width="6.7109375" style="65" customWidth="1"/>
    <col min="14875" max="14875" width="1" style="65" customWidth="1"/>
    <col min="14876" max="14876" width="6.7109375" style="65" customWidth="1"/>
    <col min="14877" max="14877" width="1" style="65" customWidth="1"/>
    <col min="14878" max="14878" width="6.7109375" style="65" customWidth="1"/>
    <col min="14879" max="14879" width="1" style="65" customWidth="1"/>
    <col min="14880" max="14881" width="6.7109375" style="65" customWidth="1"/>
    <col min="14882" max="15104" width="11.42578125" style="65"/>
    <col min="15105" max="15107" width="0" style="65" hidden="1" customWidth="1"/>
    <col min="15108" max="15108" width="3.28515625" style="65" customWidth="1"/>
    <col min="15109" max="15109" width="7.42578125" style="65" customWidth="1"/>
    <col min="15110" max="15110" width="61.5703125" style="65" customWidth="1"/>
    <col min="15111" max="15111" width="1" style="65" customWidth="1"/>
    <col min="15112" max="15112" width="7.5703125" style="65" customWidth="1"/>
    <col min="15113" max="15113" width="7.85546875" style="65" bestFit="1" customWidth="1"/>
    <col min="15114" max="15114" width="6.7109375" style="65" customWidth="1"/>
    <col min="15115" max="15115" width="8.85546875" style="65" customWidth="1"/>
    <col min="15116" max="15116" width="6.42578125" style="65" customWidth="1"/>
    <col min="15117" max="15117" width="8.85546875" style="65" customWidth="1"/>
    <col min="15118" max="15119" width="11.42578125" style="65"/>
    <col min="15120" max="15120" width="4.7109375" style="65" customWidth="1"/>
    <col min="15121" max="15121" width="5" style="65" customWidth="1"/>
    <col min="15122" max="15122" width="2.28515625" style="65" customWidth="1"/>
    <col min="15123" max="15123" width="26" style="65" customWidth="1"/>
    <col min="15124" max="15124" width="8" style="65" customWidth="1"/>
    <col min="15125" max="15125" width="1" style="65" customWidth="1"/>
    <col min="15126" max="15126" width="6.7109375" style="65" customWidth="1"/>
    <col min="15127" max="15127" width="1" style="65" customWidth="1"/>
    <col min="15128" max="15128" width="6.7109375" style="65" customWidth="1"/>
    <col min="15129" max="15129" width="1" style="65" customWidth="1"/>
    <col min="15130" max="15130" width="6.7109375" style="65" customWidth="1"/>
    <col min="15131" max="15131" width="1" style="65" customWidth="1"/>
    <col min="15132" max="15132" width="6.7109375" style="65" customWidth="1"/>
    <col min="15133" max="15133" width="1" style="65" customWidth="1"/>
    <col min="15134" max="15134" width="6.7109375" style="65" customWidth="1"/>
    <col min="15135" max="15135" width="1" style="65" customWidth="1"/>
    <col min="15136" max="15137" width="6.7109375" style="65" customWidth="1"/>
    <col min="15138" max="15360" width="11.42578125" style="65"/>
    <col min="15361" max="15363" width="0" style="65" hidden="1" customWidth="1"/>
    <col min="15364" max="15364" width="3.28515625" style="65" customWidth="1"/>
    <col min="15365" max="15365" width="7.42578125" style="65" customWidth="1"/>
    <col min="15366" max="15366" width="61.5703125" style="65" customWidth="1"/>
    <col min="15367" max="15367" width="1" style="65" customWidth="1"/>
    <col min="15368" max="15368" width="7.5703125" style="65" customWidth="1"/>
    <col min="15369" max="15369" width="7.85546875" style="65" bestFit="1" customWidth="1"/>
    <col min="15370" max="15370" width="6.7109375" style="65" customWidth="1"/>
    <col min="15371" max="15371" width="8.85546875" style="65" customWidth="1"/>
    <col min="15372" max="15372" width="6.42578125" style="65" customWidth="1"/>
    <col min="15373" max="15373" width="8.85546875" style="65" customWidth="1"/>
    <col min="15374" max="15375" width="11.42578125" style="65"/>
    <col min="15376" max="15376" width="4.7109375" style="65" customWidth="1"/>
    <col min="15377" max="15377" width="5" style="65" customWidth="1"/>
    <col min="15378" max="15378" width="2.28515625" style="65" customWidth="1"/>
    <col min="15379" max="15379" width="26" style="65" customWidth="1"/>
    <col min="15380" max="15380" width="8" style="65" customWidth="1"/>
    <col min="15381" max="15381" width="1" style="65" customWidth="1"/>
    <col min="15382" max="15382" width="6.7109375" style="65" customWidth="1"/>
    <col min="15383" max="15383" width="1" style="65" customWidth="1"/>
    <col min="15384" max="15384" width="6.7109375" style="65" customWidth="1"/>
    <col min="15385" max="15385" width="1" style="65" customWidth="1"/>
    <col min="15386" max="15386" width="6.7109375" style="65" customWidth="1"/>
    <col min="15387" max="15387" width="1" style="65" customWidth="1"/>
    <col min="15388" max="15388" width="6.7109375" style="65" customWidth="1"/>
    <col min="15389" max="15389" width="1" style="65" customWidth="1"/>
    <col min="15390" max="15390" width="6.7109375" style="65" customWidth="1"/>
    <col min="15391" max="15391" width="1" style="65" customWidth="1"/>
    <col min="15392" max="15393" width="6.7109375" style="65" customWidth="1"/>
    <col min="15394" max="15616" width="11.42578125" style="65"/>
    <col min="15617" max="15619" width="0" style="65" hidden="1" customWidth="1"/>
    <col min="15620" max="15620" width="3.28515625" style="65" customWidth="1"/>
    <col min="15621" max="15621" width="7.42578125" style="65" customWidth="1"/>
    <col min="15622" max="15622" width="61.5703125" style="65" customWidth="1"/>
    <col min="15623" max="15623" width="1" style="65" customWidth="1"/>
    <col min="15624" max="15624" width="7.5703125" style="65" customWidth="1"/>
    <col min="15625" max="15625" width="7.85546875" style="65" bestFit="1" customWidth="1"/>
    <col min="15626" max="15626" width="6.7109375" style="65" customWidth="1"/>
    <col min="15627" max="15627" width="8.85546875" style="65" customWidth="1"/>
    <col min="15628" max="15628" width="6.42578125" style="65" customWidth="1"/>
    <col min="15629" max="15629" width="8.85546875" style="65" customWidth="1"/>
    <col min="15630" max="15631" width="11.42578125" style="65"/>
    <col min="15632" max="15632" width="4.7109375" style="65" customWidth="1"/>
    <col min="15633" max="15633" width="5" style="65" customWidth="1"/>
    <col min="15634" max="15634" width="2.28515625" style="65" customWidth="1"/>
    <col min="15635" max="15635" width="26" style="65" customWidth="1"/>
    <col min="15636" max="15636" width="8" style="65" customWidth="1"/>
    <col min="15637" max="15637" width="1" style="65" customWidth="1"/>
    <col min="15638" max="15638" width="6.7109375" style="65" customWidth="1"/>
    <col min="15639" max="15639" width="1" style="65" customWidth="1"/>
    <col min="15640" max="15640" width="6.7109375" style="65" customWidth="1"/>
    <col min="15641" max="15641" width="1" style="65" customWidth="1"/>
    <col min="15642" max="15642" width="6.7109375" style="65" customWidth="1"/>
    <col min="15643" max="15643" width="1" style="65" customWidth="1"/>
    <col min="15644" max="15644" width="6.7109375" style="65" customWidth="1"/>
    <col min="15645" max="15645" width="1" style="65" customWidth="1"/>
    <col min="15646" max="15646" width="6.7109375" style="65" customWidth="1"/>
    <col min="15647" max="15647" width="1" style="65" customWidth="1"/>
    <col min="15648" max="15649" width="6.7109375" style="65" customWidth="1"/>
    <col min="15650" max="15872" width="11.42578125" style="65"/>
    <col min="15873" max="15875" width="0" style="65" hidden="1" customWidth="1"/>
    <col min="15876" max="15876" width="3.28515625" style="65" customWidth="1"/>
    <col min="15877" max="15877" width="7.42578125" style="65" customWidth="1"/>
    <col min="15878" max="15878" width="61.5703125" style="65" customWidth="1"/>
    <col min="15879" max="15879" width="1" style="65" customWidth="1"/>
    <col min="15880" max="15880" width="7.5703125" style="65" customWidth="1"/>
    <col min="15881" max="15881" width="7.85546875" style="65" bestFit="1" customWidth="1"/>
    <col min="15882" max="15882" width="6.7109375" style="65" customWidth="1"/>
    <col min="15883" max="15883" width="8.85546875" style="65" customWidth="1"/>
    <col min="15884" max="15884" width="6.42578125" style="65" customWidth="1"/>
    <col min="15885" max="15885" width="8.85546875" style="65" customWidth="1"/>
    <col min="15886" max="15887" width="11.42578125" style="65"/>
    <col min="15888" max="15888" width="4.7109375" style="65" customWidth="1"/>
    <col min="15889" max="15889" width="5" style="65" customWidth="1"/>
    <col min="15890" max="15890" width="2.28515625" style="65" customWidth="1"/>
    <col min="15891" max="15891" width="26" style="65" customWidth="1"/>
    <col min="15892" max="15892" width="8" style="65" customWidth="1"/>
    <col min="15893" max="15893" width="1" style="65" customWidth="1"/>
    <col min="15894" max="15894" width="6.7109375" style="65" customWidth="1"/>
    <col min="15895" max="15895" width="1" style="65" customWidth="1"/>
    <col min="15896" max="15896" width="6.7109375" style="65" customWidth="1"/>
    <col min="15897" max="15897" width="1" style="65" customWidth="1"/>
    <col min="15898" max="15898" width="6.7109375" style="65" customWidth="1"/>
    <col min="15899" max="15899" width="1" style="65" customWidth="1"/>
    <col min="15900" max="15900" width="6.7109375" style="65" customWidth="1"/>
    <col min="15901" max="15901" width="1" style="65" customWidth="1"/>
    <col min="15902" max="15902" width="6.7109375" style="65" customWidth="1"/>
    <col min="15903" max="15903" width="1" style="65" customWidth="1"/>
    <col min="15904" max="15905" width="6.7109375" style="65" customWidth="1"/>
    <col min="15906" max="16128" width="11.42578125" style="65"/>
    <col min="16129" max="16131" width="0" style="65" hidden="1" customWidth="1"/>
    <col min="16132" max="16132" width="3.28515625" style="65" customWidth="1"/>
    <col min="16133" max="16133" width="7.42578125" style="65" customWidth="1"/>
    <col min="16134" max="16134" width="61.5703125" style="65" customWidth="1"/>
    <col min="16135" max="16135" width="1" style="65" customWidth="1"/>
    <col min="16136" max="16136" width="7.5703125" style="65" customWidth="1"/>
    <col min="16137" max="16137" width="7.85546875" style="65" bestFit="1" customWidth="1"/>
    <col min="16138" max="16138" width="6.7109375" style="65" customWidth="1"/>
    <col min="16139" max="16139" width="8.85546875" style="65" customWidth="1"/>
    <col min="16140" max="16140" width="6.42578125" style="65" customWidth="1"/>
    <col min="16141" max="16141" width="8.85546875" style="65" customWidth="1"/>
    <col min="16142" max="16143" width="11.42578125" style="65"/>
    <col min="16144" max="16144" width="4.7109375" style="65" customWidth="1"/>
    <col min="16145" max="16145" width="5" style="65" customWidth="1"/>
    <col min="16146" max="16146" width="2.28515625" style="65" customWidth="1"/>
    <col min="16147" max="16147" width="26" style="65" customWidth="1"/>
    <col min="16148" max="16148" width="8" style="65" customWidth="1"/>
    <col min="16149" max="16149" width="1" style="65" customWidth="1"/>
    <col min="16150" max="16150" width="6.7109375" style="65" customWidth="1"/>
    <col min="16151" max="16151" width="1" style="65" customWidth="1"/>
    <col min="16152" max="16152" width="6.7109375" style="65" customWidth="1"/>
    <col min="16153" max="16153" width="1" style="65" customWidth="1"/>
    <col min="16154" max="16154" width="6.7109375" style="65" customWidth="1"/>
    <col min="16155" max="16155" width="1" style="65" customWidth="1"/>
    <col min="16156" max="16156" width="6.7109375" style="65" customWidth="1"/>
    <col min="16157" max="16157" width="1" style="65" customWidth="1"/>
    <col min="16158" max="16158" width="6.7109375" style="65" customWidth="1"/>
    <col min="16159" max="16159" width="1" style="65" customWidth="1"/>
    <col min="16160" max="16161" width="6.7109375" style="65" customWidth="1"/>
    <col min="16162" max="16384" width="11.42578125" style="65"/>
  </cols>
  <sheetData>
    <row r="1" spans="1:34" ht="13.5" customHeight="1">
      <c r="H1" s="199"/>
      <c r="I1" s="199"/>
      <c r="J1" s="199"/>
      <c r="K1" s="199"/>
      <c r="L1" s="199"/>
      <c r="N1" s="199"/>
      <c r="O1" s="199"/>
    </row>
    <row r="2" spans="1:34" ht="3.75" customHeight="1">
      <c r="A2" s="78"/>
      <c r="B2" s="69"/>
      <c r="C2" s="91"/>
      <c r="D2" s="91"/>
      <c r="E2" s="71"/>
      <c r="F2" s="71"/>
      <c r="G2" s="71"/>
      <c r="H2" s="240"/>
      <c r="I2" s="240"/>
      <c r="J2" s="240"/>
      <c r="K2" s="240"/>
      <c r="L2" s="240"/>
      <c r="M2" s="240"/>
      <c r="N2" s="199"/>
      <c r="O2" s="199"/>
    </row>
    <row r="3" spans="1:34" ht="12.75" customHeight="1">
      <c r="A3" s="78"/>
      <c r="B3" s="69"/>
      <c r="C3" s="91"/>
      <c r="D3" s="91"/>
      <c r="E3" s="1813" t="s">
        <v>441</v>
      </c>
      <c r="F3" s="1813"/>
      <c r="G3" s="1813"/>
      <c r="H3" s="1813"/>
      <c r="I3" s="1813"/>
      <c r="J3" s="1813"/>
      <c r="K3" s="1813"/>
      <c r="L3" s="1813"/>
      <c r="M3" s="1813"/>
      <c r="N3" s="199"/>
      <c r="O3" s="71"/>
      <c r="P3" s="71"/>
      <c r="Q3" s="1813"/>
      <c r="R3" s="1813"/>
      <c r="S3" s="1813"/>
      <c r="T3" s="1813"/>
      <c r="U3" s="1813"/>
      <c r="V3" s="1813"/>
      <c r="W3" s="1813"/>
      <c r="X3" s="1813"/>
      <c r="Y3" s="1813"/>
      <c r="Z3" s="1813"/>
      <c r="AA3" s="1813"/>
      <c r="AB3" s="1813"/>
      <c r="AC3" s="1813"/>
      <c r="AD3" s="1813"/>
      <c r="AE3" s="1813"/>
    </row>
    <row r="4" spans="1:34" s="71" customFormat="1" ht="12.75" customHeight="1">
      <c r="A4" s="78"/>
      <c r="B4" s="287"/>
      <c r="C4" s="952"/>
      <c r="D4" s="952"/>
      <c r="E4" s="1813" t="s">
        <v>2</v>
      </c>
      <c r="F4" s="1813"/>
      <c r="G4" s="1813"/>
      <c r="H4" s="1813"/>
      <c r="I4" s="1813"/>
      <c r="J4" s="1813"/>
      <c r="K4" s="1813"/>
      <c r="L4" s="1813"/>
      <c r="M4" s="1813"/>
      <c r="N4" s="240"/>
      <c r="O4" s="204"/>
      <c r="P4" s="204"/>
      <c r="Q4" s="205"/>
      <c r="AG4" s="206"/>
      <c r="AH4" s="206"/>
    </row>
    <row r="5" spans="1:34" s="71" customFormat="1" ht="3" customHeight="1">
      <c r="A5" s="78"/>
      <c r="B5" s="69"/>
      <c r="C5" s="91"/>
      <c r="D5" s="91"/>
      <c r="F5" s="72"/>
      <c r="G5" s="72"/>
      <c r="H5" s="72"/>
      <c r="I5" s="914"/>
      <c r="J5" s="914"/>
      <c r="K5" s="914"/>
      <c r="L5" s="892"/>
      <c r="M5" s="375"/>
      <c r="N5" s="240"/>
      <c r="Q5" s="69"/>
    </row>
    <row r="6" spans="1:34" s="71" customFormat="1" ht="12.75" customHeight="1">
      <c r="A6" s="78"/>
      <c r="B6" s="69"/>
      <c r="C6" s="91"/>
      <c r="D6" s="91"/>
      <c r="E6" s="1856" t="s">
        <v>3</v>
      </c>
      <c r="F6" s="178"/>
      <c r="G6" s="244"/>
      <c r="H6" s="511"/>
      <c r="I6" s="511"/>
      <c r="J6" s="511"/>
      <c r="K6" s="953"/>
      <c r="L6" s="953"/>
      <c r="M6" s="377"/>
      <c r="N6" s="240"/>
      <c r="Q6" s="69"/>
    </row>
    <row r="7" spans="1:34" ht="12.75" customHeight="1">
      <c r="A7" s="78" t="s">
        <v>9</v>
      </c>
      <c r="B7" s="78" t="s">
        <v>10</v>
      </c>
      <c r="C7" s="91" t="s">
        <v>11</v>
      </c>
      <c r="D7" s="91"/>
      <c r="E7" s="1872"/>
      <c r="F7" s="97" t="s">
        <v>235</v>
      </c>
      <c r="G7" s="98"/>
      <c r="H7" s="299" t="s">
        <v>442</v>
      </c>
      <c r="I7" s="299" t="s">
        <v>443</v>
      </c>
      <c r="J7" s="299" t="s">
        <v>21</v>
      </c>
      <c r="K7" s="1936" t="s">
        <v>434</v>
      </c>
      <c r="L7" s="1936"/>
      <c r="M7" s="1928"/>
      <c r="N7" s="199"/>
      <c r="O7" s="78"/>
    </row>
    <row r="8" spans="1:34">
      <c r="A8" s="78"/>
      <c r="B8" s="69"/>
      <c r="C8" s="91"/>
      <c r="D8" s="91"/>
      <c r="E8" s="1892"/>
      <c r="F8" s="72"/>
      <c r="G8" s="173"/>
      <c r="H8" s="954"/>
      <c r="I8" s="302"/>
      <c r="J8" s="249"/>
      <c r="K8" s="955" t="s">
        <v>19</v>
      </c>
      <c r="L8" s="955" t="s">
        <v>20</v>
      </c>
      <c r="M8" s="956" t="s">
        <v>21</v>
      </c>
      <c r="N8" s="199"/>
      <c r="O8" s="71"/>
    </row>
    <row r="9" spans="1:34">
      <c r="A9" s="78"/>
      <c r="B9" s="69"/>
      <c r="C9" s="91"/>
      <c r="D9" s="91"/>
      <c r="E9" s="1861">
        <v>1401</v>
      </c>
      <c r="F9" s="102" t="s">
        <v>22</v>
      </c>
      <c r="G9" s="97"/>
      <c r="H9" s="957">
        <f>SUM(H10:H15)</f>
        <v>1</v>
      </c>
      <c r="I9" s="957">
        <f>SUM(I10:I15)</f>
        <v>12</v>
      </c>
      <c r="J9" s="957">
        <f t="shared" ref="J9:J23" si="0">SUM(H9:I9)</f>
        <v>13</v>
      </c>
      <c r="K9" s="957">
        <f>SUM(K10:K15)</f>
        <v>290</v>
      </c>
      <c r="L9" s="957">
        <f>SUM(L10:L15)</f>
        <v>170</v>
      </c>
      <c r="M9" s="958">
        <f>SUM(K9:L9)</f>
        <v>460</v>
      </c>
      <c r="N9" s="199"/>
      <c r="O9" s="71"/>
    </row>
    <row r="10" spans="1:34" ht="12" customHeight="1">
      <c r="A10" s="78">
        <v>1</v>
      </c>
      <c r="B10" s="78">
        <v>1</v>
      </c>
      <c r="C10" s="91">
        <v>11</v>
      </c>
      <c r="D10" s="91"/>
      <c r="E10" s="1862"/>
      <c r="F10" s="106" t="s">
        <v>23</v>
      </c>
      <c r="G10" s="959"/>
      <c r="H10" s="960">
        <v>1</v>
      </c>
      <c r="I10" s="960">
        <v>2</v>
      </c>
      <c r="J10" s="960">
        <f t="shared" si="0"/>
        <v>3</v>
      </c>
      <c r="K10" s="961">
        <v>130</v>
      </c>
      <c r="L10" s="960">
        <v>80</v>
      </c>
      <c r="M10" s="962">
        <f t="shared" ref="M10:M49" si="1">SUM(K10:L10)</f>
        <v>210</v>
      </c>
      <c r="N10" s="199"/>
      <c r="O10" s="199"/>
    </row>
    <row r="11" spans="1:34" ht="12" customHeight="1">
      <c r="A11" s="78">
        <v>1</v>
      </c>
      <c r="B11" s="78">
        <v>1</v>
      </c>
      <c r="C11" s="91">
        <v>5</v>
      </c>
      <c r="D11" s="91"/>
      <c r="E11" s="1862"/>
      <c r="F11" s="110" t="s">
        <v>24</v>
      </c>
      <c r="G11" s="128"/>
      <c r="H11" s="963">
        <v>0</v>
      </c>
      <c r="I11" s="963">
        <v>2</v>
      </c>
      <c r="J11" s="963">
        <f t="shared" si="0"/>
        <v>2</v>
      </c>
      <c r="K11" s="964">
        <v>20</v>
      </c>
      <c r="L11" s="963">
        <v>10</v>
      </c>
      <c r="M11" s="965">
        <f t="shared" si="1"/>
        <v>30</v>
      </c>
      <c r="N11" s="199"/>
      <c r="O11" s="199"/>
    </row>
    <row r="12" spans="1:34" ht="12" customHeight="1">
      <c r="A12" s="78">
        <v>1</v>
      </c>
      <c r="B12" s="78">
        <v>1</v>
      </c>
      <c r="C12" s="91">
        <v>12</v>
      </c>
      <c r="D12" s="91"/>
      <c r="E12" s="1862"/>
      <c r="F12" s="110" t="s">
        <v>25</v>
      </c>
      <c r="G12" s="128"/>
      <c r="H12" s="964">
        <v>0</v>
      </c>
      <c r="I12" s="963">
        <v>2</v>
      </c>
      <c r="J12" s="963">
        <f t="shared" si="0"/>
        <v>2</v>
      </c>
      <c r="K12" s="374">
        <v>40</v>
      </c>
      <c r="L12" s="374">
        <v>20</v>
      </c>
      <c r="M12" s="966">
        <f t="shared" si="1"/>
        <v>60</v>
      </c>
      <c r="N12" s="199"/>
      <c r="O12" s="199"/>
    </row>
    <row r="13" spans="1:34" ht="12" customHeight="1">
      <c r="A13" s="78">
        <v>1</v>
      </c>
      <c r="B13" s="78">
        <v>1</v>
      </c>
      <c r="C13" s="91">
        <v>2</v>
      </c>
      <c r="D13" s="91"/>
      <c r="E13" s="1862"/>
      <c r="F13" s="111" t="s">
        <v>26</v>
      </c>
      <c r="G13" s="128"/>
      <c r="H13" s="964">
        <v>0</v>
      </c>
      <c r="I13" s="963">
        <v>2</v>
      </c>
      <c r="J13" s="963">
        <f t="shared" si="0"/>
        <v>2</v>
      </c>
      <c r="K13" s="964">
        <v>40</v>
      </c>
      <c r="L13" s="963">
        <v>10</v>
      </c>
      <c r="M13" s="966">
        <f t="shared" si="1"/>
        <v>50</v>
      </c>
      <c r="N13" s="199"/>
      <c r="O13" s="199"/>
    </row>
    <row r="14" spans="1:34" ht="12" customHeight="1">
      <c r="A14" s="78">
        <v>1</v>
      </c>
      <c r="B14" s="78">
        <v>1</v>
      </c>
      <c r="C14" s="91">
        <v>4</v>
      </c>
      <c r="D14" s="91"/>
      <c r="E14" s="1862"/>
      <c r="F14" s="111" t="s">
        <v>27</v>
      </c>
      <c r="G14" s="128"/>
      <c r="H14" s="964">
        <v>0</v>
      </c>
      <c r="I14" s="963">
        <v>2</v>
      </c>
      <c r="J14" s="963">
        <f t="shared" si="0"/>
        <v>2</v>
      </c>
      <c r="K14" s="964">
        <v>20</v>
      </c>
      <c r="L14" s="963">
        <v>10</v>
      </c>
      <c r="M14" s="966">
        <f t="shared" si="1"/>
        <v>30</v>
      </c>
      <c r="N14" s="199"/>
      <c r="O14" s="199"/>
    </row>
    <row r="15" spans="1:34" ht="12" customHeight="1">
      <c r="A15" s="78">
        <v>1</v>
      </c>
      <c r="B15" s="78">
        <v>1</v>
      </c>
      <c r="C15" s="91">
        <v>1</v>
      </c>
      <c r="D15" s="91"/>
      <c r="E15" s="1863"/>
      <c r="F15" s="111" t="s">
        <v>28</v>
      </c>
      <c r="G15" s="128"/>
      <c r="H15" s="964">
        <v>0</v>
      </c>
      <c r="I15" s="963">
        <v>2</v>
      </c>
      <c r="J15" s="963">
        <f t="shared" si="0"/>
        <v>2</v>
      </c>
      <c r="K15" s="964">
        <v>40</v>
      </c>
      <c r="L15" s="963">
        <v>40</v>
      </c>
      <c r="M15" s="966">
        <f t="shared" si="1"/>
        <v>80</v>
      </c>
      <c r="N15" s="199"/>
      <c r="O15" s="199"/>
    </row>
    <row r="16" spans="1:34">
      <c r="A16" s="78"/>
      <c r="B16" s="78"/>
      <c r="C16" s="91"/>
      <c r="D16" s="91"/>
      <c r="E16" s="1862">
        <v>1402</v>
      </c>
      <c r="F16" s="113" t="s">
        <v>29</v>
      </c>
      <c r="G16" s="114"/>
      <c r="H16" s="967">
        <f>SUM(H17:H24)</f>
        <v>1</v>
      </c>
      <c r="I16" s="967">
        <f>SUM(I17:I24)</f>
        <v>18</v>
      </c>
      <c r="J16" s="967">
        <f t="shared" si="0"/>
        <v>19</v>
      </c>
      <c r="K16" s="967">
        <f>SUM(K17:K24)</f>
        <v>1628</v>
      </c>
      <c r="L16" s="967">
        <f>SUM(L17:L24)</f>
        <v>897</v>
      </c>
      <c r="M16" s="968">
        <f>SUM(K16:L16)</f>
        <v>2525</v>
      </c>
      <c r="N16" s="199"/>
      <c r="O16" s="199"/>
    </row>
    <row r="17" spans="1:15" ht="12" customHeight="1">
      <c r="A17" s="78">
        <v>2</v>
      </c>
      <c r="B17" s="78">
        <v>4</v>
      </c>
      <c r="C17" s="91">
        <v>11</v>
      </c>
      <c r="D17" s="91"/>
      <c r="E17" s="1862"/>
      <c r="F17" s="110" t="s">
        <v>30</v>
      </c>
      <c r="G17" s="128"/>
      <c r="H17" s="964">
        <v>0</v>
      </c>
      <c r="I17" s="963">
        <v>4</v>
      </c>
      <c r="J17" s="963">
        <f t="shared" si="0"/>
        <v>4</v>
      </c>
      <c r="K17" s="964">
        <v>180</v>
      </c>
      <c r="L17" s="963">
        <v>125</v>
      </c>
      <c r="M17" s="965">
        <f t="shared" si="1"/>
        <v>305</v>
      </c>
      <c r="N17" s="199"/>
      <c r="O17" s="199"/>
    </row>
    <row r="18" spans="1:15" ht="12" customHeight="1">
      <c r="A18" s="78">
        <v>2</v>
      </c>
      <c r="B18" s="78">
        <v>4</v>
      </c>
      <c r="C18" s="91">
        <v>10</v>
      </c>
      <c r="D18" s="91"/>
      <c r="E18" s="1862"/>
      <c r="F18" s="110" t="s">
        <v>31</v>
      </c>
      <c r="G18" s="128"/>
      <c r="H18" s="964">
        <v>1</v>
      </c>
      <c r="I18" s="963">
        <v>2</v>
      </c>
      <c r="J18" s="963">
        <f t="shared" si="0"/>
        <v>3</v>
      </c>
      <c r="K18" s="964">
        <v>500</v>
      </c>
      <c r="L18" s="963">
        <v>300</v>
      </c>
      <c r="M18" s="965">
        <f t="shared" si="1"/>
        <v>800</v>
      </c>
      <c r="N18" s="199"/>
      <c r="O18" s="199"/>
    </row>
    <row r="19" spans="1:15" ht="12" customHeight="1">
      <c r="A19" s="78">
        <v>2</v>
      </c>
      <c r="B19" s="78">
        <v>4</v>
      </c>
      <c r="C19" s="91">
        <v>10</v>
      </c>
      <c r="D19" s="91"/>
      <c r="E19" s="1862"/>
      <c r="F19" s="110" t="s">
        <v>32</v>
      </c>
      <c r="G19" s="128"/>
      <c r="H19" s="964">
        <v>0</v>
      </c>
      <c r="I19" s="963">
        <v>2</v>
      </c>
      <c r="J19" s="963">
        <f t="shared" si="0"/>
        <v>2</v>
      </c>
      <c r="K19" s="964">
        <v>200</v>
      </c>
      <c r="L19" s="963">
        <v>90</v>
      </c>
      <c r="M19" s="965">
        <f t="shared" si="1"/>
        <v>290</v>
      </c>
      <c r="N19" s="199"/>
      <c r="O19" s="199"/>
    </row>
    <row r="20" spans="1:15" ht="12" customHeight="1">
      <c r="A20" s="78">
        <v>2</v>
      </c>
      <c r="B20" s="78">
        <v>4</v>
      </c>
      <c r="C20" s="91">
        <v>3</v>
      </c>
      <c r="D20" s="91"/>
      <c r="E20" s="1862"/>
      <c r="F20" s="110" t="s">
        <v>33</v>
      </c>
      <c r="G20" s="128"/>
      <c r="H20" s="964">
        <v>0</v>
      </c>
      <c r="I20" s="963">
        <v>2</v>
      </c>
      <c r="J20" s="963">
        <f t="shared" si="0"/>
        <v>2</v>
      </c>
      <c r="K20" s="964">
        <v>298</v>
      </c>
      <c r="L20" s="963">
        <v>162</v>
      </c>
      <c r="M20" s="965">
        <f t="shared" si="1"/>
        <v>460</v>
      </c>
      <c r="N20" s="199"/>
      <c r="O20" s="199"/>
    </row>
    <row r="21" spans="1:15" ht="12" customHeight="1">
      <c r="A21" s="78">
        <v>2</v>
      </c>
      <c r="B21" s="78">
        <v>4</v>
      </c>
      <c r="C21" s="91">
        <v>7</v>
      </c>
      <c r="D21" s="91"/>
      <c r="E21" s="1862"/>
      <c r="F21" s="110" t="s">
        <v>34</v>
      </c>
      <c r="G21" s="128"/>
      <c r="H21" s="964">
        <v>0</v>
      </c>
      <c r="I21" s="963">
        <v>2</v>
      </c>
      <c r="J21" s="963">
        <f t="shared" si="0"/>
        <v>2</v>
      </c>
      <c r="K21" s="964">
        <v>100</v>
      </c>
      <c r="L21" s="963">
        <v>40</v>
      </c>
      <c r="M21" s="965">
        <f t="shared" si="1"/>
        <v>140</v>
      </c>
      <c r="N21" s="199"/>
      <c r="O21" s="199"/>
    </row>
    <row r="22" spans="1:15" ht="12" customHeight="1">
      <c r="A22" s="78">
        <v>2</v>
      </c>
      <c r="B22" s="78">
        <v>4</v>
      </c>
      <c r="C22" s="91">
        <v>1</v>
      </c>
      <c r="D22" s="91"/>
      <c r="E22" s="1862"/>
      <c r="F22" s="110" t="s">
        <v>35</v>
      </c>
      <c r="G22" s="128"/>
      <c r="H22" s="964">
        <v>0</v>
      </c>
      <c r="I22" s="963">
        <v>2</v>
      </c>
      <c r="J22" s="963">
        <f t="shared" si="0"/>
        <v>2</v>
      </c>
      <c r="K22" s="964">
        <v>180</v>
      </c>
      <c r="L22" s="963">
        <v>100</v>
      </c>
      <c r="M22" s="965">
        <f t="shared" si="1"/>
        <v>280</v>
      </c>
      <c r="N22" s="199"/>
      <c r="O22" s="199"/>
    </row>
    <row r="23" spans="1:15" ht="12" customHeight="1">
      <c r="A23" s="78">
        <v>2</v>
      </c>
      <c r="B23" s="78">
        <v>4</v>
      </c>
      <c r="C23" s="91">
        <v>9</v>
      </c>
      <c r="D23" s="91"/>
      <c r="E23" s="1862"/>
      <c r="F23" s="110" t="s">
        <v>36</v>
      </c>
      <c r="G23" s="128"/>
      <c r="H23" s="964">
        <v>0</v>
      </c>
      <c r="I23" s="963">
        <v>2</v>
      </c>
      <c r="J23" s="963">
        <f t="shared" si="0"/>
        <v>2</v>
      </c>
      <c r="K23" s="964">
        <v>150</v>
      </c>
      <c r="L23" s="963">
        <v>70</v>
      </c>
      <c r="M23" s="965">
        <f t="shared" si="1"/>
        <v>220</v>
      </c>
      <c r="N23" s="199"/>
      <c r="O23" s="199"/>
    </row>
    <row r="24" spans="1:15" ht="12" customHeight="1">
      <c r="A24" s="78">
        <v>2</v>
      </c>
      <c r="B24" s="78">
        <v>4</v>
      </c>
      <c r="C24" s="91">
        <v>11</v>
      </c>
      <c r="D24" s="91"/>
      <c r="E24" s="1862"/>
      <c r="F24" s="111" t="s">
        <v>37</v>
      </c>
      <c r="G24" s="128"/>
      <c r="H24" s="964">
        <v>0</v>
      </c>
      <c r="I24" s="963">
        <v>2</v>
      </c>
      <c r="J24" s="963">
        <f>SUM(H24:I24)</f>
        <v>2</v>
      </c>
      <c r="K24" s="964">
        <v>20</v>
      </c>
      <c r="L24" s="963">
        <v>10</v>
      </c>
      <c r="M24" s="966">
        <f t="shared" si="1"/>
        <v>30</v>
      </c>
      <c r="N24" s="199"/>
      <c r="O24" s="199"/>
    </row>
    <row r="25" spans="1:15">
      <c r="A25" s="78"/>
      <c r="B25" s="78"/>
      <c r="C25" s="91"/>
      <c r="D25" s="91"/>
      <c r="E25" s="1866">
        <v>1403</v>
      </c>
      <c r="F25" s="113" t="s">
        <v>38</v>
      </c>
      <c r="G25" s="114"/>
      <c r="H25" s="967">
        <f>SUM(H26:H28)</f>
        <v>10</v>
      </c>
      <c r="I25" s="967">
        <f>SUM(I26:I28)</f>
        <v>8</v>
      </c>
      <c r="J25" s="967">
        <f>SUM(H25:I25)</f>
        <v>18</v>
      </c>
      <c r="K25" s="967">
        <f>SUM(K26:K28)</f>
        <v>470</v>
      </c>
      <c r="L25" s="967">
        <f>SUM(L26:L28)</f>
        <v>248</v>
      </c>
      <c r="M25" s="968">
        <f t="shared" si="1"/>
        <v>718</v>
      </c>
      <c r="N25" s="199"/>
      <c r="O25" s="199"/>
    </row>
    <row r="26" spans="1:15" ht="12" customHeight="1">
      <c r="A26" s="78">
        <v>3</v>
      </c>
      <c r="B26" s="78">
        <v>5</v>
      </c>
      <c r="C26" s="91">
        <v>11</v>
      </c>
      <c r="D26" s="91"/>
      <c r="E26" s="1867"/>
      <c r="F26" s="111" t="s">
        <v>39</v>
      </c>
      <c r="G26" s="128"/>
      <c r="H26" s="964">
        <v>1</v>
      </c>
      <c r="I26" s="963">
        <v>4</v>
      </c>
      <c r="J26" s="963">
        <f>SUM(H26:I26)</f>
        <v>5</v>
      </c>
      <c r="K26" s="964">
        <v>270</v>
      </c>
      <c r="L26" s="963">
        <v>120</v>
      </c>
      <c r="M26" s="966">
        <f t="shared" si="1"/>
        <v>390</v>
      </c>
      <c r="N26" s="199"/>
      <c r="O26" s="199"/>
    </row>
    <row r="27" spans="1:15" ht="12" customHeight="1">
      <c r="A27" s="78">
        <v>3</v>
      </c>
      <c r="B27" s="78">
        <v>5</v>
      </c>
      <c r="C27" s="91">
        <v>8</v>
      </c>
      <c r="D27" s="91"/>
      <c r="E27" s="1867"/>
      <c r="F27" s="111" t="s">
        <v>40</v>
      </c>
      <c r="G27" s="128"/>
      <c r="H27" s="964">
        <v>0</v>
      </c>
      <c r="I27" s="963">
        <v>2</v>
      </c>
      <c r="J27" s="963">
        <f>SUM(H27:I27)</f>
        <v>2</v>
      </c>
      <c r="K27" s="964">
        <v>80</v>
      </c>
      <c r="L27" s="963">
        <v>30</v>
      </c>
      <c r="M27" s="966">
        <f t="shared" si="1"/>
        <v>110</v>
      </c>
      <c r="N27" s="199"/>
      <c r="O27" s="199"/>
    </row>
    <row r="28" spans="1:15" ht="12" customHeight="1">
      <c r="A28" s="78">
        <v>3</v>
      </c>
      <c r="B28" s="78">
        <v>5</v>
      </c>
      <c r="C28" s="91">
        <v>10</v>
      </c>
      <c r="D28" s="91"/>
      <c r="E28" s="1867"/>
      <c r="F28" s="320" t="s">
        <v>41</v>
      </c>
      <c r="G28" s="627"/>
      <c r="H28" s="964">
        <v>9</v>
      </c>
      <c r="I28" s="963">
        <v>2</v>
      </c>
      <c r="J28" s="963">
        <f>SUM(H28:I28)</f>
        <v>11</v>
      </c>
      <c r="K28" s="964">
        <v>120</v>
      </c>
      <c r="L28" s="963">
        <v>98</v>
      </c>
      <c r="M28" s="966">
        <f t="shared" si="1"/>
        <v>218</v>
      </c>
      <c r="N28" s="199"/>
      <c r="O28" s="199"/>
    </row>
    <row r="29" spans="1:15">
      <c r="A29" s="78"/>
      <c r="B29" s="78"/>
      <c r="C29" s="91"/>
      <c r="D29" s="91"/>
      <c r="E29" s="1868">
        <v>1404</v>
      </c>
      <c r="F29" s="113" t="s">
        <v>42</v>
      </c>
      <c r="G29" s="114"/>
      <c r="H29" s="967">
        <f>SUM(H30:H31)</f>
        <v>2</v>
      </c>
      <c r="I29" s="967">
        <f>SUM(I30:I31)</f>
        <v>6</v>
      </c>
      <c r="J29" s="967">
        <f t="shared" ref="J29:J49" si="2">SUM(H29:I29)</f>
        <v>8</v>
      </c>
      <c r="K29" s="967">
        <f>SUM(K30:K31)</f>
        <v>800</v>
      </c>
      <c r="L29" s="967">
        <f>SUM(L30:L31)</f>
        <v>370</v>
      </c>
      <c r="M29" s="969">
        <f t="shared" si="1"/>
        <v>1170</v>
      </c>
      <c r="N29" s="199"/>
      <c r="O29" s="199"/>
    </row>
    <row r="30" spans="1:15" ht="12" customHeight="1">
      <c r="A30" s="78">
        <v>4</v>
      </c>
      <c r="B30" s="78">
        <v>6</v>
      </c>
      <c r="C30" s="91">
        <v>11</v>
      </c>
      <c r="D30" s="91"/>
      <c r="E30" s="1868"/>
      <c r="F30" s="110" t="s">
        <v>43</v>
      </c>
      <c r="G30" s="69"/>
      <c r="H30" s="964">
        <v>1</v>
      </c>
      <c r="I30" s="963">
        <v>4</v>
      </c>
      <c r="J30" s="963">
        <f>SUM(H30:I30)</f>
        <v>5</v>
      </c>
      <c r="K30" s="964">
        <v>420</v>
      </c>
      <c r="L30" s="963">
        <v>250</v>
      </c>
      <c r="M30" s="965">
        <f t="shared" si="1"/>
        <v>670</v>
      </c>
      <c r="N30" s="199"/>
      <c r="O30" s="199"/>
    </row>
    <row r="31" spans="1:15" ht="12" customHeight="1">
      <c r="A31" s="78">
        <v>4</v>
      </c>
      <c r="B31" s="78">
        <v>6</v>
      </c>
      <c r="C31" s="91">
        <v>11</v>
      </c>
      <c r="D31" s="91"/>
      <c r="E31" s="1868"/>
      <c r="F31" s="110" t="s">
        <v>44</v>
      </c>
      <c r="G31" s="69"/>
      <c r="H31" s="964">
        <v>1</v>
      </c>
      <c r="I31" s="963">
        <v>2</v>
      </c>
      <c r="J31" s="963">
        <f>SUM(H31:I31)</f>
        <v>3</v>
      </c>
      <c r="K31" s="964">
        <v>380</v>
      </c>
      <c r="L31" s="963">
        <v>120</v>
      </c>
      <c r="M31" s="965">
        <f t="shared" si="1"/>
        <v>500</v>
      </c>
      <c r="N31" s="199"/>
      <c r="O31" s="199"/>
    </row>
    <row r="32" spans="1:15">
      <c r="A32" s="78"/>
      <c r="B32" s="78"/>
      <c r="C32" s="91"/>
      <c r="D32" s="91"/>
      <c r="E32" s="1819">
        <v>1405</v>
      </c>
      <c r="F32" s="124" t="s">
        <v>45</v>
      </c>
      <c r="G32" s="103"/>
      <c r="H32" s="967">
        <f>SUM(H33:H37)</f>
        <v>1</v>
      </c>
      <c r="I32" s="967">
        <f>SUM(I33:I37)</f>
        <v>12</v>
      </c>
      <c r="J32" s="970">
        <f t="shared" si="2"/>
        <v>13</v>
      </c>
      <c r="K32" s="971">
        <f>SUM(K33:K37)</f>
        <v>645</v>
      </c>
      <c r="L32" s="971">
        <f>SUM(L33:L37)</f>
        <v>500</v>
      </c>
      <c r="M32" s="972">
        <f t="shared" si="1"/>
        <v>1145</v>
      </c>
      <c r="N32" s="199"/>
      <c r="O32" s="199"/>
    </row>
    <row r="33" spans="1:13" ht="12" customHeight="1">
      <c r="A33" s="78">
        <v>5</v>
      </c>
      <c r="B33" s="78">
        <v>4</v>
      </c>
      <c r="C33" s="91">
        <v>8</v>
      </c>
      <c r="D33" s="91"/>
      <c r="E33" s="1890"/>
      <c r="F33" s="973" t="s">
        <v>46</v>
      </c>
      <c r="G33" s="959"/>
      <c r="H33" s="961">
        <v>0</v>
      </c>
      <c r="I33" s="960">
        <v>2</v>
      </c>
      <c r="J33" s="960">
        <f t="shared" si="2"/>
        <v>2</v>
      </c>
      <c r="K33" s="961">
        <v>200</v>
      </c>
      <c r="L33" s="960">
        <v>100</v>
      </c>
      <c r="M33" s="962">
        <f t="shared" si="1"/>
        <v>300</v>
      </c>
    </row>
    <row r="34" spans="1:13" ht="12" customHeight="1">
      <c r="A34" s="284">
        <v>5</v>
      </c>
      <c r="B34" s="284">
        <v>4</v>
      </c>
      <c r="C34" s="91">
        <v>8</v>
      </c>
      <c r="D34" s="91"/>
      <c r="E34" s="1890"/>
      <c r="F34" s="110" t="s">
        <v>47</v>
      </c>
      <c r="G34" s="128"/>
      <c r="H34" s="974">
        <v>0</v>
      </c>
      <c r="I34" s="974">
        <v>2</v>
      </c>
      <c r="J34" s="974">
        <f t="shared" si="2"/>
        <v>2</v>
      </c>
      <c r="K34" s="974">
        <v>150</v>
      </c>
      <c r="L34" s="974">
        <v>100</v>
      </c>
      <c r="M34" s="965">
        <f t="shared" si="1"/>
        <v>250</v>
      </c>
    </row>
    <row r="35" spans="1:13" s="71" customFormat="1" ht="12" customHeight="1">
      <c r="A35" s="78">
        <v>5</v>
      </c>
      <c r="B35" s="78">
        <v>5</v>
      </c>
      <c r="C35" s="91">
        <v>11</v>
      </c>
      <c r="D35" s="91"/>
      <c r="E35" s="1890"/>
      <c r="F35" s="110" t="s">
        <v>48</v>
      </c>
      <c r="G35" s="128"/>
      <c r="H35" s="974">
        <v>1</v>
      </c>
      <c r="I35" s="974">
        <v>4</v>
      </c>
      <c r="J35" s="974">
        <f t="shared" si="2"/>
        <v>5</v>
      </c>
      <c r="K35" s="974">
        <v>215</v>
      </c>
      <c r="L35" s="974">
        <v>250</v>
      </c>
      <c r="M35" s="965">
        <f t="shared" si="1"/>
        <v>465</v>
      </c>
    </row>
    <row r="36" spans="1:13" s="71" customFormat="1" ht="12" customHeight="1">
      <c r="A36" s="78">
        <v>5</v>
      </c>
      <c r="B36" s="78">
        <v>5</v>
      </c>
      <c r="C36" s="91">
        <v>13</v>
      </c>
      <c r="D36" s="91"/>
      <c r="E36" s="1890"/>
      <c r="F36" s="119" t="s">
        <v>444</v>
      </c>
      <c r="G36" s="525"/>
      <c r="H36" s="974">
        <v>0</v>
      </c>
      <c r="I36" s="974">
        <v>2</v>
      </c>
      <c r="J36" s="974">
        <f>SUM(H36:I36)</f>
        <v>2</v>
      </c>
      <c r="K36" s="974">
        <v>60</v>
      </c>
      <c r="L36" s="974">
        <v>30</v>
      </c>
      <c r="M36" s="966">
        <f>SUM(K36:L36)</f>
        <v>90</v>
      </c>
    </row>
    <row r="37" spans="1:13" ht="12" customHeight="1">
      <c r="A37" s="284">
        <v>5</v>
      </c>
      <c r="B37" s="284">
        <v>4</v>
      </c>
      <c r="C37" s="91">
        <v>8</v>
      </c>
      <c r="D37" s="91"/>
      <c r="E37" s="1890"/>
      <c r="F37" s="269" t="s">
        <v>49</v>
      </c>
      <c r="G37" s="533"/>
      <c r="H37" s="975">
        <v>0</v>
      </c>
      <c r="I37" s="975">
        <v>2</v>
      </c>
      <c r="J37" s="975">
        <f t="shared" si="2"/>
        <v>2</v>
      </c>
      <c r="K37" s="975">
        <v>20</v>
      </c>
      <c r="L37" s="975">
        <v>20</v>
      </c>
      <c r="M37" s="976">
        <f t="shared" si="1"/>
        <v>40</v>
      </c>
    </row>
    <row r="38" spans="1:13">
      <c r="B38" s="284"/>
      <c r="C38" s="91"/>
      <c r="D38" s="91"/>
      <c r="E38" s="1824">
        <v>1406</v>
      </c>
      <c r="F38" s="977" t="s">
        <v>50</v>
      </c>
      <c r="G38" s="72"/>
      <c r="H38" s="978">
        <f>SUM(H39:H42)</f>
        <v>1</v>
      </c>
      <c r="I38" s="978">
        <f>SUM(I39:I42)</f>
        <v>8</v>
      </c>
      <c r="J38" s="978">
        <f t="shared" si="2"/>
        <v>9</v>
      </c>
      <c r="K38" s="978">
        <f>SUM(K39:K42)</f>
        <v>384</v>
      </c>
      <c r="L38" s="978">
        <f>SUM(L39:L42)</f>
        <v>366</v>
      </c>
      <c r="M38" s="979">
        <f t="shared" si="1"/>
        <v>750</v>
      </c>
    </row>
    <row r="39" spans="1:13" ht="12" customHeight="1">
      <c r="A39" s="284">
        <v>6</v>
      </c>
      <c r="B39" s="284">
        <v>2</v>
      </c>
      <c r="C39" s="91">
        <v>11</v>
      </c>
      <c r="D39" s="91"/>
      <c r="E39" s="1824"/>
      <c r="F39" s="110" t="s">
        <v>51</v>
      </c>
      <c r="G39" s="128"/>
      <c r="H39" s="974">
        <v>1</v>
      </c>
      <c r="I39" s="974">
        <v>4</v>
      </c>
      <c r="J39" s="974">
        <f t="shared" si="2"/>
        <v>5</v>
      </c>
      <c r="K39" s="974">
        <v>310</v>
      </c>
      <c r="L39" s="974">
        <v>300</v>
      </c>
      <c r="M39" s="965">
        <f t="shared" si="1"/>
        <v>610</v>
      </c>
    </row>
    <row r="40" spans="1:13" ht="12" customHeight="1">
      <c r="A40" s="284">
        <v>6</v>
      </c>
      <c r="B40" s="284">
        <v>2</v>
      </c>
      <c r="C40" s="91">
        <v>10</v>
      </c>
      <c r="D40" s="91"/>
      <c r="E40" s="1824"/>
      <c r="F40" s="110" t="s">
        <v>52</v>
      </c>
      <c r="G40" s="128"/>
      <c r="H40" s="974">
        <v>0</v>
      </c>
      <c r="I40" s="974">
        <v>2</v>
      </c>
      <c r="J40" s="974">
        <f t="shared" si="2"/>
        <v>2</v>
      </c>
      <c r="K40" s="974">
        <v>44</v>
      </c>
      <c r="L40" s="974">
        <v>40</v>
      </c>
      <c r="M40" s="965">
        <f t="shared" si="1"/>
        <v>84</v>
      </c>
    </row>
    <row r="41" spans="1:13" ht="12" customHeight="1">
      <c r="A41" s="284">
        <v>6</v>
      </c>
      <c r="B41" s="284">
        <v>2</v>
      </c>
      <c r="C41" s="91">
        <v>10</v>
      </c>
      <c r="D41" s="91"/>
      <c r="E41" s="1824"/>
      <c r="F41" s="110" t="s">
        <v>53</v>
      </c>
      <c r="G41" s="128"/>
      <c r="H41" s="974">
        <v>0</v>
      </c>
      <c r="I41" s="974">
        <v>2</v>
      </c>
      <c r="J41" s="974">
        <f t="shared" si="2"/>
        <v>2</v>
      </c>
      <c r="K41" s="974">
        <v>30</v>
      </c>
      <c r="L41" s="974">
        <v>26</v>
      </c>
      <c r="M41" s="966">
        <f t="shared" si="1"/>
        <v>56</v>
      </c>
    </row>
    <row r="42" spans="1:13" ht="12" customHeight="1">
      <c r="A42" s="284">
        <v>6</v>
      </c>
      <c r="B42" s="284">
        <v>4</v>
      </c>
      <c r="C42" s="91">
        <v>11</v>
      </c>
      <c r="D42" s="91"/>
      <c r="E42" s="1824"/>
      <c r="F42" s="110" t="s">
        <v>54</v>
      </c>
      <c r="G42" s="128"/>
      <c r="H42" s="974">
        <v>0</v>
      </c>
      <c r="I42" s="974">
        <v>0</v>
      </c>
      <c r="J42" s="974">
        <f t="shared" si="2"/>
        <v>0</v>
      </c>
      <c r="K42" s="974">
        <v>0</v>
      </c>
      <c r="L42" s="974">
        <v>0</v>
      </c>
      <c r="M42" s="966">
        <f t="shared" si="1"/>
        <v>0</v>
      </c>
    </row>
    <row r="43" spans="1:13">
      <c r="B43" s="284"/>
      <c r="C43" s="91"/>
      <c r="D43" s="91"/>
      <c r="E43" s="1821">
        <v>1407</v>
      </c>
      <c r="F43" s="124" t="s">
        <v>55</v>
      </c>
      <c r="G43" s="114"/>
      <c r="H43" s="980">
        <f>SUM(H44:H45)</f>
        <v>0</v>
      </c>
      <c r="I43" s="980">
        <f>SUM(I44:I45)</f>
        <v>1</v>
      </c>
      <c r="J43" s="980">
        <f t="shared" si="2"/>
        <v>1</v>
      </c>
      <c r="K43" s="980">
        <f>SUM(K44:K45)</f>
        <v>8</v>
      </c>
      <c r="L43" s="980">
        <f>SUM(L44:L45)</f>
        <v>20</v>
      </c>
      <c r="M43" s="968">
        <f t="shared" si="1"/>
        <v>28</v>
      </c>
    </row>
    <row r="44" spans="1:13" ht="12" customHeight="1">
      <c r="A44" s="284">
        <v>7</v>
      </c>
      <c r="B44" s="284">
        <v>3</v>
      </c>
      <c r="C44" s="91">
        <v>11</v>
      </c>
      <c r="D44" s="91"/>
      <c r="E44" s="1822"/>
      <c r="F44" s="110" t="s">
        <v>130</v>
      </c>
      <c r="G44" s="128"/>
      <c r="H44" s="974">
        <v>0</v>
      </c>
      <c r="I44" s="974">
        <v>0</v>
      </c>
      <c r="J44" s="974">
        <f t="shared" si="2"/>
        <v>0</v>
      </c>
      <c r="K44" s="974">
        <v>0</v>
      </c>
      <c r="L44" s="974">
        <v>0</v>
      </c>
      <c r="M44" s="966">
        <f>SUM(K44:L44)</f>
        <v>0</v>
      </c>
    </row>
    <row r="45" spans="1:13" ht="12" customHeight="1">
      <c r="A45" s="284">
        <v>7</v>
      </c>
      <c r="B45" s="284">
        <v>6</v>
      </c>
      <c r="C45" s="91">
        <v>10</v>
      </c>
      <c r="D45" s="91"/>
      <c r="E45" s="1823"/>
      <c r="F45" s="111" t="s">
        <v>57</v>
      </c>
      <c r="G45" s="128"/>
      <c r="H45" s="974">
        <v>0</v>
      </c>
      <c r="I45" s="974">
        <v>1</v>
      </c>
      <c r="J45" s="974">
        <f t="shared" si="2"/>
        <v>1</v>
      </c>
      <c r="K45" s="974">
        <v>8</v>
      </c>
      <c r="L45" s="974">
        <v>20</v>
      </c>
      <c r="M45" s="966">
        <f t="shared" si="1"/>
        <v>28</v>
      </c>
    </row>
    <row r="46" spans="1:13">
      <c r="B46" s="284"/>
      <c r="C46" s="91"/>
      <c r="D46" s="91"/>
      <c r="E46" s="1861">
        <v>1408</v>
      </c>
      <c r="F46" s="124" t="s">
        <v>58</v>
      </c>
      <c r="G46" s="127"/>
      <c r="H46" s="980">
        <f>SUM(H47:H49)</f>
        <v>0</v>
      </c>
      <c r="I46" s="980">
        <f>SUM(I47:I49)</f>
        <v>0</v>
      </c>
      <c r="J46" s="980">
        <f t="shared" si="2"/>
        <v>0</v>
      </c>
      <c r="K46" s="980">
        <f>SUM(K47:K49)</f>
        <v>0</v>
      </c>
      <c r="L46" s="980">
        <f>SUM(L47:L49)</f>
        <v>0</v>
      </c>
      <c r="M46" s="968">
        <f t="shared" si="1"/>
        <v>0</v>
      </c>
    </row>
    <row r="47" spans="1:13" ht="12" customHeight="1">
      <c r="A47" s="284">
        <v>8</v>
      </c>
      <c r="B47" s="284">
        <v>4</v>
      </c>
      <c r="C47" s="91">
        <v>11</v>
      </c>
      <c r="D47" s="91"/>
      <c r="E47" s="1862"/>
      <c r="F47" s="129" t="s">
        <v>131</v>
      </c>
      <c r="G47" s="128"/>
      <c r="H47" s="964">
        <v>0</v>
      </c>
      <c r="I47" s="963">
        <v>0</v>
      </c>
      <c r="J47" s="963">
        <f t="shared" si="2"/>
        <v>0</v>
      </c>
      <c r="K47" s="963">
        <v>0</v>
      </c>
      <c r="L47" s="963">
        <v>0</v>
      </c>
      <c r="M47" s="966">
        <f t="shared" si="1"/>
        <v>0</v>
      </c>
    </row>
    <row r="48" spans="1:13" ht="12" customHeight="1">
      <c r="A48" s="284">
        <v>8</v>
      </c>
      <c r="B48" s="284">
        <v>4</v>
      </c>
      <c r="C48" s="91">
        <v>11</v>
      </c>
      <c r="D48" s="91"/>
      <c r="E48" s="1862"/>
      <c r="F48" s="129" t="s">
        <v>132</v>
      </c>
      <c r="G48" s="128"/>
      <c r="H48" s="964">
        <v>0</v>
      </c>
      <c r="I48" s="963">
        <v>0</v>
      </c>
      <c r="J48" s="963">
        <f t="shared" si="2"/>
        <v>0</v>
      </c>
      <c r="K48" s="963">
        <v>0</v>
      </c>
      <c r="L48" s="963">
        <v>0</v>
      </c>
      <c r="M48" s="965">
        <f t="shared" si="1"/>
        <v>0</v>
      </c>
    </row>
    <row r="49" spans="1:13" ht="12" customHeight="1">
      <c r="A49" s="284">
        <v>8</v>
      </c>
      <c r="B49" s="284">
        <v>5</v>
      </c>
      <c r="C49" s="371">
        <v>11</v>
      </c>
      <c r="E49" s="1862"/>
      <c r="F49" s="128" t="s">
        <v>61</v>
      </c>
      <c r="G49" s="128"/>
      <c r="H49" s="964">
        <v>0</v>
      </c>
      <c r="I49" s="963">
        <v>0</v>
      </c>
      <c r="J49" s="963">
        <f t="shared" si="2"/>
        <v>0</v>
      </c>
      <c r="K49" s="963">
        <v>0</v>
      </c>
      <c r="L49" s="963">
        <v>0</v>
      </c>
      <c r="M49" s="965">
        <f t="shared" si="1"/>
        <v>0</v>
      </c>
    </row>
    <row r="50" spans="1:13" ht="12" customHeight="1">
      <c r="B50" s="284"/>
      <c r="E50" s="1937"/>
      <c r="F50" s="102" t="s">
        <v>63</v>
      </c>
      <c r="G50" s="959"/>
      <c r="H50" s="981">
        <f>SUM(H51)</f>
        <v>0</v>
      </c>
      <c r="I50" s="981">
        <f>SUM(I51)</f>
        <v>1</v>
      </c>
      <c r="J50" s="981">
        <f>SUM(J51)</f>
        <v>1</v>
      </c>
      <c r="K50" s="982">
        <f>SUM(K51)</f>
        <v>20</v>
      </c>
      <c r="L50" s="982">
        <f>SUM(L51)</f>
        <v>10</v>
      </c>
      <c r="M50" s="983">
        <f>SUM(K50:L50)</f>
        <v>30</v>
      </c>
    </row>
    <row r="51" spans="1:13" ht="12" customHeight="1">
      <c r="A51" s="284">
        <v>9</v>
      </c>
      <c r="B51" s="284">
        <v>5</v>
      </c>
      <c r="C51" s="371">
        <v>10</v>
      </c>
      <c r="E51" s="1938"/>
      <c r="F51" s="973" t="s">
        <v>64</v>
      </c>
      <c r="G51" s="984"/>
      <c r="H51" s="960">
        <v>0</v>
      </c>
      <c r="I51" s="960">
        <v>1</v>
      </c>
      <c r="J51" s="960">
        <v>1</v>
      </c>
      <c r="K51" s="960">
        <v>20</v>
      </c>
      <c r="L51" s="960">
        <v>10</v>
      </c>
      <c r="M51" s="962">
        <f>SUM(K51:L51)</f>
        <v>30</v>
      </c>
    </row>
    <row r="52" spans="1:13" ht="13.5" customHeight="1">
      <c r="F52" s="338" t="s">
        <v>21</v>
      </c>
      <c r="G52" s="985"/>
      <c r="H52" s="81">
        <f t="shared" ref="H52:M52" si="3">SUM(H9+H16+H25+H29+H32+H38+H43+H46+H50)</f>
        <v>16</v>
      </c>
      <c r="I52" s="81">
        <f t="shared" si="3"/>
        <v>66</v>
      </c>
      <c r="J52" s="81">
        <f t="shared" si="3"/>
        <v>82</v>
      </c>
      <c r="K52" s="81">
        <f t="shared" si="3"/>
        <v>4245</v>
      </c>
      <c r="L52" s="81">
        <f t="shared" si="3"/>
        <v>2581</v>
      </c>
      <c r="M52" s="986">
        <f t="shared" si="3"/>
        <v>6826</v>
      </c>
    </row>
    <row r="53" spans="1:13" ht="10.5" customHeight="1">
      <c r="E53" s="279"/>
      <c r="F53" s="82" t="s">
        <v>414</v>
      </c>
      <c r="G53" s="69"/>
    </row>
    <row r="54" spans="1:13" ht="9" customHeight="1">
      <c r="E54" s="279"/>
    </row>
    <row r="55" spans="1:13" ht="9" customHeight="1"/>
    <row r="56" spans="1:13" ht="9" customHeight="1">
      <c r="E56" s="279"/>
    </row>
    <row r="57" spans="1:13" ht="9" customHeight="1">
      <c r="E57" s="279"/>
    </row>
    <row r="58" spans="1:13" ht="9" customHeight="1"/>
    <row r="59" spans="1:13" ht="9" customHeight="1"/>
    <row r="60" spans="1:13" ht="9" customHeight="1"/>
    <row r="61" spans="1:13" ht="9" customHeight="1"/>
    <row r="62" spans="1:13" ht="9" customHeight="1"/>
    <row r="63" spans="1:13" ht="9" customHeight="1"/>
    <row r="64" spans="1:13" ht="9" customHeight="1"/>
    <row r="65" ht="9" customHeight="1"/>
    <row r="66" ht="9" customHeight="1"/>
    <row r="67" ht="9" customHeight="1"/>
    <row r="68" ht="9" customHeight="1"/>
    <row r="69" ht="9" customHeight="1"/>
    <row r="70" ht="9" customHeight="1"/>
    <row r="71" ht="9" customHeight="1"/>
    <row r="72" ht="9" customHeight="1"/>
    <row r="73" ht="9" customHeight="1"/>
    <row r="74" ht="9" customHeight="1"/>
    <row r="75" ht="9" customHeight="1"/>
    <row r="76" ht="9" customHeight="1"/>
    <row r="77" ht="9" customHeight="1"/>
    <row r="78" ht="9" customHeight="1"/>
    <row r="79" ht="9" customHeight="1"/>
    <row r="8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spans="6:12" ht="9" customHeight="1"/>
    <row r="130" spans="6:12" ht="9" customHeight="1"/>
    <row r="131" spans="6:12" ht="9" customHeight="1"/>
    <row r="132" spans="6:12" ht="9" customHeight="1"/>
    <row r="133" spans="6:12" ht="9" customHeight="1"/>
    <row r="134" spans="6:12" ht="9" customHeight="1"/>
    <row r="135" spans="6:12" ht="9" customHeight="1"/>
    <row r="136" spans="6:12" ht="9" customHeight="1"/>
    <row r="137" spans="6:12" ht="9" customHeight="1"/>
    <row r="138" spans="6:12" ht="9" customHeight="1"/>
    <row r="139" spans="6:12" ht="9" customHeight="1"/>
    <row r="140" spans="6:12" ht="9" customHeight="1"/>
    <row r="141" spans="6:12" ht="9" customHeight="1"/>
    <row r="142" spans="6:12" ht="9" customHeight="1">
      <c r="F142" s="69"/>
      <c r="G142" s="69"/>
      <c r="H142" s="282"/>
      <c r="I142" s="282"/>
      <c r="J142" s="283"/>
      <c r="K142" s="283"/>
      <c r="L142" s="282"/>
    </row>
    <row r="143" spans="6:12" ht="9" customHeight="1"/>
    <row r="144" spans="6:12" ht="9" customHeight="1"/>
    <row r="145" ht="9" customHeight="1"/>
    <row r="146" ht="9" customHeight="1"/>
    <row r="147" ht="9" customHeight="1"/>
    <row r="148" ht="9" customHeight="1"/>
    <row r="149" ht="9" customHeight="1"/>
    <row r="150" ht="9" customHeight="1"/>
    <row r="151" ht="9" customHeight="1"/>
    <row r="152" ht="9" customHeight="1"/>
    <row r="153" ht="9" customHeight="1"/>
    <row r="154" ht="9" customHeight="1"/>
    <row r="155" ht="9" customHeight="1"/>
    <row r="156" ht="9" customHeight="1"/>
    <row r="157" ht="9" customHeight="1"/>
    <row r="158" ht="9" customHeight="1"/>
    <row r="159" ht="9" customHeight="1"/>
    <row r="16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sheetData>
  <mergeCells count="14">
    <mergeCell ref="E46:E49"/>
    <mergeCell ref="E50:E51"/>
    <mergeCell ref="E16:E24"/>
    <mergeCell ref="E25:E28"/>
    <mergeCell ref="E29:E31"/>
    <mergeCell ref="E32:E37"/>
    <mergeCell ref="E38:E42"/>
    <mergeCell ref="E43:E45"/>
    <mergeCell ref="E9:E15"/>
    <mergeCell ref="E3:M3"/>
    <mergeCell ref="Q3:AE3"/>
    <mergeCell ref="E4:M4"/>
    <mergeCell ref="E6:E8"/>
    <mergeCell ref="K7:M7"/>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408"/>
  <sheetViews>
    <sheetView topLeftCell="D1" workbookViewId="0">
      <selection activeCell="F28" sqref="F28"/>
    </sheetView>
  </sheetViews>
  <sheetFormatPr baseColWidth="10" defaultRowHeight="12.75"/>
  <cols>
    <col min="1" max="2" width="2.140625" style="284" hidden="1" customWidth="1"/>
    <col min="3" max="3" width="2.5703125" style="284" hidden="1" customWidth="1"/>
    <col min="4" max="4" width="2.5703125" style="284" customWidth="1"/>
    <col min="5" max="5" width="7.140625" style="65" customWidth="1"/>
    <col min="6" max="6" width="61.5703125" style="65" customWidth="1"/>
    <col min="7" max="7" width="1" style="65" customWidth="1"/>
    <col min="8" max="8" width="9.140625" style="65" customWidth="1"/>
    <col min="9" max="9" width="7.5703125" style="65" customWidth="1"/>
    <col min="10" max="10" width="7.85546875" style="65" bestFit="1" customWidth="1"/>
    <col min="11" max="11" width="6.7109375" style="65" customWidth="1"/>
    <col min="12" max="12" width="8.85546875" style="65" customWidth="1"/>
    <col min="13" max="13" width="6.42578125" style="65" customWidth="1"/>
    <col min="14" max="14" width="8.85546875" style="65" customWidth="1"/>
    <col min="15" max="16" width="11.42578125" style="65"/>
    <col min="17" max="17" width="4.7109375" style="65" customWidth="1"/>
    <col min="18" max="18" width="5" style="65" customWidth="1"/>
    <col min="19" max="19" width="2.28515625" style="65" customWidth="1"/>
    <col min="20" max="20" width="26" style="65" customWidth="1"/>
    <col min="21" max="21" width="8" style="65" customWidth="1"/>
    <col min="22" max="22" width="1" style="65" customWidth="1"/>
    <col min="23" max="23" width="6.7109375" style="65" customWidth="1"/>
    <col min="24" max="24" width="1" style="65" customWidth="1"/>
    <col min="25" max="25" width="6.7109375" style="65" customWidth="1"/>
    <col min="26" max="26" width="1" style="65" customWidth="1"/>
    <col min="27" max="27" width="6.7109375" style="65" customWidth="1"/>
    <col min="28" max="28" width="1" style="65" customWidth="1"/>
    <col min="29" max="29" width="6.7109375" style="65" customWidth="1"/>
    <col min="30" max="30" width="1" style="65" customWidth="1"/>
    <col min="31" max="31" width="6.7109375" style="65" customWidth="1"/>
    <col min="32" max="32" width="1" style="65" customWidth="1"/>
    <col min="33" max="34" width="6.7109375" style="65" customWidth="1"/>
    <col min="35" max="256" width="11.42578125" style="65"/>
    <col min="257" max="259" width="0" style="65" hidden="1" customWidth="1"/>
    <col min="260" max="260" width="2.5703125" style="65" customWidth="1"/>
    <col min="261" max="261" width="7.140625" style="65" customWidth="1"/>
    <col min="262" max="262" width="61.5703125" style="65" customWidth="1"/>
    <col min="263" max="263" width="1" style="65" customWidth="1"/>
    <col min="264" max="264" width="9.140625" style="65" customWidth="1"/>
    <col min="265" max="265" width="7.5703125" style="65" customWidth="1"/>
    <col min="266" max="266" width="7.85546875" style="65" bestFit="1" customWidth="1"/>
    <col min="267" max="267" width="6.7109375" style="65" customWidth="1"/>
    <col min="268" max="268" width="8.85546875" style="65" customWidth="1"/>
    <col min="269" max="269" width="6.42578125" style="65" customWidth="1"/>
    <col min="270" max="270" width="8.85546875" style="65" customWidth="1"/>
    <col min="271" max="272" width="11.42578125" style="65"/>
    <col min="273" max="273" width="4.7109375" style="65" customWidth="1"/>
    <col min="274" max="274" width="5" style="65" customWidth="1"/>
    <col min="275" max="275" width="2.28515625" style="65" customWidth="1"/>
    <col min="276" max="276" width="26" style="65" customWidth="1"/>
    <col min="277" max="277" width="8" style="65" customWidth="1"/>
    <col min="278" max="278" width="1" style="65" customWidth="1"/>
    <col min="279" max="279" width="6.7109375" style="65" customWidth="1"/>
    <col min="280" max="280" width="1" style="65" customWidth="1"/>
    <col min="281" max="281" width="6.7109375" style="65" customWidth="1"/>
    <col min="282" max="282" width="1" style="65" customWidth="1"/>
    <col min="283" max="283" width="6.7109375" style="65" customWidth="1"/>
    <col min="284" max="284" width="1" style="65" customWidth="1"/>
    <col min="285" max="285" width="6.7109375" style="65" customWidth="1"/>
    <col min="286" max="286" width="1" style="65" customWidth="1"/>
    <col min="287" max="287" width="6.7109375" style="65" customWidth="1"/>
    <col min="288" max="288" width="1" style="65" customWidth="1"/>
    <col min="289" max="290" width="6.7109375" style="65" customWidth="1"/>
    <col min="291" max="512" width="11.42578125" style="65"/>
    <col min="513" max="515" width="0" style="65" hidden="1" customWidth="1"/>
    <col min="516" max="516" width="2.5703125" style="65" customWidth="1"/>
    <col min="517" max="517" width="7.140625" style="65" customWidth="1"/>
    <col min="518" max="518" width="61.5703125" style="65" customWidth="1"/>
    <col min="519" max="519" width="1" style="65" customWidth="1"/>
    <col min="520" max="520" width="9.140625" style="65" customWidth="1"/>
    <col min="521" max="521" width="7.5703125" style="65" customWidth="1"/>
    <col min="522" max="522" width="7.85546875" style="65" bestFit="1" customWidth="1"/>
    <col min="523" max="523" width="6.7109375" style="65" customWidth="1"/>
    <col min="524" max="524" width="8.85546875" style="65" customWidth="1"/>
    <col min="525" max="525" width="6.42578125" style="65" customWidth="1"/>
    <col min="526" max="526" width="8.85546875" style="65" customWidth="1"/>
    <col min="527" max="528" width="11.42578125" style="65"/>
    <col min="529" max="529" width="4.7109375" style="65" customWidth="1"/>
    <col min="530" max="530" width="5" style="65" customWidth="1"/>
    <col min="531" max="531" width="2.28515625" style="65" customWidth="1"/>
    <col min="532" max="532" width="26" style="65" customWidth="1"/>
    <col min="533" max="533" width="8" style="65" customWidth="1"/>
    <col min="534" max="534" width="1" style="65" customWidth="1"/>
    <col min="535" max="535" width="6.7109375" style="65" customWidth="1"/>
    <col min="536" max="536" width="1" style="65" customWidth="1"/>
    <col min="537" max="537" width="6.7109375" style="65" customWidth="1"/>
    <col min="538" max="538" width="1" style="65" customWidth="1"/>
    <col min="539" max="539" width="6.7109375" style="65" customWidth="1"/>
    <col min="540" max="540" width="1" style="65" customWidth="1"/>
    <col min="541" max="541" width="6.7109375" style="65" customWidth="1"/>
    <col min="542" max="542" width="1" style="65" customWidth="1"/>
    <col min="543" max="543" width="6.7109375" style="65" customWidth="1"/>
    <col min="544" max="544" width="1" style="65" customWidth="1"/>
    <col min="545" max="546" width="6.7109375" style="65" customWidth="1"/>
    <col min="547" max="768" width="11.42578125" style="65"/>
    <col min="769" max="771" width="0" style="65" hidden="1" customWidth="1"/>
    <col min="772" max="772" width="2.5703125" style="65" customWidth="1"/>
    <col min="773" max="773" width="7.140625" style="65" customWidth="1"/>
    <col min="774" max="774" width="61.5703125" style="65" customWidth="1"/>
    <col min="775" max="775" width="1" style="65" customWidth="1"/>
    <col min="776" max="776" width="9.140625" style="65" customWidth="1"/>
    <col min="777" max="777" width="7.5703125" style="65" customWidth="1"/>
    <col min="778" max="778" width="7.85546875" style="65" bestFit="1" customWidth="1"/>
    <col min="779" max="779" width="6.7109375" style="65" customWidth="1"/>
    <col min="780" max="780" width="8.85546875" style="65" customWidth="1"/>
    <col min="781" max="781" width="6.42578125" style="65" customWidth="1"/>
    <col min="782" max="782" width="8.85546875" style="65" customWidth="1"/>
    <col min="783" max="784" width="11.42578125" style="65"/>
    <col min="785" max="785" width="4.7109375" style="65" customWidth="1"/>
    <col min="786" max="786" width="5" style="65" customWidth="1"/>
    <col min="787" max="787" width="2.28515625" style="65" customWidth="1"/>
    <col min="788" max="788" width="26" style="65" customWidth="1"/>
    <col min="789" max="789" width="8" style="65" customWidth="1"/>
    <col min="790" max="790" width="1" style="65" customWidth="1"/>
    <col min="791" max="791" width="6.7109375" style="65" customWidth="1"/>
    <col min="792" max="792" width="1" style="65" customWidth="1"/>
    <col min="793" max="793" width="6.7109375" style="65" customWidth="1"/>
    <col min="794" max="794" width="1" style="65" customWidth="1"/>
    <col min="795" max="795" width="6.7109375" style="65" customWidth="1"/>
    <col min="796" max="796" width="1" style="65" customWidth="1"/>
    <col min="797" max="797" width="6.7109375" style="65" customWidth="1"/>
    <col min="798" max="798" width="1" style="65" customWidth="1"/>
    <col min="799" max="799" width="6.7109375" style="65" customWidth="1"/>
    <col min="800" max="800" width="1" style="65" customWidth="1"/>
    <col min="801" max="802" width="6.7109375" style="65" customWidth="1"/>
    <col min="803" max="1024" width="11.42578125" style="65"/>
    <col min="1025" max="1027" width="0" style="65" hidden="1" customWidth="1"/>
    <col min="1028" max="1028" width="2.5703125" style="65" customWidth="1"/>
    <col min="1029" max="1029" width="7.140625" style="65" customWidth="1"/>
    <col min="1030" max="1030" width="61.5703125" style="65" customWidth="1"/>
    <col min="1031" max="1031" width="1" style="65" customWidth="1"/>
    <col min="1032" max="1032" width="9.140625" style="65" customWidth="1"/>
    <col min="1033" max="1033" width="7.5703125" style="65" customWidth="1"/>
    <col min="1034" max="1034" width="7.85546875" style="65" bestFit="1" customWidth="1"/>
    <col min="1035" max="1035" width="6.7109375" style="65" customWidth="1"/>
    <col min="1036" max="1036" width="8.85546875" style="65" customWidth="1"/>
    <col min="1037" max="1037" width="6.42578125" style="65" customWidth="1"/>
    <col min="1038" max="1038" width="8.85546875" style="65" customWidth="1"/>
    <col min="1039" max="1040" width="11.42578125" style="65"/>
    <col min="1041" max="1041" width="4.7109375" style="65" customWidth="1"/>
    <col min="1042" max="1042" width="5" style="65" customWidth="1"/>
    <col min="1043" max="1043" width="2.28515625" style="65" customWidth="1"/>
    <col min="1044" max="1044" width="26" style="65" customWidth="1"/>
    <col min="1045" max="1045" width="8" style="65" customWidth="1"/>
    <col min="1046" max="1046" width="1" style="65" customWidth="1"/>
    <col min="1047" max="1047" width="6.7109375" style="65" customWidth="1"/>
    <col min="1048" max="1048" width="1" style="65" customWidth="1"/>
    <col min="1049" max="1049" width="6.7109375" style="65" customWidth="1"/>
    <col min="1050" max="1050" width="1" style="65" customWidth="1"/>
    <col min="1051" max="1051" width="6.7109375" style="65" customWidth="1"/>
    <col min="1052" max="1052" width="1" style="65" customWidth="1"/>
    <col min="1053" max="1053" width="6.7109375" style="65" customWidth="1"/>
    <col min="1054" max="1054" width="1" style="65" customWidth="1"/>
    <col min="1055" max="1055" width="6.7109375" style="65" customWidth="1"/>
    <col min="1056" max="1056" width="1" style="65" customWidth="1"/>
    <col min="1057" max="1058" width="6.7109375" style="65" customWidth="1"/>
    <col min="1059" max="1280" width="11.42578125" style="65"/>
    <col min="1281" max="1283" width="0" style="65" hidden="1" customWidth="1"/>
    <col min="1284" max="1284" width="2.5703125" style="65" customWidth="1"/>
    <col min="1285" max="1285" width="7.140625" style="65" customWidth="1"/>
    <col min="1286" max="1286" width="61.5703125" style="65" customWidth="1"/>
    <col min="1287" max="1287" width="1" style="65" customWidth="1"/>
    <col min="1288" max="1288" width="9.140625" style="65" customWidth="1"/>
    <col min="1289" max="1289" width="7.5703125" style="65" customWidth="1"/>
    <col min="1290" max="1290" width="7.85546875" style="65" bestFit="1" customWidth="1"/>
    <col min="1291" max="1291" width="6.7109375" style="65" customWidth="1"/>
    <col min="1292" max="1292" width="8.85546875" style="65" customWidth="1"/>
    <col min="1293" max="1293" width="6.42578125" style="65" customWidth="1"/>
    <col min="1294" max="1294" width="8.85546875" style="65" customWidth="1"/>
    <col min="1295" max="1296" width="11.42578125" style="65"/>
    <col min="1297" max="1297" width="4.7109375" style="65" customWidth="1"/>
    <col min="1298" max="1298" width="5" style="65" customWidth="1"/>
    <col min="1299" max="1299" width="2.28515625" style="65" customWidth="1"/>
    <col min="1300" max="1300" width="26" style="65" customWidth="1"/>
    <col min="1301" max="1301" width="8" style="65" customWidth="1"/>
    <col min="1302" max="1302" width="1" style="65" customWidth="1"/>
    <col min="1303" max="1303" width="6.7109375" style="65" customWidth="1"/>
    <col min="1304" max="1304" width="1" style="65" customWidth="1"/>
    <col min="1305" max="1305" width="6.7109375" style="65" customWidth="1"/>
    <col min="1306" max="1306" width="1" style="65" customWidth="1"/>
    <col min="1307" max="1307" width="6.7109375" style="65" customWidth="1"/>
    <col min="1308" max="1308" width="1" style="65" customWidth="1"/>
    <col min="1309" max="1309" width="6.7109375" style="65" customWidth="1"/>
    <col min="1310" max="1310" width="1" style="65" customWidth="1"/>
    <col min="1311" max="1311" width="6.7109375" style="65" customWidth="1"/>
    <col min="1312" max="1312" width="1" style="65" customWidth="1"/>
    <col min="1313" max="1314" width="6.7109375" style="65" customWidth="1"/>
    <col min="1315" max="1536" width="11.42578125" style="65"/>
    <col min="1537" max="1539" width="0" style="65" hidden="1" customWidth="1"/>
    <col min="1540" max="1540" width="2.5703125" style="65" customWidth="1"/>
    <col min="1541" max="1541" width="7.140625" style="65" customWidth="1"/>
    <col min="1542" max="1542" width="61.5703125" style="65" customWidth="1"/>
    <col min="1543" max="1543" width="1" style="65" customWidth="1"/>
    <col min="1544" max="1544" width="9.140625" style="65" customWidth="1"/>
    <col min="1545" max="1545" width="7.5703125" style="65" customWidth="1"/>
    <col min="1546" max="1546" width="7.85546875" style="65" bestFit="1" customWidth="1"/>
    <col min="1547" max="1547" width="6.7109375" style="65" customWidth="1"/>
    <col min="1548" max="1548" width="8.85546875" style="65" customWidth="1"/>
    <col min="1549" max="1549" width="6.42578125" style="65" customWidth="1"/>
    <col min="1550" max="1550" width="8.85546875" style="65" customWidth="1"/>
    <col min="1551" max="1552" width="11.42578125" style="65"/>
    <col min="1553" max="1553" width="4.7109375" style="65" customWidth="1"/>
    <col min="1554" max="1554" width="5" style="65" customWidth="1"/>
    <col min="1555" max="1555" width="2.28515625" style="65" customWidth="1"/>
    <col min="1556" max="1556" width="26" style="65" customWidth="1"/>
    <col min="1557" max="1557" width="8" style="65" customWidth="1"/>
    <col min="1558" max="1558" width="1" style="65" customWidth="1"/>
    <col min="1559" max="1559" width="6.7109375" style="65" customWidth="1"/>
    <col min="1560" max="1560" width="1" style="65" customWidth="1"/>
    <col min="1561" max="1561" width="6.7109375" style="65" customWidth="1"/>
    <col min="1562" max="1562" width="1" style="65" customWidth="1"/>
    <col min="1563" max="1563" width="6.7109375" style="65" customWidth="1"/>
    <col min="1564" max="1564" width="1" style="65" customWidth="1"/>
    <col min="1565" max="1565" width="6.7109375" style="65" customWidth="1"/>
    <col min="1566" max="1566" width="1" style="65" customWidth="1"/>
    <col min="1567" max="1567" width="6.7109375" style="65" customWidth="1"/>
    <col min="1568" max="1568" width="1" style="65" customWidth="1"/>
    <col min="1569" max="1570" width="6.7109375" style="65" customWidth="1"/>
    <col min="1571" max="1792" width="11.42578125" style="65"/>
    <col min="1793" max="1795" width="0" style="65" hidden="1" customWidth="1"/>
    <col min="1796" max="1796" width="2.5703125" style="65" customWidth="1"/>
    <col min="1797" max="1797" width="7.140625" style="65" customWidth="1"/>
    <col min="1798" max="1798" width="61.5703125" style="65" customWidth="1"/>
    <col min="1799" max="1799" width="1" style="65" customWidth="1"/>
    <col min="1800" max="1800" width="9.140625" style="65" customWidth="1"/>
    <col min="1801" max="1801" width="7.5703125" style="65" customWidth="1"/>
    <col min="1802" max="1802" width="7.85546875" style="65" bestFit="1" customWidth="1"/>
    <col min="1803" max="1803" width="6.7109375" style="65" customWidth="1"/>
    <col min="1804" max="1804" width="8.85546875" style="65" customWidth="1"/>
    <col min="1805" max="1805" width="6.42578125" style="65" customWidth="1"/>
    <col min="1806" max="1806" width="8.85546875" style="65" customWidth="1"/>
    <col min="1807" max="1808" width="11.42578125" style="65"/>
    <col min="1809" max="1809" width="4.7109375" style="65" customWidth="1"/>
    <col min="1810" max="1810" width="5" style="65" customWidth="1"/>
    <col min="1811" max="1811" width="2.28515625" style="65" customWidth="1"/>
    <col min="1812" max="1812" width="26" style="65" customWidth="1"/>
    <col min="1813" max="1813" width="8" style="65" customWidth="1"/>
    <col min="1814" max="1814" width="1" style="65" customWidth="1"/>
    <col min="1815" max="1815" width="6.7109375" style="65" customWidth="1"/>
    <col min="1816" max="1816" width="1" style="65" customWidth="1"/>
    <col min="1817" max="1817" width="6.7109375" style="65" customWidth="1"/>
    <col min="1818" max="1818" width="1" style="65" customWidth="1"/>
    <col min="1819" max="1819" width="6.7109375" style="65" customWidth="1"/>
    <col min="1820" max="1820" width="1" style="65" customWidth="1"/>
    <col min="1821" max="1821" width="6.7109375" style="65" customWidth="1"/>
    <col min="1822" max="1822" width="1" style="65" customWidth="1"/>
    <col min="1823" max="1823" width="6.7109375" style="65" customWidth="1"/>
    <col min="1824" max="1824" width="1" style="65" customWidth="1"/>
    <col min="1825" max="1826" width="6.7109375" style="65" customWidth="1"/>
    <col min="1827" max="2048" width="11.42578125" style="65"/>
    <col min="2049" max="2051" width="0" style="65" hidden="1" customWidth="1"/>
    <col min="2052" max="2052" width="2.5703125" style="65" customWidth="1"/>
    <col min="2053" max="2053" width="7.140625" style="65" customWidth="1"/>
    <col min="2054" max="2054" width="61.5703125" style="65" customWidth="1"/>
    <col min="2055" max="2055" width="1" style="65" customWidth="1"/>
    <col min="2056" max="2056" width="9.140625" style="65" customWidth="1"/>
    <col min="2057" max="2057" width="7.5703125" style="65" customWidth="1"/>
    <col min="2058" max="2058" width="7.85546875" style="65" bestFit="1" customWidth="1"/>
    <col min="2059" max="2059" width="6.7109375" style="65" customWidth="1"/>
    <col min="2060" max="2060" width="8.85546875" style="65" customWidth="1"/>
    <col min="2061" max="2061" width="6.42578125" style="65" customWidth="1"/>
    <col min="2062" max="2062" width="8.85546875" style="65" customWidth="1"/>
    <col min="2063" max="2064" width="11.42578125" style="65"/>
    <col min="2065" max="2065" width="4.7109375" style="65" customWidth="1"/>
    <col min="2066" max="2066" width="5" style="65" customWidth="1"/>
    <col min="2067" max="2067" width="2.28515625" style="65" customWidth="1"/>
    <col min="2068" max="2068" width="26" style="65" customWidth="1"/>
    <col min="2069" max="2069" width="8" style="65" customWidth="1"/>
    <col min="2070" max="2070" width="1" style="65" customWidth="1"/>
    <col min="2071" max="2071" width="6.7109375" style="65" customWidth="1"/>
    <col min="2072" max="2072" width="1" style="65" customWidth="1"/>
    <col min="2073" max="2073" width="6.7109375" style="65" customWidth="1"/>
    <col min="2074" max="2074" width="1" style="65" customWidth="1"/>
    <col min="2075" max="2075" width="6.7109375" style="65" customWidth="1"/>
    <col min="2076" max="2076" width="1" style="65" customWidth="1"/>
    <col min="2077" max="2077" width="6.7109375" style="65" customWidth="1"/>
    <col min="2078" max="2078" width="1" style="65" customWidth="1"/>
    <col min="2079" max="2079" width="6.7109375" style="65" customWidth="1"/>
    <col min="2080" max="2080" width="1" style="65" customWidth="1"/>
    <col min="2081" max="2082" width="6.7109375" style="65" customWidth="1"/>
    <col min="2083" max="2304" width="11.42578125" style="65"/>
    <col min="2305" max="2307" width="0" style="65" hidden="1" customWidth="1"/>
    <col min="2308" max="2308" width="2.5703125" style="65" customWidth="1"/>
    <col min="2309" max="2309" width="7.140625" style="65" customWidth="1"/>
    <col min="2310" max="2310" width="61.5703125" style="65" customWidth="1"/>
    <col min="2311" max="2311" width="1" style="65" customWidth="1"/>
    <col min="2312" max="2312" width="9.140625" style="65" customWidth="1"/>
    <col min="2313" max="2313" width="7.5703125" style="65" customWidth="1"/>
    <col min="2314" max="2314" width="7.85546875" style="65" bestFit="1" customWidth="1"/>
    <col min="2315" max="2315" width="6.7109375" style="65" customWidth="1"/>
    <col min="2316" max="2316" width="8.85546875" style="65" customWidth="1"/>
    <col min="2317" max="2317" width="6.42578125" style="65" customWidth="1"/>
    <col min="2318" max="2318" width="8.85546875" style="65" customWidth="1"/>
    <col min="2319" max="2320" width="11.42578125" style="65"/>
    <col min="2321" max="2321" width="4.7109375" style="65" customWidth="1"/>
    <col min="2322" max="2322" width="5" style="65" customWidth="1"/>
    <col min="2323" max="2323" width="2.28515625" style="65" customWidth="1"/>
    <col min="2324" max="2324" width="26" style="65" customWidth="1"/>
    <col min="2325" max="2325" width="8" style="65" customWidth="1"/>
    <col min="2326" max="2326" width="1" style="65" customWidth="1"/>
    <col min="2327" max="2327" width="6.7109375" style="65" customWidth="1"/>
    <col min="2328" max="2328" width="1" style="65" customWidth="1"/>
    <col min="2329" max="2329" width="6.7109375" style="65" customWidth="1"/>
    <col min="2330" max="2330" width="1" style="65" customWidth="1"/>
    <col min="2331" max="2331" width="6.7109375" style="65" customWidth="1"/>
    <col min="2332" max="2332" width="1" style="65" customWidth="1"/>
    <col min="2333" max="2333" width="6.7109375" style="65" customWidth="1"/>
    <col min="2334" max="2334" width="1" style="65" customWidth="1"/>
    <col min="2335" max="2335" width="6.7109375" style="65" customWidth="1"/>
    <col min="2336" max="2336" width="1" style="65" customWidth="1"/>
    <col min="2337" max="2338" width="6.7109375" style="65" customWidth="1"/>
    <col min="2339" max="2560" width="11.42578125" style="65"/>
    <col min="2561" max="2563" width="0" style="65" hidden="1" customWidth="1"/>
    <col min="2564" max="2564" width="2.5703125" style="65" customWidth="1"/>
    <col min="2565" max="2565" width="7.140625" style="65" customWidth="1"/>
    <col min="2566" max="2566" width="61.5703125" style="65" customWidth="1"/>
    <col min="2567" max="2567" width="1" style="65" customWidth="1"/>
    <col min="2568" max="2568" width="9.140625" style="65" customWidth="1"/>
    <col min="2569" max="2569" width="7.5703125" style="65" customWidth="1"/>
    <col min="2570" max="2570" width="7.85546875" style="65" bestFit="1" customWidth="1"/>
    <col min="2571" max="2571" width="6.7109375" style="65" customWidth="1"/>
    <col min="2572" max="2572" width="8.85546875" style="65" customWidth="1"/>
    <col min="2573" max="2573" width="6.42578125" style="65" customWidth="1"/>
    <col min="2574" max="2574" width="8.85546875" style="65" customWidth="1"/>
    <col min="2575" max="2576" width="11.42578125" style="65"/>
    <col min="2577" max="2577" width="4.7109375" style="65" customWidth="1"/>
    <col min="2578" max="2578" width="5" style="65" customWidth="1"/>
    <col min="2579" max="2579" width="2.28515625" style="65" customWidth="1"/>
    <col min="2580" max="2580" width="26" style="65" customWidth="1"/>
    <col min="2581" max="2581" width="8" style="65" customWidth="1"/>
    <col min="2582" max="2582" width="1" style="65" customWidth="1"/>
    <col min="2583" max="2583" width="6.7109375" style="65" customWidth="1"/>
    <col min="2584" max="2584" width="1" style="65" customWidth="1"/>
    <col min="2585" max="2585" width="6.7109375" style="65" customWidth="1"/>
    <col min="2586" max="2586" width="1" style="65" customWidth="1"/>
    <col min="2587" max="2587" width="6.7109375" style="65" customWidth="1"/>
    <col min="2588" max="2588" width="1" style="65" customWidth="1"/>
    <col min="2589" max="2589" width="6.7109375" style="65" customWidth="1"/>
    <col min="2590" max="2590" width="1" style="65" customWidth="1"/>
    <col min="2591" max="2591" width="6.7109375" style="65" customWidth="1"/>
    <col min="2592" max="2592" width="1" style="65" customWidth="1"/>
    <col min="2593" max="2594" width="6.7109375" style="65" customWidth="1"/>
    <col min="2595" max="2816" width="11.42578125" style="65"/>
    <col min="2817" max="2819" width="0" style="65" hidden="1" customWidth="1"/>
    <col min="2820" max="2820" width="2.5703125" style="65" customWidth="1"/>
    <col min="2821" max="2821" width="7.140625" style="65" customWidth="1"/>
    <col min="2822" max="2822" width="61.5703125" style="65" customWidth="1"/>
    <col min="2823" max="2823" width="1" style="65" customWidth="1"/>
    <col min="2824" max="2824" width="9.140625" style="65" customWidth="1"/>
    <col min="2825" max="2825" width="7.5703125" style="65" customWidth="1"/>
    <col min="2826" max="2826" width="7.85546875" style="65" bestFit="1" customWidth="1"/>
    <col min="2827" max="2827" width="6.7109375" style="65" customWidth="1"/>
    <col min="2828" max="2828" width="8.85546875" style="65" customWidth="1"/>
    <col min="2829" max="2829" width="6.42578125" style="65" customWidth="1"/>
    <col min="2830" max="2830" width="8.85546875" style="65" customWidth="1"/>
    <col min="2831" max="2832" width="11.42578125" style="65"/>
    <col min="2833" max="2833" width="4.7109375" style="65" customWidth="1"/>
    <col min="2834" max="2834" width="5" style="65" customWidth="1"/>
    <col min="2835" max="2835" width="2.28515625" style="65" customWidth="1"/>
    <col min="2836" max="2836" width="26" style="65" customWidth="1"/>
    <col min="2837" max="2837" width="8" style="65" customWidth="1"/>
    <col min="2838" max="2838" width="1" style="65" customWidth="1"/>
    <col min="2839" max="2839" width="6.7109375" style="65" customWidth="1"/>
    <col min="2840" max="2840" width="1" style="65" customWidth="1"/>
    <col min="2841" max="2841" width="6.7109375" style="65" customWidth="1"/>
    <col min="2842" max="2842" width="1" style="65" customWidth="1"/>
    <col min="2843" max="2843" width="6.7109375" style="65" customWidth="1"/>
    <col min="2844" max="2844" width="1" style="65" customWidth="1"/>
    <col min="2845" max="2845" width="6.7109375" style="65" customWidth="1"/>
    <col min="2846" max="2846" width="1" style="65" customWidth="1"/>
    <col min="2847" max="2847" width="6.7109375" style="65" customWidth="1"/>
    <col min="2848" max="2848" width="1" style="65" customWidth="1"/>
    <col min="2849" max="2850" width="6.7109375" style="65" customWidth="1"/>
    <col min="2851" max="3072" width="11.42578125" style="65"/>
    <col min="3073" max="3075" width="0" style="65" hidden="1" customWidth="1"/>
    <col min="3076" max="3076" width="2.5703125" style="65" customWidth="1"/>
    <col min="3077" max="3077" width="7.140625" style="65" customWidth="1"/>
    <col min="3078" max="3078" width="61.5703125" style="65" customWidth="1"/>
    <col min="3079" max="3079" width="1" style="65" customWidth="1"/>
    <col min="3080" max="3080" width="9.140625" style="65" customWidth="1"/>
    <col min="3081" max="3081" width="7.5703125" style="65" customWidth="1"/>
    <col min="3082" max="3082" width="7.85546875" style="65" bestFit="1" customWidth="1"/>
    <col min="3083" max="3083" width="6.7109375" style="65" customWidth="1"/>
    <col min="3084" max="3084" width="8.85546875" style="65" customWidth="1"/>
    <col min="3085" max="3085" width="6.42578125" style="65" customWidth="1"/>
    <col min="3086" max="3086" width="8.85546875" style="65" customWidth="1"/>
    <col min="3087" max="3088" width="11.42578125" style="65"/>
    <col min="3089" max="3089" width="4.7109375" style="65" customWidth="1"/>
    <col min="3090" max="3090" width="5" style="65" customWidth="1"/>
    <col min="3091" max="3091" width="2.28515625" style="65" customWidth="1"/>
    <col min="3092" max="3092" width="26" style="65" customWidth="1"/>
    <col min="3093" max="3093" width="8" style="65" customWidth="1"/>
    <col min="3094" max="3094" width="1" style="65" customWidth="1"/>
    <col min="3095" max="3095" width="6.7109375" style="65" customWidth="1"/>
    <col min="3096" max="3096" width="1" style="65" customWidth="1"/>
    <col min="3097" max="3097" width="6.7109375" style="65" customWidth="1"/>
    <col min="3098" max="3098" width="1" style="65" customWidth="1"/>
    <col min="3099" max="3099" width="6.7109375" style="65" customWidth="1"/>
    <col min="3100" max="3100" width="1" style="65" customWidth="1"/>
    <col min="3101" max="3101" width="6.7109375" style="65" customWidth="1"/>
    <col min="3102" max="3102" width="1" style="65" customWidth="1"/>
    <col min="3103" max="3103" width="6.7109375" style="65" customWidth="1"/>
    <col min="3104" max="3104" width="1" style="65" customWidth="1"/>
    <col min="3105" max="3106" width="6.7109375" style="65" customWidth="1"/>
    <col min="3107" max="3328" width="11.42578125" style="65"/>
    <col min="3329" max="3331" width="0" style="65" hidden="1" customWidth="1"/>
    <col min="3332" max="3332" width="2.5703125" style="65" customWidth="1"/>
    <col min="3333" max="3333" width="7.140625" style="65" customWidth="1"/>
    <col min="3334" max="3334" width="61.5703125" style="65" customWidth="1"/>
    <col min="3335" max="3335" width="1" style="65" customWidth="1"/>
    <col min="3336" max="3336" width="9.140625" style="65" customWidth="1"/>
    <col min="3337" max="3337" width="7.5703125" style="65" customWidth="1"/>
    <col min="3338" max="3338" width="7.85546875" style="65" bestFit="1" customWidth="1"/>
    <col min="3339" max="3339" width="6.7109375" style="65" customWidth="1"/>
    <col min="3340" max="3340" width="8.85546875" style="65" customWidth="1"/>
    <col min="3341" max="3341" width="6.42578125" style="65" customWidth="1"/>
    <col min="3342" max="3342" width="8.85546875" style="65" customWidth="1"/>
    <col min="3343" max="3344" width="11.42578125" style="65"/>
    <col min="3345" max="3345" width="4.7109375" style="65" customWidth="1"/>
    <col min="3346" max="3346" width="5" style="65" customWidth="1"/>
    <col min="3347" max="3347" width="2.28515625" style="65" customWidth="1"/>
    <col min="3348" max="3348" width="26" style="65" customWidth="1"/>
    <col min="3349" max="3349" width="8" style="65" customWidth="1"/>
    <col min="3350" max="3350" width="1" style="65" customWidth="1"/>
    <col min="3351" max="3351" width="6.7109375" style="65" customWidth="1"/>
    <col min="3352" max="3352" width="1" style="65" customWidth="1"/>
    <col min="3353" max="3353" width="6.7109375" style="65" customWidth="1"/>
    <col min="3354" max="3354" width="1" style="65" customWidth="1"/>
    <col min="3355" max="3355" width="6.7109375" style="65" customWidth="1"/>
    <col min="3356" max="3356" width="1" style="65" customWidth="1"/>
    <col min="3357" max="3357" width="6.7109375" style="65" customWidth="1"/>
    <col min="3358" max="3358" width="1" style="65" customWidth="1"/>
    <col min="3359" max="3359" width="6.7109375" style="65" customWidth="1"/>
    <col min="3360" max="3360" width="1" style="65" customWidth="1"/>
    <col min="3361" max="3362" width="6.7109375" style="65" customWidth="1"/>
    <col min="3363" max="3584" width="11.42578125" style="65"/>
    <col min="3585" max="3587" width="0" style="65" hidden="1" customWidth="1"/>
    <col min="3588" max="3588" width="2.5703125" style="65" customWidth="1"/>
    <col min="3589" max="3589" width="7.140625" style="65" customWidth="1"/>
    <col min="3590" max="3590" width="61.5703125" style="65" customWidth="1"/>
    <col min="3591" max="3591" width="1" style="65" customWidth="1"/>
    <col min="3592" max="3592" width="9.140625" style="65" customWidth="1"/>
    <col min="3593" max="3593" width="7.5703125" style="65" customWidth="1"/>
    <col min="3594" max="3594" width="7.85546875" style="65" bestFit="1" customWidth="1"/>
    <col min="3595" max="3595" width="6.7109375" style="65" customWidth="1"/>
    <col min="3596" max="3596" width="8.85546875" style="65" customWidth="1"/>
    <col min="3597" max="3597" width="6.42578125" style="65" customWidth="1"/>
    <col min="3598" max="3598" width="8.85546875" style="65" customWidth="1"/>
    <col min="3599" max="3600" width="11.42578125" style="65"/>
    <col min="3601" max="3601" width="4.7109375" style="65" customWidth="1"/>
    <col min="3602" max="3602" width="5" style="65" customWidth="1"/>
    <col min="3603" max="3603" width="2.28515625" style="65" customWidth="1"/>
    <col min="3604" max="3604" width="26" style="65" customWidth="1"/>
    <col min="3605" max="3605" width="8" style="65" customWidth="1"/>
    <col min="3606" max="3606" width="1" style="65" customWidth="1"/>
    <col min="3607" max="3607" width="6.7109375" style="65" customWidth="1"/>
    <col min="3608" max="3608" width="1" style="65" customWidth="1"/>
    <col min="3609" max="3609" width="6.7109375" style="65" customWidth="1"/>
    <col min="3610" max="3610" width="1" style="65" customWidth="1"/>
    <col min="3611" max="3611" width="6.7109375" style="65" customWidth="1"/>
    <col min="3612" max="3612" width="1" style="65" customWidth="1"/>
    <col min="3613" max="3613" width="6.7109375" style="65" customWidth="1"/>
    <col min="3614" max="3614" width="1" style="65" customWidth="1"/>
    <col min="3615" max="3615" width="6.7109375" style="65" customWidth="1"/>
    <col min="3616" max="3616" width="1" style="65" customWidth="1"/>
    <col min="3617" max="3618" width="6.7109375" style="65" customWidth="1"/>
    <col min="3619" max="3840" width="11.42578125" style="65"/>
    <col min="3841" max="3843" width="0" style="65" hidden="1" customWidth="1"/>
    <col min="3844" max="3844" width="2.5703125" style="65" customWidth="1"/>
    <col min="3845" max="3845" width="7.140625" style="65" customWidth="1"/>
    <col min="3846" max="3846" width="61.5703125" style="65" customWidth="1"/>
    <col min="3847" max="3847" width="1" style="65" customWidth="1"/>
    <col min="3848" max="3848" width="9.140625" style="65" customWidth="1"/>
    <col min="3849" max="3849" width="7.5703125" style="65" customWidth="1"/>
    <col min="3850" max="3850" width="7.85546875" style="65" bestFit="1" customWidth="1"/>
    <col min="3851" max="3851" width="6.7109375" style="65" customWidth="1"/>
    <col min="3852" max="3852" width="8.85546875" style="65" customWidth="1"/>
    <col min="3853" max="3853" width="6.42578125" style="65" customWidth="1"/>
    <col min="3854" max="3854" width="8.85546875" style="65" customWidth="1"/>
    <col min="3855" max="3856" width="11.42578125" style="65"/>
    <col min="3857" max="3857" width="4.7109375" style="65" customWidth="1"/>
    <col min="3858" max="3858" width="5" style="65" customWidth="1"/>
    <col min="3859" max="3859" width="2.28515625" style="65" customWidth="1"/>
    <col min="3860" max="3860" width="26" style="65" customWidth="1"/>
    <col min="3861" max="3861" width="8" style="65" customWidth="1"/>
    <col min="3862" max="3862" width="1" style="65" customWidth="1"/>
    <col min="3863" max="3863" width="6.7109375" style="65" customWidth="1"/>
    <col min="3864" max="3864" width="1" style="65" customWidth="1"/>
    <col min="3865" max="3865" width="6.7109375" style="65" customWidth="1"/>
    <col min="3866" max="3866" width="1" style="65" customWidth="1"/>
    <col min="3867" max="3867" width="6.7109375" style="65" customWidth="1"/>
    <col min="3868" max="3868" width="1" style="65" customWidth="1"/>
    <col min="3869" max="3869" width="6.7109375" style="65" customWidth="1"/>
    <col min="3870" max="3870" width="1" style="65" customWidth="1"/>
    <col min="3871" max="3871" width="6.7109375" style="65" customWidth="1"/>
    <col min="3872" max="3872" width="1" style="65" customWidth="1"/>
    <col min="3873" max="3874" width="6.7109375" style="65" customWidth="1"/>
    <col min="3875" max="4096" width="11.42578125" style="65"/>
    <col min="4097" max="4099" width="0" style="65" hidden="1" customWidth="1"/>
    <col min="4100" max="4100" width="2.5703125" style="65" customWidth="1"/>
    <col min="4101" max="4101" width="7.140625" style="65" customWidth="1"/>
    <col min="4102" max="4102" width="61.5703125" style="65" customWidth="1"/>
    <col min="4103" max="4103" width="1" style="65" customWidth="1"/>
    <col min="4104" max="4104" width="9.140625" style="65" customWidth="1"/>
    <col min="4105" max="4105" width="7.5703125" style="65" customWidth="1"/>
    <col min="4106" max="4106" width="7.85546875" style="65" bestFit="1" customWidth="1"/>
    <col min="4107" max="4107" width="6.7109375" style="65" customWidth="1"/>
    <col min="4108" max="4108" width="8.85546875" style="65" customWidth="1"/>
    <col min="4109" max="4109" width="6.42578125" style="65" customWidth="1"/>
    <col min="4110" max="4110" width="8.85546875" style="65" customWidth="1"/>
    <col min="4111" max="4112" width="11.42578125" style="65"/>
    <col min="4113" max="4113" width="4.7109375" style="65" customWidth="1"/>
    <col min="4114" max="4114" width="5" style="65" customWidth="1"/>
    <col min="4115" max="4115" width="2.28515625" style="65" customWidth="1"/>
    <col min="4116" max="4116" width="26" style="65" customWidth="1"/>
    <col min="4117" max="4117" width="8" style="65" customWidth="1"/>
    <col min="4118" max="4118" width="1" style="65" customWidth="1"/>
    <col min="4119" max="4119" width="6.7109375" style="65" customWidth="1"/>
    <col min="4120" max="4120" width="1" style="65" customWidth="1"/>
    <col min="4121" max="4121" width="6.7109375" style="65" customWidth="1"/>
    <col min="4122" max="4122" width="1" style="65" customWidth="1"/>
    <col min="4123" max="4123" width="6.7109375" style="65" customWidth="1"/>
    <col min="4124" max="4124" width="1" style="65" customWidth="1"/>
    <col min="4125" max="4125" width="6.7109375" style="65" customWidth="1"/>
    <col min="4126" max="4126" width="1" style="65" customWidth="1"/>
    <col min="4127" max="4127" width="6.7109375" style="65" customWidth="1"/>
    <col min="4128" max="4128" width="1" style="65" customWidth="1"/>
    <col min="4129" max="4130" width="6.7109375" style="65" customWidth="1"/>
    <col min="4131" max="4352" width="11.42578125" style="65"/>
    <col min="4353" max="4355" width="0" style="65" hidden="1" customWidth="1"/>
    <col min="4356" max="4356" width="2.5703125" style="65" customWidth="1"/>
    <col min="4357" max="4357" width="7.140625" style="65" customWidth="1"/>
    <col min="4358" max="4358" width="61.5703125" style="65" customWidth="1"/>
    <col min="4359" max="4359" width="1" style="65" customWidth="1"/>
    <col min="4360" max="4360" width="9.140625" style="65" customWidth="1"/>
    <col min="4361" max="4361" width="7.5703125" style="65" customWidth="1"/>
    <col min="4362" max="4362" width="7.85546875" style="65" bestFit="1" customWidth="1"/>
    <col min="4363" max="4363" width="6.7109375" style="65" customWidth="1"/>
    <col min="4364" max="4364" width="8.85546875" style="65" customWidth="1"/>
    <col min="4365" max="4365" width="6.42578125" style="65" customWidth="1"/>
    <col min="4366" max="4366" width="8.85546875" style="65" customWidth="1"/>
    <col min="4367" max="4368" width="11.42578125" style="65"/>
    <col min="4369" max="4369" width="4.7109375" style="65" customWidth="1"/>
    <col min="4370" max="4370" width="5" style="65" customWidth="1"/>
    <col min="4371" max="4371" width="2.28515625" style="65" customWidth="1"/>
    <col min="4372" max="4372" width="26" style="65" customWidth="1"/>
    <col min="4373" max="4373" width="8" style="65" customWidth="1"/>
    <col min="4374" max="4374" width="1" style="65" customWidth="1"/>
    <col min="4375" max="4375" width="6.7109375" style="65" customWidth="1"/>
    <col min="4376" max="4376" width="1" style="65" customWidth="1"/>
    <col min="4377" max="4377" width="6.7109375" style="65" customWidth="1"/>
    <col min="4378" max="4378" width="1" style="65" customWidth="1"/>
    <col min="4379" max="4379" width="6.7109375" style="65" customWidth="1"/>
    <col min="4380" max="4380" width="1" style="65" customWidth="1"/>
    <col min="4381" max="4381" width="6.7109375" style="65" customWidth="1"/>
    <col min="4382" max="4382" width="1" style="65" customWidth="1"/>
    <col min="4383" max="4383" width="6.7109375" style="65" customWidth="1"/>
    <col min="4384" max="4384" width="1" style="65" customWidth="1"/>
    <col min="4385" max="4386" width="6.7109375" style="65" customWidth="1"/>
    <col min="4387" max="4608" width="11.42578125" style="65"/>
    <col min="4609" max="4611" width="0" style="65" hidden="1" customWidth="1"/>
    <col min="4612" max="4612" width="2.5703125" style="65" customWidth="1"/>
    <col min="4613" max="4613" width="7.140625" style="65" customWidth="1"/>
    <col min="4614" max="4614" width="61.5703125" style="65" customWidth="1"/>
    <col min="4615" max="4615" width="1" style="65" customWidth="1"/>
    <col min="4616" max="4616" width="9.140625" style="65" customWidth="1"/>
    <col min="4617" max="4617" width="7.5703125" style="65" customWidth="1"/>
    <col min="4618" max="4618" width="7.85546875" style="65" bestFit="1" customWidth="1"/>
    <col min="4619" max="4619" width="6.7109375" style="65" customWidth="1"/>
    <col min="4620" max="4620" width="8.85546875" style="65" customWidth="1"/>
    <col min="4621" max="4621" width="6.42578125" style="65" customWidth="1"/>
    <col min="4622" max="4622" width="8.85546875" style="65" customWidth="1"/>
    <col min="4623" max="4624" width="11.42578125" style="65"/>
    <col min="4625" max="4625" width="4.7109375" style="65" customWidth="1"/>
    <col min="4626" max="4626" width="5" style="65" customWidth="1"/>
    <col min="4627" max="4627" width="2.28515625" style="65" customWidth="1"/>
    <col min="4628" max="4628" width="26" style="65" customWidth="1"/>
    <col min="4629" max="4629" width="8" style="65" customWidth="1"/>
    <col min="4630" max="4630" width="1" style="65" customWidth="1"/>
    <col min="4631" max="4631" width="6.7109375" style="65" customWidth="1"/>
    <col min="4632" max="4632" width="1" style="65" customWidth="1"/>
    <col min="4633" max="4633" width="6.7109375" style="65" customWidth="1"/>
    <col min="4634" max="4634" width="1" style="65" customWidth="1"/>
    <col min="4635" max="4635" width="6.7109375" style="65" customWidth="1"/>
    <col min="4636" max="4636" width="1" style="65" customWidth="1"/>
    <col min="4637" max="4637" width="6.7109375" style="65" customWidth="1"/>
    <col min="4638" max="4638" width="1" style="65" customWidth="1"/>
    <col min="4639" max="4639" width="6.7109375" style="65" customWidth="1"/>
    <col min="4640" max="4640" width="1" style="65" customWidth="1"/>
    <col min="4641" max="4642" width="6.7109375" style="65" customWidth="1"/>
    <col min="4643" max="4864" width="11.42578125" style="65"/>
    <col min="4865" max="4867" width="0" style="65" hidden="1" customWidth="1"/>
    <col min="4868" max="4868" width="2.5703125" style="65" customWidth="1"/>
    <col min="4869" max="4869" width="7.140625" style="65" customWidth="1"/>
    <col min="4870" max="4870" width="61.5703125" style="65" customWidth="1"/>
    <col min="4871" max="4871" width="1" style="65" customWidth="1"/>
    <col min="4872" max="4872" width="9.140625" style="65" customWidth="1"/>
    <col min="4873" max="4873" width="7.5703125" style="65" customWidth="1"/>
    <col min="4874" max="4874" width="7.85546875" style="65" bestFit="1" customWidth="1"/>
    <col min="4875" max="4875" width="6.7109375" style="65" customWidth="1"/>
    <col min="4876" max="4876" width="8.85546875" style="65" customWidth="1"/>
    <col min="4877" max="4877" width="6.42578125" style="65" customWidth="1"/>
    <col min="4878" max="4878" width="8.85546875" style="65" customWidth="1"/>
    <col min="4879" max="4880" width="11.42578125" style="65"/>
    <col min="4881" max="4881" width="4.7109375" style="65" customWidth="1"/>
    <col min="4882" max="4882" width="5" style="65" customWidth="1"/>
    <col min="4883" max="4883" width="2.28515625" style="65" customWidth="1"/>
    <col min="4884" max="4884" width="26" style="65" customWidth="1"/>
    <col min="4885" max="4885" width="8" style="65" customWidth="1"/>
    <col min="4886" max="4886" width="1" style="65" customWidth="1"/>
    <col min="4887" max="4887" width="6.7109375" style="65" customWidth="1"/>
    <col min="4888" max="4888" width="1" style="65" customWidth="1"/>
    <col min="4889" max="4889" width="6.7109375" style="65" customWidth="1"/>
    <col min="4890" max="4890" width="1" style="65" customWidth="1"/>
    <col min="4891" max="4891" width="6.7109375" style="65" customWidth="1"/>
    <col min="4892" max="4892" width="1" style="65" customWidth="1"/>
    <col min="4893" max="4893" width="6.7109375" style="65" customWidth="1"/>
    <col min="4894" max="4894" width="1" style="65" customWidth="1"/>
    <col min="4895" max="4895" width="6.7109375" style="65" customWidth="1"/>
    <col min="4896" max="4896" width="1" style="65" customWidth="1"/>
    <col min="4897" max="4898" width="6.7109375" style="65" customWidth="1"/>
    <col min="4899" max="5120" width="11.42578125" style="65"/>
    <col min="5121" max="5123" width="0" style="65" hidden="1" customWidth="1"/>
    <col min="5124" max="5124" width="2.5703125" style="65" customWidth="1"/>
    <col min="5125" max="5125" width="7.140625" style="65" customWidth="1"/>
    <col min="5126" max="5126" width="61.5703125" style="65" customWidth="1"/>
    <col min="5127" max="5127" width="1" style="65" customWidth="1"/>
    <col min="5128" max="5128" width="9.140625" style="65" customWidth="1"/>
    <col min="5129" max="5129" width="7.5703125" style="65" customWidth="1"/>
    <col min="5130" max="5130" width="7.85546875" style="65" bestFit="1" customWidth="1"/>
    <col min="5131" max="5131" width="6.7109375" style="65" customWidth="1"/>
    <col min="5132" max="5132" width="8.85546875" style="65" customWidth="1"/>
    <col min="5133" max="5133" width="6.42578125" style="65" customWidth="1"/>
    <col min="5134" max="5134" width="8.85546875" style="65" customWidth="1"/>
    <col min="5135" max="5136" width="11.42578125" style="65"/>
    <col min="5137" max="5137" width="4.7109375" style="65" customWidth="1"/>
    <col min="5138" max="5138" width="5" style="65" customWidth="1"/>
    <col min="5139" max="5139" width="2.28515625" style="65" customWidth="1"/>
    <col min="5140" max="5140" width="26" style="65" customWidth="1"/>
    <col min="5141" max="5141" width="8" style="65" customWidth="1"/>
    <col min="5142" max="5142" width="1" style="65" customWidth="1"/>
    <col min="5143" max="5143" width="6.7109375" style="65" customWidth="1"/>
    <col min="5144" max="5144" width="1" style="65" customWidth="1"/>
    <col min="5145" max="5145" width="6.7109375" style="65" customWidth="1"/>
    <col min="5146" max="5146" width="1" style="65" customWidth="1"/>
    <col min="5147" max="5147" width="6.7109375" style="65" customWidth="1"/>
    <col min="5148" max="5148" width="1" style="65" customWidth="1"/>
    <col min="5149" max="5149" width="6.7109375" style="65" customWidth="1"/>
    <col min="5150" max="5150" width="1" style="65" customWidth="1"/>
    <col min="5151" max="5151" width="6.7109375" style="65" customWidth="1"/>
    <col min="5152" max="5152" width="1" style="65" customWidth="1"/>
    <col min="5153" max="5154" width="6.7109375" style="65" customWidth="1"/>
    <col min="5155" max="5376" width="11.42578125" style="65"/>
    <col min="5377" max="5379" width="0" style="65" hidden="1" customWidth="1"/>
    <col min="5380" max="5380" width="2.5703125" style="65" customWidth="1"/>
    <col min="5381" max="5381" width="7.140625" style="65" customWidth="1"/>
    <col min="5382" max="5382" width="61.5703125" style="65" customWidth="1"/>
    <col min="5383" max="5383" width="1" style="65" customWidth="1"/>
    <col min="5384" max="5384" width="9.140625" style="65" customWidth="1"/>
    <col min="5385" max="5385" width="7.5703125" style="65" customWidth="1"/>
    <col min="5386" max="5386" width="7.85546875" style="65" bestFit="1" customWidth="1"/>
    <col min="5387" max="5387" width="6.7109375" style="65" customWidth="1"/>
    <col min="5388" max="5388" width="8.85546875" style="65" customWidth="1"/>
    <col min="5389" max="5389" width="6.42578125" style="65" customWidth="1"/>
    <col min="5390" max="5390" width="8.85546875" style="65" customWidth="1"/>
    <col min="5391" max="5392" width="11.42578125" style="65"/>
    <col min="5393" max="5393" width="4.7109375" style="65" customWidth="1"/>
    <col min="5394" max="5394" width="5" style="65" customWidth="1"/>
    <col min="5395" max="5395" width="2.28515625" style="65" customWidth="1"/>
    <col min="5396" max="5396" width="26" style="65" customWidth="1"/>
    <col min="5397" max="5397" width="8" style="65" customWidth="1"/>
    <col min="5398" max="5398" width="1" style="65" customWidth="1"/>
    <col min="5399" max="5399" width="6.7109375" style="65" customWidth="1"/>
    <col min="5400" max="5400" width="1" style="65" customWidth="1"/>
    <col min="5401" max="5401" width="6.7109375" style="65" customWidth="1"/>
    <col min="5402" max="5402" width="1" style="65" customWidth="1"/>
    <col min="5403" max="5403" width="6.7109375" style="65" customWidth="1"/>
    <col min="5404" max="5404" width="1" style="65" customWidth="1"/>
    <col min="5405" max="5405" width="6.7109375" style="65" customWidth="1"/>
    <col min="5406" max="5406" width="1" style="65" customWidth="1"/>
    <col min="5407" max="5407" width="6.7109375" style="65" customWidth="1"/>
    <col min="5408" max="5408" width="1" style="65" customWidth="1"/>
    <col min="5409" max="5410" width="6.7109375" style="65" customWidth="1"/>
    <col min="5411" max="5632" width="11.42578125" style="65"/>
    <col min="5633" max="5635" width="0" style="65" hidden="1" customWidth="1"/>
    <col min="5636" max="5636" width="2.5703125" style="65" customWidth="1"/>
    <col min="5637" max="5637" width="7.140625" style="65" customWidth="1"/>
    <col min="5638" max="5638" width="61.5703125" style="65" customWidth="1"/>
    <col min="5639" max="5639" width="1" style="65" customWidth="1"/>
    <col min="5640" max="5640" width="9.140625" style="65" customWidth="1"/>
    <col min="5641" max="5641" width="7.5703125" style="65" customWidth="1"/>
    <col min="5642" max="5642" width="7.85546875" style="65" bestFit="1" customWidth="1"/>
    <col min="5643" max="5643" width="6.7109375" style="65" customWidth="1"/>
    <col min="5644" max="5644" width="8.85546875" style="65" customWidth="1"/>
    <col min="5645" max="5645" width="6.42578125" style="65" customWidth="1"/>
    <col min="5646" max="5646" width="8.85546875" style="65" customWidth="1"/>
    <col min="5647" max="5648" width="11.42578125" style="65"/>
    <col min="5649" max="5649" width="4.7109375" style="65" customWidth="1"/>
    <col min="5650" max="5650" width="5" style="65" customWidth="1"/>
    <col min="5651" max="5651" width="2.28515625" style="65" customWidth="1"/>
    <col min="5652" max="5652" width="26" style="65" customWidth="1"/>
    <col min="5653" max="5653" width="8" style="65" customWidth="1"/>
    <col min="5654" max="5654" width="1" style="65" customWidth="1"/>
    <col min="5655" max="5655" width="6.7109375" style="65" customWidth="1"/>
    <col min="5656" max="5656" width="1" style="65" customWidth="1"/>
    <col min="5657" max="5657" width="6.7109375" style="65" customWidth="1"/>
    <col min="5658" max="5658" width="1" style="65" customWidth="1"/>
    <col min="5659" max="5659" width="6.7109375" style="65" customWidth="1"/>
    <col min="5660" max="5660" width="1" style="65" customWidth="1"/>
    <col min="5661" max="5661" width="6.7109375" style="65" customWidth="1"/>
    <col min="5662" max="5662" width="1" style="65" customWidth="1"/>
    <col min="5663" max="5663" width="6.7109375" style="65" customWidth="1"/>
    <col min="5664" max="5664" width="1" style="65" customWidth="1"/>
    <col min="5665" max="5666" width="6.7109375" style="65" customWidth="1"/>
    <col min="5667" max="5888" width="11.42578125" style="65"/>
    <col min="5889" max="5891" width="0" style="65" hidden="1" customWidth="1"/>
    <col min="5892" max="5892" width="2.5703125" style="65" customWidth="1"/>
    <col min="5893" max="5893" width="7.140625" style="65" customWidth="1"/>
    <col min="5894" max="5894" width="61.5703125" style="65" customWidth="1"/>
    <col min="5895" max="5895" width="1" style="65" customWidth="1"/>
    <col min="5896" max="5896" width="9.140625" style="65" customWidth="1"/>
    <col min="5897" max="5897" width="7.5703125" style="65" customWidth="1"/>
    <col min="5898" max="5898" width="7.85546875" style="65" bestFit="1" customWidth="1"/>
    <col min="5899" max="5899" width="6.7109375" style="65" customWidth="1"/>
    <col min="5900" max="5900" width="8.85546875" style="65" customWidth="1"/>
    <col min="5901" max="5901" width="6.42578125" style="65" customWidth="1"/>
    <col min="5902" max="5902" width="8.85546875" style="65" customWidth="1"/>
    <col min="5903" max="5904" width="11.42578125" style="65"/>
    <col min="5905" max="5905" width="4.7109375" style="65" customWidth="1"/>
    <col min="5906" max="5906" width="5" style="65" customWidth="1"/>
    <col min="5907" max="5907" width="2.28515625" style="65" customWidth="1"/>
    <col min="5908" max="5908" width="26" style="65" customWidth="1"/>
    <col min="5909" max="5909" width="8" style="65" customWidth="1"/>
    <col min="5910" max="5910" width="1" style="65" customWidth="1"/>
    <col min="5911" max="5911" width="6.7109375" style="65" customWidth="1"/>
    <col min="5912" max="5912" width="1" style="65" customWidth="1"/>
    <col min="5913" max="5913" width="6.7109375" style="65" customWidth="1"/>
    <col min="5914" max="5914" width="1" style="65" customWidth="1"/>
    <col min="5915" max="5915" width="6.7109375" style="65" customWidth="1"/>
    <col min="5916" max="5916" width="1" style="65" customWidth="1"/>
    <col min="5917" max="5917" width="6.7109375" style="65" customWidth="1"/>
    <col min="5918" max="5918" width="1" style="65" customWidth="1"/>
    <col min="5919" max="5919" width="6.7109375" style="65" customWidth="1"/>
    <col min="5920" max="5920" width="1" style="65" customWidth="1"/>
    <col min="5921" max="5922" width="6.7109375" style="65" customWidth="1"/>
    <col min="5923" max="6144" width="11.42578125" style="65"/>
    <col min="6145" max="6147" width="0" style="65" hidden="1" customWidth="1"/>
    <col min="6148" max="6148" width="2.5703125" style="65" customWidth="1"/>
    <col min="6149" max="6149" width="7.140625" style="65" customWidth="1"/>
    <col min="6150" max="6150" width="61.5703125" style="65" customWidth="1"/>
    <col min="6151" max="6151" width="1" style="65" customWidth="1"/>
    <col min="6152" max="6152" width="9.140625" style="65" customWidth="1"/>
    <col min="6153" max="6153" width="7.5703125" style="65" customWidth="1"/>
    <col min="6154" max="6154" width="7.85546875" style="65" bestFit="1" customWidth="1"/>
    <col min="6155" max="6155" width="6.7109375" style="65" customWidth="1"/>
    <col min="6156" max="6156" width="8.85546875" style="65" customWidth="1"/>
    <col min="6157" max="6157" width="6.42578125" style="65" customWidth="1"/>
    <col min="6158" max="6158" width="8.85546875" style="65" customWidth="1"/>
    <col min="6159" max="6160" width="11.42578125" style="65"/>
    <col min="6161" max="6161" width="4.7109375" style="65" customWidth="1"/>
    <col min="6162" max="6162" width="5" style="65" customWidth="1"/>
    <col min="6163" max="6163" width="2.28515625" style="65" customWidth="1"/>
    <col min="6164" max="6164" width="26" style="65" customWidth="1"/>
    <col min="6165" max="6165" width="8" style="65" customWidth="1"/>
    <col min="6166" max="6166" width="1" style="65" customWidth="1"/>
    <col min="6167" max="6167" width="6.7109375" style="65" customWidth="1"/>
    <col min="6168" max="6168" width="1" style="65" customWidth="1"/>
    <col min="6169" max="6169" width="6.7109375" style="65" customWidth="1"/>
    <col min="6170" max="6170" width="1" style="65" customWidth="1"/>
    <col min="6171" max="6171" width="6.7109375" style="65" customWidth="1"/>
    <col min="6172" max="6172" width="1" style="65" customWidth="1"/>
    <col min="6173" max="6173" width="6.7109375" style="65" customWidth="1"/>
    <col min="6174" max="6174" width="1" style="65" customWidth="1"/>
    <col min="6175" max="6175" width="6.7109375" style="65" customWidth="1"/>
    <col min="6176" max="6176" width="1" style="65" customWidth="1"/>
    <col min="6177" max="6178" width="6.7109375" style="65" customWidth="1"/>
    <col min="6179" max="6400" width="11.42578125" style="65"/>
    <col min="6401" max="6403" width="0" style="65" hidden="1" customWidth="1"/>
    <col min="6404" max="6404" width="2.5703125" style="65" customWidth="1"/>
    <col min="6405" max="6405" width="7.140625" style="65" customWidth="1"/>
    <col min="6406" max="6406" width="61.5703125" style="65" customWidth="1"/>
    <col min="6407" max="6407" width="1" style="65" customWidth="1"/>
    <col min="6408" max="6408" width="9.140625" style="65" customWidth="1"/>
    <col min="6409" max="6409" width="7.5703125" style="65" customWidth="1"/>
    <col min="6410" max="6410" width="7.85546875" style="65" bestFit="1" customWidth="1"/>
    <col min="6411" max="6411" width="6.7109375" style="65" customWidth="1"/>
    <col min="6412" max="6412" width="8.85546875" style="65" customWidth="1"/>
    <col min="6413" max="6413" width="6.42578125" style="65" customWidth="1"/>
    <col min="6414" max="6414" width="8.85546875" style="65" customWidth="1"/>
    <col min="6415" max="6416" width="11.42578125" style="65"/>
    <col min="6417" max="6417" width="4.7109375" style="65" customWidth="1"/>
    <col min="6418" max="6418" width="5" style="65" customWidth="1"/>
    <col min="6419" max="6419" width="2.28515625" style="65" customWidth="1"/>
    <col min="6420" max="6420" width="26" style="65" customWidth="1"/>
    <col min="6421" max="6421" width="8" style="65" customWidth="1"/>
    <col min="6422" max="6422" width="1" style="65" customWidth="1"/>
    <col min="6423" max="6423" width="6.7109375" style="65" customWidth="1"/>
    <col min="6424" max="6424" width="1" style="65" customWidth="1"/>
    <col min="6425" max="6425" width="6.7109375" style="65" customWidth="1"/>
    <col min="6426" max="6426" width="1" style="65" customWidth="1"/>
    <col min="6427" max="6427" width="6.7109375" style="65" customWidth="1"/>
    <col min="6428" max="6428" width="1" style="65" customWidth="1"/>
    <col min="6429" max="6429" width="6.7109375" style="65" customWidth="1"/>
    <col min="6430" max="6430" width="1" style="65" customWidth="1"/>
    <col min="6431" max="6431" width="6.7109375" style="65" customWidth="1"/>
    <col min="6432" max="6432" width="1" style="65" customWidth="1"/>
    <col min="6433" max="6434" width="6.7109375" style="65" customWidth="1"/>
    <col min="6435" max="6656" width="11.42578125" style="65"/>
    <col min="6657" max="6659" width="0" style="65" hidden="1" customWidth="1"/>
    <col min="6660" max="6660" width="2.5703125" style="65" customWidth="1"/>
    <col min="6661" max="6661" width="7.140625" style="65" customWidth="1"/>
    <col min="6662" max="6662" width="61.5703125" style="65" customWidth="1"/>
    <col min="6663" max="6663" width="1" style="65" customWidth="1"/>
    <col min="6664" max="6664" width="9.140625" style="65" customWidth="1"/>
    <col min="6665" max="6665" width="7.5703125" style="65" customWidth="1"/>
    <col min="6666" max="6666" width="7.85546875" style="65" bestFit="1" customWidth="1"/>
    <col min="6667" max="6667" width="6.7109375" style="65" customWidth="1"/>
    <col min="6668" max="6668" width="8.85546875" style="65" customWidth="1"/>
    <col min="6669" max="6669" width="6.42578125" style="65" customWidth="1"/>
    <col min="6670" max="6670" width="8.85546875" style="65" customWidth="1"/>
    <col min="6671" max="6672" width="11.42578125" style="65"/>
    <col min="6673" max="6673" width="4.7109375" style="65" customWidth="1"/>
    <col min="6674" max="6674" width="5" style="65" customWidth="1"/>
    <col min="6675" max="6675" width="2.28515625" style="65" customWidth="1"/>
    <col min="6676" max="6676" width="26" style="65" customWidth="1"/>
    <col min="6677" max="6677" width="8" style="65" customWidth="1"/>
    <col min="6678" max="6678" width="1" style="65" customWidth="1"/>
    <col min="6679" max="6679" width="6.7109375" style="65" customWidth="1"/>
    <col min="6680" max="6680" width="1" style="65" customWidth="1"/>
    <col min="6681" max="6681" width="6.7109375" style="65" customWidth="1"/>
    <col min="6682" max="6682" width="1" style="65" customWidth="1"/>
    <col min="6683" max="6683" width="6.7109375" style="65" customWidth="1"/>
    <col min="6684" max="6684" width="1" style="65" customWidth="1"/>
    <col min="6685" max="6685" width="6.7109375" style="65" customWidth="1"/>
    <col min="6686" max="6686" width="1" style="65" customWidth="1"/>
    <col min="6687" max="6687" width="6.7109375" style="65" customWidth="1"/>
    <col min="6688" max="6688" width="1" style="65" customWidth="1"/>
    <col min="6689" max="6690" width="6.7109375" style="65" customWidth="1"/>
    <col min="6691" max="6912" width="11.42578125" style="65"/>
    <col min="6913" max="6915" width="0" style="65" hidden="1" customWidth="1"/>
    <col min="6916" max="6916" width="2.5703125" style="65" customWidth="1"/>
    <col min="6917" max="6917" width="7.140625" style="65" customWidth="1"/>
    <col min="6918" max="6918" width="61.5703125" style="65" customWidth="1"/>
    <col min="6919" max="6919" width="1" style="65" customWidth="1"/>
    <col min="6920" max="6920" width="9.140625" style="65" customWidth="1"/>
    <col min="6921" max="6921" width="7.5703125" style="65" customWidth="1"/>
    <col min="6922" max="6922" width="7.85546875" style="65" bestFit="1" customWidth="1"/>
    <col min="6923" max="6923" width="6.7109375" style="65" customWidth="1"/>
    <col min="6924" max="6924" width="8.85546875" style="65" customWidth="1"/>
    <col min="6925" max="6925" width="6.42578125" style="65" customWidth="1"/>
    <col min="6926" max="6926" width="8.85546875" style="65" customWidth="1"/>
    <col min="6927" max="6928" width="11.42578125" style="65"/>
    <col min="6929" max="6929" width="4.7109375" style="65" customWidth="1"/>
    <col min="6930" max="6930" width="5" style="65" customWidth="1"/>
    <col min="6931" max="6931" width="2.28515625" style="65" customWidth="1"/>
    <col min="6932" max="6932" width="26" style="65" customWidth="1"/>
    <col min="6933" max="6933" width="8" style="65" customWidth="1"/>
    <col min="6934" max="6934" width="1" style="65" customWidth="1"/>
    <col min="6935" max="6935" width="6.7109375" style="65" customWidth="1"/>
    <col min="6936" max="6936" width="1" style="65" customWidth="1"/>
    <col min="6937" max="6937" width="6.7109375" style="65" customWidth="1"/>
    <col min="6938" max="6938" width="1" style="65" customWidth="1"/>
    <col min="6939" max="6939" width="6.7109375" style="65" customWidth="1"/>
    <col min="6940" max="6940" width="1" style="65" customWidth="1"/>
    <col min="6941" max="6941" width="6.7109375" style="65" customWidth="1"/>
    <col min="6942" max="6942" width="1" style="65" customWidth="1"/>
    <col min="6943" max="6943" width="6.7109375" style="65" customWidth="1"/>
    <col min="6944" max="6944" width="1" style="65" customWidth="1"/>
    <col min="6945" max="6946" width="6.7109375" style="65" customWidth="1"/>
    <col min="6947" max="7168" width="11.42578125" style="65"/>
    <col min="7169" max="7171" width="0" style="65" hidden="1" customWidth="1"/>
    <col min="7172" max="7172" width="2.5703125" style="65" customWidth="1"/>
    <col min="7173" max="7173" width="7.140625" style="65" customWidth="1"/>
    <col min="7174" max="7174" width="61.5703125" style="65" customWidth="1"/>
    <col min="7175" max="7175" width="1" style="65" customWidth="1"/>
    <col min="7176" max="7176" width="9.140625" style="65" customWidth="1"/>
    <col min="7177" max="7177" width="7.5703125" style="65" customWidth="1"/>
    <col min="7178" max="7178" width="7.85546875" style="65" bestFit="1" customWidth="1"/>
    <col min="7179" max="7179" width="6.7109375" style="65" customWidth="1"/>
    <col min="7180" max="7180" width="8.85546875" style="65" customWidth="1"/>
    <col min="7181" max="7181" width="6.42578125" style="65" customWidth="1"/>
    <col min="7182" max="7182" width="8.85546875" style="65" customWidth="1"/>
    <col min="7183" max="7184" width="11.42578125" style="65"/>
    <col min="7185" max="7185" width="4.7109375" style="65" customWidth="1"/>
    <col min="7186" max="7186" width="5" style="65" customWidth="1"/>
    <col min="7187" max="7187" width="2.28515625" style="65" customWidth="1"/>
    <col min="7188" max="7188" width="26" style="65" customWidth="1"/>
    <col min="7189" max="7189" width="8" style="65" customWidth="1"/>
    <col min="7190" max="7190" width="1" style="65" customWidth="1"/>
    <col min="7191" max="7191" width="6.7109375" style="65" customWidth="1"/>
    <col min="7192" max="7192" width="1" style="65" customWidth="1"/>
    <col min="7193" max="7193" width="6.7109375" style="65" customWidth="1"/>
    <col min="7194" max="7194" width="1" style="65" customWidth="1"/>
    <col min="7195" max="7195" width="6.7109375" style="65" customWidth="1"/>
    <col min="7196" max="7196" width="1" style="65" customWidth="1"/>
    <col min="7197" max="7197" width="6.7109375" style="65" customWidth="1"/>
    <col min="7198" max="7198" width="1" style="65" customWidth="1"/>
    <col min="7199" max="7199" width="6.7109375" style="65" customWidth="1"/>
    <col min="7200" max="7200" width="1" style="65" customWidth="1"/>
    <col min="7201" max="7202" width="6.7109375" style="65" customWidth="1"/>
    <col min="7203" max="7424" width="11.42578125" style="65"/>
    <col min="7425" max="7427" width="0" style="65" hidden="1" customWidth="1"/>
    <col min="7428" max="7428" width="2.5703125" style="65" customWidth="1"/>
    <col min="7429" max="7429" width="7.140625" style="65" customWidth="1"/>
    <col min="7430" max="7430" width="61.5703125" style="65" customWidth="1"/>
    <col min="7431" max="7431" width="1" style="65" customWidth="1"/>
    <col min="7432" max="7432" width="9.140625" style="65" customWidth="1"/>
    <col min="7433" max="7433" width="7.5703125" style="65" customWidth="1"/>
    <col min="7434" max="7434" width="7.85546875" style="65" bestFit="1" customWidth="1"/>
    <col min="7435" max="7435" width="6.7109375" style="65" customWidth="1"/>
    <col min="7436" max="7436" width="8.85546875" style="65" customWidth="1"/>
    <col min="7437" max="7437" width="6.42578125" style="65" customWidth="1"/>
    <col min="7438" max="7438" width="8.85546875" style="65" customWidth="1"/>
    <col min="7439" max="7440" width="11.42578125" style="65"/>
    <col min="7441" max="7441" width="4.7109375" style="65" customWidth="1"/>
    <col min="7442" max="7442" width="5" style="65" customWidth="1"/>
    <col min="7443" max="7443" width="2.28515625" style="65" customWidth="1"/>
    <col min="7444" max="7444" width="26" style="65" customWidth="1"/>
    <col min="7445" max="7445" width="8" style="65" customWidth="1"/>
    <col min="7446" max="7446" width="1" style="65" customWidth="1"/>
    <col min="7447" max="7447" width="6.7109375" style="65" customWidth="1"/>
    <col min="7448" max="7448" width="1" style="65" customWidth="1"/>
    <col min="7449" max="7449" width="6.7109375" style="65" customWidth="1"/>
    <col min="7450" max="7450" width="1" style="65" customWidth="1"/>
    <col min="7451" max="7451" width="6.7109375" style="65" customWidth="1"/>
    <col min="7452" max="7452" width="1" style="65" customWidth="1"/>
    <col min="7453" max="7453" width="6.7109375" style="65" customWidth="1"/>
    <col min="7454" max="7454" width="1" style="65" customWidth="1"/>
    <col min="7455" max="7455" width="6.7109375" style="65" customWidth="1"/>
    <col min="7456" max="7456" width="1" style="65" customWidth="1"/>
    <col min="7457" max="7458" width="6.7109375" style="65" customWidth="1"/>
    <col min="7459" max="7680" width="11.42578125" style="65"/>
    <col min="7681" max="7683" width="0" style="65" hidden="1" customWidth="1"/>
    <col min="7684" max="7684" width="2.5703125" style="65" customWidth="1"/>
    <col min="7685" max="7685" width="7.140625" style="65" customWidth="1"/>
    <col min="7686" max="7686" width="61.5703125" style="65" customWidth="1"/>
    <col min="7687" max="7687" width="1" style="65" customWidth="1"/>
    <col min="7688" max="7688" width="9.140625" style="65" customWidth="1"/>
    <col min="7689" max="7689" width="7.5703125" style="65" customWidth="1"/>
    <col min="7690" max="7690" width="7.85546875" style="65" bestFit="1" customWidth="1"/>
    <col min="7691" max="7691" width="6.7109375" style="65" customWidth="1"/>
    <col min="7692" max="7692" width="8.85546875" style="65" customWidth="1"/>
    <col min="7693" max="7693" width="6.42578125" style="65" customWidth="1"/>
    <col min="7694" max="7694" width="8.85546875" style="65" customWidth="1"/>
    <col min="7695" max="7696" width="11.42578125" style="65"/>
    <col min="7697" max="7697" width="4.7109375" style="65" customWidth="1"/>
    <col min="7698" max="7698" width="5" style="65" customWidth="1"/>
    <col min="7699" max="7699" width="2.28515625" style="65" customWidth="1"/>
    <col min="7700" max="7700" width="26" style="65" customWidth="1"/>
    <col min="7701" max="7701" width="8" style="65" customWidth="1"/>
    <col min="7702" max="7702" width="1" style="65" customWidth="1"/>
    <col min="7703" max="7703" width="6.7109375" style="65" customWidth="1"/>
    <col min="7704" max="7704" width="1" style="65" customWidth="1"/>
    <col min="7705" max="7705" width="6.7109375" style="65" customWidth="1"/>
    <col min="7706" max="7706" width="1" style="65" customWidth="1"/>
    <col min="7707" max="7707" width="6.7109375" style="65" customWidth="1"/>
    <col min="7708" max="7708" width="1" style="65" customWidth="1"/>
    <col min="7709" max="7709" width="6.7109375" style="65" customWidth="1"/>
    <col min="7710" max="7710" width="1" style="65" customWidth="1"/>
    <col min="7711" max="7711" width="6.7109375" style="65" customWidth="1"/>
    <col min="7712" max="7712" width="1" style="65" customWidth="1"/>
    <col min="7713" max="7714" width="6.7109375" style="65" customWidth="1"/>
    <col min="7715" max="7936" width="11.42578125" style="65"/>
    <col min="7937" max="7939" width="0" style="65" hidden="1" customWidth="1"/>
    <col min="7940" max="7940" width="2.5703125" style="65" customWidth="1"/>
    <col min="7941" max="7941" width="7.140625" style="65" customWidth="1"/>
    <col min="7942" max="7942" width="61.5703125" style="65" customWidth="1"/>
    <col min="7943" max="7943" width="1" style="65" customWidth="1"/>
    <col min="7944" max="7944" width="9.140625" style="65" customWidth="1"/>
    <col min="7945" max="7945" width="7.5703125" style="65" customWidth="1"/>
    <col min="7946" max="7946" width="7.85546875" style="65" bestFit="1" customWidth="1"/>
    <col min="7947" max="7947" width="6.7109375" style="65" customWidth="1"/>
    <col min="7948" max="7948" width="8.85546875" style="65" customWidth="1"/>
    <col min="7949" max="7949" width="6.42578125" style="65" customWidth="1"/>
    <col min="7950" max="7950" width="8.85546875" style="65" customWidth="1"/>
    <col min="7951" max="7952" width="11.42578125" style="65"/>
    <col min="7953" max="7953" width="4.7109375" style="65" customWidth="1"/>
    <col min="7954" max="7954" width="5" style="65" customWidth="1"/>
    <col min="7955" max="7955" width="2.28515625" style="65" customWidth="1"/>
    <col min="7956" max="7956" width="26" style="65" customWidth="1"/>
    <col min="7957" max="7957" width="8" style="65" customWidth="1"/>
    <col min="7958" max="7958" width="1" style="65" customWidth="1"/>
    <col min="7959" max="7959" width="6.7109375" style="65" customWidth="1"/>
    <col min="7960" max="7960" width="1" style="65" customWidth="1"/>
    <col min="7961" max="7961" width="6.7109375" style="65" customWidth="1"/>
    <col min="7962" max="7962" width="1" style="65" customWidth="1"/>
    <col min="7963" max="7963" width="6.7109375" style="65" customWidth="1"/>
    <col min="7964" max="7964" width="1" style="65" customWidth="1"/>
    <col min="7965" max="7965" width="6.7109375" style="65" customWidth="1"/>
    <col min="7966" max="7966" width="1" style="65" customWidth="1"/>
    <col min="7967" max="7967" width="6.7109375" style="65" customWidth="1"/>
    <col min="7968" max="7968" width="1" style="65" customWidth="1"/>
    <col min="7969" max="7970" width="6.7109375" style="65" customWidth="1"/>
    <col min="7971" max="8192" width="11.42578125" style="65"/>
    <col min="8193" max="8195" width="0" style="65" hidden="1" customWidth="1"/>
    <col min="8196" max="8196" width="2.5703125" style="65" customWidth="1"/>
    <col min="8197" max="8197" width="7.140625" style="65" customWidth="1"/>
    <col min="8198" max="8198" width="61.5703125" style="65" customWidth="1"/>
    <col min="8199" max="8199" width="1" style="65" customWidth="1"/>
    <col min="8200" max="8200" width="9.140625" style="65" customWidth="1"/>
    <col min="8201" max="8201" width="7.5703125" style="65" customWidth="1"/>
    <col min="8202" max="8202" width="7.85546875" style="65" bestFit="1" customWidth="1"/>
    <col min="8203" max="8203" width="6.7109375" style="65" customWidth="1"/>
    <col min="8204" max="8204" width="8.85546875" style="65" customWidth="1"/>
    <col min="8205" max="8205" width="6.42578125" style="65" customWidth="1"/>
    <col min="8206" max="8206" width="8.85546875" style="65" customWidth="1"/>
    <col min="8207" max="8208" width="11.42578125" style="65"/>
    <col min="8209" max="8209" width="4.7109375" style="65" customWidth="1"/>
    <col min="8210" max="8210" width="5" style="65" customWidth="1"/>
    <col min="8211" max="8211" width="2.28515625" style="65" customWidth="1"/>
    <col min="8212" max="8212" width="26" style="65" customWidth="1"/>
    <col min="8213" max="8213" width="8" style="65" customWidth="1"/>
    <col min="8214" max="8214" width="1" style="65" customWidth="1"/>
    <col min="8215" max="8215" width="6.7109375" style="65" customWidth="1"/>
    <col min="8216" max="8216" width="1" style="65" customWidth="1"/>
    <col min="8217" max="8217" width="6.7109375" style="65" customWidth="1"/>
    <col min="8218" max="8218" width="1" style="65" customWidth="1"/>
    <col min="8219" max="8219" width="6.7109375" style="65" customWidth="1"/>
    <col min="8220" max="8220" width="1" style="65" customWidth="1"/>
    <col min="8221" max="8221" width="6.7109375" style="65" customWidth="1"/>
    <col min="8222" max="8222" width="1" style="65" customWidth="1"/>
    <col min="8223" max="8223" width="6.7109375" style="65" customWidth="1"/>
    <col min="8224" max="8224" width="1" style="65" customWidth="1"/>
    <col min="8225" max="8226" width="6.7109375" style="65" customWidth="1"/>
    <col min="8227" max="8448" width="11.42578125" style="65"/>
    <col min="8449" max="8451" width="0" style="65" hidden="1" customWidth="1"/>
    <col min="8452" max="8452" width="2.5703125" style="65" customWidth="1"/>
    <col min="8453" max="8453" width="7.140625" style="65" customWidth="1"/>
    <col min="8454" max="8454" width="61.5703125" style="65" customWidth="1"/>
    <col min="8455" max="8455" width="1" style="65" customWidth="1"/>
    <col min="8456" max="8456" width="9.140625" style="65" customWidth="1"/>
    <col min="8457" max="8457" width="7.5703125" style="65" customWidth="1"/>
    <col min="8458" max="8458" width="7.85546875" style="65" bestFit="1" customWidth="1"/>
    <col min="8459" max="8459" width="6.7109375" style="65" customWidth="1"/>
    <col min="8460" max="8460" width="8.85546875" style="65" customWidth="1"/>
    <col min="8461" max="8461" width="6.42578125" style="65" customWidth="1"/>
    <col min="8462" max="8462" width="8.85546875" style="65" customWidth="1"/>
    <col min="8463" max="8464" width="11.42578125" style="65"/>
    <col min="8465" max="8465" width="4.7109375" style="65" customWidth="1"/>
    <col min="8466" max="8466" width="5" style="65" customWidth="1"/>
    <col min="8467" max="8467" width="2.28515625" style="65" customWidth="1"/>
    <col min="8468" max="8468" width="26" style="65" customWidth="1"/>
    <col min="8469" max="8469" width="8" style="65" customWidth="1"/>
    <col min="8470" max="8470" width="1" style="65" customWidth="1"/>
    <col min="8471" max="8471" width="6.7109375" style="65" customWidth="1"/>
    <col min="8472" max="8472" width="1" style="65" customWidth="1"/>
    <col min="8473" max="8473" width="6.7109375" style="65" customWidth="1"/>
    <col min="8474" max="8474" width="1" style="65" customWidth="1"/>
    <col min="8475" max="8475" width="6.7109375" style="65" customWidth="1"/>
    <col min="8476" max="8476" width="1" style="65" customWidth="1"/>
    <col min="8477" max="8477" width="6.7109375" style="65" customWidth="1"/>
    <col min="8478" max="8478" width="1" style="65" customWidth="1"/>
    <col min="8479" max="8479" width="6.7109375" style="65" customWidth="1"/>
    <col min="8480" max="8480" width="1" style="65" customWidth="1"/>
    <col min="8481" max="8482" width="6.7109375" style="65" customWidth="1"/>
    <col min="8483" max="8704" width="11.42578125" style="65"/>
    <col min="8705" max="8707" width="0" style="65" hidden="1" customWidth="1"/>
    <col min="8708" max="8708" width="2.5703125" style="65" customWidth="1"/>
    <col min="8709" max="8709" width="7.140625" style="65" customWidth="1"/>
    <col min="8710" max="8710" width="61.5703125" style="65" customWidth="1"/>
    <col min="8711" max="8711" width="1" style="65" customWidth="1"/>
    <col min="8712" max="8712" width="9.140625" style="65" customWidth="1"/>
    <col min="8713" max="8713" width="7.5703125" style="65" customWidth="1"/>
    <col min="8714" max="8714" width="7.85546875" style="65" bestFit="1" customWidth="1"/>
    <col min="8715" max="8715" width="6.7109375" style="65" customWidth="1"/>
    <col min="8716" max="8716" width="8.85546875" style="65" customWidth="1"/>
    <col min="8717" max="8717" width="6.42578125" style="65" customWidth="1"/>
    <col min="8718" max="8718" width="8.85546875" style="65" customWidth="1"/>
    <col min="8719" max="8720" width="11.42578125" style="65"/>
    <col min="8721" max="8721" width="4.7109375" style="65" customWidth="1"/>
    <col min="8722" max="8722" width="5" style="65" customWidth="1"/>
    <col min="8723" max="8723" width="2.28515625" style="65" customWidth="1"/>
    <col min="8724" max="8724" width="26" style="65" customWidth="1"/>
    <col min="8725" max="8725" width="8" style="65" customWidth="1"/>
    <col min="8726" max="8726" width="1" style="65" customWidth="1"/>
    <col min="8727" max="8727" width="6.7109375" style="65" customWidth="1"/>
    <col min="8728" max="8728" width="1" style="65" customWidth="1"/>
    <col min="8729" max="8729" width="6.7109375" style="65" customWidth="1"/>
    <col min="8730" max="8730" width="1" style="65" customWidth="1"/>
    <col min="8731" max="8731" width="6.7109375" style="65" customWidth="1"/>
    <col min="8732" max="8732" width="1" style="65" customWidth="1"/>
    <col min="8733" max="8733" width="6.7109375" style="65" customWidth="1"/>
    <col min="8734" max="8734" width="1" style="65" customWidth="1"/>
    <col min="8735" max="8735" width="6.7109375" style="65" customWidth="1"/>
    <col min="8736" max="8736" width="1" style="65" customWidth="1"/>
    <col min="8737" max="8738" width="6.7109375" style="65" customWidth="1"/>
    <col min="8739" max="8960" width="11.42578125" style="65"/>
    <col min="8961" max="8963" width="0" style="65" hidden="1" customWidth="1"/>
    <col min="8964" max="8964" width="2.5703125" style="65" customWidth="1"/>
    <col min="8965" max="8965" width="7.140625" style="65" customWidth="1"/>
    <col min="8966" max="8966" width="61.5703125" style="65" customWidth="1"/>
    <col min="8967" max="8967" width="1" style="65" customWidth="1"/>
    <col min="8968" max="8968" width="9.140625" style="65" customWidth="1"/>
    <col min="8969" max="8969" width="7.5703125" style="65" customWidth="1"/>
    <col min="8970" max="8970" width="7.85546875" style="65" bestFit="1" customWidth="1"/>
    <col min="8971" max="8971" width="6.7109375" style="65" customWidth="1"/>
    <col min="8972" max="8972" width="8.85546875" style="65" customWidth="1"/>
    <col min="8973" max="8973" width="6.42578125" style="65" customWidth="1"/>
    <col min="8974" max="8974" width="8.85546875" style="65" customWidth="1"/>
    <col min="8975" max="8976" width="11.42578125" style="65"/>
    <col min="8977" max="8977" width="4.7109375" style="65" customWidth="1"/>
    <col min="8978" max="8978" width="5" style="65" customWidth="1"/>
    <col min="8979" max="8979" width="2.28515625" style="65" customWidth="1"/>
    <col min="8980" max="8980" width="26" style="65" customWidth="1"/>
    <col min="8981" max="8981" width="8" style="65" customWidth="1"/>
    <col min="8982" max="8982" width="1" style="65" customWidth="1"/>
    <col min="8983" max="8983" width="6.7109375" style="65" customWidth="1"/>
    <col min="8984" max="8984" width="1" style="65" customWidth="1"/>
    <col min="8985" max="8985" width="6.7109375" style="65" customWidth="1"/>
    <col min="8986" max="8986" width="1" style="65" customWidth="1"/>
    <col min="8987" max="8987" width="6.7109375" style="65" customWidth="1"/>
    <col min="8988" max="8988" width="1" style="65" customWidth="1"/>
    <col min="8989" max="8989" width="6.7109375" style="65" customWidth="1"/>
    <col min="8990" max="8990" width="1" style="65" customWidth="1"/>
    <col min="8991" max="8991" width="6.7109375" style="65" customWidth="1"/>
    <col min="8992" max="8992" width="1" style="65" customWidth="1"/>
    <col min="8993" max="8994" width="6.7109375" style="65" customWidth="1"/>
    <col min="8995" max="9216" width="11.42578125" style="65"/>
    <col min="9217" max="9219" width="0" style="65" hidden="1" customWidth="1"/>
    <col min="9220" max="9220" width="2.5703125" style="65" customWidth="1"/>
    <col min="9221" max="9221" width="7.140625" style="65" customWidth="1"/>
    <col min="9222" max="9222" width="61.5703125" style="65" customWidth="1"/>
    <col min="9223" max="9223" width="1" style="65" customWidth="1"/>
    <col min="9224" max="9224" width="9.140625" style="65" customWidth="1"/>
    <col min="9225" max="9225" width="7.5703125" style="65" customWidth="1"/>
    <col min="9226" max="9226" width="7.85546875" style="65" bestFit="1" customWidth="1"/>
    <col min="9227" max="9227" width="6.7109375" style="65" customWidth="1"/>
    <col min="9228" max="9228" width="8.85546875" style="65" customWidth="1"/>
    <col min="9229" max="9229" width="6.42578125" style="65" customWidth="1"/>
    <col min="9230" max="9230" width="8.85546875" style="65" customWidth="1"/>
    <col min="9231" max="9232" width="11.42578125" style="65"/>
    <col min="9233" max="9233" width="4.7109375" style="65" customWidth="1"/>
    <col min="9234" max="9234" width="5" style="65" customWidth="1"/>
    <col min="9235" max="9235" width="2.28515625" style="65" customWidth="1"/>
    <col min="9236" max="9236" width="26" style="65" customWidth="1"/>
    <col min="9237" max="9237" width="8" style="65" customWidth="1"/>
    <col min="9238" max="9238" width="1" style="65" customWidth="1"/>
    <col min="9239" max="9239" width="6.7109375" style="65" customWidth="1"/>
    <col min="9240" max="9240" width="1" style="65" customWidth="1"/>
    <col min="9241" max="9241" width="6.7109375" style="65" customWidth="1"/>
    <col min="9242" max="9242" width="1" style="65" customWidth="1"/>
    <col min="9243" max="9243" width="6.7109375" style="65" customWidth="1"/>
    <col min="9244" max="9244" width="1" style="65" customWidth="1"/>
    <col min="9245" max="9245" width="6.7109375" style="65" customWidth="1"/>
    <col min="9246" max="9246" width="1" style="65" customWidth="1"/>
    <col min="9247" max="9247" width="6.7109375" style="65" customWidth="1"/>
    <col min="9248" max="9248" width="1" style="65" customWidth="1"/>
    <col min="9249" max="9250" width="6.7109375" style="65" customWidth="1"/>
    <col min="9251" max="9472" width="11.42578125" style="65"/>
    <col min="9473" max="9475" width="0" style="65" hidden="1" customWidth="1"/>
    <col min="9476" max="9476" width="2.5703125" style="65" customWidth="1"/>
    <col min="9477" max="9477" width="7.140625" style="65" customWidth="1"/>
    <col min="9478" max="9478" width="61.5703125" style="65" customWidth="1"/>
    <col min="9479" max="9479" width="1" style="65" customWidth="1"/>
    <col min="9480" max="9480" width="9.140625" style="65" customWidth="1"/>
    <col min="9481" max="9481" width="7.5703125" style="65" customWidth="1"/>
    <col min="9482" max="9482" width="7.85546875" style="65" bestFit="1" customWidth="1"/>
    <col min="9483" max="9483" width="6.7109375" style="65" customWidth="1"/>
    <col min="9484" max="9484" width="8.85546875" style="65" customWidth="1"/>
    <col min="9485" max="9485" width="6.42578125" style="65" customWidth="1"/>
    <col min="9486" max="9486" width="8.85546875" style="65" customWidth="1"/>
    <col min="9487" max="9488" width="11.42578125" style="65"/>
    <col min="9489" max="9489" width="4.7109375" style="65" customWidth="1"/>
    <col min="9490" max="9490" width="5" style="65" customWidth="1"/>
    <col min="9491" max="9491" width="2.28515625" style="65" customWidth="1"/>
    <col min="9492" max="9492" width="26" style="65" customWidth="1"/>
    <col min="9493" max="9493" width="8" style="65" customWidth="1"/>
    <col min="9494" max="9494" width="1" style="65" customWidth="1"/>
    <col min="9495" max="9495" width="6.7109375" style="65" customWidth="1"/>
    <col min="9496" max="9496" width="1" style="65" customWidth="1"/>
    <col min="9497" max="9497" width="6.7109375" style="65" customWidth="1"/>
    <col min="9498" max="9498" width="1" style="65" customWidth="1"/>
    <col min="9499" max="9499" width="6.7109375" style="65" customWidth="1"/>
    <col min="9500" max="9500" width="1" style="65" customWidth="1"/>
    <col min="9501" max="9501" width="6.7109375" style="65" customWidth="1"/>
    <col min="9502" max="9502" width="1" style="65" customWidth="1"/>
    <col min="9503" max="9503" width="6.7109375" style="65" customWidth="1"/>
    <col min="9504" max="9504" width="1" style="65" customWidth="1"/>
    <col min="9505" max="9506" width="6.7109375" style="65" customWidth="1"/>
    <col min="9507" max="9728" width="11.42578125" style="65"/>
    <col min="9729" max="9731" width="0" style="65" hidden="1" customWidth="1"/>
    <col min="9732" max="9732" width="2.5703125" style="65" customWidth="1"/>
    <col min="9733" max="9733" width="7.140625" style="65" customWidth="1"/>
    <col min="9734" max="9734" width="61.5703125" style="65" customWidth="1"/>
    <col min="9735" max="9735" width="1" style="65" customWidth="1"/>
    <col min="9736" max="9736" width="9.140625" style="65" customWidth="1"/>
    <col min="9737" max="9737" width="7.5703125" style="65" customWidth="1"/>
    <col min="9738" max="9738" width="7.85546875" style="65" bestFit="1" customWidth="1"/>
    <col min="9739" max="9739" width="6.7109375" style="65" customWidth="1"/>
    <col min="9740" max="9740" width="8.85546875" style="65" customWidth="1"/>
    <col min="9741" max="9741" width="6.42578125" style="65" customWidth="1"/>
    <col min="9742" max="9742" width="8.85546875" style="65" customWidth="1"/>
    <col min="9743" max="9744" width="11.42578125" style="65"/>
    <col min="9745" max="9745" width="4.7109375" style="65" customWidth="1"/>
    <col min="9746" max="9746" width="5" style="65" customWidth="1"/>
    <col min="9747" max="9747" width="2.28515625" style="65" customWidth="1"/>
    <col min="9748" max="9748" width="26" style="65" customWidth="1"/>
    <col min="9749" max="9749" width="8" style="65" customWidth="1"/>
    <col min="9750" max="9750" width="1" style="65" customWidth="1"/>
    <col min="9751" max="9751" width="6.7109375" style="65" customWidth="1"/>
    <col min="9752" max="9752" width="1" style="65" customWidth="1"/>
    <col min="9753" max="9753" width="6.7109375" style="65" customWidth="1"/>
    <col min="9754" max="9754" width="1" style="65" customWidth="1"/>
    <col min="9755" max="9755" width="6.7109375" style="65" customWidth="1"/>
    <col min="9756" max="9756" width="1" style="65" customWidth="1"/>
    <col min="9757" max="9757" width="6.7109375" style="65" customWidth="1"/>
    <col min="9758" max="9758" width="1" style="65" customWidth="1"/>
    <col min="9759" max="9759" width="6.7109375" style="65" customWidth="1"/>
    <col min="9760" max="9760" width="1" style="65" customWidth="1"/>
    <col min="9761" max="9762" width="6.7109375" style="65" customWidth="1"/>
    <col min="9763" max="9984" width="11.42578125" style="65"/>
    <col min="9985" max="9987" width="0" style="65" hidden="1" customWidth="1"/>
    <col min="9988" max="9988" width="2.5703125" style="65" customWidth="1"/>
    <col min="9989" max="9989" width="7.140625" style="65" customWidth="1"/>
    <col min="9990" max="9990" width="61.5703125" style="65" customWidth="1"/>
    <col min="9991" max="9991" width="1" style="65" customWidth="1"/>
    <col min="9992" max="9992" width="9.140625" style="65" customWidth="1"/>
    <col min="9993" max="9993" width="7.5703125" style="65" customWidth="1"/>
    <col min="9994" max="9994" width="7.85546875" style="65" bestFit="1" customWidth="1"/>
    <col min="9995" max="9995" width="6.7109375" style="65" customWidth="1"/>
    <col min="9996" max="9996" width="8.85546875" style="65" customWidth="1"/>
    <col min="9997" max="9997" width="6.42578125" style="65" customWidth="1"/>
    <col min="9998" max="9998" width="8.85546875" style="65" customWidth="1"/>
    <col min="9999" max="10000" width="11.42578125" style="65"/>
    <col min="10001" max="10001" width="4.7109375" style="65" customWidth="1"/>
    <col min="10002" max="10002" width="5" style="65" customWidth="1"/>
    <col min="10003" max="10003" width="2.28515625" style="65" customWidth="1"/>
    <col min="10004" max="10004" width="26" style="65" customWidth="1"/>
    <col min="10005" max="10005" width="8" style="65" customWidth="1"/>
    <col min="10006" max="10006" width="1" style="65" customWidth="1"/>
    <col min="10007" max="10007" width="6.7109375" style="65" customWidth="1"/>
    <col min="10008" max="10008" width="1" style="65" customWidth="1"/>
    <col min="10009" max="10009" width="6.7109375" style="65" customWidth="1"/>
    <col min="10010" max="10010" width="1" style="65" customWidth="1"/>
    <col min="10011" max="10011" width="6.7109375" style="65" customWidth="1"/>
    <col min="10012" max="10012" width="1" style="65" customWidth="1"/>
    <col min="10013" max="10013" width="6.7109375" style="65" customWidth="1"/>
    <col min="10014" max="10014" width="1" style="65" customWidth="1"/>
    <col min="10015" max="10015" width="6.7109375" style="65" customWidth="1"/>
    <col min="10016" max="10016" width="1" style="65" customWidth="1"/>
    <col min="10017" max="10018" width="6.7109375" style="65" customWidth="1"/>
    <col min="10019" max="10240" width="11.42578125" style="65"/>
    <col min="10241" max="10243" width="0" style="65" hidden="1" customWidth="1"/>
    <col min="10244" max="10244" width="2.5703125" style="65" customWidth="1"/>
    <col min="10245" max="10245" width="7.140625" style="65" customWidth="1"/>
    <col min="10246" max="10246" width="61.5703125" style="65" customWidth="1"/>
    <col min="10247" max="10247" width="1" style="65" customWidth="1"/>
    <col min="10248" max="10248" width="9.140625" style="65" customWidth="1"/>
    <col min="10249" max="10249" width="7.5703125" style="65" customWidth="1"/>
    <col min="10250" max="10250" width="7.85546875" style="65" bestFit="1" customWidth="1"/>
    <col min="10251" max="10251" width="6.7109375" style="65" customWidth="1"/>
    <col min="10252" max="10252" width="8.85546875" style="65" customWidth="1"/>
    <col min="10253" max="10253" width="6.42578125" style="65" customWidth="1"/>
    <col min="10254" max="10254" width="8.85546875" style="65" customWidth="1"/>
    <col min="10255" max="10256" width="11.42578125" style="65"/>
    <col min="10257" max="10257" width="4.7109375" style="65" customWidth="1"/>
    <col min="10258" max="10258" width="5" style="65" customWidth="1"/>
    <col min="10259" max="10259" width="2.28515625" style="65" customWidth="1"/>
    <col min="10260" max="10260" width="26" style="65" customWidth="1"/>
    <col min="10261" max="10261" width="8" style="65" customWidth="1"/>
    <col min="10262" max="10262" width="1" style="65" customWidth="1"/>
    <col min="10263" max="10263" width="6.7109375" style="65" customWidth="1"/>
    <col min="10264" max="10264" width="1" style="65" customWidth="1"/>
    <col min="10265" max="10265" width="6.7109375" style="65" customWidth="1"/>
    <col min="10266" max="10266" width="1" style="65" customWidth="1"/>
    <col min="10267" max="10267" width="6.7109375" style="65" customWidth="1"/>
    <col min="10268" max="10268" width="1" style="65" customWidth="1"/>
    <col min="10269" max="10269" width="6.7109375" style="65" customWidth="1"/>
    <col min="10270" max="10270" width="1" style="65" customWidth="1"/>
    <col min="10271" max="10271" width="6.7109375" style="65" customWidth="1"/>
    <col min="10272" max="10272" width="1" style="65" customWidth="1"/>
    <col min="10273" max="10274" width="6.7109375" style="65" customWidth="1"/>
    <col min="10275" max="10496" width="11.42578125" style="65"/>
    <col min="10497" max="10499" width="0" style="65" hidden="1" customWidth="1"/>
    <col min="10500" max="10500" width="2.5703125" style="65" customWidth="1"/>
    <col min="10501" max="10501" width="7.140625" style="65" customWidth="1"/>
    <col min="10502" max="10502" width="61.5703125" style="65" customWidth="1"/>
    <col min="10503" max="10503" width="1" style="65" customWidth="1"/>
    <col min="10504" max="10504" width="9.140625" style="65" customWidth="1"/>
    <col min="10505" max="10505" width="7.5703125" style="65" customWidth="1"/>
    <col min="10506" max="10506" width="7.85546875" style="65" bestFit="1" customWidth="1"/>
    <col min="10507" max="10507" width="6.7109375" style="65" customWidth="1"/>
    <col min="10508" max="10508" width="8.85546875" style="65" customWidth="1"/>
    <col min="10509" max="10509" width="6.42578125" style="65" customWidth="1"/>
    <col min="10510" max="10510" width="8.85546875" style="65" customWidth="1"/>
    <col min="10511" max="10512" width="11.42578125" style="65"/>
    <col min="10513" max="10513" width="4.7109375" style="65" customWidth="1"/>
    <col min="10514" max="10514" width="5" style="65" customWidth="1"/>
    <col min="10515" max="10515" width="2.28515625" style="65" customWidth="1"/>
    <col min="10516" max="10516" width="26" style="65" customWidth="1"/>
    <col min="10517" max="10517" width="8" style="65" customWidth="1"/>
    <col min="10518" max="10518" width="1" style="65" customWidth="1"/>
    <col min="10519" max="10519" width="6.7109375" style="65" customWidth="1"/>
    <col min="10520" max="10520" width="1" style="65" customWidth="1"/>
    <col min="10521" max="10521" width="6.7109375" style="65" customWidth="1"/>
    <col min="10522" max="10522" width="1" style="65" customWidth="1"/>
    <col min="10523" max="10523" width="6.7109375" style="65" customWidth="1"/>
    <col min="10524" max="10524" width="1" style="65" customWidth="1"/>
    <col min="10525" max="10525" width="6.7109375" style="65" customWidth="1"/>
    <col min="10526" max="10526" width="1" style="65" customWidth="1"/>
    <col min="10527" max="10527" width="6.7109375" style="65" customWidth="1"/>
    <col min="10528" max="10528" width="1" style="65" customWidth="1"/>
    <col min="10529" max="10530" width="6.7109375" style="65" customWidth="1"/>
    <col min="10531" max="10752" width="11.42578125" style="65"/>
    <col min="10753" max="10755" width="0" style="65" hidden="1" customWidth="1"/>
    <col min="10756" max="10756" width="2.5703125" style="65" customWidth="1"/>
    <col min="10757" max="10757" width="7.140625" style="65" customWidth="1"/>
    <col min="10758" max="10758" width="61.5703125" style="65" customWidth="1"/>
    <col min="10759" max="10759" width="1" style="65" customWidth="1"/>
    <col min="10760" max="10760" width="9.140625" style="65" customWidth="1"/>
    <col min="10761" max="10761" width="7.5703125" style="65" customWidth="1"/>
    <col min="10762" max="10762" width="7.85546875" style="65" bestFit="1" customWidth="1"/>
    <col min="10763" max="10763" width="6.7109375" style="65" customWidth="1"/>
    <col min="10764" max="10764" width="8.85546875" style="65" customWidth="1"/>
    <col min="10765" max="10765" width="6.42578125" style="65" customWidth="1"/>
    <col min="10766" max="10766" width="8.85546875" style="65" customWidth="1"/>
    <col min="10767" max="10768" width="11.42578125" style="65"/>
    <col min="10769" max="10769" width="4.7109375" style="65" customWidth="1"/>
    <col min="10770" max="10770" width="5" style="65" customWidth="1"/>
    <col min="10771" max="10771" width="2.28515625" style="65" customWidth="1"/>
    <col min="10772" max="10772" width="26" style="65" customWidth="1"/>
    <col min="10773" max="10773" width="8" style="65" customWidth="1"/>
    <col min="10774" max="10774" width="1" style="65" customWidth="1"/>
    <col min="10775" max="10775" width="6.7109375" style="65" customWidth="1"/>
    <col min="10776" max="10776" width="1" style="65" customWidth="1"/>
    <col min="10777" max="10777" width="6.7109375" style="65" customWidth="1"/>
    <col min="10778" max="10778" width="1" style="65" customWidth="1"/>
    <col min="10779" max="10779" width="6.7109375" style="65" customWidth="1"/>
    <col min="10780" max="10780" width="1" style="65" customWidth="1"/>
    <col min="10781" max="10781" width="6.7109375" style="65" customWidth="1"/>
    <col min="10782" max="10782" width="1" style="65" customWidth="1"/>
    <col min="10783" max="10783" width="6.7109375" style="65" customWidth="1"/>
    <col min="10784" max="10784" width="1" style="65" customWidth="1"/>
    <col min="10785" max="10786" width="6.7109375" style="65" customWidth="1"/>
    <col min="10787" max="11008" width="11.42578125" style="65"/>
    <col min="11009" max="11011" width="0" style="65" hidden="1" customWidth="1"/>
    <col min="11012" max="11012" width="2.5703125" style="65" customWidth="1"/>
    <col min="11013" max="11013" width="7.140625" style="65" customWidth="1"/>
    <col min="11014" max="11014" width="61.5703125" style="65" customWidth="1"/>
    <col min="11015" max="11015" width="1" style="65" customWidth="1"/>
    <col min="11016" max="11016" width="9.140625" style="65" customWidth="1"/>
    <col min="11017" max="11017" width="7.5703125" style="65" customWidth="1"/>
    <col min="11018" max="11018" width="7.85546875" style="65" bestFit="1" customWidth="1"/>
    <col min="11019" max="11019" width="6.7109375" style="65" customWidth="1"/>
    <col min="11020" max="11020" width="8.85546875" style="65" customWidth="1"/>
    <col min="11021" max="11021" width="6.42578125" style="65" customWidth="1"/>
    <col min="11022" max="11022" width="8.85546875" style="65" customWidth="1"/>
    <col min="11023" max="11024" width="11.42578125" style="65"/>
    <col min="11025" max="11025" width="4.7109375" style="65" customWidth="1"/>
    <col min="11026" max="11026" width="5" style="65" customWidth="1"/>
    <col min="11027" max="11027" width="2.28515625" style="65" customWidth="1"/>
    <col min="11028" max="11028" width="26" style="65" customWidth="1"/>
    <col min="11029" max="11029" width="8" style="65" customWidth="1"/>
    <col min="11030" max="11030" width="1" style="65" customWidth="1"/>
    <col min="11031" max="11031" width="6.7109375" style="65" customWidth="1"/>
    <col min="11032" max="11032" width="1" style="65" customWidth="1"/>
    <col min="11033" max="11033" width="6.7109375" style="65" customWidth="1"/>
    <col min="11034" max="11034" width="1" style="65" customWidth="1"/>
    <col min="11035" max="11035" width="6.7109375" style="65" customWidth="1"/>
    <col min="11036" max="11036" width="1" style="65" customWidth="1"/>
    <col min="11037" max="11037" width="6.7109375" style="65" customWidth="1"/>
    <col min="11038" max="11038" width="1" style="65" customWidth="1"/>
    <col min="11039" max="11039" width="6.7109375" style="65" customWidth="1"/>
    <col min="11040" max="11040" width="1" style="65" customWidth="1"/>
    <col min="11041" max="11042" width="6.7109375" style="65" customWidth="1"/>
    <col min="11043" max="11264" width="11.42578125" style="65"/>
    <col min="11265" max="11267" width="0" style="65" hidden="1" customWidth="1"/>
    <col min="11268" max="11268" width="2.5703125" style="65" customWidth="1"/>
    <col min="11269" max="11269" width="7.140625" style="65" customWidth="1"/>
    <col min="11270" max="11270" width="61.5703125" style="65" customWidth="1"/>
    <col min="11271" max="11271" width="1" style="65" customWidth="1"/>
    <col min="11272" max="11272" width="9.140625" style="65" customWidth="1"/>
    <col min="11273" max="11273" width="7.5703125" style="65" customWidth="1"/>
    <col min="11274" max="11274" width="7.85546875" style="65" bestFit="1" customWidth="1"/>
    <col min="11275" max="11275" width="6.7109375" style="65" customWidth="1"/>
    <col min="11276" max="11276" width="8.85546875" style="65" customWidth="1"/>
    <col min="11277" max="11277" width="6.42578125" style="65" customWidth="1"/>
    <col min="11278" max="11278" width="8.85546875" style="65" customWidth="1"/>
    <col min="11279" max="11280" width="11.42578125" style="65"/>
    <col min="11281" max="11281" width="4.7109375" style="65" customWidth="1"/>
    <col min="11282" max="11282" width="5" style="65" customWidth="1"/>
    <col min="11283" max="11283" width="2.28515625" style="65" customWidth="1"/>
    <col min="11284" max="11284" width="26" style="65" customWidth="1"/>
    <col min="11285" max="11285" width="8" style="65" customWidth="1"/>
    <col min="11286" max="11286" width="1" style="65" customWidth="1"/>
    <col min="11287" max="11287" width="6.7109375" style="65" customWidth="1"/>
    <col min="11288" max="11288" width="1" style="65" customWidth="1"/>
    <col min="11289" max="11289" width="6.7109375" style="65" customWidth="1"/>
    <col min="11290" max="11290" width="1" style="65" customWidth="1"/>
    <col min="11291" max="11291" width="6.7109375" style="65" customWidth="1"/>
    <col min="11292" max="11292" width="1" style="65" customWidth="1"/>
    <col min="11293" max="11293" width="6.7109375" style="65" customWidth="1"/>
    <col min="11294" max="11294" width="1" style="65" customWidth="1"/>
    <col min="11295" max="11295" width="6.7109375" style="65" customWidth="1"/>
    <col min="11296" max="11296" width="1" style="65" customWidth="1"/>
    <col min="11297" max="11298" width="6.7109375" style="65" customWidth="1"/>
    <col min="11299" max="11520" width="11.42578125" style="65"/>
    <col min="11521" max="11523" width="0" style="65" hidden="1" customWidth="1"/>
    <col min="11524" max="11524" width="2.5703125" style="65" customWidth="1"/>
    <col min="11525" max="11525" width="7.140625" style="65" customWidth="1"/>
    <col min="11526" max="11526" width="61.5703125" style="65" customWidth="1"/>
    <col min="11527" max="11527" width="1" style="65" customWidth="1"/>
    <col min="11528" max="11528" width="9.140625" style="65" customWidth="1"/>
    <col min="11529" max="11529" width="7.5703125" style="65" customWidth="1"/>
    <col min="11530" max="11530" width="7.85546875" style="65" bestFit="1" customWidth="1"/>
    <col min="11531" max="11531" width="6.7109375" style="65" customWidth="1"/>
    <col min="11532" max="11532" width="8.85546875" style="65" customWidth="1"/>
    <col min="11533" max="11533" width="6.42578125" style="65" customWidth="1"/>
    <col min="11534" max="11534" width="8.85546875" style="65" customWidth="1"/>
    <col min="11535" max="11536" width="11.42578125" style="65"/>
    <col min="11537" max="11537" width="4.7109375" style="65" customWidth="1"/>
    <col min="11538" max="11538" width="5" style="65" customWidth="1"/>
    <col min="11539" max="11539" width="2.28515625" style="65" customWidth="1"/>
    <col min="11540" max="11540" width="26" style="65" customWidth="1"/>
    <col min="11541" max="11541" width="8" style="65" customWidth="1"/>
    <col min="11542" max="11542" width="1" style="65" customWidth="1"/>
    <col min="11543" max="11543" width="6.7109375" style="65" customWidth="1"/>
    <col min="11544" max="11544" width="1" style="65" customWidth="1"/>
    <col min="11545" max="11545" width="6.7109375" style="65" customWidth="1"/>
    <col min="11546" max="11546" width="1" style="65" customWidth="1"/>
    <col min="11547" max="11547" width="6.7109375" style="65" customWidth="1"/>
    <col min="11548" max="11548" width="1" style="65" customWidth="1"/>
    <col min="11549" max="11549" width="6.7109375" style="65" customWidth="1"/>
    <col min="11550" max="11550" width="1" style="65" customWidth="1"/>
    <col min="11551" max="11551" width="6.7109375" style="65" customWidth="1"/>
    <col min="11552" max="11552" width="1" style="65" customWidth="1"/>
    <col min="11553" max="11554" width="6.7109375" style="65" customWidth="1"/>
    <col min="11555" max="11776" width="11.42578125" style="65"/>
    <col min="11777" max="11779" width="0" style="65" hidden="1" customWidth="1"/>
    <col min="11780" max="11780" width="2.5703125" style="65" customWidth="1"/>
    <col min="11781" max="11781" width="7.140625" style="65" customWidth="1"/>
    <col min="11782" max="11782" width="61.5703125" style="65" customWidth="1"/>
    <col min="11783" max="11783" width="1" style="65" customWidth="1"/>
    <col min="11784" max="11784" width="9.140625" style="65" customWidth="1"/>
    <col min="11785" max="11785" width="7.5703125" style="65" customWidth="1"/>
    <col min="11786" max="11786" width="7.85546875" style="65" bestFit="1" customWidth="1"/>
    <col min="11787" max="11787" width="6.7109375" style="65" customWidth="1"/>
    <col min="11788" max="11788" width="8.85546875" style="65" customWidth="1"/>
    <col min="11789" max="11789" width="6.42578125" style="65" customWidth="1"/>
    <col min="11790" max="11790" width="8.85546875" style="65" customWidth="1"/>
    <col min="11791" max="11792" width="11.42578125" style="65"/>
    <col min="11793" max="11793" width="4.7109375" style="65" customWidth="1"/>
    <col min="11794" max="11794" width="5" style="65" customWidth="1"/>
    <col min="11795" max="11795" width="2.28515625" style="65" customWidth="1"/>
    <col min="11796" max="11796" width="26" style="65" customWidth="1"/>
    <col min="11797" max="11797" width="8" style="65" customWidth="1"/>
    <col min="11798" max="11798" width="1" style="65" customWidth="1"/>
    <col min="11799" max="11799" width="6.7109375" style="65" customWidth="1"/>
    <col min="11800" max="11800" width="1" style="65" customWidth="1"/>
    <col min="11801" max="11801" width="6.7109375" style="65" customWidth="1"/>
    <col min="11802" max="11802" width="1" style="65" customWidth="1"/>
    <col min="11803" max="11803" width="6.7109375" style="65" customWidth="1"/>
    <col min="11804" max="11804" width="1" style="65" customWidth="1"/>
    <col min="11805" max="11805" width="6.7109375" style="65" customWidth="1"/>
    <col min="11806" max="11806" width="1" style="65" customWidth="1"/>
    <col min="11807" max="11807" width="6.7109375" style="65" customWidth="1"/>
    <col min="11808" max="11808" width="1" style="65" customWidth="1"/>
    <col min="11809" max="11810" width="6.7109375" style="65" customWidth="1"/>
    <col min="11811" max="12032" width="11.42578125" style="65"/>
    <col min="12033" max="12035" width="0" style="65" hidden="1" customWidth="1"/>
    <col min="12036" max="12036" width="2.5703125" style="65" customWidth="1"/>
    <col min="12037" max="12037" width="7.140625" style="65" customWidth="1"/>
    <col min="12038" max="12038" width="61.5703125" style="65" customWidth="1"/>
    <col min="12039" max="12039" width="1" style="65" customWidth="1"/>
    <col min="12040" max="12040" width="9.140625" style="65" customWidth="1"/>
    <col min="12041" max="12041" width="7.5703125" style="65" customWidth="1"/>
    <col min="12042" max="12042" width="7.85546875" style="65" bestFit="1" customWidth="1"/>
    <col min="12043" max="12043" width="6.7109375" style="65" customWidth="1"/>
    <col min="12044" max="12044" width="8.85546875" style="65" customWidth="1"/>
    <col min="12045" max="12045" width="6.42578125" style="65" customWidth="1"/>
    <col min="12046" max="12046" width="8.85546875" style="65" customWidth="1"/>
    <col min="12047" max="12048" width="11.42578125" style="65"/>
    <col min="12049" max="12049" width="4.7109375" style="65" customWidth="1"/>
    <col min="12050" max="12050" width="5" style="65" customWidth="1"/>
    <col min="12051" max="12051" width="2.28515625" style="65" customWidth="1"/>
    <col min="12052" max="12052" width="26" style="65" customWidth="1"/>
    <col min="12053" max="12053" width="8" style="65" customWidth="1"/>
    <col min="12054" max="12054" width="1" style="65" customWidth="1"/>
    <col min="12055" max="12055" width="6.7109375" style="65" customWidth="1"/>
    <col min="12056" max="12056" width="1" style="65" customWidth="1"/>
    <col min="12057" max="12057" width="6.7109375" style="65" customWidth="1"/>
    <col min="12058" max="12058" width="1" style="65" customWidth="1"/>
    <col min="12059" max="12059" width="6.7109375" style="65" customWidth="1"/>
    <col min="12060" max="12060" width="1" style="65" customWidth="1"/>
    <col min="12061" max="12061" width="6.7109375" style="65" customWidth="1"/>
    <col min="12062" max="12062" width="1" style="65" customWidth="1"/>
    <col min="12063" max="12063" width="6.7109375" style="65" customWidth="1"/>
    <col min="12064" max="12064" width="1" style="65" customWidth="1"/>
    <col min="12065" max="12066" width="6.7109375" style="65" customWidth="1"/>
    <col min="12067" max="12288" width="11.42578125" style="65"/>
    <col min="12289" max="12291" width="0" style="65" hidden="1" customWidth="1"/>
    <col min="12292" max="12292" width="2.5703125" style="65" customWidth="1"/>
    <col min="12293" max="12293" width="7.140625" style="65" customWidth="1"/>
    <col min="12294" max="12294" width="61.5703125" style="65" customWidth="1"/>
    <col min="12295" max="12295" width="1" style="65" customWidth="1"/>
    <col min="12296" max="12296" width="9.140625" style="65" customWidth="1"/>
    <col min="12297" max="12297" width="7.5703125" style="65" customWidth="1"/>
    <col min="12298" max="12298" width="7.85546875" style="65" bestFit="1" customWidth="1"/>
    <col min="12299" max="12299" width="6.7109375" style="65" customWidth="1"/>
    <col min="12300" max="12300" width="8.85546875" style="65" customWidth="1"/>
    <col min="12301" max="12301" width="6.42578125" style="65" customWidth="1"/>
    <col min="12302" max="12302" width="8.85546875" style="65" customWidth="1"/>
    <col min="12303" max="12304" width="11.42578125" style="65"/>
    <col min="12305" max="12305" width="4.7109375" style="65" customWidth="1"/>
    <col min="12306" max="12306" width="5" style="65" customWidth="1"/>
    <col min="12307" max="12307" width="2.28515625" style="65" customWidth="1"/>
    <col min="12308" max="12308" width="26" style="65" customWidth="1"/>
    <col min="12309" max="12309" width="8" style="65" customWidth="1"/>
    <col min="12310" max="12310" width="1" style="65" customWidth="1"/>
    <col min="12311" max="12311" width="6.7109375" style="65" customWidth="1"/>
    <col min="12312" max="12312" width="1" style="65" customWidth="1"/>
    <col min="12313" max="12313" width="6.7109375" style="65" customWidth="1"/>
    <col min="12314" max="12314" width="1" style="65" customWidth="1"/>
    <col min="12315" max="12315" width="6.7109375" style="65" customWidth="1"/>
    <col min="12316" max="12316" width="1" style="65" customWidth="1"/>
    <col min="12317" max="12317" width="6.7109375" style="65" customWidth="1"/>
    <col min="12318" max="12318" width="1" style="65" customWidth="1"/>
    <col min="12319" max="12319" width="6.7109375" style="65" customWidth="1"/>
    <col min="12320" max="12320" width="1" style="65" customWidth="1"/>
    <col min="12321" max="12322" width="6.7109375" style="65" customWidth="1"/>
    <col min="12323" max="12544" width="11.42578125" style="65"/>
    <col min="12545" max="12547" width="0" style="65" hidden="1" customWidth="1"/>
    <col min="12548" max="12548" width="2.5703125" style="65" customWidth="1"/>
    <col min="12549" max="12549" width="7.140625" style="65" customWidth="1"/>
    <col min="12550" max="12550" width="61.5703125" style="65" customWidth="1"/>
    <col min="12551" max="12551" width="1" style="65" customWidth="1"/>
    <col min="12552" max="12552" width="9.140625" style="65" customWidth="1"/>
    <col min="12553" max="12553" width="7.5703125" style="65" customWidth="1"/>
    <col min="12554" max="12554" width="7.85546875" style="65" bestFit="1" customWidth="1"/>
    <col min="12555" max="12555" width="6.7109375" style="65" customWidth="1"/>
    <col min="12556" max="12556" width="8.85546875" style="65" customWidth="1"/>
    <col min="12557" max="12557" width="6.42578125" style="65" customWidth="1"/>
    <col min="12558" max="12558" width="8.85546875" style="65" customWidth="1"/>
    <col min="12559" max="12560" width="11.42578125" style="65"/>
    <col min="12561" max="12561" width="4.7109375" style="65" customWidth="1"/>
    <col min="12562" max="12562" width="5" style="65" customWidth="1"/>
    <col min="12563" max="12563" width="2.28515625" style="65" customWidth="1"/>
    <col min="12564" max="12564" width="26" style="65" customWidth="1"/>
    <col min="12565" max="12565" width="8" style="65" customWidth="1"/>
    <col min="12566" max="12566" width="1" style="65" customWidth="1"/>
    <col min="12567" max="12567" width="6.7109375" style="65" customWidth="1"/>
    <col min="12568" max="12568" width="1" style="65" customWidth="1"/>
    <col min="12569" max="12569" width="6.7109375" style="65" customWidth="1"/>
    <col min="12570" max="12570" width="1" style="65" customWidth="1"/>
    <col min="12571" max="12571" width="6.7109375" style="65" customWidth="1"/>
    <col min="12572" max="12572" width="1" style="65" customWidth="1"/>
    <col min="12573" max="12573" width="6.7109375" style="65" customWidth="1"/>
    <col min="12574" max="12574" width="1" style="65" customWidth="1"/>
    <col min="12575" max="12575" width="6.7109375" style="65" customWidth="1"/>
    <col min="12576" max="12576" width="1" style="65" customWidth="1"/>
    <col min="12577" max="12578" width="6.7109375" style="65" customWidth="1"/>
    <col min="12579" max="12800" width="11.42578125" style="65"/>
    <col min="12801" max="12803" width="0" style="65" hidden="1" customWidth="1"/>
    <col min="12804" max="12804" width="2.5703125" style="65" customWidth="1"/>
    <col min="12805" max="12805" width="7.140625" style="65" customWidth="1"/>
    <col min="12806" max="12806" width="61.5703125" style="65" customWidth="1"/>
    <col min="12807" max="12807" width="1" style="65" customWidth="1"/>
    <col min="12808" max="12808" width="9.140625" style="65" customWidth="1"/>
    <col min="12809" max="12809" width="7.5703125" style="65" customWidth="1"/>
    <col min="12810" max="12810" width="7.85546875" style="65" bestFit="1" customWidth="1"/>
    <col min="12811" max="12811" width="6.7109375" style="65" customWidth="1"/>
    <col min="12812" max="12812" width="8.85546875" style="65" customWidth="1"/>
    <col min="12813" max="12813" width="6.42578125" style="65" customWidth="1"/>
    <col min="12814" max="12814" width="8.85546875" style="65" customWidth="1"/>
    <col min="12815" max="12816" width="11.42578125" style="65"/>
    <col min="12817" max="12817" width="4.7109375" style="65" customWidth="1"/>
    <col min="12818" max="12818" width="5" style="65" customWidth="1"/>
    <col min="12819" max="12819" width="2.28515625" style="65" customWidth="1"/>
    <col min="12820" max="12820" width="26" style="65" customWidth="1"/>
    <col min="12821" max="12821" width="8" style="65" customWidth="1"/>
    <col min="12822" max="12822" width="1" style="65" customWidth="1"/>
    <col min="12823" max="12823" width="6.7109375" style="65" customWidth="1"/>
    <col min="12824" max="12824" width="1" style="65" customWidth="1"/>
    <col min="12825" max="12825" width="6.7109375" style="65" customWidth="1"/>
    <col min="12826" max="12826" width="1" style="65" customWidth="1"/>
    <col min="12827" max="12827" width="6.7109375" style="65" customWidth="1"/>
    <col min="12828" max="12828" width="1" style="65" customWidth="1"/>
    <col min="12829" max="12829" width="6.7109375" style="65" customWidth="1"/>
    <col min="12830" max="12830" width="1" style="65" customWidth="1"/>
    <col min="12831" max="12831" width="6.7109375" style="65" customWidth="1"/>
    <col min="12832" max="12832" width="1" style="65" customWidth="1"/>
    <col min="12833" max="12834" width="6.7109375" style="65" customWidth="1"/>
    <col min="12835" max="13056" width="11.42578125" style="65"/>
    <col min="13057" max="13059" width="0" style="65" hidden="1" customWidth="1"/>
    <col min="13060" max="13060" width="2.5703125" style="65" customWidth="1"/>
    <col min="13061" max="13061" width="7.140625" style="65" customWidth="1"/>
    <col min="13062" max="13062" width="61.5703125" style="65" customWidth="1"/>
    <col min="13063" max="13063" width="1" style="65" customWidth="1"/>
    <col min="13064" max="13064" width="9.140625" style="65" customWidth="1"/>
    <col min="13065" max="13065" width="7.5703125" style="65" customWidth="1"/>
    <col min="13066" max="13066" width="7.85546875" style="65" bestFit="1" customWidth="1"/>
    <col min="13067" max="13067" width="6.7109375" style="65" customWidth="1"/>
    <col min="13068" max="13068" width="8.85546875" style="65" customWidth="1"/>
    <col min="13069" max="13069" width="6.42578125" style="65" customWidth="1"/>
    <col min="13070" max="13070" width="8.85546875" style="65" customWidth="1"/>
    <col min="13071" max="13072" width="11.42578125" style="65"/>
    <col min="13073" max="13073" width="4.7109375" style="65" customWidth="1"/>
    <col min="13074" max="13074" width="5" style="65" customWidth="1"/>
    <col min="13075" max="13075" width="2.28515625" style="65" customWidth="1"/>
    <col min="13076" max="13076" width="26" style="65" customWidth="1"/>
    <col min="13077" max="13077" width="8" style="65" customWidth="1"/>
    <col min="13078" max="13078" width="1" style="65" customWidth="1"/>
    <col min="13079" max="13079" width="6.7109375" style="65" customWidth="1"/>
    <col min="13080" max="13080" width="1" style="65" customWidth="1"/>
    <col min="13081" max="13081" width="6.7109375" style="65" customWidth="1"/>
    <col min="13082" max="13082" width="1" style="65" customWidth="1"/>
    <col min="13083" max="13083" width="6.7109375" style="65" customWidth="1"/>
    <col min="13084" max="13084" width="1" style="65" customWidth="1"/>
    <col min="13085" max="13085" width="6.7109375" style="65" customWidth="1"/>
    <col min="13086" max="13086" width="1" style="65" customWidth="1"/>
    <col min="13087" max="13087" width="6.7109375" style="65" customWidth="1"/>
    <col min="13088" max="13088" width="1" style="65" customWidth="1"/>
    <col min="13089" max="13090" width="6.7109375" style="65" customWidth="1"/>
    <col min="13091" max="13312" width="11.42578125" style="65"/>
    <col min="13313" max="13315" width="0" style="65" hidden="1" customWidth="1"/>
    <col min="13316" max="13316" width="2.5703125" style="65" customWidth="1"/>
    <col min="13317" max="13317" width="7.140625" style="65" customWidth="1"/>
    <col min="13318" max="13318" width="61.5703125" style="65" customWidth="1"/>
    <col min="13319" max="13319" width="1" style="65" customWidth="1"/>
    <col min="13320" max="13320" width="9.140625" style="65" customWidth="1"/>
    <col min="13321" max="13321" width="7.5703125" style="65" customWidth="1"/>
    <col min="13322" max="13322" width="7.85546875" style="65" bestFit="1" customWidth="1"/>
    <col min="13323" max="13323" width="6.7109375" style="65" customWidth="1"/>
    <col min="13324" max="13324" width="8.85546875" style="65" customWidth="1"/>
    <col min="13325" max="13325" width="6.42578125" style="65" customWidth="1"/>
    <col min="13326" max="13326" width="8.85546875" style="65" customWidth="1"/>
    <col min="13327" max="13328" width="11.42578125" style="65"/>
    <col min="13329" max="13329" width="4.7109375" style="65" customWidth="1"/>
    <col min="13330" max="13330" width="5" style="65" customWidth="1"/>
    <col min="13331" max="13331" width="2.28515625" style="65" customWidth="1"/>
    <col min="13332" max="13332" width="26" style="65" customWidth="1"/>
    <col min="13333" max="13333" width="8" style="65" customWidth="1"/>
    <col min="13334" max="13334" width="1" style="65" customWidth="1"/>
    <col min="13335" max="13335" width="6.7109375" style="65" customWidth="1"/>
    <col min="13336" max="13336" width="1" style="65" customWidth="1"/>
    <col min="13337" max="13337" width="6.7109375" style="65" customWidth="1"/>
    <col min="13338" max="13338" width="1" style="65" customWidth="1"/>
    <col min="13339" max="13339" width="6.7109375" style="65" customWidth="1"/>
    <col min="13340" max="13340" width="1" style="65" customWidth="1"/>
    <col min="13341" max="13341" width="6.7109375" style="65" customWidth="1"/>
    <col min="13342" max="13342" width="1" style="65" customWidth="1"/>
    <col min="13343" max="13343" width="6.7109375" style="65" customWidth="1"/>
    <col min="13344" max="13344" width="1" style="65" customWidth="1"/>
    <col min="13345" max="13346" width="6.7109375" style="65" customWidth="1"/>
    <col min="13347" max="13568" width="11.42578125" style="65"/>
    <col min="13569" max="13571" width="0" style="65" hidden="1" customWidth="1"/>
    <col min="13572" max="13572" width="2.5703125" style="65" customWidth="1"/>
    <col min="13573" max="13573" width="7.140625" style="65" customWidth="1"/>
    <col min="13574" max="13574" width="61.5703125" style="65" customWidth="1"/>
    <col min="13575" max="13575" width="1" style="65" customWidth="1"/>
    <col min="13576" max="13576" width="9.140625" style="65" customWidth="1"/>
    <col min="13577" max="13577" width="7.5703125" style="65" customWidth="1"/>
    <col min="13578" max="13578" width="7.85546875" style="65" bestFit="1" customWidth="1"/>
    <col min="13579" max="13579" width="6.7109375" style="65" customWidth="1"/>
    <col min="13580" max="13580" width="8.85546875" style="65" customWidth="1"/>
    <col min="13581" max="13581" width="6.42578125" style="65" customWidth="1"/>
    <col min="13582" max="13582" width="8.85546875" style="65" customWidth="1"/>
    <col min="13583" max="13584" width="11.42578125" style="65"/>
    <col min="13585" max="13585" width="4.7109375" style="65" customWidth="1"/>
    <col min="13586" max="13586" width="5" style="65" customWidth="1"/>
    <col min="13587" max="13587" width="2.28515625" style="65" customWidth="1"/>
    <col min="13588" max="13588" width="26" style="65" customWidth="1"/>
    <col min="13589" max="13589" width="8" style="65" customWidth="1"/>
    <col min="13590" max="13590" width="1" style="65" customWidth="1"/>
    <col min="13591" max="13591" width="6.7109375" style="65" customWidth="1"/>
    <col min="13592" max="13592" width="1" style="65" customWidth="1"/>
    <col min="13593" max="13593" width="6.7109375" style="65" customWidth="1"/>
    <col min="13594" max="13594" width="1" style="65" customWidth="1"/>
    <col min="13595" max="13595" width="6.7109375" style="65" customWidth="1"/>
    <col min="13596" max="13596" width="1" style="65" customWidth="1"/>
    <col min="13597" max="13597" width="6.7109375" style="65" customWidth="1"/>
    <col min="13598" max="13598" width="1" style="65" customWidth="1"/>
    <col min="13599" max="13599" width="6.7109375" style="65" customWidth="1"/>
    <col min="13600" max="13600" width="1" style="65" customWidth="1"/>
    <col min="13601" max="13602" width="6.7109375" style="65" customWidth="1"/>
    <col min="13603" max="13824" width="11.42578125" style="65"/>
    <col min="13825" max="13827" width="0" style="65" hidden="1" customWidth="1"/>
    <col min="13828" max="13828" width="2.5703125" style="65" customWidth="1"/>
    <col min="13829" max="13829" width="7.140625" style="65" customWidth="1"/>
    <col min="13830" max="13830" width="61.5703125" style="65" customWidth="1"/>
    <col min="13831" max="13831" width="1" style="65" customWidth="1"/>
    <col min="13832" max="13832" width="9.140625" style="65" customWidth="1"/>
    <col min="13833" max="13833" width="7.5703125" style="65" customWidth="1"/>
    <col min="13834" max="13834" width="7.85546875" style="65" bestFit="1" customWidth="1"/>
    <col min="13835" max="13835" width="6.7109375" style="65" customWidth="1"/>
    <col min="13836" max="13836" width="8.85546875" style="65" customWidth="1"/>
    <col min="13837" max="13837" width="6.42578125" style="65" customWidth="1"/>
    <col min="13838" max="13838" width="8.85546875" style="65" customWidth="1"/>
    <col min="13839" max="13840" width="11.42578125" style="65"/>
    <col min="13841" max="13841" width="4.7109375" style="65" customWidth="1"/>
    <col min="13842" max="13842" width="5" style="65" customWidth="1"/>
    <col min="13843" max="13843" width="2.28515625" style="65" customWidth="1"/>
    <col min="13844" max="13844" width="26" style="65" customWidth="1"/>
    <col min="13845" max="13845" width="8" style="65" customWidth="1"/>
    <col min="13846" max="13846" width="1" style="65" customWidth="1"/>
    <col min="13847" max="13847" width="6.7109375" style="65" customWidth="1"/>
    <col min="13848" max="13848" width="1" style="65" customWidth="1"/>
    <col min="13849" max="13849" width="6.7109375" style="65" customWidth="1"/>
    <col min="13850" max="13850" width="1" style="65" customWidth="1"/>
    <col min="13851" max="13851" width="6.7109375" style="65" customWidth="1"/>
    <col min="13852" max="13852" width="1" style="65" customWidth="1"/>
    <col min="13853" max="13853" width="6.7109375" style="65" customWidth="1"/>
    <col min="13854" max="13854" width="1" style="65" customWidth="1"/>
    <col min="13855" max="13855" width="6.7109375" style="65" customWidth="1"/>
    <col min="13856" max="13856" width="1" style="65" customWidth="1"/>
    <col min="13857" max="13858" width="6.7109375" style="65" customWidth="1"/>
    <col min="13859" max="14080" width="11.42578125" style="65"/>
    <col min="14081" max="14083" width="0" style="65" hidden="1" customWidth="1"/>
    <col min="14084" max="14084" width="2.5703125" style="65" customWidth="1"/>
    <col min="14085" max="14085" width="7.140625" style="65" customWidth="1"/>
    <col min="14086" max="14086" width="61.5703125" style="65" customWidth="1"/>
    <col min="14087" max="14087" width="1" style="65" customWidth="1"/>
    <col min="14088" max="14088" width="9.140625" style="65" customWidth="1"/>
    <col min="14089" max="14089" width="7.5703125" style="65" customWidth="1"/>
    <col min="14090" max="14090" width="7.85546875" style="65" bestFit="1" customWidth="1"/>
    <col min="14091" max="14091" width="6.7109375" style="65" customWidth="1"/>
    <col min="14092" max="14092" width="8.85546875" style="65" customWidth="1"/>
    <col min="14093" max="14093" width="6.42578125" style="65" customWidth="1"/>
    <col min="14094" max="14094" width="8.85546875" style="65" customWidth="1"/>
    <col min="14095" max="14096" width="11.42578125" style="65"/>
    <col min="14097" max="14097" width="4.7109375" style="65" customWidth="1"/>
    <col min="14098" max="14098" width="5" style="65" customWidth="1"/>
    <col min="14099" max="14099" width="2.28515625" style="65" customWidth="1"/>
    <col min="14100" max="14100" width="26" style="65" customWidth="1"/>
    <col min="14101" max="14101" width="8" style="65" customWidth="1"/>
    <col min="14102" max="14102" width="1" style="65" customWidth="1"/>
    <col min="14103" max="14103" width="6.7109375" style="65" customWidth="1"/>
    <col min="14104" max="14104" width="1" style="65" customWidth="1"/>
    <col min="14105" max="14105" width="6.7109375" style="65" customWidth="1"/>
    <col min="14106" max="14106" width="1" style="65" customWidth="1"/>
    <col min="14107" max="14107" width="6.7109375" style="65" customWidth="1"/>
    <col min="14108" max="14108" width="1" style="65" customWidth="1"/>
    <col min="14109" max="14109" width="6.7109375" style="65" customWidth="1"/>
    <col min="14110" max="14110" width="1" style="65" customWidth="1"/>
    <col min="14111" max="14111" width="6.7109375" style="65" customWidth="1"/>
    <col min="14112" max="14112" width="1" style="65" customWidth="1"/>
    <col min="14113" max="14114" width="6.7109375" style="65" customWidth="1"/>
    <col min="14115" max="14336" width="11.42578125" style="65"/>
    <col min="14337" max="14339" width="0" style="65" hidden="1" customWidth="1"/>
    <col min="14340" max="14340" width="2.5703125" style="65" customWidth="1"/>
    <col min="14341" max="14341" width="7.140625" style="65" customWidth="1"/>
    <col min="14342" max="14342" width="61.5703125" style="65" customWidth="1"/>
    <col min="14343" max="14343" width="1" style="65" customWidth="1"/>
    <col min="14344" max="14344" width="9.140625" style="65" customWidth="1"/>
    <col min="14345" max="14345" width="7.5703125" style="65" customWidth="1"/>
    <col min="14346" max="14346" width="7.85546875" style="65" bestFit="1" customWidth="1"/>
    <col min="14347" max="14347" width="6.7109375" style="65" customWidth="1"/>
    <col min="14348" max="14348" width="8.85546875" style="65" customWidth="1"/>
    <col min="14349" max="14349" width="6.42578125" style="65" customWidth="1"/>
    <col min="14350" max="14350" width="8.85546875" style="65" customWidth="1"/>
    <col min="14351" max="14352" width="11.42578125" style="65"/>
    <col min="14353" max="14353" width="4.7109375" style="65" customWidth="1"/>
    <col min="14354" max="14354" width="5" style="65" customWidth="1"/>
    <col min="14355" max="14355" width="2.28515625" style="65" customWidth="1"/>
    <col min="14356" max="14356" width="26" style="65" customWidth="1"/>
    <col min="14357" max="14357" width="8" style="65" customWidth="1"/>
    <col min="14358" max="14358" width="1" style="65" customWidth="1"/>
    <col min="14359" max="14359" width="6.7109375" style="65" customWidth="1"/>
    <col min="14360" max="14360" width="1" style="65" customWidth="1"/>
    <col min="14361" max="14361" width="6.7109375" style="65" customWidth="1"/>
    <col min="14362" max="14362" width="1" style="65" customWidth="1"/>
    <col min="14363" max="14363" width="6.7109375" style="65" customWidth="1"/>
    <col min="14364" max="14364" width="1" style="65" customWidth="1"/>
    <col min="14365" max="14365" width="6.7109375" style="65" customWidth="1"/>
    <col min="14366" max="14366" width="1" style="65" customWidth="1"/>
    <col min="14367" max="14367" width="6.7109375" style="65" customWidth="1"/>
    <col min="14368" max="14368" width="1" style="65" customWidth="1"/>
    <col min="14369" max="14370" width="6.7109375" style="65" customWidth="1"/>
    <col min="14371" max="14592" width="11.42578125" style="65"/>
    <col min="14593" max="14595" width="0" style="65" hidden="1" customWidth="1"/>
    <col min="14596" max="14596" width="2.5703125" style="65" customWidth="1"/>
    <col min="14597" max="14597" width="7.140625" style="65" customWidth="1"/>
    <col min="14598" max="14598" width="61.5703125" style="65" customWidth="1"/>
    <col min="14599" max="14599" width="1" style="65" customWidth="1"/>
    <col min="14600" max="14600" width="9.140625" style="65" customWidth="1"/>
    <col min="14601" max="14601" width="7.5703125" style="65" customWidth="1"/>
    <col min="14602" max="14602" width="7.85546875" style="65" bestFit="1" customWidth="1"/>
    <col min="14603" max="14603" width="6.7109375" style="65" customWidth="1"/>
    <col min="14604" max="14604" width="8.85546875" style="65" customWidth="1"/>
    <col min="14605" max="14605" width="6.42578125" style="65" customWidth="1"/>
    <col min="14606" max="14606" width="8.85546875" style="65" customWidth="1"/>
    <col min="14607" max="14608" width="11.42578125" style="65"/>
    <col min="14609" max="14609" width="4.7109375" style="65" customWidth="1"/>
    <col min="14610" max="14610" width="5" style="65" customWidth="1"/>
    <col min="14611" max="14611" width="2.28515625" style="65" customWidth="1"/>
    <col min="14612" max="14612" width="26" style="65" customWidth="1"/>
    <col min="14613" max="14613" width="8" style="65" customWidth="1"/>
    <col min="14614" max="14614" width="1" style="65" customWidth="1"/>
    <col min="14615" max="14615" width="6.7109375" style="65" customWidth="1"/>
    <col min="14616" max="14616" width="1" style="65" customWidth="1"/>
    <col min="14617" max="14617" width="6.7109375" style="65" customWidth="1"/>
    <col min="14618" max="14618" width="1" style="65" customWidth="1"/>
    <col min="14619" max="14619" width="6.7109375" style="65" customWidth="1"/>
    <col min="14620" max="14620" width="1" style="65" customWidth="1"/>
    <col min="14621" max="14621" width="6.7109375" style="65" customWidth="1"/>
    <col min="14622" max="14622" width="1" style="65" customWidth="1"/>
    <col min="14623" max="14623" width="6.7109375" style="65" customWidth="1"/>
    <col min="14624" max="14624" width="1" style="65" customWidth="1"/>
    <col min="14625" max="14626" width="6.7109375" style="65" customWidth="1"/>
    <col min="14627" max="14848" width="11.42578125" style="65"/>
    <col min="14849" max="14851" width="0" style="65" hidden="1" customWidth="1"/>
    <col min="14852" max="14852" width="2.5703125" style="65" customWidth="1"/>
    <col min="14853" max="14853" width="7.140625" style="65" customWidth="1"/>
    <col min="14854" max="14854" width="61.5703125" style="65" customWidth="1"/>
    <col min="14855" max="14855" width="1" style="65" customWidth="1"/>
    <col min="14856" max="14856" width="9.140625" style="65" customWidth="1"/>
    <col min="14857" max="14857" width="7.5703125" style="65" customWidth="1"/>
    <col min="14858" max="14858" width="7.85546875" style="65" bestFit="1" customWidth="1"/>
    <col min="14859" max="14859" width="6.7109375" style="65" customWidth="1"/>
    <col min="14860" max="14860" width="8.85546875" style="65" customWidth="1"/>
    <col min="14861" max="14861" width="6.42578125" style="65" customWidth="1"/>
    <col min="14862" max="14862" width="8.85546875" style="65" customWidth="1"/>
    <col min="14863" max="14864" width="11.42578125" style="65"/>
    <col min="14865" max="14865" width="4.7109375" style="65" customWidth="1"/>
    <col min="14866" max="14866" width="5" style="65" customWidth="1"/>
    <col min="14867" max="14867" width="2.28515625" style="65" customWidth="1"/>
    <col min="14868" max="14868" width="26" style="65" customWidth="1"/>
    <col min="14869" max="14869" width="8" style="65" customWidth="1"/>
    <col min="14870" max="14870" width="1" style="65" customWidth="1"/>
    <col min="14871" max="14871" width="6.7109375" style="65" customWidth="1"/>
    <col min="14872" max="14872" width="1" style="65" customWidth="1"/>
    <col min="14873" max="14873" width="6.7109375" style="65" customWidth="1"/>
    <col min="14874" max="14874" width="1" style="65" customWidth="1"/>
    <col min="14875" max="14875" width="6.7109375" style="65" customWidth="1"/>
    <col min="14876" max="14876" width="1" style="65" customWidth="1"/>
    <col min="14877" max="14877" width="6.7109375" style="65" customWidth="1"/>
    <col min="14878" max="14878" width="1" style="65" customWidth="1"/>
    <col min="14879" max="14879" width="6.7109375" style="65" customWidth="1"/>
    <col min="14880" max="14880" width="1" style="65" customWidth="1"/>
    <col min="14881" max="14882" width="6.7109375" style="65" customWidth="1"/>
    <col min="14883" max="15104" width="11.42578125" style="65"/>
    <col min="15105" max="15107" width="0" style="65" hidden="1" customWidth="1"/>
    <col min="15108" max="15108" width="2.5703125" style="65" customWidth="1"/>
    <col min="15109" max="15109" width="7.140625" style="65" customWidth="1"/>
    <col min="15110" max="15110" width="61.5703125" style="65" customWidth="1"/>
    <col min="15111" max="15111" width="1" style="65" customWidth="1"/>
    <col min="15112" max="15112" width="9.140625" style="65" customWidth="1"/>
    <col min="15113" max="15113" width="7.5703125" style="65" customWidth="1"/>
    <col min="15114" max="15114" width="7.85546875" style="65" bestFit="1" customWidth="1"/>
    <col min="15115" max="15115" width="6.7109375" style="65" customWidth="1"/>
    <col min="15116" max="15116" width="8.85546875" style="65" customWidth="1"/>
    <col min="15117" max="15117" width="6.42578125" style="65" customWidth="1"/>
    <col min="15118" max="15118" width="8.85546875" style="65" customWidth="1"/>
    <col min="15119" max="15120" width="11.42578125" style="65"/>
    <col min="15121" max="15121" width="4.7109375" style="65" customWidth="1"/>
    <col min="15122" max="15122" width="5" style="65" customWidth="1"/>
    <col min="15123" max="15123" width="2.28515625" style="65" customWidth="1"/>
    <col min="15124" max="15124" width="26" style="65" customWidth="1"/>
    <col min="15125" max="15125" width="8" style="65" customWidth="1"/>
    <col min="15126" max="15126" width="1" style="65" customWidth="1"/>
    <col min="15127" max="15127" width="6.7109375" style="65" customWidth="1"/>
    <col min="15128" max="15128" width="1" style="65" customWidth="1"/>
    <col min="15129" max="15129" width="6.7109375" style="65" customWidth="1"/>
    <col min="15130" max="15130" width="1" style="65" customWidth="1"/>
    <col min="15131" max="15131" width="6.7109375" style="65" customWidth="1"/>
    <col min="15132" max="15132" width="1" style="65" customWidth="1"/>
    <col min="15133" max="15133" width="6.7109375" style="65" customWidth="1"/>
    <col min="15134" max="15134" width="1" style="65" customWidth="1"/>
    <col min="15135" max="15135" width="6.7109375" style="65" customWidth="1"/>
    <col min="15136" max="15136" width="1" style="65" customWidth="1"/>
    <col min="15137" max="15138" width="6.7109375" style="65" customWidth="1"/>
    <col min="15139" max="15360" width="11.42578125" style="65"/>
    <col min="15361" max="15363" width="0" style="65" hidden="1" customWidth="1"/>
    <col min="15364" max="15364" width="2.5703125" style="65" customWidth="1"/>
    <col min="15365" max="15365" width="7.140625" style="65" customWidth="1"/>
    <col min="15366" max="15366" width="61.5703125" style="65" customWidth="1"/>
    <col min="15367" max="15367" width="1" style="65" customWidth="1"/>
    <col min="15368" max="15368" width="9.140625" style="65" customWidth="1"/>
    <col min="15369" max="15369" width="7.5703125" style="65" customWidth="1"/>
    <col min="15370" max="15370" width="7.85546875" style="65" bestFit="1" customWidth="1"/>
    <col min="15371" max="15371" width="6.7109375" style="65" customWidth="1"/>
    <col min="15372" max="15372" width="8.85546875" style="65" customWidth="1"/>
    <col min="15373" max="15373" width="6.42578125" style="65" customWidth="1"/>
    <col min="15374" max="15374" width="8.85546875" style="65" customWidth="1"/>
    <col min="15375" max="15376" width="11.42578125" style="65"/>
    <col min="15377" max="15377" width="4.7109375" style="65" customWidth="1"/>
    <col min="15378" max="15378" width="5" style="65" customWidth="1"/>
    <col min="15379" max="15379" width="2.28515625" style="65" customWidth="1"/>
    <col min="15380" max="15380" width="26" style="65" customWidth="1"/>
    <col min="15381" max="15381" width="8" style="65" customWidth="1"/>
    <col min="15382" max="15382" width="1" style="65" customWidth="1"/>
    <col min="15383" max="15383" width="6.7109375" style="65" customWidth="1"/>
    <col min="15384" max="15384" width="1" style="65" customWidth="1"/>
    <col min="15385" max="15385" width="6.7109375" style="65" customWidth="1"/>
    <col min="15386" max="15386" width="1" style="65" customWidth="1"/>
    <col min="15387" max="15387" width="6.7109375" style="65" customWidth="1"/>
    <col min="15388" max="15388" width="1" style="65" customWidth="1"/>
    <col min="15389" max="15389" width="6.7109375" style="65" customWidth="1"/>
    <col min="15390" max="15390" width="1" style="65" customWidth="1"/>
    <col min="15391" max="15391" width="6.7109375" style="65" customWidth="1"/>
    <col min="15392" max="15392" width="1" style="65" customWidth="1"/>
    <col min="15393" max="15394" width="6.7109375" style="65" customWidth="1"/>
    <col min="15395" max="15616" width="11.42578125" style="65"/>
    <col min="15617" max="15619" width="0" style="65" hidden="1" customWidth="1"/>
    <col min="15620" max="15620" width="2.5703125" style="65" customWidth="1"/>
    <col min="15621" max="15621" width="7.140625" style="65" customWidth="1"/>
    <col min="15622" max="15622" width="61.5703125" style="65" customWidth="1"/>
    <col min="15623" max="15623" width="1" style="65" customWidth="1"/>
    <col min="15624" max="15624" width="9.140625" style="65" customWidth="1"/>
    <col min="15625" max="15625" width="7.5703125" style="65" customWidth="1"/>
    <col min="15626" max="15626" width="7.85546875" style="65" bestFit="1" customWidth="1"/>
    <col min="15627" max="15627" width="6.7109375" style="65" customWidth="1"/>
    <col min="15628" max="15628" width="8.85546875" style="65" customWidth="1"/>
    <col min="15629" max="15629" width="6.42578125" style="65" customWidth="1"/>
    <col min="15630" max="15630" width="8.85546875" style="65" customWidth="1"/>
    <col min="15631" max="15632" width="11.42578125" style="65"/>
    <col min="15633" max="15633" width="4.7109375" style="65" customWidth="1"/>
    <col min="15634" max="15634" width="5" style="65" customWidth="1"/>
    <col min="15635" max="15635" width="2.28515625" style="65" customWidth="1"/>
    <col min="15636" max="15636" width="26" style="65" customWidth="1"/>
    <col min="15637" max="15637" width="8" style="65" customWidth="1"/>
    <col min="15638" max="15638" width="1" style="65" customWidth="1"/>
    <col min="15639" max="15639" width="6.7109375" style="65" customWidth="1"/>
    <col min="15640" max="15640" width="1" style="65" customWidth="1"/>
    <col min="15641" max="15641" width="6.7109375" style="65" customWidth="1"/>
    <col min="15642" max="15642" width="1" style="65" customWidth="1"/>
    <col min="15643" max="15643" width="6.7109375" style="65" customWidth="1"/>
    <col min="15644" max="15644" width="1" style="65" customWidth="1"/>
    <col min="15645" max="15645" width="6.7109375" style="65" customWidth="1"/>
    <col min="15646" max="15646" width="1" style="65" customWidth="1"/>
    <col min="15647" max="15647" width="6.7109375" style="65" customWidth="1"/>
    <col min="15648" max="15648" width="1" style="65" customWidth="1"/>
    <col min="15649" max="15650" width="6.7109375" style="65" customWidth="1"/>
    <col min="15651" max="15872" width="11.42578125" style="65"/>
    <col min="15873" max="15875" width="0" style="65" hidden="1" customWidth="1"/>
    <col min="15876" max="15876" width="2.5703125" style="65" customWidth="1"/>
    <col min="15877" max="15877" width="7.140625" style="65" customWidth="1"/>
    <col min="15878" max="15878" width="61.5703125" style="65" customWidth="1"/>
    <col min="15879" max="15879" width="1" style="65" customWidth="1"/>
    <col min="15880" max="15880" width="9.140625" style="65" customWidth="1"/>
    <col min="15881" max="15881" width="7.5703125" style="65" customWidth="1"/>
    <col min="15882" max="15882" width="7.85546875" style="65" bestFit="1" customWidth="1"/>
    <col min="15883" max="15883" width="6.7109375" style="65" customWidth="1"/>
    <col min="15884" max="15884" width="8.85546875" style="65" customWidth="1"/>
    <col min="15885" max="15885" width="6.42578125" style="65" customWidth="1"/>
    <col min="15886" max="15886" width="8.85546875" style="65" customWidth="1"/>
    <col min="15887" max="15888" width="11.42578125" style="65"/>
    <col min="15889" max="15889" width="4.7109375" style="65" customWidth="1"/>
    <col min="15890" max="15890" width="5" style="65" customWidth="1"/>
    <col min="15891" max="15891" width="2.28515625" style="65" customWidth="1"/>
    <col min="15892" max="15892" width="26" style="65" customWidth="1"/>
    <col min="15893" max="15893" width="8" style="65" customWidth="1"/>
    <col min="15894" max="15894" width="1" style="65" customWidth="1"/>
    <col min="15895" max="15895" width="6.7109375" style="65" customWidth="1"/>
    <col min="15896" max="15896" width="1" style="65" customWidth="1"/>
    <col min="15897" max="15897" width="6.7109375" style="65" customWidth="1"/>
    <col min="15898" max="15898" width="1" style="65" customWidth="1"/>
    <col min="15899" max="15899" width="6.7109375" style="65" customWidth="1"/>
    <col min="15900" max="15900" width="1" style="65" customWidth="1"/>
    <col min="15901" max="15901" width="6.7109375" style="65" customWidth="1"/>
    <col min="15902" max="15902" width="1" style="65" customWidth="1"/>
    <col min="15903" max="15903" width="6.7109375" style="65" customWidth="1"/>
    <col min="15904" max="15904" width="1" style="65" customWidth="1"/>
    <col min="15905" max="15906" width="6.7109375" style="65" customWidth="1"/>
    <col min="15907" max="16128" width="11.42578125" style="65"/>
    <col min="16129" max="16131" width="0" style="65" hidden="1" customWidth="1"/>
    <col min="16132" max="16132" width="2.5703125" style="65" customWidth="1"/>
    <col min="16133" max="16133" width="7.140625" style="65" customWidth="1"/>
    <col min="16134" max="16134" width="61.5703125" style="65" customWidth="1"/>
    <col min="16135" max="16135" width="1" style="65" customWidth="1"/>
    <col min="16136" max="16136" width="9.140625" style="65" customWidth="1"/>
    <col min="16137" max="16137" width="7.5703125" style="65" customWidth="1"/>
    <col min="16138" max="16138" width="7.85546875" style="65" bestFit="1" customWidth="1"/>
    <col min="16139" max="16139" width="6.7109375" style="65" customWidth="1"/>
    <col min="16140" max="16140" width="8.85546875" style="65" customWidth="1"/>
    <col min="16141" max="16141" width="6.42578125" style="65" customWidth="1"/>
    <col min="16142" max="16142" width="8.85546875" style="65" customWidth="1"/>
    <col min="16143" max="16144" width="11.42578125" style="65"/>
    <col min="16145" max="16145" width="4.7109375" style="65" customWidth="1"/>
    <col min="16146" max="16146" width="5" style="65" customWidth="1"/>
    <col min="16147" max="16147" width="2.28515625" style="65" customWidth="1"/>
    <col min="16148" max="16148" width="26" style="65" customWidth="1"/>
    <col min="16149" max="16149" width="8" style="65" customWidth="1"/>
    <col min="16150" max="16150" width="1" style="65" customWidth="1"/>
    <col min="16151" max="16151" width="6.7109375" style="65" customWidth="1"/>
    <col min="16152" max="16152" width="1" style="65" customWidth="1"/>
    <col min="16153" max="16153" width="6.7109375" style="65" customWidth="1"/>
    <col min="16154" max="16154" width="1" style="65" customWidth="1"/>
    <col min="16155" max="16155" width="6.7109375" style="65" customWidth="1"/>
    <col min="16156" max="16156" width="1" style="65" customWidth="1"/>
    <col min="16157" max="16157" width="6.7109375" style="65" customWidth="1"/>
    <col min="16158" max="16158" width="1" style="65" customWidth="1"/>
    <col min="16159" max="16159" width="6.7109375" style="65" customWidth="1"/>
    <col min="16160" max="16160" width="1" style="65" customWidth="1"/>
    <col min="16161" max="16162" width="6.7109375" style="65" customWidth="1"/>
    <col min="16163" max="16384" width="11.42578125" style="65"/>
  </cols>
  <sheetData>
    <row r="1" spans="1:35" ht="13.5" customHeight="1">
      <c r="E1" s="71"/>
      <c r="F1" s="71"/>
      <c r="G1" s="71"/>
      <c r="H1" s="71"/>
      <c r="I1" s="240"/>
      <c r="J1" s="240"/>
      <c r="K1" s="240"/>
      <c r="L1" s="240"/>
      <c r="M1" s="240"/>
      <c r="N1" s="71"/>
      <c r="O1" s="199"/>
      <c r="P1" s="199"/>
    </row>
    <row r="2" spans="1:35" ht="3.75" customHeight="1">
      <c r="A2" s="78"/>
      <c r="B2" s="78"/>
      <c r="C2" s="78"/>
      <c r="D2" s="78"/>
      <c r="E2" s="71"/>
      <c r="F2" s="71"/>
      <c r="G2" s="71"/>
      <c r="H2" s="71"/>
      <c r="I2" s="240"/>
      <c r="J2" s="240"/>
      <c r="K2" s="240"/>
      <c r="L2" s="240"/>
      <c r="M2" s="240"/>
      <c r="N2" s="240"/>
      <c r="O2" s="199"/>
      <c r="P2" s="199"/>
    </row>
    <row r="3" spans="1:35" ht="12.75" customHeight="1">
      <c r="A3" s="78"/>
      <c r="B3" s="78"/>
      <c r="C3" s="78"/>
      <c r="D3" s="78"/>
      <c r="E3" s="1813" t="s">
        <v>441</v>
      </c>
      <c r="F3" s="1813"/>
      <c r="G3" s="1813"/>
      <c r="H3" s="1813"/>
      <c r="I3" s="1813"/>
      <c r="J3" s="1813"/>
      <c r="K3" s="1813"/>
      <c r="L3" s="1813"/>
      <c r="M3" s="1813"/>
      <c r="N3" s="1813"/>
      <c r="O3" s="199"/>
      <c r="P3" s="71"/>
      <c r="Q3" s="71"/>
      <c r="R3" s="1813"/>
      <c r="S3" s="1813"/>
      <c r="T3" s="1813"/>
      <c r="U3" s="1813"/>
      <c r="V3" s="1813"/>
      <c r="W3" s="1813"/>
      <c r="X3" s="1813"/>
      <c r="Y3" s="1813"/>
      <c r="Z3" s="1813"/>
      <c r="AA3" s="1813"/>
      <c r="AB3" s="1813"/>
      <c r="AC3" s="1813"/>
      <c r="AD3" s="1813"/>
      <c r="AE3" s="1813"/>
      <c r="AF3" s="1813"/>
    </row>
    <row r="4" spans="1:35" s="71" customFormat="1" ht="12.75" customHeight="1">
      <c r="A4" s="78"/>
      <c r="B4" s="288"/>
      <c r="C4" s="288"/>
      <c r="D4" s="288"/>
      <c r="E4" s="1813" t="s">
        <v>68</v>
      </c>
      <c r="F4" s="1813"/>
      <c r="G4" s="1813"/>
      <c r="H4" s="1813"/>
      <c r="I4" s="1813"/>
      <c r="J4" s="1813"/>
      <c r="K4" s="1813"/>
      <c r="L4" s="1813"/>
      <c r="M4" s="1813"/>
      <c r="N4" s="1813"/>
      <c r="O4" s="240"/>
      <c r="P4" s="204"/>
      <c r="Q4" s="204"/>
      <c r="R4" s="205"/>
      <c r="AH4" s="206"/>
      <c r="AI4" s="206"/>
    </row>
    <row r="5" spans="1:35" s="71" customFormat="1" ht="3" customHeight="1">
      <c r="A5" s="78"/>
      <c r="B5" s="78"/>
      <c r="C5" s="78"/>
      <c r="D5" s="78"/>
      <c r="E5" s="370"/>
      <c r="F5" s="72"/>
      <c r="G5" s="72"/>
      <c r="H5" s="72"/>
      <c r="I5" s="72"/>
      <c r="J5" s="914"/>
      <c r="K5" s="914"/>
      <c r="L5" s="914"/>
      <c r="M5" s="892"/>
      <c r="N5" s="987"/>
      <c r="O5" s="240"/>
      <c r="R5" s="69"/>
    </row>
    <row r="6" spans="1:35" s="71" customFormat="1" ht="12.75" customHeight="1">
      <c r="A6" s="78"/>
      <c r="B6" s="78"/>
      <c r="C6" s="78"/>
      <c r="D6" s="78"/>
      <c r="E6" s="1856" t="s">
        <v>3</v>
      </c>
      <c r="F6" s="178"/>
      <c r="G6" s="244"/>
      <c r="H6" s="244"/>
      <c r="I6" s="511"/>
      <c r="J6" s="511"/>
      <c r="K6" s="511"/>
      <c r="L6" s="953"/>
      <c r="M6" s="953"/>
      <c r="N6" s="377"/>
      <c r="O6" s="240"/>
      <c r="R6" s="69"/>
    </row>
    <row r="7" spans="1:35" ht="12.75" customHeight="1">
      <c r="A7" s="78" t="s">
        <v>9</v>
      </c>
      <c r="B7" s="78" t="s">
        <v>10</v>
      </c>
      <c r="C7" s="78" t="s">
        <v>11</v>
      </c>
      <c r="D7" s="78"/>
      <c r="E7" s="1872"/>
      <c r="F7" s="97" t="s">
        <v>235</v>
      </c>
      <c r="G7" s="98"/>
      <c r="H7" s="299" t="s">
        <v>445</v>
      </c>
      <c r="I7" s="299" t="s">
        <v>442</v>
      </c>
      <c r="J7" s="299" t="s">
        <v>443</v>
      </c>
      <c r="K7" s="299" t="s">
        <v>21</v>
      </c>
      <c r="L7" s="1936" t="s">
        <v>434</v>
      </c>
      <c r="M7" s="1936"/>
      <c r="N7" s="1928"/>
      <c r="O7" s="199"/>
      <c r="P7" s="78"/>
    </row>
    <row r="8" spans="1:35">
      <c r="A8" s="78"/>
      <c r="B8" s="78"/>
      <c r="C8" s="78"/>
      <c r="D8" s="78"/>
      <c r="E8" s="1892"/>
      <c r="F8" s="72"/>
      <c r="G8" s="173"/>
      <c r="H8" s="302"/>
      <c r="I8" s="302"/>
      <c r="J8" s="302"/>
      <c r="K8" s="302"/>
      <c r="L8" s="955" t="s">
        <v>19</v>
      </c>
      <c r="M8" s="955" t="s">
        <v>20</v>
      </c>
      <c r="N8" s="988" t="s">
        <v>21</v>
      </c>
      <c r="O8" s="199"/>
      <c r="P8" s="71"/>
    </row>
    <row r="9" spans="1:35">
      <c r="A9" s="78"/>
      <c r="B9" s="78"/>
      <c r="C9" s="78"/>
      <c r="D9" s="78"/>
      <c r="E9" s="1861">
        <v>1401</v>
      </c>
      <c r="F9" s="102" t="s">
        <v>22</v>
      </c>
      <c r="G9" s="97"/>
      <c r="H9" s="989">
        <f>SUM(H10:H15)</f>
        <v>0</v>
      </c>
      <c r="I9" s="989">
        <f>SUM(I10:I15)</f>
        <v>5</v>
      </c>
      <c r="J9" s="989">
        <f>SUM(J10:J15)</f>
        <v>7</v>
      </c>
      <c r="K9" s="990">
        <f>SUM(H9:J9)</f>
        <v>12</v>
      </c>
      <c r="L9" s="990">
        <f>SUM(L10:L15)</f>
        <v>2060</v>
      </c>
      <c r="M9" s="989">
        <f>SUM(M10:M15)</f>
        <v>1960</v>
      </c>
      <c r="N9" s="991">
        <f>SUM(L9:M9)</f>
        <v>4020</v>
      </c>
      <c r="O9" s="199"/>
      <c r="P9" s="71"/>
    </row>
    <row r="10" spans="1:35" ht="12" customHeight="1">
      <c r="A10" s="78">
        <v>1</v>
      </c>
      <c r="B10" s="78">
        <v>1</v>
      </c>
      <c r="C10" s="78">
        <v>11</v>
      </c>
      <c r="D10" s="78"/>
      <c r="E10" s="1862"/>
      <c r="F10" s="106" t="s">
        <v>23</v>
      </c>
      <c r="G10" s="959"/>
      <c r="H10" s="992">
        <v>0</v>
      </c>
      <c r="I10" s="992">
        <v>0</v>
      </c>
      <c r="J10" s="992">
        <v>1</v>
      </c>
      <c r="K10" s="374">
        <f t="shared" ref="K10:K48" si="0">SUM(H10:J10)</f>
        <v>1</v>
      </c>
      <c r="L10" s="374">
        <v>40</v>
      </c>
      <c r="M10" s="992">
        <v>20</v>
      </c>
      <c r="N10" s="337">
        <f t="shared" ref="N10:N51" si="1">SUM(L10:M10)</f>
        <v>60</v>
      </c>
      <c r="O10" s="199"/>
      <c r="P10" s="199"/>
    </row>
    <row r="11" spans="1:35" ht="12" customHeight="1">
      <c r="A11" s="78">
        <v>1</v>
      </c>
      <c r="B11" s="78">
        <v>1</v>
      </c>
      <c r="C11" s="78">
        <v>5</v>
      </c>
      <c r="D11" s="78"/>
      <c r="E11" s="1862"/>
      <c r="F11" s="110" t="s">
        <v>24</v>
      </c>
      <c r="G11" s="128"/>
      <c r="H11" s="374">
        <v>0</v>
      </c>
      <c r="I11" s="374">
        <v>1</v>
      </c>
      <c r="J11" s="374">
        <v>2</v>
      </c>
      <c r="K11" s="374">
        <f t="shared" si="0"/>
        <v>3</v>
      </c>
      <c r="L11" s="374">
        <v>125</v>
      </c>
      <c r="M11" s="374">
        <v>85</v>
      </c>
      <c r="N11" s="313">
        <f t="shared" si="1"/>
        <v>210</v>
      </c>
      <c r="O11" s="199"/>
      <c r="P11" s="199"/>
    </row>
    <row r="12" spans="1:35" ht="12" customHeight="1">
      <c r="A12" s="78">
        <v>1</v>
      </c>
      <c r="B12" s="78">
        <v>1</v>
      </c>
      <c r="C12" s="78">
        <v>12</v>
      </c>
      <c r="D12" s="78"/>
      <c r="E12" s="1862"/>
      <c r="F12" s="110" t="s">
        <v>25</v>
      </c>
      <c r="G12" s="128"/>
      <c r="H12" s="374">
        <v>0</v>
      </c>
      <c r="I12" s="374">
        <v>1</v>
      </c>
      <c r="J12" s="374">
        <v>1</v>
      </c>
      <c r="K12" s="374">
        <f t="shared" si="0"/>
        <v>2</v>
      </c>
      <c r="L12" s="374">
        <v>240</v>
      </c>
      <c r="M12" s="374">
        <v>350</v>
      </c>
      <c r="N12" s="363">
        <f t="shared" si="1"/>
        <v>590</v>
      </c>
      <c r="O12" s="199"/>
      <c r="P12" s="199"/>
    </row>
    <row r="13" spans="1:35" ht="12" customHeight="1">
      <c r="A13" s="78">
        <v>1</v>
      </c>
      <c r="B13" s="78">
        <v>1</v>
      </c>
      <c r="C13" s="78">
        <v>2</v>
      </c>
      <c r="D13" s="78"/>
      <c r="E13" s="1862"/>
      <c r="F13" s="111" t="s">
        <v>26</v>
      </c>
      <c r="G13" s="128"/>
      <c r="H13" s="374">
        <v>0</v>
      </c>
      <c r="I13" s="374">
        <v>1</v>
      </c>
      <c r="J13" s="374">
        <v>1</v>
      </c>
      <c r="K13" s="374">
        <f t="shared" si="0"/>
        <v>2</v>
      </c>
      <c r="L13" s="374">
        <v>590</v>
      </c>
      <c r="M13" s="374">
        <v>470</v>
      </c>
      <c r="N13" s="363">
        <f t="shared" si="1"/>
        <v>1060</v>
      </c>
      <c r="O13" s="199"/>
      <c r="P13" s="199"/>
    </row>
    <row r="14" spans="1:35" ht="12" customHeight="1">
      <c r="A14" s="78">
        <v>1</v>
      </c>
      <c r="B14" s="78">
        <v>1</v>
      </c>
      <c r="C14" s="78">
        <v>4</v>
      </c>
      <c r="D14" s="78"/>
      <c r="E14" s="1862"/>
      <c r="F14" s="111" t="s">
        <v>27</v>
      </c>
      <c r="G14" s="128"/>
      <c r="H14" s="374">
        <v>0</v>
      </c>
      <c r="I14" s="374">
        <v>1</v>
      </c>
      <c r="J14" s="374">
        <v>1</v>
      </c>
      <c r="K14" s="374">
        <f t="shared" si="0"/>
        <v>2</v>
      </c>
      <c r="L14" s="374">
        <v>915</v>
      </c>
      <c r="M14" s="374">
        <v>895</v>
      </c>
      <c r="N14" s="363">
        <f t="shared" si="1"/>
        <v>1810</v>
      </c>
      <c r="O14" s="199"/>
      <c r="P14" s="199"/>
    </row>
    <row r="15" spans="1:35" ht="12" customHeight="1">
      <c r="A15" s="78">
        <v>1</v>
      </c>
      <c r="B15" s="78">
        <v>1</v>
      </c>
      <c r="C15" s="78">
        <v>1</v>
      </c>
      <c r="D15" s="78"/>
      <c r="E15" s="1863"/>
      <c r="F15" s="111" t="s">
        <v>69</v>
      </c>
      <c r="G15" s="128"/>
      <c r="H15" s="374">
        <v>0</v>
      </c>
      <c r="I15" s="374">
        <v>1</v>
      </c>
      <c r="J15" s="374">
        <v>1</v>
      </c>
      <c r="K15" s="847">
        <f t="shared" si="0"/>
        <v>2</v>
      </c>
      <c r="L15" s="847">
        <v>150</v>
      </c>
      <c r="M15" s="374">
        <v>140</v>
      </c>
      <c r="N15" s="363">
        <f t="shared" si="1"/>
        <v>290</v>
      </c>
      <c r="O15" s="199"/>
      <c r="P15" s="199"/>
    </row>
    <row r="16" spans="1:35">
      <c r="A16" s="78"/>
      <c r="B16" s="78"/>
      <c r="C16" s="78"/>
      <c r="D16" s="78"/>
      <c r="E16" s="1862">
        <v>1402</v>
      </c>
      <c r="F16" s="113" t="s">
        <v>29</v>
      </c>
      <c r="G16" s="114"/>
      <c r="H16" s="990">
        <f>SUM(H17:H24)</f>
        <v>0</v>
      </c>
      <c r="I16" s="990">
        <f>SUM(I17:I24)</f>
        <v>3</v>
      </c>
      <c r="J16" s="990">
        <f>SUM(J17:J24)</f>
        <v>13</v>
      </c>
      <c r="K16" s="993">
        <f t="shared" si="0"/>
        <v>16</v>
      </c>
      <c r="L16" s="993">
        <f>SUM(L17:L24)</f>
        <v>795</v>
      </c>
      <c r="M16" s="990">
        <f>SUM(M17:M24)</f>
        <v>812</v>
      </c>
      <c r="N16" s="361">
        <f t="shared" si="1"/>
        <v>1607</v>
      </c>
      <c r="O16" s="199"/>
      <c r="P16" s="199"/>
    </row>
    <row r="17" spans="1:16" ht="12" customHeight="1">
      <c r="A17" s="78">
        <v>2</v>
      </c>
      <c r="B17" s="78">
        <v>4</v>
      </c>
      <c r="C17" s="78">
        <v>11</v>
      </c>
      <c r="D17" s="78"/>
      <c r="E17" s="1862"/>
      <c r="F17" s="110" t="s">
        <v>30</v>
      </c>
      <c r="G17" s="128"/>
      <c r="H17" s="374">
        <v>0</v>
      </c>
      <c r="I17" s="374">
        <v>0</v>
      </c>
      <c r="J17" s="374">
        <v>1</v>
      </c>
      <c r="K17" s="374">
        <f t="shared" si="0"/>
        <v>1</v>
      </c>
      <c r="L17" s="708">
        <v>60</v>
      </c>
      <c r="M17" s="708">
        <v>20</v>
      </c>
      <c r="N17" s="313">
        <f t="shared" si="1"/>
        <v>80</v>
      </c>
      <c r="O17" s="199"/>
      <c r="P17" s="199"/>
    </row>
    <row r="18" spans="1:16" ht="12" customHeight="1">
      <c r="A18" s="78">
        <v>2</v>
      </c>
      <c r="B18" s="78">
        <v>4</v>
      </c>
      <c r="C18" s="78">
        <v>10</v>
      </c>
      <c r="D18" s="78"/>
      <c r="E18" s="1862"/>
      <c r="F18" s="110" t="s">
        <v>31</v>
      </c>
      <c r="G18" s="128"/>
      <c r="H18" s="374">
        <v>0</v>
      </c>
      <c r="I18" s="374">
        <v>0</v>
      </c>
      <c r="J18" s="374">
        <v>4</v>
      </c>
      <c r="K18" s="374">
        <f t="shared" si="0"/>
        <v>4</v>
      </c>
      <c r="L18" s="708">
        <v>55</v>
      </c>
      <c r="M18" s="708">
        <v>42</v>
      </c>
      <c r="N18" s="313">
        <f t="shared" si="1"/>
        <v>97</v>
      </c>
      <c r="O18" s="199"/>
      <c r="P18" s="199"/>
    </row>
    <row r="19" spans="1:16" ht="12" customHeight="1">
      <c r="A19" s="78">
        <v>2</v>
      </c>
      <c r="B19" s="78">
        <v>4</v>
      </c>
      <c r="C19" s="78">
        <v>10</v>
      </c>
      <c r="D19" s="78"/>
      <c r="E19" s="1862"/>
      <c r="F19" s="110" t="s">
        <v>32</v>
      </c>
      <c r="G19" s="128"/>
      <c r="H19" s="374">
        <v>0</v>
      </c>
      <c r="I19" s="374">
        <v>0</v>
      </c>
      <c r="J19" s="374">
        <v>4</v>
      </c>
      <c r="K19" s="374">
        <f t="shared" si="0"/>
        <v>4</v>
      </c>
      <c r="L19" s="708">
        <v>50</v>
      </c>
      <c r="M19" s="708">
        <v>40</v>
      </c>
      <c r="N19" s="313">
        <f t="shared" si="1"/>
        <v>90</v>
      </c>
      <c r="O19" s="199"/>
      <c r="P19" s="199"/>
    </row>
    <row r="20" spans="1:16" ht="12" customHeight="1">
      <c r="A20" s="78">
        <v>2</v>
      </c>
      <c r="B20" s="78">
        <v>4</v>
      </c>
      <c r="C20" s="78">
        <v>3</v>
      </c>
      <c r="D20" s="78"/>
      <c r="E20" s="1862"/>
      <c r="F20" s="110" t="s">
        <v>33</v>
      </c>
      <c r="G20" s="128"/>
      <c r="H20" s="374">
        <v>0</v>
      </c>
      <c r="I20" s="374">
        <v>0</v>
      </c>
      <c r="J20" s="374">
        <v>1</v>
      </c>
      <c r="K20" s="374">
        <f t="shared" si="0"/>
        <v>1</v>
      </c>
      <c r="L20" s="708">
        <v>20</v>
      </c>
      <c r="M20" s="708">
        <v>20</v>
      </c>
      <c r="N20" s="313">
        <f t="shared" si="1"/>
        <v>40</v>
      </c>
      <c r="O20" s="199"/>
      <c r="P20" s="199"/>
    </row>
    <row r="21" spans="1:16" ht="12" customHeight="1">
      <c r="A21" s="78">
        <v>2</v>
      </c>
      <c r="B21" s="78">
        <v>4</v>
      </c>
      <c r="C21" s="78">
        <v>7</v>
      </c>
      <c r="D21" s="78"/>
      <c r="E21" s="1862"/>
      <c r="F21" s="110" t="s">
        <v>34</v>
      </c>
      <c r="G21" s="128"/>
      <c r="H21" s="374">
        <v>0</v>
      </c>
      <c r="I21" s="374">
        <v>1</v>
      </c>
      <c r="J21" s="374">
        <v>1</v>
      </c>
      <c r="K21" s="374">
        <f t="shared" si="0"/>
        <v>2</v>
      </c>
      <c r="L21" s="708">
        <v>240</v>
      </c>
      <c r="M21" s="708">
        <v>320</v>
      </c>
      <c r="N21" s="313">
        <f t="shared" si="1"/>
        <v>560</v>
      </c>
      <c r="O21" s="199"/>
      <c r="P21" s="199"/>
    </row>
    <row r="22" spans="1:16" ht="12" customHeight="1">
      <c r="A22" s="78">
        <v>2</v>
      </c>
      <c r="B22" s="78">
        <v>4</v>
      </c>
      <c r="C22" s="78">
        <v>1</v>
      </c>
      <c r="D22" s="78"/>
      <c r="E22" s="1862"/>
      <c r="F22" s="110" t="s">
        <v>70</v>
      </c>
      <c r="G22" s="128"/>
      <c r="H22" s="374">
        <v>0</v>
      </c>
      <c r="I22" s="374">
        <v>1</v>
      </c>
      <c r="J22" s="374">
        <v>1</v>
      </c>
      <c r="K22" s="374">
        <f t="shared" si="0"/>
        <v>2</v>
      </c>
      <c r="L22" s="708">
        <v>170</v>
      </c>
      <c r="M22" s="708">
        <v>190</v>
      </c>
      <c r="N22" s="313">
        <f t="shared" si="1"/>
        <v>360</v>
      </c>
      <c r="O22" s="199"/>
      <c r="P22" s="199"/>
    </row>
    <row r="23" spans="1:16" ht="12" customHeight="1">
      <c r="A23" s="78">
        <v>2</v>
      </c>
      <c r="B23" s="78">
        <v>4</v>
      </c>
      <c r="C23" s="78">
        <v>9</v>
      </c>
      <c r="D23" s="78"/>
      <c r="E23" s="1862"/>
      <c r="F23" s="110" t="s">
        <v>36</v>
      </c>
      <c r="G23" s="128"/>
      <c r="H23" s="374">
        <v>0</v>
      </c>
      <c r="I23" s="374">
        <v>1</v>
      </c>
      <c r="J23" s="374">
        <v>1</v>
      </c>
      <c r="K23" s="374">
        <f t="shared" si="0"/>
        <v>2</v>
      </c>
      <c r="L23" s="708">
        <v>200</v>
      </c>
      <c r="M23" s="708">
        <v>180</v>
      </c>
      <c r="N23" s="313">
        <f t="shared" si="1"/>
        <v>380</v>
      </c>
      <c r="O23" s="199"/>
      <c r="P23" s="199"/>
    </row>
    <row r="24" spans="1:16" ht="12" customHeight="1">
      <c r="A24" s="78">
        <v>2</v>
      </c>
      <c r="B24" s="78">
        <v>4</v>
      </c>
      <c r="C24" s="78">
        <v>11</v>
      </c>
      <c r="D24" s="78"/>
      <c r="E24" s="1862"/>
      <c r="F24" s="111" t="s">
        <v>241</v>
      </c>
      <c r="G24" s="128"/>
      <c r="H24" s="374">
        <v>0</v>
      </c>
      <c r="I24" s="374">
        <v>0</v>
      </c>
      <c r="J24" s="374">
        <v>0</v>
      </c>
      <c r="K24" s="374">
        <f t="shared" si="0"/>
        <v>0</v>
      </c>
      <c r="L24" s="374">
        <v>0</v>
      </c>
      <c r="M24" s="708">
        <v>0</v>
      </c>
      <c r="N24" s="363">
        <f t="shared" si="1"/>
        <v>0</v>
      </c>
      <c r="O24" s="199"/>
      <c r="P24" s="199"/>
    </row>
    <row r="25" spans="1:16">
      <c r="A25" s="78"/>
      <c r="B25" s="78"/>
      <c r="C25" s="78"/>
      <c r="D25" s="78"/>
      <c r="E25" s="1866">
        <v>1403</v>
      </c>
      <c r="F25" s="113" t="s">
        <v>38</v>
      </c>
      <c r="G25" s="114"/>
      <c r="H25" s="990">
        <f>SUM(H26:H28)</f>
        <v>0</v>
      </c>
      <c r="I25" s="990">
        <f>SUM(I26:I28)</f>
        <v>0</v>
      </c>
      <c r="J25" s="990">
        <f>SUM(J26:J28)</f>
        <v>3</v>
      </c>
      <c r="K25" s="990">
        <f t="shared" si="0"/>
        <v>3</v>
      </c>
      <c r="L25" s="990">
        <f>SUM(L26:L28)</f>
        <v>78</v>
      </c>
      <c r="M25" s="990">
        <f>SUM(M26:M28)</f>
        <v>66</v>
      </c>
      <c r="N25" s="361">
        <f t="shared" si="1"/>
        <v>144</v>
      </c>
      <c r="O25" s="199"/>
      <c r="P25" s="199"/>
    </row>
    <row r="26" spans="1:16" ht="12" customHeight="1">
      <c r="A26" s="78">
        <v>3</v>
      </c>
      <c r="B26" s="78">
        <v>5</v>
      </c>
      <c r="C26" s="78">
        <v>11</v>
      </c>
      <c r="D26" s="78"/>
      <c r="E26" s="1867"/>
      <c r="F26" s="111" t="s">
        <v>39</v>
      </c>
      <c r="G26" s="128"/>
      <c r="H26" s="374">
        <v>0</v>
      </c>
      <c r="I26" s="374">
        <v>0</v>
      </c>
      <c r="J26" s="374">
        <v>0</v>
      </c>
      <c r="K26" s="374">
        <f t="shared" si="0"/>
        <v>0</v>
      </c>
      <c r="L26" s="374">
        <v>0</v>
      </c>
      <c r="M26" s="374">
        <v>0</v>
      </c>
      <c r="N26" s="363">
        <f t="shared" si="1"/>
        <v>0</v>
      </c>
      <c r="O26" s="199"/>
      <c r="P26" s="199"/>
    </row>
    <row r="27" spans="1:16" ht="12" customHeight="1">
      <c r="A27" s="78">
        <v>3</v>
      </c>
      <c r="B27" s="78">
        <v>5</v>
      </c>
      <c r="C27" s="78">
        <v>8</v>
      </c>
      <c r="D27" s="78"/>
      <c r="E27" s="1867"/>
      <c r="F27" s="111" t="s">
        <v>40</v>
      </c>
      <c r="G27" s="128"/>
      <c r="H27" s="374">
        <v>0</v>
      </c>
      <c r="I27" s="374">
        <v>0</v>
      </c>
      <c r="J27" s="374">
        <v>1</v>
      </c>
      <c r="K27" s="374">
        <f t="shared" si="0"/>
        <v>1</v>
      </c>
      <c r="L27" s="374">
        <v>40</v>
      </c>
      <c r="M27" s="374">
        <v>30</v>
      </c>
      <c r="N27" s="363">
        <f t="shared" si="1"/>
        <v>70</v>
      </c>
      <c r="O27" s="199"/>
      <c r="P27" s="199"/>
    </row>
    <row r="28" spans="1:16" ht="12" customHeight="1">
      <c r="A28" s="78">
        <v>3</v>
      </c>
      <c r="B28" s="78">
        <v>5</v>
      </c>
      <c r="C28" s="78">
        <v>10</v>
      </c>
      <c r="D28" s="78"/>
      <c r="E28" s="1867"/>
      <c r="F28" s="320" t="s">
        <v>41</v>
      </c>
      <c r="G28" s="627"/>
      <c r="H28" s="374">
        <v>0</v>
      </c>
      <c r="I28" s="374">
        <v>0</v>
      </c>
      <c r="J28" s="374">
        <v>2</v>
      </c>
      <c r="K28" s="374">
        <f t="shared" si="0"/>
        <v>2</v>
      </c>
      <c r="L28" s="374">
        <v>38</v>
      </c>
      <c r="M28" s="374">
        <v>36</v>
      </c>
      <c r="N28" s="363">
        <f t="shared" si="1"/>
        <v>74</v>
      </c>
      <c r="O28" s="199"/>
      <c r="P28" s="199"/>
    </row>
    <row r="29" spans="1:16">
      <c r="A29" s="78"/>
      <c r="B29" s="78"/>
      <c r="C29" s="78"/>
      <c r="D29" s="78"/>
      <c r="E29" s="1868">
        <v>1404</v>
      </c>
      <c r="F29" s="113" t="s">
        <v>42</v>
      </c>
      <c r="G29" s="114"/>
      <c r="H29" s="990">
        <f>SUM(H30:H31)</f>
        <v>0</v>
      </c>
      <c r="I29" s="990">
        <f>SUM(I30:I31)</f>
        <v>0</v>
      </c>
      <c r="J29" s="990">
        <f>SUM(J30:J31)</f>
        <v>0</v>
      </c>
      <c r="K29" s="990">
        <f t="shared" si="0"/>
        <v>0</v>
      </c>
      <c r="L29" s="990">
        <f>SUM(L30:L31)</f>
        <v>0</v>
      </c>
      <c r="M29" s="990">
        <f>SUM(M30:M31)</f>
        <v>0</v>
      </c>
      <c r="N29" s="994">
        <f t="shared" si="1"/>
        <v>0</v>
      </c>
      <c r="O29" s="199"/>
      <c r="P29" s="199"/>
    </row>
    <row r="30" spans="1:16" ht="12" customHeight="1">
      <c r="A30" s="78">
        <v>4</v>
      </c>
      <c r="B30" s="78">
        <v>6</v>
      </c>
      <c r="C30" s="78">
        <v>11</v>
      </c>
      <c r="D30" s="78"/>
      <c r="E30" s="1868"/>
      <c r="F30" s="110" t="s">
        <v>43</v>
      </c>
      <c r="G30" s="128"/>
      <c r="H30" s="374">
        <v>0</v>
      </c>
      <c r="I30" s="374">
        <v>0</v>
      </c>
      <c r="J30" s="374">
        <v>0</v>
      </c>
      <c r="K30" s="374">
        <f>SUM(H30:J30)</f>
        <v>0</v>
      </c>
      <c r="L30" s="374">
        <v>0</v>
      </c>
      <c r="M30" s="374">
        <v>0</v>
      </c>
      <c r="N30" s="313">
        <f>SUM(L30:M30)</f>
        <v>0</v>
      </c>
      <c r="O30" s="199"/>
      <c r="P30" s="199"/>
    </row>
    <row r="31" spans="1:16" ht="12" customHeight="1">
      <c r="A31" s="78">
        <v>4</v>
      </c>
      <c r="B31" s="78">
        <v>6</v>
      </c>
      <c r="C31" s="78">
        <v>11</v>
      </c>
      <c r="D31" s="78"/>
      <c r="E31" s="1868"/>
      <c r="F31" s="110" t="s">
        <v>44</v>
      </c>
      <c r="G31" s="128"/>
      <c r="H31" s="374">
        <v>0</v>
      </c>
      <c r="I31" s="374">
        <v>0</v>
      </c>
      <c r="J31" s="374">
        <v>0</v>
      </c>
      <c r="K31" s="374">
        <f t="shared" si="0"/>
        <v>0</v>
      </c>
      <c r="L31" s="374">
        <v>0</v>
      </c>
      <c r="M31" s="374">
        <v>0</v>
      </c>
      <c r="N31" s="313">
        <f t="shared" si="1"/>
        <v>0</v>
      </c>
      <c r="O31" s="199"/>
      <c r="P31" s="199"/>
    </row>
    <row r="32" spans="1:16">
      <c r="A32" s="78"/>
      <c r="B32" s="78"/>
      <c r="C32" s="78"/>
      <c r="D32" s="78"/>
      <c r="E32" s="1819">
        <v>1405</v>
      </c>
      <c r="F32" s="124" t="s">
        <v>45</v>
      </c>
      <c r="G32" s="103"/>
      <c r="H32" s="848">
        <f>SUM(H33:H36)</f>
        <v>0</v>
      </c>
      <c r="I32" s="848">
        <f>SUM(I33:I36)</f>
        <v>0</v>
      </c>
      <c r="J32" s="848">
        <f>SUM(J33:J36)</f>
        <v>4</v>
      </c>
      <c r="K32" s="848">
        <f t="shared" si="0"/>
        <v>4</v>
      </c>
      <c r="L32" s="848">
        <f>SUM(L33:L36)</f>
        <v>140</v>
      </c>
      <c r="M32" s="848">
        <f>SUM(M33:M36)</f>
        <v>130</v>
      </c>
      <c r="N32" s="319">
        <f t="shared" si="1"/>
        <v>270</v>
      </c>
      <c r="O32" s="199"/>
      <c r="P32" s="199"/>
    </row>
    <row r="33" spans="1:14" ht="12" customHeight="1">
      <c r="A33" s="78">
        <v>5</v>
      </c>
      <c r="B33" s="78">
        <v>4</v>
      </c>
      <c r="C33" s="78">
        <v>8</v>
      </c>
      <c r="D33" s="78"/>
      <c r="E33" s="1820"/>
      <c r="F33" s="110" t="s">
        <v>46</v>
      </c>
      <c r="G33" s="128"/>
      <c r="H33" s="374">
        <v>0</v>
      </c>
      <c r="I33" s="374">
        <v>0</v>
      </c>
      <c r="J33" s="374">
        <v>1</v>
      </c>
      <c r="K33" s="374">
        <f t="shared" si="0"/>
        <v>1</v>
      </c>
      <c r="L33" s="374">
        <v>20</v>
      </c>
      <c r="M33" s="374">
        <v>30</v>
      </c>
      <c r="N33" s="313">
        <f t="shared" si="1"/>
        <v>50</v>
      </c>
    </row>
    <row r="34" spans="1:14" ht="12" customHeight="1">
      <c r="A34" s="284">
        <v>5</v>
      </c>
      <c r="B34" s="78">
        <v>4</v>
      </c>
      <c r="C34" s="78">
        <v>8</v>
      </c>
      <c r="D34" s="78"/>
      <c r="E34" s="1820"/>
      <c r="F34" s="110" t="s">
        <v>47</v>
      </c>
      <c r="G34" s="128"/>
      <c r="H34" s="374">
        <v>0</v>
      </c>
      <c r="I34" s="374">
        <v>0</v>
      </c>
      <c r="J34" s="995">
        <v>1</v>
      </c>
      <c r="K34" s="995">
        <f t="shared" si="0"/>
        <v>1</v>
      </c>
      <c r="L34" s="995">
        <v>20</v>
      </c>
      <c r="M34" s="995">
        <v>20</v>
      </c>
      <c r="N34" s="313">
        <f t="shared" si="1"/>
        <v>40</v>
      </c>
    </row>
    <row r="35" spans="1:14" s="71" customFormat="1" ht="12" customHeight="1">
      <c r="A35" s="78">
        <v>5</v>
      </c>
      <c r="B35" s="78">
        <v>5</v>
      </c>
      <c r="C35" s="78">
        <v>11</v>
      </c>
      <c r="D35" s="78"/>
      <c r="E35" s="1820"/>
      <c r="F35" s="110" t="s">
        <v>48</v>
      </c>
      <c r="G35" s="128"/>
      <c r="H35" s="374">
        <v>0</v>
      </c>
      <c r="I35" s="374">
        <v>0</v>
      </c>
      <c r="J35" s="995">
        <v>2</v>
      </c>
      <c r="K35" s="995">
        <f t="shared" si="0"/>
        <v>2</v>
      </c>
      <c r="L35" s="995">
        <v>100</v>
      </c>
      <c r="M35" s="995">
        <v>80</v>
      </c>
      <c r="N35" s="313">
        <f t="shared" si="1"/>
        <v>180</v>
      </c>
    </row>
    <row r="36" spans="1:14" ht="12" customHeight="1">
      <c r="A36" s="284">
        <v>5</v>
      </c>
      <c r="B36" s="78">
        <v>4</v>
      </c>
      <c r="C36" s="78">
        <v>8</v>
      </c>
      <c r="D36" s="78"/>
      <c r="E36" s="1820"/>
      <c r="F36" s="119" t="s">
        <v>49</v>
      </c>
      <c r="G36" s="525"/>
      <c r="H36" s="374">
        <v>0</v>
      </c>
      <c r="I36" s="374">
        <v>0</v>
      </c>
      <c r="J36" s="374">
        <v>0</v>
      </c>
      <c r="K36" s="995">
        <f t="shared" si="0"/>
        <v>0</v>
      </c>
      <c r="L36" s="995">
        <v>0</v>
      </c>
      <c r="M36" s="995">
        <v>0</v>
      </c>
      <c r="N36" s="363">
        <f t="shared" si="1"/>
        <v>0</v>
      </c>
    </row>
    <row r="37" spans="1:14">
      <c r="B37" s="78"/>
      <c r="C37" s="78"/>
      <c r="D37" s="78"/>
      <c r="E37" s="1824">
        <v>1406</v>
      </c>
      <c r="F37" s="113" t="s">
        <v>50</v>
      </c>
      <c r="G37" s="114"/>
      <c r="H37" s="996">
        <f>SUM(H38:H41)</f>
        <v>0</v>
      </c>
      <c r="I37" s="996">
        <f>SUM(I38:I41)</f>
        <v>0</v>
      </c>
      <c r="J37" s="996">
        <f>SUM(J38:J41)</f>
        <v>7</v>
      </c>
      <c r="K37" s="996">
        <f t="shared" si="0"/>
        <v>7</v>
      </c>
      <c r="L37" s="996">
        <f>SUM(L38:L41)</f>
        <v>174</v>
      </c>
      <c r="M37" s="996">
        <f>SUM(M38:M41)</f>
        <v>114</v>
      </c>
      <c r="N37" s="308">
        <f t="shared" si="1"/>
        <v>288</v>
      </c>
    </row>
    <row r="38" spans="1:14" ht="12" customHeight="1">
      <c r="A38" s="284">
        <v>6</v>
      </c>
      <c r="B38" s="78">
        <v>2</v>
      </c>
      <c r="C38" s="78">
        <v>11</v>
      </c>
      <c r="D38" s="78"/>
      <c r="E38" s="1824"/>
      <c r="F38" s="110" t="s">
        <v>51</v>
      </c>
      <c r="G38" s="128"/>
      <c r="H38" s="374">
        <v>0</v>
      </c>
      <c r="I38" s="374">
        <v>0</v>
      </c>
      <c r="J38" s="995">
        <v>1</v>
      </c>
      <c r="K38" s="995">
        <f t="shared" si="0"/>
        <v>1</v>
      </c>
      <c r="L38" s="995">
        <v>100</v>
      </c>
      <c r="M38" s="995">
        <v>50</v>
      </c>
      <c r="N38" s="313">
        <f t="shared" si="1"/>
        <v>150</v>
      </c>
    </row>
    <row r="39" spans="1:14" ht="12" customHeight="1">
      <c r="A39" s="284">
        <v>6</v>
      </c>
      <c r="B39" s="78">
        <v>2</v>
      </c>
      <c r="C39" s="78">
        <v>10</v>
      </c>
      <c r="D39" s="78"/>
      <c r="E39" s="1824"/>
      <c r="F39" s="110" t="s">
        <v>52</v>
      </c>
      <c r="G39" s="128"/>
      <c r="H39" s="374">
        <v>0</v>
      </c>
      <c r="I39" s="374">
        <v>0</v>
      </c>
      <c r="J39" s="995">
        <v>4</v>
      </c>
      <c r="K39" s="995">
        <f t="shared" si="0"/>
        <v>4</v>
      </c>
      <c r="L39" s="995">
        <v>42</v>
      </c>
      <c r="M39" s="995">
        <v>40</v>
      </c>
      <c r="N39" s="313">
        <f t="shared" si="1"/>
        <v>82</v>
      </c>
    </row>
    <row r="40" spans="1:14" ht="12" customHeight="1">
      <c r="A40" s="284">
        <v>6</v>
      </c>
      <c r="B40" s="78">
        <v>2</v>
      </c>
      <c r="C40" s="78">
        <v>10</v>
      </c>
      <c r="D40" s="78"/>
      <c r="E40" s="1824"/>
      <c r="F40" s="110" t="s">
        <v>53</v>
      </c>
      <c r="G40" s="128"/>
      <c r="H40" s="374">
        <v>0</v>
      </c>
      <c r="I40" s="374">
        <v>0</v>
      </c>
      <c r="J40" s="995">
        <v>2</v>
      </c>
      <c r="K40" s="995">
        <f t="shared" si="0"/>
        <v>2</v>
      </c>
      <c r="L40" s="995">
        <v>32</v>
      </c>
      <c r="M40" s="995">
        <v>24</v>
      </c>
      <c r="N40" s="363">
        <f t="shared" si="1"/>
        <v>56</v>
      </c>
    </row>
    <row r="41" spans="1:14" ht="12" customHeight="1">
      <c r="A41" s="284">
        <v>6</v>
      </c>
      <c r="B41" s="78">
        <v>4</v>
      </c>
      <c r="C41" s="78">
        <v>11</v>
      </c>
      <c r="D41" s="78"/>
      <c r="E41" s="1824"/>
      <c r="F41" s="110" t="s">
        <v>54</v>
      </c>
      <c r="G41" s="128"/>
      <c r="H41" s="374">
        <v>0</v>
      </c>
      <c r="I41" s="374">
        <v>0</v>
      </c>
      <c r="J41" s="995">
        <v>0</v>
      </c>
      <c r="K41" s="995">
        <f t="shared" si="0"/>
        <v>0</v>
      </c>
      <c r="L41" s="995">
        <v>0</v>
      </c>
      <c r="M41" s="995">
        <v>0</v>
      </c>
      <c r="N41" s="363">
        <f t="shared" si="1"/>
        <v>0</v>
      </c>
    </row>
    <row r="42" spans="1:14">
      <c r="B42" s="78"/>
      <c r="C42" s="78"/>
      <c r="D42" s="78"/>
      <c r="E42" s="1824">
        <v>1407</v>
      </c>
      <c r="F42" s="124" t="s">
        <v>55</v>
      </c>
      <c r="G42" s="114"/>
      <c r="H42" s="996">
        <f>SUM(H43:H44)</f>
        <v>0</v>
      </c>
      <c r="I42" s="996">
        <f>SUM(I43:I44)</f>
        <v>0</v>
      </c>
      <c r="J42" s="996">
        <f>SUM(J43:J44)</f>
        <v>2</v>
      </c>
      <c r="K42" s="996">
        <f t="shared" si="0"/>
        <v>2</v>
      </c>
      <c r="L42" s="996">
        <f>SUM(L43:L44)</f>
        <v>25</v>
      </c>
      <c r="M42" s="996">
        <f>SUM(M43:M44)</f>
        <v>18</v>
      </c>
      <c r="N42" s="361">
        <f t="shared" si="1"/>
        <v>43</v>
      </c>
    </row>
    <row r="43" spans="1:14" ht="12" customHeight="1">
      <c r="A43" s="284">
        <v>7</v>
      </c>
      <c r="B43" s="78">
        <v>3</v>
      </c>
      <c r="C43" s="78">
        <v>11</v>
      </c>
      <c r="D43" s="78"/>
      <c r="E43" s="1824"/>
      <c r="F43" s="110" t="s">
        <v>130</v>
      </c>
      <c r="G43" s="128"/>
      <c r="H43" s="374">
        <v>0</v>
      </c>
      <c r="I43" s="374">
        <v>0</v>
      </c>
      <c r="J43" s="995">
        <v>0</v>
      </c>
      <c r="K43" s="995">
        <f t="shared" si="0"/>
        <v>0</v>
      </c>
      <c r="L43" s="995">
        <v>0</v>
      </c>
      <c r="M43" s="995">
        <v>0</v>
      </c>
      <c r="N43" s="363">
        <f t="shared" si="1"/>
        <v>0</v>
      </c>
    </row>
    <row r="44" spans="1:14" ht="12" customHeight="1">
      <c r="A44" s="284">
        <v>7</v>
      </c>
      <c r="B44" s="78">
        <v>6</v>
      </c>
      <c r="C44" s="78">
        <v>10</v>
      </c>
      <c r="D44" s="78"/>
      <c r="E44" s="1824"/>
      <c r="F44" s="110" t="s">
        <v>71</v>
      </c>
      <c r="G44" s="128"/>
      <c r="H44" s="374">
        <v>0</v>
      </c>
      <c r="I44" s="374">
        <v>0</v>
      </c>
      <c r="J44" s="995">
        <v>2</v>
      </c>
      <c r="K44" s="995">
        <f t="shared" si="0"/>
        <v>2</v>
      </c>
      <c r="L44" s="995">
        <v>25</v>
      </c>
      <c r="M44" s="995">
        <v>18</v>
      </c>
      <c r="N44" s="363">
        <f t="shared" si="1"/>
        <v>43</v>
      </c>
    </row>
    <row r="45" spans="1:14">
      <c r="B45" s="78"/>
      <c r="C45" s="78"/>
      <c r="D45" s="78"/>
      <c r="E45" s="1861">
        <v>1408</v>
      </c>
      <c r="F45" s="102" t="s">
        <v>58</v>
      </c>
      <c r="G45" s="997"/>
      <c r="H45" s="998">
        <f>SUM(H46:H49)</f>
        <v>0</v>
      </c>
      <c r="I45" s="998">
        <v>1</v>
      </c>
      <c r="J45" s="998">
        <f>SUM(J46:J49)</f>
        <v>0</v>
      </c>
      <c r="K45" s="998">
        <f t="shared" si="0"/>
        <v>1</v>
      </c>
      <c r="L45" s="998">
        <f>SUM(L46:L49)</f>
        <v>260</v>
      </c>
      <c r="M45" s="998">
        <f>SUM(M46:M49)</f>
        <v>240</v>
      </c>
      <c r="N45" s="999">
        <f t="shared" si="1"/>
        <v>500</v>
      </c>
    </row>
    <row r="46" spans="1:14" ht="12" customHeight="1">
      <c r="A46" s="284">
        <v>8</v>
      </c>
      <c r="B46" s="78">
        <v>4</v>
      </c>
      <c r="C46" s="78">
        <v>11</v>
      </c>
      <c r="D46" s="78"/>
      <c r="E46" s="1862"/>
      <c r="F46" s="106" t="s">
        <v>131</v>
      </c>
      <c r="G46" s="959"/>
      <c r="H46" s="992">
        <v>0</v>
      </c>
      <c r="I46" s="992">
        <v>0</v>
      </c>
      <c r="J46" s="992">
        <v>0</v>
      </c>
      <c r="K46" s="992">
        <f t="shared" si="0"/>
        <v>0</v>
      </c>
      <c r="L46" s="992">
        <v>0</v>
      </c>
      <c r="M46" s="992">
        <v>0</v>
      </c>
      <c r="N46" s="1000">
        <f t="shared" si="1"/>
        <v>0</v>
      </c>
    </row>
    <row r="47" spans="1:14" ht="12" customHeight="1">
      <c r="A47" s="284">
        <v>8</v>
      </c>
      <c r="B47" s="78">
        <v>4</v>
      </c>
      <c r="C47" s="78">
        <v>11</v>
      </c>
      <c r="D47" s="78"/>
      <c r="E47" s="1862"/>
      <c r="F47" s="111" t="s">
        <v>132</v>
      </c>
      <c r="G47" s="128"/>
      <c r="H47" s="374">
        <v>0</v>
      </c>
      <c r="I47" s="374">
        <v>0</v>
      </c>
      <c r="J47" s="374">
        <v>0</v>
      </c>
      <c r="K47" s="374">
        <f t="shared" si="0"/>
        <v>0</v>
      </c>
      <c r="L47" s="374">
        <v>0</v>
      </c>
      <c r="M47" s="374">
        <v>0</v>
      </c>
      <c r="N47" s="313">
        <f t="shared" si="1"/>
        <v>0</v>
      </c>
    </row>
    <row r="48" spans="1:14" ht="12" customHeight="1">
      <c r="A48" s="284">
        <v>8</v>
      </c>
      <c r="B48" s="284">
        <v>5</v>
      </c>
      <c r="C48" s="284">
        <v>11</v>
      </c>
      <c r="E48" s="1862"/>
      <c r="F48" s="110" t="s">
        <v>61</v>
      </c>
      <c r="G48" s="128"/>
      <c r="H48" s="374">
        <v>0</v>
      </c>
      <c r="I48" s="374">
        <v>0</v>
      </c>
      <c r="J48" s="374">
        <v>0</v>
      </c>
      <c r="K48" s="374">
        <f t="shared" si="0"/>
        <v>0</v>
      </c>
      <c r="L48" s="374">
        <v>0</v>
      </c>
      <c r="M48" s="374">
        <v>0</v>
      </c>
      <c r="N48" s="313">
        <f t="shared" si="1"/>
        <v>0</v>
      </c>
    </row>
    <row r="49" spans="1:14" ht="12" customHeight="1">
      <c r="A49" s="78">
        <v>3</v>
      </c>
      <c r="B49" s="78">
        <v>5</v>
      </c>
      <c r="C49" s="78">
        <v>10</v>
      </c>
      <c r="D49" s="78"/>
      <c r="E49" s="1863"/>
      <c r="F49" s="325" t="s">
        <v>243</v>
      </c>
      <c r="G49" s="627"/>
      <c r="H49" s="374">
        <v>0</v>
      </c>
      <c r="I49" s="374">
        <v>0</v>
      </c>
      <c r="J49" s="847">
        <v>0</v>
      </c>
      <c r="K49" s="847">
        <v>1</v>
      </c>
      <c r="L49" s="847">
        <v>260</v>
      </c>
      <c r="M49" s="847">
        <v>240</v>
      </c>
      <c r="N49" s="478">
        <f t="shared" si="1"/>
        <v>500</v>
      </c>
    </row>
    <row r="50" spans="1:14" ht="12" customHeight="1">
      <c r="E50" s="1937"/>
      <c r="F50" s="250" t="s">
        <v>63</v>
      </c>
      <c r="G50" s="69"/>
      <c r="H50" s="850">
        <f>SUM(H51+H52)</f>
        <v>0</v>
      </c>
      <c r="I50" s="850">
        <f>SUM(I51+I52)</f>
        <v>1</v>
      </c>
      <c r="J50" s="850">
        <f>SUM(J51+J52)</f>
        <v>4</v>
      </c>
      <c r="K50" s="989">
        <f>SUM(H50:J50)</f>
        <v>5</v>
      </c>
      <c r="L50" s="989">
        <f>SUM(L51+L52)</f>
        <v>112</v>
      </c>
      <c r="M50" s="989">
        <f>SUM(M51+M52)</f>
        <v>115</v>
      </c>
      <c r="N50" s="991">
        <f t="shared" si="1"/>
        <v>227</v>
      </c>
    </row>
    <row r="51" spans="1:14" ht="12" customHeight="1">
      <c r="A51" s="284">
        <v>9</v>
      </c>
      <c r="B51" s="284">
        <v>5</v>
      </c>
      <c r="C51" s="284">
        <v>10</v>
      </c>
      <c r="E51" s="1939"/>
      <c r="F51" s="973" t="s">
        <v>64</v>
      </c>
      <c r="G51" s="984"/>
      <c r="H51" s="992">
        <v>0</v>
      </c>
      <c r="I51" s="992">
        <v>0</v>
      </c>
      <c r="J51" s="992">
        <v>4</v>
      </c>
      <c r="K51" s="992">
        <f>SUM(H51:J51)</f>
        <v>4</v>
      </c>
      <c r="L51" s="992">
        <v>42</v>
      </c>
      <c r="M51" s="992">
        <v>35</v>
      </c>
      <c r="N51" s="337">
        <f t="shared" si="1"/>
        <v>77</v>
      </c>
    </row>
    <row r="52" spans="1:14" ht="12" customHeight="1">
      <c r="A52" s="284">
        <v>9</v>
      </c>
      <c r="B52" s="284">
        <v>5</v>
      </c>
      <c r="C52" s="284">
        <v>13</v>
      </c>
      <c r="E52" s="1940"/>
      <c r="F52" s="269" t="s">
        <v>73</v>
      </c>
      <c r="G52" s="533"/>
      <c r="H52" s="1001">
        <v>0</v>
      </c>
      <c r="I52" s="1001">
        <v>1</v>
      </c>
      <c r="J52" s="847">
        <v>0</v>
      </c>
      <c r="K52" s="1001">
        <f>SUM(H52:J52)</f>
        <v>1</v>
      </c>
      <c r="L52" s="1001">
        <v>70</v>
      </c>
      <c r="M52" s="1001">
        <v>80</v>
      </c>
      <c r="N52" s="502">
        <f>SUM(L52:M52)</f>
        <v>150</v>
      </c>
    </row>
    <row r="53" spans="1:14" ht="12" customHeight="1">
      <c r="E53" s="71"/>
      <c r="F53" s="338" t="s">
        <v>21</v>
      </c>
      <c r="G53" s="985"/>
      <c r="H53" s="852">
        <f>SUM(H9+H16+H25+H29+H32+H37+H42+H45+H50)</f>
        <v>0</v>
      </c>
      <c r="I53" s="852">
        <f t="shared" ref="I53:N53" si="2">SUM(I9+I16+I25+I29+I32+I37+I42+I45+I50)</f>
        <v>10</v>
      </c>
      <c r="J53" s="852">
        <f t="shared" si="2"/>
        <v>40</v>
      </c>
      <c r="K53" s="852">
        <f t="shared" si="2"/>
        <v>50</v>
      </c>
      <c r="L53" s="852">
        <f t="shared" si="2"/>
        <v>3644</v>
      </c>
      <c r="M53" s="852">
        <f t="shared" si="2"/>
        <v>3455</v>
      </c>
      <c r="N53" s="852">
        <f t="shared" si="2"/>
        <v>7099</v>
      </c>
    </row>
    <row r="54" spans="1:14" ht="10.5" customHeight="1">
      <c r="E54" s="279"/>
      <c r="F54" s="82" t="s">
        <v>414</v>
      </c>
      <c r="G54" s="69"/>
      <c r="H54" s="69"/>
      <c r="I54" s="71"/>
      <c r="J54" s="71"/>
      <c r="K54" s="71"/>
      <c r="L54" s="71"/>
      <c r="M54" s="71"/>
      <c r="N54" s="71"/>
    </row>
    <row r="55" spans="1:14" ht="9" customHeight="1">
      <c r="E55" s="279"/>
      <c r="F55" s="71"/>
      <c r="G55" s="71"/>
      <c r="H55" s="71"/>
      <c r="I55" s="71"/>
      <c r="J55" s="71"/>
      <c r="K55" s="71"/>
      <c r="L55" s="71"/>
      <c r="M55" s="71"/>
      <c r="N55" s="71"/>
    </row>
    <row r="56" spans="1:14" ht="9" customHeight="1">
      <c r="E56" s="71"/>
      <c r="F56" s="71"/>
      <c r="G56" s="71"/>
      <c r="H56" s="71"/>
      <c r="I56" s="71"/>
      <c r="J56" s="71"/>
      <c r="K56" s="71"/>
      <c r="L56" s="71"/>
      <c r="M56" s="71"/>
      <c r="N56" s="71"/>
    </row>
    <row r="57" spans="1:14" ht="9" customHeight="1">
      <c r="E57" s="279"/>
      <c r="F57" s="71"/>
      <c r="G57" s="71"/>
      <c r="H57" s="71"/>
      <c r="I57" s="71"/>
      <c r="J57" s="71"/>
      <c r="K57" s="71"/>
      <c r="L57" s="71"/>
      <c r="M57" s="71"/>
      <c r="N57" s="71"/>
    </row>
    <row r="58" spans="1:14" ht="9" customHeight="1">
      <c r="E58" s="279"/>
      <c r="F58" s="71"/>
      <c r="G58" s="71"/>
      <c r="H58" s="71"/>
      <c r="I58" s="71"/>
      <c r="J58" s="71"/>
      <c r="K58" s="71"/>
      <c r="L58" s="71"/>
      <c r="M58" s="71"/>
      <c r="N58" s="71"/>
    </row>
    <row r="59" spans="1:14" ht="9" customHeight="1">
      <c r="E59" s="71"/>
      <c r="F59" s="71"/>
      <c r="G59" s="71"/>
      <c r="H59" s="71"/>
      <c r="I59" s="71"/>
      <c r="J59" s="71"/>
      <c r="K59" s="71"/>
      <c r="L59" s="71"/>
      <c r="M59" s="71"/>
      <c r="N59" s="71"/>
    </row>
    <row r="60" spans="1:14" ht="9" customHeight="1">
      <c r="E60" s="71"/>
      <c r="F60" s="71"/>
      <c r="G60" s="71"/>
      <c r="H60" s="71"/>
      <c r="I60" s="71"/>
      <c r="J60" s="71"/>
      <c r="K60" s="71"/>
      <c r="L60" s="71"/>
      <c r="M60" s="71"/>
      <c r="N60" s="71"/>
    </row>
    <row r="61" spans="1:14" ht="9" customHeight="1">
      <c r="E61" s="71"/>
      <c r="F61" s="71"/>
      <c r="G61" s="71"/>
      <c r="H61" s="71"/>
      <c r="I61" s="71"/>
      <c r="J61" s="71"/>
      <c r="K61" s="71"/>
      <c r="L61" s="71"/>
      <c r="M61" s="71"/>
      <c r="N61" s="71"/>
    </row>
    <row r="62" spans="1:14" ht="9" customHeight="1">
      <c r="E62" s="71"/>
      <c r="F62" s="71"/>
      <c r="G62" s="71"/>
      <c r="H62" s="71"/>
      <c r="I62" s="71"/>
      <c r="J62" s="71"/>
      <c r="K62" s="71"/>
      <c r="L62" s="71"/>
      <c r="M62" s="71"/>
      <c r="N62" s="71"/>
    </row>
    <row r="63" spans="1:14" ht="9" customHeight="1"/>
    <row r="64" spans="1:14" ht="9" customHeight="1"/>
    <row r="65" ht="9" customHeight="1"/>
    <row r="66" ht="9" customHeight="1"/>
    <row r="67" ht="9" customHeight="1"/>
    <row r="68" ht="9" customHeight="1"/>
    <row r="69" ht="9" customHeight="1"/>
    <row r="70" ht="9" customHeight="1"/>
    <row r="71" ht="9" customHeight="1"/>
    <row r="72" ht="9" customHeight="1"/>
    <row r="73" ht="9" customHeight="1"/>
    <row r="74" ht="9" customHeight="1"/>
    <row r="75" ht="9" customHeight="1"/>
    <row r="76" ht="9" customHeight="1"/>
    <row r="77" ht="9" customHeight="1"/>
    <row r="78" ht="9" customHeight="1"/>
    <row r="79" ht="9" customHeight="1"/>
    <row r="8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spans="6:13" ht="9" customHeight="1"/>
    <row r="130" spans="6:13" ht="9" customHeight="1"/>
    <row r="131" spans="6:13" ht="9" customHeight="1"/>
    <row r="132" spans="6:13" ht="9" customHeight="1"/>
    <row r="133" spans="6:13" ht="9" customHeight="1"/>
    <row r="134" spans="6:13" ht="9" customHeight="1"/>
    <row r="135" spans="6:13" ht="9" customHeight="1"/>
    <row r="136" spans="6:13" ht="9" customHeight="1"/>
    <row r="137" spans="6:13" ht="9" customHeight="1"/>
    <row r="138" spans="6:13" ht="9" customHeight="1"/>
    <row r="139" spans="6:13" ht="9" customHeight="1"/>
    <row r="140" spans="6:13" ht="9" customHeight="1"/>
    <row r="141" spans="6:13" ht="9" customHeight="1"/>
    <row r="142" spans="6:13" ht="9" customHeight="1"/>
    <row r="143" spans="6:13" ht="9" customHeight="1">
      <c r="F143" s="69"/>
      <c r="G143" s="69"/>
      <c r="H143" s="69"/>
      <c r="I143" s="282"/>
      <c r="J143" s="282"/>
      <c r="K143" s="283"/>
      <c r="L143" s="283"/>
      <c r="M143" s="282"/>
    </row>
    <row r="144" spans="6:13" ht="9" customHeight="1"/>
    <row r="145" ht="9" customHeight="1"/>
    <row r="146" ht="9" customHeight="1"/>
    <row r="147" ht="9" customHeight="1"/>
    <row r="148" ht="9" customHeight="1"/>
    <row r="149" ht="9" customHeight="1"/>
    <row r="150" ht="9" customHeight="1"/>
    <row r="151" ht="9" customHeight="1"/>
    <row r="152" ht="9" customHeight="1"/>
    <row r="153" ht="9" customHeight="1"/>
    <row r="154" ht="9" customHeight="1"/>
    <row r="155" ht="9" customHeight="1"/>
    <row r="156" ht="9" customHeight="1"/>
    <row r="157" ht="9" customHeight="1"/>
    <row r="158" ht="9" customHeight="1"/>
    <row r="159" ht="9" customHeight="1"/>
    <row r="16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sheetData>
  <mergeCells count="14">
    <mergeCell ref="E45:E49"/>
    <mergeCell ref="E50:E52"/>
    <mergeCell ref="E16:E24"/>
    <mergeCell ref="E25:E28"/>
    <mergeCell ref="E29:E31"/>
    <mergeCell ref="E32:E36"/>
    <mergeCell ref="E37:E41"/>
    <mergeCell ref="E42:E44"/>
    <mergeCell ref="E9:E15"/>
    <mergeCell ref="E3:N3"/>
    <mergeCell ref="R3:AF3"/>
    <mergeCell ref="E4:N4"/>
    <mergeCell ref="E6:E8"/>
    <mergeCell ref="L7:N7"/>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409"/>
  <sheetViews>
    <sheetView topLeftCell="D1" workbookViewId="0">
      <selection activeCell="G27" sqref="G27"/>
    </sheetView>
  </sheetViews>
  <sheetFormatPr baseColWidth="10" defaultRowHeight="12.75"/>
  <cols>
    <col min="1" max="2" width="1.85546875" style="284" hidden="1" customWidth="1"/>
    <col min="3" max="3" width="3" style="284" hidden="1" customWidth="1"/>
    <col min="4" max="4" width="3" style="284" customWidth="1"/>
    <col min="5" max="5" width="5.85546875" style="65" customWidth="1"/>
    <col min="6" max="6" width="1.5703125" style="65" customWidth="1"/>
    <col min="7" max="7" width="67.7109375" style="65" customWidth="1"/>
    <col min="8" max="10" width="8.7109375" style="236" customWidth="1"/>
    <col min="11" max="11" width="1.5703125" style="65" customWidth="1"/>
    <col min="12" max="12" width="5" style="65" customWidth="1"/>
    <col min="13" max="13" width="2.28515625" style="65" customWidth="1"/>
    <col min="14" max="14" width="26" style="65" customWidth="1"/>
    <col min="15" max="15" width="8" style="65" customWidth="1"/>
    <col min="16" max="16" width="1" style="65" customWidth="1"/>
    <col min="17" max="17" width="6.7109375" style="65" customWidth="1"/>
    <col min="18" max="18" width="1" style="65" customWidth="1"/>
    <col min="19" max="19" width="6.7109375" style="65" customWidth="1"/>
    <col min="20" max="20" width="1" style="65" customWidth="1"/>
    <col min="21" max="21" width="6.7109375" style="65" customWidth="1"/>
    <col min="22" max="22" width="1" style="65" customWidth="1"/>
    <col min="23" max="23" width="6.7109375" style="65" customWidth="1"/>
    <col min="24" max="24" width="1" style="65" customWidth="1"/>
    <col min="25" max="25" width="6.7109375" style="65" customWidth="1"/>
    <col min="26" max="26" width="1" style="65" customWidth="1"/>
    <col min="27" max="28" width="6.7109375" style="65" customWidth="1"/>
    <col min="29" max="16384" width="11.42578125" style="65"/>
  </cols>
  <sheetData>
    <row r="1" spans="1:29" ht="3.75" customHeight="1">
      <c r="A1" s="78"/>
      <c r="B1" s="78"/>
      <c r="C1" s="78"/>
      <c r="D1" s="78"/>
      <c r="E1" s="71"/>
      <c r="F1" s="71"/>
      <c r="G1" s="71"/>
      <c r="H1" s="1002"/>
      <c r="I1" s="1002"/>
      <c r="J1" s="1002"/>
    </row>
    <row r="2" spans="1:29" ht="12.75" customHeight="1">
      <c r="A2" s="78"/>
      <c r="B2" s="78"/>
      <c r="C2" s="78"/>
      <c r="D2" s="78"/>
      <c r="E2" s="1813" t="s">
        <v>446</v>
      </c>
      <c r="F2" s="1813"/>
      <c r="G2" s="1813"/>
      <c r="H2" s="1813"/>
      <c r="I2" s="1813"/>
      <c r="J2" s="1813"/>
      <c r="K2" s="71"/>
      <c r="L2" s="1813"/>
      <c r="M2" s="1813"/>
      <c r="N2" s="1813"/>
      <c r="O2" s="1813"/>
      <c r="P2" s="1813"/>
      <c r="Q2" s="1813"/>
      <c r="R2" s="1813"/>
      <c r="S2" s="1813"/>
      <c r="T2" s="1813"/>
      <c r="U2" s="1813"/>
      <c r="V2" s="1813"/>
      <c r="W2" s="1813"/>
      <c r="X2" s="1813"/>
      <c r="Y2" s="1813"/>
      <c r="Z2" s="1813"/>
    </row>
    <row r="3" spans="1:29" s="71" customFormat="1" ht="12.75" customHeight="1">
      <c r="A3" s="78"/>
      <c r="B3" s="288"/>
      <c r="C3" s="288"/>
      <c r="D3" s="288"/>
      <c r="E3" s="1941">
        <v>2015</v>
      </c>
      <c r="F3" s="1941"/>
      <c r="G3" s="1941"/>
      <c r="H3" s="1941"/>
      <c r="I3" s="1941"/>
      <c r="J3" s="1941"/>
      <c r="K3" s="204"/>
      <c r="L3" s="205"/>
      <c r="AB3" s="206"/>
      <c r="AC3" s="206"/>
    </row>
    <row r="4" spans="1:29" s="71" customFormat="1" ht="3" customHeight="1">
      <c r="A4" s="78"/>
      <c r="B4" s="78"/>
      <c r="C4" s="78"/>
      <c r="D4" s="78"/>
      <c r="F4" s="72"/>
      <c r="G4" s="72"/>
      <c r="H4" s="1003"/>
      <c r="I4" s="1003"/>
      <c r="J4" s="238"/>
      <c r="L4" s="69"/>
    </row>
    <row r="5" spans="1:29" s="71" customFormat="1" ht="8.25" customHeight="1">
      <c r="A5" s="78"/>
      <c r="B5" s="78"/>
      <c r="C5" s="78"/>
      <c r="D5" s="78"/>
      <c r="E5" s="1856" t="s">
        <v>3</v>
      </c>
      <c r="F5" s="178"/>
      <c r="G5" s="244"/>
      <c r="H5" s="1004"/>
      <c r="I5" s="1005"/>
      <c r="J5" s="1006"/>
      <c r="L5" s="69"/>
    </row>
    <row r="6" spans="1:29" ht="12" customHeight="1">
      <c r="A6" s="78" t="s">
        <v>9</v>
      </c>
      <c r="B6" s="78" t="s">
        <v>10</v>
      </c>
      <c r="C6" s="78" t="s">
        <v>11</v>
      </c>
      <c r="D6" s="78"/>
      <c r="E6" s="1872"/>
      <c r="F6" s="97" t="s">
        <v>447</v>
      </c>
      <c r="G6" s="98"/>
      <c r="H6" s="1936" t="s">
        <v>448</v>
      </c>
      <c r="I6" s="1936"/>
      <c r="J6" s="1007"/>
    </row>
    <row r="7" spans="1:29">
      <c r="A7" s="78"/>
      <c r="B7" s="78"/>
      <c r="C7" s="78"/>
      <c r="D7" s="78"/>
      <c r="E7" s="1892"/>
      <c r="F7" s="72"/>
      <c r="G7" s="173"/>
      <c r="H7" s="1008" t="s">
        <v>19</v>
      </c>
      <c r="I7" s="1008" t="s">
        <v>20</v>
      </c>
      <c r="J7" s="1009" t="s">
        <v>21</v>
      </c>
    </row>
    <row r="8" spans="1:29" ht="12.75" customHeight="1">
      <c r="A8" s="78"/>
      <c r="B8" s="78"/>
      <c r="C8" s="78"/>
      <c r="D8" s="78"/>
      <c r="E8" s="1819">
        <v>1401</v>
      </c>
      <c r="F8" s="102" t="s">
        <v>22</v>
      </c>
      <c r="G8" s="97"/>
      <c r="H8" s="1010">
        <f>SUM(H9,H10,H11,H12,H13,H14)</f>
        <v>1684</v>
      </c>
      <c r="I8" s="1010">
        <f>SUM(I9,I10,I11,I12,I13,I14)</f>
        <v>571</v>
      </c>
      <c r="J8" s="1011">
        <f t="shared" ref="J8:J13" si="0">SUM(H8:I8)</f>
        <v>2255</v>
      </c>
    </row>
    <row r="9" spans="1:29" ht="12" customHeight="1">
      <c r="A9" s="78">
        <v>1</v>
      </c>
      <c r="B9" s="78">
        <v>1</v>
      </c>
      <c r="C9" s="78">
        <v>11</v>
      </c>
      <c r="D9" s="78"/>
      <c r="E9" s="1820"/>
      <c r="F9" s="106" t="s">
        <v>23</v>
      </c>
      <c r="G9" s="959"/>
      <c r="H9" s="311">
        <v>454</v>
      </c>
      <c r="I9" s="311">
        <v>244</v>
      </c>
      <c r="J9" s="337">
        <f t="shared" si="0"/>
        <v>698</v>
      </c>
    </row>
    <row r="10" spans="1:29" ht="12" customHeight="1">
      <c r="A10" s="78">
        <v>1</v>
      </c>
      <c r="B10" s="78">
        <v>1</v>
      </c>
      <c r="C10" s="78">
        <v>5</v>
      </c>
      <c r="D10" s="78"/>
      <c r="E10" s="1820"/>
      <c r="F10" s="110" t="s">
        <v>24</v>
      </c>
      <c r="G10" s="128"/>
      <c r="H10" s="374">
        <v>474</v>
      </c>
      <c r="I10" s="374">
        <v>99</v>
      </c>
      <c r="J10" s="313">
        <f t="shared" si="0"/>
        <v>573</v>
      </c>
    </row>
    <row r="11" spans="1:29" ht="12" customHeight="1">
      <c r="A11" s="78">
        <v>1</v>
      </c>
      <c r="B11" s="78">
        <v>1</v>
      </c>
      <c r="C11" s="78">
        <v>12</v>
      </c>
      <c r="D11" s="78"/>
      <c r="E11" s="1820"/>
      <c r="F11" s="110" t="s">
        <v>25</v>
      </c>
      <c r="G11" s="128"/>
      <c r="H11" s="374">
        <v>391</v>
      </c>
      <c r="I11" s="374">
        <v>71</v>
      </c>
      <c r="J11" s="313">
        <f t="shared" si="0"/>
        <v>462</v>
      </c>
    </row>
    <row r="12" spans="1:29" ht="12" customHeight="1">
      <c r="A12" s="78">
        <v>1</v>
      </c>
      <c r="B12" s="78">
        <v>1</v>
      </c>
      <c r="C12" s="78">
        <v>2</v>
      </c>
      <c r="D12" s="78"/>
      <c r="E12" s="1820"/>
      <c r="F12" s="111" t="s">
        <v>26</v>
      </c>
      <c r="G12" s="128"/>
      <c r="H12" s="374">
        <v>148</v>
      </c>
      <c r="I12" s="374">
        <v>48</v>
      </c>
      <c r="J12" s="313">
        <f t="shared" si="0"/>
        <v>196</v>
      </c>
    </row>
    <row r="13" spans="1:29" ht="12" customHeight="1">
      <c r="A13" s="78">
        <v>1</v>
      </c>
      <c r="B13" s="78">
        <v>1</v>
      </c>
      <c r="C13" s="78">
        <v>4</v>
      </c>
      <c r="D13" s="78"/>
      <c r="E13" s="1820"/>
      <c r="F13" s="111" t="s">
        <v>27</v>
      </c>
      <c r="G13" s="128"/>
      <c r="H13" s="374">
        <v>103</v>
      </c>
      <c r="I13" s="374">
        <v>42</v>
      </c>
      <c r="J13" s="313">
        <f t="shared" si="0"/>
        <v>145</v>
      </c>
    </row>
    <row r="14" spans="1:29" ht="12" customHeight="1">
      <c r="A14" s="78">
        <v>1</v>
      </c>
      <c r="B14" s="78">
        <v>1</v>
      </c>
      <c r="C14" s="78">
        <v>1</v>
      </c>
      <c r="D14" s="78"/>
      <c r="E14" s="1820"/>
      <c r="F14" s="111" t="s">
        <v>69</v>
      </c>
      <c r="G14" s="128"/>
      <c r="H14" s="374">
        <v>114</v>
      </c>
      <c r="I14" s="374">
        <v>67</v>
      </c>
      <c r="J14" s="313">
        <v>181</v>
      </c>
    </row>
    <row r="15" spans="1:29" ht="12.75" customHeight="1">
      <c r="A15" s="78"/>
      <c r="B15" s="78"/>
      <c r="C15" s="78"/>
      <c r="D15" s="78"/>
      <c r="E15" s="1819">
        <v>1402</v>
      </c>
      <c r="F15" s="113" t="s">
        <v>29</v>
      </c>
      <c r="G15" s="114"/>
      <c r="H15" s="848">
        <f>SUM(H16,H17,H18,H19,H20,H21,H22,H23)</f>
        <v>3444</v>
      </c>
      <c r="I15" s="848">
        <f>SUM(I16,I17,I18,I19,I20,I21,I22,I23)</f>
        <v>3615</v>
      </c>
      <c r="J15" s="319">
        <f t="shared" ref="J15:J27" si="1">SUM(H15:I15)</f>
        <v>7059</v>
      </c>
    </row>
    <row r="16" spans="1:29" ht="12" customHeight="1">
      <c r="A16" s="78">
        <v>2</v>
      </c>
      <c r="B16" s="78">
        <v>4</v>
      </c>
      <c r="C16" s="78">
        <v>11</v>
      </c>
      <c r="D16" s="78"/>
      <c r="E16" s="1820"/>
      <c r="F16" s="110" t="s">
        <v>30</v>
      </c>
      <c r="G16" s="128"/>
      <c r="H16" s="374">
        <v>1522</v>
      </c>
      <c r="I16" s="374">
        <v>1588</v>
      </c>
      <c r="J16" s="313">
        <f t="shared" si="1"/>
        <v>3110</v>
      </c>
    </row>
    <row r="17" spans="1:11" ht="12" customHeight="1">
      <c r="A17" s="78">
        <v>2</v>
      </c>
      <c r="B17" s="78">
        <v>4</v>
      </c>
      <c r="C17" s="78">
        <v>10</v>
      </c>
      <c r="D17" s="78"/>
      <c r="E17" s="1820"/>
      <c r="F17" s="110" t="s">
        <v>31</v>
      </c>
      <c r="G17" s="128"/>
      <c r="H17" s="374">
        <v>473</v>
      </c>
      <c r="I17" s="374">
        <v>458</v>
      </c>
      <c r="J17" s="313">
        <f t="shared" si="1"/>
        <v>931</v>
      </c>
    </row>
    <row r="18" spans="1:11" ht="12" customHeight="1">
      <c r="A18" s="78">
        <v>2</v>
      </c>
      <c r="B18" s="78">
        <v>4</v>
      </c>
      <c r="C18" s="78">
        <v>10</v>
      </c>
      <c r="D18" s="78"/>
      <c r="E18" s="1820"/>
      <c r="F18" s="110" t="s">
        <v>32</v>
      </c>
      <c r="G18" s="128"/>
      <c r="H18" s="374">
        <v>587</v>
      </c>
      <c r="I18" s="374">
        <v>613</v>
      </c>
      <c r="J18" s="313">
        <f t="shared" si="1"/>
        <v>1200</v>
      </c>
    </row>
    <row r="19" spans="1:11" ht="12" customHeight="1">
      <c r="A19" s="78">
        <v>2</v>
      </c>
      <c r="B19" s="78">
        <v>4</v>
      </c>
      <c r="C19" s="78">
        <v>3</v>
      </c>
      <c r="D19" s="78"/>
      <c r="E19" s="1820"/>
      <c r="F19" s="110" t="s">
        <v>33</v>
      </c>
      <c r="G19" s="128"/>
      <c r="H19" s="374">
        <v>355</v>
      </c>
      <c r="I19" s="374">
        <v>441</v>
      </c>
      <c r="J19" s="313">
        <f t="shared" si="1"/>
        <v>796</v>
      </c>
    </row>
    <row r="20" spans="1:11" ht="12" customHeight="1">
      <c r="A20" s="78">
        <v>2</v>
      </c>
      <c r="B20" s="78">
        <v>4</v>
      </c>
      <c r="C20" s="78">
        <v>7</v>
      </c>
      <c r="D20" s="78"/>
      <c r="E20" s="1820"/>
      <c r="F20" s="110" t="s">
        <v>34</v>
      </c>
      <c r="G20" s="128"/>
      <c r="H20" s="374">
        <v>140</v>
      </c>
      <c r="I20" s="374">
        <v>168</v>
      </c>
      <c r="J20" s="313">
        <f t="shared" si="1"/>
        <v>308</v>
      </c>
    </row>
    <row r="21" spans="1:11" ht="12" customHeight="1">
      <c r="A21" s="78">
        <v>2</v>
      </c>
      <c r="B21" s="78">
        <v>4</v>
      </c>
      <c r="C21" s="78">
        <v>1</v>
      </c>
      <c r="D21" s="78"/>
      <c r="E21" s="1820"/>
      <c r="F21" s="110" t="s">
        <v>70</v>
      </c>
      <c r="G21" s="128"/>
      <c r="H21" s="374">
        <v>135</v>
      </c>
      <c r="I21" s="374">
        <v>144</v>
      </c>
      <c r="J21" s="313">
        <f t="shared" si="1"/>
        <v>279</v>
      </c>
    </row>
    <row r="22" spans="1:11" ht="12" customHeight="1">
      <c r="A22" s="78">
        <v>2</v>
      </c>
      <c r="B22" s="78">
        <v>4</v>
      </c>
      <c r="C22" s="78">
        <v>9</v>
      </c>
      <c r="D22" s="78"/>
      <c r="E22" s="1820"/>
      <c r="F22" s="110" t="s">
        <v>36</v>
      </c>
      <c r="G22" s="128"/>
      <c r="H22" s="374">
        <v>189</v>
      </c>
      <c r="I22" s="374">
        <v>176</v>
      </c>
      <c r="J22" s="313">
        <f t="shared" si="1"/>
        <v>365</v>
      </c>
    </row>
    <row r="23" spans="1:11" ht="12" customHeight="1">
      <c r="A23" s="78">
        <v>2</v>
      </c>
      <c r="B23" s="78">
        <v>4</v>
      </c>
      <c r="C23" s="78">
        <v>11</v>
      </c>
      <c r="D23" s="78"/>
      <c r="E23" s="1820"/>
      <c r="F23" s="111" t="s">
        <v>37</v>
      </c>
      <c r="G23" s="128"/>
      <c r="H23" s="374">
        <v>43</v>
      </c>
      <c r="I23" s="374">
        <v>27</v>
      </c>
      <c r="J23" s="313">
        <f t="shared" si="1"/>
        <v>70</v>
      </c>
    </row>
    <row r="24" spans="1:11" ht="12.75" customHeight="1">
      <c r="A24" s="78"/>
      <c r="B24" s="78"/>
      <c r="C24" s="78"/>
      <c r="D24" s="78"/>
      <c r="E24" s="1819">
        <v>1403</v>
      </c>
      <c r="F24" s="113" t="s">
        <v>38</v>
      </c>
      <c r="G24" s="114"/>
      <c r="H24" s="848">
        <f>SUM(H25+H26+H27)</f>
        <v>280</v>
      </c>
      <c r="I24" s="848">
        <f>SUM(I25+I26+I27)</f>
        <v>391</v>
      </c>
      <c r="J24" s="319">
        <f>SUM(H24:I24)</f>
        <v>671</v>
      </c>
    </row>
    <row r="25" spans="1:11" ht="12" customHeight="1">
      <c r="A25" s="78">
        <v>3</v>
      </c>
      <c r="B25" s="78">
        <v>5</v>
      </c>
      <c r="C25" s="78">
        <v>11</v>
      </c>
      <c r="D25" s="78"/>
      <c r="E25" s="1820"/>
      <c r="F25" s="111" t="s">
        <v>39</v>
      </c>
      <c r="G25" s="128"/>
      <c r="H25" s="374">
        <v>93</v>
      </c>
      <c r="I25" s="374">
        <v>154</v>
      </c>
      <c r="J25" s="313">
        <f t="shared" si="1"/>
        <v>247</v>
      </c>
    </row>
    <row r="26" spans="1:11" ht="12" customHeight="1">
      <c r="A26" s="78">
        <v>3</v>
      </c>
      <c r="B26" s="78">
        <v>5</v>
      </c>
      <c r="C26" s="78">
        <v>8</v>
      </c>
      <c r="D26" s="78"/>
      <c r="E26" s="1820"/>
      <c r="F26" s="111" t="s">
        <v>40</v>
      </c>
      <c r="G26" s="128"/>
      <c r="H26" s="374">
        <v>91</v>
      </c>
      <c r="I26" s="374">
        <v>105</v>
      </c>
      <c r="J26" s="313">
        <f t="shared" si="1"/>
        <v>196</v>
      </c>
    </row>
    <row r="27" spans="1:11" ht="12" customHeight="1">
      <c r="A27" s="78">
        <v>3</v>
      </c>
      <c r="B27" s="78">
        <v>5</v>
      </c>
      <c r="C27" s="78">
        <v>10</v>
      </c>
      <c r="D27" s="78"/>
      <c r="E27" s="1820"/>
      <c r="F27" s="111" t="s">
        <v>41</v>
      </c>
      <c r="G27" s="128"/>
      <c r="H27" s="374">
        <v>96</v>
      </c>
      <c r="I27" s="374">
        <v>132</v>
      </c>
      <c r="J27" s="313">
        <f t="shared" si="1"/>
        <v>228</v>
      </c>
    </row>
    <row r="28" spans="1:11" ht="12.75" customHeight="1">
      <c r="A28" s="78"/>
      <c r="B28" s="78"/>
      <c r="C28" s="78"/>
      <c r="D28" s="78"/>
      <c r="E28" s="1821">
        <v>1404</v>
      </c>
      <c r="F28" s="113" t="s">
        <v>42</v>
      </c>
      <c r="G28" s="114"/>
      <c r="H28" s="848">
        <f>SUM(H29,H30)</f>
        <v>1636</v>
      </c>
      <c r="I28" s="848">
        <f>SUM(I29,I30)</f>
        <v>626</v>
      </c>
      <c r="J28" s="319">
        <f>SUM(H28:I28)</f>
        <v>2262</v>
      </c>
    </row>
    <row r="29" spans="1:11" ht="12" customHeight="1">
      <c r="A29" s="78">
        <v>4</v>
      </c>
      <c r="B29" s="78">
        <v>6</v>
      </c>
      <c r="C29" s="78">
        <v>11</v>
      </c>
      <c r="D29" s="78"/>
      <c r="E29" s="1822"/>
      <c r="F29" s="110" t="s">
        <v>43</v>
      </c>
      <c r="G29" s="128"/>
      <c r="H29" s="374">
        <v>1049</v>
      </c>
      <c r="I29" s="374">
        <v>270</v>
      </c>
      <c r="J29" s="313">
        <f>SUM(H29:I29)</f>
        <v>1319</v>
      </c>
      <c r="K29" s="71"/>
    </row>
    <row r="30" spans="1:11" ht="12" customHeight="1">
      <c r="A30" s="78">
        <v>4</v>
      </c>
      <c r="B30" s="78">
        <v>6</v>
      </c>
      <c r="C30" s="78">
        <v>11</v>
      </c>
      <c r="D30" s="78"/>
      <c r="E30" s="1822"/>
      <c r="F30" s="110" t="s">
        <v>44</v>
      </c>
      <c r="G30" s="128"/>
      <c r="H30" s="374">
        <v>587</v>
      </c>
      <c r="I30" s="374">
        <v>356</v>
      </c>
      <c r="J30" s="313">
        <f>H30+I30</f>
        <v>943</v>
      </c>
    </row>
    <row r="31" spans="1:11" ht="12.75" customHeight="1">
      <c r="A31" s="78"/>
      <c r="B31" s="78"/>
      <c r="C31" s="78"/>
      <c r="D31" s="78"/>
      <c r="E31" s="1819">
        <v>1405</v>
      </c>
      <c r="F31" s="124" t="s">
        <v>45</v>
      </c>
      <c r="G31" s="103"/>
      <c r="H31" s="848">
        <f>SUM(H32,H33,H34,H35)</f>
        <v>1655</v>
      </c>
      <c r="I31" s="848">
        <f>SUM(I32,I33,I34,I35)</f>
        <v>2089</v>
      </c>
      <c r="J31" s="319">
        <f>H31+I31</f>
        <v>3744</v>
      </c>
    </row>
    <row r="32" spans="1:11" ht="12" customHeight="1">
      <c r="A32" s="78">
        <v>5</v>
      </c>
      <c r="B32" s="78">
        <v>4</v>
      </c>
      <c r="C32" s="78">
        <v>8</v>
      </c>
      <c r="D32" s="78"/>
      <c r="E32" s="1820"/>
      <c r="F32" s="110" t="s">
        <v>46</v>
      </c>
      <c r="G32" s="128"/>
      <c r="H32" s="992">
        <v>432</v>
      </c>
      <c r="I32" s="992">
        <v>603</v>
      </c>
      <c r="J32" s="313">
        <f t="shared" ref="J32:J35" si="2">H32+I32</f>
        <v>1035</v>
      </c>
    </row>
    <row r="33" spans="1:10" ht="12" customHeight="1">
      <c r="A33" s="78">
        <v>5</v>
      </c>
      <c r="B33" s="78">
        <v>4</v>
      </c>
      <c r="C33" s="78">
        <v>8</v>
      </c>
      <c r="D33" s="78"/>
      <c r="E33" s="1820"/>
      <c r="F33" s="110" t="s">
        <v>47</v>
      </c>
      <c r="G33" s="128"/>
      <c r="H33" s="374">
        <v>270</v>
      </c>
      <c r="I33" s="374">
        <v>398</v>
      </c>
      <c r="J33" s="313">
        <f t="shared" si="2"/>
        <v>668</v>
      </c>
    </row>
    <row r="34" spans="1:10" ht="12" customHeight="1">
      <c r="A34" s="284">
        <v>5</v>
      </c>
      <c r="B34" s="78">
        <v>5</v>
      </c>
      <c r="C34" s="78">
        <v>11</v>
      </c>
      <c r="D34" s="78"/>
      <c r="E34" s="1820"/>
      <c r="F34" s="110" t="s">
        <v>48</v>
      </c>
      <c r="G34" s="128"/>
      <c r="H34" s="374">
        <v>932</v>
      </c>
      <c r="I34" s="374">
        <v>1059</v>
      </c>
      <c r="J34" s="313">
        <f t="shared" si="2"/>
        <v>1991</v>
      </c>
    </row>
    <row r="35" spans="1:10" ht="12" customHeight="1">
      <c r="A35" s="284">
        <v>5</v>
      </c>
      <c r="B35" s="78">
        <v>4</v>
      </c>
      <c r="C35" s="78">
        <v>8</v>
      </c>
      <c r="D35" s="78"/>
      <c r="E35" s="1820"/>
      <c r="F35" s="125" t="s">
        <v>49</v>
      </c>
      <c r="G35" s="385"/>
      <c r="H35" s="374">
        <v>21</v>
      </c>
      <c r="I35" s="374">
        <v>29</v>
      </c>
      <c r="J35" s="313">
        <f t="shared" si="2"/>
        <v>50</v>
      </c>
    </row>
    <row r="36" spans="1:10" ht="12.75" customHeight="1">
      <c r="B36" s="78"/>
      <c r="C36" s="78"/>
      <c r="D36" s="78"/>
      <c r="E36" s="1819">
        <v>1406</v>
      </c>
      <c r="F36" s="113" t="s">
        <v>50</v>
      </c>
      <c r="G36" s="114"/>
      <c r="H36" s="848">
        <f>SUM(H37,H38,H39,H40)</f>
        <v>1424</v>
      </c>
      <c r="I36" s="848">
        <f>SUM(I37,I38,I39,I40)</f>
        <v>1874</v>
      </c>
      <c r="J36" s="319">
        <f>H36+I36</f>
        <v>3298</v>
      </c>
    </row>
    <row r="37" spans="1:10" ht="12" customHeight="1">
      <c r="A37" s="284">
        <v>6</v>
      </c>
      <c r="B37" s="78">
        <v>2</v>
      </c>
      <c r="C37" s="78">
        <v>11</v>
      </c>
      <c r="D37" s="78"/>
      <c r="E37" s="1820"/>
      <c r="F37" s="110" t="s">
        <v>51</v>
      </c>
      <c r="G37" s="128"/>
      <c r="H37" s="374">
        <v>635</v>
      </c>
      <c r="I37" s="374">
        <v>1079</v>
      </c>
      <c r="J37" s="313">
        <f>H37+I37</f>
        <v>1714</v>
      </c>
    </row>
    <row r="38" spans="1:10" ht="12" customHeight="1">
      <c r="A38" s="284">
        <v>6</v>
      </c>
      <c r="B38" s="78">
        <v>2</v>
      </c>
      <c r="C38" s="78">
        <v>10</v>
      </c>
      <c r="D38" s="78"/>
      <c r="E38" s="1820"/>
      <c r="F38" s="110" t="s">
        <v>52</v>
      </c>
      <c r="G38" s="128"/>
      <c r="H38" s="374">
        <v>366</v>
      </c>
      <c r="I38" s="374">
        <v>375</v>
      </c>
      <c r="J38" s="313">
        <f>H38+I38</f>
        <v>741</v>
      </c>
    </row>
    <row r="39" spans="1:10" ht="12" customHeight="1">
      <c r="A39" s="284">
        <v>6</v>
      </c>
      <c r="B39" s="78">
        <v>2</v>
      </c>
      <c r="C39" s="78">
        <v>10</v>
      </c>
      <c r="D39" s="78"/>
      <c r="E39" s="1820"/>
      <c r="F39" s="110" t="s">
        <v>53</v>
      </c>
      <c r="G39" s="128"/>
      <c r="H39" s="374">
        <v>405</v>
      </c>
      <c r="I39" s="374">
        <v>414</v>
      </c>
      <c r="J39" s="313">
        <f t="shared" ref="J39:J47" si="3">H39+I39</f>
        <v>819</v>
      </c>
    </row>
    <row r="40" spans="1:10" ht="12" customHeight="1">
      <c r="A40" s="284">
        <v>6</v>
      </c>
      <c r="B40" s="78">
        <v>4</v>
      </c>
      <c r="C40" s="78">
        <v>11</v>
      </c>
      <c r="D40" s="78"/>
      <c r="E40" s="1820"/>
      <c r="F40" s="110" t="s">
        <v>54</v>
      </c>
      <c r="G40" s="128"/>
      <c r="H40" s="374">
        <v>18</v>
      </c>
      <c r="I40" s="374">
        <v>6</v>
      </c>
      <c r="J40" s="313">
        <f t="shared" si="3"/>
        <v>24</v>
      </c>
    </row>
    <row r="41" spans="1:10" ht="12.75" customHeight="1">
      <c r="B41" s="78"/>
      <c r="C41" s="78"/>
      <c r="D41" s="78"/>
      <c r="E41" s="1821">
        <v>1407</v>
      </c>
      <c r="F41" s="124" t="s">
        <v>55</v>
      </c>
      <c r="G41" s="114"/>
      <c r="H41" s="848">
        <f>SUM(H42+H43)</f>
        <v>203</v>
      </c>
      <c r="I41" s="848">
        <f>SUM(I42+I43)</f>
        <v>142</v>
      </c>
      <c r="J41" s="319">
        <f t="shared" si="3"/>
        <v>345</v>
      </c>
    </row>
    <row r="42" spans="1:10" ht="12" customHeight="1">
      <c r="A42" s="284">
        <v>7</v>
      </c>
      <c r="B42" s="78">
        <v>3</v>
      </c>
      <c r="C42" s="78">
        <v>11</v>
      </c>
      <c r="D42" s="78"/>
      <c r="E42" s="1822"/>
      <c r="F42" s="110" t="s">
        <v>56</v>
      </c>
      <c r="G42" s="128"/>
      <c r="H42" s="374">
        <v>81</v>
      </c>
      <c r="I42" s="374">
        <v>38</v>
      </c>
      <c r="J42" s="313">
        <f>H42+I42</f>
        <v>119</v>
      </c>
    </row>
    <row r="43" spans="1:10" ht="12" customHeight="1">
      <c r="A43" s="284">
        <v>7</v>
      </c>
      <c r="B43" s="78">
        <v>6</v>
      </c>
      <c r="C43" s="78">
        <v>10</v>
      </c>
      <c r="D43" s="78"/>
      <c r="E43" s="1822"/>
      <c r="F43" s="111" t="s">
        <v>71</v>
      </c>
      <c r="G43" s="128"/>
      <c r="H43" s="374">
        <v>122</v>
      </c>
      <c r="I43" s="374">
        <v>104</v>
      </c>
      <c r="J43" s="313">
        <f t="shared" si="3"/>
        <v>226</v>
      </c>
    </row>
    <row r="44" spans="1:10" ht="12.75" customHeight="1">
      <c r="B44" s="78"/>
      <c r="C44" s="78"/>
      <c r="D44" s="78"/>
      <c r="E44" s="1821">
        <v>1408</v>
      </c>
      <c r="F44" s="124" t="s">
        <v>58</v>
      </c>
      <c r="G44" s="127"/>
      <c r="H44" s="848">
        <f>SUM(H45,H46,H47)</f>
        <v>66</v>
      </c>
      <c r="I44" s="848">
        <f>SUM(I45,I46,I47)</f>
        <v>82</v>
      </c>
      <c r="J44" s="319">
        <f t="shared" si="3"/>
        <v>148</v>
      </c>
    </row>
    <row r="45" spans="1:10" ht="12" customHeight="1">
      <c r="A45" s="284">
        <v>8</v>
      </c>
      <c r="B45" s="78">
        <v>4</v>
      </c>
      <c r="C45" s="78">
        <v>11</v>
      </c>
      <c r="D45" s="78"/>
      <c r="E45" s="1822"/>
      <c r="F45" s="111" t="s">
        <v>59</v>
      </c>
      <c r="G45" s="128"/>
      <c r="H45" s="374">
        <v>30</v>
      </c>
      <c r="I45" s="374">
        <v>20</v>
      </c>
      <c r="J45" s="313">
        <f t="shared" si="3"/>
        <v>50</v>
      </c>
    </row>
    <row r="46" spans="1:10" ht="12" customHeight="1">
      <c r="A46" s="284">
        <v>8</v>
      </c>
      <c r="B46" s="78">
        <v>4</v>
      </c>
      <c r="C46" s="78">
        <v>11</v>
      </c>
      <c r="D46" s="78"/>
      <c r="E46" s="1822"/>
      <c r="F46" s="111" t="s">
        <v>60</v>
      </c>
      <c r="G46" s="128"/>
      <c r="H46" s="374">
        <v>16</v>
      </c>
      <c r="I46" s="374">
        <v>32</v>
      </c>
      <c r="J46" s="313">
        <f t="shared" si="3"/>
        <v>48</v>
      </c>
    </row>
    <row r="47" spans="1:10" ht="12" customHeight="1">
      <c r="A47" s="284">
        <v>8</v>
      </c>
      <c r="B47" s="78">
        <v>5</v>
      </c>
      <c r="C47" s="78">
        <v>11</v>
      </c>
      <c r="D47" s="78"/>
      <c r="E47" s="1823"/>
      <c r="F47" s="110" t="s">
        <v>61</v>
      </c>
      <c r="G47" s="128"/>
      <c r="H47" s="374">
        <v>20</v>
      </c>
      <c r="I47" s="374">
        <v>30</v>
      </c>
      <c r="J47" s="313">
        <f t="shared" si="3"/>
        <v>50</v>
      </c>
    </row>
    <row r="48" spans="1:10" ht="12.75" customHeight="1">
      <c r="B48" s="78"/>
      <c r="C48" s="78"/>
      <c r="D48" s="78"/>
      <c r="E48" s="1821"/>
      <c r="F48" s="127" t="s">
        <v>63</v>
      </c>
      <c r="G48" s="114"/>
      <c r="H48" s="848">
        <f>SUM(H49:H50)</f>
        <v>289</v>
      </c>
      <c r="I48" s="848">
        <f>SUM(I49:I50)</f>
        <v>583</v>
      </c>
      <c r="J48" s="319">
        <f>H48+I48</f>
        <v>872</v>
      </c>
    </row>
    <row r="49" spans="1:10" ht="12.75" customHeight="1">
      <c r="A49" s="284">
        <v>9</v>
      </c>
      <c r="B49" s="78">
        <v>5</v>
      </c>
      <c r="C49" s="78">
        <v>10</v>
      </c>
      <c r="D49" s="78"/>
      <c r="E49" s="1822"/>
      <c r="F49" s="385" t="s">
        <v>64</v>
      </c>
      <c r="G49" s="146"/>
      <c r="H49" s="374">
        <v>214</v>
      </c>
      <c r="I49" s="374">
        <v>474</v>
      </c>
      <c r="J49" s="313">
        <f>H49+I49</f>
        <v>688</v>
      </c>
    </row>
    <row r="50" spans="1:10" s="602" customFormat="1" ht="12" customHeight="1">
      <c r="A50" s="284">
        <v>9</v>
      </c>
      <c r="B50" s="78">
        <v>5</v>
      </c>
      <c r="C50" s="78">
        <v>13</v>
      </c>
      <c r="D50" s="78"/>
      <c r="E50" s="1823"/>
      <c r="F50" s="129" t="s">
        <v>73</v>
      </c>
      <c r="G50" s="128"/>
      <c r="H50" s="374">
        <v>75</v>
      </c>
      <c r="I50" s="374">
        <v>109</v>
      </c>
      <c r="J50" s="313">
        <f>H50+I50</f>
        <v>184</v>
      </c>
    </row>
    <row r="51" spans="1:10" ht="12" customHeight="1">
      <c r="B51" s="78"/>
      <c r="C51" s="78"/>
      <c r="D51" s="78"/>
      <c r="E51" s="851"/>
      <c r="F51" s="1825" t="s">
        <v>21</v>
      </c>
      <c r="G51" s="1826"/>
      <c r="H51" s="848">
        <f>SUM(H8,H15,H28,H31,H36,H41,H44,H48,H24,)</f>
        <v>10681</v>
      </c>
      <c r="I51" s="848">
        <f>SUM(I8,I15,I28,I31,I36,I41,I44,I48,I24,)</f>
        <v>9973</v>
      </c>
      <c r="J51" s="1012">
        <f>SUM(J8,J15,J28,J31,J36,J41,J44,J48,J24,)</f>
        <v>20654</v>
      </c>
    </row>
    <row r="52" spans="1:10" ht="10.5" customHeight="1">
      <c r="E52" s="279"/>
      <c r="F52" s="1930" t="s">
        <v>414</v>
      </c>
      <c r="G52" s="1930"/>
      <c r="H52" s="1930"/>
      <c r="I52" s="1930"/>
      <c r="J52" s="1930"/>
    </row>
    <row r="53" spans="1:10" ht="10.5" customHeight="1">
      <c r="E53" s="279"/>
      <c r="F53" s="1929" t="s">
        <v>449</v>
      </c>
      <c r="G53" s="1929"/>
      <c r="H53" s="1929"/>
      <c r="I53" s="1929"/>
      <c r="J53" s="1929"/>
    </row>
    <row r="54" spans="1:10" ht="9" customHeight="1"/>
    <row r="55" spans="1:10" ht="15.75" customHeight="1">
      <c r="E55" s="279"/>
      <c r="G55" s="69"/>
    </row>
    <row r="56" spans="1:10" ht="9" customHeight="1">
      <c r="E56" s="279"/>
    </row>
    <row r="57" spans="1:10" ht="9" customHeight="1"/>
    <row r="58" spans="1:10" ht="9" customHeight="1">
      <c r="E58" s="279"/>
    </row>
    <row r="59" spans="1:10" ht="9" customHeight="1">
      <c r="E59" s="279"/>
    </row>
    <row r="60" spans="1:10" ht="9" customHeight="1"/>
    <row r="61" spans="1:10" ht="9" customHeight="1"/>
    <row r="62" spans="1:10" ht="9" customHeight="1"/>
    <row r="63" spans="1:10" ht="9" customHeight="1"/>
    <row r="64" spans="1:10" ht="9" customHeight="1"/>
    <row r="65" ht="9" customHeight="1"/>
    <row r="66" ht="9" customHeight="1"/>
    <row r="67" ht="9" customHeight="1"/>
    <row r="68" ht="9" customHeight="1"/>
    <row r="69" ht="9" customHeight="1"/>
    <row r="70" ht="9" customHeight="1"/>
    <row r="71" ht="9" customHeight="1"/>
    <row r="72" ht="9" customHeight="1"/>
    <row r="73" ht="9" customHeight="1"/>
    <row r="74" ht="9" customHeight="1"/>
    <row r="75" ht="9" customHeight="1"/>
    <row r="76" ht="9" customHeight="1"/>
    <row r="77" ht="9" customHeight="1"/>
    <row r="78" ht="9" customHeight="1"/>
    <row r="79" ht="9" customHeight="1"/>
    <row r="8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spans="6:7" ht="9" customHeight="1"/>
    <row r="130" spans="6:7" ht="9" customHeight="1"/>
    <row r="131" spans="6:7" ht="9" customHeight="1"/>
    <row r="132" spans="6:7" ht="9" customHeight="1"/>
    <row r="133" spans="6:7" ht="9" customHeight="1"/>
    <row r="134" spans="6:7" ht="9" customHeight="1"/>
    <row r="135" spans="6:7" ht="9" customHeight="1"/>
    <row r="136" spans="6:7" ht="9" customHeight="1"/>
    <row r="137" spans="6:7" ht="9" customHeight="1"/>
    <row r="138" spans="6:7" ht="9" customHeight="1"/>
    <row r="139" spans="6:7" ht="9" customHeight="1"/>
    <row r="140" spans="6:7" ht="9" customHeight="1"/>
    <row r="141" spans="6:7" ht="9" customHeight="1"/>
    <row r="142" spans="6:7" ht="9" customHeight="1"/>
    <row r="143" spans="6:7" ht="9" customHeight="1"/>
    <row r="144" spans="6:7" ht="9" customHeight="1">
      <c r="F144" s="69"/>
      <c r="G144" s="69"/>
    </row>
    <row r="145" ht="9" customHeight="1"/>
    <row r="146" ht="9" customHeight="1"/>
    <row r="147" ht="9" customHeight="1"/>
    <row r="148" ht="9" customHeight="1"/>
    <row r="149" ht="9" customHeight="1"/>
    <row r="150" ht="9" customHeight="1"/>
    <row r="151" ht="9" customHeight="1"/>
    <row r="152" ht="9" customHeight="1"/>
    <row r="153" ht="9" customHeight="1"/>
    <row r="154" ht="9" customHeight="1"/>
    <row r="155" ht="9" customHeight="1"/>
    <row r="156" ht="9" customHeight="1"/>
    <row r="157" ht="9" customHeight="1"/>
    <row r="158" ht="9" customHeight="1"/>
    <row r="159" ht="9" customHeight="1"/>
    <row r="16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sheetData>
  <mergeCells count="17">
    <mergeCell ref="E44:E47"/>
    <mergeCell ref="E48:E50"/>
    <mergeCell ref="F51:G51"/>
    <mergeCell ref="F52:J52"/>
    <mergeCell ref="F53:J53"/>
    <mergeCell ref="E41:E43"/>
    <mergeCell ref="E2:J2"/>
    <mergeCell ref="L2:Z2"/>
    <mergeCell ref="E3:J3"/>
    <mergeCell ref="E5:E7"/>
    <mergeCell ref="H6:I6"/>
    <mergeCell ref="E8:E14"/>
    <mergeCell ref="E15:E23"/>
    <mergeCell ref="E24:E27"/>
    <mergeCell ref="E28:E30"/>
    <mergeCell ref="E31:E35"/>
    <mergeCell ref="E36:E4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508"/>
  <sheetViews>
    <sheetView tabSelected="1" topLeftCell="G1" workbookViewId="0">
      <selection activeCell="K31" sqref="K31"/>
    </sheetView>
  </sheetViews>
  <sheetFormatPr baseColWidth="10" defaultRowHeight="12.75"/>
  <cols>
    <col min="1" max="1" width="3.28515625" style="65" hidden="1" customWidth="1"/>
    <col min="2" max="2" width="3.5703125" style="65" hidden="1" customWidth="1"/>
    <col min="3" max="3" width="2.140625" style="236" hidden="1" customWidth="1"/>
    <col min="4" max="4" width="2.140625" style="1362" hidden="1" customWidth="1"/>
    <col min="5" max="6" width="3" style="1362" hidden="1" customWidth="1"/>
    <col min="7" max="7" width="12" style="65" customWidth="1"/>
    <col min="8" max="8" width="2" style="65" customWidth="1"/>
    <col min="9" max="9" width="1.5703125" style="65" customWidth="1"/>
    <col min="10" max="10" width="53.140625" style="65" customWidth="1"/>
    <col min="11" max="11" width="11.85546875" style="65" customWidth="1"/>
    <col min="12" max="13" width="11.42578125" style="65"/>
    <col min="14" max="14" width="4.7109375" style="65" customWidth="1"/>
    <col min="15" max="15" width="5" style="65" customWidth="1"/>
    <col min="16" max="16" width="2.28515625" style="65" customWidth="1"/>
    <col min="17" max="17" width="26" style="65" customWidth="1"/>
    <col min="18" max="18" width="8" style="65" customWidth="1"/>
    <col min="19" max="19" width="1" style="65" customWidth="1"/>
    <col min="20" max="20" width="6.7109375" style="65" customWidth="1"/>
    <col min="21" max="21" width="1" style="65" customWidth="1"/>
    <col min="22" max="22" width="6.7109375" style="65" customWidth="1"/>
    <col min="23" max="23" width="1" style="65" customWidth="1"/>
    <col min="24" max="24" width="6.7109375" style="65" customWidth="1"/>
    <col min="25" max="25" width="1" style="65" customWidth="1"/>
    <col min="26" max="26" width="6.7109375" style="65" customWidth="1"/>
    <col min="27" max="27" width="1" style="65" customWidth="1"/>
    <col min="28" max="28" width="6.7109375" style="65" customWidth="1"/>
    <col min="29" max="29" width="1" style="65" customWidth="1"/>
    <col min="30" max="31" width="6.7109375" style="65" customWidth="1"/>
    <col min="32" max="256" width="11.42578125" style="65"/>
    <col min="257" max="262" width="0" style="65" hidden="1" customWidth="1"/>
    <col min="263" max="263" width="12" style="65" customWidth="1"/>
    <col min="264" max="264" width="2" style="65" customWidth="1"/>
    <col min="265" max="265" width="1.5703125" style="65" customWidth="1"/>
    <col min="266" max="266" width="53.140625" style="65" customWidth="1"/>
    <col min="267" max="267" width="11.85546875" style="65" customWidth="1"/>
    <col min="268" max="269" width="11.42578125" style="65"/>
    <col min="270" max="270" width="4.7109375" style="65" customWidth="1"/>
    <col min="271" max="271" width="5" style="65" customWidth="1"/>
    <col min="272" max="272" width="2.28515625" style="65" customWidth="1"/>
    <col min="273" max="273" width="26" style="65" customWidth="1"/>
    <col min="274" max="274" width="8" style="65" customWidth="1"/>
    <col min="275" max="275" width="1" style="65" customWidth="1"/>
    <col min="276" max="276" width="6.7109375" style="65" customWidth="1"/>
    <col min="277" max="277" width="1" style="65" customWidth="1"/>
    <col min="278" max="278" width="6.7109375" style="65" customWidth="1"/>
    <col min="279" max="279" width="1" style="65" customWidth="1"/>
    <col min="280" max="280" width="6.7109375" style="65" customWidth="1"/>
    <col min="281" max="281" width="1" style="65" customWidth="1"/>
    <col min="282" max="282" width="6.7109375" style="65" customWidth="1"/>
    <col min="283" max="283" width="1" style="65" customWidth="1"/>
    <col min="284" max="284" width="6.7109375" style="65" customWidth="1"/>
    <col min="285" max="285" width="1" style="65" customWidth="1"/>
    <col min="286" max="287" width="6.7109375" style="65" customWidth="1"/>
    <col min="288" max="512" width="11.42578125" style="65"/>
    <col min="513" max="518" width="0" style="65" hidden="1" customWidth="1"/>
    <col min="519" max="519" width="12" style="65" customWidth="1"/>
    <col min="520" max="520" width="2" style="65" customWidth="1"/>
    <col min="521" max="521" width="1.5703125" style="65" customWidth="1"/>
    <col min="522" max="522" width="53.140625" style="65" customWidth="1"/>
    <col min="523" max="523" width="11.85546875" style="65" customWidth="1"/>
    <col min="524" max="525" width="11.42578125" style="65"/>
    <col min="526" max="526" width="4.7109375" style="65" customWidth="1"/>
    <col min="527" max="527" width="5" style="65" customWidth="1"/>
    <col min="528" max="528" width="2.28515625" style="65" customWidth="1"/>
    <col min="529" max="529" width="26" style="65" customWidth="1"/>
    <col min="530" max="530" width="8" style="65" customWidth="1"/>
    <col min="531" max="531" width="1" style="65" customWidth="1"/>
    <col min="532" max="532" width="6.7109375" style="65" customWidth="1"/>
    <col min="533" max="533" width="1" style="65" customWidth="1"/>
    <col min="534" max="534" width="6.7109375" style="65" customWidth="1"/>
    <col min="535" max="535" width="1" style="65" customWidth="1"/>
    <col min="536" max="536" width="6.7109375" style="65" customWidth="1"/>
    <col min="537" max="537" width="1" style="65" customWidth="1"/>
    <col min="538" max="538" width="6.7109375" style="65" customWidth="1"/>
    <col min="539" max="539" width="1" style="65" customWidth="1"/>
    <col min="540" max="540" width="6.7109375" style="65" customWidth="1"/>
    <col min="541" max="541" width="1" style="65" customWidth="1"/>
    <col min="542" max="543" width="6.7109375" style="65" customWidth="1"/>
    <col min="544" max="768" width="11.42578125" style="65"/>
    <col min="769" max="774" width="0" style="65" hidden="1" customWidth="1"/>
    <col min="775" max="775" width="12" style="65" customWidth="1"/>
    <col min="776" max="776" width="2" style="65" customWidth="1"/>
    <col min="777" max="777" width="1.5703125" style="65" customWidth="1"/>
    <col min="778" max="778" width="53.140625" style="65" customWidth="1"/>
    <col min="779" max="779" width="11.85546875" style="65" customWidth="1"/>
    <col min="780" max="781" width="11.42578125" style="65"/>
    <col min="782" max="782" width="4.7109375" style="65" customWidth="1"/>
    <col min="783" max="783" width="5" style="65" customWidth="1"/>
    <col min="784" max="784" width="2.28515625" style="65" customWidth="1"/>
    <col min="785" max="785" width="26" style="65" customWidth="1"/>
    <col min="786" max="786" width="8" style="65" customWidth="1"/>
    <col min="787" max="787" width="1" style="65" customWidth="1"/>
    <col min="788" max="788" width="6.7109375" style="65" customWidth="1"/>
    <col min="789" max="789" width="1" style="65" customWidth="1"/>
    <col min="790" max="790" width="6.7109375" style="65" customWidth="1"/>
    <col min="791" max="791" width="1" style="65" customWidth="1"/>
    <col min="792" max="792" width="6.7109375" style="65" customWidth="1"/>
    <col min="793" max="793" width="1" style="65" customWidth="1"/>
    <col min="794" max="794" width="6.7109375" style="65" customWidth="1"/>
    <col min="795" max="795" width="1" style="65" customWidth="1"/>
    <col min="796" max="796" width="6.7109375" style="65" customWidth="1"/>
    <col min="797" max="797" width="1" style="65" customWidth="1"/>
    <col min="798" max="799" width="6.7109375" style="65" customWidth="1"/>
    <col min="800" max="1024" width="11.42578125" style="65"/>
    <col min="1025" max="1030" width="0" style="65" hidden="1" customWidth="1"/>
    <col min="1031" max="1031" width="12" style="65" customWidth="1"/>
    <col min="1032" max="1032" width="2" style="65" customWidth="1"/>
    <col min="1033" max="1033" width="1.5703125" style="65" customWidth="1"/>
    <col min="1034" max="1034" width="53.140625" style="65" customWidth="1"/>
    <col min="1035" max="1035" width="11.85546875" style="65" customWidth="1"/>
    <col min="1036" max="1037" width="11.42578125" style="65"/>
    <col min="1038" max="1038" width="4.7109375" style="65" customWidth="1"/>
    <col min="1039" max="1039" width="5" style="65" customWidth="1"/>
    <col min="1040" max="1040" width="2.28515625" style="65" customWidth="1"/>
    <col min="1041" max="1041" width="26" style="65" customWidth="1"/>
    <col min="1042" max="1042" width="8" style="65" customWidth="1"/>
    <col min="1043" max="1043" width="1" style="65" customWidth="1"/>
    <col min="1044" max="1044" width="6.7109375" style="65" customWidth="1"/>
    <col min="1045" max="1045" width="1" style="65" customWidth="1"/>
    <col min="1046" max="1046" width="6.7109375" style="65" customWidth="1"/>
    <col min="1047" max="1047" width="1" style="65" customWidth="1"/>
    <col min="1048" max="1048" width="6.7109375" style="65" customWidth="1"/>
    <col min="1049" max="1049" width="1" style="65" customWidth="1"/>
    <col min="1050" max="1050" width="6.7109375" style="65" customWidth="1"/>
    <col min="1051" max="1051" width="1" style="65" customWidth="1"/>
    <col min="1052" max="1052" width="6.7109375" style="65" customWidth="1"/>
    <col min="1053" max="1053" width="1" style="65" customWidth="1"/>
    <col min="1054" max="1055" width="6.7109375" style="65" customWidth="1"/>
    <col min="1056" max="1280" width="11.42578125" style="65"/>
    <col min="1281" max="1286" width="0" style="65" hidden="1" customWidth="1"/>
    <col min="1287" max="1287" width="12" style="65" customWidth="1"/>
    <col min="1288" max="1288" width="2" style="65" customWidth="1"/>
    <col min="1289" max="1289" width="1.5703125" style="65" customWidth="1"/>
    <col min="1290" max="1290" width="53.140625" style="65" customWidth="1"/>
    <col min="1291" max="1291" width="11.85546875" style="65" customWidth="1"/>
    <col min="1292" max="1293" width="11.42578125" style="65"/>
    <col min="1294" max="1294" width="4.7109375" style="65" customWidth="1"/>
    <col min="1295" max="1295" width="5" style="65" customWidth="1"/>
    <col min="1296" max="1296" width="2.28515625" style="65" customWidth="1"/>
    <col min="1297" max="1297" width="26" style="65" customWidth="1"/>
    <col min="1298" max="1298" width="8" style="65" customWidth="1"/>
    <col min="1299" max="1299" width="1" style="65" customWidth="1"/>
    <col min="1300" max="1300" width="6.7109375" style="65" customWidth="1"/>
    <col min="1301" max="1301" width="1" style="65" customWidth="1"/>
    <col min="1302" max="1302" width="6.7109375" style="65" customWidth="1"/>
    <col min="1303" max="1303" width="1" style="65" customWidth="1"/>
    <col min="1304" max="1304" width="6.7109375" style="65" customWidth="1"/>
    <col min="1305" max="1305" width="1" style="65" customWidth="1"/>
    <col min="1306" max="1306" width="6.7109375" style="65" customWidth="1"/>
    <col min="1307" max="1307" width="1" style="65" customWidth="1"/>
    <col min="1308" max="1308" width="6.7109375" style="65" customWidth="1"/>
    <col min="1309" max="1309" width="1" style="65" customWidth="1"/>
    <col min="1310" max="1311" width="6.7109375" style="65" customWidth="1"/>
    <col min="1312" max="1536" width="11.42578125" style="65"/>
    <col min="1537" max="1542" width="0" style="65" hidden="1" customWidth="1"/>
    <col min="1543" max="1543" width="12" style="65" customWidth="1"/>
    <col min="1544" max="1544" width="2" style="65" customWidth="1"/>
    <col min="1545" max="1545" width="1.5703125" style="65" customWidth="1"/>
    <col min="1546" max="1546" width="53.140625" style="65" customWidth="1"/>
    <col min="1547" max="1547" width="11.85546875" style="65" customWidth="1"/>
    <col min="1548" max="1549" width="11.42578125" style="65"/>
    <col min="1550" max="1550" width="4.7109375" style="65" customWidth="1"/>
    <col min="1551" max="1551" width="5" style="65" customWidth="1"/>
    <col min="1552" max="1552" width="2.28515625" style="65" customWidth="1"/>
    <col min="1553" max="1553" width="26" style="65" customWidth="1"/>
    <col min="1554" max="1554" width="8" style="65" customWidth="1"/>
    <col min="1555" max="1555" width="1" style="65" customWidth="1"/>
    <col min="1556" max="1556" width="6.7109375" style="65" customWidth="1"/>
    <col min="1557" max="1557" width="1" style="65" customWidth="1"/>
    <col min="1558" max="1558" width="6.7109375" style="65" customWidth="1"/>
    <col min="1559" max="1559" width="1" style="65" customWidth="1"/>
    <col min="1560" max="1560" width="6.7109375" style="65" customWidth="1"/>
    <col min="1561" max="1561" width="1" style="65" customWidth="1"/>
    <col min="1562" max="1562" width="6.7109375" style="65" customWidth="1"/>
    <col min="1563" max="1563" width="1" style="65" customWidth="1"/>
    <col min="1564" max="1564" width="6.7109375" style="65" customWidth="1"/>
    <col min="1565" max="1565" width="1" style="65" customWidth="1"/>
    <col min="1566" max="1567" width="6.7109375" style="65" customWidth="1"/>
    <col min="1568" max="1792" width="11.42578125" style="65"/>
    <col min="1793" max="1798" width="0" style="65" hidden="1" customWidth="1"/>
    <col min="1799" max="1799" width="12" style="65" customWidth="1"/>
    <col min="1800" max="1800" width="2" style="65" customWidth="1"/>
    <col min="1801" max="1801" width="1.5703125" style="65" customWidth="1"/>
    <col min="1802" max="1802" width="53.140625" style="65" customWidth="1"/>
    <col min="1803" max="1803" width="11.85546875" style="65" customWidth="1"/>
    <col min="1804" max="1805" width="11.42578125" style="65"/>
    <col min="1806" max="1806" width="4.7109375" style="65" customWidth="1"/>
    <col min="1807" max="1807" width="5" style="65" customWidth="1"/>
    <col min="1808" max="1808" width="2.28515625" style="65" customWidth="1"/>
    <col min="1809" max="1809" width="26" style="65" customWidth="1"/>
    <col min="1810" max="1810" width="8" style="65" customWidth="1"/>
    <col min="1811" max="1811" width="1" style="65" customWidth="1"/>
    <col min="1812" max="1812" width="6.7109375" style="65" customWidth="1"/>
    <col min="1813" max="1813" width="1" style="65" customWidth="1"/>
    <col min="1814" max="1814" width="6.7109375" style="65" customWidth="1"/>
    <col min="1815" max="1815" width="1" style="65" customWidth="1"/>
    <col min="1816" max="1816" width="6.7109375" style="65" customWidth="1"/>
    <col min="1817" max="1817" width="1" style="65" customWidth="1"/>
    <col min="1818" max="1818" width="6.7109375" style="65" customWidth="1"/>
    <col min="1819" max="1819" width="1" style="65" customWidth="1"/>
    <col min="1820" max="1820" width="6.7109375" style="65" customWidth="1"/>
    <col min="1821" max="1821" width="1" style="65" customWidth="1"/>
    <col min="1822" max="1823" width="6.7109375" style="65" customWidth="1"/>
    <col min="1824" max="2048" width="11.42578125" style="65"/>
    <col min="2049" max="2054" width="0" style="65" hidden="1" customWidth="1"/>
    <col min="2055" max="2055" width="12" style="65" customWidth="1"/>
    <col min="2056" max="2056" width="2" style="65" customWidth="1"/>
    <col min="2057" max="2057" width="1.5703125" style="65" customWidth="1"/>
    <col min="2058" max="2058" width="53.140625" style="65" customWidth="1"/>
    <col min="2059" max="2059" width="11.85546875" style="65" customWidth="1"/>
    <col min="2060" max="2061" width="11.42578125" style="65"/>
    <col min="2062" max="2062" width="4.7109375" style="65" customWidth="1"/>
    <col min="2063" max="2063" width="5" style="65" customWidth="1"/>
    <col min="2064" max="2064" width="2.28515625" style="65" customWidth="1"/>
    <col min="2065" max="2065" width="26" style="65" customWidth="1"/>
    <col min="2066" max="2066" width="8" style="65" customWidth="1"/>
    <col min="2067" max="2067" width="1" style="65" customWidth="1"/>
    <col min="2068" max="2068" width="6.7109375" style="65" customWidth="1"/>
    <col min="2069" max="2069" width="1" style="65" customWidth="1"/>
    <col min="2070" max="2070" width="6.7109375" style="65" customWidth="1"/>
    <col min="2071" max="2071" width="1" style="65" customWidth="1"/>
    <col min="2072" max="2072" width="6.7109375" style="65" customWidth="1"/>
    <col min="2073" max="2073" width="1" style="65" customWidth="1"/>
    <col min="2074" max="2074" width="6.7109375" style="65" customWidth="1"/>
    <col min="2075" max="2075" width="1" style="65" customWidth="1"/>
    <col min="2076" max="2076" width="6.7109375" style="65" customWidth="1"/>
    <col min="2077" max="2077" width="1" style="65" customWidth="1"/>
    <col min="2078" max="2079" width="6.7109375" style="65" customWidth="1"/>
    <col min="2080" max="2304" width="11.42578125" style="65"/>
    <col min="2305" max="2310" width="0" style="65" hidden="1" customWidth="1"/>
    <col min="2311" max="2311" width="12" style="65" customWidth="1"/>
    <col min="2312" max="2312" width="2" style="65" customWidth="1"/>
    <col min="2313" max="2313" width="1.5703125" style="65" customWidth="1"/>
    <col min="2314" max="2314" width="53.140625" style="65" customWidth="1"/>
    <col min="2315" max="2315" width="11.85546875" style="65" customWidth="1"/>
    <col min="2316" max="2317" width="11.42578125" style="65"/>
    <col min="2318" max="2318" width="4.7109375" style="65" customWidth="1"/>
    <col min="2319" max="2319" width="5" style="65" customWidth="1"/>
    <col min="2320" max="2320" width="2.28515625" style="65" customWidth="1"/>
    <col min="2321" max="2321" width="26" style="65" customWidth="1"/>
    <col min="2322" max="2322" width="8" style="65" customWidth="1"/>
    <col min="2323" max="2323" width="1" style="65" customWidth="1"/>
    <col min="2324" max="2324" width="6.7109375" style="65" customWidth="1"/>
    <col min="2325" max="2325" width="1" style="65" customWidth="1"/>
    <col min="2326" max="2326" width="6.7109375" style="65" customWidth="1"/>
    <col min="2327" max="2327" width="1" style="65" customWidth="1"/>
    <col min="2328" max="2328" width="6.7109375" style="65" customWidth="1"/>
    <col min="2329" max="2329" width="1" style="65" customWidth="1"/>
    <col min="2330" max="2330" width="6.7109375" style="65" customWidth="1"/>
    <col min="2331" max="2331" width="1" style="65" customWidth="1"/>
    <col min="2332" max="2332" width="6.7109375" style="65" customWidth="1"/>
    <col min="2333" max="2333" width="1" style="65" customWidth="1"/>
    <col min="2334" max="2335" width="6.7109375" style="65" customWidth="1"/>
    <col min="2336" max="2560" width="11.42578125" style="65"/>
    <col min="2561" max="2566" width="0" style="65" hidden="1" customWidth="1"/>
    <col min="2567" max="2567" width="12" style="65" customWidth="1"/>
    <col min="2568" max="2568" width="2" style="65" customWidth="1"/>
    <col min="2569" max="2569" width="1.5703125" style="65" customWidth="1"/>
    <col min="2570" max="2570" width="53.140625" style="65" customWidth="1"/>
    <col min="2571" max="2571" width="11.85546875" style="65" customWidth="1"/>
    <col min="2572" max="2573" width="11.42578125" style="65"/>
    <col min="2574" max="2574" width="4.7109375" style="65" customWidth="1"/>
    <col min="2575" max="2575" width="5" style="65" customWidth="1"/>
    <col min="2576" max="2576" width="2.28515625" style="65" customWidth="1"/>
    <col min="2577" max="2577" width="26" style="65" customWidth="1"/>
    <col min="2578" max="2578" width="8" style="65" customWidth="1"/>
    <col min="2579" max="2579" width="1" style="65" customWidth="1"/>
    <col min="2580" max="2580" width="6.7109375" style="65" customWidth="1"/>
    <col min="2581" max="2581" width="1" style="65" customWidth="1"/>
    <col min="2582" max="2582" width="6.7109375" style="65" customWidth="1"/>
    <col min="2583" max="2583" width="1" style="65" customWidth="1"/>
    <col min="2584" max="2584" width="6.7109375" style="65" customWidth="1"/>
    <col min="2585" max="2585" width="1" style="65" customWidth="1"/>
    <col min="2586" max="2586" width="6.7109375" style="65" customWidth="1"/>
    <col min="2587" max="2587" width="1" style="65" customWidth="1"/>
    <col min="2588" max="2588" width="6.7109375" style="65" customWidth="1"/>
    <col min="2589" max="2589" width="1" style="65" customWidth="1"/>
    <col min="2590" max="2591" width="6.7109375" style="65" customWidth="1"/>
    <col min="2592" max="2816" width="11.42578125" style="65"/>
    <col min="2817" max="2822" width="0" style="65" hidden="1" customWidth="1"/>
    <col min="2823" max="2823" width="12" style="65" customWidth="1"/>
    <col min="2824" max="2824" width="2" style="65" customWidth="1"/>
    <col min="2825" max="2825" width="1.5703125" style="65" customWidth="1"/>
    <col min="2826" max="2826" width="53.140625" style="65" customWidth="1"/>
    <col min="2827" max="2827" width="11.85546875" style="65" customWidth="1"/>
    <col min="2828" max="2829" width="11.42578125" style="65"/>
    <col min="2830" max="2830" width="4.7109375" style="65" customWidth="1"/>
    <col min="2831" max="2831" width="5" style="65" customWidth="1"/>
    <col min="2832" max="2832" width="2.28515625" style="65" customWidth="1"/>
    <col min="2833" max="2833" width="26" style="65" customWidth="1"/>
    <col min="2834" max="2834" width="8" style="65" customWidth="1"/>
    <col min="2835" max="2835" width="1" style="65" customWidth="1"/>
    <col min="2836" max="2836" width="6.7109375" style="65" customWidth="1"/>
    <col min="2837" max="2837" width="1" style="65" customWidth="1"/>
    <col min="2838" max="2838" width="6.7109375" style="65" customWidth="1"/>
    <col min="2839" max="2839" width="1" style="65" customWidth="1"/>
    <col min="2840" max="2840" width="6.7109375" style="65" customWidth="1"/>
    <col min="2841" max="2841" width="1" style="65" customWidth="1"/>
    <col min="2842" max="2842" width="6.7109375" style="65" customWidth="1"/>
    <col min="2843" max="2843" width="1" style="65" customWidth="1"/>
    <col min="2844" max="2844" width="6.7109375" style="65" customWidth="1"/>
    <col min="2845" max="2845" width="1" style="65" customWidth="1"/>
    <col min="2846" max="2847" width="6.7109375" style="65" customWidth="1"/>
    <col min="2848" max="3072" width="11.42578125" style="65"/>
    <col min="3073" max="3078" width="0" style="65" hidden="1" customWidth="1"/>
    <col min="3079" max="3079" width="12" style="65" customWidth="1"/>
    <col min="3080" max="3080" width="2" style="65" customWidth="1"/>
    <col min="3081" max="3081" width="1.5703125" style="65" customWidth="1"/>
    <col min="3082" max="3082" width="53.140625" style="65" customWidth="1"/>
    <col min="3083" max="3083" width="11.85546875" style="65" customWidth="1"/>
    <col min="3084" max="3085" width="11.42578125" style="65"/>
    <col min="3086" max="3086" width="4.7109375" style="65" customWidth="1"/>
    <col min="3087" max="3087" width="5" style="65" customWidth="1"/>
    <col min="3088" max="3088" width="2.28515625" style="65" customWidth="1"/>
    <col min="3089" max="3089" width="26" style="65" customWidth="1"/>
    <col min="3090" max="3090" width="8" style="65" customWidth="1"/>
    <col min="3091" max="3091" width="1" style="65" customWidth="1"/>
    <col min="3092" max="3092" width="6.7109375" style="65" customWidth="1"/>
    <col min="3093" max="3093" width="1" style="65" customWidth="1"/>
    <col min="3094" max="3094" width="6.7109375" style="65" customWidth="1"/>
    <col min="3095" max="3095" width="1" style="65" customWidth="1"/>
    <col min="3096" max="3096" width="6.7109375" style="65" customWidth="1"/>
    <col min="3097" max="3097" width="1" style="65" customWidth="1"/>
    <col min="3098" max="3098" width="6.7109375" style="65" customWidth="1"/>
    <col min="3099" max="3099" width="1" style="65" customWidth="1"/>
    <col min="3100" max="3100" width="6.7109375" style="65" customWidth="1"/>
    <col min="3101" max="3101" width="1" style="65" customWidth="1"/>
    <col min="3102" max="3103" width="6.7109375" style="65" customWidth="1"/>
    <col min="3104" max="3328" width="11.42578125" style="65"/>
    <col min="3329" max="3334" width="0" style="65" hidden="1" customWidth="1"/>
    <col min="3335" max="3335" width="12" style="65" customWidth="1"/>
    <col min="3336" max="3336" width="2" style="65" customWidth="1"/>
    <col min="3337" max="3337" width="1.5703125" style="65" customWidth="1"/>
    <col min="3338" max="3338" width="53.140625" style="65" customWidth="1"/>
    <col min="3339" max="3339" width="11.85546875" style="65" customWidth="1"/>
    <col min="3340" max="3341" width="11.42578125" style="65"/>
    <col min="3342" max="3342" width="4.7109375" style="65" customWidth="1"/>
    <col min="3343" max="3343" width="5" style="65" customWidth="1"/>
    <col min="3344" max="3344" width="2.28515625" style="65" customWidth="1"/>
    <col min="3345" max="3345" width="26" style="65" customWidth="1"/>
    <col min="3346" max="3346" width="8" style="65" customWidth="1"/>
    <col min="3347" max="3347" width="1" style="65" customWidth="1"/>
    <col min="3348" max="3348" width="6.7109375" style="65" customWidth="1"/>
    <col min="3349" max="3349" width="1" style="65" customWidth="1"/>
    <col min="3350" max="3350" width="6.7109375" style="65" customWidth="1"/>
    <col min="3351" max="3351" width="1" style="65" customWidth="1"/>
    <col min="3352" max="3352" width="6.7109375" style="65" customWidth="1"/>
    <col min="3353" max="3353" width="1" style="65" customWidth="1"/>
    <col min="3354" max="3354" width="6.7109375" style="65" customWidth="1"/>
    <col min="3355" max="3355" width="1" style="65" customWidth="1"/>
    <col min="3356" max="3356" width="6.7109375" style="65" customWidth="1"/>
    <col min="3357" max="3357" width="1" style="65" customWidth="1"/>
    <col min="3358" max="3359" width="6.7109375" style="65" customWidth="1"/>
    <col min="3360" max="3584" width="11.42578125" style="65"/>
    <col min="3585" max="3590" width="0" style="65" hidden="1" customWidth="1"/>
    <col min="3591" max="3591" width="12" style="65" customWidth="1"/>
    <col min="3592" max="3592" width="2" style="65" customWidth="1"/>
    <col min="3593" max="3593" width="1.5703125" style="65" customWidth="1"/>
    <col min="3594" max="3594" width="53.140625" style="65" customWidth="1"/>
    <col min="3595" max="3595" width="11.85546875" style="65" customWidth="1"/>
    <col min="3596" max="3597" width="11.42578125" style="65"/>
    <col min="3598" max="3598" width="4.7109375" style="65" customWidth="1"/>
    <col min="3599" max="3599" width="5" style="65" customWidth="1"/>
    <col min="3600" max="3600" width="2.28515625" style="65" customWidth="1"/>
    <col min="3601" max="3601" width="26" style="65" customWidth="1"/>
    <col min="3602" max="3602" width="8" style="65" customWidth="1"/>
    <col min="3603" max="3603" width="1" style="65" customWidth="1"/>
    <col min="3604" max="3604" width="6.7109375" style="65" customWidth="1"/>
    <col min="3605" max="3605" width="1" style="65" customWidth="1"/>
    <col min="3606" max="3606" width="6.7109375" style="65" customWidth="1"/>
    <col min="3607" max="3607" width="1" style="65" customWidth="1"/>
    <col min="3608" max="3608" width="6.7109375" style="65" customWidth="1"/>
    <col min="3609" max="3609" width="1" style="65" customWidth="1"/>
    <col min="3610" max="3610" width="6.7109375" style="65" customWidth="1"/>
    <col min="3611" max="3611" width="1" style="65" customWidth="1"/>
    <col min="3612" max="3612" width="6.7109375" style="65" customWidth="1"/>
    <col min="3613" max="3613" width="1" style="65" customWidth="1"/>
    <col min="3614" max="3615" width="6.7109375" style="65" customWidth="1"/>
    <col min="3616" max="3840" width="11.42578125" style="65"/>
    <col min="3841" max="3846" width="0" style="65" hidden="1" customWidth="1"/>
    <col min="3847" max="3847" width="12" style="65" customWidth="1"/>
    <col min="3848" max="3848" width="2" style="65" customWidth="1"/>
    <col min="3849" max="3849" width="1.5703125" style="65" customWidth="1"/>
    <col min="3850" max="3850" width="53.140625" style="65" customWidth="1"/>
    <col min="3851" max="3851" width="11.85546875" style="65" customWidth="1"/>
    <col min="3852" max="3853" width="11.42578125" style="65"/>
    <col min="3854" max="3854" width="4.7109375" style="65" customWidth="1"/>
    <col min="3855" max="3855" width="5" style="65" customWidth="1"/>
    <col min="3856" max="3856" width="2.28515625" style="65" customWidth="1"/>
    <col min="3857" max="3857" width="26" style="65" customWidth="1"/>
    <col min="3858" max="3858" width="8" style="65" customWidth="1"/>
    <col min="3859" max="3859" width="1" style="65" customWidth="1"/>
    <col min="3860" max="3860" width="6.7109375" style="65" customWidth="1"/>
    <col min="3861" max="3861" width="1" style="65" customWidth="1"/>
    <col min="3862" max="3862" width="6.7109375" style="65" customWidth="1"/>
    <col min="3863" max="3863" width="1" style="65" customWidth="1"/>
    <col min="3864" max="3864" width="6.7109375" style="65" customWidth="1"/>
    <col min="3865" max="3865" width="1" style="65" customWidth="1"/>
    <col min="3866" max="3866" width="6.7109375" style="65" customWidth="1"/>
    <col min="3867" max="3867" width="1" style="65" customWidth="1"/>
    <col min="3868" max="3868" width="6.7109375" style="65" customWidth="1"/>
    <col min="3869" max="3869" width="1" style="65" customWidth="1"/>
    <col min="3870" max="3871" width="6.7109375" style="65" customWidth="1"/>
    <col min="3872" max="4096" width="11.42578125" style="65"/>
    <col min="4097" max="4102" width="0" style="65" hidden="1" customWidth="1"/>
    <col min="4103" max="4103" width="12" style="65" customWidth="1"/>
    <col min="4104" max="4104" width="2" style="65" customWidth="1"/>
    <col min="4105" max="4105" width="1.5703125" style="65" customWidth="1"/>
    <col min="4106" max="4106" width="53.140625" style="65" customWidth="1"/>
    <col min="4107" max="4107" width="11.85546875" style="65" customWidth="1"/>
    <col min="4108" max="4109" width="11.42578125" style="65"/>
    <col min="4110" max="4110" width="4.7109375" style="65" customWidth="1"/>
    <col min="4111" max="4111" width="5" style="65" customWidth="1"/>
    <col min="4112" max="4112" width="2.28515625" style="65" customWidth="1"/>
    <col min="4113" max="4113" width="26" style="65" customWidth="1"/>
    <col min="4114" max="4114" width="8" style="65" customWidth="1"/>
    <col min="4115" max="4115" width="1" style="65" customWidth="1"/>
    <col min="4116" max="4116" width="6.7109375" style="65" customWidth="1"/>
    <col min="4117" max="4117" width="1" style="65" customWidth="1"/>
    <col min="4118" max="4118" width="6.7109375" style="65" customWidth="1"/>
    <col min="4119" max="4119" width="1" style="65" customWidth="1"/>
    <col min="4120" max="4120" width="6.7109375" style="65" customWidth="1"/>
    <col min="4121" max="4121" width="1" style="65" customWidth="1"/>
    <col min="4122" max="4122" width="6.7109375" style="65" customWidth="1"/>
    <col min="4123" max="4123" width="1" style="65" customWidth="1"/>
    <col min="4124" max="4124" width="6.7109375" style="65" customWidth="1"/>
    <col min="4125" max="4125" width="1" style="65" customWidth="1"/>
    <col min="4126" max="4127" width="6.7109375" style="65" customWidth="1"/>
    <col min="4128" max="4352" width="11.42578125" style="65"/>
    <col min="4353" max="4358" width="0" style="65" hidden="1" customWidth="1"/>
    <col min="4359" max="4359" width="12" style="65" customWidth="1"/>
    <col min="4360" max="4360" width="2" style="65" customWidth="1"/>
    <col min="4361" max="4361" width="1.5703125" style="65" customWidth="1"/>
    <col min="4362" max="4362" width="53.140625" style="65" customWidth="1"/>
    <col min="4363" max="4363" width="11.85546875" style="65" customWidth="1"/>
    <col min="4364" max="4365" width="11.42578125" style="65"/>
    <col min="4366" max="4366" width="4.7109375" style="65" customWidth="1"/>
    <col min="4367" max="4367" width="5" style="65" customWidth="1"/>
    <col min="4368" max="4368" width="2.28515625" style="65" customWidth="1"/>
    <col min="4369" max="4369" width="26" style="65" customWidth="1"/>
    <col min="4370" max="4370" width="8" style="65" customWidth="1"/>
    <col min="4371" max="4371" width="1" style="65" customWidth="1"/>
    <col min="4372" max="4372" width="6.7109375" style="65" customWidth="1"/>
    <col min="4373" max="4373" width="1" style="65" customWidth="1"/>
    <col min="4374" max="4374" width="6.7109375" style="65" customWidth="1"/>
    <col min="4375" max="4375" width="1" style="65" customWidth="1"/>
    <col min="4376" max="4376" width="6.7109375" style="65" customWidth="1"/>
    <col min="4377" max="4377" width="1" style="65" customWidth="1"/>
    <col min="4378" max="4378" width="6.7109375" style="65" customWidth="1"/>
    <col min="4379" max="4379" width="1" style="65" customWidth="1"/>
    <col min="4380" max="4380" width="6.7109375" style="65" customWidth="1"/>
    <col min="4381" max="4381" width="1" style="65" customWidth="1"/>
    <col min="4382" max="4383" width="6.7109375" style="65" customWidth="1"/>
    <col min="4384" max="4608" width="11.42578125" style="65"/>
    <col min="4609" max="4614" width="0" style="65" hidden="1" customWidth="1"/>
    <col min="4615" max="4615" width="12" style="65" customWidth="1"/>
    <col min="4616" max="4616" width="2" style="65" customWidth="1"/>
    <col min="4617" max="4617" width="1.5703125" style="65" customWidth="1"/>
    <col min="4618" max="4618" width="53.140625" style="65" customWidth="1"/>
    <col min="4619" max="4619" width="11.85546875" style="65" customWidth="1"/>
    <col min="4620" max="4621" width="11.42578125" style="65"/>
    <col min="4622" max="4622" width="4.7109375" style="65" customWidth="1"/>
    <col min="4623" max="4623" width="5" style="65" customWidth="1"/>
    <col min="4624" max="4624" width="2.28515625" style="65" customWidth="1"/>
    <col min="4625" max="4625" width="26" style="65" customWidth="1"/>
    <col min="4626" max="4626" width="8" style="65" customWidth="1"/>
    <col min="4627" max="4627" width="1" style="65" customWidth="1"/>
    <col min="4628" max="4628" width="6.7109375" style="65" customWidth="1"/>
    <col min="4629" max="4629" width="1" style="65" customWidth="1"/>
    <col min="4630" max="4630" width="6.7109375" style="65" customWidth="1"/>
    <col min="4631" max="4631" width="1" style="65" customWidth="1"/>
    <col min="4632" max="4632" width="6.7109375" style="65" customWidth="1"/>
    <col min="4633" max="4633" width="1" style="65" customWidth="1"/>
    <col min="4634" max="4634" width="6.7109375" style="65" customWidth="1"/>
    <col min="4635" max="4635" width="1" style="65" customWidth="1"/>
    <col min="4636" max="4636" width="6.7109375" style="65" customWidth="1"/>
    <col min="4637" max="4637" width="1" style="65" customWidth="1"/>
    <col min="4638" max="4639" width="6.7109375" style="65" customWidth="1"/>
    <col min="4640" max="4864" width="11.42578125" style="65"/>
    <col min="4865" max="4870" width="0" style="65" hidden="1" customWidth="1"/>
    <col min="4871" max="4871" width="12" style="65" customWidth="1"/>
    <col min="4872" max="4872" width="2" style="65" customWidth="1"/>
    <col min="4873" max="4873" width="1.5703125" style="65" customWidth="1"/>
    <col min="4874" max="4874" width="53.140625" style="65" customWidth="1"/>
    <col min="4875" max="4875" width="11.85546875" style="65" customWidth="1"/>
    <col min="4876" max="4877" width="11.42578125" style="65"/>
    <col min="4878" max="4878" width="4.7109375" style="65" customWidth="1"/>
    <col min="4879" max="4879" width="5" style="65" customWidth="1"/>
    <col min="4880" max="4880" width="2.28515625" style="65" customWidth="1"/>
    <col min="4881" max="4881" width="26" style="65" customWidth="1"/>
    <col min="4882" max="4882" width="8" style="65" customWidth="1"/>
    <col min="4883" max="4883" width="1" style="65" customWidth="1"/>
    <col min="4884" max="4884" width="6.7109375" style="65" customWidth="1"/>
    <col min="4885" max="4885" width="1" style="65" customWidth="1"/>
    <col min="4886" max="4886" width="6.7109375" style="65" customWidth="1"/>
    <col min="4887" max="4887" width="1" style="65" customWidth="1"/>
    <col min="4888" max="4888" width="6.7109375" style="65" customWidth="1"/>
    <col min="4889" max="4889" width="1" style="65" customWidth="1"/>
    <col min="4890" max="4890" width="6.7109375" style="65" customWidth="1"/>
    <col min="4891" max="4891" width="1" style="65" customWidth="1"/>
    <col min="4892" max="4892" width="6.7109375" style="65" customWidth="1"/>
    <col min="4893" max="4893" width="1" style="65" customWidth="1"/>
    <col min="4894" max="4895" width="6.7109375" style="65" customWidth="1"/>
    <col min="4896" max="5120" width="11.42578125" style="65"/>
    <col min="5121" max="5126" width="0" style="65" hidden="1" customWidth="1"/>
    <col min="5127" max="5127" width="12" style="65" customWidth="1"/>
    <col min="5128" max="5128" width="2" style="65" customWidth="1"/>
    <col min="5129" max="5129" width="1.5703125" style="65" customWidth="1"/>
    <col min="5130" max="5130" width="53.140625" style="65" customWidth="1"/>
    <col min="5131" max="5131" width="11.85546875" style="65" customWidth="1"/>
    <col min="5132" max="5133" width="11.42578125" style="65"/>
    <col min="5134" max="5134" width="4.7109375" style="65" customWidth="1"/>
    <col min="5135" max="5135" width="5" style="65" customWidth="1"/>
    <col min="5136" max="5136" width="2.28515625" style="65" customWidth="1"/>
    <col min="5137" max="5137" width="26" style="65" customWidth="1"/>
    <col min="5138" max="5138" width="8" style="65" customWidth="1"/>
    <col min="5139" max="5139" width="1" style="65" customWidth="1"/>
    <col min="5140" max="5140" width="6.7109375" style="65" customWidth="1"/>
    <col min="5141" max="5141" width="1" style="65" customWidth="1"/>
    <col min="5142" max="5142" width="6.7109375" style="65" customWidth="1"/>
    <col min="5143" max="5143" width="1" style="65" customWidth="1"/>
    <col min="5144" max="5144" width="6.7109375" style="65" customWidth="1"/>
    <col min="5145" max="5145" width="1" style="65" customWidth="1"/>
    <col min="5146" max="5146" width="6.7109375" style="65" customWidth="1"/>
    <col min="5147" max="5147" width="1" style="65" customWidth="1"/>
    <col min="5148" max="5148" width="6.7109375" style="65" customWidth="1"/>
    <col min="5149" max="5149" width="1" style="65" customWidth="1"/>
    <col min="5150" max="5151" width="6.7109375" style="65" customWidth="1"/>
    <col min="5152" max="5376" width="11.42578125" style="65"/>
    <col min="5377" max="5382" width="0" style="65" hidden="1" customWidth="1"/>
    <col min="5383" max="5383" width="12" style="65" customWidth="1"/>
    <col min="5384" max="5384" width="2" style="65" customWidth="1"/>
    <col min="5385" max="5385" width="1.5703125" style="65" customWidth="1"/>
    <col min="5386" max="5386" width="53.140625" style="65" customWidth="1"/>
    <col min="5387" max="5387" width="11.85546875" style="65" customWidth="1"/>
    <col min="5388" max="5389" width="11.42578125" style="65"/>
    <col min="5390" max="5390" width="4.7109375" style="65" customWidth="1"/>
    <col min="5391" max="5391" width="5" style="65" customWidth="1"/>
    <col min="5392" max="5392" width="2.28515625" style="65" customWidth="1"/>
    <col min="5393" max="5393" width="26" style="65" customWidth="1"/>
    <col min="5394" max="5394" width="8" style="65" customWidth="1"/>
    <col min="5395" max="5395" width="1" style="65" customWidth="1"/>
    <col min="5396" max="5396" width="6.7109375" style="65" customWidth="1"/>
    <col min="5397" max="5397" width="1" style="65" customWidth="1"/>
    <col min="5398" max="5398" width="6.7109375" style="65" customWidth="1"/>
    <col min="5399" max="5399" width="1" style="65" customWidth="1"/>
    <col min="5400" max="5400" width="6.7109375" style="65" customWidth="1"/>
    <col min="5401" max="5401" width="1" style="65" customWidth="1"/>
    <col min="5402" max="5402" width="6.7109375" style="65" customWidth="1"/>
    <col min="5403" max="5403" width="1" style="65" customWidth="1"/>
    <col min="5404" max="5404" width="6.7109375" style="65" customWidth="1"/>
    <col min="5405" max="5405" width="1" style="65" customWidth="1"/>
    <col min="5406" max="5407" width="6.7109375" style="65" customWidth="1"/>
    <col min="5408" max="5632" width="11.42578125" style="65"/>
    <col min="5633" max="5638" width="0" style="65" hidden="1" customWidth="1"/>
    <col min="5639" max="5639" width="12" style="65" customWidth="1"/>
    <col min="5640" max="5640" width="2" style="65" customWidth="1"/>
    <col min="5641" max="5641" width="1.5703125" style="65" customWidth="1"/>
    <col min="5642" max="5642" width="53.140625" style="65" customWidth="1"/>
    <col min="5643" max="5643" width="11.85546875" style="65" customWidth="1"/>
    <col min="5644" max="5645" width="11.42578125" style="65"/>
    <col min="5646" max="5646" width="4.7109375" style="65" customWidth="1"/>
    <col min="5647" max="5647" width="5" style="65" customWidth="1"/>
    <col min="5648" max="5648" width="2.28515625" style="65" customWidth="1"/>
    <col min="5649" max="5649" width="26" style="65" customWidth="1"/>
    <col min="5650" max="5650" width="8" style="65" customWidth="1"/>
    <col min="5651" max="5651" width="1" style="65" customWidth="1"/>
    <col min="5652" max="5652" width="6.7109375" style="65" customWidth="1"/>
    <col min="5653" max="5653" width="1" style="65" customWidth="1"/>
    <col min="5654" max="5654" width="6.7109375" style="65" customWidth="1"/>
    <col min="5655" max="5655" width="1" style="65" customWidth="1"/>
    <col min="5656" max="5656" width="6.7109375" style="65" customWidth="1"/>
    <col min="5657" max="5657" width="1" style="65" customWidth="1"/>
    <col min="5658" max="5658" width="6.7109375" style="65" customWidth="1"/>
    <col min="5659" max="5659" width="1" style="65" customWidth="1"/>
    <col min="5660" max="5660" width="6.7109375" style="65" customWidth="1"/>
    <col min="5661" max="5661" width="1" style="65" customWidth="1"/>
    <col min="5662" max="5663" width="6.7109375" style="65" customWidth="1"/>
    <col min="5664" max="5888" width="11.42578125" style="65"/>
    <col min="5889" max="5894" width="0" style="65" hidden="1" customWidth="1"/>
    <col min="5895" max="5895" width="12" style="65" customWidth="1"/>
    <col min="5896" max="5896" width="2" style="65" customWidth="1"/>
    <col min="5897" max="5897" width="1.5703125" style="65" customWidth="1"/>
    <col min="5898" max="5898" width="53.140625" style="65" customWidth="1"/>
    <col min="5899" max="5899" width="11.85546875" style="65" customWidth="1"/>
    <col min="5900" max="5901" width="11.42578125" style="65"/>
    <col min="5902" max="5902" width="4.7109375" style="65" customWidth="1"/>
    <col min="5903" max="5903" width="5" style="65" customWidth="1"/>
    <col min="5904" max="5904" width="2.28515625" style="65" customWidth="1"/>
    <col min="5905" max="5905" width="26" style="65" customWidth="1"/>
    <col min="5906" max="5906" width="8" style="65" customWidth="1"/>
    <col min="5907" max="5907" width="1" style="65" customWidth="1"/>
    <col min="5908" max="5908" width="6.7109375" style="65" customWidth="1"/>
    <col min="5909" max="5909" width="1" style="65" customWidth="1"/>
    <col min="5910" max="5910" width="6.7109375" style="65" customWidth="1"/>
    <col min="5911" max="5911" width="1" style="65" customWidth="1"/>
    <col min="5912" max="5912" width="6.7109375" style="65" customWidth="1"/>
    <col min="5913" max="5913" width="1" style="65" customWidth="1"/>
    <col min="5914" max="5914" width="6.7109375" style="65" customWidth="1"/>
    <col min="5915" max="5915" width="1" style="65" customWidth="1"/>
    <col min="5916" max="5916" width="6.7109375" style="65" customWidth="1"/>
    <col min="5917" max="5917" width="1" style="65" customWidth="1"/>
    <col min="5918" max="5919" width="6.7109375" style="65" customWidth="1"/>
    <col min="5920" max="6144" width="11.42578125" style="65"/>
    <col min="6145" max="6150" width="0" style="65" hidden="1" customWidth="1"/>
    <col min="6151" max="6151" width="12" style="65" customWidth="1"/>
    <col min="6152" max="6152" width="2" style="65" customWidth="1"/>
    <col min="6153" max="6153" width="1.5703125" style="65" customWidth="1"/>
    <col min="6154" max="6154" width="53.140625" style="65" customWidth="1"/>
    <col min="6155" max="6155" width="11.85546875" style="65" customWidth="1"/>
    <col min="6156" max="6157" width="11.42578125" style="65"/>
    <col min="6158" max="6158" width="4.7109375" style="65" customWidth="1"/>
    <col min="6159" max="6159" width="5" style="65" customWidth="1"/>
    <col min="6160" max="6160" width="2.28515625" style="65" customWidth="1"/>
    <col min="6161" max="6161" width="26" style="65" customWidth="1"/>
    <col min="6162" max="6162" width="8" style="65" customWidth="1"/>
    <col min="6163" max="6163" width="1" style="65" customWidth="1"/>
    <col min="6164" max="6164" width="6.7109375" style="65" customWidth="1"/>
    <col min="6165" max="6165" width="1" style="65" customWidth="1"/>
    <col min="6166" max="6166" width="6.7109375" style="65" customWidth="1"/>
    <col min="6167" max="6167" width="1" style="65" customWidth="1"/>
    <col min="6168" max="6168" width="6.7109375" style="65" customWidth="1"/>
    <col min="6169" max="6169" width="1" style="65" customWidth="1"/>
    <col min="6170" max="6170" width="6.7109375" style="65" customWidth="1"/>
    <col min="6171" max="6171" width="1" style="65" customWidth="1"/>
    <col min="6172" max="6172" width="6.7109375" style="65" customWidth="1"/>
    <col min="6173" max="6173" width="1" style="65" customWidth="1"/>
    <col min="6174" max="6175" width="6.7109375" style="65" customWidth="1"/>
    <col min="6176" max="6400" width="11.42578125" style="65"/>
    <col min="6401" max="6406" width="0" style="65" hidden="1" customWidth="1"/>
    <col min="6407" max="6407" width="12" style="65" customWidth="1"/>
    <col min="6408" max="6408" width="2" style="65" customWidth="1"/>
    <col min="6409" max="6409" width="1.5703125" style="65" customWidth="1"/>
    <col min="6410" max="6410" width="53.140625" style="65" customWidth="1"/>
    <col min="6411" max="6411" width="11.85546875" style="65" customWidth="1"/>
    <col min="6412" max="6413" width="11.42578125" style="65"/>
    <col min="6414" max="6414" width="4.7109375" style="65" customWidth="1"/>
    <col min="6415" max="6415" width="5" style="65" customWidth="1"/>
    <col min="6416" max="6416" width="2.28515625" style="65" customWidth="1"/>
    <col min="6417" max="6417" width="26" style="65" customWidth="1"/>
    <col min="6418" max="6418" width="8" style="65" customWidth="1"/>
    <col min="6419" max="6419" width="1" style="65" customWidth="1"/>
    <col min="6420" max="6420" width="6.7109375" style="65" customWidth="1"/>
    <col min="6421" max="6421" width="1" style="65" customWidth="1"/>
    <col min="6422" max="6422" width="6.7109375" style="65" customWidth="1"/>
    <col min="6423" max="6423" width="1" style="65" customWidth="1"/>
    <col min="6424" max="6424" width="6.7109375" style="65" customWidth="1"/>
    <col min="6425" max="6425" width="1" style="65" customWidth="1"/>
    <col min="6426" max="6426" width="6.7109375" style="65" customWidth="1"/>
    <col min="6427" max="6427" width="1" style="65" customWidth="1"/>
    <col min="6428" max="6428" width="6.7109375" style="65" customWidth="1"/>
    <col min="6429" max="6429" width="1" style="65" customWidth="1"/>
    <col min="6430" max="6431" width="6.7109375" style="65" customWidth="1"/>
    <col min="6432" max="6656" width="11.42578125" style="65"/>
    <col min="6657" max="6662" width="0" style="65" hidden="1" customWidth="1"/>
    <col min="6663" max="6663" width="12" style="65" customWidth="1"/>
    <col min="6664" max="6664" width="2" style="65" customWidth="1"/>
    <col min="6665" max="6665" width="1.5703125" style="65" customWidth="1"/>
    <col min="6666" max="6666" width="53.140625" style="65" customWidth="1"/>
    <col min="6667" max="6667" width="11.85546875" style="65" customWidth="1"/>
    <col min="6668" max="6669" width="11.42578125" style="65"/>
    <col min="6670" max="6670" width="4.7109375" style="65" customWidth="1"/>
    <col min="6671" max="6671" width="5" style="65" customWidth="1"/>
    <col min="6672" max="6672" width="2.28515625" style="65" customWidth="1"/>
    <col min="6673" max="6673" width="26" style="65" customWidth="1"/>
    <col min="6674" max="6674" width="8" style="65" customWidth="1"/>
    <col min="6675" max="6675" width="1" style="65" customWidth="1"/>
    <col min="6676" max="6676" width="6.7109375" style="65" customWidth="1"/>
    <col min="6677" max="6677" width="1" style="65" customWidth="1"/>
    <col min="6678" max="6678" width="6.7109375" style="65" customWidth="1"/>
    <col min="6679" max="6679" width="1" style="65" customWidth="1"/>
    <col min="6680" max="6680" width="6.7109375" style="65" customWidth="1"/>
    <col min="6681" max="6681" width="1" style="65" customWidth="1"/>
    <col min="6682" max="6682" width="6.7109375" style="65" customWidth="1"/>
    <col min="6683" max="6683" width="1" style="65" customWidth="1"/>
    <col min="6684" max="6684" width="6.7109375" style="65" customWidth="1"/>
    <col min="6685" max="6685" width="1" style="65" customWidth="1"/>
    <col min="6686" max="6687" width="6.7109375" style="65" customWidth="1"/>
    <col min="6688" max="6912" width="11.42578125" style="65"/>
    <col min="6913" max="6918" width="0" style="65" hidden="1" customWidth="1"/>
    <col min="6919" max="6919" width="12" style="65" customWidth="1"/>
    <col min="6920" max="6920" width="2" style="65" customWidth="1"/>
    <col min="6921" max="6921" width="1.5703125" style="65" customWidth="1"/>
    <col min="6922" max="6922" width="53.140625" style="65" customWidth="1"/>
    <col min="6923" max="6923" width="11.85546875" style="65" customWidth="1"/>
    <col min="6924" max="6925" width="11.42578125" style="65"/>
    <col min="6926" max="6926" width="4.7109375" style="65" customWidth="1"/>
    <col min="6927" max="6927" width="5" style="65" customWidth="1"/>
    <col min="6928" max="6928" width="2.28515625" style="65" customWidth="1"/>
    <col min="6929" max="6929" width="26" style="65" customWidth="1"/>
    <col min="6930" max="6930" width="8" style="65" customWidth="1"/>
    <col min="6931" max="6931" width="1" style="65" customWidth="1"/>
    <col min="6932" max="6932" width="6.7109375" style="65" customWidth="1"/>
    <col min="6933" max="6933" width="1" style="65" customWidth="1"/>
    <col min="6934" max="6934" width="6.7109375" style="65" customWidth="1"/>
    <col min="6935" max="6935" width="1" style="65" customWidth="1"/>
    <col min="6936" max="6936" width="6.7109375" style="65" customWidth="1"/>
    <col min="6937" max="6937" width="1" style="65" customWidth="1"/>
    <col min="6938" max="6938" width="6.7109375" style="65" customWidth="1"/>
    <col min="6939" max="6939" width="1" style="65" customWidth="1"/>
    <col min="6940" max="6940" width="6.7109375" style="65" customWidth="1"/>
    <col min="6941" max="6941" width="1" style="65" customWidth="1"/>
    <col min="6942" max="6943" width="6.7109375" style="65" customWidth="1"/>
    <col min="6944" max="7168" width="11.42578125" style="65"/>
    <col min="7169" max="7174" width="0" style="65" hidden="1" customWidth="1"/>
    <col min="7175" max="7175" width="12" style="65" customWidth="1"/>
    <col min="7176" max="7176" width="2" style="65" customWidth="1"/>
    <col min="7177" max="7177" width="1.5703125" style="65" customWidth="1"/>
    <col min="7178" max="7178" width="53.140625" style="65" customWidth="1"/>
    <col min="7179" max="7179" width="11.85546875" style="65" customWidth="1"/>
    <col min="7180" max="7181" width="11.42578125" style="65"/>
    <col min="7182" max="7182" width="4.7109375" style="65" customWidth="1"/>
    <col min="7183" max="7183" width="5" style="65" customWidth="1"/>
    <col min="7184" max="7184" width="2.28515625" style="65" customWidth="1"/>
    <col min="7185" max="7185" width="26" style="65" customWidth="1"/>
    <col min="7186" max="7186" width="8" style="65" customWidth="1"/>
    <col min="7187" max="7187" width="1" style="65" customWidth="1"/>
    <col min="7188" max="7188" width="6.7109375" style="65" customWidth="1"/>
    <col min="7189" max="7189" width="1" style="65" customWidth="1"/>
    <col min="7190" max="7190" width="6.7109375" style="65" customWidth="1"/>
    <col min="7191" max="7191" width="1" style="65" customWidth="1"/>
    <col min="7192" max="7192" width="6.7109375" style="65" customWidth="1"/>
    <col min="7193" max="7193" width="1" style="65" customWidth="1"/>
    <col min="7194" max="7194" width="6.7109375" style="65" customWidth="1"/>
    <col min="7195" max="7195" width="1" style="65" customWidth="1"/>
    <col min="7196" max="7196" width="6.7109375" style="65" customWidth="1"/>
    <col min="7197" max="7197" width="1" style="65" customWidth="1"/>
    <col min="7198" max="7199" width="6.7109375" style="65" customWidth="1"/>
    <col min="7200" max="7424" width="11.42578125" style="65"/>
    <col min="7425" max="7430" width="0" style="65" hidden="1" customWidth="1"/>
    <col min="7431" max="7431" width="12" style="65" customWidth="1"/>
    <col min="7432" max="7432" width="2" style="65" customWidth="1"/>
    <col min="7433" max="7433" width="1.5703125" style="65" customWidth="1"/>
    <col min="7434" max="7434" width="53.140625" style="65" customWidth="1"/>
    <col min="7435" max="7435" width="11.85546875" style="65" customWidth="1"/>
    <col min="7436" max="7437" width="11.42578125" style="65"/>
    <col min="7438" max="7438" width="4.7109375" style="65" customWidth="1"/>
    <col min="7439" max="7439" width="5" style="65" customWidth="1"/>
    <col min="7440" max="7440" width="2.28515625" style="65" customWidth="1"/>
    <col min="7441" max="7441" width="26" style="65" customWidth="1"/>
    <col min="7442" max="7442" width="8" style="65" customWidth="1"/>
    <col min="7443" max="7443" width="1" style="65" customWidth="1"/>
    <col min="7444" max="7444" width="6.7109375" style="65" customWidth="1"/>
    <col min="7445" max="7445" width="1" style="65" customWidth="1"/>
    <col min="7446" max="7446" width="6.7109375" style="65" customWidth="1"/>
    <col min="7447" max="7447" width="1" style="65" customWidth="1"/>
    <col min="7448" max="7448" width="6.7109375" style="65" customWidth="1"/>
    <col min="7449" max="7449" width="1" style="65" customWidth="1"/>
    <col min="7450" max="7450" width="6.7109375" style="65" customWidth="1"/>
    <col min="7451" max="7451" width="1" style="65" customWidth="1"/>
    <col min="7452" max="7452" width="6.7109375" style="65" customWidth="1"/>
    <col min="7453" max="7453" width="1" style="65" customWidth="1"/>
    <col min="7454" max="7455" width="6.7109375" style="65" customWidth="1"/>
    <col min="7456" max="7680" width="11.42578125" style="65"/>
    <col min="7681" max="7686" width="0" style="65" hidden="1" customWidth="1"/>
    <col min="7687" max="7687" width="12" style="65" customWidth="1"/>
    <col min="7688" max="7688" width="2" style="65" customWidth="1"/>
    <col min="7689" max="7689" width="1.5703125" style="65" customWidth="1"/>
    <col min="7690" max="7690" width="53.140625" style="65" customWidth="1"/>
    <col min="7691" max="7691" width="11.85546875" style="65" customWidth="1"/>
    <col min="7692" max="7693" width="11.42578125" style="65"/>
    <col min="7694" max="7694" width="4.7109375" style="65" customWidth="1"/>
    <col min="7695" max="7695" width="5" style="65" customWidth="1"/>
    <col min="7696" max="7696" width="2.28515625" style="65" customWidth="1"/>
    <col min="7697" max="7697" width="26" style="65" customWidth="1"/>
    <col min="7698" max="7698" width="8" style="65" customWidth="1"/>
    <col min="7699" max="7699" width="1" style="65" customWidth="1"/>
    <col min="7700" max="7700" width="6.7109375" style="65" customWidth="1"/>
    <col min="7701" max="7701" width="1" style="65" customWidth="1"/>
    <col min="7702" max="7702" width="6.7109375" style="65" customWidth="1"/>
    <col min="7703" max="7703" width="1" style="65" customWidth="1"/>
    <col min="7704" max="7704" width="6.7109375" style="65" customWidth="1"/>
    <col min="7705" max="7705" width="1" style="65" customWidth="1"/>
    <col min="7706" max="7706" width="6.7109375" style="65" customWidth="1"/>
    <col min="7707" max="7707" width="1" style="65" customWidth="1"/>
    <col min="7708" max="7708" width="6.7109375" style="65" customWidth="1"/>
    <col min="7709" max="7709" width="1" style="65" customWidth="1"/>
    <col min="7710" max="7711" width="6.7109375" style="65" customWidth="1"/>
    <col min="7712" max="7936" width="11.42578125" style="65"/>
    <col min="7937" max="7942" width="0" style="65" hidden="1" customWidth="1"/>
    <col min="7943" max="7943" width="12" style="65" customWidth="1"/>
    <col min="7944" max="7944" width="2" style="65" customWidth="1"/>
    <col min="7945" max="7945" width="1.5703125" style="65" customWidth="1"/>
    <col min="7946" max="7946" width="53.140625" style="65" customWidth="1"/>
    <col min="7947" max="7947" width="11.85546875" style="65" customWidth="1"/>
    <col min="7948" max="7949" width="11.42578125" style="65"/>
    <col min="7950" max="7950" width="4.7109375" style="65" customWidth="1"/>
    <col min="7951" max="7951" width="5" style="65" customWidth="1"/>
    <col min="7952" max="7952" width="2.28515625" style="65" customWidth="1"/>
    <col min="7953" max="7953" width="26" style="65" customWidth="1"/>
    <col min="7954" max="7954" width="8" style="65" customWidth="1"/>
    <col min="7955" max="7955" width="1" style="65" customWidth="1"/>
    <col min="7956" max="7956" width="6.7109375" style="65" customWidth="1"/>
    <col min="7957" max="7957" width="1" style="65" customWidth="1"/>
    <col min="7958" max="7958" width="6.7109375" style="65" customWidth="1"/>
    <col min="7959" max="7959" width="1" style="65" customWidth="1"/>
    <col min="7960" max="7960" width="6.7109375" style="65" customWidth="1"/>
    <col min="7961" max="7961" width="1" style="65" customWidth="1"/>
    <col min="7962" max="7962" width="6.7109375" style="65" customWidth="1"/>
    <col min="7963" max="7963" width="1" style="65" customWidth="1"/>
    <col min="7964" max="7964" width="6.7109375" style="65" customWidth="1"/>
    <col min="7965" max="7965" width="1" style="65" customWidth="1"/>
    <col min="7966" max="7967" width="6.7109375" style="65" customWidth="1"/>
    <col min="7968" max="8192" width="11.42578125" style="65"/>
    <col min="8193" max="8198" width="0" style="65" hidden="1" customWidth="1"/>
    <col min="8199" max="8199" width="12" style="65" customWidth="1"/>
    <col min="8200" max="8200" width="2" style="65" customWidth="1"/>
    <col min="8201" max="8201" width="1.5703125" style="65" customWidth="1"/>
    <col min="8202" max="8202" width="53.140625" style="65" customWidth="1"/>
    <col min="8203" max="8203" width="11.85546875" style="65" customWidth="1"/>
    <col min="8204" max="8205" width="11.42578125" style="65"/>
    <col min="8206" max="8206" width="4.7109375" style="65" customWidth="1"/>
    <col min="8207" max="8207" width="5" style="65" customWidth="1"/>
    <col min="8208" max="8208" width="2.28515625" style="65" customWidth="1"/>
    <col min="8209" max="8209" width="26" style="65" customWidth="1"/>
    <col min="8210" max="8210" width="8" style="65" customWidth="1"/>
    <col min="8211" max="8211" width="1" style="65" customWidth="1"/>
    <col min="8212" max="8212" width="6.7109375" style="65" customWidth="1"/>
    <col min="8213" max="8213" width="1" style="65" customWidth="1"/>
    <col min="8214" max="8214" width="6.7109375" style="65" customWidth="1"/>
    <col min="8215" max="8215" width="1" style="65" customWidth="1"/>
    <col min="8216" max="8216" width="6.7109375" style="65" customWidth="1"/>
    <col min="8217" max="8217" width="1" style="65" customWidth="1"/>
    <col min="8218" max="8218" width="6.7109375" style="65" customWidth="1"/>
    <col min="8219" max="8219" width="1" style="65" customWidth="1"/>
    <col min="8220" max="8220" width="6.7109375" style="65" customWidth="1"/>
    <col min="8221" max="8221" width="1" style="65" customWidth="1"/>
    <col min="8222" max="8223" width="6.7109375" style="65" customWidth="1"/>
    <col min="8224" max="8448" width="11.42578125" style="65"/>
    <col min="8449" max="8454" width="0" style="65" hidden="1" customWidth="1"/>
    <col min="8455" max="8455" width="12" style="65" customWidth="1"/>
    <col min="8456" max="8456" width="2" style="65" customWidth="1"/>
    <col min="8457" max="8457" width="1.5703125" style="65" customWidth="1"/>
    <col min="8458" max="8458" width="53.140625" style="65" customWidth="1"/>
    <col min="8459" max="8459" width="11.85546875" style="65" customWidth="1"/>
    <col min="8460" max="8461" width="11.42578125" style="65"/>
    <col min="8462" max="8462" width="4.7109375" style="65" customWidth="1"/>
    <col min="8463" max="8463" width="5" style="65" customWidth="1"/>
    <col min="8464" max="8464" width="2.28515625" style="65" customWidth="1"/>
    <col min="8465" max="8465" width="26" style="65" customWidth="1"/>
    <col min="8466" max="8466" width="8" style="65" customWidth="1"/>
    <col min="8467" max="8467" width="1" style="65" customWidth="1"/>
    <col min="8468" max="8468" width="6.7109375" style="65" customWidth="1"/>
    <col min="8469" max="8469" width="1" style="65" customWidth="1"/>
    <col min="8470" max="8470" width="6.7109375" style="65" customWidth="1"/>
    <col min="8471" max="8471" width="1" style="65" customWidth="1"/>
    <col min="8472" max="8472" width="6.7109375" style="65" customWidth="1"/>
    <col min="8473" max="8473" width="1" style="65" customWidth="1"/>
    <col min="8474" max="8474" width="6.7109375" style="65" customWidth="1"/>
    <col min="8475" max="8475" width="1" style="65" customWidth="1"/>
    <col min="8476" max="8476" width="6.7109375" style="65" customWidth="1"/>
    <col min="8477" max="8477" width="1" style="65" customWidth="1"/>
    <col min="8478" max="8479" width="6.7109375" style="65" customWidth="1"/>
    <col min="8480" max="8704" width="11.42578125" style="65"/>
    <col min="8705" max="8710" width="0" style="65" hidden="1" customWidth="1"/>
    <col min="8711" max="8711" width="12" style="65" customWidth="1"/>
    <col min="8712" max="8712" width="2" style="65" customWidth="1"/>
    <col min="8713" max="8713" width="1.5703125" style="65" customWidth="1"/>
    <col min="8714" max="8714" width="53.140625" style="65" customWidth="1"/>
    <col min="8715" max="8715" width="11.85546875" style="65" customWidth="1"/>
    <col min="8716" max="8717" width="11.42578125" style="65"/>
    <col min="8718" max="8718" width="4.7109375" style="65" customWidth="1"/>
    <col min="8719" max="8719" width="5" style="65" customWidth="1"/>
    <col min="8720" max="8720" width="2.28515625" style="65" customWidth="1"/>
    <col min="8721" max="8721" width="26" style="65" customWidth="1"/>
    <col min="8722" max="8722" width="8" style="65" customWidth="1"/>
    <col min="8723" max="8723" width="1" style="65" customWidth="1"/>
    <col min="8724" max="8724" width="6.7109375" style="65" customWidth="1"/>
    <col min="8725" max="8725" width="1" style="65" customWidth="1"/>
    <col min="8726" max="8726" width="6.7109375" style="65" customWidth="1"/>
    <col min="8727" max="8727" width="1" style="65" customWidth="1"/>
    <col min="8728" max="8728" width="6.7109375" style="65" customWidth="1"/>
    <col min="8729" max="8729" width="1" style="65" customWidth="1"/>
    <col min="8730" max="8730" width="6.7109375" style="65" customWidth="1"/>
    <col min="8731" max="8731" width="1" style="65" customWidth="1"/>
    <col min="8732" max="8732" width="6.7109375" style="65" customWidth="1"/>
    <col min="8733" max="8733" width="1" style="65" customWidth="1"/>
    <col min="8734" max="8735" width="6.7109375" style="65" customWidth="1"/>
    <col min="8736" max="8960" width="11.42578125" style="65"/>
    <col min="8961" max="8966" width="0" style="65" hidden="1" customWidth="1"/>
    <col min="8967" max="8967" width="12" style="65" customWidth="1"/>
    <col min="8968" max="8968" width="2" style="65" customWidth="1"/>
    <col min="8969" max="8969" width="1.5703125" style="65" customWidth="1"/>
    <col min="8970" max="8970" width="53.140625" style="65" customWidth="1"/>
    <col min="8971" max="8971" width="11.85546875" style="65" customWidth="1"/>
    <col min="8972" max="8973" width="11.42578125" style="65"/>
    <col min="8974" max="8974" width="4.7109375" style="65" customWidth="1"/>
    <col min="8975" max="8975" width="5" style="65" customWidth="1"/>
    <col min="8976" max="8976" width="2.28515625" style="65" customWidth="1"/>
    <col min="8977" max="8977" width="26" style="65" customWidth="1"/>
    <col min="8978" max="8978" width="8" style="65" customWidth="1"/>
    <col min="8979" max="8979" width="1" style="65" customWidth="1"/>
    <col min="8980" max="8980" width="6.7109375" style="65" customWidth="1"/>
    <col min="8981" max="8981" width="1" style="65" customWidth="1"/>
    <col min="8982" max="8982" width="6.7109375" style="65" customWidth="1"/>
    <col min="8983" max="8983" width="1" style="65" customWidth="1"/>
    <col min="8984" max="8984" width="6.7109375" style="65" customWidth="1"/>
    <col min="8985" max="8985" width="1" style="65" customWidth="1"/>
    <col min="8986" max="8986" width="6.7109375" style="65" customWidth="1"/>
    <col min="8987" max="8987" width="1" style="65" customWidth="1"/>
    <col min="8988" max="8988" width="6.7109375" style="65" customWidth="1"/>
    <col min="8989" max="8989" width="1" style="65" customWidth="1"/>
    <col min="8990" max="8991" width="6.7109375" style="65" customWidth="1"/>
    <col min="8992" max="9216" width="11.42578125" style="65"/>
    <col min="9217" max="9222" width="0" style="65" hidden="1" customWidth="1"/>
    <col min="9223" max="9223" width="12" style="65" customWidth="1"/>
    <col min="9224" max="9224" width="2" style="65" customWidth="1"/>
    <col min="9225" max="9225" width="1.5703125" style="65" customWidth="1"/>
    <col min="9226" max="9226" width="53.140625" style="65" customWidth="1"/>
    <col min="9227" max="9227" width="11.85546875" style="65" customWidth="1"/>
    <col min="9228" max="9229" width="11.42578125" style="65"/>
    <col min="9230" max="9230" width="4.7109375" style="65" customWidth="1"/>
    <col min="9231" max="9231" width="5" style="65" customWidth="1"/>
    <col min="9232" max="9232" width="2.28515625" style="65" customWidth="1"/>
    <col min="9233" max="9233" width="26" style="65" customWidth="1"/>
    <col min="9234" max="9234" width="8" style="65" customWidth="1"/>
    <col min="9235" max="9235" width="1" style="65" customWidth="1"/>
    <col min="9236" max="9236" width="6.7109375" style="65" customWidth="1"/>
    <col min="9237" max="9237" width="1" style="65" customWidth="1"/>
    <col min="9238" max="9238" width="6.7109375" style="65" customWidth="1"/>
    <col min="9239" max="9239" width="1" style="65" customWidth="1"/>
    <col min="9240" max="9240" width="6.7109375" style="65" customWidth="1"/>
    <col min="9241" max="9241" width="1" style="65" customWidth="1"/>
    <col min="9242" max="9242" width="6.7109375" style="65" customWidth="1"/>
    <col min="9243" max="9243" width="1" style="65" customWidth="1"/>
    <col min="9244" max="9244" width="6.7109375" style="65" customWidth="1"/>
    <col min="9245" max="9245" width="1" style="65" customWidth="1"/>
    <col min="9246" max="9247" width="6.7109375" style="65" customWidth="1"/>
    <col min="9248" max="9472" width="11.42578125" style="65"/>
    <col min="9473" max="9478" width="0" style="65" hidden="1" customWidth="1"/>
    <col min="9479" max="9479" width="12" style="65" customWidth="1"/>
    <col min="9480" max="9480" width="2" style="65" customWidth="1"/>
    <col min="9481" max="9481" width="1.5703125" style="65" customWidth="1"/>
    <col min="9482" max="9482" width="53.140625" style="65" customWidth="1"/>
    <col min="9483" max="9483" width="11.85546875" style="65" customWidth="1"/>
    <col min="9484" max="9485" width="11.42578125" style="65"/>
    <col min="9486" max="9486" width="4.7109375" style="65" customWidth="1"/>
    <col min="9487" max="9487" width="5" style="65" customWidth="1"/>
    <col min="9488" max="9488" width="2.28515625" style="65" customWidth="1"/>
    <col min="9489" max="9489" width="26" style="65" customWidth="1"/>
    <col min="9490" max="9490" width="8" style="65" customWidth="1"/>
    <col min="9491" max="9491" width="1" style="65" customWidth="1"/>
    <col min="9492" max="9492" width="6.7109375" style="65" customWidth="1"/>
    <col min="9493" max="9493" width="1" style="65" customWidth="1"/>
    <col min="9494" max="9494" width="6.7109375" style="65" customWidth="1"/>
    <col min="9495" max="9495" width="1" style="65" customWidth="1"/>
    <col min="9496" max="9496" width="6.7109375" style="65" customWidth="1"/>
    <col min="9497" max="9497" width="1" style="65" customWidth="1"/>
    <col min="9498" max="9498" width="6.7109375" style="65" customWidth="1"/>
    <col min="9499" max="9499" width="1" style="65" customWidth="1"/>
    <col min="9500" max="9500" width="6.7109375" style="65" customWidth="1"/>
    <col min="9501" max="9501" width="1" style="65" customWidth="1"/>
    <col min="9502" max="9503" width="6.7109375" style="65" customWidth="1"/>
    <col min="9504" max="9728" width="11.42578125" style="65"/>
    <col min="9729" max="9734" width="0" style="65" hidden="1" customWidth="1"/>
    <col min="9735" max="9735" width="12" style="65" customWidth="1"/>
    <col min="9736" max="9736" width="2" style="65" customWidth="1"/>
    <col min="9737" max="9737" width="1.5703125" style="65" customWidth="1"/>
    <col min="9738" max="9738" width="53.140625" style="65" customWidth="1"/>
    <col min="9739" max="9739" width="11.85546875" style="65" customWidth="1"/>
    <col min="9740" max="9741" width="11.42578125" style="65"/>
    <col min="9742" max="9742" width="4.7109375" style="65" customWidth="1"/>
    <col min="9743" max="9743" width="5" style="65" customWidth="1"/>
    <col min="9744" max="9744" width="2.28515625" style="65" customWidth="1"/>
    <col min="9745" max="9745" width="26" style="65" customWidth="1"/>
    <col min="9746" max="9746" width="8" style="65" customWidth="1"/>
    <col min="9747" max="9747" width="1" style="65" customWidth="1"/>
    <col min="9748" max="9748" width="6.7109375" style="65" customWidth="1"/>
    <col min="9749" max="9749" width="1" style="65" customWidth="1"/>
    <col min="9750" max="9750" width="6.7109375" style="65" customWidth="1"/>
    <col min="9751" max="9751" width="1" style="65" customWidth="1"/>
    <col min="9752" max="9752" width="6.7109375" style="65" customWidth="1"/>
    <col min="9753" max="9753" width="1" style="65" customWidth="1"/>
    <col min="9754" max="9754" width="6.7109375" style="65" customWidth="1"/>
    <col min="9755" max="9755" width="1" style="65" customWidth="1"/>
    <col min="9756" max="9756" width="6.7109375" style="65" customWidth="1"/>
    <col min="9757" max="9757" width="1" style="65" customWidth="1"/>
    <col min="9758" max="9759" width="6.7109375" style="65" customWidth="1"/>
    <col min="9760" max="9984" width="11.42578125" style="65"/>
    <col min="9985" max="9990" width="0" style="65" hidden="1" customWidth="1"/>
    <col min="9991" max="9991" width="12" style="65" customWidth="1"/>
    <col min="9992" max="9992" width="2" style="65" customWidth="1"/>
    <col min="9993" max="9993" width="1.5703125" style="65" customWidth="1"/>
    <col min="9994" max="9994" width="53.140625" style="65" customWidth="1"/>
    <col min="9995" max="9995" width="11.85546875" style="65" customWidth="1"/>
    <col min="9996" max="9997" width="11.42578125" style="65"/>
    <col min="9998" max="9998" width="4.7109375" style="65" customWidth="1"/>
    <col min="9999" max="9999" width="5" style="65" customWidth="1"/>
    <col min="10000" max="10000" width="2.28515625" style="65" customWidth="1"/>
    <col min="10001" max="10001" width="26" style="65" customWidth="1"/>
    <col min="10002" max="10002" width="8" style="65" customWidth="1"/>
    <col min="10003" max="10003" width="1" style="65" customWidth="1"/>
    <col min="10004" max="10004" width="6.7109375" style="65" customWidth="1"/>
    <col min="10005" max="10005" width="1" style="65" customWidth="1"/>
    <col min="10006" max="10006" width="6.7109375" style="65" customWidth="1"/>
    <col min="10007" max="10007" width="1" style="65" customWidth="1"/>
    <col min="10008" max="10008" width="6.7109375" style="65" customWidth="1"/>
    <col min="10009" max="10009" width="1" style="65" customWidth="1"/>
    <col min="10010" max="10010" width="6.7109375" style="65" customWidth="1"/>
    <col min="10011" max="10011" width="1" style="65" customWidth="1"/>
    <col min="10012" max="10012" width="6.7109375" style="65" customWidth="1"/>
    <col min="10013" max="10013" width="1" style="65" customWidth="1"/>
    <col min="10014" max="10015" width="6.7109375" style="65" customWidth="1"/>
    <col min="10016" max="10240" width="11.42578125" style="65"/>
    <col min="10241" max="10246" width="0" style="65" hidden="1" customWidth="1"/>
    <col min="10247" max="10247" width="12" style="65" customWidth="1"/>
    <col min="10248" max="10248" width="2" style="65" customWidth="1"/>
    <col min="10249" max="10249" width="1.5703125" style="65" customWidth="1"/>
    <col min="10250" max="10250" width="53.140625" style="65" customWidth="1"/>
    <col min="10251" max="10251" width="11.85546875" style="65" customWidth="1"/>
    <col min="10252" max="10253" width="11.42578125" style="65"/>
    <col min="10254" max="10254" width="4.7109375" style="65" customWidth="1"/>
    <col min="10255" max="10255" width="5" style="65" customWidth="1"/>
    <col min="10256" max="10256" width="2.28515625" style="65" customWidth="1"/>
    <col min="10257" max="10257" width="26" style="65" customWidth="1"/>
    <col min="10258" max="10258" width="8" style="65" customWidth="1"/>
    <col min="10259" max="10259" width="1" style="65" customWidth="1"/>
    <col min="10260" max="10260" width="6.7109375" style="65" customWidth="1"/>
    <col min="10261" max="10261" width="1" style="65" customWidth="1"/>
    <col min="10262" max="10262" width="6.7109375" style="65" customWidth="1"/>
    <col min="10263" max="10263" width="1" style="65" customWidth="1"/>
    <col min="10264" max="10264" width="6.7109375" style="65" customWidth="1"/>
    <col min="10265" max="10265" width="1" style="65" customWidth="1"/>
    <col min="10266" max="10266" width="6.7109375" style="65" customWidth="1"/>
    <col min="10267" max="10267" width="1" style="65" customWidth="1"/>
    <col min="10268" max="10268" width="6.7109375" style="65" customWidth="1"/>
    <col min="10269" max="10269" width="1" style="65" customWidth="1"/>
    <col min="10270" max="10271" width="6.7109375" style="65" customWidth="1"/>
    <col min="10272" max="10496" width="11.42578125" style="65"/>
    <col min="10497" max="10502" width="0" style="65" hidden="1" customWidth="1"/>
    <col min="10503" max="10503" width="12" style="65" customWidth="1"/>
    <col min="10504" max="10504" width="2" style="65" customWidth="1"/>
    <col min="10505" max="10505" width="1.5703125" style="65" customWidth="1"/>
    <col min="10506" max="10506" width="53.140625" style="65" customWidth="1"/>
    <col min="10507" max="10507" width="11.85546875" style="65" customWidth="1"/>
    <col min="10508" max="10509" width="11.42578125" style="65"/>
    <col min="10510" max="10510" width="4.7109375" style="65" customWidth="1"/>
    <col min="10511" max="10511" width="5" style="65" customWidth="1"/>
    <col min="10512" max="10512" width="2.28515625" style="65" customWidth="1"/>
    <col min="10513" max="10513" width="26" style="65" customWidth="1"/>
    <col min="10514" max="10514" width="8" style="65" customWidth="1"/>
    <col min="10515" max="10515" width="1" style="65" customWidth="1"/>
    <col min="10516" max="10516" width="6.7109375" style="65" customWidth="1"/>
    <col min="10517" max="10517" width="1" style="65" customWidth="1"/>
    <col min="10518" max="10518" width="6.7109375" style="65" customWidth="1"/>
    <col min="10519" max="10519" width="1" style="65" customWidth="1"/>
    <col min="10520" max="10520" width="6.7109375" style="65" customWidth="1"/>
    <col min="10521" max="10521" width="1" style="65" customWidth="1"/>
    <col min="10522" max="10522" width="6.7109375" style="65" customWidth="1"/>
    <col min="10523" max="10523" width="1" style="65" customWidth="1"/>
    <col min="10524" max="10524" width="6.7109375" style="65" customWidth="1"/>
    <col min="10525" max="10525" width="1" style="65" customWidth="1"/>
    <col min="10526" max="10527" width="6.7109375" style="65" customWidth="1"/>
    <col min="10528" max="10752" width="11.42578125" style="65"/>
    <col min="10753" max="10758" width="0" style="65" hidden="1" customWidth="1"/>
    <col min="10759" max="10759" width="12" style="65" customWidth="1"/>
    <col min="10760" max="10760" width="2" style="65" customWidth="1"/>
    <col min="10761" max="10761" width="1.5703125" style="65" customWidth="1"/>
    <col min="10762" max="10762" width="53.140625" style="65" customWidth="1"/>
    <col min="10763" max="10763" width="11.85546875" style="65" customWidth="1"/>
    <col min="10764" max="10765" width="11.42578125" style="65"/>
    <col min="10766" max="10766" width="4.7109375" style="65" customWidth="1"/>
    <col min="10767" max="10767" width="5" style="65" customWidth="1"/>
    <col min="10768" max="10768" width="2.28515625" style="65" customWidth="1"/>
    <col min="10769" max="10769" width="26" style="65" customWidth="1"/>
    <col min="10770" max="10770" width="8" style="65" customWidth="1"/>
    <col min="10771" max="10771" width="1" style="65" customWidth="1"/>
    <col min="10772" max="10772" width="6.7109375" style="65" customWidth="1"/>
    <col min="10773" max="10773" width="1" style="65" customWidth="1"/>
    <col min="10774" max="10774" width="6.7109375" style="65" customWidth="1"/>
    <col min="10775" max="10775" width="1" style="65" customWidth="1"/>
    <col min="10776" max="10776" width="6.7109375" style="65" customWidth="1"/>
    <col min="10777" max="10777" width="1" style="65" customWidth="1"/>
    <col min="10778" max="10778" width="6.7109375" style="65" customWidth="1"/>
    <col min="10779" max="10779" width="1" style="65" customWidth="1"/>
    <col min="10780" max="10780" width="6.7109375" style="65" customWidth="1"/>
    <col min="10781" max="10781" width="1" style="65" customWidth="1"/>
    <col min="10782" max="10783" width="6.7109375" style="65" customWidth="1"/>
    <col min="10784" max="11008" width="11.42578125" style="65"/>
    <col min="11009" max="11014" width="0" style="65" hidden="1" customWidth="1"/>
    <col min="11015" max="11015" width="12" style="65" customWidth="1"/>
    <col min="11016" max="11016" width="2" style="65" customWidth="1"/>
    <col min="11017" max="11017" width="1.5703125" style="65" customWidth="1"/>
    <col min="11018" max="11018" width="53.140625" style="65" customWidth="1"/>
    <col min="11019" max="11019" width="11.85546875" style="65" customWidth="1"/>
    <col min="11020" max="11021" width="11.42578125" style="65"/>
    <col min="11022" max="11022" width="4.7109375" style="65" customWidth="1"/>
    <col min="11023" max="11023" width="5" style="65" customWidth="1"/>
    <col min="11024" max="11024" width="2.28515625" style="65" customWidth="1"/>
    <col min="11025" max="11025" width="26" style="65" customWidth="1"/>
    <col min="11026" max="11026" width="8" style="65" customWidth="1"/>
    <col min="11027" max="11027" width="1" style="65" customWidth="1"/>
    <col min="11028" max="11028" width="6.7109375" style="65" customWidth="1"/>
    <col min="11029" max="11029" width="1" style="65" customWidth="1"/>
    <col min="11030" max="11030" width="6.7109375" style="65" customWidth="1"/>
    <col min="11031" max="11031" width="1" style="65" customWidth="1"/>
    <col min="11032" max="11032" width="6.7109375" style="65" customWidth="1"/>
    <col min="11033" max="11033" width="1" style="65" customWidth="1"/>
    <col min="11034" max="11034" width="6.7109375" style="65" customWidth="1"/>
    <col min="11035" max="11035" width="1" style="65" customWidth="1"/>
    <col min="11036" max="11036" width="6.7109375" style="65" customWidth="1"/>
    <col min="11037" max="11037" width="1" style="65" customWidth="1"/>
    <col min="11038" max="11039" width="6.7109375" style="65" customWidth="1"/>
    <col min="11040" max="11264" width="11.42578125" style="65"/>
    <col min="11265" max="11270" width="0" style="65" hidden="1" customWidth="1"/>
    <col min="11271" max="11271" width="12" style="65" customWidth="1"/>
    <col min="11272" max="11272" width="2" style="65" customWidth="1"/>
    <col min="11273" max="11273" width="1.5703125" style="65" customWidth="1"/>
    <col min="11274" max="11274" width="53.140625" style="65" customWidth="1"/>
    <col min="11275" max="11275" width="11.85546875" style="65" customWidth="1"/>
    <col min="11276" max="11277" width="11.42578125" style="65"/>
    <col min="11278" max="11278" width="4.7109375" style="65" customWidth="1"/>
    <col min="11279" max="11279" width="5" style="65" customWidth="1"/>
    <col min="11280" max="11280" width="2.28515625" style="65" customWidth="1"/>
    <col min="11281" max="11281" width="26" style="65" customWidth="1"/>
    <col min="11282" max="11282" width="8" style="65" customWidth="1"/>
    <col min="11283" max="11283" width="1" style="65" customWidth="1"/>
    <col min="11284" max="11284" width="6.7109375" style="65" customWidth="1"/>
    <col min="11285" max="11285" width="1" style="65" customWidth="1"/>
    <col min="11286" max="11286" width="6.7109375" style="65" customWidth="1"/>
    <col min="11287" max="11287" width="1" style="65" customWidth="1"/>
    <col min="11288" max="11288" width="6.7109375" style="65" customWidth="1"/>
    <col min="11289" max="11289" width="1" style="65" customWidth="1"/>
    <col min="11290" max="11290" width="6.7109375" style="65" customWidth="1"/>
    <col min="11291" max="11291" width="1" style="65" customWidth="1"/>
    <col min="11292" max="11292" width="6.7109375" style="65" customWidth="1"/>
    <col min="11293" max="11293" width="1" style="65" customWidth="1"/>
    <col min="11294" max="11295" width="6.7109375" style="65" customWidth="1"/>
    <col min="11296" max="11520" width="11.42578125" style="65"/>
    <col min="11521" max="11526" width="0" style="65" hidden="1" customWidth="1"/>
    <col min="11527" max="11527" width="12" style="65" customWidth="1"/>
    <col min="11528" max="11528" width="2" style="65" customWidth="1"/>
    <col min="11529" max="11529" width="1.5703125" style="65" customWidth="1"/>
    <col min="11530" max="11530" width="53.140625" style="65" customWidth="1"/>
    <col min="11531" max="11531" width="11.85546875" style="65" customWidth="1"/>
    <col min="11532" max="11533" width="11.42578125" style="65"/>
    <col min="11534" max="11534" width="4.7109375" style="65" customWidth="1"/>
    <col min="11535" max="11535" width="5" style="65" customWidth="1"/>
    <col min="11536" max="11536" width="2.28515625" style="65" customWidth="1"/>
    <col min="11537" max="11537" width="26" style="65" customWidth="1"/>
    <col min="11538" max="11538" width="8" style="65" customWidth="1"/>
    <col min="11539" max="11539" width="1" style="65" customWidth="1"/>
    <col min="11540" max="11540" width="6.7109375" style="65" customWidth="1"/>
    <col min="11541" max="11541" width="1" style="65" customWidth="1"/>
    <col min="11542" max="11542" width="6.7109375" style="65" customWidth="1"/>
    <col min="11543" max="11543" width="1" style="65" customWidth="1"/>
    <col min="11544" max="11544" width="6.7109375" style="65" customWidth="1"/>
    <col min="11545" max="11545" width="1" style="65" customWidth="1"/>
    <col min="11546" max="11546" width="6.7109375" style="65" customWidth="1"/>
    <col min="11547" max="11547" width="1" style="65" customWidth="1"/>
    <col min="11548" max="11548" width="6.7109375" style="65" customWidth="1"/>
    <col min="11549" max="11549" width="1" style="65" customWidth="1"/>
    <col min="11550" max="11551" width="6.7109375" style="65" customWidth="1"/>
    <col min="11552" max="11776" width="11.42578125" style="65"/>
    <col min="11777" max="11782" width="0" style="65" hidden="1" customWidth="1"/>
    <col min="11783" max="11783" width="12" style="65" customWidth="1"/>
    <col min="11784" max="11784" width="2" style="65" customWidth="1"/>
    <col min="11785" max="11785" width="1.5703125" style="65" customWidth="1"/>
    <col min="11786" max="11786" width="53.140625" style="65" customWidth="1"/>
    <col min="11787" max="11787" width="11.85546875" style="65" customWidth="1"/>
    <col min="11788" max="11789" width="11.42578125" style="65"/>
    <col min="11790" max="11790" width="4.7109375" style="65" customWidth="1"/>
    <col min="11791" max="11791" width="5" style="65" customWidth="1"/>
    <col min="11792" max="11792" width="2.28515625" style="65" customWidth="1"/>
    <col min="11793" max="11793" width="26" style="65" customWidth="1"/>
    <col min="11794" max="11794" width="8" style="65" customWidth="1"/>
    <col min="11795" max="11795" width="1" style="65" customWidth="1"/>
    <col min="11796" max="11796" width="6.7109375" style="65" customWidth="1"/>
    <col min="11797" max="11797" width="1" style="65" customWidth="1"/>
    <col min="11798" max="11798" width="6.7109375" style="65" customWidth="1"/>
    <col min="11799" max="11799" width="1" style="65" customWidth="1"/>
    <col min="11800" max="11800" width="6.7109375" style="65" customWidth="1"/>
    <col min="11801" max="11801" width="1" style="65" customWidth="1"/>
    <col min="11802" max="11802" width="6.7109375" style="65" customWidth="1"/>
    <col min="11803" max="11803" width="1" style="65" customWidth="1"/>
    <col min="11804" max="11804" width="6.7109375" style="65" customWidth="1"/>
    <col min="11805" max="11805" width="1" style="65" customWidth="1"/>
    <col min="11806" max="11807" width="6.7109375" style="65" customWidth="1"/>
    <col min="11808" max="12032" width="11.42578125" style="65"/>
    <col min="12033" max="12038" width="0" style="65" hidden="1" customWidth="1"/>
    <col min="12039" max="12039" width="12" style="65" customWidth="1"/>
    <col min="12040" max="12040" width="2" style="65" customWidth="1"/>
    <col min="12041" max="12041" width="1.5703125" style="65" customWidth="1"/>
    <col min="12042" max="12042" width="53.140625" style="65" customWidth="1"/>
    <col min="12043" max="12043" width="11.85546875" style="65" customWidth="1"/>
    <col min="12044" max="12045" width="11.42578125" style="65"/>
    <col min="12046" max="12046" width="4.7109375" style="65" customWidth="1"/>
    <col min="12047" max="12047" width="5" style="65" customWidth="1"/>
    <col min="12048" max="12048" width="2.28515625" style="65" customWidth="1"/>
    <col min="12049" max="12049" width="26" style="65" customWidth="1"/>
    <col min="12050" max="12050" width="8" style="65" customWidth="1"/>
    <col min="12051" max="12051" width="1" style="65" customWidth="1"/>
    <col min="12052" max="12052" width="6.7109375" style="65" customWidth="1"/>
    <col min="12053" max="12053" width="1" style="65" customWidth="1"/>
    <col min="12054" max="12054" width="6.7109375" style="65" customWidth="1"/>
    <col min="12055" max="12055" width="1" style="65" customWidth="1"/>
    <col min="12056" max="12056" width="6.7109375" style="65" customWidth="1"/>
    <col min="12057" max="12057" width="1" style="65" customWidth="1"/>
    <col min="12058" max="12058" width="6.7109375" style="65" customWidth="1"/>
    <col min="12059" max="12059" width="1" style="65" customWidth="1"/>
    <col min="12060" max="12060" width="6.7109375" style="65" customWidth="1"/>
    <col min="12061" max="12061" width="1" style="65" customWidth="1"/>
    <col min="12062" max="12063" width="6.7109375" style="65" customWidth="1"/>
    <col min="12064" max="12288" width="11.42578125" style="65"/>
    <col min="12289" max="12294" width="0" style="65" hidden="1" customWidth="1"/>
    <col min="12295" max="12295" width="12" style="65" customWidth="1"/>
    <col min="12296" max="12296" width="2" style="65" customWidth="1"/>
    <col min="12297" max="12297" width="1.5703125" style="65" customWidth="1"/>
    <col min="12298" max="12298" width="53.140625" style="65" customWidth="1"/>
    <col min="12299" max="12299" width="11.85546875" style="65" customWidth="1"/>
    <col min="12300" max="12301" width="11.42578125" style="65"/>
    <col min="12302" max="12302" width="4.7109375" style="65" customWidth="1"/>
    <col min="12303" max="12303" width="5" style="65" customWidth="1"/>
    <col min="12304" max="12304" width="2.28515625" style="65" customWidth="1"/>
    <col min="12305" max="12305" width="26" style="65" customWidth="1"/>
    <col min="12306" max="12306" width="8" style="65" customWidth="1"/>
    <col min="12307" max="12307" width="1" style="65" customWidth="1"/>
    <col min="12308" max="12308" width="6.7109375" style="65" customWidth="1"/>
    <col min="12309" max="12309" width="1" style="65" customWidth="1"/>
    <col min="12310" max="12310" width="6.7109375" style="65" customWidth="1"/>
    <col min="12311" max="12311" width="1" style="65" customWidth="1"/>
    <col min="12312" max="12312" width="6.7109375" style="65" customWidth="1"/>
    <col min="12313" max="12313" width="1" style="65" customWidth="1"/>
    <col min="12314" max="12314" width="6.7109375" style="65" customWidth="1"/>
    <col min="12315" max="12315" width="1" style="65" customWidth="1"/>
    <col min="12316" max="12316" width="6.7109375" style="65" customWidth="1"/>
    <col min="12317" max="12317" width="1" style="65" customWidth="1"/>
    <col min="12318" max="12319" width="6.7109375" style="65" customWidth="1"/>
    <col min="12320" max="12544" width="11.42578125" style="65"/>
    <col min="12545" max="12550" width="0" style="65" hidden="1" customWidth="1"/>
    <col min="12551" max="12551" width="12" style="65" customWidth="1"/>
    <col min="12552" max="12552" width="2" style="65" customWidth="1"/>
    <col min="12553" max="12553" width="1.5703125" style="65" customWidth="1"/>
    <col min="12554" max="12554" width="53.140625" style="65" customWidth="1"/>
    <col min="12555" max="12555" width="11.85546875" style="65" customWidth="1"/>
    <col min="12556" max="12557" width="11.42578125" style="65"/>
    <col min="12558" max="12558" width="4.7109375" style="65" customWidth="1"/>
    <col min="12559" max="12559" width="5" style="65" customWidth="1"/>
    <col min="12560" max="12560" width="2.28515625" style="65" customWidth="1"/>
    <col min="12561" max="12561" width="26" style="65" customWidth="1"/>
    <col min="12562" max="12562" width="8" style="65" customWidth="1"/>
    <col min="12563" max="12563" width="1" style="65" customWidth="1"/>
    <col min="12564" max="12564" width="6.7109375" style="65" customWidth="1"/>
    <col min="12565" max="12565" width="1" style="65" customWidth="1"/>
    <col min="12566" max="12566" width="6.7109375" style="65" customWidth="1"/>
    <col min="12567" max="12567" width="1" style="65" customWidth="1"/>
    <col min="12568" max="12568" width="6.7109375" style="65" customWidth="1"/>
    <col min="12569" max="12569" width="1" style="65" customWidth="1"/>
    <col min="12570" max="12570" width="6.7109375" style="65" customWidth="1"/>
    <col min="12571" max="12571" width="1" style="65" customWidth="1"/>
    <col min="12572" max="12572" width="6.7109375" style="65" customWidth="1"/>
    <col min="12573" max="12573" width="1" style="65" customWidth="1"/>
    <col min="12574" max="12575" width="6.7109375" style="65" customWidth="1"/>
    <col min="12576" max="12800" width="11.42578125" style="65"/>
    <col min="12801" max="12806" width="0" style="65" hidden="1" customWidth="1"/>
    <col min="12807" max="12807" width="12" style="65" customWidth="1"/>
    <col min="12808" max="12808" width="2" style="65" customWidth="1"/>
    <col min="12809" max="12809" width="1.5703125" style="65" customWidth="1"/>
    <col min="12810" max="12810" width="53.140625" style="65" customWidth="1"/>
    <col min="12811" max="12811" width="11.85546875" style="65" customWidth="1"/>
    <col min="12812" max="12813" width="11.42578125" style="65"/>
    <col min="12814" max="12814" width="4.7109375" style="65" customWidth="1"/>
    <col min="12815" max="12815" width="5" style="65" customWidth="1"/>
    <col min="12816" max="12816" width="2.28515625" style="65" customWidth="1"/>
    <col min="12817" max="12817" width="26" style="65" customWidth="1"/>
    <col min="12818" max="12818" width="8" style="65" customWidth="1"/>
    <col min="12819" max="12819" width="1" style="65" customWidth="1"/>
    <col min="12820" max="12820" width="6.7109375" style="65" customWidth="1"/>
    <col min="12821" max="12821" width="1" style="65" customWidth="1"/>
    <col min="12822" max="12822" width="6.7109375" style="65" customWidth="1"/>
    <col min="12823" max="12823" width="1" style="65" customWidth="1"/>
    <col min="12824" max="12824" width="6.7109375" style="65" customWidth="1"/>
    <col min="12825" max="12825" width="1" style="65" customWidth="1"/>
    <col min="12826" max="12826" width="6.7109375" style="65" customWidth="1"/>
    <col min="12827" max="12827" width="1" style="65" customWidth="1"/>
    <col min="12828" max="12828" width="6.7109375" style="65" customWidth="1"/>
    <col min="12829" max="12829" width="1" style="65" customWidth="1"/>
    <col min="12830" max="12831" width="6.7109375" style="65" customWidth="1"/>
    <col min="12832" max="13056" width="11.42578125" style="65"/>
    <col min="13057" max="13062" width="0" style="65" hidden="1" customWidth="1"/>
    <col min="13063" max="13063" width="12" style="65" customWidth="1"/>
    <col min="13064" max="13064" width="2" style="65" customWidth="1"/>
    <col min="13065" max="13065" width="1.5703125" style="65" customWidth="1"/>
    <col min="13066" max="13066" width="53.140625" style="65" customWidth="1"/>
    <col min="13067" max="13067" width="11.85546875" style="65" customWidth="1"/>
    <col min="13068" max="13069" width="11.42578125" style="65"/>
    <col min="13070" max="13070" width="4.7109375" style="65" customWidth="1"/>
    <col min="13071" max="13071" width="5" style="65" customWidth="1"/>
    <col min="13072" max="13072" width="2.28515625" style="65" customWidth="1"/>
    <col min="13073" max="13073" width="26" style="65" customWidth="1"/>
    <col min="13074" max="13074" width="8" style="65" customWidth="1"/>
    <col min="13075" max="13075" width="1" style="65" customWidth="1"/>
    <col min="13076" max="13076" width="6.7109375" style="65" customWidth="1"/>
    <col min="13077" max="13077" width="1" style="65" customWidth="1"/>
    <col min="13078" max="13078" width="6.7109375" style="65" customWidth="1"/>
    <col min="13079" max="13079" width="1" style="65" customWidth="1"/>
    <col min="13080" max="13080" width="6.7109375" style="65" customWidth="1"/>
    <col min="13081" max="13081" width="1" style="65" customWidth="1"/>
    <col min="13082" max="13082" width="6.7109375" style="65" customWidth="1"/>
    <col min="13083" max="13083" width="1" style="65" customWidth="1"/>
    <col min="13084" max="13084" width="6.7109375" style="65" customWidth="1"/>
    <col min="13085" max="13085" width="1" style="65" customWidth="1"/>
    <col min="13086" max="13087" width="6.7109375" style="65" customWidth="1"/>
    <col min="13088" max="13312" width="11.42578125" style="65"/>
    <col min="13313" max="13318" width="0" style="65" hidden="1" customWidth="1"/>
    <col min="13319" max="13319" width="12" style="65" customWidth="1"/>
    <col min="13320" max="13320" width="2" style="65" customWidth="1"/>
    <col min="13321" max="13321" width="1.5703125" style="65" customWidth="1"/>
    <col min="13322" max="13322" width="53.140625" style="65" customWidth="1"/>
    <col min="13323" max="13323" width="11.85546875" style="65" customWidth="1"/>
    <col min="13324" max="13325" width="11.42578125" style="65"/>
    <col min="13326" max="13326" width="4.7109375" style="65" customWidth="1"/>
    <col min="13327" max="13327" width="5" style="65" customWidth="1"/>
    <col min="13328" max="13328" width="2.28515625" style="65" customWidth="1"/>
    <col min="13329" max="13329" width="26" style="65" customWidth="1"/>
    <col min="13330" max="13330" width="8" style="65" customWidth="1"/>
    <col min="13331" max="13331" width="1" style="65" customWidth="1"/>
    <col min="13332" max="13332" width="6.7109375" style="65" customWidth="1"/>
    <col min="13333" max="13333" width="1" style="65" customWidth="1"/>
    <col min="13334" max="13334" width="6.7109375" style="65" customWidth="1"/>
    <col min="13335" max="13335" width="1" style="65" customWidth="1"/>
    <col min="13336" max="13336" width="6.7109375" style="65" customWidth="1"/>
    <col min="13337" max="13337" width="1" style="65" customWidth="1"/>
    <col min="13338" max="13338" width="6.7109375" style="65" customWidth="1"/>
    <col min="13339" max="13339" width="1" style="65" customWidth="1"/>
    <col min="13340" max="13340" width="6.7109375" style="65" customWidth="1"/>
    <col min="13341" max="13341" width="1" style="65" customWidth="1"/>
    <col min="13342" max="13343" width="6.7109375" style="65" customWidth="1"/>
    <col min="13344" max="13568" width="11.42578125" style="65"/>
    <col min="13569" max="13574" width="0" style="65" hidden="1" customWidth="1"/>
    <col min="13575" max="13575" width="12" style="65" customWidth="1"/>
    <col min="13576" max="13576" width="2" style="65" customWidth="1"/>
    <col min="13577" max="13577" width="1.5703125" style="65" customWidth="1"/>
    <col min="13578" max="13578" width="53.140625" style="65" customWidth="1"/>
    <col min="13579" max="13579" width="11.85546875" style="65" customWidth="1"/>
    <col min="13580" max="13581" width="11.42578125" style="65"/>
    <col min="13582" max="13582" width="4.7109375" style="65" customWidth="1"/>
    <col min="13583" max="13583" width="5" style="65" customWidth="1"/>
    <col min="13584" max="13584" width="2.28515625" style="65" customWidth="1"/>
    <col min="13585" max="13585" width="26" style="65" customWidth="1"/>
    <col min="13586" max="13586" width="8" style="65" customWidth="1"/>
    <col min="13587" max="13587" width="1" style="65" customWidth="1"/>
    <col min="13588" max="13588" width="6.7109375" style="65" customWidth="1"/>
    <col min="13589" max="13589" width="1" style="65" customWidth="1"/>
    <col min="13590" max="13590" width="6.7109375" style="65" customWidth="1"/>
    <col min="13591" max="13591" width="1" style="65" customWidth="1"/>
    <col min="13592" max="13592" width="6.7109375" style="65" customWidth="1"/>
    <col min="13593" max="13593" width="1" style="65" customWidth="1"/>
    <col min="13594" max="13594" width="6.7109375" style="65" customWidth="1"/>
    <col min="13595" max="13595" width="1" style="65" customWidth="1"/>
    <col min="13596" max="13596" width="6.7109375" style="65" customWidth="1"/>
    <col min="13597" max="13597" width="1" style="65" customWidth="1"/>
    <col min="13598" max="13599" width="6.7109375" style="65" customWidth="1"/>
    <col min="13600" max="13824" width="11.42578125" style="65"/>
    <col min="13825" max="13830" width="0" style="65" hidden="1" customWidth="1"/>
    <col min="13831" max="13831" width="12" style="65" customWidth="1"/>
    <col min="13832" max="13832" width="2" style="65" customWidth="1"/>
    <col min="13833" max="13833" width="1.5703125" style="65" customWidth="1"/>
    <col min="13834" max="13834" width="53.140625" style="65" customWidth="1"/>
    <col min="13835" max="13835" width="11.85546875" style="65" customWidth="1"/>
    <col min="13836" max="13837" width="11.42578125" style="65"/>
    <col min="13838" max="13838" width="4.7109375" style="65" customWidth="1"/>
    <col min="13839" max="13839" width="5" style="65" customWidth="1"/>
    <col min="13840" max="13840" width="2.28515625" style="65" customWidth="1"/>
    <col min="13841" max="13841" width="26" style="65" customWidth="1"/>
    <col min="13842" max="13842" width="8" style="65" customWidth="1"/>
    <col min="13843" max="13843" width="1" style="65" customWidth="1"/>
    <col min="13844" max="13844" width="6.7109375" style="65" customWidth="1"/>
    <col min="13845" max="13845" width="1" style="65" customWidth="1"/>
    <col min="13846" max="13846" width="6.7109375" style="65" customWidth="1"/>
    <col min="13847" max="13847" width="1" style="65" customWidth="1"/>
    <col min="13848" max="13848" width="6.7109375" style="65" customWidth="1"/>
    <col min="13849" max="13849" width="1" style="65" customWidth="1"/>
    <col min="13850" max="13850" width="6.7109375" style="65" customWidth="1"/>
    <col min="13851" max="13851" width="1" style="65" customWidth="1"/>
    <col min="13852" max="13852" width="6.7109375" style="65" customWidth="1"/>
    <col min="13853" max="13853" width="1" style="65" customWidth="1"/>
    <col min="13854" max="13855" width="6.7109375" style="65" customWidth="1"/>
    <col min="13856" max="14080" width="11.42578125" style="65"/>
    <col min="14081" max="14086" width="0" style="65" hidden="1" customWidth="1"/>
    <col min="14087" max="14087" width="12" style="65" customWidth="1"/>
    <col min="14088" max="14088" width="2" style="65" customWidth="1"/>
    <col min="14089" max="14089" width="1.5703125" style="65" customWidth="1"/>
    <col min="14090" max="14090" width="53.140625" style="65" customWidth="1"/>
    <col min="14091" max="14091" width="11.85546875" style="65" customWidth="1"/>
    <col min="14092" max="14093" width="11.42578125" style="65"/>
    <col min="14094" max="14094" width="4.7109375" style="65" customWidth="1"/>
    <col min="14095" max="14095" width="5" style="65" customWidth="1"/>
    <col min="14096" max="14096" width="2.28515625" style="65" customWidth="1"/>
    <col min="14097" max="14097" width="26" style="65" customWidth="1"/>
    <col min="14098" max="14098" width="8" style="65" customWidth="1"/>
    <col min="14099" max="14099" width="1" style="65" customWidth="1"/>
    <col min="14100" max="14100" width="6.7109375" style="65" customWidth="1"/>
    <col min="14101" max="14101" width="1" style="65" customWidth="1"/>
    <col min="14102" max="14102" width="6.7109375" style="65" customWidth="1"/>
    <col min="14103" max="14103" width="1" style="65" customWidth="1"/>
    <col min="14104" max="14104" width="6.7109375" style="65" customWidth="1"/>
    <col min="14105" max="14105" width="1" style="65" customWidth="1"/>
    <col min="14106" max="14106" width="6.7109375" style="65" customWidth="1"/>
    <col min="14107" max="14107" width="1" style="65" customWidth="1"/>
    <col min="14108" max="14108" width="6.7109375" style="65" customWidth="1"/>
    <col min="14109" max="14109" width="1" style="65" customWidth="1"/>
    <col min="14110" max="14111" width="6.7109375" style="65" customWidth="1"/>
    <col min="14112" max="14336" width="11.42578125" style="65"/>
    <col min="14337" max="14342" width="0" style="65" hidden="1" customWidth="1"/>
    <col min="14343" max="14343" width="12" style="65" customWidth="1"/>
    <col min="14344" max="14344" width="2" style="65" customWidth="1"/>
    <col min="14345" max="14345" width="1.5703125" style="65" customWidth="1"/>
    <col min="14346" max="14346" width="53.140625" style="65" customWidth="1"/>
    <col min="14347" max="14347" width="11.85546875" style="65" customWidth="1"/>
    <col min="14348" max="14349" width="11.42578125" style="65"/>
    <col min="14350" max="14350" width="4.7109375" style="65" customWidth="1"/>
    <col min="14351" max="14351" width="5" style="65" customWidth="1"/>
    <col min="14352" max="14352" width="2.28515625" style="65" customWidth="1"/>
    <col min="14353" max="14353" width="26" style="65" customWidth="1"/>
    <col min="14354" max="14354" width="8" style="65" customWidth="1"/>
    <col min="14355" max="14355" width="1" style="65" customWidth="1"/>
    <col min="14356" max="14356" width="6.7109375" style="65" customWidth="1"/>
    <col min="14357" max="14357" width="1" style="65" customWidth="1"/>
    <col min="14358" max="14358" width="6.7109375" style="65" customWidth="1"/>
    <col min="14359" max="14359" width="1" style="65" customWidth="1"/>
    <col min="14360" max="14360" width="6.7109375" style="65" customWidth="1"/>
    <col min="14361" max="14361" width="1" style="65" customWidth="1"/>
    <col min="14362" max="14362" width="6.7109375" style="65" customWidth="1"/>
    <col min="14363" max="14363" width="1" style="65" customWidth="1"/>
    <col min="14364" max="14364" width="6.7109375" style="65" customWidth="1"/>
    <col min="14365" max="14365" width="1" style="65" customWidth="1"/>
    <col min="14366" max="14367" width="6.7109375" style="65" customWidth="1"/>
    <col min="14368" max="14592" width="11.42578125" style="65"/>
    <col min="14593" max="14598" width="0" style="65" hidden="1" customWidth="1"/>
    <col min="14599" max="14599" width="12" style="65" customWidth="1"/>
    <col min="14600" max="14600" width="2" style="65" customWidth="1"/>
    <col min="14601" max="14601" width="1.5703125" style="65" customWidth="1"/>
    <col min="14602" max="14602" width="53.140625" style="65" customWidth="1"/>
    <col min="14603" max="14603" width="11.85546875" style="65" customWidth="1"/>
    <col min="14604" max="14605" width="11.42578125" style="65"/>
    <col min="14606" max="14606" width="4.7109375" style="65" customWidth="1"/>
    <col min="14607" max="14607" width="5" style="65" customWidth="1"/>
    <col min="14608" max="14608" width="2.28515625" style="65" customWidth="1"/>
    <col min="14609" max="14609" width="26" style="65" customWidth="1"/>
    <col min="14610" max="14610" width="8" style="65" customWidth="1"/>
    <col min="14611" max="14611" width="1" style="65" customWidth="1"/>
    <col min="14612" max="14612" width="6.7109375" style="65" customWidth="1"/>
    <col min="14613" max="14613" width="1" style="65" customWidth="1"/>
    <col min="14614" max="14614" width="6.7109375" style="65" customWidth="1"/>
    <col min="14615" max="14615" width="1" style="65" customWidth="1"/>
    <col min="14616" max="14616" width="6.7109375" style="65" customWidth="1"/>
    <col min="14617" max="14617" width="1" style="65" customWidth="1"/>
    <col min="14618" max="14618" width="6.7109375" style="65" customWidth="1"/>
    <col min="14619" max="14619" width="1" style="65" customWidth="1"/>
    <col min="14620" max="14620" width="6.7109375" style="65" customWidth="1"/>
    <col min="14621" max="14621" width="1" style="65" customWidth="1"/>
    <col min="14622" max="14623" width="6.7109375" style="65" customWidth="1"/>
    <col min="14624" max="14848" width="11.42578125" style="65"/>
    <col min="14849" max="14854" width="0" style="65" hidden="1" customWidth="1"/>
    <col min="14855" max="14855" width="12" style="65" customWidth="1"/>
    <col min="14856" max="14856" width="2" style="65" customWidth="1"/>
    <col min="14857" max="14857" width="1.5703125" style="65" customWidth="1"/>
    <col min="14858" max="14858" width="53.140625" style="65" customWidth="1"/>
    <col min="14859" max="14859" width="11.85546875" style="65" customWidth="1"/>
    <col min="14860" max="14861" width="11.42578125" style="65"/>
    <col min="14862" max="14862" width="4.7109375" style="65" customWidth="1"/>
    <col min="14863" max="14863" width="5" style="65" customWidth="1"/>
    <col min="14864" max="14864" width="2.28515625" style="65" customWidth="1"/>
    <col min="14865" max="14865" width="26" style="65" customWidth="1"/>
    <col min="14866" max="14866" width="8" style="65" customWidth="1"/>
    <col min="14867" max="14867" width="1" style="65" customWidth="1"/>
    <col min="14868" max="14868" width="6.7109375" style="65" customWidth="1"/>
    <col min="14869" max="14869" width="1" style="65" customWidth="1"/>
    <col min="14870" max="14870" width="6.7109375" style="65" customWidth="1"/>
    <col min="14871" max="14871" width="1" style="65" customWidth="1"/>
    <col min="14872" max="14872" width="6.7109375" style="65" customWidth="1"/>
    <col min="14873" max="14873" width="1" style="65" customWidth="1"/>
    <col min="14874" max="14874" width="6.7109375" style="65" customWidth="1"/>
    <col min="14875" max="14875" width="1" style="65" customWidth="1"/>
    <col min="14876" max="14876" width="6.7109375" style="65" customWidth="1"/>
    <col min="14877" max="14877" width="1" style="65" customWidth="1"/>
    <col min="14878" max="14879" width="6.7109375" style="65" customWidth="1"/>
    <col min="14880" max="15104" width="11.42578125" style="65"/>
    <col min="15105" max="15110" width="0" style="65" hidden="1" customWidth="1"/>
    <col min="15111" max="15111" width="12" style="65" customWidth="1"/>
    <col min="15112" max="15112" width="2" style="65" customWidth="1"/>
    <col min="15113" max="15113" width="1.5703125" style="65" customWidth="1"/>
    <col min="15114" max="15114" width="53.140625" style="65" customWidth="1"/>
    <col min="15115" max="15115" width="11.85546875" style="65" customWidth="1"/>
    <col min="15116" max="15117" width="11.42578125" style="65"/>
    <col min="15118" max="15118" width="4.7109375" style="65" customWidth="1"/>
    <col min="15119" max="15119" width="5" style="65" customWidth="1"/>
    <col min="15120" max="15120" width="2.28515625" style="65" customWidth="1"/>
    <col min="15121" max="15121" width="26" style="65" customWidth="1"/>
    <col min="15122" max="15122" width="8" style="65" customWidth="1"/>
    <col min="15123" max="15123" width="1" style="65" customWidth="1"/>
    <col min="15124" max="15124" width="6.7109375" style="65" customWidth="1"/>
    <col min="15125" max="15125" width="1" style="65" customWidth="1"/>
    <col min="15126" max="15126" width="6.7109375" style="65" customWidth="1"/>
    <col min="15127" max="15127" width="1" style="65" customWidth="1"/>
    <col min="15128" max="15128" width="6.7109375" style="65" customWidth="1"/>
    <col min="15129" max="15129" width="1" style="65" customWidth="1"/>
    <col min="15130" max="15130" width="6.7109375" style="65" customWidth="1"/>
    <col min="15131" max="15131" width="1" style="65" customWidth="1"/>
    <col min="15132" max="15132" width="6.7109375" style="65" customWidth="1"/>
    <col min="15133" max="15133" width="1" style="65" customWidth="1"/>
    <col min="15134" max="15135" width="6.7109375" style="65" customWidth="1"/>
    <col min="15136" max="15360" width="11.42578125" style="65"/>
    <col min="15361" max="15366" width="0" style="65" hidden="1" customWidth="1"/>
    <col min="15367" max="15367" width="12" style="65" customWidth="1"/>
    <col min="15368" max="15368" width="2" style="65" customWidth="1"/>
    <col min="15369" max="15369" width="1.5703125" style="65" customWidth="1"/>
    <col min="15370" max="15370" width="53.140625" style="65" customWidth="1"/>
    <col min="15371" max="15371" width="11.85546875" style="65" customWidth="1"/>
    <col min="15372" max="15373" width="11.42578125" style="65"/>
    <col min="15374" max="15374" width="4.7109375" style="65" customWidth="1"/>
    <col min="15375" max="15375" width="5" style="65" customWidth="1"/>
    <col min="15376" max="15376" width="2.28515625" style="65" customWidth="1"/>
    <col min="15377" max="15377" width="26" style="65" customWidth="1"/>
    <col min="15378" max="15378" width="8" style="65" customWidth="1"/>
    <col min="15379" max="15379" width="1" style="65" customWidth="1"/>
    <col min="15380" max="15380" width="6.7109375" style="65" customWidth="1"/>
    <col min="15381" max="15381" width="1" style="65" customWidth="1"/>
    <col min="15382" max="15382" width="6.7109375" style="65" customWidth="1"/>
    <col min="15383" max="15383" width="1" style="65" customWidth="1"/>
    <col min="15384" max="15384" width="6.7109375" style="65" customWidth="1"/>
    <col min="15385" max="15385" width="1" style="65" customWidth="1"/>
    <col min="15386" max="15386" width="6.7109375" style="65" customWidth="1"/>
    <col min="15387" max="15387" width="1" style="65" customWidth="1"/>
    <col min="15388" max="15388" width="6.7109375" style="65" customWidth="1"/>
    <col min="15389" max="15389" width="1" style="65" customWidth="1"/>
    <col min="15390" max="15391" width="6.7109375" style="65" customWidth="1"/>
    <col min="15392" max="15616" width="11.42578125" style="65"/>
    <col min="15617" max="15622" width="0" style="65" hidden="1" customWidth="1"/>
    <col min="15623" max="15623" width="12" style="65" customWidth="1"/>
    <col min="15624" max="15624" width="2" style="65" customWidth="1"/>
    <col min="15625" max="15625" width="1.5703125" style="65" customWidth="1"/>
    <col min="15626" max="15626" width="53.140625" style="65" customWidth="1"/>
    <col min="15627" max="15627" width="11.85546875" style="65" customWidth="1"/>
    <col min="15628" max="15629" width="11.42578125" style="65"/>
    <col min="15630" max="15630" width="4.7109375" style="65" customWidth="1"/>
    <col min="15631" max="15631" width="5" style="65" customWidth="1"/>
    <col min="15632" max="15632" width="2.28515625" style="65" customWidth="1"/>
    <col min="15633" max="15633" width="26" style="65" customWidth="1"/>
    <col min="15634" max="15634" width="8" style="65" customWidth="1"/>
    <col min="15635" max="15635" width="1" style="65" customWidth="1"/>
    <col min="15636" max="15636" width="6.7109375" style="65" customWidth="1"/>
    <col min="15637" max="15637" width="1" style="65" customWidth="1"/>
    <col min="15638" max="15638" width="6.7109375" style="65" customWidth="1"/>
    <col min="15639" max="15639" width="1" style="65" customWidth="1"/>
    <col min="15640" max="15640" width="6.7109375" style="65" customWidth="1"/>
    <col min="15641" max="15641" width="1" style="65" customWidth="1"/>
    <col min="15642" max="15642" width="6.7109375" style="65" customWidth="1"/>
    <col min="15643" max="15643" width="1" style="65" customWidth="1"/>
    <col min="15644" max="15644" width="6.7109375" style="65" customWidth="1"/>
    <col min="15645" max="15645" width="1" style="65" customWidth="1"/>
    <col min="15646" max="15647" width="6.7109375" style="65" customWidth="1"/>
    <col min="15648" max="15872" width="11.42578125" style="65"/>
    <col min="15873" max="15878" width="0" style="65" hidden="1" customWidth="1"/>
    <col min="15879" max="15879" width="12" style="65" customWidth="1"/>
    <col min="15880" max="15880" width="2" style="65" customWidth="1"/>
    <col min="15881" max="15881" width="1.5703125" style="65" customWidth="1"/>
    <col min="15882" max="15882" width="53.140625" style="65" customWidth="1"/>
    <col min="15883" max="15883" width="11.85546875" style="65" customWidth="1"/>
    <col min="15884" max="15885" width="11.42578125" style="65"/>
    <col min="15886" max="15886" width="4.7109375" style="65" customWidth="1"/>
    <col min="15887" max="15887" width="5" style="65" customWidth="1"/>
    <col min="15888" max="15888" width="2.28515625" style="65" customWidth="1"/>
    <col min="15889" max="15889" width="26" style="65" customWidth="1"/>
    <col min="15890" max="15890" width="8" style="65" customWidth="1"/>
    <col min="15891" max="15891" width="1" style="65" customWidth="1"/>
    <col min="15892" max="15892" width="6.7109375" style="65" customWidth="1"/>
    <col min="15893" max="15893" width="1" style="65" customWidth="1"/>
    <col min="15894" max="15894" width="6.7109375" style="65" customWidth="1"/>
    <col min="15895" max="15895" width="1" style="65" customWidth="1"/>
    <col min="15896" max="15896" width="6.7109375" style="65" customWidth="1"/>
    <col min="15897" max="15897" width="1" style="65" customWidth="1"/>
    <col min="15898" max="15898" width="6.7109375" style="65" customWidth="1"/>
    <col min="15899" max="15899" width="1" style="65" customWidth="1"/>
    <col min="15900" max="15900" width="6.7109375" style="65" customWidth="1"/>
    <col min="15901" max="15901" width="1" style="65" customWidth="1"/>
    <col min="15902" max="15903" width="6.7109375" style="65" customWidth="1"/>
    <col min="15904" max="16128" width="11.42578125" style="65"/>
    <col min="16129" max="16134" width="0" style="65" hidden="1" customWidth="1"/>
    <col min="16135" max="16135" width="12" style="65" customWidth="1"/>
    <col min="16136" max="16136" width="2" style="65" customWidth="1"/>
    <col min="16137" max="16137" width="1.5703125" style="65" customWidth="1"/>
    <col min="16138" max="16138" width="53.140625" style="65" customWidth="1"/>
    <col min="16139" max="16139" width="11.85546875" style="65" customWidth="1"/>
    <col min="16140" max="16141" width="11.42578125" style="65"/>
    <col min="16142" max="16142" width="4.7109375" style="65" customWidth="1"/>
    <col min="16143" max="16143" width="5" style="65" customWidth="1"/>
    <col min="16144" max="16144" width="2.28515625" style="65" customWidth="1"/>
    <col min="16145" max="16145" width="26" style="65" customWidth="1"/>
    <col min="16146" max="16146" width="8" style="65" customWidth="1"/>
    <col min="16147" max="16147" width="1" style="65" customWidth="1"/>
    <col min="16148" max="16148" width="6.7109375" style="65" customWidth="1"/>
    <col min="16149" max="16149" width="1" style="65" customWidth="1"/>
    <col min="16150" max="16150" width="6.7109375" style="65" customWidth="1"/>
    <col min="16151" max="16151" width="1" style="65" customWidth="1"/>
    <col min="16152" max="16152" width="6.7109375" style="65" customWidth="1"/>
    <col min="16153" max="16153" width="1" style="65" customWidth="1"/>
    <col min="16154" max="16154" width="6.7109375" style="65" customWidth="1"/>
    <col min="16155" max="16155" width="1" style="65" customWidth="1"/>
    <col min="16156" max="16156" width="6.7109375" style="65" customWidth="1"/>
    <col min="16157" max="16157" width="1" style="65" customWidth="1"/>
    <col min="16158" max="16159" width="6.7109375" style="65" customWidth="1"/>
    <col min="16160" max="16384" width="11.42578125" style="65"/>
  </cols>
  <sheetData>
    <row r="1" spans="1:32" ht="3.75" customHeight="1">
      <c r="A1" s="71"/>
      <c r="B1" s="71"/>
      <c r="C1" s="238"/>
      <c r="D1" s="1367"/>
      <c r="E1" s="1367"/>
      <c r="F1" s="1367"/>
      <c r="G1" s="71"/>
      <c r="H1" s="71"/>
      <c r="I1" s="71"/>
      <c r="J1" s="71"/>
      <c r="K1" s="199"/>
      <c r="L1" s="199"/>
      <c r="M1" s="199"/>
    </row>
    <row r="2" spans="1:32" ht="12.75" customHeight="1">
      <c r="A2" s="71"/>
      <c r="B2" s="71"/>
      <c r="C2" s="238"/>
      <c r="D2" s="1367"/>
      <c r="E2" s="1367"/>
      <c r="F2" s="1367"/>
      <c r="G2" s="1813" t="s">
        <v>1093</v>
      </c>
      <c r="H2" s="1813"/>
      <c r="I2" s="1813"/>
      <c r="J2" s="1813"/>
      <c r="K2" s="1813"/>
      <c r="L2" s="199"/>
      <c r="M2" s="71"/>
      <c r="N2" s="71"/>
      <c r="O2" s="1813"/>
      <c r="P2" s="1813"/>
      <c r="Q2" s="1813"/>
      <c r="R2" s="1813"/>
      <c r="S2" s="1813"/>
      <c r="T2" s="1813"/>
      <c r="U2" s="1813"/>
      <c r="V2" s="1813"/>
      <c r="W2" s="1813"/>
      <c r="X2" s="1813"/>
      <c r="Y2" s="1813"/>
      <c r="Z2" s="1813"/>
      <c r="AA2" s="1813"/>
      <c r="AB2" s="1813"/>
      <c r="AC2" s="1813"/>
    </row>
    <row r="3" spans="1:32" s="71" customFormat="1" ht="12.75" customHeight="1">
      <c r="B3" s="204"/>
      <c r="C3" s="241"/>
      <c r="D3" s="952"/>
      <c r="E3" s="952"/>
      <c r="F3" s="952"/>
      <c r="G3" s="1813">
        <v>2015</v>
      </c>
      <c r="H3" s="1813"/>
      <c r="I3" s="1813"/>
      <c r="J3" s="1813"/>
      <c r="K3" s="1813"/>
      <c r="L3" s="240"/>
      <c r="M3" s="204"/>
      <c r="N3" s="204"/>
      <c r="O3" s="205"/>
      <c r="AE3" s="206"/>
      <c r="AF3" s="206"/>
    </row>
    <row r="4" spans="1:32" s="71" customFormat="1" ht="0.75" customHeight="1">
      <c r="C4" s="238"/>
      <c r="D4" s="1367"/>
      <c r="E4" s="1367"/>
      <c r="F4" s="1367"/>
      <c r="I4" s="72"/>
      <c r="J4" s="72"/>
      <c r="K4" s="240"/>
      <c r="L4" s="240"/>
      <c r="O4" s="69"/>
    </row>
    <row r="5" spans="1:32" s="71" customFormat="1" ht="9" customHeight="1">
      <c r="C5" s="238"/>
      <c r="D5" s="1367"/>
      <c r="E5" s="1367"/>
      <c r="F5" s="1367"/>
      <c r="G5" s="1856" t="s">
        <v>3</v>
      </c>
      <c r="H5" s="244"/>
      <c r="I5" s="178"/>
      <c r="J5" s="244"/>
      <c r="K5" s="2624" t="s">
        <v>1069</v>
      </c>
      <c r="L5" s="240"/>
      <c r="O5" s="69"/>
    </row>
    <row r="6" spans="1:32" ht="9.75" customHeight="1">
      <c r="A6" s="71"/>
      <c r="B6" s="1341" t="s">
        <v>16</v>
      </c>
      <c r="C6" s="1367" t="s">
        <v>10</v>
      </c>
      <c r="D6" s="1367" t="s">
        <v>9</v>
      </c>
      <c r="E6" s="1367" t="s">
        <v>10</v>
      </c>
      <c r="F6" s="1367" t="s">
        <v>11</v>
      </c>
      <c r="G6" s="1872"/>
      <c r="H6" s="97" t="s">
        <v>228</v>
      </c>
      <c r="J6" s="98"/>
      <c r="K6" s="2690"/>
      <c r="L6" s="199"/>
      <c r="M6" s="1341"/>
    </row>
    <row r="7" spans="1:32" ht="4.5" customHeight="1">
      <c r="A7" s="71"/>
      <c r="B7" s="71"/>
      <c r="C7" s="238"/>
      <c r="D7" s="1367"/>
      <c r="E7" s="1367"/>
      <c r="F7" s="1367"/>
      <c r="G7" s="1892"/>
      <c r="H7" s="173"/>
      <c r="I7" s="72"/>
      <c r="J7" s="173"/>
      <c r="K7" s="1928"/>
      <c r="L7" s="199"/>
      <c r="M7" s="71"/>
    </row>
    <row r="8" spans="1:32" ht="12.75" customHeight="1">
      <c r="A8" s="71"/>
      <c r="B8" s="71"/>
      <c r="C8" s="238"/>
      <c r="D8" s="1367"/>
      <c r="E8" s="1367"/>
      <c r="F8" s="1367"/>
      <c r="G8" s="1861">
        <v>1401</v>
      </c>
      <c r="H8" s="1017" t="s">
        <v>22</v>
      </c>
      <c r="I8" s="114"/>
      <c r="J8" s="103"/>
      <c r="K8" s="1363"/>
      <c r="L8" s="199"/>
      <c r="M8" s="71"/>
    </row>
    <row r="9" spans="1:32" ht="12" customHeight="1">
      <c r="A9" s="71"/>
      <c r="B9" s="67" t="s">
        <v>1070</v>
      </c>
      <c r="C9" s="238"/>
      <c r="D9" s="1367"/>
      <c r="E9" s="1367"/>
      <c r="F9" s="1367"/>
      <c r="G9" s="1862"/>
      <c r="H9" s="414" t="s">
        <v>23</v>
      </c>
      <c r="I9" s="69"/>
      <c r="J9" s="69"/>
      <c r="K9" s="101"/>
      <c r="L9" s="199"/>
      <c r="M9" s="199"/>
    </row>
    <row r="10" spans="1:32" ht="12" customHeight="1">
      <c r="A10" s="71"/>
      <c r="B10" s="71"/>
      <c r="C10" s="238">
        <v>4</v>
      </c>
      <c r="D10" s="1367"/>
      <c r="E10" s="1367"/>
      <c r="F10" s="1367"/>
      <c r="G10" s="1862"/>
      <c r="H10" s="69"/>
      <c r="I10" s="69" t="s">
        <v>452</v>
      </c>
      <c r="J10" s="69"/>
      <c r="K10" s="109"/>
      <c r="L10" s="199"/>
      <c r="M10" s="199"/>
    </row>
    <row r="11" spans="1:32" ht="12" customHeight="1">
      <c r="A11" s="71"/>
      <c r="B11" s="71"/>
      <c r="C11" s="238">
        <v>4</v>
      </c>
      <c r="D11" s="1367">
        <v>1</v>
      </c>
      <c r="E11" s="1367" t="s">
        <v>453</v>
      </c>
      <c r="F11" s="1367">
        <v>11</v>
      </c>
      <c r="G11" s="1862"/>
      <c r="H11" s="69"/>
      <c r="J11" s="69" t="s">
        <v>454</v>
      </c>
      <c r="K11" s="109" t="s">
        <v>1094</v>
      </c>
      <c r="L11" s="199"/>
      <c r="M11" s="199"/>
    </row>
    <row r="12" spans="1:32" ht="12" customHeight="1">
      <c r="A12" s="71"/>
      <c r="B12" s="71"/>
      <c r="C12" s="238">
        <v>4</v>
      </c>
      <c r="D12" s="1367"/>
      <c r="E12" s="1367"/>
      <c r="F12" s="1367"/>
      <c r="G12" s="1862"/>
      <c r="H12" s="69"/>
      <c r="I12" s="69" t="s">
        <v>455</v>
      </c>
      <c r="J12" s="69"/>
      <c r="K12" s="109"/>
      <c r="L12" s="199"/>
      <c r="M12" s="199"/>
    </row>
    <row r="13" spans="1:32" ht="12" customHeight="1">
      <c r="A13" s="71"/>
      <c r="B13" s="71"/>
      <c r="C13" s="238">
        <v>6</v>
      </c>
      <c r="D13" s="1367">
        <v>1</v>
      </c>
      <c r="E13" s="1367" t="s">
        <v>456</v>
      </c>
      <c r="F13" s="1367">
        <v>11</v>
      </c>
      <c r="G13" s="1862"/>
      <c r="H13" s="69"/>
      <c r="J13" s="69" t="s">
        <v>457</v>
      </c>
      <c r="K13" s="109" t="s">
        <v>1095</v>
      </c>
      <c r="L13" s="199"/>
      <c r="M13" s="199"/>
    </row>
    <row r="14" spans="1:32" ht="12" customHeight="1">
      <c r="A14" s="71"/>
      <c r="B14" s="67" t="s">
        <v>1070</v>
      </c>
      <c r="C14" s="238"/>
      <c r="D14" s="1367"/>
      <c r="E14" s="1367"/>
      <c r="F14" s="1367"/>
      <c r="G14" s="1862"/>
      <c r="H14" s="118" t="s">
        <v>24</v>
      </c>
      <c r="I14" s="69"/>
      <c r="J14" s="69"/>
      <c r="K14" s="109"/>
      <c r="L14" s="199"/>
      <c r="M14" s="199"/>
    </row>
    <row r="15" spans="1:32" ht="12" customHeight="1">
      <c r="A15" s="71"/>
      <c r="B15" s="67"/>
      <c r="C15" s="238"/>
      <c r="D15" s="1367"/>
      <c r="E15" s="1367"/>
      <c r="F15" s="1367"/>
      <c r="G15" s="1862"/>
      <c r="H15" s="118"/>
      <c r="I15" s="69" t="s">
        <v>458</v>
      </c>
      <c r="J15" s="69"/>
      <c r="K15" s="109"/>
      <c r="L15" s="199"/>
      <c r="M15" s="199"/>
    </row>
    <row r="16" spans="1:32" ht="12" customHeight="1">
      <c r="A16" s="71"/>
      <c r="B16" s="67"/>
      <c r="C16" s="238"/>
      <c r="D16" s="1367">
        <v>1</v>
      </c>
      <c r="E16" s="1367" t="s">
        <v>459</v>
      </c>
      <c r="F16" s="1367">
        <v>5</v>
      </c>
      <c r="G16" s="1862"/>
      <c r="H16" s="118"/>
      <c r="I16" s="69"/>
      <c r="J16" s="69" t="s">
        <v>460</v>
      </c>
      <c r="K16" s="109" t="s">
        <v>1077</v>
      </c>
      <c r="L16" s="199"/>
      <c r="M16" s="199"/>
    </row>
    <row r="17" spans="1:13" ht="12" customHeight="1">
      <c r="A17" s="71"/>
      <c r="B17" s="71"/>
      <c r="C17" s="238">
        <v>2</v>
      </c>
      <c r="D17" s="1367"/>
      <c r="E17" s="1367"/>
      <c r="F17" s="1367"/>
      <c r="G17" s="1862"/>
      <c r="H17" s="69"/>
      <c r="I17" s="69" t="s">
        <v>452</v>
      </c>
      <c r="J17" s="69"/>
      <c r="K17" s="109"/>
      <c r="L17" s="199"/>
      <c r="M17" s="199"/>
    </row>
    <row r="18" spans="1:13" ht="12" customHeight="1">
      <c r="A18" s="71"/>
      <c r="B18" s="71"/>
      <c r="C18" s="238">
        <v>2</v>
      </c>
      <c r="D18" s="1367">
        <v>1</v>
      </c>
      <c r="E18" s="1367" t="s">
        <v>453</v>
      </c>
      <c r="F18" s="1367">
        <v>5</v>
      </c>
      <c r="G18" s="1862"/>
      <c r="H18" s="69"/>
      <c r="I18" s="69"/>
      <c r="J18" s="69" t="s">
        <v>454</v>
      </c>
      <c r="K18" s="109" t="s">
        <v>1094</v>
      </c>
      <c r="L18" s="199"/>
      <c r="M18" s="199"/>
    </row>
    <row r="19" spans="1:13" ht="12" customHeight="1">
      <c r="A19" s="71"/>
      <c r="B19" s="71"/>
      <c r="C19" s="238">
        <v>2</v>
      </c>
      <c r="D19" s="1367"/>
      <c r="E19" s="1367"/>
      <c r="F19" s="1367"/>
      <c r="G19" s="1862"/>
      <c r="H19" s="118" t="s">
        <v>25</v>
      </c>
      <c r="I19" s="69"/>
      <c r="J19" s="69"/>
      <c r="K19" s="109"/>
      <c r="L19" s="199"/>
      <c r="M19" s="199"/>
    </row>
    <row r="20" spans="1:13" ht="12" customHeight="1">
      <c r="A20" s="71"/>
      <c r="B20" s="71"/>
      <c r="C20" s="238"/>
      <c r="D20" s="1367"/>
      <c r="E20" s="1367"/>
      <c r="F20" s="1367"/>
      <c r="G20" s="1862"/>
      <c r="H20" s="118"/>
      <c r="I20" s="69" t="s">
        <v>458</v>
      </c>
      <c r="J20" s="69"/>
      <c r="K20" s="109"/>
      <c r="L20" s="199"/>
      <c r="M20" s="199"/>
    </row>
    <row r="21" spans="1:13" ht="12" customHeight="1">
      <c r="A21" s="71"/>
      <c r="B21" s="71"/>
      <c r="C21" s="238"/>
      <c r="D21" s="1367"/>
      <c r="E21" s="1367"/>
      <c r="F21" s="1367"/>
      <c r="G21" s="1862"/>
      <c r="H21" s="118"/>
      <c r="I21" s="69"/>
      <c r="J21" s="69" t="s">
        <v>1096</v>
      </c>
      <c r="K21" s="109" t="s">
        <v>1077</v>
      </c>
      <c r="L21" s="199"/>
      <c r="M21" s="199"/>
    </row>
    <row r="22" spans="1:13" ht="12" customHeight="1">
      <c r="A22" s="71"/>
      <c r="B22" s="343" t="s">
        <v>1076</v>
      </c>
      <c r="C22" s="238"/>
      <c r="D22" s="1367"/>
      <c r="E22" s="1367"/>
      <c r="F22" s="1367"/>
      <c r="G22" s="1862"/>
      <c r="H22" s="69"/>
      <c r="I22" s="69" t="s">
        <v>452</v>
      </c>
      <c r="J22" s="69"/>
      <c r="K22" s="109"/>
      <c r="L22" s="199"/>
      <c r="M22" s="199"/>
    </row>
    <row r="23" spans="1:13" ht="12" customHeight="1">
      <c r="A23" s="71"/>
      <c r="B23" s="71"/>
      <c r="C23" s="238">
        <v>1</v>
      </c>
      <c r="D23" s="1367">
        <v>1</v>
      </c>
      <c r="E23" s="1367" t="s">
        <v>453</v>
      </c>
      <c r="F23" s="1367">
        <v>12</v>
      </c>
      <c r="G23" s="1863"/>
      <c r="H23" s="69"/>
      <c r="I23" s="69"/>
      <c r="J23" s="69" t="s">
        <v>454</v>
      </c>
      <c r="K23" s="109" t="s">
        <v>1094</v>
      </c>
      <c r="L23" s="199"/>
      <c r="M23" s="199"/>
    </row>
    <row r="24" spans="1:13" ht="12.75" customHeight="1">
      <c r="A24" s="71"/>
      <c r="B24" s="71"/>
      <c r="C24" s="238"/>
      <c r="D24" s="1367"/>
      <c r="E24" s="1367"/>
      <c r="F24" s="1367"/>
      <c r="G24" s="1861">
        <v>1402</v>
      </c>
      <c r="H24" s="124" t="s">
        <v>29</v>
      </c>
      <c r="I24" s="114"/>
      <c r="J24" s="114"/>
      <c r="K24" s="2693"/>
      <c r="L24" s="199"/>
      <c r="M24" s="199"/>
    </row>
    <row r="25" spans="1:13" ht="12" customHeight="1">
      <c r="A25" s="71"/>
      <c r="B25" s="343" t="s">
        <v>1078</v>
      </c>
      <c r="C25" s="238"/>
      <c r="D25" s="1367"/>
      <c r="E25" s="1367"/>
      <c r="F25" s="1367"/>
      <c r="G25" s="1862"/>
      <c r="H25" s="118" t="s">
        <v>30</v>
      </c>
      <c r="I25" s="69"/>
      <c r="J25" s="69"/>
      <c r="K25" s="109"/>
      <c r="L25" s="199"/>
      <c r="M25" s="199"/>
    </row>
    <row r="26" spans="1:13" ht="12" customHeight="1">
      <c r="A26" s="71"/>
      <c r="B26" s="71"/>
      <c r="C26" s="238">
        <v>7</v>
      </c>
      <c r="D26" s="1367"/>
      <c r="E26" s="1367"/>
      <c r="F26" s="1367"/>
      <c r="G26" s="1862"/>
      <c r="H26" s="128"/>
      <c r="I26" s="69" t="s">
        <v>103</v>
      </c>
      <c r="J26" s="69"/>
      <c r="K26" s="109"/>
      <c r="L26" s="199"/>
      <c r="M26" s="199"/>
    </row>
    <row r="27" spans="1:13" ht="12" customHeight="1">
      <c r="A27" s="71"/>
      <c r="B27" s="343" t="s">
        <v>1078</v>
      </c>
      <c r="C27" s="238"/>
      <c r="D27" s="1367">
        <v>2</v>
      </c>
      <c r="E27" s="1367" t="s">
        <v>463</v>
      </c>
      <c r="F27" s="1367">
        <v>11</v>
      </c>
      <c r="G27" s="1862"/>
      <c r="H27" s="118"/>
      <c r="I27" s="69"/>
      <c r="J27" s="69" t="s">
        <v>464</v>
      </c>
      <c r="K27" s="109" t="s">
        <v>1084</v>
      </c>
      <c r="L27" s="199"/>
      <c r="M27" s="199"/>
    </row>
    <row r="28" spans="1:13" ht="12" customHeight="1">
      <c r="A28" s="71"/>
      <c r="B28" s="343"/>
      <c r="C28" s="238"/>
      <c r="D28" s="1367"/>
      <c r="E28" s="1367"/>
      <c r="F28" s="1367"/>
      <c r="G28" s="1862"/>
      <c r="H28" s="69"/>
      <c r="I28" s="69" t="s">
        <v>452</v>
      </c>
      <c r="J28" s="69"/>
      <c r="K28" s="109"/>
      <c r="L28" s="199"/>
      <c r="M28" s="199"/>
    </row>
    <row r="29" spans="1:13" ht="12" customHeight="1">
      <c r="A29" s="71"/>
      <c r="B29" s="343"/>
      <c r="C29" s="238"/>
      <c r="D29" s="1367">
        <v>2</v>
      </c>
      <c r="E29" s="1367" t="s">
        <v>465</v>
      </c>
      <c r="F29" s="1367">
        <v>11</v>
      </c>
      <c r="G29" s="1862"/>
      <c r="H29" s="69"/>
      <c r="I29" s="69"/>
      <c r="J29" s="69" t="s">
        <v>464</v>
      </c>
      <c r="K29" s="109" t="s">
        <v>1084</v>
      </c>
      <c r="L29" s="199"/>
      <c r="M29" s="199"/>
    </row>
    <row r="30" spans="1:13" ht="12" customHeight="1">
      <c r="A30" s="71"/>
      <c r="B30" s="71"/>
      <c r="C30" s="238">
        <v>7</v>
      </c>
      <c r="D30" s="1367"/>
      <c r="E30" s="1367"/>
      <c r="F30" s="1367"/>
      <c r="G30" s="1862"/>
      <c r="H30" s="69"/>
      <c r="I30" s="69"/>
      <c r="J30" s="69" t="s">
        <v>466</v>
      </c>
      <c r="K30" s="109"/>
      <c r="L30" s="199"/>
      <c r="M30" s="199"/>
    </row>
    <row r="31" spans="1:13" ht="12" customHeight="1">
      <c r="A31" s="71"/>
      <c r="B31" s="71"/>
      <c r="C31" s="238">
        <v>7</v>
      </c>
      <c r="D31" s="1367">
        <v>2</v>
      </c>
      <c r="E31" s="1367" t="s">
        <v>465</v>
      </c>
      <c r="F31" s="1367">
        <v>11</v>
      </c>
      <c r="G31" s="1862"/>
      <c r="H31" s="69"/>
      <c r="I31" s="69"/>
      <c r="J31" s="69" t="s">
        <v>467</v>
      </c>
      <c r="K31" s="109" t="s">
        <v>1084</v>
      </c>
      <c r="L31" s="199"/>
      <c r="M31" s="199"/>
    </row>
    <row r="32" spans="1:13" ht="12" customHeight="1">
      <c r="A32" s="71"/>
      <c r="B32" s="71"/>
      <c r="C32" s="238"/>
      <c r="D32" s="1367">
        <v>2</v>
      </c>
      <c r="E32" s="1367" t="s">
        <v>465</v>
      </c>
      <c r="F32" s="1367">
        <v>11</v>
      </c>
      <c r="G32" s="1862"/>
      <c r="H32" s="69"/>
      <c r="I32" s="69"/>
      <c r="J32" s="69" t="s">
        <v>468</v>
      </c>
      <c r="K32" s="109" t="s">
        <v>1084</v>
      </c>
      <c r="L32" s="199"/>
      <c r="M32" s="199"/>
    </row>
    <row r="33" spans="1:13" ht="12" customHeight="1">
      <c r="A33" s="71"/>
      <c r="B33" s="71"/>
      <c r="C33" s="238">
        <v>5</v>
      </c>
      <c r="D33" s="1367">
        <v>2</v>
      </c>
      <c r="E33" s="1367" t="s">
        <v>465</v>
      </c>
      <c r="F33" s="1367">
        <v>11</v>
      </c>
      <c r="G33" s="1862"/>
      <c r="H33" s="69"/>
      <c r="I33" s="69"/>
      <c r="J33" s="69" t="s">
        <v>904</v>
      </c>
      <c r="K33" s="109" t="s">
        <v>1084</v>
      </c>
      <c r="L33" s="199"/>
      <c r="M33" s="199"/>
    </row>
    <row r="34" spans="1:13" ht="12" customHeight="1">
      <c r="A34" s="71"/>
      <c r="B34" s="71"/>
      <c r="C34" s="238"/>
      <c r="D34" s="1367">
        <v>2</v>
      </c>
      <c r="E34" s="1367" t="s">
        <v>465</v>
      </c>
      <c r="F34" s="1367">
        <v>11</v>
      </c>
      <c r="G34" s="1862"/>
      <c r="H34" s="69"/>
      <c r="I34" s="69"/>
      <c r="J34" s="69" t="s">
        <v>470</v>
      </c>
      <c r="K34" s="109" t="s">
        <v>1084</v>
      </c>
      <c r="L34" s="199"/>
      <c r="M34" s="199"/>
    </row>
    <row r="35" spans="1:13" ht="12" customHeight="1">
      <c r="A35" s="71"/>
      <c r="B35" s="71"/>
      <c r="C35" s="238"/>
      <c r="D35" s="1367">
        <v>2</v>
      </c>
      <c r="E35" s="1367" t="s">
        <v>465</v>
      </c>
      <c r="F35" s="1367">
        <v>11</v>
      </c>
      <c r="G35" s="1862"/>
      <c r="H35" s="69"/>
      <c r="I35" s="69"/>
      <c r="J35" s="69" t="s">
        <v>905</v>
      </c>
      <c r="K35" s="109" t="s">
        <v>1084</v>
      </c>
      <c r="L35" s="199"/>
      <c r="M35" s="199"/>
    </row>
    <row r="36" spans="1:13" ht="12" customHeight="1">
      <c r="A36" s="71"/>
      <c r="B36" s="343" t="s">
        <v>1079</v>
      </c>
      <c r="C36" s="238"/>
      <c r="D36" s="1367">
        <v>2</v>
      </c>
      <c r="E36" s="1367" t="s">
        <v>465</v>
      </c>
      <c r="F36" s="1367">
        <v>11</v>
      </c>
      <c r="G36" s="1862"/>
      <c r="H36" s="69"/>
      <c r="I36" s="69"/>
      <c r="J36" s="69" t="s">
        <v>472</v>
      </c>
      <c r="K36" s="109" t="s">
        <v>1084</v>
      </c>
      <c r="L36" s="199"/>
      <c r="M36" s="199"/>
    </row>
    <row r="37" spans="1:13" ht="12" customHeight="1">
      <c r="A37" s="71"/>
      <c r="B37" s="71"/>
      <c r="C37" s="238">
        <v>6</v>
      </c>
      <c r="D37" s="1367">
        <v>2</v>
      </c>
      <c r="E37" s="1367" t="s">
        <v>465</v>
      </c>
      <c r="F37" s="1367">
        <v>11</v>
      </c>
      <c r="G37" s="1862"/>
      <c r="H37" s="69"/>
      <c r="I37" s="69"/>
      <c r="J37" s="69" t="s">
        <v>473</v>
      </c>
      <c r="K37" s="109" t="s">
        <v>1084</v>
      </c>
      <c r="L37" s="199"/>
      <c r="M37" s="199"/>
    </row>
    <row r="38" spans="1:13" ht="12" customHeight="1">
      <c r="A38" s="71"/>
      <c r="B38" s="71"/>
      <c r="C38" s="238"/>
      <c r="D38" s="1367">
        <v>2</v>
      </c>
      <c r="E38" s="1367" t="s">
        <v>465</v>
      </c>
      <c r="F38" s="1367">
        <v>11</v>
      </c>
      <c r="G38" s="1862"/>
      <c r="H38" s="69"/>
      <c r="I38" s="69"/>
      <c r="J38" s="69" t="s">
        <v>474</v>
      </c>
      <c r="K38" s="109" t="s">
        <v>1084</v>
      </c>
      <c r="L38" s="199"/>
      <c r="M38" s="199"/>
    </row>
    <row r="39" spans="1:13" ht="12" customHeight="1">
      <c r="A39" s="343"/>
      <c r="B39" s="343"/>
      <c r="C39" s="238">
        <v>4</v>
      </c>
      <c r="D39" s="1367"/>
      <c r="E39" s="1367"/>
      <c r="F39" s="1367"/>
      <c r="G39" s="1862"/>
      <c r="H39" s="118" t="s">
        <v>31</v>
      </c>
      <c r="I39" s="69"/>
      <c r="J39" s="69"/>
      <c r="K39" s="109"/>
      <c r="L39" s="199"/>
      <c r="M39" s="199"/>
    </row>
    <row r="40" spans="1:13" ht="12" customHeight="1">
      <c r="A40" s="71"/>
      <c r="B40" s="343"/>
      <c r="C40" s="238">
        <v>4</v>
      </c>
      <c r="D40" s="1367"/>
      <c r="E40" s="1367"/>
      <c r="F40" s="1367"/>
      <c r="G40" s="1862"/>
      <c r="H40" s="69"/>
      <c r="I40" s="69" t="s">
        <v>452</v>
      </c>
      <c r="K40" s="109"/>
      <c r="L40" s="199"/>
      <c r="M40" s="199"/>
    </row>
    <row r="41" spans="1:13" ht="12" customHeight="1">
      <c r="A41" s="343"/>
      <c r="B41" s="343"/>
      <c r="C41" s="238">
        <v>4</v>
      </c>
      <c r="D41" s="1367">
        <v>2</v>
      </c>
      <c r="E41" s="1367" t="s">
        <v>465</v>
      </c>
      <c r="F41" s="1367">
        <v>10</v>
      </c>
      <c r="G41" s="1862"/>
      <c r="H41" s="69"/>
      <c r="J41" s="126" t="s">
        <v>475</v>
      </c>
      <c r="K41" s="109" t="s">
        <v>1097</v>
      </c>
      <c r="L41" s="199"/>
      <c r="M41" s="199"/>
    </row>
    <row r="42" spans="1:13" ht="12" customHeight="1">
      <c r="A42" s="343"/>
      <c r="B42" s="343"/>
      <c r="C42" s="238">
        <v>4</v>
      </c>
      <c r="D42" s="1367"/>
      <c r="E42" s="1367"/>
      <c r="F42" s="1367"/>
      <c r="G42" s="1862"/>
      <c r="H42" s="69"/>
      <c r="I42" s="69"/>
      <c r="J42" s="69" t="s">
        <v>466</v>
      </c>
      <c r="K42" s="109"/>
      <c r="L42" s="199"/>
      <c r="M42" s="199"/>
    </row>
    <row r="43" spans="1:13" ht="12" customHeight="1">
      <c r="A43" s="343"/>
      <c r="B43" s="343" t="s">
        <v>1079</v>
      </c>
      <c r="C43" s="238"/>
      <c r="D43" s="1367">
        <v>2</v>
      </c>
      <c r="E43" s="1367" t="s">
        <v>465</v>
      </c>
      <c r="F43" s="1367">
        <v>10</v>
      </c>
      <c r="G43" s="1862"/>
      <c r="H43" s="69"/>
      <c r="I43" s="69"/>
      <c r="J43" s="69" t="s">
        <v>469</v>
      </c>
      <c r="K43" s="109" t="s">
        <v>1084</v>
      </c>
      <c r="L43" s="199"/>
      <c r="M43" s="199"/>
    </row>
    <row r="44" spans="1:13" ht="12" customHeight="1">
      <c r="A44" s="343"/>
      <c r="B44" s="343"/>
      <c r="C44" s="238"/>
      <c r="D44" s="1367">
        <v>2</v>
      </c>
      <c r="E44" s="1367" t="s">
        <v>465</v>
      </c>
      <c r="F44" s="1367">
        <v>10</v>
      </c>
      <c r="G44" s="1862"/>
      <c r="H44" s="69"/>
      <c r="I44" s="69"/>
      <c r="J44" s="69" t="s">
        <v>476</v>
      </c>
      <c r="K44" s="109" t="s">
        <v>1084</v>
      </c>
      <c r="L44" s="199"/>
      <c r="M44" s="199"/>
    </row>
    <row r="45" spans="1:13" ht="12" customHeight="1">
      <c r="A45" s="343"/>
      <c r="B45" s="343"/>
      <c r="C45" s="238">
        <v>2</v>
      </c>
      <c r="D45" s="1367"/>
      <c r="E45" s="1367"/>
      <c r="F45" s="1367"/>
      <c r="G45" s="1862"/>
      <c r="H45" s="118" t="s">
        <v>32</v>
      </c>
      <c r="I45" s="69"/>
      <c r="J45" s="69"/>
      <c r="K45" s="109"/>
      <c r="L45" s="199"/>
      <c r="M45" s="199"/>
    </row>
    <row r="46" spans="1:13" ht="12" customHeight="1">
      <c r="A46" s="343"/>
      <c r="B46" s="343"/>
      <c r="C46" s="238">
        <v>2</v>
      </c>
      <c r="D46" s="1367"/>
      <c r="E46" s="1367"/>
      <c r="F46" s="1367"/>
      <c r="G46" s="1862"/>
      <c r="H46" s="69"/>
      <c r="I46" s="69" t="s">
        <v>452</v>
      </c>
      <c r="J46" s="69"/>
      <c r="K46" s="109"/>
      <c r="L46" s="199"/>
      <c r="M46" s="199"/>
    </row>
    <row r="47" spans="1:13" ht="12" customHeight="1">
      <c r="A47" s="343"/>
      <c r="B47" s="343" t="s">
        <v>1079</v>
      </c>
      <c r="C47" s="238"/>
      <c r="D47" s="1367"/>
      <c r="E47" s="1367"/>
      <c r="F47" s="1367"/>
      <c r="G47" s="1862"/>
      <c r="H47" s="69"/>
      <c r="I47" s="69"/>
      <c r="J47" s="69" t="s">
        <v>466</v>
      </c>
      <c r="K47" s="109"/>
      <c r="L47" s="199"/>
      <c r="M47" s="199"/>
    </row>
    <row r="48" spans="1:13" ht="12" customHeight="1">
      <c r="A48" s="71"/>
      <c r="B48" s="71"/>
      <c r="C48" s="238">
        <v>1</v>
      </c>
      <c r="D48" s="1367">
        <v>2</v>
      </c>
      <c r="E48" s="1367" t="s">
        <v>465</v>
      </c>
      <c r="F48" s="1367">
        <v>10</v>
      </c>
      <c r="G48" s="1862"/>
      <c r="H48" s="69"/>
      <c r="I48" s="69"/>
      <c r="J48" s="69" t="s">
        <v>477</v>
      </c>
      <c r="K48" s="109" t="s">
        <v>1098</v>
      </c>
      <c r="L48" s="199"/>
      <c r="M48" s="199"/>
    </row>
    <row r="49" spans="1:13" ht="12" customHeight="1">
      <c r="A49" s="71"/>
      <c r="B49" s="71"/>
      <c r="C49" s="238">
        <v>1</v>
      </c>
      <c r="D49" s="1367">
        <v>2</v>
      </c>
      <c r="E49" s="1367" t="s">
        <v>465</v>
      </c>
      <c r="F49" s="1367">
        <v>10</v>
      </c>
      <c r="G49" s="1862"/>
      <c r="H49" s="69"/>
      <c r="I49" s="69"/>
      <c r="J49" s="69" t="s">
        <v>478</v>
      </c>
      <c r="K49" s="109" t="s">
        <v>1098</v>
      </c>
      <c r="L49" s="199"/>
      <c r="M49" s="199"/>
    </row>
    <row r="50" spans="1:13" ht="12" customHeight="1">
      <c r="A50" s="71"/>
      <c r="B50" s="343" t="s">
        <v>1080</v>
      </c>
      <c r="C50" s="238"/>
      <c r="D50" s="1367">
        <v>2</v>
      </c>
      <c r="E50" s="1367" t="s">
        <v>465</v>
      </c>
      <c r="F50" s="1367">
        <v>10</v>
      </c>
      <c r="G50" s="1862"/>
      <c r="H50" s="69"/>
      <c r="I50" s="69"/>
      <c r="J50" s="69" t="s">
        <v>472</v>
      </c>
      <c r="K50" s="109" t="s">
        <v>1098</v>
      </c>
      <c r="L50" s="199"/>
      <c r="M50" s="199"/>
    </row>
    <row r="51" spans="1:13" ht="12" customHeight="1">
      <c r="A51" s="71"/>
      <c r="B51" s="343"/>
      <c r="C51" s="238"/>
      <c r="D51" s="1367">
        <v>2</v>
      </c>
      <c r="E51" s="1367" t="s">
        <v>465</v>
      </c>
      <c r="F51" s="1367">
        <v>10</v>
      </c>
      <c r="G51" s="1862"/>
      <c r="H51" s="69"/>
      <c r="I51" s="69"/>
      <c r="J51" s="69" t="s">
        <v>479</v>
      </c>
      <c r="K51" s="109" t="s">
        <v>1098</v>
      </c>
      <c r="L51" s="199"/>
      <c r="M51" s="199"/>
    </row>
    <row r="52" spans="1:13" ht="12" customHeight="1">
      <c r="A52" s="71"/>
      <c r="B52" s="343"/>
      <c r="C52" s="238"/>
      <c r="D52" s="1367"/>
      <c r="E52" s="1367"/>
      <c r="F52" s="1367"/>
      <c r="G52" s="1862"/>
      <c r="H52" s="118" t="s">
        <v>480</v>
      </c>
      <c r="I52" s="69"/>
      <c r="J52" s="69"/>
      <c r="K52" s="109"/>
      <c r="L52" s="199"/>
      <c r="M52" s="199"/>
    </row>
    <row r="53" spans="1:13" ht="12" customHeight="1">
      <c r="A53" s="71"/>
      <c r="B53" s="343"/>
      <c r="C53" s="238"/>
      <c r="D53" s="1367"/>
      <c r="E53" s="1367"/>
      <c r="F53" s="1367"/>
      <c r="G53" s="1862"/>
      <c r="H53" s="69"/>
      <c r="I53" s="69" t="s">
        <v>452</v>
      </c>
      <c r="J53" s="69"/>
      <c r="K53" s="109"/>
      <c r="L53" s="199"/>
      <c r="M53" s="199"/>
    </row>
    <row r="54" spans="1:13" ht="12" customHeight="1">
      <c r="A54" s="71"/>
      <c r="B54" s="343"/>
      <c r="C54" s="238"/>
      <c r="D54" s="1367">
        <v>2</v>
      </c>
      <c r="E54" s="1367" t="s">
        <v>465</v>
      </c>
      <c r="F54" s="1367">
        <v>3</v>
      </c>
      <c r="G54" s="1862"/>
      <c r="H54" s="69"/>
      <c r="I54" s="69"/>
      <c r="J54" s="69" t="s">
        <v>481</v>
      </c>
      <c r="K54" s="109" t="s">
        <v>1084</v>
      </c>
      <c r="L54" s="199"/>
      <c r="M54" s="199"/>
    </row>
    <row r="55" spans="1:13" ht="12.75" customHeight="1">
      <c r="A55" s="71"/>
      <c r="B55" s="71"/>
      <c r="C55" s="238"/>
      <c r="D55" s="1367"/>
      <c r="E55" s="1367"/>
      <c r="F55" s="1367"/>
      <c r="G55" s="1356">
        <v>1403</v>
      </c>
      <c r="H55" s="127" t="s">
        <v>38</v>
      </c>
      <c r="I55" s="114"/>
      <c r="J55" s="114"/>
      <c r="K55" s="2693"/>
      <c r="L55" s="199"/>
      <c r="M55" s="199"/>
    </row>
    <row r="56" spans="1:13" ht="12" customHeight="1">
      <c r="A56" s="71"/>
      <c r="B56" s="71"/>
      <c r="C56" s="238"/>
      <c r="D56" s="1367"/>
      <c r="E56" s="1367"/>
      <c r="F56" s="1367"/>
      <c r="G56" s="1357"/>
      <c r="H56" s="118" t="s">
        <v>39</v>
      </c>
      <c r="I56" s="69"/>
      <c r="J56" s="69"/>
      <c r="K56" s="255"/>
      <c r="L56" s="199"/>
      <c r="M56" s="199"/>
    </row>
    <row r="57" spans="1:13" ht="12" customHeight="1">
      <c r="A57" s="71"/>
      <c r="B57" s="71"/>
      <c r="C57" s="238"/>
      <c r="D57" s="1367"/>
      <c r="E57" s="1367"/>
      <c r="F57" s="1367"/>
      <c r="G57" s="1357"/>
      <c r="H57" s="615"/>
      <c r="I57" s="69" t="s">
        <v>452</v>
      </c>
      <c r="J57" s="69"/>
      <c r="K57" s="109"/>
      <c r="L57" s="199"/>
      <c r="M57" s="199"/>
    </row>
    <row r="58" spans="1:13" ht="12" customHeight="1">
      <c r="A58" s="71"/>
      <c r="B58" s="71"/>
      <c r="C58" s="238"/>
      <c r="D58" s="1367"/>
      <c r="E58" s="1367"/>
      <c r="F58" s="1367"/>
      <c r="G58" s="1357"/>
      <c r="H58" s="615"/>
      <c r="I58" s="69"/>
      <c r="J58" s="69" t="s">
        <v>1099</v>
      </c>
      <c r="K58" s="109" t="s">
        <v>1084</v>
      </c>
      <c r="L58" s="199"/>
      <c r="M58" s="199"/>
    </row>
    <row r="59" spans="1:13" ht="12.75" customHeight="1">
      <c r="A59" s="71"/>
      <c r="B59" s="71"/>
      <c r="C59" s="238"/>
      <c r="D59" s="1367"/>
      <c r="E59" s="1367"/>
      <c r="F59" s="1367"/>
      <c r="G59" s="1866">
        <v>1404</v>
      </c>
      <c r="H59" s="2210" t="s">
        <v>42</v>
      </c>
      <c r="I59" s="2211"/>
      <c r="J59" s="2212"/>
      <c r="K59" s="2697"/>
      <c r="L59" s="199"/>
      <c r="M59" s="199"/>
    </row>
    <row r="60" spans="1:13" ht="12" customHeight="1">
      <c r="A60" s="71"/>
      <c r="B60" s="71"/>
      <c r="C60" s="238">
        <v>5</v>
      </c>
      <c r="D60" s="1367"/>
      <c r="E60" s="1367"/>
      <c r="F60" s="1367"/>
      <c r="G60" s="1867"/>
      <c r="H60" s="118" t="s">
        <v>43</v>
      </c>
      <c r="I60" s="69"/>
      <c r="J60" s="69"/>
      <c r="K60" s="109"/>
      <c r="L60" s="199"/>
      <c r="M60" s="199"/>
    </row>
    <row r="61" spans="1:13" ht="12" customHeight="1">
      <c r="A61" s="71"/>
      <c r="B61" s="71"/>
      <c r="C61" s="238">
        <v>5</v>
      </c>
      <c r="D61" s="1367"/>
      <c r="E61" s="1367"/>
      <c r="F61" s="1367"/>
      <c r="G61" s="1867"/>
      <c r="H61" s="118"/>
      <c r="I61" s="69" t="s">
        <v>458</v>
      </c>
      <c r="J61" s="69"/>
      <c r="K61" s="109"/>
      <c r="L61" s="199"/>
      <c r="M61" s="199"/>
    </row>
    <row r="62" spans="1:13" ht="12" customHeight="1">
      <c r="A62" s="71"/>
      <c r="B62" s="71"/>
      <c r="C62" s="238">
        <v>5</v>
      </c>
      <c r="D62" s="1367">
        <v>4</v>
      </c>
      <c r="E62" s="1367" t="s">
        <v>484</v>
      </c>
      <c r="F62" s="1367">
        <v>11</v>
      </c>
      <c r="G62" s="1867"/>
      <c r="H62" s="118"/>
      <c r="I62" s="69"/>
      <c r="J62" s="69" t="s">
        <v>485</v>
      </c>
      <c r="K62" s="109" t="s">
        <v>1084</v>
      </c>
      <c r="L62" s="199"/>
      <c r="M62" s="199"/>
    </row>
    <row r="63" spans="1:13" ht="12" customHeight="1">
      <c r="A63" s="71"/>
      <c r="B63" s="71"/>
      <c r="C63" s="238">
        <v>5</v>
      </c>
      <c r="D63" s="1367"/>
      <c r="E63" s="1367"/>
      <c r="F63" s="1367"/>
      <c r="G63" s="1867"/>
      <c r="H63" s="69"/>
      <c r="I63" s="69" t="s">
        <v>906</v>
      </c>
      <c r="J63" s="69"/>
      <c r="K63" s="109"/>
      <c r="L63" s="199"/>
      <c r="M63" s="199"/>
    </row>
    <row r="64" spans="1:13" ht="12" customHeight="1">
      <c r="A64" s="71"/>
      <c r="B64" s="343" t="s">
        <v>1085</v>
      </c>
      <c r="C64" s="238"/>
      <c r="D64" s="1367">
        <v>4</v>
      </c>
      <c r="E64" s="1367" t="s">
        <v>486</v>
      </c>
      <c r="F64" s="1367">
        <v>11</v>
      </c>
      <c r="G64" s="1867"/>
      <c r="H64" s="69"/>
      <c r="I64" s="69"/>
      <c r="J64" s="69" t="s">
        <v>487</v>
      </c>
      <c r="K64" s="109" t="s">
        <v>1084</v>
      </c>
      <c r="L64" s="199"/>
      <c r="M64" s="199"/>
    </row>
    <row r="65" spans="1:13" ht="12" customHeight="1">
      <c r="A65" s="71"/>
      <c r="B65" s="343"/>
      <c r="C65" s="238">
        <v>4</v>
      </c>
      <c r="D65" s="1367"/>
      <c r="E65" s="1367"/>
      <c r="F65" s="1367"/>
      <c r="G65" s="1867"/>
      <c r="H65" s="69"/>
      <c r="I65" s="69"/>
      <c r="J65" s="69" t="s">
        <v>488</v>
      </c>
      <c r="K65" s="109"/>
      <c r="L65" s="199"/>
      <c r="M65" s="199"/>
    </row>
    <row r="66" spans="1:13" ht="12" customHeight="1">
      <c r="A66" s="71"/>
      <c r="B66" s="71"/>
      <c r="C66" s="238">
        <v>4</v>
      </c>
      <c r="D66" s="1367">
        <v>4</v>
      </c>
      <c r="E66" s="1367" t="s">
        <v>486</v>
      </c>
      <c r="F66" s="1367">
        <v>11</v>
      </c>
      <c r="G66" s="1867"/>
      <c r="H66" s="69"/>
      <c r="I66" s="69"/>
      <c r="J66" s="69" t="s">
        <v>489</v>
      </c>
      <c r="K66" s="109" t="s">
        <v>1084</v>
      </c>
      <c r="L66" s="199"/>
      <c r="M66" s="199"/>
    </row>
    <row r="67" spans="1:13" ht="12" customHeight="1">
      <c r="A67" s="71"/>
      <c r="B67" s="343" t="s">
        <v>1086</v>
      </c>
      <c r="C67" s="238"/>
      <c r="D67" s="1367">
        <v>4</v>
      </c>
      <c r="E67" s="1367" t="s">
        <v>486</v>
      </c>
      <c r="F67" s="1367">
        <v>11</v>
      </c>
      <c r="G67" s="1867"/>
      <c r="H67" s="69"/>
      <c r="I67" s="69"/>
      <c r="J67" s="69" t="s">
        <v>490</v>
      </c>
      <c r="K67" s="109" t="s">
        <v>1084</v>
      </c>
      <c r="L67" s="199"/>
      <c r="M67" s="199"/>
    </row>
    <row r="68" spans="1:13" ht="12" customHeight="1">
      <c r="A68" s="71"/>
      <c r="B68" s="343"/>
      <c r="C68" s="238">
        <v>4</v>
      </c>
      <c r="D68" s="1367">
        <v>4</v>
      </c>
      <c r="E68" s="1367" t="s">
        <v>486</v>
      </c>
      <c r="F68" s="1367">
        <v>11</v>
      </c>
      <c r="G68" s="1867"/>
      <c r="H68" s="69"/>
      <c r="I68" s="69"/>
      <c r="J68" s="69" t="s">
        <v>491</v>
      </c>
      <c r="K68" s="109" t="s">
        <v>1084</v>
      </c>
      <c r="L68" s="199"/>
      <c r="M68" s="199"/>
    </row>
    <row r="69" spans="1:13" ht="12" customHeight="1">
      <c r="B69" s="71"/>
      <c r="C69" s="238"/>
      <c r="D69" s="1367"/>
      <c r="E69" s="1367"/>
      <c r="F69" s="1367"/>
      <c r="G69" s="1867"/>
      <c r="H69" s="1031"/>
      <c r="I69" s="7" t="s">
        <v>455</v>
      </c>
      <c r="J69" s="69"/>
      <c r="K69" s="109"/>
    </row>
    <row r="70" spans="1:13" ht="12" customHeight="1">
      <c r="B70" s="71"/>
      <c r="C70" s="238"/>
      <c r="D70" s="1367">
        <v>4</v>
      </c>
      <c r="E70" s="1367" t="s">
        <v>492</v>
      </c>
      <c r="F70" s="1367">
        <v>11</v>
      </c>
      <c r="G70" s="1867"/>
      <c r="H70" s="69"/>
      <c r="I70" s="69"/>
      <c r="J70" s="69" t="s">
        <v>493</v>
      </c>
      <c r="K70" s="109" t="s">
        <v>1100</v>
      </c>
    </row>
    <row r="71" spans="1:13" ht="12" customHeight="1">
      <c r="A71" s="71"/>
      <c r="B71" s="343"/>
      <c r="C71" s="238">
        <v>4</v>
      </c>
      <c r="D71" s="1367"/>
      <c r="E71" s="1367"/>
      <c r="F71" s="1367"/>
      <c r="G71" s="1867"/>
      <c r="H71" s="118" t="s">
        <v>44</v>
      </c>
      <c r="I71" s="69"/>
      <c r="J71" s="69"/>
      <c r="K71" s="109"/>
      <c r="L71" s="199"/>
      <c r="M71" s="199"/>
    </row>
    <row r="72" spans="1:13" ht="12" customHeight="1">
      <c r="A72" s="71"/>
      <c r="B72" s="343" t="s">
        <v>1087</v>
      </c>
      <c r="C72" s="238"/>
      <c r="D72" s="1367"/>
      <c r="E72" s="1367"/>
      <c r="F72" s="1367"/>
      <c r="G72" s="1867"/>
      <c r="H72" s="69"/>
      <c r="I72" s="69" t="s">
        <v>452</v>
      </c>
      <c r="J72" s="69"/>
      <c r="K72" s="109"/>
      <c r="L72" s="199"/>
      <c r="M72" s="199"/>
    </row>
    <row r="73" spans="1:13" ht="12" customHeight="1">
      <c r="A73" s="71"/>
      <c r="B73" s="343"/>
      <c r="C73" s="238">
        <v>4</v>
      </c>
      <c r="D73" s="1367">
        <v>4</v>
      </c>
      <c r="E73" s="1367" t="s">
        <v>486</v>
      </c>
      <c r="F73" s="1367">
        <v>11</v>
      </c>
      <c r="G73" s="1867"/>
      <c r="H73" s="69"/>
      <c r="I73" s="69"/>
      <c r="J73" s="69" t="s">
        <v>494</v>
      </c>
      <c r="K73" s="109" t="s">
        <v>1084</v>
      </c>
      <c r="L73" s="199"/>
      <c r="M73" s="199"/>
    </row>
    <row r="74" spans="1:13" ht="12" customHeight="1">
      <c r="A74" s="71"/>
      <c r="B74" s="71"/>
      <c r="C74" s="238">
        <v>4</v>
      </c>
      <c r="D74" s="1367"/>
      <c r="E74" s="1367"/>
      <c r="F74" s="1367"/>
      <c r="G74" s="1867"/>
      <c r="H74" s="69"/>
      <c r="I74" s="69" t="s">
        <v>455</v>
      </c>
      <c r="J74" s="69"/>
      <c r="K74" s="109"/>
      <c r="L74" s="199"/>
      <c r="M74" s="199"/>
    </row>
    <row r="75" spans="1:13" ht="12" customHeight="1">
      <c r="A75" s="343"/>
      <c r="B75" s="343"/>
      <c r="C75" s="238">
        <v>4</v>
      </c>
      <c r="D75" s="1367">
        <v>4</v>
      </c>
      <c r="E75" s="1367" t="s">
        <v>492</v>
      </c>
      <c r="F75" s="1367">
        <v>11</v>
      </c>
      <c r="G75" s="1947"/>
      <c r="H75" s="72"/>
      <c r="I75" s="72"/>
      <c r="J75" s="72" t="s">
        <v>495</v>
      </c>
      <c r="K75" s="2611" t="s">
        <v>1100</v>
      </c>
      <c r="L75" s="199"/>
      <c r="M75" s="199"/>
    </row>
    <row r="76" spans="1:13" ht="12" customHeight="1">
      <c r="A76" s="71"/>
      <c r="B76" s="71"/>
      <c r="C76" s="238"/>
      <c r="D76" s="1367"/>
      <c r="E76" s="1367"/>
      <c r="F76" s="1367"/>
      <c r="G76" s="279"/>
      <c r="H76" s="279"/>
      <c r="I76" s="890"/>
      <c r="J76" s="178"/>
      <c r="K76" s="404" t="s">
        <v>185</v>
      </c>
      <c r="L76" s="199"/>
      <c r="M76" s="199"/>
    </row>
    <row r="77" spans="1:13" ht="12" customHeight="1">
      <c r="A77" s="71"/>
      <c r="B77" s="71"/>
      <c r="C77" s="238"/>
      <c r="D77" s="1367"/>
      <c r="E77" s="1367"/>
      <c r="F77" s="1367"/>
      <c r="G77" s="279"/>
      <c r="H77" s="279"/>
      <c r="I77" s="69"/>
      <c r="J77" s="69"/>
      <c r="K77" s="404" t="s">
        <v>186</v>
      </c>
    </row>
    <row r="78" spans="1:13" ht="9" customHeight="1">
      <c r="A78" s="71"/>
      <c r="B78" s="71"/>
      <c r="C78" s="238"/>
      <c r="D78" s="1367"/>
      <c r="E78" s="1367"/>
      <c r="F78" s="1367"/>
      <c r="G78" s="1856" t="s">
        <v>3</v>
      </c>
      <c r="H78" s="244"/>
      <c r="I78" s="178"/>
      <c r="J78" s="178"/>
      <c r="K78" s="2624" t="s">
        <v>1069</v>
      </c>
    </row>
    <row r="79" spans="1:13" ht="9" customHeight="1">
      <c r="A79" s="71"/>
      <c r="B79" s="71"/>
      <c r="C79" s="238"/>
      <c r="D79" s="1367"/>
      <c r="E79" s="1367"/>
      <c r="F79" s="1367"/>
      <c r="G79" s="1872"/>
      <c r="H79" s="97" t="s">
        <v>228</v>
      </c>
      <c r="I79" s="1762"/>
      <c r="J79" s="549"/>
      <c r="K79" s="2690"/>
    </row>
    <row r="80" spans="1:13" ht="9" customHeight="1">
      <c r="A80" s="71"/>
      <c r="B80" s="71"/>
      <c r="C80" s="238"/>
      <c r="D80" s="1367"/>
      <c r="E80" s="1367"/>
      <c r="F80" s="1367"/>
      <c r="G80" s="1892"/>
      <c r="H80" s="173"/>
      <c r="I80" s="550"/>
      <c r="J80" s="173"/>
      <c r="K80" s="1928"/>
    </row>
    <row r="81" spans="1:11" ht="12.75" customHeight="1">
      <c r="A81" s="71"/>
      <c r="B81" s="71"/>
      <c r="C81" s="238"/>
      <c r="D81" s="1367"/>
      <c r="E81" s="1367"/>
      <c r="F81" s="1367"/>
      <c r="G81" s="1819">
        <v>1405</v>
      </c>
      <c r="H81" s="1017" t="s">
        <v>45</v>
      </c>
      <c r="I81" s="1034"/>
      <c r="J81" s="103"/>
      <c r="K81" s="403"/>
    </row>
    <row r="82" spans="1:11" ht="12" customHeight="1">
      <c r="B82" s="71"/>
      <c r="C82" s="238">
        <v>6</v>
      </c>
      <c r="D82" s="1367"/>
      <c r="E82" s="1367"/>
      <c r="F82" s="1367"/>
      <c r="G82" s="1820"/>
      <c r="H82" s="118" t="s">
        <v>46</v>
      </c>
      <c r="I82" s="69"/>
      <c r="J82" s="69"/>
      <c r="K82" s="109"/>
    </row>
    <row r="83" spans="1:11" ht="12" customHeight="1">
      <c r="B83" s="71"/>
      <c r="C83" s="238"/>
      <c r="D83" s="1367"/>
      <c r="E83" s="1367"/>
      <c r="F83" s="1367"/>
      <c r="G83" s="1820"/>
      <c r="H83" s="118"/>
      <c r="I83" s="69" t="s">
        <v>458</v>
      </c>
      <c r="J83" s="69"/>
      <c r="K83" s="109"/>
    </row>
    <row r="84" spans="1:11" ht="12" customHeight="1">
      <c r="B84" s="71"/>
      <c r="C84" s="238">
        <v>1</v>
      </c>
      <c r="D84" s="1367">
        <v>5</v>
      </c>
      <c r="E84" s="1367" t="s">
        <v>463</v>
      </c>
      <c r="F84" s="1367">
        <v>8</v>
      </c>
      <c r="G84" s="1820"/>
      <c r="H84" s="118"/>
      <c r="I84" s="69"/>
      <c r="J84" s="1037" t="s">
        <v>496</v>
      </c>
      <c r="K84" s="109" t="s">
        <v>1077</v>
      </c>
    </row>
    <row r="85" spans="1:11" ht="12" customHeight="1">
      <c r="B85" s="71"/>
      <c r="C85" s="238">
        <v>1</v>
      </c>
      <c r="D85" s="1367"/>
      <c r="E85" s="1367"/>
      <c r="F85" s="1367"/>
      <c r="G85" s="1820"/>
      <c r="H85" s="69"/>
      <c r="I85" s="69" t="s">
        <v>452</v>
      </c>
      <c r="J85" s="69"/>
      <c r="K85" s="109"/>
    </row>
    <row r="86" spans="1:11" ht="12" customHeight="1">
      <c r="B86" s="71"/>
      <c r="C86" s="238">
        <v>1</v>
      </c>
      <c r="D86" s="1367">
        <v>5</v>
      </c>
      <c r="E86" s="1367" t="s">
        <v>465</v>
      </c>
      <c r="F86" s="1367">
        <v>8</v>
      </c>
      <c r="G86" s="1820"/>
      <c r="H86" s="69"/>
      <c r="I86" s="69"/>
      <c r="J86" s="1037" t="s">
        <v>497</v>
      </c>
      <c r="K86" s="109" t="s">
        <v>1084</v>
      </c>
    </row>
    <row r="87" spans="1:11" ht="12" customHeight="1">
      <c r="B87" s="71"/>
      <c r="C87" s="238"/>
      <c r="D87" s="1367"/>
      <c r="E87" s="1367"/>
      <c r="F87" s="1367"/>
      <c r="G87" s="1820"/>
      <c r="H87" s="69"/>
      <c r="I87" s="69" t="s">
        <v>455</v>
      </c>
      <c r="J87" s="1037"/>
      <c r="K87" s="109"/>
    </row>
    <row r="88" spans="1:11" ht="12" customHeight="1">
      <c r="B88" s="71"/>
      <c r="C88" s="238"/>
      <c r="D88" s="1367">
        <v>5</v>
      </c>
      <c r="E88" s="1367" t="s">
        <v>498</v>
      </c>
      <c r="F88" s="1367">
        <v>8</v>
      </c>
      <c r="G88" s="1820"/>
      <c r="H88" s="69"/>
      <c r="I88" s="69"/>
      <c r="J88" s="1037" t="s">
        <v>499</v>
      </c>
      <c r="K88" s="109" t="s">
        <v>1101</v>
      </c>
    </row>
    <row r="89" spans="1:11" ht="12" customHeight="1">
      <c r="B89" s="71"/>
      <c r="C89" s="238">
        <v>1</v>
      </c>
      <c r="D89" s="1367"/>
      <c r="E89" s="1367"/>
      <c r="F89" s="1367"/>
      <c r="G89" s="1820"/>
      <c r="H89" s="118" t="s">
        <v>47</v>
      </c>
      <c r="I89" s="69"/>
      <c r="J89" s="69"/>
      <c r="K89" s="109"/>
    </row>
    <row r="90" spans="1:11" ht="12" customHeight="1">
      <c r="B90" s="71"/>
      <c r="C90" s="238"/>
      <c r="D90" s="1367"/>
      <c r="E90" s="1367"/>
      <c r="F90" s="1367"/>
      <c r="G90" s="1820"/>
      <c r="H90" s="69"/>
      <c r="I90" s="69" t="s">
        <v>452</v>
      </c>
      <c r="J90" s="69"/>
      <c r="K90" s="109"/>
    </row>
    <row r="91" spans="1:11" ht="12" customHeight="1">
      <c r="B91" s="71"/>
      <c r="C91" s="238">
        <v>7</v>
      </c>
      <c r="D91" s="1367">
        <v>5</v>
      </c>
      <c r="E91" s="1367" t="s">
        <v>465</v>
      </c>
      <c r="F91" s="1367">
        <v>8</v>
      </c>
      <c r="G91" s="1820"/>
      <c r="H91" s="69"/>
      <c r="J91" s="69" t="s">
        <v>500</v>
      </c>
      <c r="K91" s="109" t="s">
        <v>1097</v>
      </c>
    </row>
    <row r="92" spans="1:11" ht="12" customHeight="1">
      <c r="A92" s="71"/>
      <c r="B92" s="71" t="s">
        <v>1070</v>
      </c>
      <c r="C92" s="238"/>
      <c r="D92" s="1367"/>
      <c r="E92" s="1367"/>
      <c r="F92" s="1367"/>
      <c r="G92" s="1820"/>
      <c r="H92" s="414" t="s">
        <v>48</v>
      </c>
      <c r="I92" s="69"/>
      <c r="K92" s="109"/>
    </row>
    <row r="93" spans="1:11" ht="12" customHeight="1">
      <c r="A93" s="71"/>
      <c r="B93" s="71"/>
      <c r="C93" s="238">
        <v>5</v>
      </c>
      <c r="D93" s="1367"/>
      <c r="E93" s="1367"/>
      <c r="F93" s="1367"/>
      <c r="G93" s="1820"/>
      <c r="H93" s="118"/>
      <c r="I93" s="69" t="s">
        <v>458</v>
      </c>
      <c r="K93" s="109"/>
    </row>
    <row r="94" spans="1:11" ht="12" customHeight="1">
      <c r="A94" s="71"/>
      <c r="B94" s="71"/>
      <c r="C94" s="238">
        <v>5</v>
      </c>
      <c r="D94" s="1367">
        <v>5</v>
      </c>
      <c r="E94" s="1367" t="s">
        <v>501</v>
      </c>
      <c r="F94" s="1367">
        <v>11</v>
      </c>
      <c r="G94" s="1820"/>
      <c r="H94" s="118"/>
      <c r="I94" s="69"/>
      <c r="J94" s="82" t="s">
        <v>502</v>
      </c>
      <c r="K94" s="109" t="s">
        <v>1077</v>
      </c>
    </row>
    <row r="95" spans="1:11" ht="12" customHeight="1">
      <c r="A95" s="71"/>
      <c r="B95" s="71" t="s">
        <v>1078</v>
      </c>
      <c r="C95" s="238"/>
      <c r="D95" s="1367"/>
      <c r="E95" s="1367"/>
      <c r="F95" s="1367"/>
      <c r="G95" s="1820"/>
      <c r="H95" s="69"/>
      <c r="I95" s="69" t="s">
        <v>452</v>
      </c>
      <c r="K95" s="109"/>
    </row>
    <row r="96" spans="1:11" ht="12" customHeight="1">
      <c r="B96" s="71" t="s">
        <v>1079</v>
      </c>
      <c r="C96" s="238"/>
      <c r="D96" s="1367">
        <v>5</v>
      </c>
      <c r="E96" s="1367" t="s">
        <v>482</v>
      </c>
      <c r="F96" s="1367">
        <v>11</v>
      </c>
      <c r="G96" s="1820"/>
      <c r="H96" s="69"/>
      <c r="J96" s="69" t="s">
        <v>503</v>
      </c>
      <c r="K96" s="109" t="s">
        <v>1084</v>
      </c>
    </row>
    <row r="97" spans="2:11" ht="12" customHeight="1">
      <c r="B97" s="71"/>
      <c r="C97" s="238"/>
      <c r="D97" s="1367">
        <v>5</v>
      </c>
      <c r="E97" s="1367" t="s">
        <v>482</v>
      </c>
      <c r="F97" s="1367">
        <v>11</v>
      </c>
      <c r="G97" s="1820"/>
      <c r="H97" s="69"/>
      <c r="J97" s="69" t="s">
        <v>504</v>
      </c>
      <c r="K97" s="109" t="s">
        <v>1084</v>
      </c>
    </row>
    <row r="98" spans="2:11" ht="12" customHeight="1">
      <c r="B98" s="71"/>
      <c r="C98" s="238"/>
      <c r="D98" s="1367">
        <v>5</v>
      </c>
      <c r="E98" s="1367" t="s">
        <v>482</v>
      </c>
      <c r="F98" s="1367">
        <v>11</v>
      </c>
      <c r="G98" s="1820"/>
      <c r="H98" s="69"/>
      <c r="J98" s="69" t="s">
        <v>505</v>
      </c>
      <c r="K98" s="109" t="s">
        <v>1084</v>
      </c>
    </row>
    <row r="99" spans="2:11" ht="12" customHeight="1">
      <c r="B99" s="71"/>
      <c r="C99" s="238">
        <v>5</v>
      </c>
      <c r="D99" s="1367">
        <v>5</v>
      </c>
      <c r="E99" s="1367" t="s">
        <v>482</v>
      </c>
      <c r="F99" s="1367">
        <v>11</v>
      </c>
      <c r="G99" s="1820"/>
      <c r="H99" s="69"/>
      <c r="I99" s="69"/>
      <c r="J99" s="69" t="s">
        <v>506</v>
      </c>
      <c r="K99" s="109" t="s">
        <v>1084</v>
      </c>
    </row>
    <row r="100" spans="2:11" ht="12" customHeight="1">
      <c r="B100" s="71"/>
      <c r="C100" s="238">
        <v>7</v>
      </c>
      <c r="D100" s="1367"/>
      <c r="E100" s="1367"/>
      <c r="F100" s="1367"/>
      <c r="G100" s="1820"/>
      <c r="H100" s="69"/>
      <c r="I100" s="69" t="s">
        <v>455</v>
      </c>
      <c r="K100" s="109"/>
    </row>
    <row r="101" spans="2:11" s="71" customFormat="1" ht="12" customHeight="1">
      <c r="B101" s="71" t="s">
        <v>1087</v>
      </c>
      <c r="C101" s="238"/>
      <c r="D101" s="1367">
        <v>5</v>
      </c>
      <c r="E101" s="1367" t="s">
        <v>507</v>
      </c>
      <c r="F101" s="1367">
        <v>11</v>
      </c>
      <c r="G101" s="1820"/>
      <c r="H101" s="69"/>
      <c r="I101" s="69"/>
      <c r="J101" s="69" t="s">
        <v>508</v>
      </c>
      <c r="K101" s="109" t="s">
        <v>1102</v>
      </c>
    </row>
    <row r="102" spans="2:11" ht="12.75" customHeight="1">
      <c r="B102" s="71"/>
      <c r="C102" s="238"/>
      <c r="D102" s="1367"/>
      <c r="E102" s="1367"/>
      <c r="F102" s="1367"/>
      <c r="G102" s="1819">
        <v>1406</v>
      </c>
      <c r="H102" s="124" t="s">
        <v>50</v>
      </c>
      <c r="I102" s="114"/>
      <c r="J102" s="114"/>
      <c r="K102" s="2693"/>
    </row>
    <row r="103" spans="2:11" ht="12" customHeight="1">
      <c r="B103" s="71"/>
      <c r="C103" s="238">
        <v>1</v>
      </c>
      <c r="D103" s="1367"/>
      <c r="E103" s="1367"/>
      <c r="F103" s="1367"/>
      <c r="G103" s="1820"/>
      <c r="H103" s="118" t="s">
        <v>51</v>
      </c>
      <c r="I103" s="69"/>
      <c r="J103" s="69"/>
      <c r="K103" s="109"/>
    </row>
    <row r="104" spans="2:11" ht="12" customHeight="1">
      <c r="B104" s="71"/>
      <c r="C104" s="238"/>
      <c r="D104" s="1367"/>
      <c r="E104" s="1367"/>
      <c r="F104" s="1367"/>
      <c r="G104" s="1820"/>
      <c r="H104" s="69"/>
      <c r="I104" s="69" t="s">
        <v>452</v>
      </c>
      <c r="J104" s="69"/>
      <c r="K104" s="109"/>
    </row>
    <row r="105" spans="2:11" ht="12" customHeight="1">
      <c r="B105" s="71"/>
      <c r="C105" s="238">
        <v>3</v>
      </c>
      <c r="D105" s="1367">
        <v>6</v>
      </c>
      <c r="E105" s="1367" t="s">
        <v>509</v>
      </c>
      <c r="F105" s="1367">
        <v>11</v>
      </c>
      <c r="G105" s="1820"/>
      <c r="H105" s="69"/>
      <c r="I105" s="69"/>
      <c r="J105" s="69" t="s">
        <v>510</v>
      </c>
      <c r="K105" s="109" t="s">
        <v>1084</v>
      </c>
    </row>
    <row r="106" spans="2:11" ht="12" customHeight="1">
      <c r="B106" s="71"/>
      <c r="C106" s="238">
        <v>3</v>
      </c>
      <c r="D106" s="1367"/>
      <c r="E106" s="1367"/>
      <c r="F106" s="1367"/>
      <c r="G106" s="1820"/>
      <c r="H106" s="69"/>
      <c r="I106" s="69" t="s">
        <v>455</v>
      </c>
      <c r="J106" s="69"/>
      <c r="K106" s="109"/>
    </row>
    <row r="107" spans="2:11" ht="12" customHeight="1">
      <c r="B107" s="71"/>
      <c r="C107" s="238"/>
      <c r="D107" s="1367">
        <v>6</v>
      </c>
      <c r="E107" s="1367" t="s">
        <v>511</v>
      </c>
      <c r="F107" s="1367">
        <v>11</v>
      </c>
      <c r="G107" s="1820"/>
      <c r="H107" s="69"/>
      <c r="I107" s="69"/>
      <c r="J107" s="69" t="s">
        <v>512</v>
      </c>
      <c r="K107" s="109" t="s">
        <v>1103</v>
      </c>
    </row>
    <row r="108" spans="2:11" ht="12" customHeight="1">
      <c r="B108" s="71"/>
      <c r="C108" s="238">
        <v>5</v>
      </c>
      <c r="D108" s="1367">
        <v>6</v>
      </c>
      <c r="E108" s="1367" t="s">
        <v>511</v>
      </c>
      <c r="F108" s="1367">
        <v>11</v>
      </c>
      <c r="G108" s="1820"/>
      <c r="H108" s="69"/>
      <c r="I108" s="69"/>
      <c r="J108" s="69" t="s">
        <v>513</v>
      </c>
      <c r="K108" s="109" t="s">
        <v>1103</v>
      </c>
    </row>
    <row r="109" spans="2:11" ht="12" customHeight="1">
      <c r="B109" s="71"/>
      <c r="C109" s="238"/>
      <c r="D109" s="1367">
        <v>6</v>
      </c>
      <c r="E109" s="1367" t="s">
        <v>511</v>
      </c>
      <c r="F109" s="1367">
        <v>11</v>
      </c>
      <c r="G109" s="1820"/>
      <c r="H109" s="69"/>
      <c r="I109" s="69"/>
      <c r="J109" s="69" t="s">
        <v>514</v>
      </c>
      <c r="K109" s="109" t="s">
        <v>1103</v>
      </c>
    </row>
    <row r="110" spans="2:11" ht="12" customHeight="1">
      <c r="B110" s="71"/>
      <c r="C110" s="238"/>
      <c r="D110" s="1367">
        <v>6</v>
      </c>
      <c r="E110" s="1367" t="s">
        <v>511</v>
      </c>
      <c r="F110" s="1367">
        <v>11</v>
      </c>
      <c r="G110" s="1820"/>
      <c r="H110" s="69"/>
      <c r="I110" s="69"/>
      <c r="J110" s="69" t="s">
        <v>515</v>
      </c>
      <c r="K110" s="109" t="s">
        <v>1103</v>
      </c>
    </row>
    <row r="111" spans="2:11" ht="12" customHeight="1">
      <c r="B111" s="71"/>
      <c r="C111" s="238"/>
      <c r="D111" s="1367">
        <v>6</v>
      </c>
      <c r="E111" s="1367" t="s">
        <v>511</v>
      </c>
      <c r="F111" s="1367">
        <v>11</v>
      </c>
      <c r="G111" s="1820"/>
      <c r="H111" s="69"/>
      <c r="I111" s="69"/>
      <c r="J111" s="69" t="s">
        <v>516</v>
      </c>
      <c r="K111" s="109" t="s">
        <v>1103</v>
      </c>
    </row>
    <row r="112" spans="2:11" ht="12" customHeight="1">
      <c r="B112" s="71"/>
      <c r="C112" s="238"/>
      <c r="D112" s="1367">
        <v>6</v>
      </c>
      <c r="E112" s="1367" t="s">
        <v>511</v>
      </c>
      <c r="F112" s="1367">
        <v>11</v>
      </c>
      <c r="G112" s="1820"/>
      <c r="H112" s="69"/>
      <c r="I112" s="69"/>
      <c r="J112" s="69" t="s">
        <v>517</v>
      </c>
      <c r="K112" s="109" t="s">
        <v>1103</v>
      </c>
    </row>
    <row r="113" spans="2:11" ht="12" customHeight="1">
      <c r="B113" s="71"/>
      <c r="C113" s="238"/>
      <c r="D113" s="1367">
        <v>6</v>
      </c>
      <c r="E113" s="1367" t="s">
        <v>511</v>
      </c>
      <c r="F113" s="1367">
        <v>11</v>
      </c>
      <c r="G113" s="1820"/>
      <c r="H113" s="69"/>
      <c r="I113" s="69"/>
      <c r="J113" s="69" t="s">
        <v>518</v>
      </c>
      <c r="K113" s="109" t="s">
        <v>1103</v>
      </c>
    </row>
    <row r="114" spans="2:11" ht="12" customHeight="1">
      <c r="B114" s="71"/>
      <c r="C114" s="238"/>
      <c r="D114" s="1367">
        <v>6</v>
      </c>
      <c r="E114" s="1367" t="s">
        <v>511</v>
      </c>
      <c r="F114" s="1367">
        <v>11</v>
      </c>
      <c r="G114" s="1820"/>
      <c r="H114" s="69"/>
      <c r="I114" s="69"/>
      <c r="J114" s="69" t="s">
        <v>519</v>
      </c>
      <c r="K114" s="109" t="s">
        <v>1103</v>
      </c>
    </row>
    <row r="115" spans="2:11" ht="12" customHeight="1">
      <c r="B115" s="71"/>
      <c r="C115" s="238"/>
      <c r="D115" s="1367">
        <v>6</v>
      </c>
      <c r="E115" s="1367" t="s">
        <v>511</v>
      </c>
      <c r="F115" s="1367">
        <v>11</v>
      </c>
      <c r="G115" s="1820"/>
      <c r="H115" s="69"/>
      <c r="I115" s="69"/>
      <c r="J115" s="69" t="s">
        <v>520</v>
      </c>
      <c r="K115" s="109" t="s">
        <v>1103</v>
      </c>
    </row>
    <row r="116" spans="2:11" ht="12" customHeight="1">
      <c r="B116" s="71"/>
      <c r="C116" s="238"/>
      <c r="D116" s="1367">
        <v>6</v>
      </c>
      <c r="E116" s="1367" t="s">
        <v>511</v>
      </c>
      <c r="F116" s="1367">
        <v>11</v>
      </c>
      <c r="G116" s="1820"/>
      <c r="H116" s="69"/>
      <c r="I116" s="69"/>
      <c r="J116" s="69" t="s">
        <v>521</v>
      </c>
      <c r="K116" s="109" t="s">
        <v>1103</v>
      </c>
    </row>
    <row r="117" spans="2:11" ht="12" customHeight="1">
      <c r="B117" s="71"/>
      <c r="C117" s="238"/>
      <c r="D117" s="1367"/>
      <c r="E117" s="1367"/>
      <c r="F117" s="1367"/>
      <c r="G117" s="1820"/>
      <c r="H117" s="118" t="s">
        <v>52</v>
      </c>
      <c r="I117" s="69"/>
      <c r="J117" s="69"/>
      <c r="K117" s="109"/>
    </row>
    <row r="118" spans="2:11" ht="12" customHeight="1">
      <c r="B118" s="71"/>
      <c r="C118" s="238"/>
      <c r="D118" s="1367"/>
      <c r="E118" s="1367"/>
      <c r="F118" s="1367"/>
      <c r="G118" s="1820"/>
      <c r="H118" s="69"/>
      <c r="I118" s="69" t="s">
        <v>452</v>
      </c>
      <c r="J118" s="69"/>
      <c r="K118" s="109"/>
    </row>
    <row r="119" spans="2:11" ht="12" customHeight="1">
      <c r="B119" s="71"/>
      <c r="C119" s="238"/>
      <c r="D119" s="1367">
        <v>6</v>
      </c>
      <c r="E119" s="1367" t="s">
        <v>509</v>
      </c>
      <c r="F119" s="1367">
        <v>10</v>
      </c>
      <c r="G119" s="1820"/>
      <c r="H119" s="69"/>
      <c r="I119" s="69"/>
      <c r="J119" s="69" t="s">
        <v>522</v>
      </c>
      <c r="K119" s="109" t="s">
        <v>1084</v>
      </c>
    </row>
    <row r="120" spans="2:11" ht="12" customHeight="1">
      <c r="B120" s="71"/>
      <c r="C120" s="238"/>
      <c r="D120" s="1367"/>
      <c r="E120" s="1367"/>
      <c r="F120" s="1367"/>
      <c r="G120" s="1820"/>
      <c r="H120" s="118" t="s">
        <v>54</v>
      </c>
      <c r="I120" s="69"/>
      <c r="J120" s="69"/>
      <c r="K120" s="109"/>
    </row>
    <row r="121" spans="2:11" ht="12" customHeight="1">
      <c r="B121" s="71"/>
      <c r="C121" s="238"/>
      <c r="D121" s="1367"/>
      <c r="E121" s="1367"/>
      <c r="F121" s="1367"/>
      <c r="G121" s="1820"/>
      <c r="H121" s="118"/>
      <c r="I121" s="69" t="s">
        <v>458</v>
      </c>
      <c r="J121" s="69"/>
      <c r="K121" s="109"/>
    </row>
    <row r="122" spans="2:11" ht="12" customHeight="1">
      <c r="B122" s="71"/>
      <c r="C122" s="238"/>
      <c r="D122" s="1367">
        <v>6</v>
      </c>
      <c r="E122" s="1367" t="s">
        <v>523</v>
      </c>
      <c r="F122" s="1367">
        <v>10</v>
      </c>
      <c r="G122" s="1820"/>
      <c r="H122" s="69"/>
      <c r="I122" s="69"/>
      <c r="J122" s="69" t="s">
        <v>524</v>
      </c>
      <c r="K122" s="109" t="s">
        <v>1077</v>
      </c>
    </row>
    <row r="123" spans="2:11" ht="12" customHeight="1">
      <c r="B123" s="71"/>
      <c r="C123" s="238"/>
      <c r="D123" s="1367"/>
      <c r="E123" s="1367"/>
      <c r="F123" s="1367"/>
      <c r="G123" s="1820"/>
      <c r="H123" s="69"/>
      <c r="I123" s="69" t="s">
        <v>452</v>
      </c>
      <c r="J123" s="69"/>
      <c r="K123" s="109"/>
    </row>
    <row r="124" spans="2:11" ht="12" customHeight="1">
      <c r="B124" s="71"/>
      <c r="C124" s="238"/>
      <c r="D124" s="1367">
        <v>6</v>
      </c>
      <c r="E124" s="1367" t="s">
        <v>465</v>
      </c>
      <c r="F124" s="1367">
        <v>11</v>
      </c>
      <c r="G124" s="1855"/>
      <c r="H124" s="69"/>
      <c r="I124" s="69"/>
      <c r="J124" s="69" t="s">
        <v>525</v>
      </c>
      <c r="K124" s="109" t="s">
        <v>1084</v>
      </c>
    </row>
    <row r="125" spans="2:11" ht="12.75" customHeight="1">
      <c r="B125" s="71"/>
      <c r="C125" s="238"/>
      <c r="D125" s="1367"/>
      <c r="E125" s="1367"/>
      <c r="F125" s="1367"/>
      <c r="G125" s="1821">
        <v>1407</v>
      </c>
      <c r="H125" s="124" t="s">
        <v>55</v>
      </c>
      <c r="I125" s="114"/>
      <c r="J125" s="114"/>
      <c r="K125" s="2693"/>
    </row>
    <row r="126" spans="2:11" ht="12" customHeight="1">
      <c r="B126" s="71"/>
      <c r="C126" s="238"/>
      <c r="D126" s="1367"/>
      <c r="E126" s="1367"/>
      <c r="F126" s="1367"/>
      <c r="G126" s="1822"/>
      <c r="H126" s="118" t="s">
        <v>56</v>
      </c>
      <c r="I126" s="1040"/>
      <c r="J126" s="1040"/>
      <c r="K126" s="109"/>
    </row>
    <row r="127" spans="2:11" ht="12" customHeight="1">
      <c r="B127" s="71"/>
      <c r="C127" s="238"/>
      <c r="D127" s="1367"/>
      <c r="E127" s="1367"/>
      <c r="F127" s="1367"/>
      <c r="G127" s="1822"/>
      <c r="H127" s="1031"/>
      <c r="I127" s="7" t="s">
        <v>452</v>
      </c>
      <c r="J127" s="69"/>
      <c r="K127" s="109"/>
    </row>
    <row r="128" spans="2:11" ht="12" customHeight="1">
      <c r="B128" s="71"/>
      <c r="C128" s="238"/>
      <c r="D128" s="1367">
        <v>7</v>
      </c>
      <c r="E128" s="1367" t="s">
        <v>526</v>
      </c>
      <c r="F128" s="1367">
        <v>11</v>
      </c>
      <c r="G128" s="1822"/>
      <c r="H128" s="1031"/>
      <c r="I128" s="7"/>
      <c r="J128" s="69" t="s">
        <v>908</v>
      </c>
      <c r="K128" s="109" t="s">
        <v>1084</v>
      </c>
    </row>
    <row r="129" spans="2:11" ht="12" customHeight="1">
      <c r="B129" s="71"/>
      <c r="C129" s="238"/>
      <c r="D129" s="1367">
        <v>7</v>
      </c>
      <c r="E129" s="1367" t="s">
        <v>526</v>
      </c>
      <c r="F129" s="1367">
        <v>11</v>
      </c>
      <c r="G129" s="1822"/>
      <c r="H129" s="1031"/>
      <c r="I129" s="7"/>
      <c r="J129" s="69" t="s">
        <v>528</v>
      </c>
      <c r="K129" s="109" t="s">
        <v>1084</v>
      </c>
    </row>
    <row r="130" spans="2:11" ht="12" customHeight="1">
      <c r="B130" s="71"/>
      <c r="C130" s="238"/>
      <c r="D130" s="1367"/>
      <c r="E130" s="1367"/>
      <c r="F130" s="1367"/>
      <c r="G130" s="1822"/>
      <c r="H130" s="118" t="s">
        <v>71</v>
      </c>
      <c r="I130" s="118"/>
      <c r="J130" s="602"/>
      <c r="K130" s="109"/>
    </row>
    <row r="131" spans="2:11" ht="12" customHeight="1">
      <c r="B131" s="71"/>
      <c r="C131" s="238"/>
      <c r="D131" s="1367"/>
      <c r="E131" s="1367"/>
      <c r="F131" s="1367"/>
      <c r="G131" s="1822"/>
      <c r="H131" s="69"/>
      <c r="I131" s="69" t="s">
        <v>452</v>
      </c>
      <c r="K131" s="109"/>
    </row>
    <row r="132" spans="2:11" ht="12" customHeight="1">
      <c r="B132" s="71"/>
      <c r="C132" s="238"/>
      <c r="D132" s="1367">
        <v>7</v>
      </c>
      <c r="E132" s="1367" t="s">
        <v>486</v>
      </c>
      <c r="F132" s="1367">
        <v>10</v>
      </c>
      <c r="G132" s="1822"/>
      <c r="H132" s="69"/>
      <c r="I132" s="69"/>
      <c r="J132" s="69" t="s">
        <v>529</v>
      </c>
      <c r="K132" s="109" t="s">
        <v>1084</v>
      </c>
    </row>
    <row r="133" spans="2:11" ht="12.75" customHeight="1">
      <c r="B133" s="71"/>
      <c r="C133" s="238"/>
      <c r="D133" s="1367"/>
      <c r="E133" s="1367"/>
      <c r="F133" s="1367"/>
      <c r="G133" s="1344"/>
      <c r="H133" s="127" t="s">
        <v>58</v>
      </c>
      <c r="I133" s="114"/>
      <c r="J133" s="114"/>
      <c r="K133" s="2698"/>
    </row>
    <row r="134" spans="2:11" ht="12" customHeight="1">
      <c r="B134" s="71"/>
      <c r="C134" s="238"/>
      <c r="D134" s="1367"/>
      <c r="E134" s="1367"/>
      <c r="F134" s="1367"/>
      <c r="G134" s="1345"/>
      <c r="H134" s="118" t="s">
        <v>62</v>
      </c>
      <c r="I134" s="71"/>
      <c r="J134" s="69"/>
      <c r="K134" s="440"/>
    </row>
    <row r="135" spans="2:11" ht="12" customHeight="1">
      <c r="B135" s="71"/>
      <c r="C135" s="238"/>
      <c r="D135" s="1367"/>
      <c r="E135" s="1367"/>
      <c r="F135" s="1367"/>
      <c r="G135" s="1345">
        <v>1408</v>
      </c>
      <c r="H135" s="615"/>
      <c r="I135" s="69" t="s">
        <v>452</v>
      </c>
      <c r="J135" s="69"/>
      <c r="K135" s="440"/>
    </row>
    <row r="136" spans="2:11" ht="12" customHeight="1">
      <c r="B136" s="71"/>
      <c r="C136" s="238"/>
      <c r="D136" s="1367"/>
      <c r="E136" s="1367"/>
      <c r="F136" s="1367"/>
      <c r="G136" s="1345"/>
      <c r="H136" s="615"/>
      <c r="I136" s="69"/>
      <c r="J136" s="69" t="s">
        <v>1104</v>
      </c>
      <c r="K136" s="109" t="s">
        <v>1084</v>
      </c>
    </row>
    <row r="137" spans="2:11" ht="12" customHeight="1">
      <c r="B137" s="71"/>
      <c r="C137" s="238"/>
      <c r="D137" s="1367"/>
      <c r="E137" s="1367"/>
      <c r="F137" s="1367"/>
      <c r="G137" s="1346"/>
      <c r="H137" s="335"/>
      <c r="I137" s="72"/>
      <c r="J137" s="72" t="s">
        <v>1105</v>
      </c>
      <c r="K137" s="109" t="s">
        <v>1094</v>
      </c>
    </row>
    <row r="138" spans="2:11" ht="12.75" customHeight="1">
      <c r="B138" s="71"/>
      <c r="C138" s="238"/>
      <c r="D138" s="1367"/>
      <c r="E138" s="1367"/>
      <c r="F138" s="1367"/>
      <c r="G138" s="1821"/>
      <c r="H138" s="2699" t="s">
        <v>63</v>
      </c>
      <c r="I138" s="2700"/>
      <c r="J138" s="2700"/>
      <c r="K138" s="2701"/>
    </row>
    <row r="139" spans="2:11" s="71" customFormat="1" ht="12" customHeight="1">
      <c r="C139" s="238">
        <v>1</v>
      </c>
      <c r="D139" s="1367"/>
      <c r="E139" s="1367"/>
      <c r="F139" s="1367"/>
      <c r="G139" s="1822"/>
      <c r="H139" s="263" t="s">
        <v>64</v>
      </c>
      <c r="I139" s="178"/>
      <c r="J139" s="1413"/>
      <c r="K139" s="255"/>
    </row>
    <row r="140" spans="2:11" ht="12" customHeight="1">
      <c r="B140" s="71"/>
      <c r="C140" s="238"/>
      <c r="D140" s="1367"/>
      <c r="E140" s="1367"/>
      <c r="F140" s="1367"/>
      <c r="G140" s="1822"/>
      <c r="H140" s="118"/>
      <c r="I140" s="69" t="s">
        <v>452</v>
      </c>
      <c r="J140" s="71"/>
      <c r="K140" s="109"/>
    </row>
    <row r="141" spans="2:11" ht="12" customHeight="1">
      <c r="B141" s="71"/>
      <c r="C141" s="238">
        <v>6</v>
      </c>
      <c r="D141" s="1367">
        <v>9</v>
      </c>
      <c r="E141" s="1367" t="s">
        <v>482</v>
      </c>
      <c r="F141" s="1367">
        <v>10</v>
      </c>
      <c r="G141" s="1822"/>
      <c r="H141" s="69"/>
      <c r="I141" s="69"/>
      <c r="J141" s="69" t="s">
        <v>533</v>
      </c>
      <c r="K141" s="109" t="s">
        <v>1094</v>
      </c>
    </row>
    <row r="142" spans="2:11" ht="12" customHeight="1">
      <c r="B142" s="71"/>
      <c r="C142" s="238"/>
      <c r="D142" s="1367"/>
      <c r="E142" s="1367"/>
      <c r="F142" s="1367"/>
      <c r="G142" s="1822"/>
      <c r="H142" s="118" t="s">
        <v>133</v>
      </c>
      <c r="I142" s="2216"/>
      <c r="J142" s="2216"/>
      <c r="K142" s="109"/>
    </row>
    <row r="143" spans="2:11" ht="12" customHeight="1">
      <c r="B143" s="71"/>
      <c r="C143" s="238"/>
      <c r="D143" s="1367"/>
      <c r="E143" s="1367"/>
      <c r="F143" s="1367"/>
      <c r="G143" s="1822"/>
      <c r="H143" s="2228"/>
      <c r="I143" s="69" t="s">
        <v>458</v>
      </c>
      <c r="J143" s="69"/>
      <c r="K143" s="109"/>
    </row>
    <row r="144" spans="2:11" ht="12" customHeight="1">
      <c r="B144" s="71"/>
      <c r="C144" s="238"/>
      <c r="D144" s="1367">
        <v>9</v>
      </c>
      <c r="E144" s="1367" t="s">
        <v>463</v>
      </c>
      <c r="F144" s="1367">
        <v>6</v>
      </c>
      <c r="G144" s="1822"/>
      <c r="H144" s="2228"/>
      <c r="I144" s="69"/>
      <c r="J144" s="69" t="s">
        <v>189</v>
      </c>
      <c r="K144" s="109" t="s">
        <v>1077</v>
      </c>
    </row>
    <row r="145" spans="2:11" ht="12" customHeight="1">
      <c r="B145" s="71"/>
      <c r="C145" s="238"/>
      <c r="D145" s="1367"/>
      <c r="E145" s="1367"/>
      <c r="F145" s="1367"/>
      <c r="G145" s="1822"/>
      <c r="H145" s="2228"/>
      <c r="I145" s="69" t="s">
        <v>452</v>
      </c>
      <c r="J145" s="69"/>
      <c r="K145" s="109"/>
    </row>
    <row r="146" spans="2:11" ht="12" customHeight="1">
      <c r="B146" s="71"/>
      <c r="C146" s="238"/>
      <c r="D146" s="1367">
        <v>9</v>
      </c>
      <c r="E146" s="1367" t="s">
        <v>465</v>
      </c>
      <c r="F146" s="1367">
        <v>6</v>
      </c>
      <c r="G146" s="1822"/>
      <c r="H146" s="2228"/>
      <c r="I146" s="69"/>
      <c r="J146" s="69" t="s">
        <v>189</v>
      </c>
      <c r="K146" s="109" t="s">
        <v>1084</v>
      </c>
    </row>
    <row r="147" spans="2:11" ht="12" customHeight="1">
      <c r="B147" s="71"/>
      <c r="C147" s="238"/>
      <c r="D147" s="1367"/>
      <c r="E147" s="1367"/>
      <c r="F147" s="1367"/>
      <c r="G147" s="1345"/>
      <c r="H147" s="118" t="s">
        <v>910</v>
      </c>
      <c r="I147" s="69"/>
      <c r="J147" s="69"/>
      <c r="K147" s="109"/>
    </row>
    <row r="148" spans="2:11" ht="12" customHeight="1">
      <c r="B148" s="71"/>
      <c r="C148" s="238"/>
      <c r="D148" s="1367"/>
      <c r="E148" s="1367"/>
      <c r="F148" s="1367"/>
      <c r="G148" s="1349"/>
      <c r="H148" s="2214"/>
      <c r="I148" s="69" t="s">
        <v>455</v>
      </c>
      <c r="J148" s="69"/>
      <c r="K148" s="109"/>
    </row>
    <row r="149" spans="2:11" ht="12" customHeight="1">
      <c r="B149" s="71"/>
      <c r="C149" s="238"/>
      <c r="D149" s="1367"/>
      <c r="E149" s="1367"/>
      <c r="F149" s="1367"/>
      <c r="G149" s="1346"/>
      <c r="H149" s="2702"/>
      <c r="I149" s="72"/>
      <c r="J149" s="72" t="s">
        <v>1106</v>
      </c>
      <c r="K149" s="2611" t="s">
        <v>1107</v>
      </c>
    </row>
    <row r="150" spans="2:11" ht="9.9499999999999993" customHeight="1">
      <c r="G150" s="851" t="s">
        <v>217</v>
      </c>
      <c r="H150" s="279"/>
    </row>
    <row r="151" spans="2:11" ht="9.9499999999999993" customHeight="1">
      <c r="G151" s="851" t="s">
        <v>535</v>
      </c>
      <c r="H151" s="279"/>
      <c r="J151" s="1412"/>
    </row>
    <row r="152" spans="2:11" ht="9.9499999999999993" customHeight="1">
      <c r="G152" s="851" t="s">
        <v>1108</v>
      </c>
    </row>
    <row r="153" spans="2:11" ht="9.9499999999999993" customHeight="1">
      <c r="G153" s="851" t="s">
        <v>1109</v>
      </c>
    </row>
    <row r="154" spans="2:11" ht="15.75" customHeight="1">
      <c r="G154" s="279"/>
      <c r="H154" s="279"/>
      <c r="J154" s="69"/>
    </row>
    <row r="155" spans="2:11" ht="9" customHeight="1">
      <c r="G155" s="279"/>
      <c r="H155" s="279"/>
    </row>
    <row r="156" spans="2:11" ht="9" customHeight="1"/>
    <row r="157" spans="2:11" ht="9" customHeight="1">
      <c r="G157" s="279"/>
      <c r="H157" s="279"/>
    </row>
    <row r="158" spans="2:11" ht="9" customHeight="1">
      <c r="G158" s="279"/>
      <c r="H158" s="279"/>
    </row>
    <row r="159" spans="2:11" ht="9" customHeight="1"/>
    <row r="160" spans="2:11"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spans="9:10" ht="9" customHeight="1"/>
    <row r="242" spans="9:10" ht="9" customHeight="1"/>
    <row r="243" spans="9:10" ht="9" customHeight="1">
      <c r="I243" s="69"/>
      <c r="J243" s="69"/>
    </row>
    <row r="244" spans="9:10" ht="9" customHeight="1"/>
    <row r="245" spans="9:10" ht="9" customHeight="1"/>
    <row r="246" spans="9:10" ht="9" customHeight="1"/>
    <row r="247" spans="9:10" ht="9" customHeight="1"/>
    <row r="248" spans="9:10" ht="9" customHeight="1"/>
    <row r="249" spans="9:10" ht="9" customHeight="1"/>
    <row r="250" spans="9:10" ht="9" customHeight="1"/>
    <row r="251" spans="9:10" ht="9" customHeight="1"/>
    <row r="252" spans="9:10" ht="9" customHeight="1"/>
    <row r="253" spans="9:10" ht="9" customHeight="1"/>
    <row r="254" spans="9:10" ht="9" customHeight="1"/>
    <row r="255" spans="9:10" ht="9" customHeight="1"/>
    <row r="256" spans="9:10"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row r="489" ht="9" customHeight="1"/>
    <row r="490" ht="9" customHeight="1"/>
    <row r="491" ht="9" customHeight="1"/>
    <row r="492" ht="9" customHeight="1"/>
    <row r="493" ht="9" customHeight="1"/>
    <row r="494" ht="9" customHeight="1"/>
    <row r="495" ht="9" customHeight="1"/>
    <row r="496" ht="9" customHeight="1"/>
    <row r="497" ht="9" customHeight="1"/>
    <row r="498" ht="9" customHeight="1"/>
    <row r="499" ht="9" customHeight="1"/>
    <row r="500" ht="9" customHeight="1"/>
    <row r="501" ht="9" customHeight="1"/>
    <row r="502" ht="9" customHeight="1"/>
    <row r="503" ht="9" customHeight="1"/>
    <row r="504" ht="9" customHeight="1"/>
    <row r="505" ht="9" customHeight="1"/>
    <row r="506" ht="9" customHeight="1"/>
    <row r="507" ht="9" customHeight="1"/>
    <row r="508" ht="9" customHeight="1"/>
  </sheetData>
  <mergeCells count="14">
    <mergeCell ref="G125:G132"/>
    <mergeCell ref="G138:G146"/>
    <mergeCell ref="G24:G54"/>
    <mergeCell ref="G59:G75"/>
    <mergeCell ref="G78:G80"/>
    <mergeCell ref="K78:K80"/>
    <mergeCell ref="G81:G101"/>
    <mergeCell ref="G102:G124"/>
    <mergeCell ref="G2:K2"/>
    <mergeCell ref="O2:AC2"/>
    <mergeCell ref="G3:K3"/>
    <mergeCell ref="G5:G7"/>
    <mergeCell ref="K5:K7"/>
    <mergeCell ref="G8:G23"/>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501"/>
  <sheetViews>
    <sheetView topLeftCell="D1" workbookViewId="0">
      <selection activeCell="X25" sqref="X25"/>
    </sheetView>
  </sheetViews>
  <sheetFormatPr baseColWidth="10" defaultRowHeight="12.75"/>
  <cols>
    <col min="1" max="1" width="1.85546875" style="284" hidden="1" customWidth="1"/>
    <col min="2" max="2" width="2.42578125" style="284" hidden="1" customWidth="1"/>
    <col min="3" max="3" width="2.7109375" style="284" hidden="1" customWidth="1"/>
    <col min="4" max="4" width="2.7109375" style="284" customWidth="1"/>
    <col min="5" max="5" width="7" style="65" customWidth="1"/>
    <col min="6" max="6" width="2" style="65" customWidth="1"/>
    <col min="7" max="7" width="1.5703125" style="65" customWidth="1"/>
    <col min="8" max="8" width="64.7109375" style="65" customWidth="1"/>
    <col min="9" max="11" width="8.7109375" style="342" customWidth="1"/>
    <col min="12" max="12" width="6.7109375" style="65" customWidth="1"/>
    <col min="13" max="13" width="1" style="65" customWidth="1"/>
    <col min="14" max="14" width="6.7109375" style="65" customWidth="1"/>
    <col min="15" max="15" width="1" style="65" customWidth="1"/>
    <col min="16" max="16" width="6.7109375" style="65" customWidth="1"/>
    <col min="17" max="17" width="1" style="65" customWidth="1"/>
    <col min="18" max="18" width="6.7109375" style="65" customWidth="1"/>
    <col min="19" max="19" width="1" style="65" customWidth="1"/>
    <col min="20" max="20" width="6.7109375" style="65" customWidth="1"/>
    <col min="21" max="21" width="1" style="65" customWidth="1"/>
    <col min="22" max="23" width="6.7109375" style="65" customWidth="1"/>
    <col min="24" max="256" width="11.42578125" style="65"/>
    <col min="257" max="259" width="0" style="65" hidden="1" customWidth="1"/>
    <col min="260" max="260" width="2.7109375" style="65" customWidth="1"/>
    <col min="261" max="261" width="7" style="65" customWidth="1"/>
    <col min="262" max="262" width="2" style="65" customWidth="1"/>
    <col min="263" max="263" width="1.5703125" style="65" customWidth="1"/>
    <col min="264" max="264" width="64.7109375" style="65" customWidth="1"/>
    <col min="265" max="267" width="8.7109375" style="65" customWidth="1"/>
    <col min="268" max="268" width="6.7109375" style="65" customWidth="1"/>
    <col min="269" max="269" width="1" style="65" customWidth="1"/>
    <col min="270" max="270" width="6.7109375" style="65" customWidth="1"/>
    <col min="271" max="271" width="1" style="65" customWidth="1"/>
    <col min="272" max="272" width="6.7109375" style="65" customWidth="1"/>
    <col min="273" max="273" width="1" style="65" customWidth="1"/>
    <col min="274" max="274" width="6.7109375" style="65" customWidth="1"/>
    <col min="275" max="275" width="1" style="65" customWidth="1"/>
    <col min="276" max="276" width="6.7109375" style="65" customWidth="1"/>
    <col min="277" max="277" width="1" style="65" customWidth="1"/>
    <col min="278" max="279" width="6.7109375" style="65" customWidth="1"/>
    <col min="280" max="512" width="11.42578125" style="65"/>
    <col min="513" max="515" width="0" style="65" hidden="1" customWidth="1"/>
    <col min="516" max="516" width="2.7109375" style="65" customWidth="1"/>
    <col min="517" max="517" width="7" style="65" customWidth="1"/>
    <col min="518" max="518" width="2" style="65" customWidth="1"/>
    <col min="519" max="519" width="1.5703125" style="65" customWidth="1"/>
    <col min="520" max="520" width="64.7109375" style="65" customWidth="1"/>
    <col min="521" max="523" width="8.7109375" style="65" customWidth="1"/>
    <col min="524" max="524" width="6.7109375" style="65" customWidth="1"/>
    <col min="525" max="525" width="1" style="65" customWidth="1"/>
    <col min="526" max="526" width="6.7109375" style="65" customWidth="1"/>
    <col min="527" max="527" width="1" style="65" customWidth="1"/>
    <col min="528" max="528" width="6.7109375" style="65" customWidth="1"/>
    <col min="529" max="529" width="1" style="65" customWidth="1"/>
    <col min="530" max="530" width="6.7109375" style="65" customWidth="1"/>
    <col min="531" max="531" width="1" style="65" customWidth="1"/>
    <col min="532" max="532" width="6.7109375" style="65" customWidth="1"/>
    <col min="533" max="533" width="1" style="65" customWidth="1"/>
    <col min="534" max="535" width="6.7109375" style="65" customWidth="1"/>
    <col min="536" max="768" width="11.42578125" style="65"/>
    <col min="769" max="771" width="0" style="65" hidden="1" customWidth="1"/>
    <col min="772" max="772" width="2.7109375" style="65" customWidth="1"/>
    <col min="773" max="773" width="7" style="65" customWidth="1"/>
    <col min="774" max="774" width="2" style="65" customWidth="1"/>
    <col min="775" max="775" width="1.5703125" style="65" customWidth="1"/>
    <col min="776" max="776" width="64.7109375" style="65" customWidth="1"/>
    <col min="777" max="779" width="8.7109375" style="65" customWidth="1"/>
    <col min="780" max="780" width="6.7109375" style="65" customWidth="1"/>
    <col min="781" max="781" width="1" style="65" customWidth="1"/>
    <col min="782" max="782" width="6.7109375" style="65" customWidth="1"/>
    <col min="783" max="783" width="1" style="65" customWidth="1"/>
    <col min="784" max="784" width="6.7109375" style="65" customWidth="1"/>
    <col min="785" max="785" width="1" style="65" customWidth="1"/>
    <col min="786" max="786" width="6.7109375" style="65" customWidth="1"/>
    <col min="787" max="787" width="1" style="65" customWidth="1"/>
    <col min="788" max="788" width="6.7109375" style="65" customWidth="1"/>
    <col min="789" max="789" width="1" style="65" customWidth="1"/>
    <col min="790" max="791" width="6.7109375" style="65" customWidth="1"/>
    <col min="792" max="1024" width="11.42578125" style="65"/>
    <col min="1025" max="1027" width="0" style="65" hidden="1" customWidth="1"/>
    <col min="1028" max="1028" width="2.7109375" style="65" customWidth="1"/>
    <col min="1029" max="1029" width="7" style="65" customWidth="1"/>
    <col min="1030" max="1030" width="2" style="65" customWidth="1"/>
    <col min="1031" max="1031" width="1.5703125" style="65" customWidth="1"/>
    <col min="1032" max="1032" width="64.7109375" style="65" customWidth="1"/>
    <col min="1033" max="1035" width="8.7109375" style="65" customWidth="1"/>
    <col min="1036" max="1036" width="6.7109375" style="65" customWidth="1"/>
    <col min="1037" max="1037" width="1" style="65" customWidth="1"/>
    <col min="1038" max="1038" width="6.7109375" style="65" customWidth="1"/>
    <col min="1039" max="1039" width="1" style="65" customWidth="1"/>
    <col min="1040" max="1040" width="6.7109375" style="65" customWidth="1"/>
    <col min="1041" max="1041" width="1" style="65" customWidth="1"/>
    <col min="1042" max="1042" width="6.7109375" style="65" customWidth="1"/>
    <col min="1043" max="1043" width="1" style="65" customWidth="1"/>
    <col min="1044" max="1044" width="6.7109375" style="65" customWidth="1"/>
    <col min="1045" max="1045" width="1" style="65" customWidth="1"/>
    <col min="1046" max="1047" width="6.7109375" style="65" customWidth="1"/>
    <col min="1048" max="1280" width="11.42578125" style="65"/>
    <col min="1281" max="1283" width="0" style="65" hidden="1" customWidth="1"/>
    <col min="1284" max="1284" width="2.7109375" style="65" customWidth="1"/>
    <col min="1285" max="1285" width="7" style="65" customWidth="1"/>
    <col min="1286" max="1286" width="2" style="65" customWidth="1"/>
    <col min="1287" max="1287" width="1.5703125" style="65" customWidth="1"/>
    <col min="1288" max="1288" width="64.7109375" style="65" customWidth="1"/>
    <col min="1289" max="1291" width="8.7109375" style="65" customWidth="1"/>
    <col min="1292" max="1292" width="6.7109375" style="65" customWidth="1"/>
    <col min="1293" max="1293" width="1" style="65" customWidth="1"/>
    <col min="1294" max="1294" width="6.7109375" style="65" customWidth="1"/>
    <col min="1295" max="1295" width="1" style="65" customWidth="1"/>
    <col min="1296" max="1296" width="6.7109375" style="65" customWidth="1"/>
    <col min="1297" max="1297" width="1" style="65" customWidth="1"/>
    <col min="1298" max="1298" width="6.7109375" style="65" customWidth="1"/>
    <col min="1299" max="1299" width="1" style="65" customWidth="1"/>
    <col min="1300" max="1300" width="6.7109375" style="65" customWidth="1"/>
    <col min="1301" max="1301" width="1" style="65" customWidth="1"/>
    <col min="1302" max="1303" width="6.7109375" style="65" customWidth="1"/>
    <col min="1304" max="1536" width="11.42578125" style="65"/>
    <col min="1537" max="1539" width="0" style="65" hidden="1" customWidth="1"/>
    <col min="1540" max="1540" width="2.7109375" style="65" customWidth="1"/>
    <col min="1541" max="1541" width="7" style="65" customWidth="1"/>
    <col min="1542" max="1542" width="2" style="65" customWidth="1"/>
    <col min="1543" max="1543" width="1.5703125" style="65" customWidth="1"/>
    <col min="1544" max="1544" width="64.7109375" style="65" customWidth="1"/>
    <col min="1545" max="1547" width="8.7109375" style="65" customWidth="1"/>
    <col min="1548" max="1548" width="6.7109375" style="65" customWidth="1"/>
    <col min="1549" max="1549" width="1" style="65" customWidth="1"/>
    <col min="1550" max="1550" width="6.7109375" style="65" customWidth="1"/>
    <col min="1551" max="1551" width="1" style="65" customWidth="1"/>
    <col min="1552" max="1552" width="6.7109375" style="65" customWidth="1"/>
    <col min="1553" max="1553" width="1" style="65" customWidth="1"/>
    <col min="1554" max="1554" width="6.7109375" style="65" customWidth="1"/>
    <col min="1555" max="1555" width="1" style="65" customWidth="1"/>
    <col min="1556" max="1556" width="6.7109375" style="65" customWidth="1"/>
    <col min="1557" max="1557" width="1" style="65" customWidth="1"/>
    <col min="1558" max="1559" width="6.7109375" style="65" customWidth="1"/>
    <col min="1560" max="1792" width="11.42578125" style="65"/>
    <col min="1793" max="1795" width="0" style="65" hidden="1" customWidth="1"/>
    <col min="1796" max="1796" width="2.7109375" style="65" customWidth="1"/>
    <col min="1797" max="1797" width="7" style="65" customWidth="1"/>
    <col min="1798" max="1798" width="2" style="65" customWidth="1"/>
    <col min="1799" max="1799" width="1.5703125" style="65" customWidth="1"/>
    <col min="1800" max="1800" width="64.7109375" style="65" customWidth="1"/>
    <col min="1801" max="1803" width="8.7109375" style="65" customWidth="1"/>
    <col min="1804" max="1804" width="6.7109375" style="65" customWidth="1"/>
    <col min="1805" max="1805" width="1" style="65" customWidth="1"/>
    <col min="1806" max="1806" width="6.7109375" style="65" customWidth="1"/>
    <col min="1807" max="1807" width="1" style="65" customWidth="1"/>
    <col min="1808" max="1808" width="6.7109375" style="65" customWidth="1"/>
    <col min="1809" max="1809" width="1" style="65" customWidth="1"/>
    <col min="1810" max="1810" width="6.7109375" style="65" customWidth="1"/>
    <col min="1811" max="1811" width="1" style="65" customWidth="1"/>
    <col min="1812" max="1812" width="6.7109375" style="65" customWidth="1"/>
    <col min="1813" max="1813" width="1" style="65" customWidth="1"/>
    <col min="1814" max="1815" width="6.7109375" style="65" customWidth="1"/>
    <col min="1816" max="2048" width="11.42578125" style="65"/>
    <col min="2049" max="2051" width="0" style="65" hidden="1" customWidth="1"/>
    <col min="2052" max="2052" width="2.7109375" style="65" customWidth="1"/>
    <col min="2053" max="2053" width="7" style="65" customWidth="1"/>
    <col min="2054" max="2054" width="2" style="65" customWidth="1"/>
    <col min="2055" max="2055" width="1.5703125" style="65" customWidth="1"/>
    <col min="2056" max="2056" width="64.7109375" style="65" customWidth="1"/>
    <col min="2057" max="2059" width="8.7109375" style="65" customWidth="1"/>
    <col min="2060" max="2060" width="6.7109375" style="65" customWidth="1"/>
    <col min="2061" max="2061" width="1" style="65" customWidth="1"/>
    <col min="2062" max="2062" width="6.7109375" style="65" customWidth="1"/>
    <col min="2063" max="2063" width="1" style="65" customWidth="1"/>
    <col min="2064" max="2064" width="6.7109375" style="65" customWidth="1"/>
    <col min="2065" max="2065" width="1" style="65" customWidth="1"/>
    <col min="2066" max="2066" width="6.7109375" style="65" customWidth="1"/>
    <col min="2067" max="2067" width="1" style="65" customWidth="1"/>
    <col min="2068" max="2068" width="6.7109375" style="65" customWidth="1"/>
    <col min="2069" max="2069" width="1" style="65" customWidth="1"/>
    <col min="2070" max="2071" width="6.7109375" style="65" customWidth="1"/>
    <col min="2072" max="2304" width="11.42578125" style="65"/>
    <col min="2305" max="2307" width="0" style="65" hidden="1" customWidth="1"/>
    <col min="2308" max="2308" width="2.7109375" style="65" customWidth="1"/>
    <col min="2309" max="2309" width="7" style="65" customWidth="1"/>
    <col min="2310" max="2310" width="2" style="65" customWidth="1"/>
    <col min="2311" max="2311" width="1.5703125" style="65" customWidth="1"/>
    <col min="2312" max="2312" width="64.7109375" style="65" customWidth="1"/>
    <col min="2313" max="2315" width="8.7109375" style="65" customWidth="1"/>
    <col min="2316" max="2316" width="6.7109375" style="65" customWidth="1"/>
    <col min="2317" max="2317" width="1" style="65" customWidth="1"/>
    <col min="2318" max="2318" width="6.7109375" style="65" customWidth="1"/>
    <col min="2319" max="2319" width="1" style="65" customWidth="1"/>
    <col min="2320" max="2320" width="6.7109375" style="65" customWidth="1"/>
    <col min="2321" max="2321" width="1" style="65" customWidth="1"/>
    <col min="2322" max="2322" width="6.7109375" style="65" customWidth="1"/>
    <col min="2323" max="2323" width="1" style="65" customWidth="1"/>
    <col min="2324" max="2324" width="6.7109375" style="65" customWidth="1"/>
    <col min="2325" max="2325" width="1" style="65" customWidth="1"/>
    <col min="2326" max="2327" width="6.7109375" style="65" customWidth="1"/>
    <col min="2328" max="2560" width="11.42578125" style="65"/>
    <col min="2561" max="2563" width="0" style="65" hidden="1" customWidth="1"/>
    <col min="2564" max="2564" width="2.7109375" style="65" customWidth="1"/>
    <col min="2565" max="2565" width="7" style="65" customWidth="1"/>
    <col min="2566" max="2566" width="2" style="65" customWidth="1"/>
    <col min="2567" max="2567" width="1.5703125" style="65" customWidth="1"/>
    <col min="2568" max="2568" width="64.7109375" style="65" customWidth="1"/>
    <col min="2569" max="2571" width="8.7109375" style="65" customWidth="1"/>
    <col min="2572" max="2572" width="6.7109375" style="65" customWidth="1"/>
    <col min="2573" max="2573" width="1" style="65" customWidth="1"/>
    <col min="2574" max="2574" width="6.7109375" style="65" customWidth="1"/>
    <col min="2575" max="2575" width="1" style="65" customWidth="1"/>
    <col min="2576" max="2576" width="6.7109375" style="65" customWidth="1"/>
    <col min="2577" max="2577" width="1" style="65" customWidth="1"/>
    <col min="2578" max="2578" width="6.7109375" style="65" customWidth="1"/>
    <col min="2579" max="2579" width="1" style="65" customWidth="1"/>
    <col min="2580" max="2580" width="6.7109375" style="65" customWidth="1"/>
    <col min="2581" max="2581" width="1" style="65" customWidth="1"/>
    <col min="2582" max="2583" width="6.7109375" style="65" customWidth="1"/>
    <col min="2584" max="2816" width="11.42578125" style="65"/>
    <col min="2817" max="2819" width="0" style="65" hidden="1" customWidth="1"/>
    <col min="2820" max="2820" width="2.7109375" style="65" customWidth="1"/>
    <col min="2821" max="2821" width="7" style="65" customWidth="1"/>
    <col min="2822" max="2822" width="2" style="65" customWidth="1"/>
    <col min="2823" max="2823" width="1.5703125" style="65" customWidth="1"/>
    <col min="2824" max="2824" width="64.7109375" style="65" customWidth="1"/>
    <col min="2825" max="2827" width="8.7109375" style="65" customWidth="1"/>
    <col min="2828" max="2828" width="6.7109375" style="65" customWidth="1"/>
    <col min="2829" max="2829" width="1" style="65" customWidth="1"/>
    <col min="2830" max="2830" width="6.7109375" style="65" customWidth="1"/>
    <col min="2831" max="2831" width="1" style="65" customWidth="1"/>
    <col min="2832" max="2832" width="6.7109375" style="65" customWidth="1"/>
    <col min="2833" max="2833" width="1" style="65" customWidth="1"/>
    <col min="2834" max="2834" width="6.7109375" style="65" customWidth="1"/>
    <col min="2835" max="2835" width="1" style="65" customWidth="1"/>
    <col min="2836" max="2836" width="6.7109375" style="65" customWidth="1"/>
    <col min="2837" max="2837" width="1" style="65" customWidth="1"/>
    <col min="2838" max="2839" width="6.7109375" style="65" customWidth="1"/>
    <col min="2840" max="3072" width="11.42578125" style="65"/>
    <col min="3073" max="3075" width="0" style="65" hidden="1" customWidth="1"/>
    <col min="3076" max="3076" width="2.7109375" style="65" customWidth="1"/>
    <col min="3077" max="3077" width="7" style="65" customWidth="1"/>
    <col min="3078" max="3078" width="2" style="65" customWidth="1"/>
    <col min="3079" max="3079" width="1.5703125" style="65" customWidth="1"/>
    <col min="3080" max="3080" width="64.7109375" style="65" customWidth="1"/>
    <col min="3081" max="3083" width="8.7109375" style="65" customWidth="1"/>
    <col min="3084" max="3084" width="6.7109375" style="65" customWidth="1"/>
    <col min="3085" max="3085" width="1" style="65" customWidth="1"/>
    <col min="3086" max="3086" width="6.7109375" style="65" customWidth="1"/>
    <col min="3087" max="3087" width="1" style="65" customWidth="1"/>
    <col min="3088" max="3088" width="6.7109375" style="65" customWidth="1"/>
    <col min="3089" max="3089" width="1" style="65" customWidth="1"/>
    <col min="3090" max="3090" width="6.7109375" style="65" customWidth="1"/>
    <col min="3091" max="3091" width="1" style="65" customWidth="1"/>
    <col min="3092" max="3092" width="6.7109375" style="65" customWidth="1"/>
    <col min="3093" max="3093" width="1" style="65" customWidth="1"/>
    <col min="3094" max="3095" width="6.7109375" style="65" customWidth="1"/>
    <col min="3096" max="3328" width="11.42578125" style="65"/>
    <col min="3329" max="3331" width="0" style="65" hidden="1" customWidth="1"/>
    <col min="3332" max="3332" width="2.7109375" style="65" customWidth="1"/>
    <col min="3333" max="3333" width="7" style="65" customWidth="1"/>
    <col min="3334" max="3334" width="2" style="65" customWidth="1"/>
    <col min="3335" max="3335" width="1.5703125" style="65" customWidth="1"/>
    <col min="3336" max="3336" width="64.7109375" style="65" customWidth="1"/>
    <col min="3337" max="3339" width="8.7109375" style="65" customWidth="1"/>
    <col min="3340" max="3340" width="6.7109375" style="65" customWidth="1"/>
    <col min="3341" max="3341" width="1" style="65" customWidth="1"/>
    <col min="3342" max="3342" width="6.7109375" style="65" customWidth="1"/>
    <col min="3343" max="3343" width="1" style="65" customWidth="1"/>
    <col min="3344" max="3344" width="6.7109375" style="65" customWidth="1"/>
    <col min="3345" max="3345" width="1" style="65" customWidth="1"/>
    <col min="3346" max="3346" width="6.7109375" style="65" customWidth="1"/>
    <col min="3347" max="3347" width="1" style="65" customWidth="1"/>
    <col min="3348" max="3348" width="6.7109375" style="65" customWidth="1"/>
    <col min="3349" max="3349" width="1" style="65" customWidth="1"/>
    <col min="3350" max="3351" width="6.7109375" style="65" customWidth="1"/>
    <col min="3352" max="3584" width="11.42578125" style="65"/>
    <col min="3585" max="3587" width="0" style="65" hidden="1" customWidth="1"/>
    <col min="3588" max="3588" width="2.7109375" style="65" customWidth="1"/>
    <col min="3589" max="3589" width="7" style="65" customWidth="1"/>
    <col min="3590" max="3590" width="2" style="65" customWidth="1"/>
    <col min="3591" max="3591" width="1.5703125" style="65" customWidth="1"/>
    <col min="3592" max="3592" width="64.7109375" style="65" customWidth="1"/>
    <col min="3593" max="3595" width="8.7109375" style="65" customWidth="1"/>
    <col min="3596" max="3596" width="6.7109375" style="65" customWidth="1"/>
    <col min="3597" max="3597" width="1" style="65" customWidth="1"/>
    <col min="3598" max="3598" width="6.7109375" style="65" customWidth="1"/>
    <col min="3599" max="3599" width="1" style="65" customWidth="1"/>
    <col min="3600" max="3600" width="6.7109375" style="65" customWidth="1"/>
    <col min="3601" max="3601" width="1" style="65" customWidth="1"/>
    <col min="3602" max="3602" width="6.7109375" style="65" customWidth="1"/>
    <col min="3603" max="3603" width="1" style="65" customWidth="1"/>
    <col min="3604" max="3604" width="6.7109375" style="65" customWidth="1"/>
    <col min="3605" max="3605" width="1" style="65" customWidth="1"/>
    <col min="3606" max="3607" width="6.7109375" style="65" customWidth="1"/>
    <col min="3608" max="3840" width="11.42578125" style="65"/>
    <col min="3841" max="3843" width="0" style="65" hidden="1" customWidth="1"/>
    <col min="3844" max="3844" width="2.7109375" style="65" customWidth="1"/>
    <col min="3845" max="3845" width="7" style="65" customWidth="1"/>
    <col min="3846" max="3846" width="2" style="65" customWidth="1"/>
    <col min="3847" max="3847" width="1.5703125" style="65" customWidth="1"/>
    <col min="3848" max="3848" width="64.7109375" style="65" customWidth="1"/>
    <col min="3849" max="3851" width="8.7109375" style="65" customWidth="1"/>
    <col min="3852" max="3852" width="6.7109375" style="65" customWidth="1"/>
    <col min="3853" max="3853" width="1" style="65" customWidth="1"/>
    <col min="3854" max="3854" width="6.7109375" style="65" customWidth="1"/>
    <col min="3855" max="3855" width="1" style="65" customWidth="1"/>
    <col min="3856" max="3856" width="6.7109375" style="65" customWidth="1"/>
    <col min="3857" max="3857" width="1" style="65" customWidth="1"/>
    <col min="3858" max="3858" width="6.7109375" style="65" customWidth="1"/>
    <col min="3859" max="3859" width="1" style="65" customWidth="1"/>
    <col min="3860" max="3860" width="6.7109375" style="65" customWidth="1"/>
    <col min="3861" max="3861" width="1" style="65" customWidth="1"/>
    <col min="3862" max="3863" width="6.7109375" style="65" customWidth="1"/>
    <col min="3864" max="4096" width="11.42578125" style="65"/>
    <col min="4097" max="4099" width="0" style="65" hidden="1" customWidth="1"/>
    <col min="4100" max="4100" width="2.7109375" style="65" customWidth="1"/>
    <col min="4101" max="4101" width="7" style="65" customWidth="1"/>
    <col min="4102" max="4102" width="2" style="65" customWidth="1"/>
    <col min="4103" max="4103" width="1.5703125" style="65" customWidth="1"/>
    <col min="4104" max="4104" width="64.7109375" style="65" customWidth="1"/>
    <col min="4105" max="4107" width="8.7109375" style="65" customWidth="1"/>
    <col min="4108" max="4108" width="6.7109375" style="65" customWidth="1"/>
    <col min="4109" max="4109" width="1" style="65" customWidth="1"/>
    <col min="4110" max="4110" width="6.7109375" style="65" customWidth="1"/>
    <col min="4111" max="4111" width="1" style="65" customWidth="1"/>
    <col min="4112" max="4112" width="6.7109375" style="65" customWidth="1"/>
    <col min="4113" max="4113" width="1" style="65" customWidth="1"/>
    <col min="4114" max="4114" width="6.7109375" style="65" customWidth="1"/>
    <col min="4115" max="4115" width="1" style="65" customWidth="1"/>
    <col min="4116" max="4116" width="6.7109375" style="65" customWidth="1"/>
    <col min="4117" max="4117" width="1" style="65" customWidth="1"/>
    <col min="4118" max="4119" width="6.7109375" style="65" customWidth="1"/>
    <col min="4120" max="4352" width="11.42578125" style="65"/>
    <col min="4353" max="4355" width="0" style="65" hidden="1" customWidth="1"/>
    <col min="4356" max="4356" width="2.7109375" style="65" customWidth="1"/>
    <col min="4357" max="4357" width="7" style="65" customWidth="1"/>
    <col min="4358" max="4358" width="2" style="65" customWidth="1"/>
    <col min="4359" max="4359" width="1.5703125" style="65" customWidth="1"/>
    <col min="4360" max="4360" width="64.7109375" style="65" customWidth="1"/>
    <col min="4361" max="4363" width="8.7109375" style="65" customWidth="1"/>
    <col min="4364" max="4364" width="6.7109375" style="65" customWidth="1"/>
    <col min="4365" max="4365" width="1" style="65" customWidth="1"/>
    <col min="4366" max="4366" width="6.7109375" style="65" customWidth="1"/>
    <col min="4367" max="4367" width="1" style="65" customWidth="1"/>
    <col min="4368" max="4368" width="6.7109375" style="65" customWidth="1"/>
    <col min="4369" max="4369" width="1" style="65" customWidth="1"/>
    <col min="4370" max="4370" width="6.7109375" style="65" customWidth="1"/>
    <col min="4371" max="4371" width="1" style="65" customWidth="1"/>
    <col min="4372" max="4372" width="6.7109375" style="65" customWidth="1"/>
    <col min="4373" max="4373" width="1" style="65" customWidth="1"/>
    <col min="4374" max="4375" width="6.7109375" style="65" customWidth="1"/>
    <col min="4376" max="4608" width="11.42578125" style="65"/>
    <col min="4609" max="4611" width="0" style="65" hidden="1" customWidth="1"/>
    <col min="4612" max="4612" width="2.7109375" style="65" customWidth="1"/>
    <col min="4613" max="4613" width="7" style="65" customWidth="1"/>
    <col min="4614" max="4614" width="2" style="65" customWidth="1"/>
    <col min="4615" max="4615" width="1.5703125" style="65" customWidth="1"/>
    <col min="4616" max="4616" width="64.7109375" style="65" customWidth="1"/>
    <col min="4617" max="4619" width="8.7109375" style="65" customWidth="1"/>
    <col min="4620" max="4620" width="6.7109375" style="65" customWidth="1"/>
    <col min="4621" max="4621" width="1" style="65" customWidth="1"/>
    <col min="4622" max="4622" width="6.7109375" style="65" customWidth="1"/>
    <col min="4623" max="4623" width="1" style="65" customWidth="1"/>
    <col min="4624" max="4624" width="6.7109375" style="65" customWidth="1"/>
    <col min="4625" max="4625" width="1" style="65" customWidth="1"/>
    <col min="4626" max="4626" width="6.7109375" style="65" customWidth="1"/>
    <col min="4627" max="4627" width="1" style="65" customWidth="1"/>
    <col min="4628" max="4628" width="6.7109375" style="65" customWidth="1"/>
    <col min="4629" max="4629" width="1" style="65" customWidth="1"/>
    <col min="4630" max="4631" width="6.7109375" style="65" customWidth="1"/>
    <col min="4632" max="4864" width="11.42578125" style="65"/>
    <col min="4865" max="4867" width="0" style="65" hidden="1" customWidth="1"/>
    <col min="4868" max="4868" width="2.7109375" style="65" customWidth="1"/>
    <col min="4869" max="4869" width="7" style="65" customWidth="1"/>
    <col min="4870" max="4870" width="2" style="65" customWidth="1"/>
    <col min="4871" max="4871" width="1.5703125" style="65" customWidth="1"/>
    <col min="4872" max="4872" width="64.7109375" style="65" customWidth="1"/>
    <col min="4873" max="4875" width="8.7109375" style="65" customWidth="1"/>
    <col min="4876" max="4876" width="6.7109375" style="65" customWidth="1"/>
    <col min="4877" max="4877" width="1" style="65" customWidth="1"/>
    <col min="4878" max="4878" width="6.7109375" style="65" customWidth="1"/>
    <col min="4879" max="4879" width="1" style="65" customWidth="1"/>
    <col min="4880" max="4880" width="6.7109375" style="65" customWidth="1"/>
    <col min="4881" max="4881" width="1" style="65" customWidth="1"/>
    <col min="4882" max="4882" width="6.7109375" style="65" customWidth="1"/>
    <col min="4883" max="4883" width="1" style="65" customWidth="1"/>
    <col min="4884" max="4884" width="6.7109375" style="65" customWidth="1"/>
    <col min="4885" max="4885" width="1" style="65" customWidth="1"/>
    <col min="4886" max="4887" width="6.7109375" style="65" customWidth="1"/>
    <col min="4888" max="5120" width="11.42578125" style="65"/>
    <col min="5121" max="5123" width="0" style="65" hidden="1" customWidth="1"/>
    <col min="5124" max="5124" width="2.7109375" style="65" customWidth="1"/>
    <col min="5125" max="5125" width="7" style="65" customWidth="1"/>
    <col min="5126" max="5126" width="2" style="65" customWidth="1"/>
    <col min="5127" max="5127" width="1.5703125" style="65" customWidth="1"/>
    <col min="5128" max="5128" width="64.7109375" style="65" customWidth="1"/>
    <col min="5129" max="5131" width="8.7109375" style="65" customWidth="1"/>
    <col min="5132" max="5132" width="6.7109375" style="65" customWidth="1"/>
    <col min="5133" max="5133" width="1" style="65" customWidth="1"/>
    <col min="5134" max="5134" width="6.7109375" style="65" customWidth="1"/>
    <col min="5135" max="5135" width="1" style="65" customWidth="1"/>
    <col min="5136" max="5136" width="6.7109375" style="65" customWidth="1"/>
    <col min="5137" max="5137" width="1" style="65" customWidth="1"/>
    <col min="5138" max="5138" width="6.7109375" style="65" customWidth="1"/>
    <col min="5139" max="5139" width="1" style="65" customWidth="1"/>
    <col min="5140" max="5140" width="6.7109375" style="65" customWidth="1"/>
    <col min="5141" max="5141" width="1" style="65" customWidth="1"/>
    <col min="5142" max="5143" width="6.7109375" style="65" customWidth="1"/>
    <col min="5144" max="5376" width="11.42578125" style="65"/>
    <col min="5377" max="5379" width="0" style="65" hidden="1" customWidth="1"/>
    <col min="5380" max="5380" width="2.7109375" style="65" customWidth="1"/>
    <col min="5381" max="5381" width="7" style="65" customWidth="1"/>
    <col min="5382" max="5382" width="2" style="65" customWidth="1"/>
    <col min="5383" max="5383" width="1.5703125" style="65" customWidth="1"/>
    <col min="5384" max="5384" width="64.7109375" style="65" customWidth="1"/>
    <col min="5385" max="5387" width="8.7109375" style="65" customWidth="1"/>
    <col min="5388" max="5388" width="6.7109375" style="65" customWidth="1"/>
    <col min="5389" max="5389" width="1" style="65" customWidth="1"/>
    <col min="5390" max="5390" width="6.7109375" style="65" customWidth="1"/>
    <col min="5391" max="5391" width="1" style="65" customWidth="1"/>
    <col min="5392" max="5392" width="6.7109375" style="65" customWidth="1"/>
    <col min="5393" max="5393" width="1" style="65" customWidth="1"/>
    <col min="5394" max="5394" width="6.7109375" style="65" customWidth="1"/>
    <col min="5395" max="5395" width="1" style="65" customWidth="1"/>
    <col min="5396" max="5396" width="6.7109375" style="65" customWidth="1"/>
    <col min="5397" max="5397" width="1" style="65" customWidth="1"/>
    <col min="5398" max="5399" width="6.7109375" style="65" customWidth="1"/>
    <col min="5400" max="5632" width="11.42578125" style="65"/>
    <col min="5633" max="5635" width="0" style="65" hidden="1" customWidth="1"/>
    <col min="5636" max="5636" width="2.7109375" style="65" customWidth="1"/>
    <col min="5637" max="5637" width="7" style="65" customWidth="1"/>
    <col min="5638" max="5638" width="2" style="65" customWidth="1"/>
    <col min="5639" max="5639" width="1.5703125" style="65" customWidth="1"/>
    <col min="5640" max="5640" width="64.7109375" style="65" customWidth="1"/>
    <col min="5641" max="5643" width="8.7109375" style="65" customWidth="1"/>
    <col min="5644" max="5644" width="6.7109375" style="65" customWidth="1"/>
    <col min="5645" max="5645" width="1" style="65" customWidth="1"/>
    <col min="5646" max="5646" width="6.7109375" style="65" customWidth="1"/>
    <col min="5647" max="5647" width="1" style="65" customWidth="1"/>
    <col min="5648" max="5648" width="6.7109375" style="65" customWidth="1"/>
    <col min="5649" max="5649" width="1" style="65" customWidth="1"/>
    <col min="5650" max="5650" width="6.7109375" style="65" customWidth="1"/>
    <col min="5651" max="5651" width="1" style="65" customWidth="1"/>
    <col min="5652" max="5652" width="6.7109375" style="65" customWidth="1"/>
    <col min="5653" max="5653" width="1" style="65" customWidth="1"/>
    <col min="5654" max="5655" width="6.7109375" style="65" customWidth="1"/>
    <col min="5656" max="5888" width="11.42578125" style="65"/>
    <col min="5889" max="5891" width="0" style="65" hidden="1" customWidth="1"/>
    <col min="5892" max="5892" width="2.7109375" style="65" customWidth="1"/>
    <col min="5893" max="5893" width="7" style="65" customWidth="1"/>
    <col min="5894" max="5894" width="2" style="65" customWidth="1"/>
    <col min="5895" max="5895" width="1.5703125" style="65" customWidth="1"/>
    <col min="5896" max="5896" width="64.7109375" style="65" customWidth="1"/>
    <col min="5897" max="5899" width="8.7109375" style="65" customWidth="1"/>
    <col min="5900" max="5900" width="6.7109375" style="65" customWidth="1"/>
    <col min="5901" max="5901" width="1" style="65" customWidth="1"/>
    <col min="5902" max="5902" width="6.7109375" style="65" customWidth="1"/>
    <col min="5903" max="5903" width="1" style="65" customWidth="1"/>
    <col min="5904" max="5904" width="6.7109375" style="65" customWidth="1"/>
    <col min="5905" max="5905" width="1" style="65" customWidth="1"/>
    <col min="5906" max="5906" width="6.7109375" style="65" customWidth="1"/>
    <col min="5907" max="5907" width="1" style="65" customWidth="1"/>
    <col min="5908" max="5908" width="6.7109375" style="65" customWidth="1"/>
    <col min="5909" max="5909" width="1" style="65" customWidth="1"/>
    <col min="5910" max="5911" width="6.7109375" style="65" customWidth="1"/>
    <col min="5912" max="6144" width="11.42578125" style="65"/>
    <col min="6145" max="6147" width="0" style="65" hidden="1" customWidth="1"/>
    <col min="6148" max="6148" width="2.7109375" style="65" customWidth="1"/>
    <col min="6149" max="6149" width="7" style="65" customWidth="1"/>
    <col min="6150" max="6150" width="2" style="65" customWidth="1"/>
    <col min="6151" max="6151" width="1.5703125" style="65" customWidth="1"/>
    <col min="6152" max="6152" width="64.7109375" style="65" customWidth="1"/>
    <col min="6153" max="6155" width="8.7109375" style="65" customWidth="1"/>
    <col min="6156" max="6156" width="6.7109375" style="65" customWidth="1"/>
    <col min="6157" max="6157" width="1" style="65" customWidth="1"/>
    <col min="6158" max="6158" width="6.7109375" style="65" customWidth="1"/>
    <col min="6159" max="6159" width="1" style="65" customWidth="1"/>
    <col min="6160" max="6160" width="6.7109375" style="65" customWidth="1"/>
    <col min="6161" max="6161" width="1" style="65" customWidth="1"/>
    <col min="6162" max="6162" width="6.7109375" style="65" customWidth="1"/>
    <col min="6163" max="6163" width="1" style="65" customWidth="1"/>
    <col min="6164" max="6164" width="6.7109375" style="65" customWidth="1"/>
    <col min="6165" max="6165" width="1" style="65" customWidth="1"/>
    <col min="6166" max="6167" width="6.7109375" style="65" customWidth="1"/>
    <col min="6168" max="6400" width="11.42578125" style="65"/>
    <col min="6401" max="6403" width="0" style="65" hidden="1" customWidth="1"/>
    <col min="6404" max="6404" width="2.7109375" style="65" customWidth="1"/>
    <col min="6405" max="6405" width="7" style="65" customWidth="1"/>
    <col min="6406" max="6406" width="2" style="65" customWidth="1"/>
    <col min="6407" max="6407" width="1.5703125" style="65" customWidth="1"/>
    <col min="6408" max="6408" width="64.7109375" style="65" customWidth="1"/>
    <col min="6409" max="6411" width="8.7109375" style="65" customWidth="1"/>
    <col min="6412" max="6412" width="6.7109375" style="65" customWidth="1"/>
    <col min="6413" max="6413" width="1" style="65" customWidth="1"/>
    <col min="6414" max="6414" width="6.7109375" style="65" customWidth="1"/>
    <col min="6415" max="6415" width="1" style="65" customWidth="1"/>
    <col min="6416" max="6416" width="6.7109375" style="65" customWidth="1"/>
    <col min="6417" max="6417" width="1" style="65" customWidth="1"/>
    <col min="6418" max="6418" width="6.7109375" style="65" customWidth="1"/>
    <col min="6419" max="6419" width="1" style="65" customWidth="1"/>
    <col min="6420" max="6420" width="6.7109375" style="65" customWidth="1"/>
    <col min="6421" max="6421" width="1" style="65" customWidth="1"/>
    <col min="6422" max="6423" width="6.7109375" style="65" customWidth="1"/>
    <col min="6424" max="6656" width="11.42578125" style="65"/>
    <col min="6657" max="6659" width="0" style="65" hidden="1" customWidth="1"/>
    <col min="6660" max="6660" width="2.7109375" style="65" customWidth="1"/>
    <col min="6661" max="6661" width="7" style="65" customWidth="1"/>
    <col min="6662" max="6662" width="2" style="65" customWidth="1"/>
    <col min="6663" max="6663" width="1.5703125" style="65" customWidth="1"/>
    <col min="6664" max="6664" width="64.7109375" style="65" customWidth="1"/>
    <col min="6665" max="6667" width="8.7109375" style="65" customWidth="1"/>
    <col min="6668" max="6668" width="6.7109375" style="65" customWidth="1"/>
    <col min="6669" max="6669" width="1" style="65" customWidth="1"/>
    <col min="6670" max="6670" width="6.7109375" style="65" customWidth="1"/>
    <col min="6671" max="6671" width="1" style="65" customWidth="1"/>
    <col min="6672" max="6672" width="6.7109375" style="65" customWidth="1"/>
    <col min="6673" max="6673" width="1" style="65" customWidth="1"/>
    <col min="6674" max="6674" width="6.7109375" style="65" customWidth="1"/>
    <col min="6675" max="6675" width="1" style="65" customWidth="1"/>
    <col min="6676" max="6676" width="6.7109375" style="65" customWidth="1"/>
    <col min="6677" max="6677" width="1" style="65" customWidth="1"/>
    <col min="6678" max="6679" width="6.7109375" style="65" customWidth="1"/>
    <col min="6680" max="6912" width="11.42578125" style="65"/>
    <col min="6913" max="6915" width="0" style="65" hidden="1" customWidth="1"/>
    <col min="6916" max="6916" width="2.7109375" style="65" customWidth="1"/>
    <col min="6917" max="6917" width="7" style="65" customWidth="1"/>
    <col min="6918" max="6918" width="2" style="65" customWidth="1"/>
    <col min="6919" max="6919" width="1.5703125" style="65" customWidth="1"/>
    <col min="6920" max="6920" width="64.7109375" style="65" customWidth="1"/>
    <col min="6921" max="6923" width="8.7109375" style="65" customWidth="1"/>
    <col min="6924" max="6924" width="6.7109375" style="65" customWidth="1"/>
    <col min="6925" max="6925" width="1" style="65" customWidth="1"/>
    <col min="6926" max="6926" width="6.7109375" style="65" customWidth="1"/>
    <col min="6927" max="6927" width="1" style="65" customWidth="1"/>
    <col min="6928" max="6928" width="6.7109375" style="65" customWidth="1"/>
    <col min="6929" max="6929" width="1" style="65" customWidth="1"/>
    <col min="6930" max="6930" width="6.7109375" style="65" customWidth="1"/>
    <col min="6931" max="6931" width="1" style="65" customWidth="1"/>
    <col min="6932" max="6932" width="6.7109375" style="65" customWidth="1"/>
    <col min="6933" max="6933" width="1" style="65" customWidth="1"/>
    <col min="6934" max="6935" width="6.7109375" style="65" customWidth="1"/>
    <col min="6936" max="7168" width="11.42578125" style="65"/>
    <col min="7169" max="7171" width="0" style="65" hidden="1" customWidth="1"/>
    <col min="7172" max="7172" width="2.7109375" style="65" customWidth="1"/>
    <col min="7173" max="7173" width="7" style="65" customWidth="1"/>
    <col min="7174" max="7174" width="2" style="65" customWidth="1"/>
    <col min="7175" max="7175" width="1.5703125" style="65" customWidth="1"/>
    <col min="7176" max="7176" width="64.7109375" style="65" customWidth="1"/>
    <col min="7177" max="7179" width="8.7109375" style="65" customWidth="1"/>
    <col min="7180" max="7180" width="6.7109375" style="65" customWidth="1"/>
    <col min="7181" max="7181" width="1" style="65" customWidth="1"/>
    <col min="7182" max="7182" width="6.7109375" style="65" customWidth="1"/>
    <col min="7183" max="7183" width="1" style="65" customWidth="1"/>
    <col min="7184" max="7184" width="6.7109375" style="65" customWidth="1"/>
    <col min="7185" max="7185" width="1" style="65" customWidth="1"/>
    <col min="7186" max="7186" width="6.7109375" style="65" customWidth="1"/>
    <col min="7187" max="7187" width="1" style="65" customWidth="1"/>
    <col min="7188" max="7188" width="6.7109375" style="65" customWidth="1"/>
    <col min="7189" max="7189" width="1" style="65" customWidth="1"/>
    <col min="7190" max="7191" width="6.7109375" style="65" customWidth="1"/>
    <col min="7192" max="7424" width="11.42578125" style="65"/>
    <col min="7425" max="7427" width="0" style="65" hidden="1" customWidth="1"/>
    <col min="7428" max="7428" width="2.7109375" style="65" customWidth="1"/>
    <col min="7429" max="7429" width="7" style="65" customWidth="1"/>
    <col min="7430" max="7430" width="2" style="65" customWidth="1"/>
    <col min="7431" max="7431" width="1.5703125" style="65" customWidth="1"/>
    <col min="7432" max="7432" width="64.7109375" style="65" customWidth="1"/>
    <col min="7433" max="7435" width="8.7109375" style="65" customWidth="1"/>
    <col min="7436" max="7436" width="6.7109375" style="65" customWidth="1"/>
    <col min="7437" max="7437" width="1" style="65" customWidth="1"/>
    <col min="7438" max="7438" width="6.7109375" style="65" customWidth="1"/>
    <col min="7439" max="7439" width="1" style="65" customWidth="1"/>
    <col min="7440" max="7440" width="6.7109375" style="65" customWidth="1"/>
    <col min="7441" max="7441" width="1" style="65" customWidth="1"/>
    <col min="7442" max="7442" width="6.7109375" style="65" customWidth="1"/>
    <col min="7443" max="7443" width="1" style="65" customWidth="1"/>
    <col min="7444" max="7444" width="6.7109375" style="65" customWidth="1"/>
    <col min="7445" max="7445" width="1" style="65" customWidth="1"/>
    <col min="7446" max="7447" width="6.7109375" style="65" customWidth="1"/>
    <col min="7448" max="7680" width="11.42578125" style="65"/>
    <col min="7681" max="7683" width="0" style="65" hidden="1" customWidth="1"/>
    <col min="7684" max="7684" width="2.7109375" style="65" customWidth="1"/>
    <col min="7685" max="7685" width="7" style="65" customWidth="1"/>
    <col min="7686" max="7686" width="2" style="65" customWidth="1"/>
    <col min="7687" max="7687" width="1.5703125" style="65" customWidth="1"/>
    <col min="7688" max="7688" width="64.7109375" style="65" customWidth="1"/>
    <col min="7689" max="7691" width="8.7109375" style="65" customWidth="1"/>
    <col min="7692" max="7692" width="6.7109375" style="65" customWidth="1"/>
    <col min="7693" max="7693" width="1" style="65" customWidth="1"/>
    <col min="7694" max="7694" width="6.7109375" style="65" customWidth="1"/>
    <col min="7695" max="7695" width="1" style="65" customWidth="1"/>
    <col min="7696" max="7696" width="6.7109375" style="65" customWidth="1"/>
    <col min="7697" max="7697" width="1" style="65" customWidth="1"/>
    <col min="7698" max="7698" width="6.7109375" style="65" customWidth="1"/>
    <col min="7699" max="7699" width="1" style="65" customWidth="1"/>
    <col min="7700" max="7700" width="6.7109375" style="65" customWidth="1"/>
    <col min="7701" max="7701" width="1" style="65" customWidth="1"/>
    <col min="7702" max="7703" width="6.7109375" style="65" customWidth="1"/>
    <col min="7704" max="7936" width="11.42578125" style="65"/>
    <col min="7937" max="7939" width="0" style="65" hidden="1" customWidth="1"/>
    <col min="7940" max="7940" width="2.7109375" style="65" customWidth="1"/>
    <col min="7941" max="7941" width="7" style="65" customWidth="1"/>
    <col min="7942" max="7942" width="2" style="65" customWidth="1"/>
    <col min="7943" max="7943" width="1.5703125" style="65" customWidth="1"/>
    <col min="7944" max="7944" width="64.7109375" style="65" customWidth="1"/>
    <col min="7945" max="7947" width="8.7109375" style="65" customWidth="1"/>
    <col min="7948" max="7948" width="6.7109375" style="65" customWidth="1"/>
    <col min="7949" max="7949" width="1" style="65" customWidth="1"/>
    <col min="7950" max="7950" width="6.7109375" style="65" customWidth="1"/>
    <col min="7951" max="7951" width="1" style="65" customWidth="1"/>
    <col min="7952" max="7952" width="6.7109375" style="65" customWidth="1"/>
    <col min="7953" max="7953" width="1" style="65" customWidth="1"/>
    <col min="7954" max="7954" width="6.7109375" style="65" customWidth="1"/>
    <col min="7955" max="7955" width="1" style="65" customWidth="1"/>
    <col min="7956" max="7956" width="6.7109375" style="65" customWidth="1"/>
    <col min="7957" max="7957" width="1" style="65" customWidth="1"/>
    <col min="7958" max="7959" width="6.7109375" style="65" customWidth="1"/>
    <col min="7960" max="8192" width="11.42578125" style="65"/>
    <col min="8193" max="8195" width="0" style="65" hidden="1" customWidth="1"/>
    <col min="8196" max="8196" width="2.7109375" style="65" customWidth="1"/>
    <col min="8197" max="8197" width="7" style="65" customWidth="1"/>
    <col min="8198" max="8198" width="2" style="65" customWidth="1"/>
    <col min="8199" max="8199" width="1.5703125" style="65" customWidth="1"/>
    <col min="8200" max="8200" width="64.7109375" style="65" customWidth="1"/>
    <col min="8201" max="8203" width="8.7109375" style="65" customWidth="1"/>
    <col min="8204" max="8204" width="6.7109375" style="65" customWidth="1"/>
    <col min="8205" max="8205" width="1" style="65" customWidth="1"/>
    <col min="8206" max="8206" width="6.7109375" style="65" customWidth="1"/>
    <col min="8207" max="8207" width="1" style="65" customWidth="1"/>
    <col min="8208" max="8208" width="6.7109375" style="65" customWidth="1"/>
    <col min="8209" max="8209" width="1" style="65" customWidth="1"/>
    <col min="8210" max="8210" width="6.7109375" style="65" customWidth="1"/>
    <col min="8211" max="8211" width="1" style="65" customWidth="1"/>
    <col min="8212" max="8212" width="6.7109375" style="65" customWidth="1"/>
    <col min="8213" max="8213" width="1" style="65" customWidth="1"/>
    <col min="8214" max="8215" width="6.7109375" style="65" customWidth="1"/>
    <col min="8216" max="8448" width="11.42578125" style="65"/>
    <col min="8449" max="8451" width="0" style="65" hidden="1" customWidth="1"/>
    <col min="8452" max="8452" width="2.7109375" style="65" customWidth="1"/>
    <col min="8453" max="8453" width="7" style="65" customWidth="1"/>
    <col min="8454" max="8454" width="2" style="65" customWidth="1"/>
    <col min="8455" max="8455" width="1.5703125" style="65" customWidth="1"/>
    <col min="8456" max="8456" width="64.7109375" style="65" customWidth="1"/>
    <col min="8457" max="8459" width="8.7109375" style="65" customWidth="1"/>
    <col min="8460" max="8460" width="6.7109375" style="65" customWidth="1"/>
    <col min="8461" max="8461" width="1" style="65" customWidth="1"/>
    <col min="8462" max="8462" width="6.7109375" style="65" customWidth="1"/>
    <col min="8463" max="8463" width="1" style="65" customWidth="1"/>
    <col min="8464" max="8464" width="6.7109375" style="65" customWidth="1"/>
    <col min="8465" max="8465" width="1" style="65" customWidth="1"/>
    <col min="8466" max="8466" width="6.7109375" style="65" customWidth="1"/>
    <col min="8467" max="8467" width="1" style="65" customWidth="1"/>
    <col min="8468" max="8468" width="6.7109375" style="65" customWidth="1"/>
    <col min="8469" max="8469" width="1" style="65" customWidth="1"/>
    <col min="8470" max="8471" width="6.7109375" style="65" customWidth="1"/>
    <col min="8472" max="8704" width="11.42578125" style="65"/>
    <col min="8705" max="8707" width="0" style="65" hidden="1" customWidth="1"/>
    <col min="8708" max="8708" width="2.7109375" style="65" customWidth="1"/>
    <col min="8709" max="8709" width="7" style="65" customWidth="1"/>
    <col min="8710" max="8710" width="2" style="65" customWidth="1"/>
    <col min="8711" max="8711" width="1.5703125" style="65" customWidth="1"/>
    <col min="8712" max="8712" width="64.7109375" style="65" customWidth="1"/>
    <col min="8713" max="8715" width="8.7109375" style="65" customWidth="1"/>
    <col min="8716" max="8716" width="6.7109375" style="65" customWidth="1"/>
    <col min="8717" max="8717" width="1" style="65" customWidth="1"/>
    <col min="8718" max="8718" width="6.7109375" style="65" customWidth="1"/>
    <col min="8719" max="8719" width="1" style="65" customWidth="1"/>
    <col min="8720" max="8720" width="6.7109375" style="65" customWidth="1"/>
    <col min="8721" max="8721" width="1" style="65" customWidth="1"/>
    <col min="8722" max="8722" width="6.7109375" style="65" customWidth="1"/>
    <col min="8723" max="8723" width="1" style="65" customWidth="1"/>
    <col min="8724" max="8724" width="6.7109375" style="65" customWidth="1"/>
    <col min="8725" max="8725" width="1" style="65" customWidth="1"/>
    <col min="8726" max="8727" width="6.7109375" style="65" customWidth="1"/>
    <col min="8728" max="8960" width="11.42578125" style="65"/>
    <col min="8961" max="8963" width="0" style="65" hidden="1" customWidth="1"/>
    <col min="8964" max="8964" width="2.7109375" style="65" customWidth="1"/>
    <col min="8965" max="8965" width="7" style="65" customWidth="1"/>
    <col min="8966" max="8966" width="2" style="65" customWidth="1"/>
    <col min="8967" max="8967" width="1.5703125" style="65" customWidth="1"/>
    <col min="8968" max="8968" width="64.7109375" style="65" customWidth="1"/>
    <col min="8969" max="8971" width="8.7109375" style="65" customWidth="1"/>
    <col min="8972" max="8972" width="6.7109375" style="65" customWidth="1"/>
    <col min="8973" max="8973" width="1" style="65" customWidth="1"/>
    <col min="8974" max="8974" width="6.7109375" style="65" customWidth="1"/>
    <col min="8975" max="8975" width="1" style="65" customWidth="1"/>
    <col min="8976" max="8976" width="6.7109375" style="65" customWidth="1"/>
    <col min="8977" max="8977" width="1" style="65" customWidth="1"/>
    <col min="8978" max="8978" width="6.7109375" style="65" customWidth="1"/>
    <col min="8979" max="8979" width="1" style="65" customWidth="1"/>
    <col min="8980" max="8980" width="6.7109375" style="65" customWidth="1"/>
    <col min="8981" max="8981" width="1" style="65" customWidth="1"/>
    <col min="8982" max="8983" width="6.7109375" style="65" customWidth="1"/>
    <col min="8984" max="9216" width="11.42578125" style="65"/>
    <col min="9217" max="9219" width="0" style="65" hidden="1" customWidth="1"/>
    <col min="9220" max="9220" width="2.7109375" style="65" customWidth="1"/>
    <col min="9221" max="9221" width="7" style="65" customWidth="1"/>
    <col min="9222" max="9222" width="2" style="65" customWidth="1"/>
    <col min="9223" max="9223" width="1.5703125" style="65" customWidth="1"/>
    <col min="9224" max="9224" width="64.7109375" style="65" customWidth="1"/>
    <col min="9225" max="9227" width="8.7109375" style="65" customWidth="1"/>
    <col min="9228" max="9228" width="6.7109375" style="65" customWidth="1"/>
    <col min="9229" max="9229" width="1" style="65" customWidth="1"/>
    <col min="9230" max="9230" width="6.7109375" style="65" customWidth="1"/>
    <col min="9231" max="9231" width="1" style="65" customWidth="1"/>
    <col min="9232" max="9232" width="6.7109375" style="65" customWidth="1"/>
    <col min="9233" max="9233" width="1" style="65" customWidth="1"/>
    <col min="9234" max="9234" width="6.7109375" style="65" customWidth="1"/>
    <col min="9235" max="9235" width="1" style="65" customWidth="1"/>
    <col min="9236" max="9236" width="6.7109375" style="65" customWidth="1"/>
    <col min="9237" max="9237" width="1" style="65" customWidth="1"/>
    <col min="9238" max="9239" width="6.7109375" style="65" customWidth="1"/>
    <col min="9240" max="9472" width="11.42578125" style="65"/>
    <col min="9473" max="9475" width="0" style="65" hidden="1" customWidth="1"/>
    <col min="9476" max="9476" width="2.7109375" style="65" customWidth="1"/>
    <col min="9477" max="9477" width="7" style="65" customWidth="1"/>
    <col min="9478" max="9478" width="2" style="65" customWidth="1"/>
    <col min="9479" max="9479" width="1.5703125" style="65" customWidth="1"/>
    <col min="9480" max="9480" width="64.7109375" style="65" customWidth="1"/>
    <col min="9481" max="9483" width="8.7109375" style="65" customWidth="1"/>
    <col min="9484" max="9484" width="6.7109375" style="65" customWidth="1"/>
    <col min="9485" max="9485" width="1" style="65" customWidth="1"/>
    <col min="9486" max="9486" width="6.7109375" style="65" customWidth="1"/>
    <col min="9487" max="9487" width="1" style="65" customWidth="1"/>
    <col min="9488" max="9488" width="6.7109375" style="65" customWidth="1"/>
    <col min="9489" max="9489" width="1" style="65" customWidth="1"/>
    <col min="9490" max="9490" width="6.7109375" style="65" customWidth="1"/>
    <col min="9491" max="9491" width="1" style="65" customWidth="1"/>
    <col min="9492" max="9492" width="6.7109375" style="65" customWidth="1"/>
    <col min="9493" max="9493" width="1" style="65" customWidth="1"/>
    <col min="9494" max="9495" width="6.7109375" style="65" customWidth="1"/>
    <col min="9496" max="9728" width="11.42578125" style="65"/>
    <col min="9729" max="9731" width="0" style="65" hidden="1" customWidth="1"/>
    <col min="9732" max="9732" width="2.7109375" style="65" customWidth="1"/>
    <col min="9733" max="9733" width="7" style="65" customWidth="1"/>
    <col min="9734" max="9734" width="2" style="65" customWidth="1"/>
    <col min="9735" max="9735" width="1.5703125" style="65" customWidth="1"/>
    <col min="9736" max="9736" width="64.7109375" style="65" customWidth="1"/>
    <col min="9737" max="9739" width="8.7109375" style="65" customWidth="1"/>
    <col min="9740" max="9740" width="6.7109375" style="65" customWidth="1"/>
    <col min="9741" max="9741" width="1" style="65" customWidth="1"/>
    <col min="9742" max="9742" width="6.7109375" style="65" customWidth="1"/>
    <col min="9743" max="9743" width="1" style="65" customWidth="1"/>
    <col min="9744" max="9744" width="6.7109375" style="65" customWidth="1"/>
    <col min="9745" max="9745" width="1" style="65" customWidth="1"/>
    <col min="9746" max="9746" width="6.7109375" style="65" customWidth="1"/>
    <col min="9747" max="9747" width="1" style="65" customWidth="1"/>
    <col min="9748" max="9748" width="6.7109375" style="65" customWidth="1"/>
    <col min="9749" max="9749" width="1" style="65" customWidth="1"/>
    <col min="9750" max="9751" width="6.7109375" style="65" customWidth="1"/>
    <col min="9752" max="9984" width="11.42578125" style="65"/>
    <col min="9985" max="9987" width="0" style="65" hidden="1" customWidth="1"/>
    <col min="9988" max="9988" width="2.7109375" style="65" customWidth="1"/>
    <col min="9989" max="9989" width="7" style="65" customWidth="1"/>
    <col min="9990" max="9990" width="2" style="65" customWidth="1"/>
    <col min="9991" max="9991" width="1.5703125" style="65" customWidth="1"/>
    <col min="9992" max="9992" width="64.7109375" style="65" customWidth="1"/>
    <col min="9993" max="9995" width="8.7109375" style="65" customWidth="1"/>
    <col min="9996" max="9996" width="6.7109375" style="65" customWidth="1"/>
    <col min="9997" max="9997" width="1" style="65" customWidth="1"/>
    <col min="9998" max="9998" width="6.7109375" style="65" customWidth="1"/>
    <col min="9999" max="9999" width="1" style="65" customWidth="1"/>
    <col min="10000" max="10000" width="6.7109375" style="65" customWidth="1"/>
    <col min="10001" max="10001" width="1" style="65" customWidth="1"/>
    <col min="10002" max="10002" width="6.7109375" style="65" customWidth="1"/>
    <col min="10003" max="10003" width="1" style="65" customWidth="1"/>
    <col min="10004" max="10004" width="6.7109375" style="65" customWidth="1"/>
    <col min="10005" max="10005" width="1" style="65" customWidth="1"/>
    <col min="10006" max="10007" width="6.7109375" style="65" customWidth="1"/>
    <col min="10008" max="10240" width="11.42578125" style="65"/>
    <col min="10241" max="10243" width="0" style="65" hidden="1" customWidth="1"/>
    <col min="10244" max="10244" width="2.7109375" style="65" customWidth="1"/>
    <col min="10245" max="10245" width="7" style="65" customWidth="1"/>
    <col min="10246" max="10246" width="2" style="65" customWidth="1"/>
    <col min="10247" max="10247" width="1.5703125" style="65" customWidth="1"/>
    <col min="10248" max="10248" width="64.7109375" style="65" customWidth="1"/>
    <col min="10249" max="10251" width="8.7109375" style="65" customWidth="1"/>
    <col min="10252" max="10252" width="6.7109375" style="65" customWidth="1"/>
    <col min="10253" max="10253" width="1" style="65" customWidth="1"/>
    <col min="10254" max="10254" width="6.7109375" style="65" customWidth="1"/>
    <col min="10255" max="10255" width="1" style="65" customWidth="1"/>
    <col min="10256" max="10256" width="6.7109375" style="65" customWidth="1"/>
    <col min="10257" max="10257" width="1" style="65" customWidth="1"/>
    <col min="10258" max="10258" width="6.7109375" style="65" customWidth="1"/>
    <col min="10259" max="10259" width="1" style="65" customWidth="1"/>
    <col min="10260" max="10260" width="6.7109375" style="65" customWidth="1"/>
    <col min="10261" max="10261" width="1" style="65" customWidth="1"/>
    <col min="10262" max="10263" width="6.7109375" style="65" customWidth="1"/>
    <col min="10264" max="10496" width="11.42578125" style="65"/>
    <col min="10497" max="10499" width="0" style="65" hidden="1" customWidth="1"/>
    <col min="10500" max="10500" width="2.7109375" style="65" customWidth="1"/>
    <col min="10501" max="10501" width="7" style="65" customWidth="1"/>
    <col min="10502" max="10502" width="2" style="65" customWidth="1"/>
    <col min="10503" max="10503" width="1.5703125" style="65" customWidth="1"/>
    <col min="10504" max="10504" width="64.7109375" style="65" customWidth="1"/>
    <col min="10505" max="10507" width="8.7109375" style="65" customWidth="1"/>
    <col min="10508" max="10508" width="6.7109375" style="65" customWidth="1"/>
    <col min="10509" max="10509" width="1" style="65" customWidth="1"/>
    <col min="10510" max="10510" width="6.7109375" style="65" customWidth="1"/>
    <col min="10511" max="10511" width="1" style="65" customWidth="1"/>
    <col min="10512" max="10512" width="6.7109375" style="65" customWidth="1"/>
    <col min="10513" max="10513" width="1" style="65" customWidth="1"/>
    <col min="10514" max="10514" width="6.7109375" style="65" customWidth="1"/>
    <col min="10515" max="10515" width="1" style="65" customWidth="1"/>
    <col min="10516" max="10516" width="6.7109375" style="65" customWidth="1"/>
    <col min="10517" max="10517" width="1" style="65" customWidth="1"/>
    <col min="10518" max="10519" width="6.7109375" style="65" customWidth="1"/>
    <col min="10520" max="10752" width="11.42578125" style="65"/>
    <col min="10753" max="10755" width="0" style="65" hidden="1" customWidth="1"/>
    <col min="10756" max="10756" width="2.7109375" style="65" customWidth="1"/>
    <col min="10757" max="10757" width="7" style="65" customWidth="1"/>
    <col min="10758" max="10758" width="2" style="65" customWidth="1"/>
    <col min="10759" max="10759" width="1.5703125" style="65" customWidth="1"/>
    <col min="10760" max="10760" width="64.7109375" style="65" customWidth="1"/>
    <col min="10761" max="10763" width="8.7109375" style="65" customWidth="1"/>
    <col min="10764" max="10764" width="6.7109375" style="65" customWidth="1"/>
    <col min="10765" max="10765" width="1" style="65" customWidth="1"/>
    <col min="10766" max="10766" width="6.7109375" style="65" customWidth="1"/>
    <col min="10767" max="10767" width="1" style="65" customWidth="1"/>
    <col min="10768" max="10768" width="6.7109375" style="65" customWidth="1"/>
    <col min="10769" max="10769" width="1" style="65" customWidth="1"/>
    <col min="10770" max="10770" width="6.7109375" style="65" customWidth="1"/>
    <col min="10771" max="10771" width="1" style="65" customWidth="1"/>
    <col min="10772" max="10772" width="6.7109375" style="65" customWidth="1"/>
    <col min="10773" max="10773" width="1" style="65" customWidth="1"/>
    <col min="10774" max="10775" width="6.7109375" style="65" customWidth="1"/>
    <col min="10776" max="11008" width="11.42578125" style="65"/>
    <col min="11009" max="11011" width="0" style="65" hidden="1" customWidth="1"/>
    <col min="11012" max="11012" width="2.7109375" style="65" customWidth="1"/>
    <col min="11013" max="11013" width="7" style="65" customWidth="1"/>
    <col min="11014" max="11014" width="2" style="65" customWidth="1"/>
    <col min="11015" max="11015" width="1.5703125" style="65" customWidth="1"/>
    <col min="11016" max="11016" width="64.7109375" style="65" customWidth="1"/>
    <col min="11017" max="11019" width="8.7109375" style="65" customWidth="1"/>
    <col min="11020" max="11020" width="6.7109375" style="65" customWidth="1"/>
    <col min="11021" max="11021" width="1" style="65" customWidth="1"/>
    <col min="11022" max="11022" width="6.7109375" style="65" customWidth="1"/>
    <col min="11023" max="11023" width="1" style="65" customWidth="1"/>
    <col min="11024" max="11024" width="6.7109375" style="65" customWidth="1"/>
    <col min="11025" max="11025" width="1" style="65" customWidth="1"/>
    <col min="11026" max="11026" width="6.7109375" style="65" customWidth="1"/>
    <col min="11027" max="11027" width="1" style="65" customWidth="1"/>
    <col min="11028" max="11028" width="6.7109375" style="65" customWidth="1"/>
    <col min="11029" max="11029" width="1" style="65" customWidth="1"/>
    <col min="11030" max="11031" width="6.7109375" style="65" customWidth="1"/>
    <col min="11032" max="11264" width="11.42578125" style="65"/>
    <col min="11265" max="11267" width="0" style="65" hidden="1" customWidth="1"/>
    <col min="11268" max="11268" width="2.7109375" style="65" customWidth="1"/>
    <col min="11269" max="11269" width="7" style="65" customWidth="1"/>
    <col min="11270" max="11270" width="2" style="65" customWidth="1"/>
    <col min="11271" max="11271" width="1.5703125" style="65" customWidth="1"/>
    <col min="11272" max="11272" width="64.7109375" style="65" customWidth="1"/>
    <col min="11273" max="11275" width="8.7109375" style="65" customWidth="1"/>
    <col min="11276" max="11276" width="6.7109375" style="65" customWidth="1"/>
    <col min="11277" max="11277" width="1" style="65" customWidth="1"/>
    <col min="11278" max="11278" width="6.7109375" style="65" customWidth="1"/>
    <col min="11279" max="11279" width="1" style="65" customWidth="1"/>
    <col min="11280" max="11280" width="6.7109375" style="65" customWidth="1"/>
    <col min="11281" max="11281" width="1" style="65" customWidth="1"/>
    <col min="11282" max="11282" width="6.7109375" style="65" customWidth="1"/>
    <col min="11283" max="11283" width="1" style="65" customWidth="1"/>
    <col min="11284" max="11284" width="6.7109375" style="65" customWidth="1"/>
    <col min="11285" max="11285" width="1" style="65" customWidth="1"/>
    <col min="11286" max="11287" width="6.7109375" style="65" customWidth="1"/>
    <col min="11288" max="11520" width="11.42578125" style="65"/>
    <col min="11521" max="11523" width="0" style="65" hidden="1" customWidth="1"/>
    <col min="11524" max="11524" width="2.7109375" style="65" customWidth="1"/>
    <col min="11525" max="11525" width="7" style="65" customWidth="1"/>
    <col min="11526" max="11526" width="2" style="65" customWidth="1"/>
    <col min="11527" max="11527" width="1.5703125" style="65" customWidth="1"/>
    <col min="11528" max="11528" width="64.7109375" style="65" customWidth="1"/>
    <col min="11529" max="11531" width="8.7109375" style="65" customWidth="1"/>
    <col min="11532" max="11532" width="6.7109375" style="65" customWidth="1"/>
    <col min="11533" max="11533" width="1" style="65" customWidth="1"/>
    <col min="11534" max="11534" width="6.7109375" style="65" customWidth="1"/>
    <col min="11535" max="11535" width="1" style="65" customWidth="1"/>
    <col min="11536" max="11536" width="6.7109375" style="65" customWidth="1"/>
    <col min="11537" max="11537" width="1" style="65" customWidth="1"/>
    <col min="11538" max="11538" width="6.7109375" style="65" customWidth="1"/>
    <col min="11539" max="11539" width="1" style="65" customWidth="1"/>
    <col min="11540" max="11540" width="6.7109375" style="65" customWidth="1"/>
    <col min="11541" max="11541" width="1" style="65" customWidth="1"/>
    <col min="11542" max="11543" width="6.7109375" style="65" customWidth="1"/>
    <col min="11544" max="11776" width="11.42578125" style="65"/>
    <col min="11777" max="11779" width="0" style="65" hidden="1" customWidth="1"/>
    <col min="11780" max="11780" width="2.7109375" style="65" customWidth="1"/>
    <col min="11781" max="11781" width="7" style="65" customWidth="1"/>
    <col min="11782" max="11782" width="2" style="65" customWidth="1"/>
    <col min="11783" max="11783" width="1.5703125" style="65" customWidth="1"/>
    <col min="11784" max="11784" width="64.7109375" style="65" customWidth="1"/>
    <col min="11785" max="11787" width="8.7109375" style="65" customWidth="1"/>
    <col min="11788" max="11788" width="6.7109375" style="65" customWidth="1"/>
    <col min="11789" max="11789" width="1" style="65" customWidth="1"/>
    <col min="11790" max="11790" width="6.7109375" style="65" customWidth="1"/>
    <col min="11791" max="11791" width="1" style="65" customWidth="1"/>
    <col min="11792" max="11792" width="6.7109375" style="65" customWidth="1"/>
    <col min="11793" max="11793" width="1" style="65" customWidth="1"/>
    <col min="11794" max="11794" width="6.7109375" style="65" customWidth="1"/>
    <col min="11795" max="11795" width="1" style="65" customWidth="1"/>
    <col min="11796" max="11796" width="6.7109375" style="65" customWidth="1"/>
    <col min="11797" max="11797" width="1" style="65" customWidth="1"/>
    <col min="11798" max="11799" width="6.7109375" style="65" customWidth="1"/>
    <col min="11800" max="12032" width="11.42578125" style="65"/>
    <col min="12033" max="12035" width="0" style="65" hidden="1" customWidth="1"/>
    <col min="12036" max="12036" width="2.7109375" style="65" customWidth="1"/>
    <col min="12037" max="12037" width="7" style="65" customWidth="1"/>
    <col min="12038" max="12038" width="2" style="65" customWidth="1"/>
    <col min="12039" max="12039" width="1.5703125" style="65" customWidth="1"/>
    <col min="12040" max="12040" width="64.7109375" style="65" customWidth="1"/>
    <col min="12041" max="12043" width="8.7109375" style="65" customWidth="1"/>
    <col min="12044" max="12044" width="6.7109375" style="65" customWidth="1"/>
    <col min="12045" max="12045" width="1" style="65" customWidth="1"/>
    <col min="12046" max="12046" width="6.7109375" style="65" customWidth="1"/>
    <col min="12047" max="12047" width="1" style="65" customWidth="1"/>
    <col min="12048" max="12048" width="6.7109375" style="65" customWidth="1"/>
    <col min="12049" max="12049" width="1" style="65" customWidth="1"/>
    <col min="12050" max="12050" width="6.7109375" style="65" customWidth="1"/>
    <col min="12051" max="12051" width="1" style="65" customWidth="1"/>
    <col min="12052" max="12052" width="6.7109375" style="65" customWidth="1"/>
    <col min="12053" max="12053" width="1" style="65" customWidth="1"/>
    <col min="12054" max="12055" width="6.7109375" style="65" customWidth="1"/>
    <col min="12056" max="12288" width="11.42578125" style="65"/>
    <col min="12289" max="12291" width="0" style="65" hidden="1" customWidth="1"/>
    <col min="12292" max="12292" width="2.7109375" style="65" customWidth="1"/>
    <col min="12293" max="12293" width="7" style="65" customWidth="1"/>
    <col min="12294" max="12294" width="2" style="65" customWidth="1"/>
    <col min="12295" max="12295" width="1.5703125" style="65" customWidth="1"/>
    <col min="12296" max="12296" width="64.7109375" style="65" customWidth="1"/>
    <col min="12297" max="12299" width="8.7109375" style="65" customWidth="1"/>
    <col min="12300" max="12300" width="6.7109375" style="65" customWidth="1"/>
    <col min="12301" max="12301" width="1" style="65" customWidth="1"/>
    <col min="12302" max="12302" width="6.7109375" style="65" customWidth="1"/>
    <col min="12303" max="12303" width="1" style="65" customWidth="1"/>
    <col min="12304" max="12304" width="6.7109375" style="65" customWidth="1"/>
    <col min="12305" max="12305" width="1" style="65" customWidth="1"/>
    <col min="12306" max="12306" width="6.7109375" style="65" customWidth="1"/>
    <col min="12307" max="12307" width="1" style="65" customWidth="1"/>
    <col min="12308" max="12308" width="6.7109375" style="65" customWidth="1"/>
    <col min="12309" max="12309" width="1" style="65" customWidth="1"/>
    <col min="12310" max="12311" width="6.7109375" style="65" customWidth="1"/>
    <col min="12312" max="12544" width="11.42578125" style="65"/>
    <col min="12545" max="12547" width="0" style="65" hidden="1" customWidth="1"/>
    <col min="12548" max="12548" width="2.7109375" style="65" customWidth="1"/>
    <col min="12549" max="12549" width="7" style="65" customWidth="1"/>
    <col min="12550" max="12550" width="2" style="65" customWidth="1"/>
    <col min="12551" max="12551" width="1.5703125" style="65" customWidth="1"/>
    <col min="12552" max="12552" width="64.7109375" style="65" customWidth="1"/>
    <col min="12553" max="12555" width="8.7109375" style="65" customWidth="1"/>
    <col min="12556" max="12556" width="6.7109375" style="65" customWidth="1"/>
    <col min="12557" max="12557" width="1" style="65" customWidth="1"/>
    <col min="12558" max="12558" width="6.7109375" style="65" customWidth="1"/>
    <col min="12559" max="12559" width="1" style="65" customWidth="1"/>
    <col min="12560" max="12560" width="6.7109375" style="65" customWidth="1"/>
    <col min="12561" max="12561" width="1" style="65" customWidth="1"/>
    <col min="12562" max="12562" width="6.7109375" style="65" customWidth="1"/>
    <col min="12563" max="12563" width="1" style="65" customWidth="1"/>
    <col min="12564" max="12564" width="6.7109375" style="65" customWidth="1"/>
    <col min="12565" max="12565" width="1" style="65" customWidth="1"/>
    <col min="12566" max="12567" width="6.7109375" style="65" customWidth="1"/>
    <col min="12568" max="12800" width="11.42578125" style="65"/>
    <col min="12801" max="12803" width="0" style="65" hidden="1" customWidth="1"/>
    <col min="12804" max="12804" width="2.7109375" style="65" customWidth="1"/>
    <col min="12805" max="12805" width="7" style="65" customWidth="1"/>
    <col min="12806" max="12806" width="2" style="65" customWidth="1"/>
    <col min="12807" max="12807" width="1.5703125" style="65" customWidth="1"/>
    <col min="12808" max="12808" width="64.7109375" style="65" customWidth="1"/>
    <col min="12809" max="12811" width="8.7109375" style="65" customWidth="1"/>
    <col min="12812" max="12812" width="6.7109375" style="65" customWidth="1"/>
    <col min="12813" max="12813" width="1" style="65" customWidth="1"/>
    <col min="12814" max="12814" width="6.7109375" style="65" customWidth="1"/>
    <col min="12815" max="12815" width="1" style="65" customWidth="1"/>
    <col min="12816" max="12816" width="6.7109375" style="65" customWidth="1"/>
    <col min="12817" max="12817" width="1" style="65" customWidth="1"/>
    <col min="12818" max="12818" width="6.7109375" style="65" customWidth="1"/>
    <col min="12819" max="12819" width="1" style="65" customWidth="1"/>
    <col min="12820" max="12820" width="6.7109375" style="65" customWidth="1"/>
    <col min="12821" max="12821" width="1" style="65" customWidth="1"/>
    <col min="12822" max="12823" width="6.7109375" style="65" customWidth="1"/>
    <col min="12824" max="13056" width="11.42578125" style="65"/>
    <col min="13057" max="13059" width="0" style="65" hidden="1" customWidth="1"/>
    <col min="13060" max="13060" width="2.7109375" style="65" customWidth="1"/>
    <col min="13061" max="13061" width="7" style="65" customWidth="1"/>
    <col min="13062" max="13062" width="2" style="65" customWidth="1"/>
    <col min="13063" max="13063" width="1.5703125" style="65" customWidth="1"/>
    <col min="13064" max="13064" width="64.7109375" style="65" customWidth="1"/>
    <col min="13065" max="13067" width="8.7109375" style="65" customWidth="1"/>
    <col min="13068" max="13068" width="6.7109375" style="65" customWidth="1"/>
    <col min="13069" max="13069" width="1" style="65" customWidth="1"/>
    <col min="13070" max="13070" width="6.7109375" style="65" customWidth="1"/>
    <col min="13071" max="13071" width="1" style="65" customWidth="1"/>
    <col min="13072" max="13072" width="6.7109375" style="65" customWidth="1"/>
    <col min="13073" max="13073" width="1" style="65" customWidth="1"/>
    <col min="13074" max="13074" width="6.7109375" style="65" customWidth="1"/>
    <col min="13075" max="13075" width="1" style="65" customWidth="1"/>
    <col min="13076" max="13076" width="6.7109375" style="65" customWidth="1"/>
    <col min="13077" max="13077" width="1" style="65" customWidth="1"/>
    <col min="13078" max="13079" width="6.7109375" style="65" customWidth="1"/>
    <col min="13080" max="13312" width="11.42578125" style="65"/>
    <col min="13313" max="13315" width="0" style="65" hidden="1" customWidth="1"/>
    <col min="13316" max="13316" width="2.7109375" style="65" customWidth="1"/>
    <col min="13317" max="13317" width="7" style="65" customWidth="1"/>
    <col min="13318" max="13318" width="2" style="65" customWidth="1"/>
    <col min="13319" max="13319" width="1.5703125" style="65" customWidth="1"/>
    <col min="13320" max="13320" width="64.7109375" style="65" customWidth="1"/>
    <col min="13321" max="13323" width="8.7109375" style="65" customWidth="1"/>
    <col min="13324" max="13324" width="6.7109375" style="65" customWidth="1"/>
    <col min="13325" max="13325" width="1" style="65" customWidth="1"/>
    <col min="13326" max="13326" width="6.7109375" style="65" customWidth="1"/>
    <col min="13327" max="13327" width="1" style="65" customWidth="1"/>
    <col min="13328" max="13328" width="6.7109375" style="65" customWidth="1"/>
    <col min="13329" max="13329" width="1" style="65" customWidth="1"/>
    <col min="13330" max="13330" width="6.7109375" style="65" customWidth="1"/>
    <col min="13331" max="13331" width="1" style="65" customWidth="1"/>
    <col min="13332" max="13332" width="6.7109375" style="65" customWidth="1"/>
    <col min="13333" max="13333" width="1" style="65" customWidth="1"/>
    <col min="13334" max="13335" width="6.7109375" style="65" customWidth="1"/>
    <col min="13336" max="13568" width="11.42578125" style="65"/>
    <col min="13569" max="13571" width="0" style="65" hidden="1" customWidth="1"/>
    <col min="13572" max="13572" width="2.7109375" style="65" customWidth="1"/>
    <col min="13573" max="13573" width="7" style="65" customWidth="1"/>
    <col min="13574" max="13574" width="2" style="65" customWidth="1"/>
    <col min="13575" max="13575" width="1.5703125" style="65" customWidth="1"/>
    <col min="13576" max="13576" width="64.7109375" style="65" customWidth="1"/>
    <col min="13577" max="13579" width="8.7109375" style="65" customWidth="1"/>
    <col min="13580" max="13580" width="6.7109375" style="65" customWidth="1"/>
    <col min="13581" max="13581" width="1" style="65" customWidth="1"/>
    <col min="13582" max="13582" width="6.7109375" style="65" customWidth="1"/>
    <col min="13583" max="13583" width="1" style="65" customWidth="1"/>
    <col min="13584" max="13584" width="6.7109375" style="65" customWidth="1"/>
    <col min="13585" max="13585" width="1" style="65" customWidth="1"/>
    <col min="13586" max="13586" width="6.7109375" style="65" customWidth="1"/>
    <col min="13587" max="13587" width="1" style="65" customWidth="1"/>
    <col min="13588" max="13588" width="6.7109375" style="65" customWidth="1"/>
    <col min="13589" max="13589" width="1" style="65" customWidth="1"/>
    <col min="13590" max="13591" width="6.7109375" style="65" customWidth="1"/>
    <col min="13592" max="13824" width="11.42578125" style="65"/>
    <col min="13825" max="13827" width="0" style="65" hidden="1" customWidth="1"/>
    <col min="13828" max="13828" width="2.7109375" style="65" customWidth="1"/>
    <col min="13829" max="13829" width="7" style="65" customWidth="1"/>
    <col min="13830" max="13830" width="2" style="65" customWidth="1"/>
    <col min="13831" max="13831" width="1.5703125" style="65" customWidth="1"/>
    <col min="13832" max="13832" width="64.7109375" style="65" customWidth="1"/>
    <col min="13833" max="13835" width="8.7109375" style="65" customWidth="1"/>
    <col min="13836" max="13836" width="6.7109375" style="65" customWidth="1"/>
    <col min="13837" max="13837" width="1" style="65" customWidth="1"/>
    <col min="13838" max="13838" width="6.7109375" style="65" customWidth="1"/>
    <col min="13839" max="13839" width="1" style="65" customWidth="1"/>
    <col min="13840" max="13840" width="6.7109375" style="65" customWidth="1"/>
    <col min="13841" max="13841" width="1" style="65" customWidth="1"/>
    <col min="13842" max="13842" width="6.7109375" style="65" customWidth="1"/>
    <col min="13843" max="13843" width="1" style="65" customWidth="1"/>
    <col min="13844" max="13844" width="6.7109375" style="65" customWidth="1"/>
    <col min="13845" max="13845" width="1" style="65" customWidth="1"/>
    <col min="13846" max="13847" width="6.7109375" style="65" customWidth="1"/>
    <col min="13848" max="14080" width="11.42578125" style="65"/>
    <col min="14081" max="14083" width="0" style="65" hidden="1" customWidth="1"/>
    <col min="14084" max="14084" width="2.7109375" style="65" customWidth="1"/>
    <col min="14085" max="14085" width="7" style="65" customWidth="1"/>
    <col min="14086" max="14086" width="2" style="65" customWidth="1"/>
    <col min="14087" max="14087" width="1.5703125" style="65" customWidth="1"/>
    <col min="14088" max="14088" width="64.7109375" style="65" customWidth="1"/>
    <col min="14089" max="14091" width="8.7109375" style="65" customWidth="1"/>
    <col min="14092" max="14092" width="6.7109375" style="65" customWidth="1"/>
    <col min="14093" max="14093" width="1" style="65" customWidth="1"/>
    <col min="14094" max="14094" width="6.7109375" style="65" customWidth="1"/>
    <col min="14095" max="14095" width="1" style="65" customWidth="1"/>
    <col min="14096" max="14096" width="6.7109375" style="65" customWidth="1"/>
    <col min="14097" max="14097" width="1" style="65" customWidth="1"/>
    <col min="14098" max="14098" width="6.7109375" style="65" customWidth="1"/>
    <col min="14099" max="14099" width="1" style="65" customWidth="1"/>
    <col min="14100" max="14100" width="6.7109375" style="65" customWidth="1"/>
    <col min="14101" max="14101" width="1" style="65" customWidth="1"/>
    <col min="14102" max="14103" width="6.7109375" style="65" customWidth="1"/>
    <col min="14104" max="14336" width="11.42578125" style="65"/>
    <col min="14337" max="14339" width="0" style="65" hidden="1" customWidth="1"/>
    <col min="14340" max="14340" width="2.7109375" style="65" customWidth="1"/>
    <col min="14341" max="14341" width="7" style="65" customWidth="1"/>
    <col min="14342" max="14342" width="2" style="65" customWidth="1"/>
    <col min="14343" max="14343" width="1.5703125" style="65" customWidth="1"/>
    <col min="14344" max="14344" width="64.7109375" style="65" customWidth="1"/>
    <col min="14345" max="14347" width="8.7109375" style="65" customWidth="1"/>
    <col min="14348" max="14348" width="6.7109375" style="65" customWidth="1"/>
    <col min="14349" max="14349" width="1" style="65" customWidth="1"/>
    <col min="14350" max="14350" width="6.7109375" style="65" customWidth="1"/>
    <col min="14351" max="14351" width="1" style="65" customWidth="1"/>
    <col min="14352" max="14352" width="6.7109375" style="65" customWidth="1"/>
    <col min="14353" max="14353" width="1" style="65" customWidth="1"/>
    <col min="14354" max="14354" width="6.7109375" style="65" customWidth="1"/>
    <col min="14355" max="14355" width="1" style="65" customWidth="1"/>
    <col min="14356" max="14356" width="6.7109375" style="65" customWidth="1"/>
    <col min="14357" max="14357" width="1" style="65" customWidth="1"/>
    <col min="14358" max="14359" width="6.7109375" style="65" customWidth="1"/>
    <col min="14360" max="14592" width="11.42578125" style="65"/>
    <col min="14593" max="14595" width="0" style="65" hidden="1" customWidth="1"/>
    <col min="14596" max="14596" width="2.7109375" style="65" customWidth="1"/>
    <col min="14597" max="14597" width="7" style="65" customWidth="1"/>
    <col min="14598" max="14598" width="2" style="65" customWidth="1"/>
    <col min="14599" max="14599" width="1.5703125" style="65" customWidth="1"/>
    <col min="14600" max="14600" width="64.7109375" style="65" customWidth="1"/>
    <col min="14601" max="14603" width="8.7109375" style="65" customWidth="1"/>
    <col min="14604" max="14604" width="6.7109375" style="65" customWidth="1"/>
    <col min="14605" max="14605" width="1" style="65" customWidth="1"/>
    <col min="14606" max="14606" width="6.7109375" style="65" customWidth="1"/>
    <col min="14607" max="14607" width="1" style="65" customWidth="1"/>
    <col min="14608" max="14608" width="6.7109375" style="65" customWidth="1"/>
    <col min="14609" max="14609" width="1" style="65" customWidth="1"/>
    <col min="14610" max="14610" width="6.7109375" style="65" customWidth="1"/>
    <col min="14611" max="14611" width="1" style="65" customWidth="1"/>
    <col min="14612" max="14612" width="6.7109375" style="65" customWidth="1"/>
    <col min="14613" max="14613" width="1" style="65" customWidth="1"/>
    <col min="14614" max="14615" width="6.7109375" style="65" customWidth="1"/>
    <col min="14616" max="14848" width="11.42578125" style="65"/>
    <col min="14849" max="14851" width="0" style="65" hidden="1" customWidth="1"/>
    <col min="14852" max="14852" width="2.7109375" style="65" customWidth="1"/>
    <col min="14853" max="14853" width="7" style="65" customWidth="1"/>
    <col min="14854" max="14854" width="2" style="65" customWidth="1"/>
    <col min="14855" max="14855" width="1.5703125" style="65" customWidth="1"/>
    <col min="14856" max="14856" width="64.7109375" style="65" customWidth="1"/>
    <col min="14857" max="14859" width="8.7109375" style="65" customWidth="1"/>
    <col min="14860" max="14860" width="6.7109375" style="65" customWidth="1"/>
    <col min="14861" max="14861" width="1" style="65" customWidth="1"/>
    <col min="14862" max="14862" width="6.7109375" style="65" customWidth="1"/>
    <col min="14863" max="14863" width="1" style="65" customWidth="1"/>
    <col min="14864" max="14864" width="6.7109375" style="65" customWidth="1"/>
    <col min="14865" max="14865" width="1" style="65" customWidth="1"/>
    <col min="14866" max="14866" width="6.7109375" style="65" customWidth="1"/>
    <col min="14867" max="14867" width="1" style="65" customWidth="1"/>
    <col min="14868" max="14868" width="6.7109375" style="65" customWidth="1"/>
    <col min="14869" max="14869" width="1" style="65" customWidth="1"/>
    <col min="14870" max="14871" width="6.7109375" style="65" customWidth="1"/>
    <col min="14872" max="15104" width="11.42578125" style="65"/>
    <col min="15105" max="15107" width="0" style="65" hidden="1" customWidth="1"/>
    <col min="15108" max="15108" width="2.7109375" style="65" customWidth="1"/>
    <col min="15109" max="15109" width="7" style="65" customWidth="1"/>
    <col min="15110" max="15110" width="2" style="65" customWidth="1"/>
    <col min="15111" max="15111" width="1.5703125" style="65" customWidth="1"/>
    <col min="15112" max="15112" width="64.7109375" style="65" customWidth="1"/>
    <col min="15113" max="15115" width="8.7109375" style="65" customWidth="1"/>
    <col min="15116" max="15116" width="6.7109375" style="65" customWidth="1"/>
    <col min="15117" max="15117" width="1" style="65" customWidth="1"/>
    <col min="15118" max="15118" width="6.7109375" style="65" customWidth="1"/>
    <col min="15119" max="15119" width="1" style="65" customWidth="1"/>
    <col min="15120" max="15120" width="6.7109375" style="65" customWidth="1"/>
    <col min="15121" max="15121" width="1" style="65" customWidth="1"/>
    <col min="15122" max="15122" width="6.7109375" style="65" customWidth="1"/>
    <col min="15123" max="15123" width="1" style="65" customWidth="1"/>
    <col min="15124" max="15124" width="6.7109375" style="65" customWidth="1"/>
    <col min="15125" max="15125" width="1" style="65" customWidth="1"/>
    <col min="15126" max="15127" width="6.7109375" style="65" customWidth="1"/>
    <col min="15128" max="15360" width="11.42578125" style="65"/>
    <col min="15361" max="15363" width="0" style="65" hidden="1" customWidth="1"/>
    <col min="15364" max="15364" width="2.7109375" style="65" customWidth="1"/>
    <col min="15365" max="15365" width="7" style="65" customWidth="1"/>
    <col min="15366" max="15366" width="2" style="65" customWidth="1"/>
    <col min="15367" max="15367" width="1.5703125" style="65" customWidth="1"/>
    <col min="15368" max="15368" width="64.7109375" style="65" customWidth="1"/>
    <col min="15369" max="15371" width="8.7109375" style="65" customWidth="1"/>
    <col min="15372" max="15372" width="6.7109375" style="65" customWidth="1"/>
    <col min="15373" max="15373" width="1" style="65" customWidth="1"/>
    <col min="15374" max="15374" width="6.7109375" style="65" customWidth="1"/>
    <col min="15375" max="15375" width="1" style="65" customWidth="1"/>
    <col min="15376" max="15376" width="6.7109375" style="65" customWidth="1"/>
    <col min="15377" max="15377" width="1" style="65" customWidth="1"/>
    <col min="15378" max="15378" width="6.7109375" style="65" customWidth="1"/>
    <col min="15379" max="15379" width="1" style="65" customWidth="1"/>
    <col min="15380" max="15380" width="6.7109375" style="65" customWidth="1"/>
    <col min="15381" max="15381" width="1" style="65" customWidth="1"/>
    <col min="15382" max="15383" width="6.7109375" style="65" customWidth="1"/>
    <col min="15384" max="15616" width="11.42578125" style="65"/>
    <col min="15617" max="15619" width="0" style="65" hidden="1" customWidth="1"/>
    <col min="15620" max="15620" width="2.7109375" style="65" customWidth="1"/>
    <col min="15621" max="15621" width="7" style="65" customWidth="1"/>
    <col min="15622" max="15622" width="2" style="65" customWidth="1"/>
    <col min="15623" max="15623" width="1.5703125" style="65" customWidth="1"/>
    <col min="15624" max="15624" width="64.7109375" style="65" customWidth="1"/>
    <col min="15625" max="15627" width="8.7109375" style="65" customWidth="1"/>
    <col min="15628" max="15628" width="6.7109375" style="65" customWidth="1"/>
    <col min="15629" max="15629" width="1" style="65" customWidth="1"/>
    <col min="15630" max="15630" width="6.7109375" style="65" customWidth="1"/>
    <col min="15631" max="15631" width="1" style="65" customWidth="1"/>
    <col min="15632" max="15632" width="6.7109375" style="65" customWidth="1"/>
    <col min="15633" max="15633" width="1" style="65" customWidth="1"/>
    <col min="15634" max="15634" width="6.7109375" style="65" customWidth="1"/>
    <col min="15635" max="15635" width="1" style="65" customWidth="1"/>
    <col min="15636" max="15636" width="6.7109375" style="65" customWidth="1"/>
    <col min="15637" max="15637" width="1" style="65" customWidth="1"/>
    <col min="15638" max="15639" width="6.7109375" style="65" customWidth="1"/>
    <col min="15640" max="15872" width="11.42578125" style="65"/>
    <col min="15873" max="15875" width="0" style="65" hidden="1" customWidth="1"/>
    <col min="15876" max="15876" width="2.7109375" style="65" customWidth="1"/>
    <col min="15877" max="15877" width="7" style="65" customWidth="1"/>
    <col min="15878" max="15878" width="2" style="65" customWidth="1"/>
    <col min="15879" max="15879" width="1.5703125" style="65" customWidth="1"/>
    <col min="15880" max="15880" width="64.7109375" style="65" customWidth="1"/>
    <col min="15881" max="15883" width="8.7109375" style="65" customWidth="1"/>
    <col min="15884" max="15884" width="6.7109375" style="65" customWidth="1"/>
    <col min="15885" max="15885" width="1" style="65" customWidth="1"/>
    <col min="15886" max="15886" width="6.7109375" style="65" customWidth="1"/>
    <col min="15887" max="15887" width="1" style="65" customWidth="1"/>
    <col min="15888" max="15888" width="6.7109375" style="65" customWidth="1"/>
    <col min="15889" max="15889" width="1" style="65" customWidth="1"/>
    <col min="15890" max="15890" width="6.7109375" style="65" customWidth="1"/>
    <col min="15891" max="15891" width="1" style="65" customWidth="1"/>
    <col min="15892" max="15892" width="6.7109375" style="65" customWidth="1"/>
    <col min="15893" max="15893" width="1" style="65" customWidth="1"/>
    <col min="15894" max="15895" width="6.7109375" style="65" customWidth="1"/>
    <col min="15896" max="16128" width="11.42578125" style="65"/>
    <col min="16129" max="16131" width="0" style="65" hidden="1" customWidth="1"/>
    <col min="16132" max="16132" width="2.7109375" style="65" customWidth="1"/>
    <col min="16133" max="16133" width="7" style="65" customWidth="1"/>
    <col min="16134" max="16134" width="2" style="65" customWidth="1"/>
    <col min="16135" max="16135" width="1.5703125" style="65" customWidth="1"/>
    <col min="16136" max="16136" width="64.7109375" style="65" customWidth="1"/>
    <col min="16137" max="16139" width="8.7109375" style="65" customWidth="1"/>
    <col min="16140" max="16140" width="6.7109375" style="65" customWidth="1"/>
    <col min="16141" max="16141" width="1" style="65" customWidth="1"/>
    <col min="16142" max="16142" width="6.7109375" style="65" customWidth="1"/>
    <col min="16143" max="16143" width="1" style="65" customWidth="1"/>
    <col min="16144" max="16144" width="6.7109375" style="65" customWidth="1"/>
    <col min="16145" max="16145" width="1" style="65" customWidth="1"/>
    <col min="16146" max="16146" width="6.7109375" style="65" customWidth="1"/>
    <col min="16147" max="16147" width="1" style="65" customWidth="1"/>
    <col min="16148" max="16148" width="6.7109375" style="65" customWidth="1"/>
    <col min="16149" max="16149" width="1" style="65" customWidth="1"/>
    <col min="16150" max="16151" width="6.7109375" style="65" customWidth="1"/>
    <col min="16152" max="16384" width="11.42578125" style="65"/>
  </cols>
  <sheetData>
    <row r="1" spans="1:24" ht="3.75" customHeight="1">
      <c r="K1" s="285"/>
    </row>
    <row r="2" spans="1:24" ht="3.75" hidden="1" customHeight="1">
      <c r="A2" s="78"/>
      <c r="B2" s="78"/>
      <c r="C2" s="78"/>
      <c r="D2" s="78"/>
      <c r="E2" s="71"/>
      <c r="F2" s="71"/>
      <c r="G2" s="71"/>
      <c r="H2" s="71"/>
      <c r="I2" s="343"/>
      <c r="J2" s="343"/>
      <c r="K2" s="286"/>
    </row>
    <row r="3" spans="1:24" ht="12.75" customHeight="1">
      <c r="A3" s="78"/>
      <c r="B3" s="78"/>
      <c r="C3" s="78"/>
      <c r="D3" s="78"/>
      <c r="E3" s="1813" t="s">
        <v>450</v>
      </c>
      <c r="F3" s="1813"/>
      <c r="G3" s="1813"/>
      <c r="H3" s="1813"/>
      <c r="I3" s="1813"/>
      <c r="J3" s="1813"/>
      <c r="K3" s="1813"/>
      <c r="L3" s="1813"/>
      <c r="M3" s="1813"/>
      <c r="N3" s="1813"/>
      <c r="O3" s="1813"/>
      <c r="P3" s="1813"/>
      <c r="Q3" s="1813"/>
      <c r="R3" s="1813"/>
      <c r="S3" s="1813"/>
      <c r="T3" s="1813"/>
      <c r="U3" s="1813"/>
    </row>
    <row r="4" spans="1:24" s="71" customFormat="1" ht="12.75" customHeight="1">
      <c r="A4" s="78"/>
      <c r="B4" s="288"/>
      <c r="C4" s="288"/>
      <c r="D4" s="288"/>
      <c r="E4" s="1813">
        <v>2015</v>
      </c>
      <c r="F4" s="1813"/>
      <c r="G4" s="1813"/>
      <c r="H4" s="1813"/>
      <c r="I4" s="1813"/>
      <c r="J4" s="1813"/>
      <c r="K4" s="1813"/>
      <c r="W4" s="206"/>
      <c r="X4" s="206"/>
    </row>
    <row r="5" spans="1:24" s="71" customFormat="1" ht="3" customHeight="1">
      <c r="A5" s="78"/>
      <c r="B5" s="78"/>
      <c r="C5" s="78"/>
      <c r="D5" s="78"/>
      <c r="G5" s="72"/>
      <c r="H5" s="72"/>
      <c r="I5" s="510"/>
      <c r="J5" s="510"/>
      <c r="K5" s="510"/>
    </row>
    <row r="6" spans="1:24" s="69" customFormat="1" ht="9.75" customHeight="1">
      <c r="A6" s="78"/>
      <c r="B6" s="78"/>
      <c r="C6" s="78"/>
      <c r="D6" s="78"/>
      <c r="E6" s="1942" t="s">
        <v>3</v>
      </c>
      <c r="F6" s="178"/>
      <c r="G6" s="178"/>
      <c r="H6" s="178"/>
      <c r="I6" s="544"/>
      <c r="J6" s="544"/>
      <c r="K6" s="1013"/>
    </row>
    <row r="7" spans="1:24" s="82" customFormat="1" ht="12.75" customHeight="1">
      <c r="A7" s="78" t="s">
        <v>9</v>
      </c>
      <c r="B7" s="78" t="s">
        <v>10</v>
      </c>
      <c r="C7" s="78" t="s">
        <v>11</v>
      </c>
      <c r="D7" s="78"/>
      <c r="E7" s="1943"/>
      <c r="F7" s="289" t="s">
        <v>228</v>
      </c>
      <c r="G7" s="289"/>
      <c r="H7" s="161"/>
      <c r="I7" s="1945" t="s">
        <v>451</v>
      </c>
      <c r="J7" s="1945"/>
      <c r="K7" s="1014"/>
    </row>
    <row r="8" spans="1:24" s="82" customFormat="1" ht="11.25">
      <c r="A8" s="78"/>
      <c r="B8" s="78"/>
      <c r="C8" s="78"/>
      <c r="D8" s="78"/>
      <c r="E8" s="1944"/>
      <c r="F8" s="1015"/>
      <c r="G8" s="72"/>
      <c r="H8" s="1015"/>
      <c r="I8" s="288" t="s">
        <v>19</v>
      </c>
      <c r="J8" s="288" t="s">
        <v>20</v>
      </c>
      <c r="K8" s="1016" t="s">
        <v>21</v>
      </c>
    </row>
    <row r="9" spans="1:24">
      <c r="A9" s="78"/>
      <c r="B9" s="78"/>
      <c r="C9" s="78"/>
      <c r="D9" s="78"/>
      <c r="E9" s="1861">
        <v>1401</v>
      </c>
      <c r="F9" s="1017" t="s">
        <v>22</v>
      </c>
      <c r="G9" s="114"/>
      <c r="H9" s="103"/>
      <c r="I9" s="73">
        <f>SUM(I10+I15+I20)</f>
        <v>33</v>
      </c>
      <c r="J9" s="73">
        <f>SUM(J10+J15+J20)</f>
        <v>25</v>
      </c>
      <c r="K9" s="1018">
        <f>SUM(I9:J9)</f>
        <v>58</v>
      </c>
    </row>
    <row r="10" spans="1:24" ht="11.25" customHeight="1">
      <c r="A10" s="78"/>
      <c r="B10" s="78"/>
      <c r="C10" s="78"/>
      <c r="D10" s="78"/>
      <c r="E10" s="1862"/>
      <c r="F10" s="414" t="s">
        <v>23</v>
      </c>
      <c r="G10" s="69"/>
      <c r="H10" s="69"/>
      <c r="I10" s="77">
        <f>SUM(I11+I13)</f>
        <v>9</v>
      </c>
      <c r="J10" s="77">
        <f>SUM(J11+J13)</f>
        <v>13</v>
      </c>
      <c r="K10" s="474">
        <f>SUM(I10:J10)</f>
        <v>22</v>
      </c>
    </row>
    <row r="11" spans="1:24" ht="11.25" customHeight="1">
      <c r="A11" s="78"/>
      <c r="B11" s="78"/>
      <c r="C11" s="78"/>
      <c r="D11" s="78"/>
      <c r="E11" s="1862"/>
      <c r="F11" s="69"/>
      <c r="G11" s="69" t="s">
        <v>452</v>
      </c>
      <c r="H11" s="69"/>
      <c r="I11" s="78">
        <v>9</v>
      </c>
      <c r="J11" s="78">
        <v>13</v>
      </c>
      <c r="K11" s="1019">
        <v>22</v>
      </c>
    </row>
    <row r="12" spans="1:24" ht="11.25" customHeight="1">
      <c r="A12" s="78">
        <v>1</v>
      </c>
      <c r="B12" s="78" t="s">
        <v>453</v>
      </c>
      <c r="C12" s="78">
        <v>11</v>
      </c>
      <c r="D12" s="78"/>
      <c r="E12" s="1862"/>
      <c r="F12" s="69"/>
      <c r="H12" s="69" t="s">
        <v>454</v>
      </c>
      <c r="I12" s="78">
        <v>9</v>
      </c>
      <c r="J12" s="78">
        <v>13</v>
      </c>
      <c r="K12" s="1019">
        <v>22</v>
      </c>
    </row>
    <row r="13" spans="1:24" ht="11.25" customHeight="1">
      <c r="A13" s="78"/>
      <c r="B13" s="78"/>
      <c r="C13" s="78"/>
      <c r="D13" s="78"/>
      <c r="E13" s="1862"/>
      <c r="F13" s="69"/>
      <c r="G13" s="69" t="s">
        <v>455</v>
      </c>
      <c r="H13" s="69"/>
      <c r="I13" s="78">
        <v>0</v>
      </c>
      <c r="J13" s="78">
        <v>0</v>
      </c>
      <c r="K13" s="1019">
        <f t="shared" ref="K13:K24" si="0">SUM(I13:J13)</f>
        <v>0</v>
      </c>
    </row>
    <row r="14" spans="1:24" ht="11.25" customHeight="1">
      <c r="A14" s="78">
        <v>1</v>
      </c>
      <c r="B14" s="78" t="s">
        <v>456</v>
      </c>
      <c r="C14" s="78">
        <v>11</v>
      </c>
      <c r="D14" s="78"/>
      <c r="E14" s="1862"/>
      <c r="F14" s="69"/>
      <c r="H14" s="69" t="s">
        <v>457</v>
      </c>
      <c r="I14" s="78">
        <v>0</v>
      </c>
      <c r="J14" s="78">
        <v>0</v>
      </c>
      <c r="K14" s="1019">
        <f t="shared" si="0"/>
        <v>0</v>
      </c>
    </row>
    <row r="15" spans="1:24" ht="11.25" customHeight="1">
      <c r="A15" s="78"/>
      <c r="B15" s="78"/>
      <c r="C15" s="78"/>
      <c r="D15" s="78"/>
      <c r="E15" s="1862"/>
      <c r="F15" s="118" t="s">
        <v>24</v>
      </c>
      <c r="G15" s="69"/>
      <c r="H15" s="69"/>
      <c r="I15" s="77">
        <f>SUM(I16+I18)</f>
        <v>10</v>
      </c>
      <c r="J15" s="77">
        <f>SUM(J16+J18)</f>
        <v>3</v>
      </c>
      <c r="K15" s="474">
        <f t="shared" si="0"/>
        <v>13</v>
      </c>
    </row>
    <row r="16" spans="1:24" ht="11.25" customHeight="1">
      <c r="A16" s="78"/>
      <c r="B16" s="78"/>
      <c r="C16" s="78"/>
      <c r="D16" s="78"/>
      <c r="E16" s="1862"/>
      <c r="F16" s="118"/>
      <c r="G16" s="69" t="s">
        <v>458</v>
      </c>
      <c r="H16" s="69"/>
      <c r="I16" s="78">
        <f>SUM(I17)</f>
        <v>0</v>
      </c>
      <c r="J16" s="78">
        <f>SUM(J17)</f>
        <v>0</v>
      </c>
      <c r="K16" s="1019">
        <f t="shared" si="0"/>
        <v>0</v>
      </c>
    </row>
    <row r="17" spans="1:11" ht="11.25" customHeight="1">
      <c r="A17" s="78">
        <v>1</v>
      </c>
      <c r="B17" s="78" t="s">
        <v>459</v>
      </c>
      <c r="C17" s="78">
        <v>5</v>
      </c>
      <c r="D17" s="78"/>
      <c r="E17" s="1862"/>
      <c r="F17" s="118"/>
      <c r="G17" s="69"/>
      <c r="H17" s="69" t="s">
        <v>460</v>
      </c>
      <c r="I17" s="78">
        <v>0</v>
      </c>
      <c r="J17" s="78">
        <v>0</v>
      </c>
      <c r="K17" s="1019">
        <f t="shared" si="0"/>
        <v>0</v>
      </c>
    </row>
    <row r="18" spans="1:11" ht="11.25" customHeight="1">
      <c r="A18" s="78"/>
      <c r="B18" s="78"/>
      <c r="C18" s="78"/>
      <c r="D18" s="78"/>
      <c r="E18" s="1862"/>
      <c r="F18" s="69"/>
      <c r="G18" s="69" t="s">
        <v>452</v>
      </c>
      <c r="H18" s="69"/>
      <c r="I18" s="78">
        <v>10</v>
      </c>
      <c r="J18" s="78">
        <v>3</v>
      </c>
      <c r="K18" s="1019">
        <f t="shared" si="0"/>
        <v>13</v>
      </c>
    </row>
    <row r="19" spans="1:11" ht="11.25" customHeight="1">
      <c r="A19" s="78">
        <v>1</v>
      </c>
      <c r="B19" s="78" t="s">
        <v>453</v>
      </c>
      <c r="C19" s="78">
        <v>5</v>
      </c>
      <c r="D19" s="78"/>
      <c r="E19" s="1862"/>
      <c r="F19" s="69"/>
      <c r="G19" s="69"/>
      <c r="H19" s="69" t="s">
        <v>454</v>
      </c>
      <c r="I19" s="78">
        <v>10</v>
      </c>
      <c r="J19" s="78">
        <v>3</v>
      </c>
      <c r="K19" s="1019">
        <f t="shared" si="0"/>
        <v>13</v>
      </c>
    </row>
    <row r="20" spans="1:11" ht="11.25" customHeight="1">
      <c r="A20" s="78"/>
      <c r="B20" s="78"/>
      <c r="C20" s="78"/>
      <c r="D20" s="78"/>
      <c r="E20" s="1862"/>
      <c r="F20" s="118" t="s">
        <v>25</v>
      </c>
      <c r="G20" s="69"/>
      <c r="H20" s="69"/>
      <c r="I20" s="77">
        <f>SUM(I21+I23)</f>
        <v>14</v>
      </c>
      <c r="J20" s="77">
        <f>SUM(J21+J23)</f>
        <v>9</v>
      </c>
      <c r="K20" s="474">
        <f t="shared" si="0"/>
        <v>23</v>
      </c>
    </row>
    <row r="21" spans="1:11" ht="11.25" customHeight="1">
      <c r="A21" s="78"/>
      <c r="B21" s="78"/>
      <c r="C21" s="78"/>
      <c r="D21" s="78"/>
      <c r="E21" s="1862"/>
      <c r="F21" s="118"/>
      <c r="G21" s="69" t="s">
        <v>461</v>
      </c>
      <c r="H21" s="69"/>
      <c r="I21" s="309">
        <f>SUM(I22)</f>
        <v>0</v>
      </c>
      <c r="J21" s="309">
        <f>SUM(J22)</f>
        <v>0</v>
      </c>
      <c r="K21" s="313">
        <f t="shared" si="0"/>
        <v>0</v>
      </c>
    </row>
    <row r="22" spans="1:11" ht="11.25" customHeight="1">
      <c r="A22" s="78">
        <v>1</v>
      </c>
      <c r="B22" s="78" t="s">
        <v>459</v>
      </c>
      <c r="C22" s="78">
        <v>12</v>
      </c>
      <c r="D22" s="78"/>
      <c r="E22" s="1862"/>
      <c r="F22" s="118"/>
      <c r="G22" s="69"/>
      <c r="H22" s="69" t="s">
        <v>462</v>
      </c>
      <c r="I22" s="309">
        <v>0</v>
      </c>
      <c r="J22" s="309">
        <v>0</v>
      </c>
      <c r="K22" s="313">
        <f t="shared" si="0"/>
        <v>0</v>
      </c>
    </row>
    <row r="23" spans="1:11" ht="11.25" customHeight="1">
      <c r="A23" s="78"/>
      <c r="B23" s="78"/>
      <c r="C23" s="78"/>
      <c r="D23" s="78"/>
      <c r="E23" s="1862"/>
      <c r="F23" s="69"/>
      <c r="G23" s="69" t="s">
        <v>452</v>
      </c>
      <c r="H23" s="69"/>
      <c r="I23" s="78">
        <v>14</v>
      </c>
      <c r="J23" s="78">
        <v>9</v>
      </c>
      <c r="K23" s="1019">
        <f t="shared" si="0"/>
        <v>23</v>
      </c>
    </row>
    <row r="24" spans="1:11" ht="11.25" customHeight="1">
      <c r="A24" s="78">
        <v>1</v>
      </c>
      <c r="B24" s="78" t="s">
        <v>453</v>
      </c>
      <c r="C24" s="78">
        <v>12</v>
      </c>
      <c r="D24" s="78"/>
      <c r="E24" s="1863"/>
      <c r="F24" s="69"/>
      <c r="G24" s="69"/>
      <c r="H24" s="69" t="s">
        <v>454</v>
      </c>
      <c r="I24" s="78">
        <v>14</v>
      </c>
      <c r="J24" s="78">
        <v>9</v>
      </c>
      <c r="K24" s="1019">
        <f t="shared" si="0"/>
        <v>23</v>
      </c>
    </row>
    <row r="25" spans="1:11">
      <c r="A25" s="78"/>
      <c r="B25" s="78"/>
      <c r="C25" s="78"/>
      <c r="D25" s="78"/>
      <c r="E25" s="1861">
        <v>1402</v>
      </c>
      <c r="F25" s="124" t="s">
        <v>29</v>
      </c>
      <c r="G25" s="114"/>
      <c r="H25" s="114"/>
      <c r="I25" s="354">
        <f>SUM(I26+I40+I46+I53)</f>
        <v>0</v>
      </c>
      <c r="J25" s="354">
        <f>SUM(J26+J40+J46+J53)</f>
        <v>0</v>
      </c>
      <c r="K25" s="319">
        <f>SUM(I25:J25)</f>
        <v>0</v>
      </c>
    </row>
    <row r="26" spans="1:11" ht="11.25" customHeight="1">
      <c r="A26" s="78"/>
      <c r="B26" s="78"/>
      <c r="C26" s="78"/>
      <c r="D26" s="78"/>
      <c r="E26" s="1862"/>
      <c r="F26" s="118" t="s">
        <v>30</v>
      </c>
      <c r="G26" s="69"/>
      <c r="H26" s="69"/>
      <c r="I26" s="77">
        <f>SUM(I27+I29)</f>
        <v>0</v>
      </c>
      <c r="J26" s="77">
        <f>SUM(J27+J29)</f>
        <v>0</v>
      </c>
      <c r="K26" s="474">
        <f>SUM(I26:J26)</f>
        <v>0</v>
      </c>
    </row>
    <row r="27" spans="1:11" ht="11.25" customHeight="1">
      <c r="A27" s="78"/>
      <c r="B27" s="78"/>
      <c r="C27" s="78"/>
      <c r="D27" s="78"/>
      <c r="E27" s="1862"/>
      <c r="F27" s="128"/>
      <c r="G27" s="69" t="s">
        <v>103</v>
      </c>
      <c r="H27" s="69"/>
      <c r="I27" s="78">
        <f>SUM(I28)</f>
        <v>0</v>
      </c>
      <c r="J27" s="78">
        <f>SUM(J28)</f>
        <v>0</v>
      </c>
      <c r="K27" s="1019">
        <f>SUM(I27:J27)</f>
        <v>0</v>
      </c>
    </row>
    <row r="28" spans="1:11" ht="11.25" customHeight="1">
      <c r="A28" s="78">
        <v>2</v>
      </c>
      <c r="B28" s="78" t="s">
        <v>463</v>
      </c>
      <c r="C28" s="78">
        <v>11</v>
      </c>
      <c r="D28" s="78"/>
      <c r="E28" s="1862"/>
      <c r="F28" s="118"/>
      <c r="G28" s="69"/>
      <c r="H28" s="69" t="s">
        <v>464</v>
      </c>
      <c r="I28" s="78">
        <v>0</v>
      </c>
      <c r="J28" s="78">
        <v>0</v>
      </c>
      <c r="K28" s="1019">
        <f>SUM(I28:J28)</f>
        <v>0</v>
      </c>
    </row>
    <row r="29" spans="1:11" ht="11.25" customHeight="1">
      <c r="A29" s="78"/>
      <c r="B29" s="78"/>
      <c r="C29" s="78"/>
      <c r="D29" s="78"/>
      <c r="E29" s="1862"/>
      <c r="F29" s="69"/>
      <c r="G29" s="69" t="s">
        <v>452</v>
      </c>
      <c r="H29" s="69"/>
      <c r="I29" s="78">
        <f>SUM(I30+I32+I33+I34+I35+I36+I37+I38+I39)</f>
        <v>0</v>
      </c>
      <c r="J29" s="78">
        <f>SUM(J30+J32+J33+J34+J35+J36+J37+J38+J39)</f>
        <v>0</v>
      </c>
      <c r="K29" s="1019">
        <f>SUM(I29:J29)</f>
        <v>0</v>
      </c>
    </row>
    <row r="30" spans="1:11" ht="11.25" customHeight="1">
      <c r="A30" s="78">
        <v>2</v>
      </c>
      <c r="B30" s="78" t="s">
        <v>465</v>
      </c>
      <c r="C30" s="78">
        <v>11</v>
      </c>
      <c r="D30" s="78"/>
      <c r="E30" s="1862"/>
      <c r="F30" s="69"/>
      <c r="G30" s="69"/>
      <c r="H30" s="69" t="s">
        <v>464</v>
      </c>
      <c r="I30" s="78">
        <v>0</v>
      </c>
      <c r="J30" s="78">
        <v>0</v>
      </c>
      <c r="K30" s="1019">
        <f t="shared" ref="K30:K76" si="1">SUM(I30:J30)</f>
        <v>0</v>
      </c>
    </row>
    <row r="31" spans="1:11" ht="11.25" customHeight="1">
      <c r="A31" s="78"/>
      <c r="B31" s="78"/>
      <c r="C31" s="78"/>
      <c r="D31" s="78"/>
      <c r="E31" s="1862"/>
      <c r="F31" s="69"/>
      <c r="G31" s="69"/>
      <c r="H31" s="69" t="s">
        <v>466</v>
      </c>
      <c r="I31" s="78"/>
      <c r="J31" s="78"/>
      <c r="K31" s="1019"/>
    </row>
    <row r="32" spans="1:11" ht="11.25" customHeight="1">
      <c r="A32" s="78">
        <v>2</v>
      </c>
      <c r="B32" s="78" t="s">
        <v>465</v>
      </c>
      <c r="C32" s="78">
        <v>11</v>
      </c>
      <c r="D32" s="78"/>
      <c r="E32" s="1862"/>
      <c r="F32" s="69"/>
      <c r="G32" s="69"/>
      <c r="H32" s="69" t="s">
        <v>467</v>
      </c>
      <c r="I32" s="78">
        <v>0</v>
      </c>
      <c r="J32" s="78">
        <v>0</v>
      </c>
      <c r="K32" s="1019">
        <f t="shared" si="1"/>
        <v>0</v>
      </c>
    </row>
    <row r="33" spans="1:11" ht="11.25" customHeight="1">
      <c r="A33" s="78">
        <v>2</v>
      </c>
      <c r="B33" s="78" t="s">
        <v>465</v>
      </c>
      <c r="C33" s="78">
        <v>11</v>
      </c>
      <c r="D33" s="78"/>
      <c r="E33" s="1862"/>
      <c r="F33" s="69"/>
      <c r="G33" s="69"/>
      <c r="H33" s="69" t="s">
        <v>468</v>
      </c>
      <c r="I33" s="78">
        <v>0</v>
      </c>
      <c r="J33" s="78">
        <v>0</v>
      </c>
      <c r="K33" s="1019">
        <f t="shared" si="1"/>
        <v>0</v>
      </c>
    </row>
    <row r="34" spans="1:11" ht="11.25" customHeight="1">
      <c r="A34" s="78">
        <v>2</v>
      </c>
      <c r="B34" s="78" t="s">
        <v>465</v>
      </c>
      <c r="C34" s="78">
        <v>11</v>
      </c>
      <c r="D34" s="78"/>
      <c r="E34" s="1862"/>
      <c r="F34" s="69"/>
      <c r="G34" s="69"/>
      <c r="H34" s="69" t="s">
        <v>469</v>
      </c>
      <c r="I34" s="78">
        <v>0</v>
      </c>
      <c r="J34" s="78">
        <v>0</v>
      </c>
      <c r="K34" s="1019">
        <f t="shared" si="1"/>
        <v>0</v>
      </c>
    </row>
    <row r="35" spans="1:11" ht="11.25" customHeight="1">
      <c r="A35" s="78">
        <v>2</v>
      </c>
      <c r="B35" s="78" t="s">
        <v>465</v>
      </c>
      <c r="C35" s="78">
        <v>11</v>
      </c>
      <c r="D35" s="78"/>
      <c r="E35" s="1862"/>
      <c r="F35" s="69"/>
      <c r="G35" s="69"/>
      <c r="H35" s="69" t="s">
        <v>470</v>
      </c>
      <c r="I35" s="78">
        <v>0</v>
      </c>
      <c r="J35" s="78">
        <v>0</v>
      </c>
      <c r="K35" s="1019">
        <f t="shared" si="1"/>
        <v>0</v>
      </c>
    </row>
    <row r="36" spans="1:11" ht="11.25" customHeight="1">
      <c r="A36" s="78">
        <v>2</v>
      </c>
      <c r="B36" s="78" t="s">
        <v>465</v>
      </c>
      <c r="C36" s="78">
        <v>11</v>
      </c>
      <c r="D36" s="78"/>
      <c r="E36" s="1862"/>
      <c r="F36" s="69"/>
      <c r="G36" s="69"/>
      <c r="H36" s="69" t="s">
        <v>471</v>
      </c>
      <c r="I36" s="78">
        <v>0</v>
      </c>
      <c r="J36" s="78">
        <v>0</v>
      </c>
      <c r="K36" s="1019">
        <f t="shared" si="1"/>
        <v>0</v>
      </c>
    </row>
    <row r="37" spans="1:11" ht="11.25" customHeight="1">
      <c r="A37" s="78">
        <v>2</v>
      </c>
      <c r="B37" s="78" t="s">
        <v>465</v>
      </c>
      <c r="C37" s="78">
        <v>11</v>
      </c>
      <c r="D37" s="78"/>
      <c r="E37" s="1862"/>
      <c r="F37" s="69"/>
      <c r="G37" s="69"/>
      <c r="H37" s="69" t="s">
        <v>472</v>
      </c>
      <c r="I37" s="78">
        <v>0</v>
      </c>
      <c r="J37" s="78">
        <v>0</v>
      </c>
      <c r="K37" s="1019">
        <f t="shared" si="1"/>
        <v>0</v>
      </c>
    </row>
    <row r="38" spans="1:11" ht="11.25" customHeight="1">
      <c r="A38" s="78">
        <v>2</v>
      </c>
      <c r="B38" s="78" t="s">
        <v>465</v>
      </c>
      <c r="C38" s="78">
        <v>11</v>
      </c>
      <c r="D38" s="78"/>
      <c r="E38" s="1862"/>
      <c r="F38" s="69"/>
      <c r="G38" s="69"/>
      <c r="H38" s="69" t="s">
        <v>473</v>
      </c>
      <c r="I38" s="78">
        <v>0</v>
      </c>
      <c r="J38" s="78">
        <v>0</v>
      </c>
      <c r="K38" s="1019">
        <f t="shared" si="1"/>
        <v>0</v>
      </c>
    </row>
    <row r="39" spans="1:11" ht="11.25" customHeight="1">
      <c r="A39" s="78">
        <v>2</v>
      </c>
      <c r="B39" s="78" t="s">
        <v>465</v>
      </c>
      <c r="C39" s="78">
        <v>11</v>
      </c>
      <c r="D39" s="78"/>
      <c r="E39" s="1862"/>
      <c r="F39" s="69"/>
      <c r="G39" s="69"/>
      <c r="H39" s="69" t="s">
        <v>474</v>
      </c>
      <c r="I39" s="78">
        <v>0</v>
      </c>
      <c r="J39" s="78">
        <v>0</v>
      </c>
      <c r="K39" s="1019">
        <f t="shared" si="1"/>
        <v>0</v>
      </c>
    </row>
    <row r="40" spans="1:11" ht="11.25" customHeight="1">
      <c r="A40" s="78"/>
      <c r="B40" s="78"/>
      <c r="C40" s="78"/>
      <c r="D40" s="78"/>
      <c r="E40" s="1862"/>
      <c r="F40" s="118" t="s">
        <v>31</v>
      </c>
      <c r="G40" s="69"/>
      <c r="H40" s="69"/>
      <c r="I40" s="77">
        <f>SUM(I41)</f>
        <v>0</v>
      </c>
      <c r="J40" s="77">
        <f>SUM(J41)</f>
        <v>0</v>
      </c>
      <c r="K40" s="474">
        <f t="shared" si="1"/>
        <v>0</v>
      </c>
    </row>
    <row r="41" spans="1:11" ht="11.25" customHeight="1">
      <c r="A41" s="78"/>
      <c r="B41" s="78"/>
      <c r="C41" s="78"/>
      <c r="D41" s="78"/>
      <c r="E41" s="1862"/>
      <c r="F41" s="69"/>
      <c r="G41" s="69" t="s">
        <v>452</v>
      </c>
      <c r="I41" s="284">
        <f>SUM(I42+I44+I45)</f>
        <v>0</v>
      </c>
      <c r="J41" s="284">
        <f>SUM(J42+J44+J45)</f>
        <v>0</v>
      </c>
      <c r="K41" s="1019">
        <f t="shared" si="1"/>
        <v>0</v>
      </c>
    </row>
    <row r="42" spans="1:11" ht="11.25" customHeight="1">
      <c r="A42" s="78">
        <v>2</v>
      </c>
      <c r="B42" s="78" t="s">
        <v>465</v>
      </c>
      <c r="C42" s="78">
        <v>10</v>
      </c>
      <c r="D42" s="78"/>
      <c r="E42" s="1862"/>
      <c r="F42" s="69"/>
      <c r="H42" s="126" t="s">
        <v>475</v>
      </c>
      <c r="I42" s="1020">
        <v>0</v>
      </c>
      <c r="J42" s="1020">
        <v>0</v>
      </c>
      <c r="K42" s="1019">
        <f t="shared" si="1"/>
        <v>0</v>
      </c>
    </row>
    <row r="43" spans="1:11" ht="11.25" customHeight="1">
      <c r="A43" s="78"/>
      <c r="B43" s="78"/>
      <c r="C43" s="78"/>
      <c r="D43" s="78"/>
      <c r="E43" s="1862"/>
      <c r="F43" s="69"/>
      <c r="G43" s="69"/>
      <c r="H43" s="69" t="s">
        <v>466</v>
      </c>
      <c r="I43" s="78"/>
      <c r="J43" s="78"/>
      <c r="K43" s="1019">
        <f t="shared" si="1"/>
        <v>0</v>
      </c>
    </row>
    <row r="44" spans="1:11" ht="11.25" customHeight="1">
      <c r="A44" s="78">
        <v>2</v>
      </c>
      <c r="B44" s="78" t="s">
        <v>465</v>
      </c>
      <c r="C44" s="78">
        <v>10</v>
      </c>
      <c r="D44" s="78"/>
      <c r="E44" s="1862"/>
      <c r="F44" s="69"/>
      <c r="G44" s="69"/>
      <c r="H44" s="69" t="s">
        <v>469</v>
      </c>
      <c r="I44" s="78">
        <v>0</v>
      </c>
      <c r="J44" s="78">
        <v>0</v>
      </c>
      <c r="K44" s="1019">
        <f t="shared" si="1"/>
        <v>0</v>
      </c>
    </row>
    <row r="45" spans="1:11" ht="11.25" customHeight="1">
      <c r="A45" s="78">
        <v>2</v>
      </c>
      <c r="B45" s="78" t="s">
        <v>465</v>
      </c>
      <c r="C45" s="78">
        <v>10</v>
      </c>
      <c r="D45" s="78"/>
      <c r="E45" s="1862"/>
      <c r="F45" s="69"/>
      <c r="G45" s="69"/>
      <c r="H45" s="69" t="s">
        <v>476</v>
      </c>
      <c r="I45" s="78">
        <v>0</v>
      </c>
      <c r="J45" s="78">
        <v>0</v>
      </c>
      <c r="K45" s="1019">
        <f t="shared" si="1"/>
        <v>0</v>
      </c>
    </row>
    <row r="46" spans="1:11" ht="11.25" customHeight="1">
      <c r="A46" s="78"/>
      <c r="B46" s="78"/>
      <c r="C46" s="78"/>
      <c r="D46" s="78"/>
      <c r="E46" s="1862"/>
      <c r="F46" s="118" t="s">
        <v>32</v>
      </c>
      <c r="G46" s="69"/>
      <c r="H46" s="69"/>
      <c r="I46" s="77">
        <f>SUM(I47)</f>
        <v>0</v>
      </c>
      <c r="J46" s="77">
        <f>SUM(J47)</f>
        <v>0</v>
      </c>
      <c r="K46" s="474">
        <f t="shared" si="1"/>
        <v>0</v>
      </c>
    </row>
    <row r="47" spans="1:11" ht="11.25" customHeight="1">
      <c r="A47" s="78"/>
      <c r="B47" s="78"/>
      <c r="C47" s="78"/>
      <c r="D47" s="78"/>
      <c r="E47" s="1862"/>
      <c r="F47" s="69"/>
      <c r="G47" s="69" t="s">
        <v>452</v>
      </c>
      <c r="H47" s="69"/>
      <c r="I47" s="78">
        <f>SUM(I49:I52)</f>
        <v>0</v>
      </c>
      <c r="J47" s="78">
        <f>SUM(J49:J52)</f>
        <v>0</v>
      </c>
      <c r="K47" s="1019">
        <f t="shared" si="1"/>
        <v>0</v>
      </c>
    </row>
    <row r="48" spans="1:11" ht="11.25" customHeight="1">
      <c r="A48" s="78"/>
      <c r="B48" s="78"/>
      <c r="C48" s="78"/>
      <c r="D48" s="78"/>
      <c r="E48" s="1862"/>
      <c r="F48" s="69"/>
      <c r="G48" s="69"/>
      <c r="H48" s="69" t="s">
        <v>466</v>
      </c>
      <c r="I48" s="78"/>
      <c r="J48" s="78"/>
      <c r="K48" s="1019">
        <f t="shared" si="1"/>
        <v>0</v>
      </c>
    </row>
    <row r="49" spans="1:11" ht="11.25" customHeight="1">
      <c r="A49" s="78">
        <v>2</v>
      </c>
      <c r="B49" s="78" t="s">
        <v>465</v>
      </c>
      <c r="C49" s="78">
        <v>10</v>
      </c>
      <c r="D49" s="78"/>
      <c r="E49" s="1862"/>
      <c r="F49" s="69"/>
      <c r="G49" s="69"/>
      <c r="H49" s="69" t="s">
        <v>477</v>
      </c>
      <c r="I49" s="78">
        <v>0</v>
      </c>
      <c r="J49" s="78">
        <v>0</v>
      </c>
      <c r="K49" s="1019">
        <f t="shared" si="1"/>
        <v>0</v>
      </c>
    </row>
    <row r="50" spans="1:11" ht="11.25" customHeight="1">
      <c r="A50" s="78">
        <v>2</v>
      </c>
      <c r="B50" s="78" t="s">
        <v>465</v>
      </c>
      <c r="C50" s="78">
        <v>10</v>
      </c>
      <c r="D50" s="78"/>
      <c r="E50" s="1862"/>
      <c r="F50" s="69"/>
      <c r="G50" s="69"/>
      <c r="H50" s="69" t="s">
        <v>478</v>
      </c>
      <c r="I50" s="78">
        <v>0</v>
      </c>
      <c r="J50" s="78">
        <v>0</v>
      </c>
      <c r="K50" s="1019">
        <f t="shared" si="1"/>
        <v>0</v>
      </c>
    </row>
    <row r="51" spans="1:11" ht="11.25" customHeight="1">
      <c r="A51" s="78">
        <v>2</v>
      </c>
      <c r="B51" s="78" t="s">
        <v>465</v>
      </c>
      <c r="C51" s="78">
        <v>10</v>
      </c>
      <c r="D51" s="78"/>
      <c r="E51" s="1862"/>
      <c r="F51" s="69"/>
      <c r="G51" s="69"/>
      <c r="H51" s="69" t="s">
        <v>472</v>
      </c>
      <c r="I51" s="78">
        <v>0</v>
      </c>
      <c r="J51" s="78">
        <v>0</v>
      </c>
      <c r="K51" s="1019">
        <f t="shared" si="1"/>
        <v>0</v>
      </c>
    </row>
    <row r="52" spans="1:11" ht="11.25" customHeight="1">
      <c r="A52" s="78">
        <v>2</v>
      </c>
      <c r="B52" s="78" t="s">
        <v>465</v>
      </c>
      <c r="C52" s="78">
        <v>10</v>
      </c>
      <c r="D52" s="78"/>
      <c r="E52" s="1862"/>
      <c r="F52" s="69"/>
      <c r="G52" s="69"/>
      <c r="H52" s="69" t="s">
        <v>479</v>
      </c>
      <c r="I52" s="78">
        <v>0</v>
      </c>
      <c r="J52" s="78">
        <v>0</v>
      </c>
      <c r="K52" s="1019">
        <f t="shared" si="1"/>
        <v>0</v>
      </c>
    </row>
    <row r="53" spans="1:11" ht="11.25" customHeight="1">
      <c r="A53" s="78"/>
      <c r="B53" s="78"/>
      <c r="C53" s="78"/>
      <c r="D53" s="78"/>
      <c r="E53" s="1862"/>
      <c r="F53" s="118" t="s">
        <v>480</v>
      </c>
      <c r="G53" s="69"/>
      <c r="H53" s="69"/>
      <c r="I53" s="77">
        <f>SUM(I54)</f>
        <v>0</v>
      </c>
      <c r="J53" s="77">
        <f>SUM(J54)</f>
        <v>0</v>
      </c>
      <c r="K53" s="474">
        <f t="shared" si="1"/>
        <v>0</v>
      </c>
    </row>
    <row r="54" spans="1:11" ht="11.25" customHeight="1">
      <c r="A54" s="78"/>
      <c r="B54" s="78"/>
      <c r="C54" s="78"/>
      <c r="D54" s="78"/>
      <c r="E54" s="1862"/>
      <c r="F54" s="69"/>
      <c r="G54" s="69" t="s">
        <v>452</v>
      </c>
      <c r="H54" s="69"/>
      <c r="I54" s="78">
        <f>SUM(I55)</f>
        <v>0</v>
      </c>
      <c r="J54" s="78">
        <f>SUM(J55)</f>
        <v>0</v>
      </c>
      <c r="K54" s="1019">
        <f t="shared" si="1"/>
        <v>0</v>
      </c>
    </row>
    <row r="55" spans="1:11" ht="11.25" customHeight="1">
      <c r="A55" s="78">
        <v>2</v>
      </c>
      <c r="B55" s="78" t="s">
        <v>465</v>
      </c>
      <c r="C55" s="78">
        <v>3</v>
      </c>
      <c r="D55" s="78"/>
      <c r="E55" s="1862"/>
      <c r="F55" s="69"/>
      <c r="G55" s="69"/>
      <c r="H55" s="69" t="s">
        <v>481</v>
      </c>
      <c r="I55" s="78">
        <v>0</v>
      </c>
      <c r="J55" s="78">
        <v>0</v>
      </c>
      <c r="K55" s="1019">
        <f t="shared" si="1"/>
        <v>0</v>
      </c>
    </row>
    <row r="56" spans="1:11">
      <c r="A56" s="78"/>
      <c r="B56" s="78"/>
      <c r="C56" s="78"/>
      <c r="D56" s="78"/>
      <c r="E56" s="1866">
        <v>1403</v>
      </c>
      <c r="F56" s="102" t="s">
        <v>38</v>
      </c>
      <c r="G56" s="178"/>
      <c r="H56" s="178"/>
      <c r="I56" s="1021">
        <f t="shared" ref="I56:J58" si="2">SUM(I57)</f>
        <v>1</v>
      </c>
      <c r="J56" s="1021">
        <f t="shared" si="2"/>
        <v>7</v>
      </c>
      <c r="K56" s="499">
        <f t="shared" si="1"/>
        <v>8</v>
      </c>
    </row>
    <row r="57" spans="1:11" ht="11.25" customHeight="1">
      <c r="A57" s="78"/>
      <c r="B57" s="78"/>
      <c r="C57" s="78"/>
      <c r="D57" s="78"/>
      <c r="E57" s="1946"/>
      <c r="F57" s="1022" t="s">
        <v>39</v>
      </c>
      <c r="G57" s="959"/>
      <c r="H57" s="959"/>
      <c r="I57" s="348">
        <f t="shared" si="2"/>
        <v>1</v>
      </c>
      <c r="J57" s="348">
        <f t="shared" si="2"/>
        <v>7</v>
      </c>
      <c r="K57" s="337">
        <f t="shared" si="1"/>
        <v>8</v>
      </c>
    </row>
    <row r="58" spans="1:11" ht="11.25" customHeight="1">
      <c r="A58" s="78"/>
      <c r="B58" s="78"/>
      <c r="C58" s="78"/>
      <c r="D58" s="78"/>
      <c r="E58" s="1946"/>
      <c r="F58" s="414"/>
      <c r="G58" s="128" t="s">
        <v>452</v>
      </c>
      <c r="H58" s="128"/>
      <c r="I58" s="309">
        <f t="shared" si="2"/>
        <v>1</v>
      </c>
      <c r="J58" s="309">
        <f t="shared" si="2"/>
        <v>7</v>
      </c>
      <c r="K58" s="313">
        <f t="shared" si="1"/>
        <v>8</v>
      </c>
    </row>
    <row r="59" spans="1:11" s="280" customFormat="1" ht="11.25" customHeight="1">
      <c r="A59" s="1020">
        <v>3</v>
      </c>
      <c r="B59" s="1020" t="s">
        <v>482</v>
      </c>
      <c r="C59" s="1020">
        <v>11</v>
      </c>
      <c r="D59" s="1020"/>
      <c r="E59" s="1946"/>
      <c r="F59" s="1023"/>
      <c r="G59" s="1024" t="s">
        <v>483</v>
      </c>
      <c r="H59" s="1025"/>
      <c r="I59" s="1026">
        <v>1</v>
      </c>
      <c r="J59" s="1026">
        <v>7</v>
      </c>
      <c r="K59" s="478">
        <f t="shared" si="1"/>
        <v>8</v>
      </c>
    </row>
    <row r="60" spans="1:11">
      <c r="A60" s="78"/>
      <c r="B60" s="78"/>
      <c r="C60" s="78"/>
      <c r="D60" s="78"/>
      <c r="E60" s="1866">
        <v>1404</v>
      </c>
      <c r="F60" s="1027" t="s">
        <v>42</v>
      </c>
      <c r="G60" s="1028"/>
      <c r="H60" s="1029"/>
      <c r="I60" s="1030">
        <f>SUM(I61+I72)</f>
        <v>5</v>
      </c>
      <c r="J60" s="1030">
        <f>SUM(J61+J72)</f>
        <v>4</v>
      </c>
      <c r="K60" s="1018">
        <f t="shared" si="1"/>
        <v>9</v>
      </c>
    </row>
    <row r="61" spans="1:11" ht="11.25" customHeight="1">
      <c r="A61" s="78"/>
      <c r="B61" s="78"/>
      <c r="C61" s="78"/>
      <c r="D61" s="78"/>
      <c r="E61" s="1867"/>
      <c r="F61" s="118" t="s">
        <v>43</v>
      </c>
      <c r="G61" s="69"/>
      <c r="H61" s="69"/>
      <c r="I61" s="77">
        <f>SUM(I62+I64+I70)</f>
        <v>5</v>
      </c>
      <c r="J61" s="77">
        <f>SUM(J62+J64+J70)</f>
        <v>4</v>
      </c>
      <c r="K61" s="474">
        <f t="shared" si="1"/>
        <v>9</v>
      </c>
    </row>
    <row r="62" spans="1:11" ht="11.25" customHeight="1">
      <c r="A62" s="78"/>
      <c r="B62" s="78"/>
      <c r="C62" s="78"/>
      <c r="D62" s="78"/>
      <c r="E62" s="1867"/>
      <c r="F62" s="118"/>
      <c r="G62" s="69" t="s">
        <v>458</v>
      </c>
      <c r="H62" s="69"/>
      <c r="I62" s="78">
        <f>SUM(I63)</f>
        <v>0</v>
      </c>
      <c r="J62" s="78">
        <f>SUM(J63)</f>
        <v>0</v>
      </c>
      <c r="K62" s="313">
        <f t="shared" si="1"/>
        <v>0</v>
      </c>
    </row>
    <row r="63" spans="1:11" ht="11.25" customHeight="1">
      <c r="A63" s="78">
        <v>4</v>
      </c>
      <c r="B63" s="78" t="s">
        <v>484</v>
      </c>
      <c r="C63" s="78">
        <v>11</v>
      </c>
      <c r="D63" s="78"/>
      <c r="E63" s="1867"/>
      <c r="F63" s="118"/>
      <c r="G63" s="69"/>
      <c r="H63" s="69" t="s">
        <v>485</v>
      </c>
      <c r="I63" s="78">
        <v>0</v>
      </c>
      <c r="J63" s="78">
        <v>0</v>
      </c>
      <c r="K63" s="313">
        <f t="shared" si="1"/>
        <v>0</v>
      </c>
    </row>
    <row r="64" spans="1:11" ht="11.25" customHeight="1">
      <c r="A64" s="78"/>
      <c r="B64" s="78"/>
      <c r="C64" s="78"/>
      <c r="D64" s="78"/>
      <c r="E64" s="1867"/>
      <c r="F64" s="69"/>
      <c r="G64" s="69" t="s">
        <v>452</v>
      </c>
      <c r="H64" s="69"/>
      <c r="I64" s="78">
        <f>SUM(I65+I67+I68+I69)</f>
        <v>0</v>
      </c>
      <c r="J64" s="78">
        <f>SUM(J65+J67+J68+J69)</f>
        <v>0</v>
      </c>
      <c r="K64" s="313">
        <f t="shared" si="1"/>
        <v>0</v>
      </c>
    </row>
    <row r="65" spans="1:11" ht="11.25" customHeight="1">
      <c r="A65" s="78">
        <v>4</v>
      </c>
      <c r="B65" s="78" t="s">
        <v>486</v>
      </c>
      <c r="C65" s="78">
        <v>11</v>
      </c>
      <c r="D65" s="78"/>
      <c r="E65" s="1867"/>
      <c r="F65" s="69"/>
      <c r="G65" s="69"/>
      <c r="H65" s="69" t="s">
        <v>487</v>
      </c>
      <c r="I65" s="78">
        <v>0</v>
      </c>
      <c r="J65" s="78">
        <v>0</v>
      </c>
      <c r="K65" s="313">
        <f t="shared" si="1"/>
        <v>0</v>
      </c>
    </row>
    <row r="66" spans="1:11" ht="11.25" customHeight="1">
      <c r="A66" s="78"/>
      <c r="B66" s="78"/>
      <c r="C66" s="78"/>
      <c r="D66" s="78"/>
      <c r="E66" s="1867"/>
      <c r="F66" s="69"/>
      <c r="G66" s="69"/>
      <c r="H66" s="69" t="s">
        <v>488</v>
      </c>
      <c r="I66" s="78"/>
      <c r="J66" s="78"/>
      <c r="K66" s="313">
        <f t="shared" si="1"/>
        <v>0</v>
      </c>
    </row>
    <row r="67" spans="1:11" ht="11.25" customHeight="1">
      <c r="A67" s="78">
        <v>4</v>
      </c>
      <c r="B67" s="78" t="s">
        <v>486</v>
      </c>
      <c r="C67" s="78">
        <v>11</v>
      </c>
      <c r="D67" s="78"/>
      <c r="E67" s="1867"/>
      <c r="F67" s="69"/>
      <c r="G67" s="69"/>
      <c r="H67" s="69" t="s">
        <v>489</v>
      </c>
      <c r="I67" s="78">
        <v>0</v>
      </c>
      <c r="J67" s="78">
        <v>0</v>
      </c>
      <c r="K67" s="313">
        <f t="shared" si="1"/>
        <v>0</v>
      </c>
    </row>
    <row r="68" spans="1:11" ht="11.25" customHeight="1">
      <c r="A68" s="78">
        <v>4</v>
      </c>
      <c r="B68" s="78" t="s">
        <v>486</v>
      </c>
      <c r="C68" s="78">
        <v>11</v>
      </c>
      <c r="D68" s="78"/>
      <c r="E68" s="1867"/>
      <c r="F68" s="69"/>
      <c r="G68" s="69"/>
      <c r="H68" s="69" t="s">
        <v>490</v>
      </c>
      <c r="I68" s="78">
        <v>0</v>
      </c>
      <c r="J68" s="78">
        <v>0</v>
      </c>
      <c r="K68" s="313">
        <f t="shared" si="1"/>
        <v>0</v>
      </c>
    </row>
    <row r="69" spans="1:11" ht="11.25" customHeight="1">
      <c r="A69" s="78">
        <v>4</v>
      </c>
      <c r="B69" s="78" t="s">
        <v>486</v>
      </c>
      <c r="C69" s="78">
        <v>11</v>
      </c>
      <c r="D69" s="78"/>
      <c r="E69" s="1867"/>
      <c r="F69" s="69"/>
      <c r="G69" s="69"/>
      <c r="H69" s="69" t="s">
        <v>491</v>
      </c>
      <c r="I69" s="78">
        <v>0</v>
      </c>
      <c r="J69" s="78">
        <v>0</v>
      </c>
      <c r="K69" s="313">
        <f t="shared" si="1"/>
        <v>0</v>
      </c>
    </row>
    <row r="70" spans="1:11" ht="11.25" customHeight="1">
      <c r="E70" s="1867"/>
      <c r="F70" s="1031"/>
      <c r="G70" s="7" t="s">
        <v>455</v>
      </c>
      <c r="H70" s="69"/>
      <c r="I70" s="78">
        <f>SUM(I71)</f>
        <v>5</v>
      </c>
      <c r="J70" s="78">
        <f>SUM(J71)</f>
        <v>4</v>
      </c>
      <c r="K70" s="313">
        <f t="shared" si="1"/>
        <v>9</v>
      </c>
    </row>
    <row r="71" spans="1:11" ht="11.25" customHeight="1">
      <c r="A71" s="284">
        <v>4</v>
      </c>
      <c r="B71" s="284" t="s">
        <v>492</v>
      </c>
      <c r="C71" s="284">
        <v>11</v>
      </c>
      <c r="E71" s="1867"/>
      <c r="F71" s="69"/>
      <c r="G71" s="69"/>
      <c r="H71" s="69" t="s">
        <v>493</v>
      </c>
      <c r="I71" s="78">
        <v>5</v>
      </c>
      <c r="J71" s="78">
        <v>4</v>
      </c>
      <c r="K71" s="313">
        <f t="shared" si="1"/>
        <v>9</v>
      </c>
    </row>
    <row r="72" spans="1:11" ht="11.25" customHeight="1">
      <c r="A72" s="78"/>
      <c r="B72" s="78"/>
      <c r="C72" s="78"/>
      <c r="D72" s="78"/>
      <c r="E72" s="1867"/>
      <c r="F72" s="118" t="s">
        <v>44</v>
      </c>
      <c r="G72" s="69"/>
      <c r="H72" s="69"/>
      <c r="I72" s="77">
        <f>SUM(I73+I75)</f>
        <v>0</v>
      </c>
      <c r="J72" s="77">
        <f>SUM(J73+J75)</f>
        <v>0</v>
      </c>
      <c r="K72" s="474">
        <f t="shared" si="1"/>
        <v>0</v>
      </c>
    </row>
    <row r="73" spans="1:11" ht="11.25" customHeight="1">
      <c r="A73" s="78"/>
      <c r="B73" s="78"/>
      <c r="C73" s="78"/>
      <c r="D73" s="78"/>
      <c r="E73" s="1867"/>
      <c r="F73" s="69"/>
      <c r="G73" s="69" t="s">
        <v>452</v>
      </c>
      <c r="H73" s="69"/>
      <c r="I73" s="78">
        <f>SUM(I74)</f>
        <v>0</v>
      </c>
      <c r="J73" s="78">
        <f>SUM(J74)</f>
        <v>0</v>
      </c>
      <c r="K73" s="313">
        <f t="shared" si="1"/>
        <v>0</v>
      </c>
    </row>
    <row r="74" spans="1:11" ht="11.25" customHeight="1">
      <c r="A74" s="78">
        <v>4</v>
      </c>
      <c r="B74" s="78" t="s">
        <v>486</v>
      </c>
      <c r="C74" s="78">
        <v>11</v>
      </c>
      <c r="D74" s="78"/>
      <c r="E74" s="1867"/>
      <c r="F74" s="69"/>
      <c r="G74" s="69"/>
      <c r="H74" s="69" t="s">
        <v>494</v>
      </c>
      <c r="I74" s="78">
        <v>0</v>
      </c>
      <c r="J74" s="78">
        <v>0</v>
      </c>
      <c r="K74" s="313">
        <f t="shared" si="1"/>
        <v>0</v>
      </c>
    </row>
    <row r="75" spans="1:11" ht="11.25" customHeight="1">
      <c r="A75" s="78"/>
      <c r="B75" s="78"/>
      <c r="C75" s="78"/>
      <c r="D75" s="78"/>
      <c r="E75" s="1867"/>
      <c r="F75" s="69"/>
      <c r="G75" s="69" t="s">
        <v>455</v>
      </c>
      <c r="H75" s="69"/>
      <c r="I75" s="78">
        <f>SUM(I76)</f>
        <v>0</v>
      </c>
      <c r="J75" s="78">
        <f>SUM(J76)</f>
        <v>0</v>
      </c>
      <c r="K75" s="313">
        <f t="shared" si="1"/>
        <v>0</v>
      </c>
    </row>
    <row r="76" spans="1:11" ht="11.25" customHeight="1">
      <c r="A76" s="78">
        <v>4</v>
      </c>
      <c r="B76" s="78" t="s">
        <v>492</v>
      </c>
      <c r="C76" s="78">
        <v>11</v>
      </c>
      <c r="D76" s="78"/>
      <c r="E76" s="1947"/>
      <c r="F76" s="72"/>
      <c r="G76" s="72"/>
      <c r="H76" s="72" t="s">
        <v>495</v>
      </c>
      <c r="I76" s="510">
        <v>0</v>
      </c>
      <c r="J76" s="510">
        <v>0</v>
      </c>
      <c r="K76" s="478">
        <f t="shared" si="1"/>
        <v>0</v>
      </c>
    </row>
    <row r="77" spans="1:11" ht="12" customHeight="1">
      <c r="A77" s="78"/>
      <c r="B77" s="78"/>
      <c r="C77" s="78"/>
      <c r="D77" s="78"/>
      <c r="E77" s="1032"/>
      <c r="F77" s="69"/>
      <c r="G77" s="69"/>
      <c r="H77" s="69"/>
      <c r="I77" s="78"/>
      <c r="J77" s="78"/>
      <c r="K77" s="78" t="s">
        <v>185</v>
      </c>
    </row>
    <row r="78" spans="1:11" ht="12" customHeight="1">
      <c r="A78" s="78"/>
      <c r="B78" s="78"/>
      <c r="C78" s="78"/>
      <c r="D78" s="78"/>
      <c r="E78" s="279"/>
      <c r="F78" s="279"/>
      <c r="G78" s="69"/>
      <c r="H78" s="78"/>
      <c r="I78" s="78"/>
      <c r="J78" s="78"/>
      <c r="K78" s="78" t="s">
        <v>226</v>
      </c>
    </row>
    <row r="79" spans="1:11" s="69" customFormat="1" ht="9.75" customHeight="1">
      <c r="A79" s="78"/>
      <c r="B79" s="78"/>
      <c r="C79" s="78"/>
      <c r="D79" s="78"/>
      <c r="E79" s="1942" t="s">
        <v>3</v>
      </c>
      <c r="F79" s="178"/>
      <c r="G79" s="178"/>
      <c r="H79" s="178"/>
      <c r="I79" s="544"/>
      <c r="J79" s="544"/>
      <c r="K79" s="1033"/>
    </row>
    <row r="80" spans="1:11" s="82" customFormat="1" ht="12.75" customHeight="1">
      <c r="A80" s="78" t="s">
        <v>9</v>
      </c>
      <c r="B80" s="78" t="s">
        <v>10</v>
      </c>
      <c r="C80" s="78" t="s">
        <v>11</v>
      </c>
      <c r="D80" s="78"/>
      <c r="E80" s="1943"/>
      <c r="F80" s="289" t="s">
        <v>228</v>
      </c>
      <c r="G80" s="289"/>
      <c r="H80" s="161"/>
      <c r="I80" s="1945" t="s">
        <v>451</v>
      </c>
      <c r="J80" s="1945"/>
      <c r="K80" s="1014"/>
    </row>
    <row r="81" spans="1:12" s="82" customFormat="1" ht="11.25">
      <c r="A81" s="78"/>
      <c r="B81" s="78"/>
      <c r="C81" s="78"/>
      <c r="D81" s="78"/>
      <c r="E81" s="1944"/>
      <c r="F81" s="1015"/>
      <c r="G81" s="72"/>
      <c r="H81" s="1015"/>
      <c r="I81" s="288" t="s">
        <v>19</v>
      </c>
      <c r="J81" s="288" t="s">
        <v>20</v>
      </c>
      <c r="K81" s="1016" t="s">
        <v>21</v>
      </c>
    </row>
    <row r="82" spans="1:12">
      <c r="A82" s="78"/>
      <c r="B82" s="78"/>
      <c r="C82" s="78"/>
      <c r="D82" s="78"/>
      <c r="E82" s="1819">
        <v>1405</v>
      </c>
      <c r="F82" s="1017" t="s">
        <v>45</v>
      </c>
      <c r="G82" s="1034"/>
      <c r="H82" s="103"/>
      <c r="I82" s="73">
        <f>SUM(I83+I90+I93)</f>
        <v>70</v>
      </c>
      <c r="J82" s="73">
        <f>SUM(J83+J90+J93)</f>
        <v>77</v>
      </c>
      <c r="K82" s="308">
        <f>SUM(I82:J82)</f>
        <v>147</v>
      </c>
    </row>
    <row r="83" spans="1:12" s="219" customFormat="1" ht="11.25" customHeight="1">
      <c r="A83" s="327"/>
      <c r="B83" s="290"/>
      <c r="C83" s="290"/>
      <c r="D83" s="290"/>
      <c r="E83" s="1820"/>
      <c r="F83" s="367" t="s">
        <v>46</v>
      </c>
      <c r="G83" s="126"/>
      <c r="H83" s="126"/>
      <c r="I83" s="1035">
        <f>SUM(I84+I86+I88)</f>
        <v>0</v>
      </c>
      <c r="J83" s="1035">
        <f>SUM(J84+J86+J88)</f>
        <v>0</v>
      </c>
      <c r="K83" s="1036">
        <f>SUM(I83:J83)</f>
        <v>0</v>
      </c>
      <c r="L83" s="280"/>
    </row>
    <row r="84" spans="1:12" ht="11.25" customHeight="1">
      <c r="B84" s="78"/>
      <c r="C84" s="78"/>
      <c r="D84" s="78"/>
      <c r="E84" s="1820"/>
      <c r="F84" s="118"/>
      <c r="G84" s="69" t="s">
        <v>458</v>
      </c>
      <c r="H84" s="69"/>
      <c r="I84" s="78">
        <f>SUM(I85)</f>
        <v>0</v>
      </c>
      <c r="J84" s="78">
        <f>SUM(J85)</f>
        <v>0</v>
      </c>
      <c r="K84" s="330">
        <f>SUM(I84:J84)</f>
        <v>0</v>
      </c>
    </row>
    <row r="85" spans="1:12" ht="11.25" customHeight="1">
      <c r="A85" s="284">
        <v>5</v>
      </c>
      <c r="B85" s="78" t="s">
        <v>463</v>
      </c>
      <c r="C85" s="78">
        <v>8</v>
      </c>
      <c r="D85" s="78"/>
      <c r="E85" s="1820"/>
      <c r="F85" s="118"/>
      <c r="G85" s="69"/>
      <c r="H85" s="1037" t="s">
        <v>496</v>
      </c>
      <c r="I85" s="1038">
        <v>0</v>
      </c>
      <c r="J85" s="1038">
        <v>0</v>
      </c>
      <c r="K85" s="313">
        <f>SUM(I85:J85)</f>
        <v>0</v>
      </c>
    </row>
    <row r="86" spans="1:12" ht="11.25" customHeight="1">
      <c r="B86" s="78"/>
      <c r="C86" s="78"/>
      <c r="D86" s="78"/>
      <c r="E86" s="1820"/>
      <c r="F86" s="69"/>
      <c r="G86" s="69" t="s">
        <v>452</v>
      </c>
      <c r="H86" s="69"/>
      <c r="I86" s="78">
        <f>SUM(I87)</f>
        <v>0</v>
      </c>
      <c r="J86" s="78">
        <f>SUM(J87)</f>
        <v>0</v>
      </c>
      <c r="K86" s="313">
        <f>SUM(I86:J86)</f>
        <v>0</v>
      </c>
    </row>
    <row r="87" spans="1:12" ht="11.25" customHeight="1">
      <c r="A87" s="284">
        <v>5</v>
      </c>
      <c r="B87" s="78" t="s">
        <v>465</v>
      </c>
      <c r="C87" s="78">
        <v>8</v>
      </c>
      <c r="D87" s="78"/>
      <c r="E87" s="1820"/>
      <c r="F87" s="69"/>
      <c r="G87" s="69"/>
      <c r="H87" s="1037" t="s">
        <v>497</v>
      </c>
      <c r="I87" s="1038">
        <v>0</v>
      </c>
      <c r="J87" s="1038">
        <v>0</v>
      </c>
      <c r="K87" s="313">
        <f t="shared" ref="K87:K102" si="3">SUM(I87:J87)</f>
        <v>0</v>
      </c>
    </row>
    <row r="88" spans="1:12" ht="11.25" customHeight="1">
      <c r="B88" s="78"/>
      <c r="C88" s="78"/>
      <c r="D88" s="78"/>
      <c r="E88" s="1820"/>
      <c r="F88" s="69"/>
      <c r="G88" s="69" t="s">
        <v>455</v>
      </c>
      <c r="H88" s="1037"/>
      <c r="I88" s="1038">
        <f>SUM(I89)</f>
        <v>0</v>
      </c>
      <c r="J88" s="1038">
        <f>SUM(J89)</f>
        <v>0</v>
      </c>
      <c r="K88" s="313">
        <f t="shared" si="3"/>
        <v>0</v>
      </c>
    </row>
    <row r="89" spans="1:12" ht="11.25" customHeight="1">
      <c r="A89" s="284">
        <v>5</v>
      </c>
      <c r="B89" s="78" t="s">
        <v>498</v>
      </c>
      <c r="C89" s="78">
        <v>8</v>
      </c>
      <c r="D89" s="78"/>
      <c r="E89" s="1820"/>
      <c r="F89" s="69"/>
      <c r="G89" s="69"/>
      <c r="H89" s="1037" t="s">
        <v>499</v>
      </c>
      <c r="I89" s="1038">
        <v>0</v>
      </c>
      <c r="J89" s="1038">
        <v>0</v>
      </c>
      <c r="K89" s="313">
        <f t="shared" si="3"/>
        <v>0</v>
      </c>
    </row>
    <row r="90" spans="1:12" ht="11.25" customHeight="1">
      <c r="B90" s="78"/>
      <c r="C90" s="78"/>
      <c r="D90" s="78"/>
      <c r="E90" s="1820"/>
      <c r="F90" s="118" t="s">
        <v>47</v>
      </c>
      <c r="G90" s="69"/>
      <c r="H90" s="69"/>
      <c r="I90" s="77">
        <f>SUM(I91)</f>
        <v>3</v>
      </c>
      <c r="J90" s="77">
        <f>SUM(J91)</f>
        <v>8</v>
      </c>
      <c r="K90" s="474">
        <f>SUM(I90:J90)</f>
        <v>11</v>
      </c>
    </row>
    <row r="91" spans="1:12" ht="11.25" customHeight="1">
      <c r="B91" s="78"/>
      <c r="C91" s="78"/>
      <c r="D91" s="78"/>
      <c r="E91" s="1820"/>
      <c r="F91" s="69"/>
      <c r="G91" s="69" t="s">
        <v>452</v>
      </c>
      <c r="H91" s="69"/>
      <c r="I91" s="78">
        <v>3</v>
      </c>
      <c r="J91" s="78">
        <v>8</v>
      </c>
      <c r="K91" s="313">
        <f t="shared" si="3"/>
        <v>11</v>
      </c>
    </row>
    <row r="92" spans="1:12" ht="11.25" customHeight="1">
      <c r="A92" s="284">
        <v>5</v>
      </c>
      <c r="B92" s="78" t="s">
        <v>465</v>
      </c>
      <c r="C92" s="78">
        <v>8</v>
      </c>
      <c r="D92" s="78"/>
      <c r="E92" s="1820"/>
      <c r="F92" s="69"/>
      <c r="H92" s="69" t="s">
        <v>500</v>
      </c>
      <c r="I92" s="78">
        <v>3</v>
      </c>
      <c r="J92" s="78">
        <v>8</v>
      </c>
      <c r="K92" s="313">
        <f t="shared" si="3"/>
        <v>11</v>
      </c>
    </row>
    <row r="93" spans="1:12" ht="11.25" customHeight="1">
      <c r="A93" s="78"/>
      <c r="B93" s="78"/>
      <c r="C93" s="78"/>
      <c r="D93" s="78"/>
      <c r="E93" s="1820"/>
      <c r="F93" s="414" t="s">
        <v>48</v>
      </c>
      <c r="G93" s="69"/>
      <c r="I93" s="1039">
        <f>SUM(I94+I96+I101)</f>
        <v>67</v>
      </c>
      <c r="J93" s="1039">
        <f>SUM(J94+J96+J101)</f>
        <v>69</v>
      </c>
      <c r="K93" s="474">
        <f t="shared" si="3"/>
        <v>136</v>
      </c>
    </row>
    <row r="94" spans="1:12" ht="11.25" customHeight="1">
      <c r="A94" s="78"/>
      <c r="B94" s="78"/>
      <c r="C94" s="78"/>
      <c r="D94" s="78"/>
      <c r="E94" s="1820"/>
      <c r="F94" s="118"/>
      <c r="G94" s="69" t="s">
        <v>458</v>
      </c>
      <c r="I94" s="396">
        <f>SUM(I95)</f>
        <v>26</v>
      </c>
      <c r="J94" s="396">
        <f>SUM(J95)</f>
        <v>26</v>
      </c>
      <c r="K94" s="313">
        <f t="shared" si="3"/>
        <v>52</v>
      </c>
    </row>
    <row r="95" spans="1:12" ht="11.25" customHeight="1">
      <c r="A95" s="78">
        <v>5</v>
      </c>
      <c r="B95" s="78" t="s">
        <v>501</v>
      </c>
      <c r="C95" s="78">
        <v>11</v>
      </c>
      <c r="D95" s="78"/>
      <c r="E95" s="1820"/>
      <c r="F95" s="118"/>
      <c r="G95" s="69"/>
      <c r="H95" s="82" t="s">
        <v>502</v>
      </c>
      <c r="I95" s="396">
        <v>26</v>
      </c>
      <c r="J95" s="396">
        <v>26</v>
      </c>
      <c r="K95" s="313">
        <f t="shared" si="3"/>
        <v>52</v>
      </c>
    </row>
    <row r="96" spans="1:12" ht="11.25" customHeight="1">
      <c r="A96" s="78"/>
      <c r="B96" s="78"/>
      <c r="C96" s="78"/>
      <c r="D96" s="78"/>
      <c r="E96" s="1820"/>
      <c r="F96" s="69"/>
      <c r="G96" s="69" t="s">
        <v>452</v>
      </c>
      <c r="I96" s="396">
        <f>SUM(I97:I100)</f>
        <v>38</v>
      </c>
      <c r="J96" s="396">
        <f>SUM(J97:J100)</f>
        <v>35</v>
      </c>
      <c r="K96" s="313">
        <f t="shared" si="3"/>
        <v>73</v>
      </c>
    </row>
    <row r="97" spans="1:11" ht="11.25" customHeight="1">
      <c r="A97" s="78">
        <v>5</v>
      </c>
      <c r="B97" s="78" t="s">
        <v>482</v>
      </c>
      <c r="C97" s="78">
        <v>11</v>
      </c>
      <c r="D97" s="78"/>
      <c r="E97" s="1820"/>
      <c r="F97" s="69"/>
      <c r="H97" s="69" t="s">
        <v>503</v>
      </c>
      <c r="I97" s="309">
        <v>32</v>
      </c>
      <c r="J97" s="309">
        <v>27</v>
      </c>
      <c r="K97" s="313">
        <f t="shared" si="3"/>
        <v>59</v>
      </c>
    </row>
    <row r="98" spans="1:11" ht="11.25" customHeight="1">
      <c r="A98" s="284">
        <v>5</v>
      </c>
      <c r="B98" s="78" t="s">
        <v>482</v>
      </c>
      <c r="C98" s="78">
        <v>11</v>
      </c>
      <c r="D98" s="78"/>
      <c r="E98" s="1820"/>
      <c r="F98" s="69"/>
      <c r="H98" s="69" t="s">
        <v>504</v>
      </c>
      <c r="I98" s="309">
        <v>0</v>
      </c>
      <c r="J98" s="309">
        <v>0</v>
      </c>
      <c r="K98" s="313">
        <f t="shared" si="3"/>
        <v>0</v>
      </c>
    </row>
    <row r="99" spans="1:11" ht="11.25" customHeight="1">
      <c r="A99" s="78">
        <v>5</v>
      </c>
      <c r="B99" s="78" t="s">
        <v>482</v>
      </c>
      <c r="C99" s="78">
        <v>11</v>
      </c>
      <c r="D99" s="78"/>
      <c r="E99" s="1820"/>
      <c r="F99" s="69"/>
      <c r="H99" s="69" t="s">
        <v>505</v>
      </c>
      <c r="I99" s="309">
        <v>0</v>
      </c>
      <c r="J99" s="309">
        <v>0</v>
      </c>
      <c r="K99" s="313">
        <f t="shared" si="3"/>
        <v>0</v>
      </c>
    </row>
    <row r="100" spans="1:11" ht="11.25" customHeight="1">
      <c r="A100" s="284">
        <v>5</v>
      </c>
      <c r="B100" s="78" t="s">
        <v>482</v>
      </c>
      <c r="C100" s="78">
        <v>11</v>
      </c>
      <c r="D100" s="78"/>
      <c r="E100" s="1820"/>
      <c r="F100" s="69"/>
      <c r="G100" s="69"/>
      <c r="H100" s="69" t="s">
        <v>506</v>
      </c>
      <c r="I100" s="309">
        <v>6</v>
      </c>
      <c r="J100" s="309">
        <v>8</v>
      </c>
      <c r="K100" s="313">
        <f t="shared" si="3"/>
        <v>14</v>
      </c>
    </row>
    <row r="101" spans="1:11" ht="11.25" customHeight="1">
      <c r="B101" s="78"/>
      <c r="C101" s="78"/>
      <c r="D101" s="78"/>
      <c r="E101" s="1820"/>
      <c r="F101" s="69"/>
      <c r="G101" s="69" t="s">
        <v>455</v>
      </c>
      <c r="I101" s="396">
        <f>SUM(I102)</f>
        <v>3</v>
      </c>
      <c r="J101" s="396">
        <f>SUM(J102)</f>
        <v>8</v>
      </c>
      <c r="K101" s="313">
        <f t="shared" si="3"/>
        <v>11</v>
      </c>
    </row>
    <row r="102" spans="1:11" s="71" customFormat="1" ht="11.25" customHeight="1">
      <c r="A102" s="78">
        <v>5</v>
      </c>
      <c r="B102" s="78" t="s">
        <v>507</v>
      </c>
      <c r="C102" s="78">
        <v>11</v>
      </c>
      <c r="D102" s="78"/>
      <c r="E102" s="1855"/>
      <c r="F102" s="69"/>
      <c r="G102" s="69"/>
      <c r="H102" s="69" t="s">
        <v>508</v>
      </c>
      <c r="I102" s="309">
        <v>3</v>
      </c>
      <c r="J102" s="309">
        <v>8</v>
      </c>
      <c r="K102" s="313">
        <f t="shared" si="3"/>
        <v>11</v>
      </c>
    </row>
    <row r="103" spans="1:11">
      <c r="B103" s="78"/>
      <c r="C103" s="78"/>
      <c r="D103" s="78"/>
      <c r="E103" s="1819">
        <v>1406</v>
      </c>
      <c r="F103" s="124" t="s">
        <v>50</v>
      </c>
      <c r="G103" s="114"/>
      <c r="H103" s="114"/>
      <c r="I103" s="354">
        <f>SUM(I104+I118+I121)</f>
        <v>0</v>
      </c>
      <c r="J103" s="354">
        <f>SUM(J104+J118+J121)</f>
        <v>0</v>
      </c>
      <c r="K103" s="319">
        <f>SUM(I103:J103)</f>
        <v>0</v>
      </c>
    </row>
    <row r="104" spans="1:11" ht="11.25" customHeight="1">
      <c r="B104" s="78"/>
      <c r="C104" s="78"/>
      <c r="D104" s="78"/>
      <c r="E104" s="1820"/>
      <c r="F104" s="118" t="s">
        <v>51</v>
      </c>
      <c r="G104" s="69"/>
      <c r="H104" s="69"/>
      <c r="I104" s="77">
        <f>SUM(I105+I107)</f>
        <v>0</v>
      </c>
      <c r="J104" s="77">
        <f>SUM(J105+J107)</f>
        <v>0</v>
      </c>
      <c r="K104" s="474">
        <f>SUM(I104:J104)</f>
        <v>0</v>
      </c>
    </row>
    <row r="105" spans="1:11" ht="11.25" customHeight="1">
      <c r="B105" s="78"/>
      <c r="C105" s="78"/>
      <c r="D105" s="78"/>
      <c r="E105" s="1820"/>
      <c r="F105" s="69"/>
      <c r="G105" s="69" t="s">
        <v>452</v>
      </c>
      <c r="H105" s="69"/>
      <c r="I105" s="78">
        <f>SUM(I106)</f>
        <v>0</v>
      </c>
      <c r="J105" s="78">
        <f>SUM(J106)</f>
        <v>0</v>
      </c>
      <c r="K105" s="313">
        <f>SUM(I105:J105)</f>
        <v>0</v>
      </c>
    </row>
    <row r="106" spans="1:11" ht="11.25" customHeight="1">
      <c r="A106" s="284">
        <v>6</v>
      </c>
      <c r="B106" s="78" t="s">
        <v>509</v>
      </c>
      <c r="C106" s="78">
        <v>11</v>
      </c>
      <c r="D106" s="78"/>
      <c r="E106" s="1820"/>
      <c r="F106" s="69"/>
      <c r="G106" s="69"/>
      <c r="H106" s="69" t="s">
        <v>510</v>
      </c>
      <c r="I106" s="78">
        <v>0</v>
      </c>
      <c r="J106" s="78">
        <v>0</v>
      </c>
      <c r="K106" s="313">
        <f>SUM(I106:J106)</f>
        <v>0</v>
      </c>
    </row>
    <row r="107" spans="1:11" ht="11.25" customHeight="1">
      <c r="B107" s="78"/>
      <c r="C107" s="78"/>
      <c r="D107" s="78"/>
      <c r="E107" s="1820"/>
      <c r="F107" s="69"/>
      <c r="G107" s="69" t="s">
        <v>455</v>
      </c>
      <c r="H107" s="69"/>
      <c r="I107" s="78">
        <f>SUM(I108:I117)</f>
        <v>0</v>
      </c>
      <c r="J107" s="78">
        <f>SUM(J108:J117)</f>
        <v>0</v>
      </c>
      <c r="K107" s="313">
        <f t="shared" ref="K107:K150" si="4">SUM(I107:J107)</f>
        <v>0</v>
      </c>
    </row>
    <row r="108" spans="1:11" ht="11.25" customHeight="1">
      <c r="A108" s="284">
        <v>6</v>
      </c>
      <c r="B108" s="78" t="s">
        <v>511</v>
      </c>
      <c r="C108" s="78">
        <v>11</v>
      </c>
      <c r="D108" s="78"/>
      <c r="E108" s="1820"/>
      <c r="F108" s="69"/>
      <c r="G108" s="69"/>
      <c r="H108" s="69" t="s">
        <v>512</v>
      </c>
      <c r="I108" s="78">
        <v>0</v>
      </c>
      <c r="J108" s="78">
        <v>0</v>
      </c>
      <c r="K108" s="313">
        <f t="shared" si="4"/>
        <v>0</v>
      </c>
    </row>
    <row r="109" spans="1:11" ht="11.25" customHeight="1">
      <c r="A109" s="284">
        <v>6</v>
      </c>
      <c r="B109" s="78" t="s">
        <v>511</v>
      </c>
      <c r="C109" s="78">
        <v>11</v>
      </c>
      <c r="D109" s="78"/>
      <c r="E109" s="1820"/>
      <c r="F109" s="69"/>
      <c r="G109" s="69"/>
      <c r="H109" s="69" t="s">
        <v>513</v>
      </c>
      <c r="I109" s="78">
        <v>0</v>
      </c>
      <c r="J109" s="78">
        <v>0</v>
      </c>
      <c r="K109" s="313">
        <f t="shared" si="4"/>
        <v>0</v>
      </c>
    </row>
    <row r="110" spans="1:11" ht="11.25" customHeight="1">
      <c r="A110" s="284">
        <v>6</v>
      </c>
      <c r="B110" s="78" t="s">
        <v>511</v>
      </c>
      <c r="C110" s="78">
        <v>11</v>
      </c>
      <c r="D110" s="78"/>
      <c r="E110" s="1820"/>
      <c r="F110" s="69"/>
      <c r="G110" s="69"/>
      <c r="H110" s="69" t="s">
        <v>514</v>
      </c>
      <c r="I110" s="78">
        <v>0</v>
      </c>
      <c r="J110" s="78">
        <v>0</v>
      </c>
      <c r="K110" s="313">
        <f t="shared" si="4"/>
        <v>0</v>
      </c>
    </row>
    <row r="111" spans="1:11" ht="11.25" customHeight="1">
      <c r="A111" s="284">
        <v>6</v>
      </c>
      <c r="B111" s="78" t="s">
        <v>511</v>
      </c>
      <c r="C111" s="78">
        <v>11</v>
      </c>
      <c r="D111" s="78"/>
      <c r="E111" s="1820"/>
      <c r="F111" s="69"/>
      <c r="G111" s="69"/>
      <c r="H111" s="69" t="s">
        <v>515</v>
      </c>
      <c r="I111" s="78">
        <v>0</v>
      </c>
      <c r="J111" s="78">
        <v>0</v>
      </c>
      <c r="K111" s="313">
        <f t="shared" si="4"/>
        <v>0</v>
      </c>
    </row>
    <row r="112" spans="1:11" ht="11.25" customHeight="1">
      <c r="A112" s="284">
        <v>6</v>
      </c>
      <c r="B112" s="78" t="s">
        <v>511</v>
      </c>
      <c r="C112" s="78">
        <v>11</v>
      </c>
      <c r="D112" s="78"/>
      <c r="E112" s="1820"/>
      <c r="F112" s="69"/>
      <c r="G112" s="69"/>
      <c r="H112" s="69" t="s">
        <v>516</v>
      </c>
      <c r="I112" s="78">
        <v>0</v>
      </c>
      <c r="J112" s="78">
        <v>0</v>
      </c>
      <c r="K112" s="313">
        <f t="shared" si="4"/>
        <v>0</v>
      </c>
    </row>
    <row r="113" spans="1:11" ht="11.25" customHeight="1">
      <c r="A113" s="284">
        <v>6</v>
      </c>
      <c r="B113" s="78" t="s">
        <v>511</v>
      </c>
      <c r="C113" s="78">
        <v>11</v>
      </c>
      <c r="D113" s="78"/>
      <c r="E113" s="1820"/>
      <c r="F113" s="69"/>
      <c r="G113" s="69"/>
      <c r="H113" s="69" t="s">
        <v>517</v>
      </c>
      <c r="I113" s="78">
        <v>0</v>
      </c>
      <c r="J113" s="78">
        <v>0</v>
      </c>
      <c r="K113" s="313">
        <f t="shared" si="4"/>
        <v>0</v>
      </c>
    </row>
    <row r="114" spans="1:11" ht="11.25" customHeight="1">
      <c r="A114" s="284">
        <v>6</v>
      </c>
      <c r="B114" s="78" t="s">
        <v>511</v>
      </c>
      <c r="C114" s="78">
        <v>11</v>
      </c>
      <c r="D114" s="78"/>
      <c r="E114" s="1820"/>
      <c r="F114" s="69"/>
      <c r="G114" s="69"/>
      <c r="H114" s="69" t="s">
        <v>518</v>
      </c>
      <c r="I114" s="78">
        <v>0</v>
      </c>
      <c r="J114" s="78">
        <v>0</v>
      </c>
      <c r="K114" s="313">
        <f t="shared" si="4"/>
        <v>0</v>
      </c>
    </row>
    <row r="115" spans="1:11" ht="11.25" customHeight="1">
      <c r="A115" s="284">
        <v>6</v>
      </c>
      <c r="B115" s="78" t="s">
        <v>511</v>
      </c>
      <c r="C115" s="78">
        <v>11</v>
      </c>
      <c r="D115" s="78"/>
      <c r="E115" s="1820"/>
      <c r="F115" s="69"/>
      <c r="G115" s="69"/>
      <c r="H115" s="69" t="s">
        <v>519</v>
      </c>
      <c r="I115" s="78">
        <v>0</v>
      </c>
      <c r="J115" s="78">
        <v>0</v>
      </c>
      <c r="K115" s="313">
        <f t="shared" si="4"/>
        <v>0</v>
      </c>
    </row>
    <row r="116" spans="1:11" ht="11.25" customHeight="1">
      <c r="A116" s="284">
        <v>6</v>
      </c>
      <c r="B116" s="78" t="s">
        <v>511</v>
      </c>
      <c r="C116" s="78">
        <v>11</v>
      </c>
      <c r="D116" s="78"/>
      <c r="E116" s="1820"/>
      <c r="F116" s="69"/>
      <c r="G116" s="69"/>
      <c r="H116" s="69" t="s">
        <v>520</v>
      </c>
      <c r="I116" s="78">
        <v>0</v>
      </c>
      <c r="J116" s="78">
        <v>0</v>
      </c>
      <c r="K116" s="313">
        <f t="shared" si="4"/>
        <v>0</v>
      </c>
    </row>
    <row r="117" spans="1:11" ht="11.25" customHeight="1">
      <c r="A117" s="284">
        <v>6</v>
      </c>
      <c r="B117" s="78" t="s">
        <v>511</v>
      </c>
      <c r="C117" s="78">
        <v>11</v>
      </c>
      <c r="D117" s="78"/>
      <c r="E117" s="1820"/>
      <c r="F117" s="69"/>
      <c r="G117" s="69"/>
      <c r="H117" s="69" t="s">
        <v>521</v>
      </c>
      <c r="I117" s="78">
        <v>0</v>
      </c>
      <c r="J117" s="78">
        <v>0</v>
      </c>
      <c r="K117" s="313">
        <f t="shared" si="4"/>
        <v>0</v>
      </c>
    </row>
    <row r="118" spans="1:11" ht="11.25" customHeight="1">
      <c r="B118" s="78"/>
      <c r="C118" s="78"/>
      <c r="D118" s="78"/>
      <c r="E118" s="1820"/>
      <c r="F118" s="118" t="s">
        <v>52</v>
      </c>
      <c r="G118" s="69"/>
      <c r="H118" s="69"/>
      <c r="I118" s="77">
        <f>SUM(I119)</f>
        <v>0</v>
      </c>
      <c r="J118" s="77">
        <f>SUM(J119)</f>
        <v>0</v>
      </c>
      <c r="K118" s="474">
        <f t="shared" si="4"/>
        <v>0</v>
      </c>
    </row>
    <row r="119" spans="1:11" ht="11.25" customHeight="1">
      <c r="B119" s="78"/>
      <c r="C119" s="78"/>
      <c r="D119" s="78"/>
      <c r="E119" s="1820"/>
      <c r="F119" s="69"/>
      <c r="G119" s="69" t="s">
        <v>452</v>
      </c>
      <c r="H119" s="69"/>
      <c r="I119" s="78">
        <f>SUM(I120)</f>
        <v>0</v>
      </c>
      <c r="J119" s="78">
        <f>SUM(J120)</f>
        <v>0</v>
      </c>
      <c r="K119" s="313">
        <f t="shared" si="4"/>
        <v>0</v>
      </c>
    </row>
    <row r="120" spans="1:11" ht="11.25" customHeight="1">
      <c r="A120" s="284">
        <v>6</v>
      </c>
      <c r="B120" s="78" t="s">
        <v>509</v>
      </c>
      <c r="C120" s="78">
        <v>10</v>
      </c>
      <c r="D120" s="78"/>
      <c r="E120" s="1820"/>
      <c r="F120" s="69"/>
      <c r="G120" s="69"/>
      <c r="H120" s="69" t="s">
        <v>522</v>
      </c>
      <c r="I120" s="78">
        <v>0</v>
      </c>
      <c r="J120" s="78">
        <v>0</v>
      </c>
      <c r="K120" s="313">
        <f t="shared" si="4"/>
        <v>0</v>
      </c>
    </row>
    <row r="121" spans="1:11" ht="11.25" customHeight="1">
      <c r="B121" s="78"/>
      <c r="C121" s="78"/>
      <c r="D121" s="78"/>
      <c r="E121" s="1820"/>
      <c r="F121" s="118" t="s">
        <v>54</v>
      </c>
      <c r="G121" s="69"/>
      <c r="H121" s="69"/>
      <c r="I121" s="77">
        <f>SUM(I122+I124)</f>
        <v>0</v>
      </c>
      <c r="J121" s="77">
        <f>SUM(J122+J124)</f>
        <v>0</v>
      </c>
      <c r="K121" s="474">
        <f t="shared" si="4"/>
        <v>0</v>
      </c>
    </row>
    <row r="122" spans="1:11" ht="11.25" customHeight="1">
      <c r="B122" s="78"/>
      <c r="C122" s="78"/>
      <c r="D122" s="78"/>
      <c r="E122" s="1820"/>
      <c r="F122" s="118"/>
      <c r="G122" s="69" t="s">
        <v>458</v>
      </c>
      <c r="H122" s="69"/>
      <c r="I122" s="78">
        <f>SUM(I123)</f>
        <v>0</v>
      </c>
      <c r="J122" s="78">
        <f>SUM(J123)</f>
        <v>0</v>
      </c>
      <c r="K122" s="313">
        <f t="shared" si="4"/>
        <v>0</v>
      </c>
    </row>
    <row r="123" spans="1:11" ht="11.25" customHeight="1">
      <c r="A123" s="284">
        <v>6</v>
      </c>
      <c r="B123" s="78" t="s">
        <v>523</v>
      </c>
      <c r="C123" s="78">
        <v>10</v>
      </c>
      <c r="D123" s="78"/>
      <c r="E123" s="1820"/>
      <c r="F123" s="69"/>
      <c r="G123" s="69"/>
      <c r="H123" s="69" t="s">
        <v>524</v>
      </c>
      <c r="I123" s="78">
        <v>0</v>
      </c>
      <c r="J123" s="78">
        <v>0</v>
      </c>
      <c r="K123" s="313">
        <f t="shared" si="4"/>
        <v>0</v>
      </c>
    </row>
    <row r="124" spans="1:11" ht="11.25" customHeight="1">
      <c r="B124" s="78"/>
      <c r="C124" s="78"/>
      <c r="D124" s="78"/>
      <c r="E124" s="1820"/>
      <c r="F124" s="69"/>
      <c r="G124" s="69" t="s">
        <v>452</v>
      </c>
      <c r="H124" s="69"/>
      <c r="I124" s="78">
        <f>SUM(I125)</f>
        <v>0</v>
      </c>
      <c r="J124" s="78">
        <f>SUM(J125)</f>
        <v>0</v>
      </c>
      <c r="K124" s="313">
        <f t="shared" si="4"/>
        <v>0</v>
      </c>
    </row>
    <row r="125" spans="1:11" ht="11.25" customHeight="1">
      <c r="A125" s="284">
        <v>6</v>
      </c>
      <c r="B125" s="78" t="s">
        <v>465</v>
      </c>
      <c r="C125" s="78">
        <v>11</v>
      </c>
      <c r="D125" s="78"/>
      <c r="E125" s="1855"/>
      <c r="F125" s="69"/>
      <c r="G125" s="69"/>
      <c r="H125" s="69" t="s">
        <v>525</v>
      </c>
      <c r="I125" s="78">
        <v>0</v>
      </c>
      <c r="J125" s="78">
        <v>0</v>
      </c>
      <c r="K125" s="313">
        <f t="shared" si="4"/>
        <v>0</v>
      </c>
    </row>
    <row r="126" spans="1:11">
      <c r="B126" s="78"/>
      <c r="C126" s="78"/>
      <c r="D126" s="78"/>
      <c r="E126" s="1821">
        <v>1407</v>
      </c>
      <c r="F126" s="124" t="s">
        <v>55</v>
      </c>
      <c r="G126" s="114"/>
      <c r="H126" s="114"/>
      <c r="I126" s="354">
        <f>SUM(I127+I131)</f>
        <v>5</v>
      </c>
      <c r="J126" s="354">
        <f>SUM(J127+J131)</f>
        <v>2</v>
      </c>
      <c r="K126" s="355">
        <f t="shared" si="4"/>
        <v>7</v>
      </c>
    </row>
    <row r="127" spans="1:11" ht="11.25" customHeight="1">
      <c r="E127" s="1822"/>
      <c r="F127" s="118" t="s">
        <v>56</v>
      </c>
      <c r="G127" s="1040"/>
      <c r="H127" s="1040"/>
      <c r="I127" s="1041">
        <f>SUM(I128)</f>
        <v>5</v>
      </c>
      <c r="J127" s="1041">
        <f>SUM(J128)</f>
        <v>2</v>
      </c>
      <c r="K127" s="1042">
        <f t="shared" si="4"/>
        <v>7</v>
      </c>
    </row>
    <row r="128" spans="1:11" ht="11.25" customHeight="1">
      <c r="E128" s="1822"/>
      <c r="F128" s="1031"/>
      <c r="G128" s="7" t="s">
        <v>452</v>
      </c>
      <c r="H128" s="69"/>
      <c r="I128" s="309">
        <f>SUM(I129:I130)</f>
        <v>5</v>
      </c>
      <c r="J128" s="309">
        <f>SUM(J129:J130)</f>
        <v>2</v>
      </c>
      <c r="K128" s="1043">
        <f t="shared" si="4"/>
        <v>7</v>
      </c>
    </row>
    <row r="129" spans="1:11" ht="11.25" customHeight="1">
      <c r="A129" s="284">
        <v>7</v>
      </c>
      <c r="B129" s="284" t="s">
        <v>526</v>
      </c>
      <c r="C129" s="284">
        <v>11</v>
      </c>
      <c r="E129" s="1822"/>
      <c r="F129" s="1031"/>
      <c r="G129" s="7"/>
      <c r="H129" s="69" t="s">
        <v>527</v>
      </c>
      <c r="I129" s="309">
        <v>4</v>
      </c>
      <c r="J129" s="309">
        <v>1</v>
      </c>
      <c r="K129" s="1043">
        <f t="shared" si="4"/>
        <v>5</v>
      </c>
    </row>
    <row r="130" spans="1:11" ht="11.25" customHeight="1">
      <c r="A130" s="284">
        <v>7</v>
      </c>
      <c r="B130" s="284" t="s">
        <v>526</v>
      </c>
      <c r="C130" s="284">
        <v>11</v>
      </c>
      <c r="E130" s="1822"/>
      <c r="F130" s="1031"/>
      <c r="G130" s="7"/>
      <c r="H130" s="69" t="s">
        <v>528</v>
      </c>
      <c r="I130" s="309">
        <v>1</v>
      </c>
      <c r="J130" s="309">
        <v>1</v>
      </c>
      <c r="K130" s="1043">
        <f t="shared" si="4"/>
        <v>2</v>
      </c>
    </row>
    <row r="131" spans="1:11" ht="11.25" customHeight="1">
      <c r="E131" s="1822"/>
      <c r="F131" s="118" t="s">
        <v>71</v>
      </c>
      <c r="G131" s="118"/>
      <c r="H131" s="602"/>
      <c r="I131" s="1039">
        <f>SUM(I132)</f>
        <v>0</v>
      </c>
      <c r="J131" s="1039">
        <f>SUM(J132)</f>
        <v>0</v>
      </c>
      <c r="K131" s="1042">
        <f t="shared" si="4"/>
        <v>0</v>
      </c>
    </row>
    <row r="132" spans="1:11" ht="11.25" customHeight="1">
      <c r="E132" s="1822"/>
      <c r="F132" s="69"/>
      <c r="G132" s="69" t="s">
        <v>452</v>
      </c>
      <c r="I132" s="396">
        <f>SUM(I133)</f>
        <v>0</v>
      </c>
      <c r="J132" s="396">
        <f>SUM(J133)</f>
        <v>0</v>
      </c>
      <c r="K132" s="1043">
        <f t="shared" si="4"/>
        <v>0</v>
      </c>
    </row>
    <row r="133" spans="1:11" ht="11.25" customHeight="1">
      <c r="A133" s="284">
        <v>7</v>
      </c>
      <c r="B133" s="284" t="s">
        <v>486</v>
      </c>
      <c r="C133" s="284">
        <v>10</v>
      </c>
      <c r="E133" s="1822"/>
      <c r="F133" s="558"/>
      <c r="G133" s="72"/>
      <c r="H133" s="72" t="s">
        <v>529</v>
      </c>
      <c r="I133" s="1044">
        <v>0</v>
      </c>
      <c r="J133" s="1044">
        <v>0</v>
      </c>
      <c r="K133" s="1045">
        <f t="shared" si="4"/>
        <v>0</v>
      </c>
    </row>
    <row r="134" spans="1:11">
      <c r="E134" s="1898">
        <v>1408</v>
      </c>
      <c r="F134" s="124" t="s">
        <v>58</v>
      </c>
      <c r="G134" s="1046"/>
      <c r="H134" s="1046"/>
      <c r="I134" s="354">
        <f>SUM(I135+I138)</f>
        <v>10</v>
      </c>
      <c r="J134" s="354">
        <f>SUM(J135+J138)</f>
        <v>29</v>
      </c>
      <c r="K134" s="355">
        <f t="shared" si="4"/>
        <v>39</v>
      </c>
    </row>
    <row r="135" spans="1:11" ht="11.25" customHeight="1">
      <c r="E135" s="1834"/>
      <c r="F135" s="414" t="s">
        <v>132</v>
      </c>
      <c r="G135" s="1047"/>
      <c r="H135" s="1047"/>
      <c r="I135" s="77">
        <f>SUM(I136)</f>
        <v>9</v>
      </c>
      <c r="J135" s="77">
        <f>SUM(J136)</f>
        <v>21</v>
      </c>
      <c r="K135" s="1042">
        <f t="shared" si="4"/>
        <v>30</v>
      </c>
    </row>
    <row r="136" spans="1:11" ht="11.25" customHeight="1">
      <c r="E136" s="1834"/>
      <c r="F136" s="414"/>
      <c r="G136" s="128" t="s">
        <v>452</v>
      </c>
      <c r="H136" s="1047"/>
      <c r="I136" s="309">
        <f>SUM(I137)</f>
        <v>9</v>
      </c>
      <c r="J136" s="309">
        <f>SUM(J137)</f>
        <v>21</v>
      </c>
      <c r="K136" s="1043">
        <f t="shared" si="4"/>
        <v>30</v>
      </c>
    </row>
    <row r="137" spans="1:11" ht="11.25" customHeight="1">
      <c r="A137" s="284">
        <v>8</v>
      </c>
      <c r="B137" s="284" t="s">
        <v>465</v>
      </c>
      <c r="C137" s="284">
        <v>11</v>
      </c>
      <c r="E137" s="1834"/>
      <c r="F137" s="1048"/>
      <c r="G137" s="1049"/>
      <c r="H137" s="1049" t="s">
        <v>530</v>
      </c>
      <c r="I137" s="1050">
        <v>9</v>
      </c>
      <c r="J137" s="1050">
        <v>21</v>
      </c>
      <c r="K137" s="1043">
        <f t="shared" si="4"/>
        <v>30</v>
      </c>
    </row>
    <row r="138" spans="1:11" ht="11.25" customHeight="1">
      <c r="E138" s="1834"/>
      <c r="F138" s="1051" t="s">
        <v>62</v>
      </c>
      <c r="G138" s="1052"/>
      <c r="H138" s="1052"/>
      <c r="I138" s="1053">
        <f>SUM(I139)</f>
        <v>1</v>
      </c>
      <c r="J138" s="1053">
        <f>SUM(J139)</f>
        <v>8</v>
      </c>
      <c r="K138" s="1042">
        <f t="shared" si="4"/>
        <v>9</v>
      </c>
    </row>
    <row r="139" spans="1:11" ht="11.25" customHeight="1">
      <c r="E139" s="1834"/>
      <c r="F139" s="1051"/>
      <c r="G139" s="128" t="s">
        <v>452</v>
      </c>
      <c r="H139" s="1052"/>
      <c r="I139" s="1050">
        <f>SUM(I140:I141)</f>
        <v>1</v>
      </c>
      <c r="J139" s="1050">
        <f>SUM(J140:J141)</f>
        <v>8</v>
      </c>
      <c r="K139" s="1043">
        <f t="shared" si="4"/>
        <v>9</v>
      </c>
    </row>
    <row r="140" spans="1:11" ht="11.25" customHeight="1">
      <c r="A140" s="284">
        <v>8</v>
      </c>
      <c r="B140" s="284" t="s">
        <v>465</v>
      </c>
      <c r="C140" s="284">
        <v>8</v>
      </c>
      <c r="E140" s="1834"/>
      <c r="F140" s="1048"/>
      <c r="G140" s="1049"/>
      <c r="H140" s="1049" t="s">
        <v>531</v>
      </c>
      <c r="I140" s="1050">
        <v>0</v>
      </c>
      <c r="J140" s="1050">
        <v>4</v>
      </c>
      <c r="K140" s="1043">
        <f t="shared" si="4"/>
        <v>4</v>
      </c>
    </row>
    <row r="141" spans="1:11" ht="11.25" customHeight="1">
      <c r="A141" s="284">
        <v>8</v>
      </c>
      <c r="B141" s="284" t="s">
        <v>453</v>
      </c>
      <c r="C141" s="284">
        <v>8</v>
      </c>
      <c r="E141" s="1834"/>
      <c r="F141" s="1054"/>
      <c r="G141" s="1055"/>
      <c r="H141" s="1055" t="s">
        <v>532</v>
      </c>
      <c r="I141" s="1056">
        <v>1</v>
      </c>
      <c r="J141" s="1056">
        <v>4</v>
      </c>
      <c r="K141" s="1045">
        <f t="shared" si="4"/>
        <v>5</v>
      </c>
    </row>
    <row r="142" spans="1:11" ht="12.75" customHeight="1">
      <c r="E142" s="1898"/>
      <c r="F142" s="305" t="s">
        <v>63</v>
      </c>
      <c r="G142" s="1057"/>
      <c r="H142" s="1057"/>
      <c r="I142" s="1058">
        <f>SUM(I143+I146)</f>
        <v>33</v>
      </c>
      <c r="J142" s="1058">
        <f>SUM(J143+J146)</f>
        <v>17</v>
      </c>
      <c r="K142" s="1059">
        <f t="shared" si="4"/>
        <v>50</v>
      </c>
    </row>
    <row r="143" spans="1:11" s="71" customFormat="1" ht="11.25" customHeight="1">
      <c r="A143" s="78"/>
      <c r="B143" s="78"/>
      <c r="C143" s="78"/>
      <c r="D143" s="78"/>
      <c r="E143" s="1822"/>
      <c r="F143" s="118" t="s">
        <v>64</v>
      </c>
      <c r="G143" s="69"/>
      <c r="H143" s="65"/>
      <c r="I143" s="1039">
        <f>SUM(I144)</f>
        <v>0</v>
      </c>
      <c r="J143" s="1039">
        <f>SUM(J144)</f>
        <v>0</v>
      </c>
      <c r="K143" s="474">
        <f t="shared" si="4"/>
        <v>0</v>
      </c>
    </row>
    <row r="144" spans="1:11" ht="11.25" customHeight="1">
      <c r="B144" s="78"/>
      <c r="C144" s="78"/>
      <c r="D144" s="78"/>
      <c r="E144" s="1822"/>
      <c r="F144" s="118"/>
      <c r="G144" s="69" t="s">
        <v>452</v>
      </c>
      <c r="I144" s="396">
        <f>SUM(I145)</f>
        <v>0</v>
      </c>
      <c r="J144" s="396">
        <f>SUM(J145)</f>
        <v>0</v>
      </c>
      <c r="K144" s="313">
        <f t="shared" si="4"/>
        <v>0</v>
      </c>
    </row>
    <row r="145" spans="1:11" ht="11.25" customHeight="1">
      <c r="A145" s="284">
        <v>9</v>
      </c>
      <c r="B145" s="78" t="s">
        <v>482</v>
      </c>
      <c r="C145" s="78">
        <v>10</v>
      </c>
      <c r="D145" s="78"/>
      <c r="E145" s="1822"/>
      <c r="F145" s="69"/>
      <c r="G145" s="69"/>
      <c r="H145" s="69" t="s">
        <v>533</v>
      </c>
      <c r="I145" s="309">
        <v>0</v>
      </c>
      <c r="J145" s="309">
        <v>0</v>
      </c>
      <c r="K145" s="313">
        <f t="shared" si="4"/>
        <v>0</v>
      </c>
    </row>
    <row r="146" spans="1:11" ht="11.25" customHeight="1">
      <c r="B146" s="78"/>
      <c r="C146" s="78"/>
      <c r="D146" s="78"/>
      <c r="E146" s="1822"/>
      <c r="F146" s="118" t="s">
        <v>133</v>
      </c>
      <c r="G146" s="1040"/>
      <c r="H146" s="1040"/>
      <c r="I146" s="1041">
        <f>SUM(I147+I149)</f>
        <v>33</v>
      </c>
      <c r="J146" s="1041">
        <f>SUM(J147+J149)</f>
        <v>17</v>
      </c>
      <c r="K146" s="474">
        <f t="shared" si="4"/>
        <v>50</v>
      </c>
    </row>
    <row r="147" spans="1:11" ht="11.25" customHeight="1">
      <c r="B147" s="78"/>
      <c r="C147" s="78"/>
      <c r="D147" s="78"/>
      <c r="E147" s="1822"/>
      <c r="F147" s="1031"/>
      <c r="G147" s="69" t="s">
        <v>458</v>
      </c>
      <c r="H147" s="69"/>
      <c r="I147" s="309">
        <f>SUM(I148)</f>
        <v>13</v>
      </c>
      <c r="J147" s="309">
        <f>SUM(J148)</f>
        <v>3</v>
      </c>
      <c r="K147" s="313">
        <f t="shared" si="4"/>
        <v>16</v>
      </c>
    </row>
    <row r="148" spans="1:11" ht="11.25" customHeight="1">
      <c r="A148" s="284">
        <v>9</v>
      </c>
      <c r="B148" s="78" t="s">
        <v>463</v>
      </c>
      <c r="C148" s="78">
        <v>6</v>
      </c>
      <c r="D148" s="78"/>
      <c r="E148" s="1822"/>
      <c r="F148" s="1031"/>
      <c r="G148" s="69"/>
      <c r="H148" s="69" t="s">
        <v>189</v>
      </c>
      <c r="I148" s="309">
        <v>13</v>
      </c>
      <c r="J148" s="309">
        <v>3</v>
      </c>
      <c r="K148" s="313">
        <f t="shared" si="4"/>
        <v>16</v>
      </c>
    </row>
    <row r="149" spans="1:11" ht="11.25" customHeight="1">
      <c r="B149" s="78"/>
      <c r="C149" s="78"/>
      <c r="D149" s="78"/>
      <c r="E149" s="1822"/>
      <c r="F149" s="1031"/>
      <c r="G149" s="69" t="s">
        <v>452</v>
      </c>
      <c r="H149" s="69"/>
      <c r="I149" s="309">
        <f>SUM(I150)</f>
        <v>20</v>
      </c>
      <c r="J149" s="309">
        <f>SUM(J150)</f>
        <v>14</v>
      </c>
      <c r="K149" s="313">
        <f t="shared" si="4"/>
        <v>34</v>
      </c>
    </row>
    <row r="150" spans="1:11" ht="11.25" customHeight="1">
      <c r="A150" s="284">
        <v>9</v>
      </c>
      <c r="B150" s="78" t="s">
        <v>465</v>
      </c>
      <c r="C150" s="78">
        <v>6</v>
      </c>
      <c r="D150" s="78"/>
      <c r="E150" s="1823"/>
      <c r="F150" s="1031"/>
      <c r="G150" s="69"/>
      <c r="H150" s="69" t="s">
        <v>189</v>
      </c>
      <c r="I150" s="309">
        <v>20</v>
      </c>
      <c r="J150" s="309">
        <v>14</v>
      </c>
      <c r="K150" s="313">
        <f t="shared" si="4"/>
        <v>34</v>
      </c>
    </row>
    <row r="151" spans="1:11">
      <c r="F151" s="1949" t="s">
        <v>21</v>
      </c>
      <c r="G151" s="1934"/>
      <c r="H151" s="1934"/>
      <c r="I151" s="1060">
        <f>SUM(I9+I25+I56+I60+I82+I103+I126+I134+I142)</f>
        <v>157</v>
      </c>
      <c r="J151" s="1060">
        <f>SUM(J9+J25+J56+J60+J82+J103+J126+J134+J142)</f>
        <v>161</v>
      </c>
      <c r="K151" s="1061">
        <f>SUM(K9+K25+K56+K60+K82+K103+K126+K134+K142)</f>
        <v>318</v>
      </c>
    </row>
    <row r="152" spans="1:11" ht="12" customHeight="1">
      <c r="F152" s="1930" t="s">
        <v>534</v>
      </c>
      <c r="G152" s="1930"/>
      <c r="H152" s="1930"/>
      <c r="I152" s="78"/>
      <c r="J152" s="78"/>
      <c r="K152" s="476"/>
    </row>
    <row r="153" spans="1:11" ht="12" customHeight="1">
      <c r="F153" s="1948" t="s">
        <v>535</v>
      </c>
      <c r="G153" s="1948"/>
      <c r="H153" s="1948"/>
      <c r="I153" s="78"/>
      <c r="J153" s="78"/>
      <c r="K153" s="476"/>
    </row>
    <row r="154" spans="1:11" ht="12" customHeight="1">
      <c r="F154" s="1948" t="s">
        <v>536</v>
      </c>
      <c r="G154" s="1948"/>
      <c r="H154" s="1948"/>
      <c r="I154" s="78"/>
      <c r="J154" s="78"/>
      <c r="K154" s="476"/>
    </row>
    <row r="155" spans="1:11" ht="12" customHeight="1">
      <c r="F155" s="1929" t="s">
        <v>537</v>
      </c>
      <c r="G155" s="1929"/>
      <c r="H155" s="1929"/>
      <c r="I155" s="284"/>
      <c r="J155" s="284"/>
    </row>
    <row r="156" spans="1:11" ht="9" customHeight="1"/>
    <row r="157" spans="1:11" ht="9" customHeight="1"/>
    <row r="158" spans="1:11" ht="9" customHeight="1"/>
    <row r="159" spans="1:11" ht="9" customHeight="1"/>
    <row r="160" spans="1:11"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spans="7:11" ht="9" customHeight="1"/>
    <row r="226" spans="7:11" ht="9" customHeight="1"/>
    <row r="227" spans="7:11" ht="9" customHeight="1"/>
    <row r="228" spans="7:11" ht="9" customHeight="1"/>
    <row r="229" spans="7:11" ht="9" customHeight="1"/>
    <row r="230" spans="7:11" ht="9" customHeight="1"/>
    <row r="231" spans="7:11" ht="9" customHeight="1"/>
    <row r="232" spans="7:11" ht="9" customHeight="1"/>
    <row r="233" spans="7:11" ht="9" customHeight="1"/>
    <row r="234" spans="7:11" ht="9" customHeight="1"/>
    <row r="235" spans="7:11" ht="9" customHeight="1"/>
    <row r="236" spans="7:11" ht="9" customHeight="1">
      <c r="G236" s="69"/>
      <c r="H236" s="69"/>
      <c r="I236" s="78"/>
      <c r="J236" s="78"/>
      <c r="K236" s="344"/>
    </row>
    <row r="237" spans="7:11" ht="9" customHeight="1"/>
    <row r="238" spans="7:11" ht="9" customHeight="1"/>
    <row r="239" spans="7:11" ht="9" customHeight="1"/>
    <row r="240" spans="7:11"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row r="489" ht="9" customHeight="1"/>
    <row r="490" ht="9" customHeight="1"/>
    <row r="491" ht="9" customHeight="1"/>
    <row r="492" ht="9" customHeight="1"/>
    <row r="493" ht="9" customHeight="1"/>
    <row r="494" ht="9" customHeight="1"/>
    <row r="495" ht="9" customHeight="1"/>
    <row r="496" ht="9" customHeight="1"/>
    <row r="497" ht="9" customHeight="1"/>
    <row r="498" ht="9" customHeight="1"/>
    <row r="499" ht="9" customHeight="1"/>
    <row r="500" ht="9" customHeight="1"/>
    <row r="501" ht="9" customHeight="1"/>
  </sheetData>
  <mergeCells count="21">
    <mergeCell ref="F153:H153"/>
    <mergeCell ref="F154:H154"/>
    <mergeCell ref="F155:H155"/>
    <mergeCell ref="E103:E125"/>
    <mergeCell ref="E126:E133"/>
    <mergeCell ref="E134:E141"/>
    <mergeCell ref="E142:E150"/>
    <mergeCell ref="F151:H151"/>
    <mergeCell ref="F152:H152"/>
    <mergeCell ref="E82:E102"/>
    <mergeCell ref="E3:K3"/>
    <mergeCell ref="L3:U3"/>
    <mergeCell ref="E4:K4"/>
    <mergeCell ref="E6:E8"/>
    <mergeCell ref="I7:J7"/>
    <mergeCell ref="E9:E24"/>
    <mergeCell ref="E25:E55"/>
    <mergeCell ref="E56:E59"/>
    <mergeCell ref="E60:E76"/>
    <mergeCell ref="E79:E81"/>
    <mergeCell ref="I80:J80"/>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2"/>
  <sheetViews>
    <sheetView topLeftCell="D1" workbookViewId="0">
      <selection activeCell="P19" sqref="P19"/>
    </sheetView>
  </sheetViews>
  <sheetFormatPr baseColWidth="10" defaultRowHeight="12.75"/>
  <cols>
    <col min="1" max="1" width="2.140625" style="65" hidden="1" customWidth="1"/>
    <col min="2" max="2" width="3.42578125" style="65" hidden="1" customWidth="1"/>
    <col min="3" max="3" width="4.28515625" style="65" hidden="1" customWidth="1"/>
    <col min="4" max="4" width="6.28515625" style="65" customWidth="1"/>
    <col min="5" max="5" width="48.28515625" style="65" customWidth="1"/>
    <col min="6" max="6" width="21" style="1123" customWidth="1"/>
    <col min="7" max="7" width="60.28515625" style="65" customWidth="1"/>
    <col min="8" max="8" width="5.85546875" style="65" customWidth="1"/>
    <col min="9" max="9" width="5.7109375" style="65" customWidth="1"/>
    <col min="10" max="10" width="6.28515625" style="65" customWidth="1"/>
    <col min="11" max="12" width="11.42578125" style="65"/>
    <col min="13" max="13" width="4.7109375" style="65" customWidth="1"/>
    <col min="14" max="14" width="5" style="65" customWidth="1"/>
    <col min="15" max="15" width="2.28515625" style="65" customWidth="1"/>
    <col min="16" max="16" width="26" style="65" customWidth="1"/>
    <col min="17" max="17" width="8" style="65" customWidth="1"/>
    <col min="18" max="18" width="1" style="65" customWidth="1"/>
    <col min="19" max="19" width="6.7109375" style="65" customWidth="1"/>
    <col min="20" max="20" width="1" style="65" customWidth="1"/>
    <col min="21" max="21" width="6.7109375" style="65" customWidth="1"/>
    <col min="22" max="22" width="1" style="65" customWidth="1"/>
    <col min="23" max="23" width="6.7109375" style="65" customWidth="1"/>
    <col min="24" max="24" width="1" style="65" customWidth="1"/>
    <col min="25" max="25" width="6.7109375" style="65" customWidth="1"/>
    <col min="26" max="26" width="1" style="65" customWidth="1"/>
    <col min="27" max="27" width="6.7109375" style="65" customWidth="1"/>
    <col min="28" max="28" width="1" style="65" customWidth="1"/>
    <col min="29" max="30" width="6.7109375" style="65" customWidth="1"/>
    <col min="31" max="256" width="11.42578125" style="65"/>
    <col min="257" max="259" width="0" style="65" hidden="1" customWidth="1"/>
    <col min="260" max="260" width="6.28515625" style="65" customWidth="1"/>
    <col min="261" max="261" width="48.28515625" style="65" customWidth="1"/>
    <col min="262" max="262" width="21" style="65" customWidth="1"/>
    <col min="263" max="263" width="60.28515625" style="65" customWidth="1"/>
    <col min="264" max="264" width="5.85546875" style="65" customWidth="1"/>
    <col min="265" max="265" width="5.7109375" style="65" customWidth="1"/>
    <col min="266" max="266" width="6.28515625" style="65" customWidth="1"/>
    <col min="267" max="268" width="11.42578125" style="65"/>
    <col min="269" max="269" width="4.7109375" style="65" customWidth="1"/>
    <col min="270" max="270" width="5" style="65" customWidth="1"/>
    <col min="271" max="271" width="2.28515625" style="65" customWidth="1"/>
    <col min="272" max="272" width="26" style="65" customWidth="1"/>
    <col min="273" max="273" width="8" style="65" customWidth="1"/>
    <col min="274" max="274" width="1" style="65" customWidth="1"/>
    <col min="275" max="275" width="6.7109375" style="65" customWidth="1"/>
    <col min="276" max="276" width="1" style="65" customWidth="1"/>
    <col min="277" max="277" width="6.7109375" style="65" customWidth="1"/>
    <col min="278" max="278" width="1" style="65" customWidth="1"/>
    <col min="279" max="279" width="6.7109375" style="65" customWidth="1"/>
    <col min="280" max="280" width="1" style="65" customWidth="1"/>
    <col min="281" max="281" width="6.7109375" style="65" customWidth="1"/>
    <col min="282" max="282" width="1" style="65" customWidth="1"/>
    <col min="283" max="283" width="6.7109375" style="65" customWidth="1"/>
    <col min="284" max="284" width="1" style="65" customWidth="1"/>
    <col min="285" max="286" width="6.7109375" style="65" customWidth="1"/>
    <col min="287" max="512" width="11.42578125" style="65"/>
    <col min="513" max="515" width="0" style="65" hidden="1" customWidth="1"/>
    <col min="516" max="516" width="6.28515625" style="65" customWidth="1"/>
    <col min="517" max="517" width="48.28515625" style="65" customWidth="1"/>
    <col min="518" max="518" width="21" style="65" customWidth="1"/>
    <col min="519" max="519" width="60.28515625" style="65" customWidth="1"/>
    <col min="520" max="520" width="5.85546875" style="65" customWidth="1"/>
    <col min="521" max="521" width="5.7109375" style="65" customWidth="1"/>
    <col min="522" max="522" width="6.28515625" style="65" customWidth="1"/>
    <col min="523" max="524" width="11.42578125" style="65"/>
    <col min="525" max="525" width="4.7109375" style="65" customWidth="1"/>
    <col min="526" max="526" width="5" style="65" customWidth="1"/>
    <col min="527" max="527" width="2.28515625" style="65" customWidth="1"/>
    <col min="528" max="528" width="26" style="65" customWidth="1"/>
    <col min="529" max="529" width="8" style="65" customWidth="1"/>
    <col min="530" max="530" width="1" style="65" customWidth="1"/>
    <col min="531" max="531" width="6.7109375" style="65" customWidth="1"/>
    <col min="532" max="532" width="1" style="65" customWidth="1"/>
    <col min="533" max="533" width="6.7109375" style="65" customWidth="1"/>
    <col min="534" max="534" width="1" style="65" customWidth="1"/>
    <col min="535" max="535" width="6.7109375" style="65" customWidth="1"/>
    <col min="536" max="536" width="1" style="65" customWidth="1"/>
    <col min="537" max="537" width="6.7109375" style="65" customWidth="1"/>
    <col min="538" max="538" width="1" style="65" customWidth="1"/>
    <col min="539" max="539" width="6.7109375" style="65" customWidth="1"/>
    <col min="540" max="540" width="1" style="65" customWidth="1"/>
    <col min="541" max="542" width="6.7109375" style="65" customWidth="1"/>
    <col min="543" max="768" width="11.42578125" style="65"/>
    <col min="769" max="771" width="0" style="65" hidden="1" customWidth="1"/>
    <col min="772" max="772" width="6.28515625" style="65" customWidth="1"/>
    <col min="773" max="773" width="48.28515625" style="65" customWidth="1"/>
    <col min="774" max="774" width="21" style="65" customWidth="1"/>
    <col min="775" max="775" width="60.28515625" style="65" customWidth="1"/>
    <col min="776" max="776" width="5.85546875" style="65" customWidth="1"/>
    <col min="777" max="777" width="5.7109375" style="65" customWidth="1"/>
    <col min="778" max="778" width="6.28515625" style="65" customWidth="1"/>
    <col min="779" max="780" width="11.42578125" style="65"/>
    <col min="781" max="781" width="4.7109375" style="65" customWidth="1"/>
    <col min="782" max="782" width="5" style="65" customWidth="1"/>
    <col min="783" max="783" width="2.28515625" style="65" customWidth="1"/>
    <col min="784" max="784" width="26" style="65" customWidth="1"/>
    <col min="785" max="785" width="8" style="65" customWidth="1"/>
    <col min="786" max="786" width="1" style="65" customWidth="1"/>
    <col min="787" max="787" width="6.7109375" style="65" customWidth="1"/>
    <col min="788" max="788" width="1" style="65" customWidth="1"/>
    <col min="789" max="789" width="6.7109375" style="65" customWidth="1"/>
    <col min="790" max="790" width="1" style="65" customWidth="1"/>
    <col min="791" max="791" width="6.7109375" style="65" customWidth="1"/>
    <col min="792" max="792" width="1" style="65" customWidth="1"/>
    <col min="793" max="793" width="6.7109375" style="65" customWidth="1"/>
    <col min="794" max="794" width="1" style="65" customWidth="1"/>
    <col min="795" max="795" width="6.7109375" style="65" customWidth="1"/>
    <col min="796" max="796" width="1" style="65" customWidth="1"/>
    <col min="797" max="798" width="6.7109375" style="65" customWidth="1"/>
    <col min="799" max="1024" width="11.42578125" style="65"/>
    <col min="1025" max="1027" width="0" style="65" hidden="1" customWidth="1"/>
    <col min="1028" max="1028" width="6.28515625" style="65" customWidth="1"/>
    <col min="1029" max="1029" width="48.28515625" style="65" customWidth="1"/>
    <col min="1030" max="1030" width="21" style="65" customWidth="1"/>
    <col min="1031" max="1031" width="60.28515625" style="65" customWidth="1"/>
    <col min="1032" max="1032" width="5.85546875" style="65" customWidth="1"/>
    <col min="1033" max="1033" width="5.7109375" style="65" customWidth="1"/>
    <col min="1034" max="1034" width="6.28515625" style="65" customWidth="1"/>
    <col min="1035" max="1036" width="11.42578125" style="65"/>
    <col min="1037" max="1037" width="4.7109375" style="65" customWidth="1"/>
    <col min="1038" max="1038" width="5" style="65" customWidth="1"/>
    <col min="1039" max="1039" width="2.28515625" style="65" customWidth="1"/>
    <col min="1040" max="1040" width="26" style="65" customWidth="1"/>
    <col min="1041" max="1041" width="8" style="65" customWidth="1"/>
    <col min="1042" max="1042" width="1" style="65" customWidth="1"/>
    <col min="1043" max="1043" width="6.7109375" style="65" customWidth="1"/>
    <col min="1044" max="1044" width="1" style="65" customWidth="1"/>
    <col min="1045" max="1045" width="6.7109375" style="65" customWidth="1"/>
    <col min="1046" max="1046" width="1" style="65" customWidth="1"/>
    <col min="1047" max="1047" width="6.7109375" style="65" customWidth="1"/>
    <col min="1048" max="1048" width="1" style="65" customWidth="1"/>
    <col min="1049" max="1049" width="6.7109375" style="65" customWidth="1"/>
    <col min="1050" max="1050" width="1" style="65" customWidth="1"/>
    <col min="1051" max="1051" width="6.7109375" style="65" customWidth="1"/>
    <col min="1052" max="1052" width="1" style="65" customWidth="1"/>
    <col min="1053" max="1054" width="6.7109375" style="65" customWidth="1"/>
    <col min="1055" max="1280" width="11.42578125" style="65"/>
    <col min="1281" max="1283" width="0" style="65" hidden="1" customWidth="1"/>
    <col min="1284" max="1284" width="6.28515625" style="65" customWidth="1"/>
    <col min="1285" max="1285" width="48.28515625" style="65" customWidth="1"/>
    <col min="1286" max="1286" width="21" style="65" customWidth="1"/>
    <col min="1287" max="1287" width="60.28515625" style="65" customWidth="1"/>
    <col min="1288" max="1288" width="5.85546875" style="65" customWidth="1"/>
    <col min="1289" max="1289" width="5.7109375" style="65" customWidth="1"/>
    <col min="1290" max="1290" width="6.28515625" style="65" customWidth="1"/>
    <col min="1291" max="1292" width="11.42578125" style="65"/>
    <col min="1293" max="1293" width="4.7109375" style="65" customWidth="1"/>
    <col min="1294" max="1294" width="5" style="65" customWidth="1"/>
    <col min="1295" max="1295" width="2.28515625" style="65" customWidth="1"/>
    <col min="1296" max="1296" width="26" style="65" customWidth="1"/>
    <col min="1297" max="1297" width="8" style="65" customWidth="1"/>
    <col min="1298" max="1298" width="1" style="65" customWidth="1"/>
    <col min="1299" max="1299" width="6.7109375" style="65" customWidth="1"/>
    <col min="1300" max="1300" width="1" style="65" customWidth="1"/>
    <col min="1301" max="1301" width="6.7109375" style="65" customWidth="1"/>
    <col min="1302" max="1302" width="1" style="65" customWidth="1"/>
    <col min="1303" max="1303" width="6.7109375" style="65" customWidth="1"/>
    <col min="1304" max="1304" width="1" style="65" customWidth="1"/>
    <col min="1305" max="1305" width="6.7109375" style="65" customWidth="1"/>
    <col min="1306" max="1306" width="1" style="65" customWidth="1"/>
    <col min="1307" max="1307" width="6.7109375" style="65" customWidth="1"/>
    <col min="1308" max="1308" width="1" style="65" customWidth="1"/>
    <col min="1309" max="1310" width="6.7109375" style="65" customWidth="1"/>
    <col min="1311" max="1536" width="11.42578125" style="65"/>
    <col min="1537" max="1539" width="0" style="65" hidden="1" customWidth="1"/>
    <col min="1540" max="1540" width="6.28515625" style="65" customWidth="1"/>
    <col min="1541" max="1541" width="48.28515625" style="65" customWidth="1"/>
    <col min="1542" max="1542" width="21" style="65" customWidth="1"/>
    <col min="1543" max="1543" width="60.28515625" style="65" customWidth="1"/>
    <col min="1544" max="1544" width="5.85546875" style="65" customWidth="1"/>
    <col min="1545" max="1545" width="5.7109375" style="65" customWidth="1"/>
    <col min="1546" max="1546" width="6.28515625" style="65" customWidth="1"/>
    <col min="1547" max="1548" width="11.42578125" style="65"/>
    <col min="1549" max="1549" width="4.7109375" style="65" customWidth="1"/>
    <col min="1550" max="1550" width="5" style="65" customWidth="1"/>
    <col min="1551" max="1551" width="2.28515625" style="65" customWidth="1"/>
    <col min="1552" max="1552" width="26" style="65" customWidth="1"/>
    <col min="1553" max="1553" width="8" style="65" customWidth="1"/>
    <col min="1554" max="1554" width="1" style="65" customWidth="1"/>
    <col min="1555" max="1555" width="6.7109375" style="65" customWidth="1"/>
    <col min="1556" max="1556" width="1" style="65" customWidth="1"/>
    <col min="1557" max="1557" width="6.7109375" style="65" customWidth="1"/>
    <col min="1558" max="1558" width="1" style="65" customWidth="1"/>
    <col min="1559" max="1559" width="6.7109375" style="65" customWidth="1"/>
    <col min="1560" max="1560" width="1" style="65" customWidth="1"/>
    <col min="1561" max="1561" width="6.7109375" style="65" customWidth="1"/>
    <col min="1562" max="1562" width="1" style="65" customWidth="1"/>
    <col min="1563" max="1563" width="6.7109375" style="65" customWidth="1"/>
    <col min="1564" max="1564" width="1" style="65" customWidth="1"/>
    <col min="1565" max="1566" width="6.7109375" style="65" customWidth="1"/>
    <col min="1567" max="1792" width="11.42578125" style="65"/>
    <col min="1793" max="1795" width="0" style="65" hidden="1" customWidth="1"/>
    <col min="1796" max="1796" width="6.28515625" style="65" customWidth="1"/>
    <col min="1797" max="1797" width="48.28515625" style="65" customWidth="1"/>
    <col min="1798" max="1798" width="21" style="65" customWidth="1"/>
    <col min="1799" max="1799" width="60.28515625" style="65" customWidth="1"/>
    <col min="1800" max="1800" width="5.85546875" style="65" customWidth="1"/>
    <col min="1801" max="1801" width="5.7109375" style="65" customWidth="1"/>
    <col min="1802" max="1802" width="6.28515625" style="65" customWidth="1"/>
    <col min="1803" max="1804" width="11.42578125" style="65"/>
    <col min="1805" max="1805" width="4.7109375" style="65" customWidth="1"/>
    <col min="1806" max="1806" width="5" style="65" customWidth="1"/>
    <col min="1807" max="1807" width="2.28515625" style="65" customWidth="1"/>
    <col min="1808" max="1808" width="26" style="65" customWidth="1"/>
    <col min="1809" max="1809" width="8" style="65" customWidth="1"/>
    <col min="1810" max="1810" width="1" style="65" customWidth="1"/>
    <col min="1811" max="1811" width="6.7109375" style="65" customWidth="1"/>
    <col min="1812" max="1812" width="1" style="65" customWidth="1"/>
    <col min="1813" max="1813" width="6.7109375" style="65" customWidth="1"/>
    <col min="1814" max="1814" width="1" style="65" customWidth="1"/>
    <col min="1815" max="1815" width="6.7109375" style="65" customWidth="1"/>
    <col min="1816" max="1816" width="1" style="65" customWidth="1"/>
    <col min="1817" max="1817" width="6.7109375" style="65" customWidth="1"/>
    <col min="1818" max="1818" width="1" style="65" customWidth="1"/>
    <col min="1819" max="1819" width="6.7109375" style="65" customWidth="1"/>
    <col min="1820" max="1820" width="1" style="65" customWidth="1"/>
    <col min="1821" max="1822" width="6.7109375" style="65" customWidth="1"/>
    <col min="1823" max="2048" width="11.42578125" style="65"/>
    <col min="2049" max="2051" width="0" style="65" hidden="1" customWidth="1"/>
    <col min="2052" max="2052" width="6.28515625" style="65" customWidth="1"/>
    <col min="2053" max="2053" width="48.28515625" style="65" customWidth="1"/>
    <col min="2054" max="2054" width="21" style="65" customWidth="1"/>
    <col min="2055" max="2055" width="60.28515625" style="65" customWidth="1"/>
    <col min="2056" max="2056" width="5.85546875" style="65" customWidth="1"/>
    <col min="2057" max="2057" width="5.7109375" style="65" customWidth="1"/>
    <col min="2058" max="2058" width="6.28515625" style="65" customWidth="1"/>
    <col min="2059" max="2060" width="11.42578125" style="65"/>
    <col min="2061" max="2061" width="4.7109375" style="65" customWidth="1"/>
    <col min="2062" max="2062" width="5" style="65" customWidth="1"/>
    <col min="2063" max="2063" width="2.28515625" style="65" customWidth="1"/>
    <col min="2064" max="2064" width="26" style="65" customWidth="1"/>
    <col min="2065" max="2065" width="8" style="65" customWidth="1"/>
    <col min="2066" max="2066" width="1" style="65" customWidth="1"/>
    <col min="2067" max="2067" width="6.7109375" style="65" customWidth="1"/>
    <col min="2068" max="2068" width="1" style="65" customWidth="1"/>
    <col min="2069" max="2069" width="6.7109375" style="65" customWidth="1"/>
    <col min="2070" max="2070" width="1" style="65" customWidth="1"/>
    <col min="2071" max="2071" width="6.7109375" style="65" customWidth="1"/>
    <col min="2072" max="2072" width="1" style="65" customWidth="1"/>
    <col min="2073" max="2073" width="6.7109375" style="65" customWidth="1"/>
    <col min="2074" max="2074" width="1" style="65" customWidth="1"/>
    <col min="2075" max="2075" width="6.7109375" style="65" customWidth="1"/>
    <col min="2076" max="2076" width="1" style="65" customWidth="1"/>
    <col min="2077" max="2078" width="6.7109375" style="65" customWidth="1"/>
    <col min="2079" max="2304" width="11.42578125" style="65"/>
    <col min="2305" max="2307" width="0" style="65" hidden="1" customWidth="1"/>
    <col min="2308" max="2308" width="6.28515625" style="65" customWidth="1"/>
    <col min="2309" max="2309" width="48.28515625" style="65" customWidth="1"/>
    <col min="2310" max="2310" width="21" style="65" customWidth="1"/>
    <col min="2311" max="2311" width="60.28515625" style="65" customWidth="1"/>
    <col min="2312" max="2312" width="5.85546875" style="65" customWidth="1"/>
    <col min="2313" max="2313" width="5.7109375" style="65" customWidth="1"/>
    <col min="2314" max="2314" width="6.28515625" style="65" customWidth="1"/>
    <col min="2315" max="2316" width="11.42578125" style="65"/>
    <col min="2317" max="2317" width="4.7109375" style="65" customWidth="1"/>
    <col min="2318" max="2318" width="5" style="65" customWidth="1"/>
    <col min="2319" max="2319" width="2.28515625" style="65" customWidth="1"/>
    <col min="2320" max="2320" width="26" style="65" customWidth="1"/>
    <col min="2321" max="2321" width="8" style="65" customWidth="1"/>
    <col min="2322" max="2322" width="1" style="65" customWidth="1"/>
    <col min="2323" max="2323" width="6.7109375" style="65" customWidth="1"/>
    <col min="2324" max="2324" width="1" style="65" customWidth="1"/>
    <col min="2325" max="2325" width="6.7109375" style="65" customWidth="1"/>
    <col min="2326" max="2326" width="1" style="65" customWidth="1"/>
    <col min="2327" max="2327" width="6.7109375" style="65" customWidth="1"/>
    <col min="2328" max="2328" width="1" style="65" customWidth="1"/>
    <col min="2329" max="2329" width="6.7109375" style="65" customWidth="1"/>
    <col min="2330" max="2330" width="1" style="65" customWidth="1"/>
    <col min="2331" max="2331" width="6.7109375" style="65" customWidth="1"/>
    <col min="2332" max="2332" width="1" style="65" customWidth="1"/>
    <col min="2333" max="2334" width="6.7109375" style="65" customWidth="1"/>
    <col min="2335" max="2560" width="11.42578125" style="65"/>
    <col min="2561" max="2563" width="0" style="65" hidden="1" customWidth="1"/>
    <col min="2564" max="2564" width="6.28515625" style="65" customWidth="1"/>
    <col min="2565" max="2565" width="48.28515625" style="65" customWidth="1"/>
    <col min="2566" max="2566" width="21" style="65" customWidth="1"/>
    <col min="2567" max="2567" width="60.28515625" style="65" customWidth="1"/>
    <col min="2568" max="2568" width="5.85546875" style="65" customWidth="1"/>
    <col min="2569" max="2569" width="5.7109375" style="65" customWidth="1"/>
    <col min="2570" max="2570" width="6.28515625" style="65" customWidth="1"/>
    <col min="2571" max="2572" width="11.42578125" style="65"/>
    <col min="2573" max="2573" width="4.7109375" style="65" customWidth="1"/>
    <col min="2574" max="2574" width="5" style="65" customWidth="1"/>
    <col min="2575" max="2575" width="2.28515625" style="65" customWidth="1"/>
    <col min="2576" max="2576" width="26" style="65" customWidth="1"/>
    <col min="2577" max="2577" width="8" style="65" customWidth="1"/>
    <col min="2578" max="2578" width="1" style="65" customWidth="1"/>
    <col min="2579" max="2579" width="6.7109375" style="65" customWidth="1"/>
    <col min="2580" max="2580" width="1" style="65" customWidth="1"/>
    <col min="2581" max="2581" width="6.7109375" style="65" customWidth="1"/>
    <col min="2582" max="2582" width="1" style="65" customWidth="1"/>
    <col min="2583" max="2583" width="6.7109375" style="65" customWidth="1"/>
    <col min="2584" max="2584" width="1" style="65" customWidth="1"/>
    <col min="2585" max="2585" width="6.7109375" style="65" customWidth="1"/>
    <col min="2586" max="2586" width="1" style="65" customWidth="1"/>
    <col min="2587" max="2587" width="6.7109375" style="65" customWidth="1"/>
    <col min="2588" max="2588" width="1" style="65" customWidth="1"/>
    <col min="2589" max="2590" width="6.7109375" style="65" customWidth="1"/>
    <col min="2591" max="2816" width="11.42578125" style="65"/>
    <col min="2817" max="2819" width="0" style="65" hidden="1" customWidth="1"/>
    <col min="2820" max="2820" width="6.28515625" style="65" customWidth="1"/>
    <col min="2821" max="2821" width="48.28515625" style="65" customWidth="1"/>
    <col min="2822" max="2822" width="21" style="65" customWidth="1"/>
    <col min="2823" max="2823" width="60.28515625" style="65" customWidth="1"/>
    <col min="2824" max="2824" width="5.85546875" style="65" customWidth="1"/>
    <col min="2825" max="2825" width="5.7109375" style="65" customWidth="1"/>
    <col min="2826" max="2826" width="6.28515625" style="65" customWidth="1"/>
    <col min="2827" max="2828" width="11.42578125" style="65"/>
    <col min="2829" max="2829" width="4.7109375" style="65" customWidth="1"/>
    <col min="2830" max="2830" width="5" style="65" customWidth="1"/>
    <col min="2831" max="2831" width="2.28515625" style="65" customWidth="1"/>
    <col min="2832" max="2832" width="26" style="65" customWidth="1"/>
    <col min="2833" max="2833" width="8" style="65" customWidth="1"/>
    <col min="2834" max="2834" width="1" style="65" customWidth="1"/>
    <col min="2835" max="2835" width="6.7109375" style="65" customWidth="1"/>
    <col min="2836" max="2836" width="1" style="65" customWidth="1"/>
    <col min="2837" max="2837" width="6.7109375" style="65" customWidth="1"/>
    <col min="2838" max="2838" width="1" style="65" customWidth="1"/>
    <col min="2839" max="2839" width="6.7109375" style="65" customWidth="1"/>
    <col min="2840" max="2840" width="1" style="65" customWidth="1"/>
    <col min="2841" max="2841" width="6.7109375" style="65" customWidth="1"/>
    <col min="2842" max="2842" width="1" style="65" customWidth="1"/>
    <col min="2843" max="2843" width="6.7109375" style="65" customWidth="1"/>
    <col min="2844" max="2844" width="1" style="65" customWidth="1"/>
    <col min="2845" max="2846" width="6.7109375" style="65" customWidth="1"/>
    <col min="2847" max="3072" width="11.42578125" style="65"/>
    <col min="3073" max="3075" width="0" style="65" hidden="1" customWidth="1"/>
    <col min="3076" max="3076" width="6.28515625" style="65" customWidth="1"/>
    <col min="3077" max="3077" width="48.28515625" style="65" customWidth="1"/>
    <col min="3078" max="3078" width="21" style="65" customWidth="1"/>
    <col min="3079" max="3079" width="60.28515625" style="65" customWidth="1"/>
    <col min="3080" max="3080" width="5.85546875" style="65" customWidth="1"/>
    <col min="3081" max="3081" width="5.7109375" style="65" customWidth="1"/>
    <col min="3082" max="3082" width="6.28515625" style="65" customWidth="1"/>
    <col min="3083" max="3084" width="11.42578125" style="65"/>
    <col min="3085" max="3085" width="4.7109375" style="65" customWidth="1"/>
    <col min="3086" max="3086" width="5" style="65" customWidth="1"/>
    <col min="3087" max="3087" width="2.28515625" style="65" customWidth="1"/>
    <col min="3088" max="3088" width="26" style="65" customWidth="1"/>
    <col min="3089" max="3089" width="8" style="65" customWidth="1"/>
    <col min="3090" max="3090" width="1" style="65" customWidth="1"/>
    <col min="3091" max="3091" width="6.7109375" style="65" customWidth="1"/>
    <col min="3092" max="3092" width="1" style="65" customWidth="1"/>
    <col min="3093" max="3093" width="6.7109375" style="65" customWidth="1"/>
    <col min="3094" max="3094" width="1" style="65" customWidth="1"/>
    <col min="3095" max="3095" width="6.7109375" style="65" customWidth="1"/>
    <col min="3096" max="3096" width="1" style="65" customWidth="1"/>
    <col min="3097" max="3097" width="6.7109375" style="65" customWidth="1"/>
    <col min="3098" max="3098" width="1" style="65" customWidth="1"/>
    <col min="3099" max="3099" width="6.7109375" style="65" customWidth="1"/>
    <col min="3100" max="3100" width="1" style="65" customWidth="1"/>
    <col min="3101" max="3102" width="6.7109375" style="65" customWidth="1"/>
    <col min="3103" max="3328" width="11.42578125" style="65"/>
    <col min="3329" max="3331" width="0" style="65" hidden="1" customWidth="1"/>
    <col min="3332" max="3332" width="6.28515625" style="65" customWidth="1"/>
    <col min="3333" max="3333" width="48.28515625" style="65" customWidth="1"/>
    <col min="3334" max="3334" width="21" style="65" customWidth="1"/>
    <col min="3335" max="3335" width="60.28515625" style="65" customWidth="1"/>
    <col min="3336" max="3336" width="5.85546875" style="65" customWidth="1"/>
    <col min="3337" max="3337" width="5.7109375" style="65" customWidth="1"/>
    <col min="3338" max="3338" width="6.28515625" style="65" customWidth="1"/>
    <col min="3339" max="3340" width="11.42578125" style="65"/>
    <col min="3341" max="3341" width="4.7109375" style="65" customWidth="1"/>
    <col min="3342" max="3342" width="5" style="65" customWidth="1"/>
    <col min="3343" max="3343" width="2.28515625" style="65" customWidth="1"/>
    <col min="3344" max="3344" width="26" style="65" customWidth="1"/>
    <col min="3345" max="3345" width="8" style="65" customWidth="1"/>
    <col min="3346" max="3346" width="1" style="65" customWidth="1"/>
    <col min="3347" max="3347" width="6.7109375" style="65" customWidth="1"/>
    <col min="3348" max="3348" width="1" style="65" customWidth="1"/>
    <col min="3349" max="3349" width="6.7109375" style="65" customWidth="1"/>
    <col min="3350" max="3350" width="1" style="65" customWidth="1"/>
    <col min="3351" max="3351" width="6.7109375" style="65" customWidth="1"/>
    <col min="3352" max="3352" width="1" style="65" customWidth="1"/>
    <col min="3353" max="3353" width="6.7109375" style="65" customWidth="1"/>
    <col min="3354" max="3354" width="1" style="65" customWidth="1"/>
    <col min="3355" max="3355" width="6.7109375" style="65" customWidth="1"/>
    <col min="3356" max="3356" width="1" style="65" customWidth="1"/>
    <col min="3357" max="3358" width="6.7109375" style="65" customWidth="1"/>
    <col min="3359" max="3584" width="11.42578125" style="65"/>
    <col min="3585" max="3587" width="0" style="65" hidden="1" customWidth="1"/>
    <col min="3588" max="3588" width="6.28515625" style="65" customWidth="1"/>
    <col min="3589" max="3589" width="48.28515625" style="65" customWidth="1"/>
    <col min="3590" max="3590" width="21" style="65" customWidth="1"/>
    <col min="3591" max="3591" width="60.28515625" style="65" customWidth="1"/>
    <col min="3592" max="3592" width="5.85546875" style="65" customWidth="1"/>
    <col min="3593" max="3593" width="5.7109375" style="65" customWidth="1"/>
    <col min="3594" max="3594" width="6.28515625" style="65" customWidth="1"/>
    <col min="3595" max="3596" width="11.42578125" style="65"/>
    <col min="3597" max="3597" width="4.7109375" style="65" customWidth="1"/>
    <col min="3598" max="3598" width="5" style="65" customWidth="1"/>
    <col min="3599" max="3599" width="2.28515625" style="65" customWidth="1"/>
    <col min="3600" max="3600" width="26" style="65" customWidth="1"/>
    <col min="3601" max="3601" width="8" style="65" customWidth="1"/>
    <col min="3602" max="3602" width="1" style="65" customWidth="1"/>
    <col min="3603" max="3603" width="6.7109375" style="65" customWidth="1"/>
    <col min="3604" max="3604" width="1" style="65" customWidth="1"/>
    <col min="3605" max="3605" width="6.7109375" style="65" customWidth="1"/>
    <col min="3606" max="3606" width="1" style="65" customWidth="1"/>
    <col min="3607" max="3607" width="6.7109375" style="65" customWidth="1"/>
    <col min="3608" max="3608" width="1" style="65" customWidth="1"/>
    <col min="3609" max="3609" width="6.7109375" style="65" customWidth="1"/>
    <col min="3610" max="3610" width="1" style="65" customWidth="1"/>
    <col min="3611" max="3611" width="6.7109375" style="65" customWidth="1"/>
    <col min="3612" max="3612" width="1" style="65" customWidth="1"/>
    <col min="3613" max="3614" width="6.7109375" style="65" customWidth="1"/>
    <col min="3615" max="3840" width="11.42578125" style="65"/>
    <col min="3841" max="3843" width="0" style="65" hidden="1" customWidth="1"/>
    <col min="3844" max="3844" width="6.28515625" style="65" customWidth="1"/>
    <col min="3845" max="3845" width="48.28515625" style="65" customWidth="1"/>
    <col min="3846" max="3846" width="21" style="65" customWidth="1"/>
    <col min="3847" max="3847" width="60.28515625" style="65" customWidth="1"/>
    <col min="3848" max="3848" width="5.85546875" style="65" customWidth="1"/>
    <col min="3849" max="3849" width="5.7109375" style="65" customWidth="1"/>
    <col min="3850" max="3850" width="6.28515625" style="65" customWidth="1"/>
    <col min="3851" max="3852" width="11.42578125" style="65"/>
    <col min="3853" max="3853" width="4.7109375" style="65" customWidth="1"/>
    <col min="3854" max="3854" width="5" style="65" customWidth="1"/>
    <col min="3855" max="3855" width="2.28515625" style="65" customWidth="1"/>
    <col min="3856" max="3856" width="26" style="65" customWidth="1"/>
    <col min="3857" max="3857" width="8" style="65" customWidth="1"/>
    <col min="3858" max="3858" width="1" style="65" customWidth="1"/>
    <col min="3859" max="3859" width="6.7109375" style="65" customWidth="1"/>
    <col min="3860" max="3860" width="1" style="65" customWidth="1"/>
    <col min="3861" max="3861" width="6.7109375" style="65" customWidth="1"/>
    <col min="3862" max="3862" width="1" style="65" customWidth="1"/>
    <col min="3863" max="3863" width="6.7109375" style="65" customWidth="1"/>
    <col min="3864" max="3864" width="1" style="65" customWidth="1"/>
    <col min="3865" max="3865" width="6.7109375" style="65" customWidth="1"/>
    <col min="3866" max="3866" width="1" style="65" customWidth="1"/>
    <col min="3867" max="3867" width="6.7109375" style="65" customWidth="1"/>
    <col min="3868" max="3868" width="1" style="65" customWidth="1"/>
    <col min="3869" max="3870" width="6.7109375" style="65" customWidth="1"/>
    <col min="3871" max="4096" width="11.42578125" style="65"/>
    <col min="4097" max="4099" width="0" style="65" hidden="1" customWidth="1"/>
    <col min="4100" max="4100" width="6.28515625" style="65" customWidth="1"/>
    <col min="4101" max="4101" width="48.28515625" style="65" customWidth="1"/>
    <col min="4102" max="4102" width="21" style="65" customWidth="1"/>
    <col min="4103" max="4103" width="60.28515625" style="65" customWidth="1"/>
    <col min="4104" max="4104" width="5.85546875" style="65" customWidth="1"/>
    <col min="4105" max="4105" width="5.7109375" style="65" customWidth="1"/>
    <col min="4106" max="4106" width="6.28515625" style="65" customWidth="1"/>
    <col min="4107" max="4108" width="11.42578125" style="65"/>
    <col min="4109" max="4109" width="4.7109375" style="65" customWidth="1"/>
    <col min="4110" max="4110" width="5" style="65" customWidth="1"/>
    <col min="4111" max="4111" width="2.28515625" style="65" customWidth="1"/>
    <col min="4112" max="4112" width="26" style="65" customWidth="1"/>
    <col min="4113" max="4113" width="8" style="65" customWidth="1"/>
    <col min="4114" max="4114" width="1" style="65" customWidth="1"/>
    <col min="4115" max="4115" width="6.7109375" style="65" customWidth="1"/>
    <col min="4116" max="4116" width="1" style="65" customWidth="1"/>
    <col min="4117" max="4117" width="6.7109375" style="65" customWidth="1"/>
    <col min="4118" max="4118" width="1" style="65" customWidth="1"/>
    <col min="4119" max="4119" width="6.7109375" style="65" customWidth="1"/>
    <col min="4120" max="4120" width="1" style="65" customWidth="1"/>
    <col min="4121" max="4121" width="6.7109375" style="65" customWidth="1"/>
    <col min="4122" max="4122" width="1" style="65" customWidth="1"/>
    <col min="4123" max="4123" width="6.7109375" style="65" customWidth="1"/>
    <col min="4124" max="4124" width="1" style="65" customWidth="1"/>
    <col min="4125" max="4126" width="6.7109375" style="65" customWidth="1"/>
    <col min="4127" max="4352" width="11.42578125" style="65"/>
    <col min="4353" max="4355" width="0" style="65" hidden="1" customWidth="1"/>
    <col min="4356" max="4356" width="6.28515625" style="65" customWidth="1"/>
    <col min="4357" max="4357" width="48.28515625" style="65" customWidth="1"/>
    <col min="4358" max="4358" width="21" style="65" customWidth="1"/>
    <col min="4359" max="4359" width="60.28515625" style="65" customWidth="1"/>
    <col min="4360" max="4360" width="5.85546875" style="65" customWidth="1"/>
    <col min="4361" max="4361" width="5.7109375" style="65" customWidth="1"/>
    <col min="4362" max="4362" width="6.28515625" style="65" customWidth="1"/>
    <col min="4363" max="4364" width="11.42578125" style="65"/>
    <col min="4365" max="4365" width="4.7109375" style="65" customWidth="1"/>
    <col min="4366" max="4366" width="5" style="65" customWidth="1"/>
    <col min="4367" max="4367" width="2.28515625" style="65" customWidth="1"/>
    <col min="4368" max="4368" width="26" style="65" customWidth="1"/>
    <col min="4369" max="4369" width="8" style="65" customWidth="1"/>
    <col min="4370" max="4370" width="1" style="65" customWidth="1"/>
    <col min="4371" max="4371" width="6.7109375" style="65" customWidth="1"/>
    <col min="4372" max="4372" width="1" style="65" customWidth="1"/>
    <col min="4373" max="4373" width="6.7109375" style="65" customWidth="1"/>
    <col min="4374" max="4374" width="1" style="65" customWidth="1"/>
    <col min="4375" max="4375" width="6.7109375" style="65" customWidth="1"/>
    <col min="4376" max="4376" width="1" style="65" customWidth="1"/>
    <col min="4377" max="4377" width="6.7109375" style="65" customWidth="1"/>
    <col min="4378" max="4378" width="1" style="65" customWidth="1"/>
    <col min="4379" max="4379" width="6.7109375" style="65" customWidth="1"/>
    <col min="4380" max="4380" width="1" style="65" customWidth="1"/>
    <col min="4381" max="4382" width="6.7109375" style="65" customWidth="1"/>
    <col min="4383" max="4608" width="11.42578125" style="65"/>
    <col min="4609" max="4611" width="0" style="65" hidden="1" customWidth="1"/>
    <col min="4612" max="4612" width="6.28515625" style="65" customWidth="1"/>
    <col min="4613" max="4613" width="48.28515625" style="65" customWidth="1"/>
    <col min="4614" max="4614" width="21" style="65" customWidth="1"/>
    <col min="4615" max="4615" width="60.28515625" style="65" customWidth="1"/>
    <col min="4616" max="4616" width="5.85546875" style="65" customWidth="1"/>
    <col min="4617" max="4617" width="5.7109375" style="65" customWidth="1"/>
    <col min="4618" max="4618" width="6.28515625" style="65" customWidth="1"/>
    <col min="4619" max="4620" width="11.42578125" style="65"/>
    <col min="4621" max="4621" width="4.7109375" style="65" customWidth="1"/>
    <col min="4622" max="4622" width="5" style="65" customWidth="1"/>
    <col min="4623" max="4623" width="2.28515625" style="65" customWidth="1"/>
    <col min="4624" max="4624" width="26" style="65" customWidth="1"/>
    <col min="4625" max="4625" width="8" style="65" customWidth="1"/>
    <col min="4626" max="4626" width="1" style="65" customWidth="1"/>
    <col min="4627" max="4627" width="6.7109375" style="65" customWidth="1"/>
    <col min="4628" max="4628" width="1" style="65" customWidth="1"/>
    <col min="4629" max="4629" width="6.7109375" style="65" customWidth="1"/>
    <col min="4630" max="4630" width="1" style="65" customWidth="1"/>
    <col min="4631" max="4631" width="6.7109375" style="65" customWidth="1"/>
    <col min="4632" max="4632" width="1" style="65" customWidth="1"/>
    <col min="4633" max="4633" width="6.7109375" style="65" customWidth="1"/>
    <col min="4634" max="4634" width="1" style="65" customWidth="1"/>
    <col min="4635" max="4635" width="6.7109375" style="65" customWidth="1"/>
    <col min="4636" max="4636" width="1" style="65" customWidth="1"/>
    <col min="4637" max="4638" width="6.7109375" style="65" customWidth="1"/>
    <col min="4639" max="4864" width="11.42578125" style="65"/>
    <col min="4865" max="4867" width="0" style="65" hidden="1" customWidth="1"/>
    <col min="4868" max="4868" width="6.28515625" style="65" customWidth="1"/>
    <col min="4869" max="4869" width="48.28515625" style="65" customWidth="1"/>
    <col min="4870" max="4870" width="21" style="65" customWidth="1"/>
    <col min="4871" max="4871" width="60.28515625" style="65" customWidth="1"/>
    <col min="4872" max="4872" width="5.85546875" style="65" customWidth="1"/>
    <col min="4873" max="4873" width="5.7109375" style="65" customWidth="1"/>
    <col min="4874" max="4874" width="6.28515625" style="65" customWidth="1"/>
    <col min="4875" max="4876" width="11.42578125" style="65"/>
    <col min="4877" max="4877" width="4.7109375" style="65" customWidth="1"/>
    <col min="4878" max="4878" width="5" style="65" customWidth="1"/>
    <col min="4879" max="4879" width="2.28515625" style="65" customWidth="1"/>
    <col min="4880" max="4880" width="26" style="65" customWidth="1"/>
    <col min="4881" max="4881" width="8" style="65" customWidth="1"/>
    <col min="4882" max="4882" width="1" style="65" customWidth="1"/>
    <col min="4883" max="4883" width="6.7109375" style="65" customWidth="1"/>
    <col min="4884" max="4884" width="1" style="65" customWidth="1"/>
    <col min="4885" max="4885" width="6.7109375" style="65" customWidth="1"/>
    <col min="4886" max="4886" width="1" style="65" customWidth="1"/>
    <col min="4887" max="4887" width="6.7109375" style="65" customWidth="1"/>
    <col min="4888" max="4888" width="1" style="65" customWidth="1"/>
    <col min="4889" max="4889" width="6.7109375" style="65" customWidth="1"/>
    <col min="4890" max="4890" width="1" style="65" customWidth="1"/>
    <col min="4891" max="4891" width="6.7109375" style="65" customWidth="1"/>
    <col min="4892" max="4892" width="1" style="65" customWidth="1"/>
    <col min="4893" max="4894" width="6.7109375" style="65" customWidth="1"/>
    <col min="4895" max="5120" width="11.42578125" style="65"/>
    <col min="5121" max="5123" width="0" style="65" hidden="1" customWidth="1"/>
    <col min="5124" max="5124" width="6.28515625" style="65" customWidth="1"/>
    <col min="5125" max="5125" width="48.28515625" style="65" customWidth="1"/>
    <col min="5126" max="5126" width="21" style="65" customWidth="1"/>
    <col min="5127" max="5127" width="60.28515625" style="65" customWidth="1"/>
    <col min="5128" max="5128" width="5.85546875" style="65" customWidth="1"/>
    <col min="5129" max="5129" width="5.7109375" style="65" customWidth="1"/>
    <col min="5130" max="5130" width="6.28515625" style="65" customWidth="1"/>
    <col min="5131" max="5132" width="11.42578125" style="65"/>
    <col min="5133" max="5133" width="4.7109375" style="65" customWidth="1"/>
    <col min="5134" max="5134" width="5" style="65" customWidth="1"/>
    <col min="5135" max="5135" width="2.28515625" style="65" customWidth="1"/>
    <col min="5136" max="5136" width="26" style="65" customWidth="1"/>
    <col min="5137" max="5137" width="8" style="65" customWidth="1"/>
    <col min="5138" max="5138" width="1" style="65" customWidth="1"/>
    <col min="5139" max="5139" width="6.7109375" style="65" customWidth="1"/>
    <col min="5140" max="5140" width="1" style="65" customWidth="1"/>
    <col min="5141" max="5141" width="6.7109375" style="65" customWidth="1"/>
    <col min="5142" max="5142" width="1" style="65" customWidth="1"/>
    <col min="5143" max="5143" width="6.7109375" style="65" customWidth="1"/>
    <col min="5144" max="5144" width="1" style="65" customWidth="1"/>
    <col min="5145" max="5145" width="6.7109375" style="65" customWidth="1"/>
    <col min="5146" max="5146" width="1" style="65" customWidth="1"/>
    <col min="5147" max="5147" width="6.7109375" style="65" customWidth="1"/>
    <col min="5148" max="5148" width="1" style="65" customWidth="1"/>
    <col min="5149" max="5150" width="6.7109375" style="65" customWidth="1"/>
    <col min="5151" max="5376" width="11.42578125" style="65"/>
    <col min="5377" max="5379" width="0" style="65" hidden="1" customWidth="1"/>
    <col min="5380" max="5380" width="6.28515625" style="65" customWidth="1"/>
    <col min="5381" max="5381" width="48.28515625" style="65" customWidth="1"/>
    <col min="5382" max="5382" width="21" style="65" customWidth="1"/>
    <col min="5383" max="5383" width="60.28515625" style="65" customWidth="1"/>
    <col min="5384" max="5384" width="5.85546875" style="65" customWidth="1"/>
    <col min="5385" max="5385" width="5.7109375" style="65" customWidth="1"/>
    <col min="5386" max="5386" width="6.28515625" style="65" customWidth="1"/>
    <col min="5387" max="5388" width="11.42578125" style="65"/>
    <col min="5389" max="5389" width="4.7109375" style="65" customWidth="1"/>
    <col min="5390" max="5390" width="5" style="65" customWidth="1"/>
    <col min="5391" max="5391" width="2.28515625" style="65" customWidth="1"/>
    <col min="5392" max="5392" width="26" style="65" customWidth="1"/>
    <col min="5393" max="5393" width="8" style="65" customWidth="1"/>
    <col min="5394" max="5394" width="1" style="65" customWidth="1"/>
    <col min="5395" max="5395" width="6.7109375" style="65" customWidth="1"/>
    <col min="5396" max="5396" width="1" style="65" customWidth="1"/>
    <col min="5397" max="5397" width="6.7109375" style="65" customWidth="1"/>
    <col min="5398" max="5398" width="1" style="65" customWidth="1"/>
    <col min="5399" max="5399" width="6.7109375" style="65" customWidth="1"/>
    <col min="5400" max="5400" width="1" style="65" customWidth="1"/>
    <col min="5401" max="5401" width="6.7109375" style="65" customWidth="1"/>
    <col min="5402" max="5402" width="1" style="65" customWidth="1"/>
    <col min="5403" max="5403" width="6.7109375" style="65" customWidth="1"/>
    <col min="5404" max="5404" width="1" style="65" customWidth="1"/>
    <col min="5405" max="5406" width="6.7109375" style="65" customWidth="1"/>
    <col min="5407" max="5632" width="11.42578125" style="65"/>
    <col min="5633" max="5635" width="0" style="65" hidden="1" customWidth="1"/>
    <col min="5636" max="5636" width="6.28515625" style="65" customWidth="1"/>
    <col min="5637" max="5637" width="48.28515625" style="65" customWidth="1"/>
    <col min="5638" max="5638" width="21" style="65" customWidth="1"/>
    <col min="5639" max="5639" width="60.28515625" style="65" customWidth="1"/>
    <col min="5640" max="5640" width="5.85546875" style="65" customWidth="1"/>
    <col min="5641" max="5641" width="5.7109375" style="65" customWidth="1"/>
    <col min="5642" max="5642" width="6.28515625" style="65" customWidth="1"/>
    <col min="5643" max="5644" width="11.42578125" style="65"/>
    <col min="5645" max="5645" width="4.7109375" style="65" customWidth="1"/>
    <col min="5646" max="5646" width="5" style="65" customWidth="1"/>
    <col min="5647" max="5647" width="2.28515625" style="65" customWidth="1"/>
    <col min="5648" max="5648" width="26" style="65" customWidth="1"/>
    <col min="5649" max="5649" width="8" style="65" customWidth="1"/>
    <col min="5650" max="5650" width="1" style="65" customWidth="1"/>
    <col min="5651" max="5651" width="6.7109375" style="65" customWidth="1"/>
    <col min="5652" max="5652" width="1" style="65" customWidth="1"/>
    <col min="5653" max="5653" width="6.7109375" style="65" customWidth="1"/>
    <col min="5654" max="5654" width="1" style="65" customWidth="1"/>
    <col min="5655" max="5655" width="6.7109375" style="65" customWidth="1"/>
    <col min="5656" max="5656" width="1" style="65" customWidth="1"/>
    <col min="5657" max="5657" width="6.7109375" style="65" customWidth="1"/>
    <col min="5658" max="5658" width="1" style="65" customWidth="1"/>
    <col min="5659" max="5659" width="6.7109375" style="65" customWidth="1"/>
    <col min="5660" max="5660" width="1" style="65" customWidth="1"/>
    <col min="5661" max="5662" width="6.7109375" style="65" customWidth="1"/>
    <col min="5663" max="5888" width="11.42578125" style="65"/>
    <col min="5889" max="5891" width="0" style="65" hidden="1" customWidth="1"/>
    <col min="5892" max="5892" width="6.28515625" style="65" customWidth="1"/>
    <col min="5893" max="5893" width="48.28515625" style="65" customWidth="1"/>
    <col min="5894" max="5894" width="21" style="65" customWidth="1"/>
    <col min="5895" max="5895" width="60.28515625" style="65" customWidth="1"/>
    <col min="5896" max="5896" width="5.85546875" style="65" customWidth="1"/>
    <col min="5897" max="5897" width="5.7109375" style="65" customWidth="1"/>
    <col min="5898" max="5898" width="6.28515625" style="65" customWidth="1"/>
    <col min="5899" max="5900" width="11.42578125" style="65"/>
    <col min="5901" max="5901" width="4.7109375" style="65" customWidth="1"/>
    <col min="5902" max="5902" width="5" style="65" customWidth="1"/>
    <col min="5903" max="5903" width="2.28515625" style="65" customWidth="1"/>
    <col min="5904" max="5904" width="26" style="65" customWidth="1"/>
    <col min="5905" max="5905" width="8" style="65" customWidth="1"/>
    <col min="5906" max="5906" width="1" style="65" customWidth="1"/>
    <col min="5907" max="5907" width="6.7109375" style="65" customWidth="1"/>
    <col min="5908" max="5908" width="1" style="65" customWidth="1"/>
    <col min="5909" max="5909" width="6.7109375" style="65" customWidth="1"/>
    <col min="5910" max="5910" width="1" style="65" customWidth="1"/>
    <col min="5911" max="5911" width="6.7109375" style="65" customWidth="1"/>
    <col min="5912" max="5912" width="1" style="65" customWidth="1"/>
    <col min="5913" max="5913" width="6.7109375" style="65" customWidth="1"/>
    <col min="5914" max="5914" width="1" style="65" customWidth="1"/>
    <col min="5915" max="5915" width="6.7109375" style="65" customWidth="1"/>
    <col min="5916" max="5916" width="1" style="65" customWidth="1"/>
    <col min="5917" max="5918" width="6.7109375" style="65" customWidth="1"/>
    <col min="5919" max="6144" width="11.42578125" style="65"/>
    <col min="6145" max="6147" width="0" style="65" hidden="1" customWidth="1"/>
    <col min="6148" max="6148" width="6.28515625" style="65" customWidth="1"/>
    <col min="6149" max="6149" width="48.28515625" style="65" customWidth="1"/>
    <col min="6150" max="6150" width="21" style="65" customWidth="1"/>
    <col min="6151" max="6151" width="60.28515625" style="65" customWidth="1"/>
    <col min="6152" max="6152" width="5.85546875" style="65" customWidth="1"/>
    <col min="6153" max="6153" width="5.7109375" style="65" customWidth="1"/>
    <col min="6154" max="6154" width="6.28515625" style="65" customWidth="1"/>
    <col min="6155" max="6156" width="11.42578125" style="65"/>
    <col min="6157" max="6157" width="4.7109375" style="65" customWidth="1"/>
    <col min="6158" max="6158" width="5" style="65" customWidth="1"/>
    <col min="6159" max="6159" width="2.28515625" style="65" customWidth="1"/>
    <col min="6160" max="6160" width="26" style="65" customWidth="1"/>
    <col min="6161" max="6161" width="8" style="65" customWidth="1"/>
    <col min="6162" max="6162" width="1" style="65" customWidth="1"/>
    <col min="6163" max="6163" width="6.7109375" style="65" customWidth="1"/>
    <col min="6164" max="6164" width="1" style="65" customWidth="1"/>
    <col min="6165" max="6165" width="6.7109375" style="65" customWidth="1"/>
    <col min="6166" max="6166" width="1" style="65" customWidth="1"/>
    <col min="6167" max="6167" width="6.7109375" style="65" customWidth="1"/>
    <col min="6168" max="6168" width="1" style="65" customWidth="1"/>
    <col min="6169" max="6169" width="6.7109375" style="65" customWidth="1"/>
    <col min="6170" max="6170" width="1" style="65" customWidth="1"/>
    <col min="6171" max="6171" width="6.7109375" style="65" customWidth="1"/>
    <col min="6172" max="6172" width="1" style="65" customWidth="1"/>
    <col min="6173" max="6174" width="6.7109375" style="65" customWidth="1"/>
    <col min="6175" max="6400" width="11.42578125" style="65"/>
    <col min="6401" max="6403" width="0" style="65" hidden="1" customWidth="1"/>
    <col min="6404" max="6404" width="6.28515625" style="65" customWidth="1"/>
    <col min="6405" max="6405" width="48.28515625" style="65" customWidth="1"/>
    <col min="6406" max="6406" width="21" style="65" customWidth="1"/>
    <col min="6407" max="6407" width="60.28515625" style="65" customWidth="1"/>
    <col min="6408" max="6408" width="5.85546875" style="65" customWidth="1"/>
    <col min="6409" max="6409" width="5.7109375" style="65" customWidth="1"/>
    <col min="6410" max="6410" width="6.28515625" style="65" customWidth="1"/>
    <col min="6411" max="6412" width="11.42578125" style="65"/>
    <col min="6413" max="6413" width="4.7109375" style="65" customWidth="1"/>
    <col min="6414" max="6414" width="5" style="65" customWidth="1"/>
    <col min="6415" max="6415" width="2.28515625" style="65" customWidth="1"/>
    <col min="6416" max="6416" width="26" style="65" customWidth="1"/>
    <col min="6417" max="6417" width="8" style="65" customWidth="1"/>
    <col min="6418" max="6418" width="1" style="65" customWidth="1"/>
    <col min="6419" max="6419" width="6.7109375" style="65" customWidth="1"/>
    <col min="6420" max="6420" width="1" style="65" customWidth="1"/>
    <col min="6421" max="6421" width="6.7109375" style="65" customWidth="1"/>
    <col min="6422" max="6422" width="1" style="65" customWidth="1"/>
    <col min="6423" max="6423" width="6.7109375" style="65" customWidth="1"/>
    <col min="6424" max="6424" width="1" style="65" customWidth="1"/>
    <col min="6425" max="6425" width="6.7109375" style="65" customWidth="1"/>
    <col min="6426" max="6426" width="1" style="65" customWidth="1"/>
    <col min="6427" max="6427" width="6.7109375" style="65" customWidth="1"/>
    <col min="6428" max="6428" width="1" style="65" customWidth="1"/>
    <col min="6429" max="6430" width="6.7109375" style="65" customWidth="1"/>
    <col min="6431" max="6656" width="11.42578125" style="65"/>
    <col min="6657" max="6659" width="0" style="65" hidden="1" customWidth="1"/>
    <col min="6660" max="6660" width="6.28515625" style="65" customWidth="1"/>
    <col min="6661" max="6661" width="48.28515625" style="65" customWidth="1"/>
    <col min="6662" max="6662" width="21" style="65" customWidth="1"/>
    <col min="6663" max="6663" width="60.28515625" style="65" customWidth="1"/>
    <col min="6664" max="6664" width="5.85546875" style="65" customWidth="1"/>
    <col min="6665" max="6665" width="5.7109375" style="65" customWidth="1"/>
    <col min="6666" max="6666" width="6.28515625" style="65" customWidth="1"/>
    <col min="6667" max="6668" width="11.42578125" style="65"/>
    <col min="6669" max="6669" width="4.7109375" style="65" customWidth="1"/>
    <col min="6670" max="6670" width="5" style="65" customWidth="1"/>
    <col min="6671" max="6671" width="2.28515625" style="65" customWidth="1"/>
    <col min="6672" max="6672" width="26" style="65" customWidth="1"/>
    <col min="6673" max="6673" width="8" style="65" customWidth="1"/>
    <col min="6674" max="6674" width="1" style="65" customWidth="1"/>
    <col min="6675" max="6675" width="6.7109375" style="65" customWidth="1"/>
    <col min="6676" max="6676" width="1" style="65" customWidth="1"/>
    <col min="6677" max="6677" width="6.7109375" style="65" customWidth="1"/>
    <col min="6678" max="6678" width="1" style="65" customWidth="1"/>
    <col min="6679" max="6679" width="6.7109375" style="65" customWidth="1"/>
    <col min="6680" max="6680" width="1" style="65" customWidth="1"/>
    <col min="6681" max="6681" width="6.7109375" style="65" customWidth="1"/>
    <col min="6682" max="6682" width="1" style="65" customWidth="1"/>
    <col min="6683" max="6683" width="6.7109375" style="65" customWidth="1"/>
    <col min="6684" max="6684" width="1" style="65" customWidth="1"/>
    <col min="6685" max="6686" width="6.7109375" style="65" customWidth="1"/>
    <col min="6687" max="6912" width="11.42578125" style="65"/>
    <col min="6913" max="6915" width="0" style="65" hidden="1" customWidth="1"/>
    <col min="6916" max="6916" width="6.28515625" style="65" customWidth="1"/>
    <col min="6917" max="6917" width="48.28515625" style="65" customWidth="1"/>
    <col min="6918" max="6918" width="21" style="65" customWidth="1"/>
    <col min="6919" max="6919" width="60.28515625" style="65" customWidth="1"/>
    <col min="6920" max="6920" width="5.85546875" style="65" customWidth="1"/>
    <col min="6921" max="6921" width="5.7109375" style="65" customWidth="1"/>
    <col min="6922" max="6922" width="6.28515625" style="65" customWidth="1"/>
    <col min="6923" max="6924" width="11.42578125" style="65"/>
    <col min="6925" max="6925" width="4.7109375" style="65" customWidth="1"/>
    <col min="6926" max="6926" width="5" style="65" customWidth="1"/>
    <col min="6927" max="6927" width="2.28515625" style="65" customWidth="1"/>
    <col min="6928" max="6928" width="26" style="65" customWidth="1"/>
    <col min="6929" max="6929" width="8" style="65" customWidth="1"/>
    <col min="6930" max="6930" width="1" style="65" customWidth="1"/>
    <col min="6931" max="6931" width="6.7109375" style="65" customWidth="1"/>
    <col min="6932" max="6932" width="1" style="65" customWidth="1"/>
    <col min="6933" max="6933" width="6.7109375" style="65" customWidth="1"/>
    <col min="6934" max="6934" width="1" style="65" customWidth="1"/>
    <col min="6935" max="6935" width="6.7109375" style="65" customWidth="1"/>
    <col min="6936" max="6936" width="1" style="65" customWidth="1"/>
    <col min="6937" max="6937" width="6.7109375" style="65" customWidth="1"/>
    <col min="6938" max="6938" width="1" style="65" customWidth="1"/>
    <col min="6939" max="6939" width="6.7109375" style="65" customWidth="1"/>
    <col min="6940" max="6940" width="1" style="65" customWidth="1"/>
    <col min="6941" max="6942" width="6.7109375" style="65" customWidth="1"/>
    <col min="6943" max="7168" width="11.42578125" style="65"/>
    <col min="7169" max="7171" width="0" style="65" hidden="1" customWidth="1"/>
    <col min="7172" max="7172" width="6.28515625" style="65" customWidth="1"/>
    <col min="7173" max="7173" width="48.28515625" style="65" customWidth="1"/>
    <col min="7174" max="7174" width="21" style="65" customWidth="1"/>
    <col min="7175" max="7175" width="60.28515625" style="65" customWidth="1"/>
    <col min="7176" max="7176" width="5.85546875" style="65" customWidth="1"/>
    <col min="7177" max="7177" width="5.7109375" style="65" customWidth="1"/>
    <col min="7178" max="7178" width="6.28515625" style="65" customWidth="1"/>
    <col min="7179" max="7180" width="11.42578125" style="65"/>
    <col min="7181" max="7181" width="4.7109375" style="65" customWidth="1"/>
    <col min="7182" max="7182" width="5" style="65" customWidth="1"/>
    <col min="7183" max="7183" width="2.28515625" style="65" customWidth="1"/>
    <col min="7184" max="7184" width="26" style="65" customWidth="1"/>
    <col min="7185" max="7185" width="8" style="65" customWidth="1"/>
    <col min="7186" max="7186" width="1" style="65" customWidth="1"/>
    <col min="7187" max="7187" width="6.7109375" style="65" customWidth="1"/>
    <col min="7188" max="7188" width="1" style="65" customWidth="1"/>
    <col min="7189" max="7189" width="6.7109375" style="65" customWidth="1"/>
    <col min="7190" max="7190" width="1" style="65" customWidth="1"/>
    <col min="7191" max="7191" width="6.7109375" style="65" customWidth="1"/>
    <col min="7192" max="7192" width="1" style="65" customWidth="1"/>
    <col min="7193" max="7193" width="6.7109375" style="65" customWidth="1"/>
    <col min="7194" max="7194" width="1" style="65" customWidth="1"/>
    <col min="7195" max="7195" width="6.7109375" style="65" customWidth="1"/>
    <col min="7196" max="7196" width="1" style="65" customWidth="1"/>
    <col min="7197" max="7198" width="6.7109375" style="65" customWidth="1"/>
    <col min="7199" max="7424" width="11.42578125" style="65"/>
    <col min="7425" max="7427" width="0" style="65" hidden="1" customWidth="1"/>
    <col min="7428" max="7428" width="6.28515625" style="65" customWidth="1"/>
    <col min="7429" max="7429" width="48.28515625" style="65" customWidth="1"/>
    <col min="7430" max="7430" width="21" style="65" customWidth="1"/>
    <col min="7431" max="7431" width="60.28515625" style="65" customWidth="1"/>
    <col min="7432" max="7432" width="5.85546875" style="65" customWidth="1"/>
    <col min="7433" max="7433" width="5.7109375" style="65" customWidth="1"/>
    <col min="7434" max="7434" width="6.28515625" style="65" customWidth="1"/>
    <col min="7435" max="7436" width="11.42578125" style="65"/>
    <col min="7437" max="7437" width="4.7109375" style="65" customWidth="1"/>
    <col min="7438" max="7438" width="5" style="65" customWidth="1"/>
    <col min="7439" max="7439" width="2.28515625" style="65" customWidth="1"/>
    <col min="7440" max="7440" width="26" style="65" customWidth="1"/>
    <col min="7441" max="7441" width="8" style="65" customWidth="1"/>
    <col min="7442" max="7442" width="1" style="65" customWidth="1"/>
    <col min="7443" max="7443" width="6.7109375" style="65" customWidth="1"/>
    <col min="7444" max="7444" width="1" style="65" customWidth="1"/>
    <col min="7445" max="7445" width="6.7109375" style="65" customWidth="1"/>
    <col min="7446" max="7446" width="1" style="65" customWidth="1"/>
    <col min="7447" max="7447" width="6.7109375" style="65" customWidth="1"/>
    <col min="7448" max="7448" width="1" style="65" customWidth="1"/>
    <col min="7449" max="7449" width="6.7109375" style="65" customWidth="1"/>
    <col min="7450" max="7450" width="1" style="65" customWidth="1"/>
    <col min="7451" max="7451" width="6.7109375" style="65" customWidth="1"/>
    <col min="7452" max="7452" width="1" style="65" customWidth="1"/>
    <col min="7453" max="7454" width="6.7109375" style="65" customWidth="1"/>
    <col min="7455" max="7680" width="11.42578125" style="65"/>
    <col min="7681" max="7683" width="0" style="65" hidden="1" customWidth="1"/>
    <col min="7684" max="7684" width="6.28515625" style="65" customWidth="1"/>
    <col min="7685" max="7685" width="48.28515625" style="65" customWidth="1"/>
    <col min="7686" max="7686" width="21" style="65" customWidth="1"/>
    <col min="7687" max="7687" width="60.28515625" style="65" customWidth="1"/>
    <col min="7688" max="7688" width="5.85546875" style="65" customWidth="1"/>
    <col min="7689" max="7689" width="5.7109375" style="65" customWidth="1"/>
    <col min="7690" max="7690" width="6.28515625" style="65" customWidth="1"/>
    <col min="7691" max="7692" width="11.42578125" style="65"/>
    <col min="7693" max="7693" width="4.7109375" style="65" customWidth="1"/>
    <col min="7694" max="7694" width="5" style="65" customWidth="1"/>
    <col min="7695" max="7695" width="2.28515625" style="65" customWidth="1"/>
    <col min="7696" max="7696" width="26" style="65" customWidth="1"/>
    <col min="7697" max="7697" width="8" style="65" customWidth="1"/>
    <col min="7698" max="7698" width="1" style="65" customWidth="1"/>
    <col min="7699" max="7699" width="6.7109375" style="65" customWidth="1"/>
    <col min="7700" max="7700" width="1" style="65" customWidth="1"/>
    <col min="7701" max="7701" width="6.7109375" style="65" customWidth="1"/>
    <col min="7702" max="7702" width="1" style="65" customWidth="1"/>
    <col min="7703" max="7703" width="6.7109375" style="65" customWidth="1"/>
    <col min="7704" max="7704" width="1" style="65" customWidth="1"/>
    <col min="7705" max="7705" width="6.7109375" style="65" customWidth="1"/>
    <col min="7706" max="7706" width="1" style="65" customWidth="1"/>
    <col min="7707" max="7707" width="6.7109375" style="65" customWidth="1"/>
    <col min="7708" max="7708" width="1" style="65" customWidth="1"/>
    <col min="7709" max="7710" width="6.7109375" style="65" customWidth="1"/>
    <col min="7711" max="7936" width="11.42578125" style="65"/>
    <col min="7937" max="7939" width="0" style="65" hidden="1" customWidth="1"/>
    <col min="7940" max="7940" width="6.28515625" style="65" customWidth="1"/>
    <col min="7941" max="7941" width="48.28515625" style="65" customWidth="1"/>
    <col min="7942" max="7942" width="21" style="65" customWidth="1"/>
    <col min="7943" max="7943" width="60.28515625" style="65" customWidth="1"/>
    <col min="7944" max="7944" width="5.85546875" style="65" customWidth="1"/>
    <col min="7945" max="7945" width="5.7109375" style="65" customWidth="1"/>
    <col min="7946" max="7946" width="6.28515625" style="65" customWidth="1"/>
    <col min="7947" max="7948" width="11.42578125" style="65"/>
    <col min="7949" max="7949" width="4.7109375" style="65" customWidth="1"/>
    <col min="7950" max="7950" width="5" style="65" customWidth="1"/>
    <col min="7951" max="7951" width="2.28515625" style="65" customWidth="1"/>
    <col min="7952" max="7952" width="26" style="65" customWidth="1"/>
    <col min="7953" max="7953" width="8" style="65" customWidth="1"/>
    <col min="7954" max="7954" width="1" style="65" customWidth="1"/>
    <col min="7955" max="7955" width="6.7109375" style="65" customWidth="1"/>
    <col min="7956" max="7956" width="1" style="65" customWidth="1"/>
    <col min="7957" max="7957" width="6.7109375" style="65" customWidth="1"/>
    <col min="7958" max="7958" width="1" style="65" customWidth="1"/>
    <col min="7959" max="7959" width="6.7109375" style="65" customWidth="1"/>
    <col min="7960" max="7960" width="1" style="65" customWidth="1"/>
    <col min="7961" max="7961" width="6.7109375" style="65" customWidth="1"/>
    <col min="7962" max="7962" width="1" style="65" customWidth="1"/>
    <col min="7963" max="7963" width="6.7109375" style="65" customWidth="1"/>
    <col min="7964" max="7964" width="1" style="65" customWidth="1"/>
    <col min="7965" max="7966" width="6.7109375" style="65" customWidth="1"/>
    <col min="7967" max="8192" width="11.42578125" style="65"/>
    <col min="8193" max="8195" width="0" style="65" hidden="1" customWidth="1"/>
    <col min="8196" max="8196" width="6.28515625" style="65" customWidth="1"/>
    <col min="8197" max="8197" width="48.28515625" style="65" customWidth="1"/>
    <col min="8198" max="8198" width="21" style="65" customWidth="1"/>
    <col min="8199" max="8199" width="60.28515625" style="65" customWidth="1"/>
    <col min="8200" max="8200" width="5.85546875" style="65" customWidth="1"/>
    <col min="8201" max="8201" width="5.7109375" style="65" customWidth="1"/>
    <col min="8202" max="8202" width="6.28515625" style="65" customWidth="1"/>
    <col min="8203" max="8204" width="11.42578125" style="65"/>
    <col min="8205" max="8205" width="4.7109375" style="65" customWidth="1"/>
    <col min="8206" max="8206" width="5" style="65" customWidth="1"/>
    <col min="8207" max="8207" width="2.28515625" style="65" customWidth="1"/>
    <col min="8208" max="8208" width="26" style="65" customWidth="1"/>
    <col min="8209" max="8209" width="8" style="65" customWidth="1"/>
    <col min="8210" max="8210" width="1" style="65" customWidth="1"/>
    <col min="8211" max="8211" width="6.7109375" style="65" customWidth="1"/>
    <col min="8212" max="8212" width="1" style="65" customWidth="1"/>
    <col min="8213" max="8213" width="6.7109375" style="65" customWidth="1"/>
    <col min="8214" max="8214" width="1" style="65" customWidth="1"/>
    <col min="8215" max="8215" width="6.7109375" style="65" customWidth="1"/>
    <col min="8216" max="8216" width="1" style="65" customWidth="1"/>
    <col min="8217" max="8217" width="6.7109375" style="65" customWidth="1"/>
    <col min="8218" max="8218" width="1" style="65" customWidth="1"/>
    <col min="8219" max="8219" width="6.7109375" style="65" customWidth="1"/>
    <col min="8220" max="8220" width="1" style="65" customWidth="1"/>
    <col min="8221" max="8222" width="6.7109375" style="65" customWidth="1"/>
    <col min="8223" max="8448" width="11.42578125" style="65"/>
    <col min="8449" max="8451" width="0" style="65" hidden="1" customWidth="1"/>
    <col min="8452" max="8452" width="6.28515625" style="65" customWidth="1"/>
    <col min="8453" max="8453" width="48.28515625" style="65" customWidth="1"/>
    <col min="8454" max="8454" width="21" style="65" customWidth="1"/>
    <col min="8455" max="8455" width="60.28515625" style="65" customWidth="1"/>
    <col min="8456" max="8456" width="5.85546875" style="65" customWidth="1"/>
    <col min="8457" max="8457" width="5.7109375" style="65" customWidth="1"/>
    <col min="8458" max="8458" width="6.28515625" style="65" customWidth="1"/>
    <col min="8459" max="8460" width="11.42578125" style="65"/>
    <col min="8461" max="8461" width="4.7109375" style="65" customWidth="1"/>
    <col min="8462" max="8462" width="5" style="65" customWidth="1"/>
    <col min="8463" max="8463" width="2.28515625" style="65" customWidth="1"/>
    <col min="8464" max="8464" width="26" style="65" customWidth="1"/>
    <col min="8465" max="8465" width="8" style="65" customWidth="1"/>
    <col min="8466" max="8466" width="1" style="65" customWidth="1"/>
    <col min="8467" max="8467" width="6.7109375" style="65" customWidth="1"/>
    <col min="8468" max="8468" width="1" style="65" customWidth="1"/>
    <col min="8469" max="8469" width="6.7109375" style="65" customWidth="1"/>
    <col min="8470" max="8470" width="1" style="65" customWidth="1"/>
    <col min="8471" max="8471" width="6.7109375" style="65" customWidth="1"/>
    <col min="8472" max="8472" width="1" style="65" customWidth="1"/>
    <col min="8473" max="8473" width="6.7109375" style="65" customWidth="1"/>
    <col min="8474" max="8474" width="1" style="65" customWidth="1"/>
    <col min="8475" max="8475" width="6.7109375" style="65" customWidth="1"/>
    <col min="8476" max="8476" width="1" style="65" customWidth="1"/>
    <col min="8477" max="8478" width="6.7109375" style="65" customWidth="1"/>
    <col min="8479" max="8704" width="11.42578125" style="65"/>
    <col min="8705" max="8707" width="0" style="65" hidden="1" customWidth="1"/>
    <col min="8708" max="8708" width="6.28515625" style="65" customWidth="1"/>
    <col min="8709" max="8709" width="48.28515625" style="65" customWidth="1"/>
    <col min="8710" max="8710" width="21" style="65" customWidth="1"/>
    <col min="8711" max="8711" width="60.28515625" style="65" customWidth="1"/>
    <col min="8712" max="8712" width="5.85546875" style="65" customWidth="1"/>
    <col min="8713" max="8713" width="5.7109375" style="65" customWidth="1"/>
    <col min="8714" max="8714" width="6.28515625" style="65" customWidth="1"/>
    <col min="8715" max="8716" width="11.42578125" style="65"/>
    <col min="8717" max="8717" width="4.7109375" style="65" customWidth="1"/>
    <col min="8718" max="8718" width="5" style="65" customWidth="1"/>
    <col min="8719" max="8719" width="2.28515625" style="65" customWidth="1"/>
    <col min="8720" max="8720" width="26" style="65" customWidth="1"/>
    <col min="8721" max="8721" width="8" style="65" customWidth="1"/>
    <col min="8722" max="8722" width="1" style="65" customWidth="1"/>
    <col min="8723" max="8723" width="6.7109375" style="65" customWidth="1"/>
    <col min="8724" max="8724" width="1" style="65" customWidth="1"/>
    <col min="8725" max="8725" width="6.7109375" style="65" customWidth="1"/>
    <col min="8726" max="8726" width="1" style="65" customWidth="1"/>
    <col min="8727" max="8727" width="6.7109375" style="65" customWidth="1"/>
    <col min="8728" max="8728" width="1" style="65" customWidth="1"/>
    <col min="8729" max="8729" width="6.7109375" style="65" customWidth="1"/>
    <col min="8730" max="8730" width="1" style="65" customWidth="1"/>
    <col min="8731" max="8731" width="6.7109375" style="65" customWidth="1"/>
    <col min="8732" max="8732" width="1" style="65" customWidth="1"/>
    <col min="8733" max="8734" width="6.7109375" style="65" customWidth="1"/>
    <col min="8735" max="8960" width="11.42578125" style="65"/>
    <col min="8961" max="8963" width="0" style="65" hidden="1" customWidth="1"/>
    <col min="8964" max="8964" width="6.28515625" style="65" customWidth="1"/>
    <col min="8965" max="8965" width="48.28515625" style="65" customWidth="1"/>
    <col min="8966" max="8966" width="21" style="65" customWidth="1"/>
    <col min="8967" max="8967" width="60.28515625" style="65" customWidth="1"/>
    <col min="8968" max="8968" width="5.85546875" style="65" customWidth="1"/>
    <col min="8969" max="8969" width="5.7109375" style="65" customWidth="1"/>
    <col min="8970" max="8970" width="6.28515625" style="65" customWidth="1"/>
    <col min="8971" max="8972" width="11.42578125" style="65"/>
    <col min="8973" max="8973" width="4.7109375" style="65" customWidth="1"/>
    <col min="8974" max="8974" width="5" style="65" customWidth="1"/>
    <col min="8975" max="8975" width="2.28515625" style="65" customWidth="1"/>
    <col min="8976" max="8976" width="26" style="65" customWidth="1"/>
    <col min="8977" max="8977" width="8" style="65" customWidth="1"/>
    <col min="8978" max="8978" width="1" style="65" customWidth="1"/>
    <col min="8979" max="8979" width="6.7109375" style="65" customWidth="1"/>
    <col min="8980" max="8980" width="1" style="65" customWidth="1"/>
    <col min="8981" max="8981" width="6.7109375" style="65" customWidth="1"/>
    <col min="8982" max="8982" width="1" style="65" customWidth="1"/>
    <col min="8983" max="8983" width="6.7109375" style="65" customWidth="1"/>
    <col min="8984" max="8984" width="1" style="65" customWidth="1"/>
    <col min="8985" max="8985" width="6.7109375" style="65" customWidth="1"/>
    <col min="8986" max="8986" width="1" style="65" customWidth="1"/>
    <col min="8987" max="8987" width="6.7109375" style="65" customWidth="1"/>
    <col min="8988" max="8988" width="1" style="65" customWidth="1"/>
    <col min="8989" max="8990" width="6.7109375" style="65" customWidth="1"/>
    <col min="8991" max="9216" width="11.42578125" style="65"/>
    <col min="9217" max="9219" width="0" style="65" hidden="1" customWidth="1"/>
    <col min="9220" max="9220" width="6.28515625" style="65" customWidth="1"/>
    <col min="9221" max="9221" width="48.28515625" style="65" customWidth="1"/>
    <col min="9222" max="9222" width="21" style="65" customWidth="1"/>
    <col min="9223" max="9223" width="60.28515625" style="65" customWidth="1"/>
    <col min="9224" max="9224" width="5.85546875" style="65" customWidth="1"/>
    <col min="9225" max="9225" width="5.7109375" style="65" customWidth="1"/>
    <col min="9226" max="9226" width="6.28515625" style="65" customWidth="1"/>
    <col min="9227" max="9228" width="11.42578125" style="65"/>
    <col min="9229" max="9229" width="4.7109375" style="65" customWidth="1"/>
    <col min="9230" max="9230" width="5" style="65" customWidth="1"/>
    <col min="9231" max="9231" width="2.28515625" style="65" customWidth="1"/>
    <col min="9232" max="9232" width="26" style="65" customWidth="1"/>
    <col min="9233" max="9233" width="8" style="65" customWidth="1"/>
    <col min="9234" max="9234" width="1" style="65" customWidth="1"/>
    <col min="9235" max="9235" width="6.7109375" style="65" customWidth="1"/>
    <col min="9236" max="9236" width="1" style="65" customWidth="1"/>
    <col min="9237" max="9237" width="6.7109375" style="65" customWidth="1"/>
    <col min="9238" max="9238" width="1" style="65" customWidth="1"/>
    <col min="9239" max="9239" width="6.7109375" style="65" customWidth="1"/>
    <col min="9240" max="9240" width="1" style="65" customWidth="1"/>
    <col min="9241" max="9241" width="6.7109375" style="65" customWidth="1"/>
    <col min="9242" max="9242" width="1" style="65" customWidth="1"/>
    <col min="9243" max="9243" width="6.7109375" style="65" customWidth="1"/>
    <col min="9244" max="9244" width="1" style="65" customWidth="1"/>
    <col min="9245" max="9246" width="6.7109375" style="65" customWidth="1"/>
    <col min="9247" max="9472" width="11.42578125" style="65"/>
    <col min="9473" max="9475" width="0" style="65" hidden="1" customWidth="1"/>
    <col min="9476" max="9476" width="6.28515625" style="65" customWidth="1"/>
    <col min="9477" max="9477" width="48.28515625" style="65" customWidth="1"/>
    <col min="9478" max="9478" width="21" style="65" customWidth="1"/>
    <col min="9479" max="9479" width="60.28515625" style="65" customWidth="1"/>
    <col min="9480" max="9480" width="5.85546875" style="65" customWidth="1"/>
    <col min="9481" max="9481" width="5.7109375" style="65" customWidth="1"/>
    <col min="9482" max="9482" width="6.28515625" style="65" customWidth="1"/>
    <col min="9483" max="9484" width="11.42578125" style="65"/>
    <col min="9485" max="9485" width="4.7109375" style="65" customWidth="1"/>
    <col min="9486" max="9486" width="5" style="65" customWidth="1"/>
    <col min="9487" max="9487" width="2.28515625" style="65" customWidth="1"/>
    <col min="9488" max="9488" width="26" style="65" customWidth="1"/>
    <col min="9489" max="9489" width="8" style="65" customWidth="1"/>
    <col min="9490" max="9490" width="1" style="65" customWidth="1"/>
    <col min="9491" max="9491" width="6.7109375" style="65" customWidth="1"/>
    <col min="9492" max="9492" width="1" style="65" customWidth="1"/>
    <col min="9493" max="9493" width="6.7109375" style="65" customWidth="1"/>
    <col min="9494" max="9494" width="1" style="65" customWidth="1"/>
    <col min="9495" max="9495" width="6.7109375" style="65" customWidth="1"/>
    <col min="9496" max="9496" width="1" style="65" customWidth="1"/>
    <col min="9497" max="9497" width="6.7109375" style="65" customWidth="1"/>
    <col min="9498" max="9498" width="1" style="65" customWidth="1"/>
    <col min="9499" max="9499" width="6.7109375" style="65" customWidth="1"/>
    <col min="9500" max="9500" width="1" style="65" customWidth="1"/>
    <col min="9501" max="9502" width="6.7109375" style="65" customWidth="1"/>
    <col min="9503" max="9728" width="11.42578125" style="65"/>
    <col min="9729" max="9731" width="0" style="65" hidden="1" customWidth="1"/>
    <col min="9732" max="9732" width="6.28515625" style="65" customWidth="1"/>
    <col min="9733" max="9733" width="48.28515625" style="65" customWidth="1"/>
    <col min="9734" max="9734" width="21" style="65" customWidth="1"/>
    <col min="9735" max="9735" width="60.28515625" style="65" customWidth="1"/>
    <col min="9736" max="9736" width="5.85546875" style="65" customWidth="1"/>
    <col min="9737" max="9737" width="5.7109375" style="65" customWidth="1"/>
    <col min="9738" max="9738" width="6.28515625" style="65" customWidth="1"/>
    <col min="9739" max="9740" width="11.42578125" style="65"/>
    <col min="9741" max="9741" width="4.7109375" style="65" customWidth="1"/>
    <col min="9742" max="9742" width="5" style="65" customWidth="1"/>
    <col min="9743" max="9743" width="2.28515625" style="65" customWidth="1"/>
    <col min="9744" max="9744" width="26" style="65" customWidth="1"/>
    <col min="9745" max="9745" width="8" style="65" customWidth="1"/>
    <col min="9746" max="9746" width="1" style="65" customWidth="1"/>
    <col min="9747" max="9747" width="6.7109375" style="65" customWidth="1"/>
    <col min="9748" max="9748" width="1" style="65" customWidth="1"/>
    <col min="9749" max="9749" width="6.7109375" style="65" customWidth="1"/>
    <col min="9750" max="9750" width="1" style="65" customWidth="1"/>
    <col min="9751" max="9751" width="6.7109375" style="65" customWidth="1"/>
    <col min="9752" max="9752" width="1" style="65" customWidth="1"/>
    <col min="9753" max="9753" width="6.7109375" style="65" customWidth="1"/>
    <col min="9754" max="9754" width="1" style="65" customWidth="1"/>
    <col min="9755" max="9755" width="6.7109375" style="65" customWidth="1"/>
    <col min="9756" max="9756" width="1" style="65" customWidth="1"/>
    <col min="9757" max="9758" width="6.7109375" style="65" customWidth="1"/>
    <col min="9759" max="9984" width="11.42578125" style="65"/>
    <col min="9985" max="9987" width="0" style="65" hidden="1" customWidth="1"/>
    <col min="9988" max="9988" width="6.28515625" style="65" customWidth="1"/>
    <col min="9989" max="9989" width="48.28515625" style="65" customWidth="1"/>
    <col min="9990" max="9990" width="21" style="65" customWidth="1"/>
    <col min="9991" max="9991" width="60.28515625" style="65" customWidth="1"/>
    <col min="9992" max="9992" width="5.85546875" style="65" customWidth="1"/>
    <col min="9993" max="9993" width="5.7109375" style="65" customWidth="1"/>
    <col min="9994" max="9994" width="6.28515625" style="65" customWidth="1"/>
    <col min="9995" max="9996" width="11.42578125" style="65"/>
    <col min="9997" max="9997" width="4.7109375" style="65" customWidth="1"/>
    <col min="9998" max="9998" width="5" style="65" customWidth="1"/>
    <col min="9999" max="9999" width="2.28515625" style="65" customWidth="1"/>
    <col min="10000" max="10000" width="26" style="65" customWidth="1"/>
    <col min="10001" max="10001" width="8" style="65" customWidth="1"/>
    <col min="10002" max="10002" width="1" style="65" customWidth="1"/>
    <col min="10003" max="10003" width="6.7109375" style="65" customWidth="1"/>
    <col min="10004" max="10004" width="1" style="65" customWidth="1"/>
    <col min="10005" max="10005" width="6.7109375" style="65" customWidth="1"/>
    <col min="10006" max="10006" width="1" style="65" customWidth="1"/>
    <col min="10007" max="10007" width="6.7109375" style="65" customWidth="1"/>
    <col min="10008" max="10008" width="1" style="65" customWidth="1"/>
    <col min="10009" max="10009" width="6.7109375" style="65" customWidth="1"/>
    <col min="10010" max="10010" width="1" style="65" customWidth="1"/>
    <col min="10011" max="10011" width="6.7109375" style="65" customWidth="1"/>
    <col min="10012" max="10012" width="1" style="65" customWidth="1"/>
    <col min="10013" max="10014" width="6.7109375" style="65" customWidth="1"/>
    <col min="10015" max="10240" width="11.42578125" style="65"/>
    <col min="10241" max="10243" width="0" style="65" hidden="1" customWidth="1"/>
    <col min="10244" max="10244" width="6.28515625" style="65" customWidth="1"/>
    <col min="10245" max="10245" width="48.28515625" style="65" customWidth="1"/>
    <col min="10246" max="10246" width="21" style="65" customWidth="1"/>
    <col min="10247" max="10247" width="60.28515625" style="65" customWidth="1"/>
    <col min="10248" max="10248" width="5.85546875" style="65" customWidth="1"/>
    <col min="10249" max="10249" width="5.7109375" style="65" customWidth="1"/>
    <col min="10250" max="10250" width="6.28515625" style="65" customWidth="1"/>
    <col min="10251" max="10252" width="11.42578125" style="65"/>
    <col min="10253" max="10253" width="4.7109375" style="65" customWidth="1"/>
    <col min="10254" max="10254" width="5" style="65" customWidth="1"/>
    <col min="10255" max="10255" width="2.28515625" style="65" customWidth="1"/>
    <col min="10256" max="10256" width="26" style="65" customWidth="1"/>
    <col min="10257" max="10257" width="8" style="65" customWidth="1"/>
    <col min="10258" max="10258" width="1" style="65" customWidth="1"/>
    <col min="10259" max="10259" width="6.7109375" style="65" customWidth="1"/>
    <col min="10260" max="10260" width="1" style="65" customWidth="1"/>
    <col min="10261" max="10261" width="6.7109375" style="65" customWidth="1"/>
    <col min="10262" max="10262" width="1" style="65" customWidth="1"/>
    <col min="10263" max="10263" width="6.7109375" style="65" customWidth="1"/>
    <col min="10264" max="10264" width="1" style="65" customWidth="1"/>
    <col min="10265" max="10265" width="6.7109375" style="65" customWidth="1"/>
    <col min="10266" max="10266" width="1" style="65" customWidth="1"/>
    <col min="10267" max="10267" width="6.7109375" style="65" customWidth="1"/>
    <col min="10268" max="10268" width="1" style="65" customWidth="1"/>
    <col min="10269" max="10270" width="6.7109375" style="65" customWidth="1"/>
    <col min="10271" max="10496" width="11.42578125" style="65"/>
    <col min="10497" max="10499" width="0" style="65" hidden="1" customWidth="1"/>
    <col min="10500" max="10500" width="6.28515625" style="65" customWidth="1"/>
    <col min="10501" max="10501" width="48.28515625" style="65" customWidth="1"/>
    <col min="10502" max="10502" width="21" style="65" customWidth="1"/>
    <col min="10503" max="10503" width="60.28515625" style="65" customWidth="1"/>
    <col min="10504" max="10504" width="5.85546875" style="65" customWidth="1"/>
    <col min="10505" max="10505" width="5.7109375" style="65" customWidth="1"/>
    <col min="10506" max="10506" width="6.28515625" style="65" customWidth="1"/>
    <col min="10507" max="10508" width="11.42578125" style="65"/>
    <col min="10509" max="10509" width="4.7109375" style="65" customWidth="1"/>
    <col min="10510" max="10510" width="5" style="65" customWidth="1"/>
    <col min="10511" max="10511" width="2.28515625" style="65" customWidth="1"/>
    <col min="10512" max="10512" width="26" style="65" customWidth="1"/>
    <col min="10513" max="10513" width="8" style="65" customWidth="1"/>
    <col min="10514" max="10514" width="1" style="65" customWidth="1"/>
    <col min="10515" max="10515" width="6.7109375" style="65" customWidth="1"/>
    <col min="10516" max="10516" width="1" style="65" customWidth="1"/>
    <col min="10517" max="10517" width="6.7109375" style="65" customWidth="1"/>
    <col min="10518" max="10518" width="1" style="65" customWidth="1"/>
    <col min="10519" max="10519" width="6.7109375" style="65" customWidth="1"/>
    <col min="10520" max="10520" width="1" style="65" customWidth="1"/>
    <col min="10521" max="10521" width="6.7109375" style="65" customWidth="1"/>
    <col min="10522" max="10522" width="1" style="65" customWidth="1"/>
    <col min="10523" max="10523" width="6.7109375" style="65" customWidth="1"/>
    <col min="10524" max="10524" width="1" style="65" customWidth="1"/>
    <col min="10525" max="10526" width="6.7109375" style="65" customWidth="1"/>
    <col min="10527" max="10752" width="11.42578125" style="65"/>
    <col min="10753" max="10755" width="0" style="65" hidden="1" customWidth="1"/>
    <col min="10756" max="10756" width="6.28515625" style="65" customWidth="1"/>
    <col min="10757" max="10757" width="48.28515625" style="65" customWidth="1"/>
    <col min="10758" max="10758" width="21" style="65" customWidth="1"/>
    <col min="10759" max="10759" width="60.28515625" style="65" customWidth="1"/>
    <col min="10760" max="10760" width="5.85546875" style="65" customWidth="1"/>
    <col min="10761" max="10761" width="5.7109375" style="65" customWidth="1"/>
    <col min="10762" max="10762" width="6.28515625" style="65" customWidth="1"/>
    <col min="10763" max="10764" width="11.42578125" style="65"/>
    <col min="10765" max="10765" width="4.7109375" style="65" customWidth="1"/>
    <col min="10766" max="10766" width="5" style="65" customWidth="1"/>
    <col min="10767" max="10767" width="2.28515625" style="65" customWidth="1"/>
    <col min="10768" max="10768" width="26" style="65" customWidth="1"/>
    <col min="10769" max="10769" width="8" style="65" customWidth="1"/>
    <col min="10770" max="10770" width="1" style="65" customWidth="1"/>
    <col min="10771" max="10771" width="6.7109375" style="65" customWidth="1"/>
    <col min="10772" max="10772" width="1" style="65" customWidth="1"/>
    <col min="10773" max="10773" width="6.7109375" style="65" customWidth="1"/>
    <col min="10774" max="10774" width="1" style="65" customWidth="1"/>
    <col min="10775" max="10775" width="6.7109375" style="65" customWidth="1"/>
    <col min="10776" max="10776" width="1" style="65" customWidth="1"/>
    <col min="10777" max="10777" width="6.7109375" style="65" customWidth="1"/>
    <col min="10778" max="10778" width="1" style="65" customWidth="1"/>
    <col min="10779" max="10779" width="6.7109375" style="65" customWidth="1"/>
    <col min="10780" max="10780" width="1" style="65" customWidth="1"/>
    <col min="10781" max="10782" width="6.7109375" style="65" customWidth="1"/>
    <col min="10783" max="11008" width="11.42578125" style="65"/>
    <col min="11009" max="11011" width="0" style="65" hidden="1" customWidth="1"/>
    <col min="11012" max="11012" width="6.28515625" style="65" customWidth="1"/>
    <col min="11013" max="11013" width="48.28515625" style="65" customWidth="1"/>
    <col min="11014" max="11014" width="21" style="65" customWidth="1"/>
    <col min="11015" max="11015" width="60.28515625" style="65" customWidth="1"/>
    <col min="11016" max="11016" width="5.85546875" style="65" customWidth="1"/>
    <col min="11017" max="11017" width="5.7109375" style="65" customWidth="1"/>
    <col min="11018" max="11018" width="6.28515625" style="65" customWidth="1"/>
    <col min="11019" max="11020" width="11.42578125" style="65"/>
    <col min="11021" max="11021" width="4.7109375" style="65" customWidth="1"/>
    <col min="11022" max="11022" width="5" style="65" customWidth="1"/>
    <col min="11023" max="11023" width="2.28515625" style="65" customWidth="1"/>
    <col min="11024" max="11024" width="26" style="65" customWidth="1"/>
    <col min="11025" max="11025" width="8" style="65" customWidth="1"/>
    <col min="11026" max="11026" width="1" style="65" customWidth="1"/>
    <col min="11027" max="11027" width="6.7109375" style="65" customWidth="1"/>
    <col min="11028" max="11028" width="1" style="65" customWidth="1"/>
    <col min="11029" max="11029" width="6.7109375" style="65" customWidth="1"/>
    <col min="11030" max="11030" width="1" style="65" customWidth="1"/>
    <col min="11031" max="11031" width="6.7109375" style="65" customWidth="1"/>
    <col min="11032" max="11032" width="1" style="65" customWidth="1"/>
    <col min="11033" max="11033" width="6.7109375" style="65" customWidth="1"/>
    <col min="11034" max="11034" width="1" style="65" customWidth="1"/>
    <col min="11035" max="11035" width="6.7109375" style="65" customWidth="1"/>
    <col min="11036" max="11036" width="1" style="65" customWidth="1"/>
    <col min="11037" max="11038" width="6.7109375" style="65" customWidth="1"/>
    <col min="11039" max="11264" width="11.42578125" style="65"/>
    <col min="11265" max="11267" width="0" style="65" hidden="1" customWidth="1"/>
    <col min="11268" max="11268" width="6.28515625" style="65" customWidth="1"/>
    <col min="11269" max="11269" width="48.28515625" style="65" customWidth="1"/>
    <col min="11270" max="11270" width="21" style="65" customWidth="1"/>
    <col min="11271" max="11271" width="60.28515625" style="65" customWidth="1"/>
    <col min="11272" max="11272" width="5.85546875" style="65" customWidth="1"/>
    <col min="11273" max="11273" width="5.7109375" style="65" customWidth="1"/>
    <col min="11274" max="11274" width="6.28515625" style="65" customWidth="1"/>
    <col min="11275" max="11276" width="11.42578125" style="65"/>
    <col min="11277" max="11277" width="4.7109375" style="65" customWidth="1"/>
    <col min="11278" max="11278" width="5" style="65" customWidth="1"/>
    <col min="11279" max="11279" width="2.28515625" style="65" customWidth="1"/>
    <col min="11280" max="11280" width="26" style="65" customWidth="1"/>
    <col min="11281" max="11281" width="8" style="65" customWidth="1"/>
    <col min="11282" max="11282" width="1" style="65" customWidth="1"/>
    <col min="11283" max="11283" width="6.7109375" style="65" customWidth="1"/>
    <col min="11284" max="11284" width="1" style="65" customWidth="1"/>
    <col min="11285" max="11285" width="6.7109375" style="65" customWidth="1"/>
    <col min="11286" max="11286" width="1" style="65" customWidth="1"/>
    <col min="11287" max="11287" width="6.7109375" style="65" customWidth="1"/>
    <col min="11288" max="11288" width="1" style="65" customWidth="1"/>
    <col min="11289" max="11289" width="6.7109375" style="65" customWidth="1"/>
    <col min="11290" max="11290" width="1" style="65" customWidth="1"/>
    <col min="11291" max="11291" width="6.7109375" style="65" customWidth="1"/>
    <col min="11292" max="11292" width="1" style="65" customWidth="1"/>
    <col min="11293" max="11294" width="6.7109375" style="65" customWidth="1"/>
    <col min="11295" max="11520" width="11.42578125" style="65"/>
    <col min="11521" max="11523" width="0" style="65" hidden="1" customWidth="1"/>
    <col min="11524" max="11524" width="6.28515625" style="65" customWidth="1"/>
    <col min="11525" max="11525" width="48.28515625" style="65" customWidth="1"/>
    <col min="11526" max="11526" width="21" style="65" customWidth="1"/>
    <col min="11527" max="11527" width="60.28515625" style="65" customWidth="1"/>
    <col min="11528" max="11528" width="5.85546875" style="65" customWidth="1"/>
    <col min="11529" max="11529" width="5.7109375" style="65" customWidth="1"/>
    <col min="11530" max="11530" width="6.28515625" style="65" customWidth="1"/>
    <col min="11531" max="11532" width="11.42578125" style="65"/>
    <col min="11533" max="11533" width="4.7109375" style="65" customWidth="1"/>
    <col min="11534" max="11534" width="5" style="65" customWidth="1"/>
    <col min="11535" max="11535" width="2.28515625" style="65" customWidth="1"/>
    <col min="11536" max="11536" width="26" style="65" customWidth="1"/>
    <col min="11537" max="11537" width="8" style="65" customWidth="1"/>
    <col min="11538" max="11538" width="1" style="65" customWidth="1"/>
    <col min="11539" max="11539" width="6.7109375" style="65" customWidth="1"/>
    <col min="11540" max="11540" width="1" style="65" customWidth="1"/>
    <col min="11541" max="11541" width="6.7109375" style="65" customWidth="1"/>
    <col min="11542" max="11542" width="1" style="65" customWidth="1"/>
    <col min="11543" max="11543" width="6.7109375" style="65" customWidth="1"/>
    <col min="11544" max="11544" width="1" style="65" customWidth="1"/>
    <col min="11545" max="11545" width="6.7109375" style="65" customWidth="1"/>
    <col min="11546" max="11546" width="1" style="65" customWidth="1"/>
    <col min="11547" max="11547" width="6.7109375" style="65" customWidth="1"/>
    <col min="11548" max="11548" width="1" style="65" customWidth="1"/>
    <col min="11549" max="11550" width="6.7109375" style="65" customWidth="1"/>
    <col min="11551" max="11776" width="11.42578125" style="65"/>
    <col min="11777" max="11779" width="0" style="65" hidden="1" customWidth="1"/>
    <col min="11780" max="11780" width="6.28515625" style="65" customWidth="1"/>
    <col min="11781" max="11781" width="48.28515625" style="65" customWidth="1"/>
    <col min="11782" max="11782" width="21" style="65" customWidth="1"/>
    <col min="11783" max="11783" width="60.28515625" style="65" customWidth="1"/>
    <col min="11784" max="11784" width="5.85546875" style="65" customWidth="1"/>
    <col min="11785" max="11785" width="5.7109375" style="65" customWidth="1"/>
    <col min="11786" max="11786" width="6.28515625" style="65" customWidth="1"/>
    <col min="11787" max="11788" width="11.42578125" style="65"/>
    <col min="11789" max="11789" width="4.7109375" style="65" customWidth="1"/>
    <col min="11790" max="11790" width="5" style="65" customWidth="1"/>
    <col min="11791" max="11791" width="2.28515625" style="65" customWidth="1"/>
    <col min="11792" max="11792" width="26" style="65" customWidth="1"/>
    <col min="11793" max="11793" width="8" style="65" customWidth="1"/>
    <col min="11794" max="11794" width="1" style="65" customWidth="1"/>
    <col min="11795" max="11795" width="6.7109375" style="65" customWidth="1"/>
    <col min="11796" max="11796" width="1" style="65" customWidth="1"/>
    <col min="11797" max="11797" width="6.7109375" style="65" customWidth="1"/>
    <col min="11798" max="11798" width="1" style="65" customWidth="1"/>
    <col min="11799" max="11799" width="6.7109375" style="65" customWidth="1"/>
    <col min="11800" max="11800" width="1" style="65" customWidth="1"/>
    <col min="11801" max="11801" width="6.7109375" style="65" customWidth="1"/>
    <col min="11802" max="11802" width="1" style="65" customWidth="1"/>
    <col min="11803" max="11803" width="6.7109375" style="65" customWidth="1"/>
    <col min="11804" max="11804" width="1" style="65" customWidth="1"/>
    <col min="11805" max="11806" width="6.7109375" style="65" customWidth="1"/>
    <col min="11807" max="12032" width="11.42578125" style="65"/>
    <col min="12033" max="12035" width="0" style="65" hidden="1" customWidth="1"/>
    <col min="12036" max="12036" width="6.28515625" style="65" customWidth="1"/>
    <col min="12037" max="12037" width="48.28515625" style="65" customWidth="1"/>
    <col min="12038" max="12038" width="21" style="65" customWidth="1"/>
    <col min="12039" max="12039" width="60.28515625" style="65" customWidth="1"/>
    <col min="12040" max="12040" width="5.85546875" style="65" customWidth="1"/>
    <col min="12041" max="12041" width="5.7109375" style="65" customWidth="1"/>
    <col min="12042" max="12042" width="6.28515625" style="65" customWidth="1"/>
    <col min="12043" max="12044" width="11.42578125" style="65"/>
    <col min="12045" max="12045" width="4.7109375" style="65" customWidth="1"/>
    <col min="12046" max="12046" width="5" style="65" customWidth="1"/>
    <col min="12047" max="12047" width="2.28515625" style="65" customWidth="1"/>
    <col min="12048" max="12048" width="26" style="65" customWidth="1"/>
    <col min="12049" max="12049" width="8" style="65" customWidth="1"/>
    <col min="12050" max="12050" width="1" style="65" customWidth="1"/>
    <col min="12051" max="12051" width="6.7109375" style="65" customWidth="1"/>
    <col min="12052" max="12052" width="1" style="65" customWidth="1"/>
    <col min="12053" max="12053" width="6.7109375" style="65" customWidth="1"/>
    <col min="12054" max="12054" width="1" style="65" customWidth="1"/>
    <col min="12055" max="12055" width="6.7109375" style="65" customWidth="1"/>
    <col min="12056" max="12056" width="1" style="65" customWidth="1"/>
    <col min="12057" max="12057" width="6.7109375" style="65" customWidth="1"/>
    <col min="12058" max="12058" width="1" style="65" customWidth="1"/>
    <col min="12059" max="12059" width="6.7109375" style="65" customWidth="1"/>
    <col min="12060" max="12060" width="1" style="65" customWidth="1"/>
    <col min="12061" max="12062" width="6.7109375" style="65" customWidth="1"/>
    <col min="12063" max="12288" width="11.42578125" style="65"/>
    <col min="12289" max="12291" width="0" style="65" hidden="1" customWidth="1"/>
    <col min="12292" max="12292" width="6.28515625" style="65" customWidth="1"/>
    <col min="12293" max="12293" width="48.28515625" style="65" customWidth="1"/>
    <col min="12294" max="12294" width="21" style="65" customWidth="1"/>
    <col min="12295" max="12295" width="60.28515625" style="65" customWidth="1"/>
    <col min="12296" max="12296" width="5.85546875" style="65" customWidth="1"/>
    <col min="12297" max="12297" width="5.7109375" style="65" customWidth="1"/>
    <col min="12298" max="12298" width="6.28515625" style="65" customWidth="1"/>
    <col min="12299" max="12300" width="11.42578125" style="65"/>
    <col min="12301" max="12301" width="4.7109375" style="65" customWidth="1"/>
    <col min="12302" max="12302" width="5" style="65" customWidth="1"/>
    <col min="12303" max="12303" width="2.28515625" style="65" customWidth="1"/>
    <col min="12304" max="12304" width="26" style="65" customWidth="1"/>
    <col min="12305" max="12305" width="8" style="65" customWidth="1"/>
    <col min="12306" max="12306" width="1" style="65" customWidth="1"/>
    <col min="12307" max="12307" width="6.7109375" style="65" customWidth="1"/>
    <col min="12308" max="12308" width="1" style="65" customWidth="1"/>
    <col min="12309" max="12309" width="6.7109375" style="65" customWidth="1"/>
    <col min="12310" max="12310" width="1" style="65" customWidth="1"/>
    <col min="12311" max="12311" width="6.7109375" style="65" customWidth="1"/>
    <col min="12312" max="12312" width="1" style="65" customWidth="1"/>
    <col min="12313" max="12313" width="6.7109375" style="65" customWidth="1"/>
    <col min="12314" max="12314" width="1" style="65" customWidth="1"/>
    <col min="12315" max="12315" width="6.7109375" style="65" customWidth="1"/>
    <col min="12316" max="12316" width="1" style="65" customWidth="1"/>
    <col min="12317" max="12318" width="6.7109375" style="65" customWidth="1"/>
    <col min="12319" max="12544" width="11.42578125" style="65"/>
    <col min="12545" max="12547" width="0" style="65" hidden="1" customWidth="1"/>
    <col min="12548" max="12548" width="6.28515625" style="65" customWidth="1"/>
    <col min="12549" max="12549" width="48.28515625" style="65" customWidth="1"/>
    <col min="12550" max="12550" width="21" style="65" customWidth="1"/>
    <col min="12551" max="12551" width="60.28515625" style="65" customWidth="1"/>
    <col min="12552" max="12552" width="5.85546875" style="65" customWidth="1"/>
    <col min="12553" max="12553" width="5.7109375" style="65" customWidth="1"/>
    <col min="12554" max="12554" width="6.28515625" style="65" customWidth="1"/>
    <col min="12555" max="12556" width="11.42578125" style="65"/>
    <col min="12557" max="12557" width="4.7109375" style="65" customWidth="1"/>
    <col min="12558" max="12558" width="5" style="65" customWidth="1"/>
    <col min="12559" max="12559" width="2.28515625" style="65" customWidth="1"/>
    <col min="12560" max="12560" width="26" style="65" customWidth="1"/>
    <col min="12561" max="12561" width="8" style="65" customWidth="1"/>
    <col min="12562" max="12562" width="1" style="65" customWidth="1"/>
    <col min="12563" max="12563" width="6.7109375" style="65" customWidth="1"/>
    <col min="12564" max="12564" width="1" style="65" customWidth="1"/>
    <col min="12565" max="12565" width="6.7109375" style="65" customWidth="1"/>
    <col min="12566" max="12566" width="1" style="65" customWidth="1"/>
    <col min="12567" max="12567" width="6.7109375" style="65" customWidth="1"/>
    <col min="12568" max="12568" width="1" style="65" customWidth="1"/>
    <col min="12569" max="12569" width="6.7109375" style="65" customWidth="1"/>
    <col min="12570" max="12570" width="1" style="65" customWidth="1"/>
    <col min="12571" max="12571" width="6.7109375" style="65" customWidth="1"/>
    <col min="12572" max="12572" width="1" style="65" customWidth="1"/>
    <col min="12573" max="12574" width="6.7109375" style="65" customWidth="1"/>
    <col min="12575" max="12800" width="11.42578125" style="65"/>
    <col min="12801" max="12803" width="0" style="65" hidden="1" customWidth="1"/>
    <col min="12804" max="12804" width="6.28515625" style="65" customWidth="1"/>
    <col min="12805" max="12805" width="48.28515625" style="65" customWidth="1"/>
    <col min="12806" max="12806" width="21" style="65" customWidth="1"/>
    <col min="12807" max="12807" width="60.28515625" style="65" customWidth="1"/>
    <col min="12808" max="12808" width="5.85546875" style="65" customWidth="1"/>
    <col min="12809" max="12809" width="5.7109375" style="65" customWidth="1"/>
    <col min="12810" max="12810" width="6.28515625" style="65" customWidth="1"/>
    <col min="12811" max="12812" width="11.42578125" style="65"/>
    <col min="12813" max="12813" width="4.7109375" style="65" customWidth="1"/>
    <col min="12814" max="12814" width="5" style="65" customWidth="1"/>
    <col min="12815" max="12815" width="2.28515625" style="65" customWidth="1"/>
    <col min="12816" max="12816" width="26" style="65" customWidth="1"/>
    <col min="12817" max="12817" width="8" style="65" customWidth="1"/>
    <col min="12818" max="12818" width="1" style="65" customWidth="1"/>
    <col min="12819" max="12819" width="6.7109375" style="65" customWidth="1"/>
    <col min="12820" max="12820" width="1" style="65" customWidth="1"/>
    <col min="12821" max="12821" width="6.7109375" style="65" customWidth="1"/>
    <col min="12822" max="12822" width="1" style="65" customWidth="1"/>
    <col min="12823" max="12823" width="6.7109375" style="65" customWidth="1"/>
    <col min="12824" max="12824" width="1" style="65" customWidth="1"/>
    <col min="12825" max="12825" width="6.7109375" style="65" customWidth="1"/>
    <col min="12826" max="12826" width="1" style="65" customWidth="1"/>
    <col min="12827" max="12827" width="6.7109375" style="65" customWidth="1"/>
    <col min="12828" max="12828" width="1" style="65" customWidth="1"/>
    <col min="12829" max="12830" width="6.7109375" style="65" customWidth="1"/>
    <col min="12831" max="13056" width="11.42578125" style="65"/>
    <col min="13057" max="13059" width="0" style="65" hidden="1" customWidth="1"/>
    <col min="13060" max="13060" width="6.28515625" style="65" customWidth="1"/>
    <col min="13061" max="13061" width="48.28515625" style="65" customWidth="1"/>
    <col min="13062" max="13062" width="21" style="65" customWidth="1"/>
    <col min="13063" max="13063" width="60.28515625" style="65" customWidth="1"/>
    <col min="13064" max="13064" width="5.85546875" style="65" customWidth="1"/>
    <col min="13065" max="13065" width="5.7109375" style="65" customWidth="1"/>
    <col min="13066" max="13066" width="6.28515625" style="65" customWidth="1"/>
    <col min="13067" max="13068" width="11.42578125" style="65"/>
    <col min="13069" max="13069" width="4.7109375" style="65" customWidth="1"/>
    <col min="13070" max="13070" width="5" style="65" customWidth="1"/>
    <col min="13071" max="13071" width="2.28515625" style="65" customWidth="1"/>
    <col min="13072" max="13072" width="26" style="65" customWidth="1"/>
    <col min="13073" max="13073" width="8" style="65" customWidth="1"/>
    <col min="13074" max="13074" width="1" style="65" customWidth="1"/>
    <col min="13075" max="13075" width="6.7109375" style="65" customWidth="1"/>
    <col min="13076" max="13076" width="1" style="65" customWidth="1"/>
    <col min="13077" max="13077" width="6.7109375" style="65" customWidth="1"/>
    <col min="13078" max="13078" width="1" style="65" customWidth="1"/>
    <col min="13079" max="13079" width="6.7109375" style="65" customWidth="1"/>
    <col min="13080" max="13080" width="1" style="65" customWidth="1"/>
    <col min="13081" max="13081" width="6.7109375" style="65" customWidth="1"/>
    <col min="13082" max="13082" width="1" style="65" customWidth="1"/>
    <col min="13083" max="13083" width="6.7109375" style="65" customWidth="1"/>
    <col min="13084" max="13084" width="1" style="65" customWidth="1"/>
    <col min="13085" max="13086" width="6.7109375" style="65" customWidth="1"/>
    <col min="13087" max="13312" width="11.42578125" style="65"/>
    <col min="13313" max="13315" width="0" style="65" hidden="1" customWidth="1"/>
    <col min="13316" max="13316" width="6.28515625" style="65" customWidth="1"/>
    <col min="13317" max="13317" width="48.28515625" style="65" customWidth="1"/>
    <col min="13318" max="13318" width="21" style="65" customWidth="1"/>
    <col min="13319" max="13319" width="60.28515625" style="65" customWidth="1"/>
    <col min="13320" max="13320" width="5.85546875" style="65" customWidth="1"/>
    <col min="13321" max="13321" width="5.7109375" style="65" customWidth="1"/>
    <col min="13322" max="13322" width="6.28515625" style="65" customWidth="1"/>
    <col min="13323" max="13324" width="11.42578125" style="65"/>
    <col min="13325" max="13325" width="4.7109375" style="65" customWidth="1"/>
    <col min="13326" max="13326" width="5" style="65" customWidth="1"/>
    <col min="13327" max="13327" width="2.28515625" style="65" customWidth="1"/>
    <col min="13328" max="13328" width="26" style="65" customWidth="1"/>
    <col min="13329" max="13329" width="8" style="65" customWidth="1"/>
    <col min="13330" max="13330" width="1" style="65" customWidth="1"/>
    <col min="13331" max="13331" width="6.7109375" style="65" customWidth="1"/>
    <col min="13332" max="13332" width="1" style="65" customWidth="1"/>
    <col min="13333" max="13333" width="6.7109375" style="65" customWidth="1"/>
    <col min="13334" max="13334" width="1" style="65" customWidth="1"/>
    <col min="13335" max="13335" width="6.7109375" style="65" customWidth="1"/>
    <col min="13336" max="13336" width="1" style="65" customWidth="1"/>
    <col min="13337" max="13337" width="6.7109375" style="65" customWidth="1"/>
    <col min="13338" max="13338" width="1" style="65" customWidth="1"/>
    <col min="13339" max="13339" width="6.7109375" style="65" customWidth="1"/>
    <col min="13340" max="13340" width="1" style="65" customWidth="1"/>
    <col min="13341" max="13342" width="6.7109375" style="65" customWidth="1"/>
    <col min="13343" max="13568" width="11.42578125" style="65"/>
    <col min="13569" max="13571" width="0" style="65" hidden="1" customWidth="1"/>
    <col min="13572" max="13572" width="6.28515625" style="65" customWidth="1"/>
    <col min="13573" max="13573" width="48.28515625" style="65" customWidth="1"/>
    <col min="13574" max="13574" width="21" style="65" customWidth="1"/>
    <col min="13575" max="13575" width="60.28515625" style="65" customWidth="1"/>
    <col min="13576" max="13576" width="5.85546875" style="65" customWidth="1"/>
    <col min="13577" max="13577" width="5.7109375" style="65" customWidth="1"/>
    <col min="13578" max="13578" width="6.28515625" style="65" customWidth="1"/>
    <col min="13579" max="13580" width="11.42578125" style="65"/>
    <col min="13581" max="13581" width="4.7109375" style="65" customWidth="1"/>
    <col min="13582" max="13582" width="5" style="65" customWidth="1"/>
    <col min="13583" max="13583" width="2.28515625" style="65" customWidth="1"/>
    <col min="13584" max="13584" width="26" style="65" customWidth="1"/>
    <col min="13585" max="13585" width="8" style="65" customWidth="1"/>
    <col min="13586" max="13586" width="1" style="65" customWidth="1"/>
    <col min="13587" max="13587" width="6.7109375" style="65" customWidth="1"/>
    <col min="13588" max="13588" width="1" style="65" customWidth="1"/>
    <col min="13589" max="13589" width="6.7109375" style="65" customWidth="1"/>
    <col min="13590" max="13590" width="1" style="65" customWidth="1"/>
    <col min="13591" max="13591" width="6.7109375" style="65" customWidth="1"/>
    <col min="13592" max="13592" width="1" style="65" customWidth="1"/>
    <col min="13593" max="13593" width="6.7109375" style="65" customWidth="1"/>
    <col min="13594" max="13594" width="1" style="65" customWidth="1"/>
    <col min="13595" max="13595" width="6.7109375" style="65" customWidth="1"/>
    <col min="13596" max="13596" width="1" style="65" customWidth="1"/>
    <col min="13597" max="13598" width="6.7109375" style="65" customWidth="1"/>
    <col min="13599" max="13824" width="11.42578125" style="65"/>
    <col min="13825" max="13827" width="0" style="65" hidden="1" customWidth="1"/>
    <col min="13828" max="13828" width="6.28515625" style="65" customWidth="1"/>
    <col min="13829" max="13829" width="48.28515625" style="65" customWidth="1"/>
    <col min="13830" max="13830" width="21" style="65" customWidth="1"/>
    <col min="13831" max="13831" width="60.28515625" style="65" customWidth="1"/>
    <col min="13832" max="13832" width="5.85546875" style="65" customWidth="1"/>
    <col min="13833" max="13833" width="5.7109375" style="65" customWidth="1"/>
    <col min="13834" max="13834" width="6.28515625" style="65" customWidth="1"/>
    <col min="13835" max="13836" width="11.42578125" style="65"/>
    <col min="13837" max="13837" width="4.7109375" style="65" customWidth="1"/>
    <col min="13838" max="13838" width="5" style="65" customWidth="1"/>
    <col min="13839" max="13839" width="2.28515625" style="65" customWidth="1"/>
    <col min="13840" max="13840" width="26" style="65" customWidth="1"/>
    <col min="13841" max="13841" width="8" style="65" customWidth="1"/>
    <col min="13842" max="13842" width="1" style="65" customWidth="1"/>
    <col min="13843" max="13843" width="6.7109375" style="65" customWidth="1"/>
    <col min="13844" max="13844" width="1" style="65" customWidth="1"/>
    <col min="13845" max="13845" width="6.7109375" style="65" customWidth="1"/>
    <col min="13846" max="13846" width="1" style="65" customWidth="1"/>
    <col min="13847" max="13847" width="6.7109375" style="65" customWidth="1"/>
    <col min="13848" max="13848" width="1" style="65" customWidth="1"/>
    <col min="13849" max="13849" width="6.7109375" style="65" customWidth="1"/>
    <col min="13850" max="13850" width="1" style="65" customWidth="1"/>
    <col min="13851" max="13851" width="6.7109375" style="65" customWidth="1"/>
    <col min="13852" max="13852" width="1" style="65" customWidth="1"/>
    <col min="13853" max="13854" width="6.7109375" style="65" customWidth="1"/>
    <col min="13855" max="14080" width="11.42578125" style="65"/>
    <col min="14081" max="14083" width="0" style="65" hidden="1" customWidth="1"/>
    <col min="14084" max="14084" width="6.28515625" style="65" customWidth="1"/>
    <col min="14085" max="14085" width="48.28515625" style="65" customWidth="1"/>
    <col min="14086" max="14086" width="21" style="65" customWidth="1"/>
    <col min="14087" max="14087" width="60.28515625" style="65" customWidth="1"/>
    <col min="14088" max="14088" width="5.85546875" style="65" customWidth="1"/>
    <col min="14089" max="14089" width="5.7109375" style="65" customWidth="1"/>
    <col min="14090" max="14090" width="6.28515625" style="65" customWidth="1"/>
    <col min="14091" max="14092" width="11.42578125" style="65"/>
    <col min="14093" max="14093" width="4.7109375" style="65" customWidth="1"/>
    <col min="14094" max="14094" width="5" style="65" customWidth="1"/>
    <col min="14095" max="14095" width="2.28515625" style="65" customWidth="1"/>
    <col min="14096" max="14096" width="26" style="65" customWidth="1"/>
    <col min="14097" max="14097" width="8" style="65" customWidth="1"/>
    <col min="14098" max="14098" width="1" style="65" customWidth="1"/>
    <col min="14099" max="14099" width="6.7109375" style="65" customWidth="1"/>
    <col min="14100" max="14100" width="1" style="65" customWidth="1"/>
    <col min="14101" max="14101" width="6.7109375" style="65" customWidth="1"/>
    <col min="14102" max="14102" width="1" style="65" customWidth="1"/>
    <col min="14103" max="14103" width="6.7109375" style="65" customWidth="1"/>
    <col min="14104" max="14104" width="1" style="65" customWidth="1"/>
    <col min="14105" max="14105" width="6.7109375" style="65" customWidth="1"/>
    <col min="14106" max="14106" width="1" style="65" customWidth="1"/>
    <col min="14107" max="14107" width="6.7109375" style="65" customWidth="1"/>
    <col min="14108" max="14108" width="1" style="65" customWidth="1"/>
    <col min="14109" max="14110" width="6.7109375" style="65" customWidth="1"/>
    <col min="14111" max="14336" width="11.42578125" style="65"/>
    <col min="14337" max="14339" width="0" style="65" hidden="1" customWidth="1"/>
    <col min="14340" max="14340" width="6.28515625" style="65" customWidth="1"/>
    <col min="14341" max="14341" width="48.28515625" style="65" customWidth="1"/>
    <col min="14342" max="14342" width="21" style="65" customWidth="1"/>
    <col min="14343" max="14343" width="60.28515625" style="65" customWidth="1"/>
    <col min="14344" max="14344" width="5.85546875" style="65" customWidth="1"/>
    <col min="14345" max="14345" width="5.7109375" style="65" customWidth="1"/>
    <col min="14346" max="14346" width="6.28515625" style="65" customWidth="1"/>
    <col min="14347" max="14348" width="11.42578125" style="65"/>
    <col min="14349" max="14349" width="4.7109375" style="65" customWidth="1"/>
    <col min="14350" max="14350" width="5" style="65" customWidth="1"/>
    <col min="14351" max="14351" width="2.28515625" style="65" customWidth="1"/>
    <col min="14352" max="14352" width="26" style="65" customWidth="1"/>
    <col min="14353" max="14353" width="8" style="65" customWidth="1"/>
    <col min="14354" max="14354" width="1" style="65" customWidth="1"/>
    <col min="14355" max="14355" width="6.7109375" style="65" customWidth="1"/>
    <col min="14356" max="14356" width="1" style="65" customWidth="1"/>
    <col min="14357" max="14357" width="6.7109375" style="65" customWidth="1"/>
    <col min="14358" max="14358" width="1" style="65" customWidth="1"/>
    <col min="14359" max="14359" width="6.7109375" style="65" customWidth="1"/>
    <col min="14360" max="14360" width="1" style="65" customWidth="1"/>
    <col min="14361" max="14361" width="6.7109375" style="65" customWidth="1"/>
    <col min="14362" max="14362" width="1" style="65" customWidth="1"/>
    <col min="14363" max="14363" width="6.7109375" style="65" customWidth="1"/>
    <col min="14364" max="14364" width="1" style="65" customWidth="1"/>
    <col min="14365" max="14366" width="6.7109375" style="65" customWidth="1"/>
    <col min="14367" max="14592" width="11.42578125" style="65"/>
    <col min="14593" max="14595" width="0" style="65" hidden="1" customWidth="1"/>
    <col min="14596" max="14596" width="6.28515625" style="65" customWidth="1"/>
    <col min="14597" max="14597" width="48.28515625" style="65" customWidth="1"/>
    <col min="14598" max="14598" width="21" style="65" customWidth="1"/>
    <col min="14599" max="14599" width="60.28515625" style="65" customWidth="1"/>
    <col min="14600" max="14600" width="5.85546875" style="65" customWidth="1"/>
    <col min="14601" max="14601" width="5.7109375" style="65" customWidth="1"/>
    <col min="14602" max="14602" width="6.28515625" style="65" customWidth="1"/>
    <col min="14603" max="14604" width="11.42578125" style="65"/>
    <col min="14605" max="14605" width="4.7109375" style="65" customWidth="1"/>
    <col min="14606" max="14606" width="5" style="65" customWidth="1"/>
    <col min="14607" max="14607" width="2.28515625" style="65" customWidth="1"/>
    <col min="14608" max="14608" width="26" style="65" customWidth="1"/>
    <col min="14609" max="14609" width="8" style="65" customWidth="1"/>
    <col min="14610" max="14610" width="1" style="65" customWidth="1"/>
    <col min="14611" max="14611" width="6.7109375" style="65" customWidth="1"/>
    <col min="14612" max="14612" width="1" style="65" customWidth="1"/>
    <col min="14613" max="14613" width="6.7109375" style="65" customWidth="1"/>
    <col min="14614" max="14614" width="1" style="65" customWidth="1"/>
    <col min="14615" max="14615" width="6.7109375" style="65" customWidth="1"/>
    <col min="14616" max="14616" width="1" style="65" customWidth="1"/>
    <col min="14617" max="14617" width="6.7109375" style="65" customWidth="1"/>
    <col min="14618" max="14618" width="1" style="65" customWidth="1"/>
    <col min="14619" max="14619" width="6.7109375" style="65" customWidth="1"/>
    <col min="14620" max="14620" width="1" style="65" customWidth="1"/>
    <col min="14621" max="14622" width="6.7109375" style="65" customWidth="1"/>
    <col min="14623" max="14848" width="11.42578125" style="65"/>
    <col min="14849" max="14851" width="0" style="65" hidden="1" customWidth="1"/>
    <col min="14852" max="14852" width="6.28515625" style="65" customWidth="1"/>
    <col min="14853" max="14853" width="48.28515625" style="65" customWidth="1"/>
    <col min="14854" max="14854" width="21" style="65" customWidth="1"/>
    <col min="14855" max="14855" width="60.28515625" style="65" customWidth="1"/>
    <col min="14856" max="14856" width="5.85546875" style="65" customWidth="1"/>
    <col min="14857" max="14857" width="5.7109375" style="65" customWidth="1"/>
    <col min="14858" max="14858" width="6.28515625" style="65" customWidth="1"/>
    <col min="14859" max="14860" width="11.42578125" style="65"/>
    <col min="14861" max="14861" width="4.7109375" style="65" customWidth="1"/>
    <col min="14862" max="14862" width="5" style="65" customWidth="1"/>
    <col min="14863" max="14863" width="2.28515625" style="65" customWidth="1"/>
    <col min="14864" max="14864" width="26" style="65" customWidth="1"/>
    <col min="14865" max="14865" width="8" style="65" customWidth="1"/>
    <col min="14866" max="14866" width="1" style="65" customWidth="1"/>
    <col min="14867" max="14867" width="6.7109375" style="65" customWidth="1"/>
    <col min="14868" max="14868" width="1" style="65" customWidth="1"/>
    <col min="14869" max="14869" width="6.7109375" style="65" customWidth="1"/>
    <col min="14870" max="14870" width="1" style="65" customWidth="1"/>
    <col min="14871" max="14871" width="6.7109375" style="65" customWidth="1"/>
    <col min="14872" max="14872" width="1" style="65" customWidth="1"/>
    <col min="14873" max="14873" width="6.7109375" style="65" customWidth="1"/>
    <col min="14874" max="14874" width="1" style="65" customWidth="1"/>
    <col min="14875" max="14875" width="6.7109375" style="65" customWidth="1"/>
    <col min="14876" max="14876" width="1" style="65" customWidth="1"/>
    <col min="14877" max="14878" width="6.7109375" style="65" customWidth="1"/>
    <col min="14879" max="15104" width="11.42578125" style="65"/>
    <col min="15105" max="15107" width="0" style="65" hidden="1" customWidth="1"/>
    <col min="15108" max="15108" width="6.28515625" style="65" customWidth="1"/>
    <col min="15109" max="15109" width="48.28515625" style="65" customWidth="1"/>
    <col min="15110" max="15110" width="21" style="65" customWidth="1"/>
    <col min="15111" max="15111" width="60.28515625" style="65" customWidth="1"/>
    <col min="15112" max="15112" width="5.85546875" style="65" customWidth="1"/>
    <col min="15113" max="15113" width="5.7109375" style="65" customWidth="1"/>
    <col min="15114" max="15114" width="6.28515625" style="65" customWidth="1"/>
    <col min="15115" max="15116" width="11.42578125" style="65"/>
    <col min="15117" max="15117" width="4.7109375" style="65" customWidth="1"/>
    <col min="15118" max="15118" width="5" style="65" customWidth="1"/>
    <col min="15119" max="15119" width="2.28515625" style="65" customWidth="1"/>
    <col min="15120" max="15120" width="26" style="65" customWidth="1"/>
    <col min="15121" max="15121" width="8" style="65" customWidth="1"/>
    <col min="15122" max="15122" width="1" style="65" customWidth="1"/>
    <col min="15123" max="15123" width="6.7109375" style="65" customWidth="1"/>
    <col min="15124" max="15124" width="1" style="65" customWidth="1"/>
    <col min="15125" max="15125" width="6.7109375" style="65" customWidth="1"/>
    <col min="15126" max="15126" width="1" style="65" customWidth="1"/>
    <col min="15127" max="15127" width="6.7109375" style="65" customWidth="1"/>
    <col min="15128" max="15128" width="1" style="65" customWidth="1"/>
    <col min="15129" max="15129" width="6.7109375" style="65" customWidth="1"/>
    <col min="15130" max="15130" width="1" style="65" customWidth="1"/>
    <col min="15131" max="15131" width="6.7109375" style="65" customWidth="1"/>
    <col min="15132" max="15132" width="1" style="65" customWidth="1"/>
    <col min="15133" max="15134" width="6.7109375" style="65" customWidth="1"/>
    <col min="15135" max="15360" width="11.42578125" style="65"/>
    <col min="15361" max="15363" width="0" style="65" hidden="1" customWidth="1"/>
    <col min="15364" max="15364" width="6.28515625" style="65" customWidth="1"/>
    <col min="15365" max="15365" width="48.28515625" style="65" customWidth="1"/>
    <col min="15366" max="15366" width="21" style="65" customWidth="1"/>
    <col min="15367" max="15367" width="60.28515625" style="65" customWidth="1"/>
    <col min="15368" max="15368" width="5.85546875" style="65" customWidth="1"/>
    <col min="15369" max="15369" width="5.7109375" style="65" customWidth="1"/>
    <col min="15370" max="15370" width="6.28515625" style="65" customWidth="1"/>
    <col min="15371" max="15372" width="11.42578125" style="65"/>
    <col min="15373" max="15373" width="4.7109375" style="65" customWidth="1"/>
    <col min="15374" max="15374" width="5" style="65" customWidth="1"/>
    <col min="15375" max="15375" width="2.28515625" style="65" customWidth="1"/>
    <col min="15376" max="15376" width="26" style="65" customWidth="1"/>
    <col min="15377" max="15377" width="8" style="65" customWidth="1"/>
    <col min="15378" max="15378" width="1" style="65" customWidth="1"/>
    <col min="15379" max="15379" width="6.7109375" style="65" customWidth="1"/>
    <col min="15380" max="15380" width="1" style="65" customWidth="1"/>
    <col min="15381" max="15381" width="6.7109375" style="65" customWidth="1"/>
    <col min="15382" max="15382" width="1" style="65" customWidth="1"/>
    <col min="15383" max="15383" width="6.7109375" style="65" customWidth="1"/>
    <col min="15384" max="15384" width="1" style="65" customWidth="1"/>
    <col min="15385" max="15385" width="6.7109375" style="65" customWidth="1"/>
    <col min="15386" max="15386" width="1" style="65" customWidth="1"/>
    <col min="15387" max="15387" width="6.7109375" style="65" customWidth="1"/>
    <col min="15388" max="15388" width="1" style="65" customWidth="1"/>
    <col min="15389" max="15390" width="6.7109375" style="65" customWidth="1"/>
    <col min="15391" max="15616" width="11.42578125" style="65"/>
    <col min="15617" max="15619" width="0" style="65" hidden="1" customWidth="1"/>
    <col min="15620" max="15620" width="6.28515625" style="65" customWidth="1"/>
    <col min="15621" max="15621" width="48.28515625" style="65" customWidth="1"/>
    <col min="15622" max="15622" width="21" style="65" customWidth="1"/>
    <col min="15623" max="15623" width="60.28515625" style="65" customWidth="1"/>
    <col min="15624" max="15624" width="5.85546875" style="65" customWidth="1"/>
    <col min="15625" max="15625" width="5.7109375" style="65" customWidth="1"/>
    <col min="15626" max="15626" width="6.28515625" style="65" customWidth="1"/>
    <col min="15627" max="15628" width="11.42578125" style="65"/>
    <col min="15629" max="15629" width="4.7109375" style="65" customWidth="1"/>
    <col min="15630" max="15630" width="5" style="65" customWidth="1"/>
    <col min="15631" max="15631" width="2.28515625" style="65" customWidth="1"/>
    <col min="15632" max="15632" width="26" style="65" customWidth="1"/>
    <col min="15633" max="15633" width="8" style="65" customWidth="1"/>
    <col min="15634" max="15634" width="1" style="65" customWidth="1"/>
    <col min="15635" max="15635" width="6.7109375" style="65" customWidth="1"/>
    <col min="15636" max="15636" width="1" style="65" customWidth="1"/>
    <col min="15637" max="15637" width="6.7109375" style="65" customWidth="1"/>
    <col min="15638" max="15638" width="1" style="65" customWidth="1"/>
    <col min="15639" max="15639" width="6.7109375" style="65" customWidth="1"/>
    <col min="15640" max="15640" width="1" style="65" customWidth="1"/>
    <col min="15641" max="15641" width="6.7109375" style="65" customWidth="1"/>
    <col min="15642" max="15642" width="1" style="65" customWidth="1"/>
    <col min="15643" max="15643" width="6.7109375" style="65" customWidth="1"/>
    <col min="15644" max="15644" width="1" style="65" customWidth="1"/>
    <col min="15645" max="15646" width="6.7109375" style="65" customWidth="1"/>
    <col min="15647" max="15872" width="11.42578125" style="65"/>
    <col min="15873" max="15875" width="0" style="65" hidden="1" customWidth="1"/>
    <col min="15876" max="15876" width="6.28515625" style="65" customWidth="1"/>
    <col min="15877" max="15877" width="48.28515625" style="65" customWidth="1"/>
    <col min="15878" max="15878" width="21" style="65" customWidth="1"/>
    <col min="15879" max="15879" width="60.28515625" style="65" customWidth="1"/>
    <col min="15880" max="15880" width="5.85546875" style="65" customWidth="1"/>
    <col min="15881" max="15881" width="5.7109375" style="65" customWidth="1"/>
    <col min="15882" max="15882" width="6.28515625" style="65" customWidth="1"/>
    <col min="15883" max="15884" width="11.42578125" style="65"/>
    <col min="15885" max="15885" width="4.7109375" style="65" customWidth="1"/>
    <col min="15886" max="15886" width="5" style="65" customWidth="1"/>
    <col min="15887" max="15887" width="2.28515625" style="65" customWidth="1"/>
    <col min="15888" max="15888" width="26" style="65" customWidth="1"/>
    <col min="15889" max="15889" width="8" style="65" customWidth="1"/>
    <col min="15890" max="15890" width="1" style="65" customWidth="1"/>
    <col min="15891" max="15891" width="6.7109375" style="65" customWidth="1"/>
    <col min="15892" max="15892" width="1" style="65" customWidth="1"/>
    <col min="15893" max="15893" width="6.7109375" style="65" customWidth="1"/>
    <col min="15894" max="15894" width="1" style="65" customWidth="1"/>
    <col min="15895" max="15895" width="6.7109375" style="65" customWidth="1"/>
    <col min="15896" max="15896" width="1" style="65" customWidth="1"/>
    <col min="15897" max="15897" width="6.7109375" style="65" customWidth="1"/>
    <col min="15898" max="15898" width="1" style="65" customWidth="1"/>
    <col min="15899" max="15899" width="6.7109375" style="65" customWidth="1"/>
    <col min="15900" max="15900" width="1" style="65" customWidth="1"/>
    <col min="15901" max="15902" width="6.7109375" style="65" customWidth="1"/>
    <col min="15903" max="16128" width="11.42578125" style="65"/>
    <col min="16129" max="16131" width="0" style="65" hidden="1" customWidth="1"/>
    <col min="16132" max="16132" width="6.28515625" style="65" customWidth="1"/>
    <col min="16133" max="16133" width="48.28515625" style="65" customWidth="1"/>
    <col min="16134" max="16134" width="21" style="65" customWidth="1"/>
    <col min="16135" max="16135" width="60.28515625" style="65" customWidth="1"/>
    <col min="16136" max="16136" width="5.85546875" style="65" customWidth="1"/>
    <col min="16137" max="16137" width="5.7109375" style="65" customWidth="1"/>
    <col min="16138" max="16138" width="6.28515625" style="65" customWidth="1"/>
    <col min="16139" max="16140" width="11.42578125" style="65"/>
    <col min="16141" max="16141" width="4.7109375" style="65" customWidth="1"/>
    <col min="16142" max="16142" width="5" style="65" customWidth="1"/>
    <col min="16143" max="16143" width="2.28515625" style="65" customWidth="1"/>
    <col min="16144" max="16144" width="26" style="65" customWidth="1"/>
    <col min="16145" max="16145" width="8" style="65" customWidth="1"/>
    <col min="16146" max="16146" width="1" style="65" customWidth="1"/>
    <col min="16147" max="16147" width="6.7109375" style="65" customWidth="1"/>
    <col min="16148" max="16148" width="1" style="65" customWidth="1"/>
    <col min="16149" max="16149" width="6.7109375" style="65" customWidth="1"/>
    <col min="16150" max="16150" width="1" style="65" customWidth="1"/>
    <col min="16151" max="16151" width="6.7109375" style="65" customWidth="1"/>
    <col min="16152" max="16152" width="1" style="65" customWidth="1"/>
    <col min="16153" max="16153" width="6.7109375" style="65" customWidth="1"/>
    <col min="16154" max="16154" width="1" style="65" customWidth="1"/>
    <col min="16155" max="16155" width="6.7109375" style="65" customWidth="1"/>
    <col min="16156" max="16156" width="1" style="65" customWidth="1"/>
    <col min="16157" max="16158" width="6.7109375" style="65" customWidth="1"/>
    <col min="16159" max="16384" width="11.42578125" style="65"/>
  </cols>
  <sheetData>
    <row r="1" spans="1:31" ht="13.5" customHeight="1">
      <c r="D1" s="71"/>
      <c r="E1" s="71"/>
      <c r="F1" s="1003"/>
      <c r="G1" s="240"/>
      <c r="H1" s="240"/>
      <c r="I1" s="240"/>
      <c r="J1" s="1063"/>
      <c r="K1" s="199"/>
      <c r="L1" s="199"/>
    </row>
    <row r="2" spans="1:31" ht="3.75" customHeight="1">
      <c r="A2" s="71"/>
      <c r="B2" s="71"/>
      <c r="C2" s="71"/>
      <c r="D2" s="71"/>
      <c r="E2" s="71"/>
      <c r="F2" s="1003"/>
      <c r="G2" s="240"/>
      <c r="H2" s="240"/>
      <c r="I2" s="240"/>
      <c r="J2" s="240"/>
      <c r="K2" s="199"/>
      <c r="L2" s="199"/>
    </row>
    <row r="3" spans="1:31" ht="12.75" customHeight="1">
      <c r="A3" s="71"/>
      <c r="B3" s="71"/>
      <c r="C3" s="71"/>
      <c r="D3" s="1813" t="s">
        <v>538</v>
      </c>
      <c r="E3" s="1813"/>
      <c r="F3" s="1813"/>
      <c r="G3" s="1813"/>
      <c r="H3" s="1813"/>
      <c r="I3" s="1813"/>
      <c r="J3" s="1813"/>
      <c r="K3" s="199"/>
      <c r="L3" s="71"/>
      <c r="M3" s="71"/>
      <c r="N3" s="1813"/>
      <c r="O3" s="1813"/>
      <c r="P3" s="1813"/>
      <c r="Q3" s="1813"/>
      <c r="R3" s="1813"/>
      <c r="S3" s="1813"/>
      <c r="T3" s="1813"/>
      <c r="U3" s="1813"/>
      <c r="V3" s="1813"/>
      <c r="W3" s="1813"/>
      <c r="X3" s="1813"/>
      <c r="Y3" s="1813"/>
      <c r="Z3" s="1813"/>
      <c r="AA3" s="1813"/>
      <c r="AB3" s="1813"/>
    </row>
    <row r="4" spans="1:31" ht="12.75" customHeight="1">
      <c r="A4" s="71"/>
      <c r="B4" s="71"/>
      <c r="C4" s="71"/>
      <c r="D4" s="1813">
        <v>2015</v>
      </c>
      <c r="E4" s="1813"/>
      <c r="F4" s="1813"/>
      <c r="G4" s="1813"/>
      <c r="H4" s="1813"/>
      <c r="I4" s="1813"/>
      <c r="J4" s="1813"/>
      <c r="K4" s="199"/>
      <c r="L4" s="71"/>
      <c r="M4" s="71"/>
      <c r="N4" s="66"/>
      <c r="O4" s="66"/>
      <c r="P4" s="66"/>
      <c r="Q4" s="66"/>
      <c r="R4" s="66"/>
      <c r="S4" s="66"/>
      <c r="T4" s="66"/>
      <c r="U4" s="66"/>
      <c r="V4" s="66"/>
      <c r="W4" s="66"/>
      <c r="X4" s="66"/>
      <c r="Y4" s="66"/>
      <c r="Z4" s="66"/>
      <c r="AA4" s="66"/>
      <c r="AB4" s="66"/>
    </row>
    <row r="5" spans="1:31" s="71" customFormat="1" ht="12.75" customHeight="1">
      <c r="C5" s="204"/>
      <c r="D5" s="204"/>
      <c r="E5" s="205"/>
      <c r="F5" s="238"/>
      <c r="G5" s="67"/>
      <c r="H5" s="67"/>
      <c r="I5" s="67"/>
      <c r="J5" s="67"/>
      <c r="K5" s="240"/>
      <c r="L5" s="204"/>
      <c r="M5" s="204"/>
      <c r="N5" s="205"/>
      <c r="AD5" s="206"/>
      <c r="AE5" s="206"/>
    </row>
    <row r="6" spans="1:31" s="71" customFormat="1" ht="3" customHeight="1">
      <c r="E6" s="69"/>
      <c r="F6" s="1064"/>
      <c r="G6" s="89"/>
      <c r="H6" s="89"/>
      <c r="I6" s="89"/>
      <c r="J6" s="89"/>
      <c r="K6" s="240"/>
      <c r="N6" s="69"/>
    </row>
    <row r="7" spans="1:31" s="71" customFormat="1" ht="12.75" customHeight="1">
      <c r="D7" s="1856" t="s">
        <v>3</v>
      </c>
      <c r="E7" s="178"/>
      <c r="F7" s="1950" t="s">
        <v>539</v>
      </c>
      <c r="G7" s="1953" t="s">
        <v>540</v>
      </c>
      <c r="H7" s="1857" t="s">
        <v>434</v>
      </c>
      <c r="I7" s="1857"/>
      <c r="J7" s="1065"/>
      <c r="K7" s="240"/>
      <c r="N7" s="69"/>
    </row>
    <row r="8" spans="1:31" ht="12.75" customHeight="1">
      <c r="A8" s="71"/>
      <c r="B8" s="71"/>
      <c r="C8" s="78"/>
      <c r="D8" s="1872"/>
      <c r="E8" s="97" t="s">
        <v>116</v>
      </c>
      <c r="F8" s="1951"/>
      <c r="G8" s="1954"/>
      <c r="H8" s="1873"/>
      <c r="I8" s="1873"/>
      <c r="J8" s="1066"/>
      <c r="K8" s="199"/>
      <c r="L8" s="78"/>
    </row>
    <row r="9" spans="1:31">
      <c r="A9" s="71"/>
      <c r="B9" s="71"/>
      <c r="C9" s="71"/>
      <c r="D9" s="1892"/>
      <c r="E9" s="72"/>
      <c r="F9" s="1952"/>
      <c r="G9" s="1936"/>
      <c r="H9" s="302" t="s">
        <v>19</v>
      </c>
      <c r="I9" s="302" t="s">
        <v>20</v>
      </c>
      <c r="J9" s="1067" t="s">
        <v>21</v>
      </c>
      <c r="K9" s="199"/>
      <c r="L9" s="71"/>
    </row>
    <row r="10" spans="1:31">
      <c r="A10" s="71"/>
      <c r="B10" s="71"/>
      <c r="C10" s="71"/>
      <c r="D10" s="1862">
        <v>1401</v>
      </c>
      <c r="E10" s="1068" t="s">
        <v>541</v>
      </c>
      <c r="F10" s="1069"/>
      <c r="G10" s="1070"/>
      <c r="H10" s="1071"/>
      <c r="I10" s="1071"/>
      <c r="J10" s="1072"/>
      <c r="K10" s="199"/>
      <c r="L10" s="71"/>
    </row>
    <row r="11" spans="1:31" ht="22.5">
      <c r="A11" s="71"/>
      <c r="B11" s="71"/>
      <c r="C11" s="71"/>
      <c r="D11" s="1862"/>
      <c r="E11" s="1955" t="s">
        <v>542</v>
      </c>
      <c r="F11" s="1073" t="s">
        <v>543</v>
      </c>
      <c r="G11" s="1074" t="s">
        <v>544</v>
      </c>
      <c r="H11" s="1075">
        <v>200</v>
      </c>
      <c r="I11" s="1076">
        <v>150</v>
      </c>
      <c r="J11" s="1076">
        <f t="shared" ref="J11:J20" si="0">SUM(H11:I11)</f>
        <v>350</v>
      </c>
      <c r="K11" s="199"/>
      <c r="L11" s="71"/>
    </row>
    <row r="12" spans="1:31" ht="22.5">
      <c r="A12" s="71"/>
      <c r="B12" s="71"/>
      <c r="C12" s="71"/>
      <c r="D12" s="1862"/>
      <c r="E12" s="1957"/>
      <c r="F12" s="1077" t="s">
        <v>545</v>
      </c>
      <c r="G12" s="1078" t="s">
        <v>546</v>
      </c>
      <c r="H12" s="1076">
        <v>50</v>
      </c>
      <c r="I12" s="1076">
        <v>50</v>
      </c>
      <c r="J12" s="1076">
        <f t="shared" si="0"/>
        <v>100</v>
      </c>
      <c r="K12" s="199"/>
      <c r="L12" s="71"/>
    </row>
    <row r="13" spans="1:31" ht="22.5">
      <c r="A13" s="71"/>
      <c r="B13" s="71"/>
      <c r="C13" s="71"/>
      <c r="D13" s="1862"/>
      <c r="E13" s="1957"/>
      <c r="F13" s="1077" t="s">
        <v>547</v>
      </c>
      <c r="G13" s="1079" t="s">
        <v>548</v>
      </c>
      <c r="H13" s="1080">
        <v>75</v>
      </c>
      <c r="I13" s="1080">
        <v>50</v>
      </c>
      <c r="J13" s="1076">
        <f t="shared" si="0"/>
        <v>125</v>
      </c>
      <c r="K13" s="199"/>
      <c r="L13" s="71"/>
    </row>
    <row r="14" spans="1:31" ht="22.5">
      <c r="A14" s="71"/>
      <c r="B14" s="71"/>
      <c r="C14" s="71"/>
      <c r="D14" s="1862"/>
      <c r="E14" s="1955" t="s">
        <v>549</v>
      </c>
      <c r="F14" s="1077" t="s">
        <v>550</v>
      </c>
      <c r="G14" s="1078" t="s">
        <v>551</v>
      </c>
      <c r="H14" s="1081">
        <v>249</v>
      </c>
      <c r="I14" s="1081"/>
      <c r="J14" s="1076">
        <f t="shared" si="0"/>
        <v>249</v>
      </c>
      <c r="K14" s="199"/>
      <c r="L14" s="71"/>
    </row>
    <row r="15" spans="1:31" ht="22.5">
      <c r="A15" s="71"/>
      <c r="B15" s="71"/>
      <c r="C15" s="71"/>
      <c r="D15" s="1862"/>
      <c r="E15" s="1957"/>
      <c r="F15" s="1077" t="s">
        <v>552</v>
      </c>
      <c r="G15" s="1078" t="s">
        <v>553</v>
      </c>
      <c r="H15" s="1081">
        <v>110</v>
      </c>
      <c r="I15" s="1081">
        <v>100</v>
      </c>
      <c r="J15" s="1076">
        <f t="shared" si="0"/>
        <v>210</v>
      </c>
      <c r="K15" s="199"/>
      <c r="L15" s="71"/>
    </row>
    <row r="16" spans="1:31" ht="22.5">
      <c r="A16" s="71"/>
      <c r="B16" s="71"/>
      <c r="C16" s="71"/>
      <c r="D16" s="1862"/>
      <c r="E16" s="1957"/>
      <c r="F16" s="1077" t="s">
        <v>552</v>
      </c>
      <c r="G16" s="1079" t="s">
        <v>554</v>
      </c>
      <c r="H16" s="1081">
        <v>120</v>
      </c>
      <c r="I16" s="1081">
        <v>100</v>
      </c>
      <c r="J16" s="1076">
        <f t="shared" si="0"/>
        <v>220</v>
      </c>
      <c r="K16" s="199"/>
      <c r="L16" s="71"/>
    </row>
    <row r="17" spans="1:12" ht="22.5">
      <c r="A17" s="71"/>
      <c r="B17" s="71"/>
      <c r="C17" s="71"/>
      <c r="D17" s="1862"/>
      <c r="E17" s="1956"/>
      <c r="F17" s="1077" t="s">
        <v>552</v>
      </c>
      <c r="G17" s="1078" t="s">
        <v>555</v>
      </c>
      <c r="H17" s="1080">
        <v>100</v>
      </c>
      <c r="I17" s="1080">
        <v>100</v>
      </c>
      <c r="J17" s="1076">
        <f t="shared" si="0"/>
        <v>200</v>
      </c>
      <c r="K17" s="199"/>
      <c r="L17" s="71"/>
    </row>
    <row r="18" spans="1:12" ht="33.75">
      <c r="A18" s="71"/>
      <c r="B18" s="71"/>
      <c r="C18" s="71"/>
      <c r="D18" s="1862"/>
      <c r="E18" s="1955" t="s">
        <v>26</v>
      </c>
      <c r="F18" s="1082" t="s">
        <v>556</v>
      </c>
      <c r="G18" s="1078" t="s">
        <v>557</v>
      </c>
      <c r="H18" s="1076">
        <v>627</v>
      </c>
      <c r="I18" s="1076">
        <v>599</v>
      </c>
      <c r="J18" s="1076">
        <f t="shared" si="0"/>
        <v>1226</v>
      </c>
      <c r="K18" s="199"/>
      <c r="L18" s="71"/>
    </row>
    <row r="19" spans="1:12" ht="33.75">
      <c r="A19" s="71"/>
      <c r="B19" s="71"/>
      <c r="C19" s="71"/>
      <c r="D19" s="1862"/>
      <c r="E19" s="1957"/>
      <c r="F19" s="1082" t="s">
        <v>556</v>
      </c>
      <c r="G19" s="1078" t="s">
        <v>558</v>
      </c>
      <c r="H19" s="1076">
        <v>35</v>
      </c>
      <c r="I19" s="1076"/>
      <c r="J19" s="1076">
        <f t="shared" si="0"/>
        <v>35</v>
      </c>
      <c r="K19" s="199"/>
      <c r="L19" s="71"/>
    </row>
    <row r="20" spans="1:12">
      <c r="A20" s="71"/>
      <c r="B20" s="71"/>
      <c r="C20" s="71"/>
      <c r="D20" s="1862"/>
      <c r="E20" s="1957"/>
      <c r="F20" s="1082" t="s">
        <v>556</v>
      </c>
      <c r="G20" s="1083" t="s">
        <v>559</v>
      </c>
      <c r="H20" s="1076">
        <v>260</v>
      </c>
      <c r="I20" s="1076">
        <v>270</v>
      </c>
      <c r="J20" s="1076">
        <f t="shared" si="0"/>
        <v>530</v>
      </c>
      <c r="K20" s="199"/>
      <c r="L20" s="71"/>
    </row>
    <row r="21" spans="1:12">
      <c r="A21" s="71"/>
      <c r="B21" s="71"/>
      <c r="C21" s="71"/>
      <c r="D21" s="1861">
        <v>1402</v>
      </c>
      <c r="E21" s="1084" t="s">
        <v>560</v>
      </c>
      <c r="F21" s="1085"/>
      <c r="G21" s="603"/>
      <c r="H21" s="139"/>
      <c r="I21" s="139"/>
      <c r="J21" s="140"/>
      <c r="K21" s="199"/>
      <c r="L21" s="199"/>
    </row>
    <row r="22" spans="1:12">
      <c r="A22" s="71"/>
      <c r="B22" s="71"/>
      <c r="C22" s="343"/>
      <c r="D22" s="1862"/>
      <c r="E22" s="1955" t="s">
        <v>561</v>
      </c>
      <c r="F22" s="1077" t="s">
        <v>547</v>
      </c>
      <c r="G22" s="1083" t="s">
        <v>562</v>
      </c>
      <c r="H22" s="1076">
        <v>25</v>
      </c>
      <c r="I22" s="1076">
        <v>25</v>
      </c>
      <c r="J22" s="1076">
        <f t="shared" ref="J22:J35" si="1">SUM(H22:I22)</f>
        <v>50</v>
      </c>
      <c r="K22" s="199"/>
      <c r="L22" s="199"/>
    </row>
    <row r="23" spans="1:12">
      <c r="A23" s="71"/>
      <c r="B23" s="71"/>
      <c r="C23" s="343"/>
      <c r="D23" s="1862"/>
      <c r="E23" s="1957"/>
      <c r="F23" s="1077" t="s">
        <v>547</v>
      </c>
      <c r="G23" s="1078" t="s">
        <v>563</v>
      </c>
      <c r="H23" s="1076">
        <v>50</v>
      </c>
      <c r="I23" s="1076">
        <v>50</v>
      </c>
      <c r="J23" s="1076">
        <f t="shared" si="1"/>
        <v>100</v>
      </c>
      <c r="K23" s="199"/>
      <c r="L23" s="199"/>
    </row>
    <row r="24" spans="1:12">
      <c r="A24" s="71"/>
      <c r="B24" s="71"/>
      <c r="C24" s="343"/>
      <c r="D24" s="1862"/>
      <c r="E24" s="1957"/>
      <c r="F24" s="1077" t="s">
        <v>547</v>
      </c>
      <c r="G24" s="1086" t="s">
        <v>564</v>
      </c>
      <c r="H24" s="1076">
        <v>8</v>
      </c>
      <c r="I24" s="1076">
        <v>7</v>
      </c>
      <c r="J24" s="1076">
        <f t="shared" si="1"/>
        <v>15</v>
      </c>
      <c r="K24" s="199"/>
      <c r="L24" s="199"/>
    </row>
    <row r="25" spans="1:12">
      <c r="A25" s="71"/>
      <c r="B25" s="71"/>
      <c r="C25" s="71"/>
      <c r="D25" s="1862"/>
      <c r="E25" s="1956"/>
      <c r="F25" s="1077" t="s">
        <v>547</v>
      </c>
      <c r="G25" s="1083" t="s">
        <v>565</v>
      </c>
      <c r="H25" s="1080">
        <v>50</v>
      </c>
      <c r="I25" s="1080">
        <v>50</v>
      </c>
      <c r="J25" s="1076">
        <f t="shared" si="1"/>
        <v>100</v>
      </c>
      <c r="K25" s="199"/>
      <c r="L25" s="199"/>
    </row>
    <row r="26" spans="1:12" ht="45">
      <c r="A26" s="71"/>
      <c r="B26" s="71"/>
      <c r="C26" s="71"/>
      <c r="D26" s="1862"/>
      <c r="E26" s="1955" t="s">
        <v>566</v>
      </c>
      <c r="F26" s="1958" t="s">
        <v>567</v>
      </c>
      <c r="G26" s="1078" t="s">
        <v>568</v>
      </c>
      <c r="H26" s="1080">
        <v>100</v>
      </c>
      <c r="I26" s="1080">
        <v>100</v>
      </c>
      <c r="J26" s="1076">
        <f t="shared" si="1"/>
        <v>200</v>
      </c>
      <c r="K26" s="199"/>
      <c r="L26" s="199"/>
    </row>
    <row r="27" spans="1:12" ht="22.5">
      <c r="A27" s="71"/>
      <c r="B27" s="71"/>
      <c r="C27" s="71"/>
      <c r="D27" s="1862"/>
      <c r="E27" s="1957"/>
      <c r="F27" s="1959"/>
      <c r="G27" s="1078" t="s">
        <v>569</v>
      </c>
      <c r="H27" s="1080">
        <v>25</v>
      </c>
      <c r="I27" s="1080">
        <v>25</v>
      </c>
      <c r="J27" s="1076">
        <f t="shared" si="1"/>
        <v>50</v>
      </c>
      <c r="K27" s="199"/>
      <c r="L27" s="199"/>
    </row>
    <row r="28" spans="1:12" ht="22.5">
      <c r="A28" s="343"/>
      <c r="B28" s="343"/>
      <c r="C28" s="343"/>
      <c r="D28" s="1862"/>
      <c r="E28" s="1956"/>
      <c r="F28" s="1960"/>
      <c r="G28" s="1078" t="s">
        <v>570</v>
      </c>
      <c r="H28" s="1080">
        <v>150</v>
      </c>
      <c r="I28" s="1080">
        <v>150</v>
      </c>
      <c r="J28" s="1076">
        <f t="shared" si="1"/>
        <v>300</v>
      </c>
      <c r="K28" s="199"/>
      <c r="L28" s="199"/>
    </row>
    <row r="29" spans="1:12" ht="22.5">
      <c r="A29" s="343"/>
      <c r="B29" s="343"/>
      <c r="C29" s="343"/>
      <c r="D29" s="1862"/>
      <c r="E29" s="1961" t="s">
        <v>480</v>
      </c>
      <c r="F29" s="1077" t="s">
        <v>571</v>
      </c>
      <c r="G29" s="1078" t="s">
        <v>572</v>
      </c>
      <c r="H29" s="1076">
        <v>75</v>
      </c>
      <c r="I29" s="1076">
        <v>25</v>
      </c>
      <c r="J29" s="1076">
        <f t="shared" si="1"/>
        <v>100</v>
      </c>
      <c r="K29" s="199"/>
      <c r="L29" s="199"/>
    </row>
    <row r="30" spans="1:12">
      <c r="A30" s="71"/>
      <c r="B30" s="71"/>
      <c r="C30" s="71"/>
      <c r="D30" s="1862"/>
      <c r="E30" s="1962"/>
      <c r="F30" s="1077" t="s">
        <v>573</v>
      </c>
      <c r="G30" s="1086" t="s">
        <v>574</v>
      </c>
      <c r="H30" s="1080">
        <v>0</v>
      </c>
      <c r="I30" s="1080">
        <v>0</v>
      </c>
      <c r="J30" s="1076">
        <f t="shared" si="1"/>
        <v>0</v>
      </c>
      <c r="K30" s="199"/>
      <c r="L30" s="199"/>
    </row>
    <row r="31" spans="1:12">
      <c r="A31" s="71"/>
      <c r="B31" s="71"/>
      <c r="C31" s="71"/>
      <c r="D31" s="1862"/>
      <c r="E31" s="1963" t="s">
        <v>575</v>
      </c>
      <c r="F31" s="1087" t="s">
        <v>0</v>
      </c>
      <c r="G31" s="1083" t="s">
        <v>576</v>
      </c>
      <c r="H31" s="1076">
        <v>50</v>
      </c>
      <c r="I31" s="1076">
        <v>50</v>
      </c>
      <c r="J31" s="1076">
        <f>SUM(H31:I31)</f>
        <v>100</v>
      </c>
      <c r="K31" s="199"/>
      <c r="L31" s="199"/>
    </row>
    <row r="32" spans="1:12">
      <c r="A32" s="71"/>
      <c r="B32" s="71"/>
      <c r="C32" s="71"/>
      <c r="D32" s="1862"/>
      <c r="E32" s="1964"/>
      <c r="F32" s="1087" t="s">
        <v>0</v>
      </c>
      <c r="G32" s="1088" t="s">
        <v>577</v>
      </c>
      <c r="H32" s="1076">
        <v>60</v>
      </c>
      <c r="I32" s="1076">
        <v>60</v>
      </c>
      <c r="J32" s="1076">
        <f>SUM(H32:I32)</f>
        <v>120</v>
      </c>
      <c r="K32" s="199"/>
      <c r="L32" s="199"/>
    </row>
    <row r="33" spans="1:14" ht="22.5">
      <c r="A33" s="71"/>
      <c r="B33" s="71"/>
      <c r="C33" s="71"/>
      <c r="D33" s="1862"/>
      <c r="E33" s="1965"/>
      <c r="F33" s="1087" t="s">
        <v>0</v>
      </c>
      <c r="G33" s="1078" t="s">
        <v>578</v>
      </c>
      <c r="H33" s="1076">
        <v>25</v>
      </c>
      <c r="I33" s="1076">
        <v>7</v>
      </c>
      <c r="J33" s="1076">
        <f>SUM(H33:I33)</f>
        <v>32</v>
      </c>
      <c r="K33" s="199"/>
      <c r="L33" s="199"/>
    </row>
    <row r="34" spans="1:14" ht="22.5">
      <c r="A34" s="71"/>
      <c r="B34" s="71"/>
      <c r="C34" s="71"/>
      <c r="D34" s="1862"/>
      <c r="E34" s="1089" t="s">
        <v>70</v>
      </c>
      <c r="F34" s="1077" t="s">
        <v>579</v>
      </c>
      <c r="G34" s="1079" t="s">
        <v>580</v>
      </c>
      <c r="H34" s="1076">
        <v>107</v>
      </c>
      <c r="I34" s="1076">
        <v>105</v>
      </c>
      <c r="J34" s="1076">
        <f t="shared" si="1"/>
        <v>212</v>
      </c>
      <c r="K34" s="199"/>
      <c r="L34" s="199"/>
    </row>
    <row r="35" spans="1:14" ht="22.5">
      <c r="A35" s="71"/>
      <c r="B35" s="71"/>
      <c r="C35" s="71"/>
      <c r="D35" s="1862"/>
      <c r="E35" s="1090" t="s">
        <v>581</v>
      </c>
      <c r="F35" s="1077" t="s">
        <v>579</v>
      </c>
      <c r="G35" s="1078" t="s">
        <v>582</v>
      </c>
      <c r="H35" s="1076">
        <v>0</v>
      </c>
      <c r="I35" s="1076">
        <v>100</v>
      </c>
      <c r="J35" s="1076">
        <f t="shared" si="1"/>
        <v>100</v>
      </c>
      <c r="K35" s="199"/>
      <c r="L35" s="199"/>
    </row>
    <row r="36" spans="1:14">
      <c r="A36" s="71"/>
      <c r="B36" s="71"/>
      <c r="C36" s="343"/>
      <c r="D36" s="1861">
        <v>1403</v>
      </c>
      <c r="E36" s="113" t="s">
        <v>583</v>
      </c>
      <c r="F36" s="1091"/>
      <c r="G36" s="130"/>
      <c r="H36" s="1092"/>
      <c r="I36" s="1092"/>
      <c r="J36" s="1093"/>
      <c r="K36" s="199"/>
      <c r="L36" s="199"/>
    </row>
    <row r="37" spans="1:14" ht="22.5">
      <c r="A37" s="71"/>
      <c r="B37" s="71"/>
      <c r="C37" s="343"/>
      <c r="D37" s="1862"/>
      <c r="E37" s="1966" t="s">
        <v>39</v>
      </c>
      <c r="F37" s="1077" t="s">
        <v>584</v>
      </c>
      <c r="G37" s="1094" t="s">
        <v>585</v>
      </c>
      <c r="H37" s="1080">
        <v>150</v>
      </c>
      <c r="I37" s="1080">
        <v>80</v>
      </c>
      <c r="J37" s="1076">
        <f>SUM(H37:I37)</f>
        <v>230</v>
      </c>
      <c r="K37" s="199"/>
      <c r="L37" s="199"/>
    </row>
    <row r="38" spans="1:14" ht="22.5">
      <c r="A38" s="71"/>
      <c r="B38" s="71"/>
      <c r="C38" s="343"/>
      <c r="D38" s="1863"/>
      <c r="E38" s="1967"/>
      <c r="F38" s="1077" t="s">
        <v>584</v>
      </c>
      <c r="G38" s="1078" t="s">
        <v>586</v>
      </c>
      <c r="H38" s="1080">
        <v>15</v>
      </c>
      <c r="I38" s="1080">
        <v>14</v>
      </c>
      <c r="J38" s="1076">
        <f>SUM(H38:I38)</f>
        <v>29</v>
      </c>
      <c r="K38" s="199"/>
      <c r="L38" s="199"/>
    </row>
    <row r="39" spans="1:14">
      <c r="A39" s="71"/>
      <c r="B39" s="71"/>
      <c r="C39" s="343"/>
      <c r="D39" s="1861">
        <v>1404</v>
      </c>
      <c r="E39" s="113" t="s">
        <v>42</v>
      </c>
      <c r="F39" s="1085"/>
      <c r="G39" s="130"/>
      <c r="H39" s="1095"/>
      <c r="I39" s="1095"/>
      <c r="J39" s="1096"/>
      <c r="K39" s="199"/>
      <c r="L39" s="199"/>
    </row>
    <row r="40" spans="1:14" ht="22.5">
      <c r="A40" s="71"/>
      <c r="B40" s="71"/>
      <c r="C40" s="343"/>
      <c r="D40" s="1862"/>
      <c r="E40" s="1097" t="s">
        <v>43</v>
      </c>
      <c r="F40" s="1077" t="s">
        <v>587</v>
      </c>
      <c r="G40" s="1078" t="s">
        <v>588</v>
      </c>
      <c r="H40" s="1076">
        <v>30</v>
      </c>
      <c r="I40" s="1076">
        <v>30</v>
      </c>
      <c r="J40" s="1098">
        <f>SUM(H40:I40)</f>
        <v>60</v>
      </c>
      <c r="K40" s="199"/>
      <c r="L40" s="199"/>
    </row>
    <row r="41" spans="1:14" ht="33.75">
      <c r="C41" s="71"/>
      <c r="D41" s="1862"/>
      <c r="E41" s="1955" t="s">
        <v>589</v>
      </c>
      <c r="F41" s="1089" t="s">
        <v>590</v>
      </c>
      <c r="G41" s="1079" t="s">
        <v>591</v>
      </c>
      <c r="H41" s="1080">
        <v>500</v>
      </c>
      <c r="I41" s="1080">
        <v>500</v>
      </c>
      <c r="J41" s="1098">
        <f>SUM(H41:I41)</f>
        <v>1000</v>
      </c>
    </row>
    <row r="42" spans="1:14">
      <c r="C42" s="71"/>
      <c r="D42" s="1863"/>
      <c r="E42" s="1956"/>
      <c r="F42" s="1077" t="s">
        <v>592</v>
      </c>
      <c r="G42" s="1074" t="s">
        <v>593</v>
      </c>
      <c r="H42" s="1076">
        <v>651</v>
      </c>
      <c r="I42" s="1076">
        <v>601</v>
      </c>
      <c r="J42" s="1076">
        <f>SUM(H42:I42)</f>
        <v>1252</v>
      </c>
    </row>
    <row r="43" spans="1:14">
      <c r="C43" s="71"/>
      <c r="D43" s="1099"/>
      <c r="E43" s="71"/>
      <c r="F43" s="238"/>
      <c r="G43" s="71"/>
      <c r="H43" s="71"/>
      <c r="I43" s="1974" t="s">
        <v>185</v>
      </c>
      <c r="J43" s="1974"/>
    </row>
    <row r="44" spans="1:14">
      <c r="C44" s="71"/>
      <c r="D44" s="1099"/>
      <c r="E44" s="71"/>
      <c r="F44" s="238"/>
      <c r="G44" s="71"/>
      <c r="H44" s="71"/>
      <c r="I44" s="71"/>
      <c r="J44" s="71"/>
    </row>
    <row r="45" spans="1:14">
      <c r="C45" s="71"/>
      <c r="D45" s="1099"/>
      <c r="E45" s="71"/>
      <c r="F45" s="238"/>
      <c r="G45" s="71"/>
      <c r="H45" s="71"/>
      <c r="I45" s="1975" t="s">
        <v>325</v>
      </c>
      <c r="J45" s="1975"/>
    </row>
    <row r="46" spans="1:14" s="71" customFormat="1" ht="12.75" customHeight="1">
      <c r="D46" s="1856" t="s">
        <v>3</v>
      </c>
      <c r="E46" s="178"/>
      <c r="F46" s="1950" t="s">
        <v>539</v>
      </c>
      <c r="G46" s="1953" t="s">
        <v>540</v>
      </c>
      <c r="H46" s="1857" t="s">
        <v>434</v>
      </c>
      <c r="I46" s="1857"/>
      <c r="J46" s="1065"/>
      <c r="K46" s="240"/>
      <c r="N46" s="69"/>
    </row>
    <row r="47" spans="1:14" ht="12.75" customHeight="1">
      <c r="A47" s="71"/>
      <c r="B47" s="71"/>
      <c r="C47" s="78"/>
      <c r="D47" s="1872"/>
      <c r="E47" s="97" t="s">
        <v>116</v>
      </c>
      <c r="F47" s="1951"/>
      <c r="G47" s="1954"/>
      <c r="H47" s="1873"/>
      <c r="I47" s="1873"/>
      <c r="J47" s="1066"/>
      <c r="K47" s="199"/>
      <c r="L47" s="78"/>
    </row>
    <row r="48" spans="1:14">
      <c r="A48" s="71"/>
      <c r="B48" s="71"/>
      <c r="C48" s="71"/>
      <c r="D48" s="1892"/>
      <c r="E48" s="72"/>
      <c r="F48" s="1952"/>
      <c r="G48" s="1936"/>
      <c r="H48" s="302" t="s">
        <v>19</v>
      </c>
      <c r="I48" s="302" t="s">
        <v>20</v>
      </c>
      <c r="J48" s="1067" t="s">
        <v>21</v>
      </c>
      <c r="K48" s="199"/>
      <c r="L48" s="71"/>
    </row>
    <row r="49" spans="1:12">
      <c r="A49" s="71"/>
      <c r="B49" s="71"/>
      <c r="C49" s="71"/>
      <c r="D49" s="1819">
        <v>1405</v>
      </c>
      <c r="E49" s="1100" t="s">
        <v>45</v>
      </c>
      <c r="F49" s="1101"/>
      <c r="G49" s="1102"/>
      <c r="H49" s="1103"/>
      <c r="I49" s="1103"/>
      <c r="J49" s="1104"/>
      <c r="K49" s="199"/>
      <c r="L49" s="71"/>
    </row>
    <row r="50" spans="1:12">
      <c r="C50" s="71"/>
      <c r="D50" s="1820"/>
      <c r="E50" s="1097" t="s">
        <v>47</v>
      </c>
      <c r="F50" s="1077" t="s">
        <v>594</v>
      </c>
      <c r="G50" s="1083" t="s">
        <v>595</v>
      </c>
      <c r="H50" s="1076">
        <v>0</v>
      </c>
      <c r="I50" s="1076">
        <v>0</v>
      </c>
      <c r="J50" s="1076">
        <f>SUM(H50:I50)</f>
        <v>0</v>
      </c>
    </row>
    <row r="51" spans="1:12">
      <c r="C51" s="71"/>
      <c r="D51" s="1820"/>
      <c r="E51" s="1955" t="s">
        <v>48</v>
      </c>
      <c r="F51" s="1077" t="s">
        <v>547</v>
      </c>
      <c r="G51" s="1074" t="s">
        <v>596</v>
      </c>
      <c r="H51" s="1076">
        <v>235</v>
      </c>
      <c r="I51" s="1076">
        <v>242</v>
      </c>
      <c r="J51" s="1076">
        <f t="shared" ref="J51:J56" si="2">SUM(H51:I51)</f>
        <v>477</v>
      </c>
    </row>
    <row r="52" spans="1:12" ht="22.5">
      <c r="C52" s="71"/>
      <c r="D52" s="1820"/>
      <c r="E52" s="1957"/>
      <c r="F52" s="1077" t="s">
        <v>547</v>
      </c>
      <c r="G52" s="1105" t="s">
        <v>597</v>
      </c>
      <c r="H52" s="1076">
        <v>200</v>
      </c>
      <c r="I52" s="1076">
        <v>100</v>
      </c>
      <c r="J52" s="1076">
        <f t="shared" si="2"/>
        <v>300</v>
      </c>
    </row>
    <row r="53" spans="1:12" ht="22.5">
      <c r="A53" s="65">
        <v>5</v>
      </c>
      <c r="B53" s="65">
        <v>5</v>
      </c>
      <c r="C53" s="71">
        <v>11</v>
      </c>
      <c r="D53" s="1820"/>
      <c r="E53" s="1957"/>
      <c r="F53" s="1077" t="s">
        <v>598</v>
      </c>
      <c r="G53" s="1105" t="s">
        <v>599</v>
      </c>
      <c r="H53" s="1080">
        <v>20</v>
      </c>
      <c r="I53" s="1080">
        <v>10</v>
      </c>
      <c r="J53" s="1076">
        <f t="shared" si="2"/>
        <v>30</v>
      </c>
    </row>
    <row r="54" spans="1:12" ht="22.5">
      <c r="C54" s="71"/>
      <c r="D54" s="1820"/>
      <c r="E54" s="1957"/>
      <c r="F54" s="1077" t="s">
        <v>547</v>
      </c>
      <c r="G54" s="1106" t="s">
        <v>600</v>
      </c>
      <c r="H54" s="1080">
        <v>25</v>
      </c>
      <c r="I54" s="1080">
        <v>25</v>
      </c>
      <c r="J54" s="1076">
        <f t="shared" si="2"/>
        <v>50</v>
      </c>
    </row>
    <row r="55" spans="1:12">
      <c r="C55" s="71"/>
      <c r="D55" s="1820"/>
      <c r="E55" s="1957"/>
      <c r="F55" s="1077" t="s">
        <v>547</v>
      </c>
      <c r="G55" s="1083" t="s">
        <v>601</v>
      </c>
      <c r="H55" s="1080">
        <v>50</v>
      </c>
      <c r="I55" s="1080">
        <v>25</v>
      </c>
      <c r="J55" s="1076">
        <f t="shared" si="2"/>
        <v>75</v>
      </c>
    </row>
    <row r="56" spans="1:12">
      <c r="C56" s="71"/>
      <c r="D56" s="1855"/>
      <c r="E56" s="1956"/>
      <c r="F56" s="1077" t="s">
        <v>547</v>
      </c>
      <c r="G56" s="1074" t="s">
        <v>602</v>
      </c>
      <c r="H56" s="1080">
        <v>150</v>
      </c>
      <c r="I56" s="1080">
        <v>150</v>
      </c>
      <c r="J56" s="1076">
        <f t="shared" si="2"/>
        <v>300</v>
      </c>
    </row>
    <row r="57" spans="1:12">
      <c r="C57" s="71"/>
      <c r="D57" s="1821">
        <v>1406</v>
      </c>
      <c r="E57" s="1100" t="s">
        <v>50</v>
      </c>
      <c r="F57" s="1102"/>
      <c r="G57" s="1102"/>
      <c r="H57" s="1103"/>
      <c r="I57" s="1103"/>
      <c r="J57" s="1104"/>
    </row>
    <row r="58" spans="1:12" ht="22.5">
      <c r="C58" s="71"/>
      <c r="D58" s="1822"/>
      <c r="E58" s="1976" t="s">
        <v>401</v>
      </c>
      <c r="F58" s="1077" t="s">
        <v>547</v>
      </c>
      <c r="G58" s="1078" t="s">
        <v>603</v>
      </c>
      <c r="H58" s="1107">
        <v>1968</v>
      </c>
      <c r="I58" s="1107">
        <v>1953</v>
      </c>
      <c r="J58" s="1076">
        <f t="shared" ref="J58:J66" si="3">SUM(H58:I58)</f>
        <v>3921</v>
      </c>
    </row>
    <row r="59" spans="1:12" ht="22.5">
      <c r="C59" s="71"/>
      <c r="D59" s="1822"/>
      <c r="E59" s="1977"/>
      <c r="F59" s="1077" t="s">
        <v>604</v>
      </c>
      <c r="G59" s="1078" t="s">
        <v>605</v>
      </c>
      <c r="H59" s="1080">
        <v>50</v>
      </c>
      <c r="I59" s="1080">
        <v>50</v>
      </c>
      <c r="J59" s="1076">
        <f t="shared" si="3"/>
        <v>100</v>
      </c>
    </row>
    <row r="60" spans="1:12" ht="22.5">
      <c r="A60" s="65">
        <v>6</v>
      </c>
      <c r="B60" s="65">
        <v>2</v>
      </c>
      <c r="C60" s="71">
        <v>11</v>
      </c>
      <c r="D60" s="1822"/>
      <c r="E60" s="1977"/>
      <c r="F60" s="1108" t="s">
        <v>547</v>
      </c>
      <c r="G60" s="1094" t="s">
        <v>606</v>
      </c>
      <c r="H60" s="1080">
        <v>100</v>
      </c>
      <c r="I60" s="1080">
        <v>100</v>
      </c>
      <c r="J60" s="1076">
        <f t="shared" si="3"/>
        <v>200</v>
      </c>
    </row>
    <row r="61" spans="1:12">
      <c r="C61" s="71"/>
      <c r="D61" s="1822"/>
      <c r="E61" s="1977"/>
      <c r="F61" s="1077" t="s">
        <v>607</v>
      </c>
      <c r="G61" s="1083" t="s">
        <v>608</v>
      </c>
      <c r="H61" s="1080">
        <v>1081</v>
      </c>
      <c r="I61" s="1080">
        <v>1055</v>
      </c>
      <c r="J61" s="1076">
        <f t="shared" si="3"/>
        <v>2136</v>
      </c>
    </row>
    <row r="62" spans="1:12" ht="22.5">
      <c r="C62" s="71"/>
      <c r="D62" s="1822"/>
      <c r="E62" s="1977"/>
      <c r="F62" s="1108" t="s">
        <v>547</v>
      </c>
      <c r="G62" s="1109" t="s">
        <v>609</v>
      </c>
      <c r="H62" s="1080">
        <v>750</v>
      </c>
      <c r="I62" s="1080">
        <v>750</v>
      </c>
      <c r="J62" s="1076">
        <f t="shared" si="3"/>
        <v>1500</v>
      </c>
    </row>
    <row r="63" spans="1:12">
      <c r="C63" s="71"/>
      <c r="D63" s="1822"/>
      <c r="E63" s="1978"/>
      <c r="F63" s="1108" t="s">
        <v>547</v>
      </c>
      <c r="G63" s="1083" t="s">
        <v>610</v>
      </c>
      <c r="H63" s="1080">
        <v>200</v>
      </c>
      <c r="I63" s="1080">
        <v>200</v>
      </c>
      <c r="J63" s="1076">
        <f t="shared" si="3"/>
        <v>400</v>
      </c>
    </row>
    <row r="64" spans="1:12">
      <c r="C64" s="71"/>
      <c r="D64" s="1822"/>
      <c r="E64" s="1097" t="s">
        <v>611</v>
      </c>
      <c r="F64" s="1077" t="s">
        <v>612</v>
      </c>
      <c r="G64" s="1083" t="s">
        <v>613</v>
      </c>
      <c r="H64" s="1080">
        <v>100</v>
      </c>
      <c r="I64" s="1080">
        <v>100</v>
      </c>
      <c r="J64" s="1076">
        <f t="shared" si="3"/>
        <v>200</v>
      </c>
    </row>
    <row r="65" spans="1:10" ht="22.5">
      <c r="A65" s="65">
        <v>6</v>
      </c>
      <c r="B65" s="65">
        <v>2</v>
      </c>
      <c r="C65" s="71">
        <v>6</v>
      </c>
      <c r="D65" s="1822"/>
      <c r="E65" s="1955" t="s">
        <v>614</v>
      </c>
      <c r="F65" s="1087" t="s">
        <v>590</v>
      </c>
      <c r="G65" s="1078" t="s">
        <v>615</v>
      </c>
      <c r="H65" s="1076">
        <v>100</v>
      </c>
      <c r="I65" s="1076">
        <v>75</v>
      </c>
      <c r="J65" s="1076">
        <f t="shared" si="3"/>
        <v>175</v>
      </c>
    </row>
    <row r="66" spans="1:10">
      <c r="C66" s="71"/>
      <c r="D66" s="1822"/>
      <c r="E66" s="1957"/>
      <c r="F66" s="1087" t="s">
        <v>590</v>
      </c>
      <c r="G66" s="1083" t="s">
        <v>616</v>
      </c>
      <c r="H66" s="1110">
        <v>100</v>
      </c>
      <c r="I66" s="1110">
        <v>100</v>
      </c>
      <c r="J66" s="1076">
        <f t="shared" si="3"/>
        <v>200</v>
      </c>
    </row>
    <row r="67" spans="1:10">
      <c r="C67" s="71"/>
      <c r="D67" s="1821">
        <v>1407</v>
      </c>
      <c r="E67" s="1968" t="s">
        <v>617</v>
      </c>
      <c r="F67" s="1969"/>
      <c r="G67" s="1969"/>
      <c r="H67" s="1969"/>
      <c r="I67" s="1969"/>
      <c r="J67" s="1970"/>
    </row>
    <row r="68" spans="1:10">
      <c r="C68" s="71"/>
      <c r="D68" s="1823"/>
      <c r="E68" s="1971"/>
      <c r="F68" s="1972"/>
      <c r="G68" s="1972"/>
      <c r="H68" s="1972"/>
      <c r="I68" s="1972"/>
      <c r="J68" s="1973"/>
    </row>
    <row r="69" spans="1:10">
      <c r="C69" s="71"/>
      <c r="D69" s="1821">
        <v>1408</v>
      </c>
      <c r="E69" s="1100" t="s">
        <v>58</v>
      </c>
      <c r="F69" s="1102"/>
      <c r="G69" s="1102"/>
      <c r="H69" s="1111"/>
      <c r="I69" s="1111"/>
      <c r="J69" s="1112"/>
    </row>
    <row r="70" spans="1:10" ht="22.5">
      <c r="C70" s="71"/>
      <c r="D70" s="1822"/>
      <c r="E70" s="1976" t="s">
        <v>59</v>
      </c>
      <c r="F70" s="1108" t="s">
        <v>618</v>
      </c>
      <c r="G70" s="1113" t="s">
        <v>619</v>
      </c>
      <c r="H70" s="1114">
        <v>30</v>
      </c>
      <c r="I70" s="1114">
        <v>30</v>
      </c>
      <c r="J70" s="1115">
        <f>SUM(H70:I70)</f>
        <v>60</v>
      </c>
    </row>
    <row r="71" spans="1:10" ht="22.5">
      <c r="A71" s="65">
        <v>8</v>
      </c>
      <c r="B71" s="65">
        <v>4</v>
      </c>
      <c r="C71" s="71">
        <v>11</v>
      </c>
      <c r="D71" s="1822"/>
      <c r="E71" s="1977"/>
      <c r="F71" s="1077" t="s">
        <v>618</v>
      </c>
      <c r="G71" s="1105" t="s">
        <v>620</v>
      </c>
      <c r="H71" s="1116">
        <v>808</v>
      </c>
      <c r="I71" s="1116">
        <v>808</v>
      </c>
      <c r="J71" s="1115">
        <f>SUM(H71:I71)</f>
        <v>1616</v>
      </c>
    </row>
    <row r="72" spans="1:10" ht="33.75">
      <c r="C72" s="71"/>
      <c r="D72" s="1823"/>
      <c r="E72" s="1978"/>
      <c r="F72" s="1077" t="s">
        <v>567</v>
      </c>
      <c r="G72" s="1078" t="s">
        <v>621</v>
      </c>
      <c r="H72" s="1116">
        <v>250</v>
      </c>
      <c r="I72" s="1116">
        <v>250</v>
      </c>
      <c r="J72" s="1115">
        <f>SUM(H72:I72)</f>
        <v>500</v>
      </c>
    </row>
    <row r="73" spans="1:10">
      <c r="C73" s="71"/>
      <c r="D73" s="1821"/>
      <c r="E73" s="1100" t="s">
        <v>63</v>
      </c>
      <c r="F73" s="1117"/>
      <c r="G73" s="1102"/>
      <c r="H73" s="1103"/>
      <c r="I73" s="1103"/>
      <c r="J73" s="1104"/>
    </row>
    <row r="74" spans="1:10">
      <c r="C74" s="71"/>
      <c r="D74" s="1822"/>
      <c r="E74" s="1979" t="s">
        <v>622</v>
      </c>
      <c r="F74" s="1077" t="s">
        <v>567</v>
      </c>
      <c r="G74" s="1083" t="s">
        <v>623</v>
      </c>
      <c r="H74" s="1107">
        <v>100</v>
      </c>
      <c r="I74" s="1107">
        <v>100</v>
      </c>
      <c r="J74" s="1076">
        <f>SUM(H74:I74)</f>
        <v>200</v>
      </c>
    </row>
    <row r="75" spans="1:10" ht="22.5">
      <c r="A75" s="65">
        <v>9</v>
      </c>
      <c r="B75" s="65">
        <v>5</v>
      </c>
      <c r="C75" s="71">
        <v>10</v>
      </c>
      <c r="D75" s="1823"/>
      <c r="E75" s="1980"/>
      <c r="F75" s="1077" t="s">
        <v>567</v>
      </c>
      <c r="G75" s="1105" t="s">
        <v>624</v>
      </c>
      <c r="H75" s="1107">
        <v>42</v>
      </c>
      <c r="I75" s="1107">
        <v>26</v>
      </c>
      <c r="J75" s="1076">
        <f>SUM(H75:I75)</f>
        <v>68</v>
      </c>
    </row>
    <row r="76" spans="1:10" ht="15.75" customHeight="1">
      <c r="C76" s="71"/>
      <c r="D76" s="138"/>
      <c r="E76" s="1825" t="s">
        <v>21</v>
      </c>
      <c r="F76" s="1826"/>
      <c r="G76" s="1826"/>
      <c r="H76" s="1118">
        <f>SUM(H11+H12+H13+H14+H15+H16+H17+H18+H19+H20+H22+H23+H24+H25+H26+H27+H28+H29+H30+H31+H32+H33+H34+H35+H37+H38+H40+H41+H42+H51+H52+H53+H54+H55+H56+H58+H59+H60+H61+H62+H63+H64+H65+H66+H70+H71+H72+H74+H75)</f>
        <v>10256</v>
      </c>
      <c r="I76" s="1118">
        <f>SUM(I11+I12+I13+I14+I15+I16+I17+I18+I19+I20+I22+I23+I24+I25+I26+I27+I28+I29+I30+I31+I32+I33+I34+I35+I37+I38+I40+I41+I42+I51+I52+I53+I54+I55+I56+I58+I59+I60+I61+I62+I63+I64+I65+I66+I70+I71+I72+I74+I75)</f>
        <v>9547</v>
      </c>
      <c r="J76" s="1119">
        <f>SUM(J11+J12+J13+J14+J15+J16+J17+J18+J19+J20+J22+J23+J24+J25+J26+J27+J28+J29+J30+J31+J32+J33+J34+J35+J37+J38+J40+J41+J42+J51+J52+J53+J54+J55+J56+J58+J59+J60+J61+J62+J63+J64+J65+J66+J70+J71+J72+J74+J75)</f>
        <v>19803</v>
      </c>
    </row>
    <row r="77" spans="1:10" s="1120" customFormat="1" ht="11.25" customHeight="1">
      <c r="C77" s="1047"/>
      <c r="D77" s="1121"/>
      <c r="E77" s="129" t="s">
        <v>414</v>
      </c>
      <c r="F77" s="1122"/>
      <c r="G77" s="180"/>
      <c r="H77" s="180"/>
      <c r="I77" s="180"/>
      <c r="J77" s="180"/>
    </row>
    <row r="78" spans="1:10" ht="9" customHeight="1">
      <c r="D78" s="71"/>
      <c r="E78" s="71"/>
      <c r="F78" s="238"/>
      <c r="G78" s="71"/>
      <c r="H78" s="71"/>
      <c r="I78" s="71"/>
      <c r="J78" s="71"/>
    </row>
    <row r="82" spans="10:10">
      <c r="J82" s="506"/>
    </row>
  </sheetData>
  <mergeCells count="40">
    <mergeCell ref="D69:D72"/>
    <mergeCell ref="E70:E72"/>
    <mergeCell ref="D73:D75"/>
    <mergeCell ref="E74:E75"/>
    <mergeCell ref="E76:G76"/>
    <mergeCell ref="D67:D68"/>
    <mergeCell ref="E67:J67"/>
    <mergeCell ref="E68:J68"/>
    <mergeCell ref="I43:J43"/>
    <mergeCell ref="I45:J45"/>
    <mergeCell ref="D46:D48"/>
    <mergeCell ref="F46:F48"/>
    <mergeCell ref="G46:G48"/>
    <mergeCell ref="H46:I47"/>
    <mergeCell ref="D49:D56"/>
    <mergeCell ref="E51:E56"/>
    <mergeCell ref="D57:D66"/>
    <mergeCell ref="E58:E63"/>
    <mergeCell ref="E65:E66"/>
    <mergeCell ref="F26:F28"/>
    <mergeCell ref="E29:E30"/>
    <mergeCell ref="E31:E33"/>
    <mergeCell ref="D36:D38"/>
    <mergeCell ref="E37:E38"/>
    <mergeCell ref="D39:D42"/>
    <mergeCell ref="E41:E42"/>
    <mergeCell ref="D10:D20"/>
    <mergeCell ref="E11:E13"/>
    <mergeCell ref="E14:E17"/>
    <mergeCell ref="E18:E20"/>
    <mergeCell ref="D21:D35"/>
    <mergeCell ref="E22:E25"/>
    <mergeCell ref="E26:E28"/>
    <mergeCell ref="D3:J3"/>
    <mergeCell ref="N3:AB3"/>
    <mergeCell ref="D4:J4"/>
    <mergeCell ref="D7:D9"/>
    <mergeCell ref="F7:F9"/>
    <mergeCell ref="G7:G9"/>
    <mergeCell ref="H7:I8"/>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410"/>
  <sheetViews>
    <sheetView topLeftCell="D1" workbookViewId="0">
      <selection activeCell="G24" sqref="G24"/>
    </sheetView>
  </sheetViews>
  <sheetFormatPr baseColWidth="10" defaultRowHeight="12.75"/>
  <cols>
    <col min="1" max="2" width="1.85546875" style="284" hidden="1" customWidth="1"/>
    <col min="3" max="3" width="3" style="284" hidden="1" customWidth="1"/>
    <col min="4" max="4" width="3" style="284" customWidth="1"/>
    <col min="5" max="5" width="6.85546875" style="65" customWidth="1"/>
    <col min="6" max="6" width="1.5703125" style="65" customWidth="1"/>
    <col min="7" max="7" width="67.7109375" style="65" customWidth="1"/>
    <col min="8" max="8" width="11" style="342" customWidth="1"/>
    <col min="9" max="9" width="10.140625" style="342" customWidth="1"/>
    <col min="10" max="10" width="11.7109375" style="342" customWidth="1"/>
    <col min="11" max="11" width="11" style="342" customWidth="1"/>
    <col min="12" max="12" width="8.28515625" style="342" customWidth="1"/>
    <col min="13" max="13" width="11" style="343" customWidth="1"/>
    <col min="14" max="14" width="2.28515625" style="65" customWidth="1"/>
    <col min="15" max="15" width="1" style="65" customWidth="1"/>
    <col min="16" max="16" width="6.7109375" style="65" customWidth="1"/>
    <col min="17" max="17" width="1" style="65" customWidth="1"/>
    <col min="18" max="18" width="6.7109375" style="65" customWidth="1"/>
    <col min="19" max="19" width="1" style="65" customWidth="1"/>
    <col min="20" max="20" width="6.7109375" style="65" customWidth="1"/>
    <col min="21" max="21" width="1" style="65" customWidth="1"/>
    <col min="22" max="22" width="6.7109375" style="65" customWidth="1"/>
    <col min="23" max="23" width="1" style="65" customWidth="1"/>
    <col min="24" max="24" width="6.7109375" style="65" customWidth="1"/>
    <col min="25" max="25" width="1" style="65" customWidth="1"/>
    <col min="26" max="27" width="6.7109375" style="65" customWidth="1"/>
    <col min="28" max="256" width="11.42578125" style="65"/>
    <col min="257" max="259" width="0" style="65" hidden="1" customWidth="1"/>
    <col min="260" max="260" width="3" style="65" customWidth="1"/>
    <col min="261" max="261" width="6.85546875" style="65" customWidth="1"/>
    <col min="262" max="262" width="1.5703125" style="65" customWidth="1"/>
    <col min="263" max="263" width="67.7109375" style="65" customWidth="1"/>
    <col min="264" max="264" width="11" style="65" customWidth="1"/>
    <col min="265" max="265" width="10.140625" style="65" customWidth="1"/>
    <col min="266" max="266" width="11.7109375" style="65" customWidth="1"/>
    <col min="267" max="267" width="11" style="65" customWidth="1"/>
    <col min="268" max="268" width="8.28515625" style="65" customWidth="1"/>
    <col min="269" max="269" width="11" style="65" customWidth="1"/>
    <col min="270" max="270" width="2.28515625" style="65" customWidth="1"/>
    <col min="271" max="271" width="1" style="65" customWidth="1"/>
    <col min="272" max="272" width="6.7109375" style="65" customWidth="1"/>
    <col min="273" max="273" width="1" style="65" customWidth="1"/>
    <col min="274" max="274" width="6.7109375" style="65" customWidth="1"/>
    <col min="275" max="275" width="1" style="65" customWidth="1"/>
    <col min="276" max="276" width="6.7109375" style="65" customWidth="1"/>
    <col min="277" max="277" width="1" style="65" customWidth="1"/>
    <col min="278" max="278" width="6.7109375" style="65" customWidth="1"/>
    <col min="279" max="279" width="1" style="65" customWidth="1"/>
    <col min="280" max="280" width="6.7109375" style="65" customWidth="1"/>
    <col min="281" max="281" width="1" style="65" customWidth="1"/>
    <col min="282" max="283" width="6.7109375" style="65" customWidth="1"/>
    <col min="284" max="512" width="11.42578125" style="65"/>
    <col min="513" max="515" width="0" style="65" hidden="1" customWidth="1"/>
    <col min="516" max="516" width="3" style="65" customWidth="1"/>
    <col min="517" max="517" width="6.85546875" style="65" customWidth="1"/>
    <col min="518" max="518" width="1.5703125" style="65" customWidth="1"/>
    <col min="519" max="519" width="67.7109375" style="65" customWidth="1"/>
    <col min="520" max="520" width="11" style="65" customWidth="1"/>
    <col min="521" max="521" width="10.140625" style="65" customWidth="1"/>
    <col min="522" max="522" width="11.7109375" style="65" customWidth="1"/>
    <col min="523" max="523" width="11" style="65" customWidth="1"/>
    <col min="524" max="524" width="8.28515625" style="65" customWidth="1"/>
    <col min="525" max="525" width="11" style="65" customWidth="1"/>
    <col min="526" max="526" width="2.28515625" style="65" customWidth="1"/>
    <col min="527" max="527" width="1" style="65" customWidth="1"/>
    <col min="528" max="528" width="6.7109375" style="65" customWidth="1"/>
    <col min="529" max="529" width="1" style="65" customWidth="1"/>
    <col min="530" max="530" width="6.7109375" style="65" customWidth="1"/>
    <col min="531" max="531" width="1" style="65" customWidth="1"/>
    <col min="532" max="532" width="6.7109375" style="65" customWidth="1"/>
    <col min="533" max="533" width="1" style="65" customWidth="1"/>
    <col min="534" max="534" width="6.7109375" style="65" customWidth="1"/>
    <col min="535" max="535" width="1" style="65" customWidth="1"/>
    <col min="536" max="536" width="6.7109375" style="65" customWidth="1"/>
    <col min="537" max="537" width="1" style="65" customWidth="1"/>
    <col min="538" max="539" width="6.7109375" style="65" customWidth="1"/>
    <col min="540" max="768" width="11.42578125" style="65"/>
    <col min="769" max="771" width="0" style="65" hidden="1" customWidth="1"/>
    <col min="772" max="772" width="3" style="65" customWidth="1"/>
    <col min="773" max="773" width="6.85546875" style="65" customWidth="1"/>
    <col min="774" max="774" width="1.5703125" style="65" customWidth="1"/>
    <col min="775" max="775" width="67.7109375" style="65" customWidth="1"/>
    <col min="776" max="776" width="11" style="65" customWidth="1"/>
    <col min="777" max="777" width="10.140625" style="65" customWidth="1"/>
    <col min="778" max="778" width="11.7109375" style="65" customWidth="1"/>
    <col min="779" max="779" width="11" style="65" customWidth="1"/>
    <col min="780" max="780" width="8.28515625" style="65" customWidth="1"/>
    <col min="781" max="781" width="11" style="65" customWidth="1"/>
    <col min="782" max="782" width="2.28515625" style="65" customWidth="1"/>
    <col min="783" max="783" width="1" style="65" customWidth="1"/>
    <col min="784" max="784" width="6.7109375" style="65" customWidth="1"/>
    <col min="785" max="785" width="1" style="65" customWidth="1"/>
    <col min="786" max="786" width="6.7109375" style="65" customWidth="1"/>
    <col min="787" max="787" width="1" style="65" customWidth="1"/>
    <col min="788" max="788" width="6.7109375" style="65" customWidth="1"/>
    <col min="789" max="789" width="1" style="65" customWidth="1"/>
    <col min="790" max="790" width="6.7109375" style="65" customWidth="1"/>
    <col min="791" max="791" width="1" style="65" customWidth="1"/>
    <col min="792" max="792" width="6.7109375" style="65" customWidth="1"/>
    <col min="793" max="793" width="1" style="65" customWidth="1"/>
    <col min="794" max="795" width="6.7109375" style="65" customWidth="1"/>
    <col min="796" max="1024" width="11.42578125" style="65"/>
    <col min="1025" max="1027" width="0" style="65" hidden="1" customWidth="1"/>
    <col min="1028" max="1028" width="3" style="65" customWidth="1"/>
    <col min="1029" max="1029" width="6.85546875" style="65" customWidth="1"/>
    <col min="1030" max="1030" width="1.5703125" style="65" customWidth="1"/>
    <col min="1031" max="1031" width="67.7109375" style="65" customWidth="1"/>
    <col min="1032" max="1032" width="11" style="65" customWidth="1"/>
    <col min="1033" max="1033" width="10.140625" style="65" customWidth="1"/>
    <col min="1034" max="1034" width="11.7109375" style="65" customWidth="1"/>
    <col min="1035" max="1035" width="11" style="65" customWidth="1"/>
    <col min="1036" max="1036" width="8.28515625" style="65" customWidth="1"/>
    <col min="1037" max="1037" width="11" style="65" customWidth="1"/>
    <col min="1038" max="1038" width="2.28515625" style="65" customWidth="1"/>
    <col min="1039" max="1039" width="1" style="65" customWidth="1"/>
    <col min="1040" max="1040" width="6.7109375" style="65" customWidth="1"/>
    <col min="1041" max="1041" width="1" style="65" customWidth="1"/>
    <col min="1042" max="1042" width="6.7109375" style="65" customWidth="1"/>
    <col min="1043" max="1043" width="1" style="65" customWidth="1"/>
    <col min="1044" max="1044" width="6.7109375" style="65" customWidth="1"/>
    <col min="1045" max="1045" width="1" style="65" customWidth="1"/>
    <col min="1046" max="1046" width="6.7109375" style="65" customWidth="1"/>
    <col min="1047" max="1047" width="1" style="65" customWidth="1"/>
    <col min="1048" max="1048" width="6.7109375" style="65" customWidth="1"/>
    <col min="1049" max="1049" width="1" style="65" customWidth="1"/>
    <col min="1050" max="1051" width="6.7109375" style="65" customWidth="1"/>
    <col min="1052" max="1280" width="11.42578125" style="65"/>
    <col min="1281" max="1283" width="0" style="65" hidden="1" customWidth="1"/>
    <col min="1284" max="1284" width="3" style="65" customWidth="1"/>
    <col min="1285" max="1285" width="6.85546875" style="65" customWidth="1"/>
    <col min="1286" max="1286" width="1.5703125" style="65" customWidth="1"/>
    <col min="1287" max="1287" width="67.7109375" style="65" customWidth="1"/>
    <col min="1288" max="1288" width="11" style="65" customWidth="1"/>
    <col min="1289" max="1289" width="10.140625" style="65" customWidth="1"/>
    <col min="1290" max="1290" width="11.7109375" style="65" customWidth="1"/>
    <col min="1291" max="1291" width="11" style="65" customWidth="1"/>
    <col min="1292" max="1292" width="8.28515625" style="65" customWidth="1"/>
    <col min="1293" max="1293" width="11" style="65" customWidth="1"/>
    <col min="1294" max="1294" width="2.28515625" style="65" customWidth="1"/>
    <col min="1295" max="1295" width="1" style="65" customWidth="1"/>
    <col min="1296" max="1296" width="6.7109375" style="65" customWidth="1"/>
    <col min="1297" max="1297" width="1" style="65" customWidth="1"/>
    <col min="1298" max="1298" width="6.7109375" style="65" customWidth="1"/>
    <col min="1299" max="1299" width="1" style="65" customWidth="1"/>
    <col min="1300" max="1300" width="6.7109375" style="65" customWidth="1"/>
    <col min="1301" max="1301" width="1" style="65" customWidth="1"/>
    <col min="1302" max="1302" width="6.7109375" style="65" customWidth="1"/>
    <col min="1303" max="1303" width="1" style="65" customWidth="1"/>
    <col min="1304" max="1304" width="6.7109375" style="65" customWidth="1"/>
    <col min="1305" max="1305" width="1" style="65" customWidth="1"/>
    <col min="1306" max="1307" width="6.7109375" style="65" customWidth="1"/>
    <col min="1308" max="1536" width="11.42578125" style="65"/>
    <col min="1537" max="1539" width="0" style="65" hidden="1" customWidth="1"/>
    <col min="1540" max="1540" width="3" style="65" customWidth="1"/>
    <col min="1541" max="1541" width="6.85546875" style="65" customWidth="1"/>
    <col min="1542" max="1542" width="1.5703125" style="65" customWidth="1"/>
    <col min="1543" max="1543" width="67.7109375" style="65" customWidth="1"/>
    <col min="1544" max="1544" width="11" style="65" customWidth="1"/>
    <col min="1545" max="1545" width="10.140625" style="65" customWidth="1"/>
    <col min="1546" max="1546" width="11.7109375" style="65" customWidth="1"/>
    <col min="1547" max="1547" width="11" style="65" customWidth="1"/>
    <col min="1548" max="1548" width="8.28515625" style="65" customWidth="1"/>
    <col min="1549" max="1549" width="11" style="65" customWidth="1"/>
    <col min="1550" max="1550" width="2.28515625" style="65" customWidth="1"/>
    <col min="1551" max="1551" width="1" style="65" customWidth="1"/>
    <col min="1552" max="1552" width="6.7109375" style="65" customWidth="1"/>
    <col min="1553" max="1553" width="1" style="65" customWidth="1"/>
    <col min="1554" max="1554" width="6.7109375" style="65" customWidth="1"/>
    <col min="1555" max="1555" width="1" style="65" customWidth="1"/>
    <col min="1556" max="1556" width="6.7109375" style="65" customWidth="1"/>
    <col min="1557" max="1557" width="1" style="65" customWidth="1"/>
    <col min="1558" max="1558" width="6.7109375" style="65" customWidth="1"/>
    <col min="1559" max="1559" width="1" style="65" customWidth="1"/>
    <col min="1560" max="1560" width="6.7109375" style="65" customWidth="1"/>
    <col min="1561" max="1561" width="1" style="65" customWidth="1"/>
    <col min="1562" max="1563" width="6.7109375" style="65" customWidth="1"/>
    <col min="1564" max="1792" width="11.42578125" style="65"/>
    <col min="1793" max="1795" width="0" style="65" hidden="1" customWidth="1"/>
    <col min="1796" max="1796" width="3" style="65" customWidth="1"/>
    <col min="1797" max="1797" width="6.85546875" style="65" customWidth="1"/>
    <col min="1798" max="1798" width="1.5703125" style="65" customWidth="1"/>
    <col min="1799" max="1799" width="67.7109375" style="65" customWidth="1"/>
    <col min="1800" max="1800" width="11" style="65" customWidth="1"/>
    <col min="1801" max="1801" width="10.140625" style="65" customWidth="1"/>
    <col min="1802" max="1802" width="11.7109375" style="65" customWidth="1"/>
    <col min="1803" max="1803" width="11" style="65" customWidth="1"/>
    <col min="1804" max="1804" width="8.28515625" style="65" customWidth="1"/>
    <col min="1805" max="1805" width="11" style="65" customWidth="1"/>
    <col min="1806" max="1806" width="2.28515625" style="65" customWidth="1"/>
    <col min="1807" max="1807" width="1" style="65" customWidth="1"/>
    <col min="1808" max="1808" width="6.7109375" style="65" customWidth="1"/>
    <col min="1809" max="1809" width="1" style="65" customWidth="1"/>
    <col min="1810" max="1810" width="6.7109375" style="65" customWidth="1"/>
    <col min="1811" max="1811" width="1" style="65" customWidth="1"/>
    <col min="1812" max="1812" width="6.7109375" style="65" customWidth="1"/>
    <col min="1813" max="1813" width="1" style="65" customWidth="1"/>
    <col min="1814" max="1814" width="6.7109375" style="65" customWidth="1"/>
    <col min="1815" max="1815" width="1" style="65" customWidth="1"/>
    <col min="1816" max="1816" width="6.7109375" style="65" customWidth="1"/>
    <col min="1817" max="1817" width="1" style="65" customWidth="1"/>
    <col min="1818" max="1819" width="6.7109375" style="65" customWidth="1"/>
    <col min="1820" max="2048" width="11.42578125" style="65"/>
    <col min="2049" max="2051" width="0" style="65" hidden="1" customWidth="1"/>
    <col min="2052" max="2052" width="3" style="65" customWidth="1"/>
    <col min="2053" max="2053" width="6.85546875" style="65" customWidth="1"/>
    <col min="2054" max="2054" width="1.5703125" style="65" customWidth="1"/>
    <col min="2055" max="2055" width="67.7109375" style="65" customWidth="1"/>
    <col min="2056" max="2056" width="11" style="65" customWidth="1"/>
    <col min="2057" max="2057" width="10.140625" style="65" customWidth="1"/>
    <col min="2058" max="2058" width="11.7109375" style="65" customWidth="1"/>
    <col min="2059" max="2059" width="11" style="65" customWidth="1"/>
    <col min="2060" max="2060" width="8.28515625" style="65" customWidth="1"/>
    <col min="2061" max="2061" width="11" style="65" customWidth="1"/>
    <col min="2062" max="2062" width="2.28515625" style="65" customWidth="1"/>
    <col min="2063" max="2063" width="1" style="65" customWidth="1"/>
    <col min="2064" max="2064" width="6.7109375" style="65" customWidth="1"/>
    <col min="2065" max="2065" width="1" style="65" customWidth="1"/>
    <col min="2066" max="2066" width="6.7109375" style="65" customWidth="1"/>
    <col min="2067" max="2067" width="1" style="65" customWidth="1"/>
    <col min="2068" max="2068" width="6.7109375" style="65" customWidth="1"/>
    <col min="2069" max="2069" width="1" style="65" customWidth="1"/>
    <col min="2070" max="2070" width="6.7109375" style="65" customWidth="1"/>
    <col min="2071" max="2071" width="1" style="65" customWidth="1"/>
    <col min="2072" max="2072" width="6.7109375" style="65" customWidth="1"/>
    <col min="2073" max="2073" width="1" style="65" customWidth="1"/>
    <col min="2074" max="2075" width="6.7109375" style="65" customWidth="1"/>
    <col min="2076" max="2304" width="11.42578125" style="65"/>
    <col min="2305" max="2307" width="0" style="65" hidden="1" customWidth="1"/>
    <col min="2308" max="2308" width="3" style="65" customWidth="1"/>
    <col min="2309" max="2309" width="6.85546875" style="65" customWidth="1"/>
    <col min="2310" max="2310" width="1.5703125" style="65" customWidth="1"/>
    <col min="2311" max="2311" width="67.7109375" style="65" customWidth="1"/>
    <col min="2312" max="2312" width="11" style="65" customWidth="1"/>
    <col min="2313" max="2313" width="10.140625" style="65" customWidth="1"/>
    <col min="2314" max="2314" width="11.7109375" style="65" customWidth="1"/>
    <col min="2315" max="2315" width="11" style="65" customWidth="1"/>
    <col min="2316" max="2316" width="8.28515625" style="65" customWidth="1"/>
    <col min="2317" max="2317" width="11" style="65" customWidth="1"/>
    <col min="2318" max="2318" width="2.28515625" style="65" customWidth="1"/>
    <col min="2319" max="2319" width="1" style="65" customWidth="1"/>
    <col min="2320" max="2320" width="6.7109375" style="65" customWidth="1"/>
    <col min="2321" max="2321" width="1" style="65" customWidth="1"/>
    <col min="2322" max="2322" width="6.7109375" style="65" customWidth="1"/>
    <col min="2323" max="2323" width="1" style="65" customWidth="1"/>
    <col min="2324" max="2324" width="6.7109375" style="65" customWidth="1"/>
    <col min="2325" max="2325" width="1" style="65" customWidth="1"/>
    <col min="2326" max="2326" width="6.7109375" style="65" customWidth="1"/>
    <col min="2327" max="2327" width="1" style="65" customWidth="1"/>
    <col min="2328" max="2328" width="6.7109375" style="65" customWidth="1"/>
    <col min="2329" max="2329" width="1" style="65" customWidth="1"/>
    <col min="2330" max="2331" width="6.7109375" style="65" customWidth="1"/>
    <col min="2332" max="2560" width="11.42578125" style="65"/>
    <col min="2561" max="2563" width="0" style="65" hidden="1" customWidth="1"/>
    <col min="2564" max="2564" width="3" style="65" customWidth="1"/>
    <col min="2565" max="2565" width="6.85546875" style="65" customWidth="1"/>
    <col min="2566" max="2566" width="1.5703125" style="65" customWidth="1"/>
    <col min="2567" max="2567" width="67.7109375" style="65" customWidth="1"/>
    <col min="2568" max="2568" width="11" style="65" customWidth="1"/>
    <col min="2569" max="2569" width="10.140625" style="65" customWidth="1"/>
    <col min="2570" max="2570" width="11.7109375" style="65" customWidth="1"/>
    <col min="2571" max="2571" width="11" style="65" customWidth="1"/>
    <col min="2572" max="2572" width="8.28515625" style="65" customWidth="1"/>
    <col min="2573" max="2573" width="11" style="65" customWidth="1"/>
    <col min="2574" max="2574" width="2.28515625" style="65" customWidth="1"/>
    <col min="2575" max="2575" width="1" style="65" customWidth="1"/>
    <col min="2576" max="2576" width="6.7109375" style="65" customWidth="1"/>
    <col min="2577" max="2577" width="1" style="65" customWidth="1"/>
    <col min="2578" max="2578" width="6.7109375" style="65" customWidth="1"/>
    <col min="2579" max="2579" width="1" style="65" customWidth="1"/>
    <col min="2580" max="2580" width="6.7109375" style="65" customWidth="1"/>
    <col min="2581" max="2581" width="1" style="65" customWidth="1"/>
    <col min="2582" max="2582" width="6.7109375" style="65" customWidth="1"/>
    <col min="2583" max="2583" width="1" style="65" customWidth="1"/>
    <col min="2584" max="2584" width="6.7109375" style="65" customWidth="1"/>
    <col min="2585" max="2585" width="1" style="65" customWidth="1"/>
    <col min="2586" max="2587" width="6.7109375" style="65" customWidth="1"/>
    <col min="2588" max="2816" width="11.42578125" style="65"/>
    <col min="2817" max="2819" width="0" style="65" hidden="1" customWidth="1"/>
    <col min="2820" max="2820" width="3" style="65" customWidth="1"/>
    <col min="2821" max="2821" width="6.85546875" style="65" customWidth="1"/>
    <col min="2822" max="2822" width="1.5703125" style="65" customWidth="1"/>
    <col min="2823" max="2823" width="67.7109375" style="65" customWidth="1"/>
    <col min="2824" max="2824" width="11" style="65" customWidth="1"/>
    <col min="2825" max="2825" width="10.140625" style="65" customWidth="1"/>
    <col min="2826" max="2826" width="11.7109375" style="65" customWidth="1"/>
    <col min="2827" max="2827" width="11" style="65" customWidth="1"/>
    <col min="2828" max="2828" width="8.28515625" style="65" customWidth="1"/>
    <col min="2829" max="2829" width="11" style="65" customWidth="1"/>
    <col min="2830" max="2830" width="2.28515625" style="65" customWidth="1"/>
    <col min="2831" max="2831" width="1" style="65" customWidth="1"/>
    <col min="2832" max="2832" width="6.7109375" style="65" customWidth="1"/>
    <col min="2833" max="2833" width="1" style="65" customWidth="1"/>
    <col min="2834" max="2834" width="6.7109375" style="65" customWidth="1"/>
    <col min="2835" max="2835" width="1" style="65" customWidth="1"/>
    <col min="2836" max="2836" width="6.7109375" style="65" customWidth="1"/>
    <col min="2837" max="2837" width="1" style="65" customWidth="1"/>
    <col min="2838" max="2838" width="6.7109375" style="65" customWidth="1"/>
    <col min="2839" max="2839" width="1" style="65" customWidth="1"/>
    <col min="2840" max="2840" width="6.7109375" style="65" customWidth="1"/>
    <col min="2841" max="2841" width="1" style="65" customWidth="1"/>
    <col min="2842" max="2843" width="6.7109375" style="65" customWidth="1"/>
    <col min="2844" max="3072" width="11.42578125" style="65"/>
    <col min="3073" max="3075" width="0" style="65" hidden="1" customWidth="1"/>
    <col min="3076" max="3076" width="3" style="65" customWidth="1"/>
    <col min="3077" max="3077" width="6.85546875" style="65" customWidth="1"/>
    <col min="3078" max="3078" width="1.5703125" style="65" customWidth="1"/>
    <col min="3079" max="3079" width="67.7109375" style="65" customWidth="1"/>
    <col min="3080" max="3080" width="11" style="65" customWidth="1"/>
    <col min="3081" max="3081" width="10.140625" style="65" customWidth="1"/>
    <col min="3082" max="3082" width="11.7109375" style="65" customWidth="1"/>
    <col min="3083" max="3083" width="11" style="65" customWidth="1"/>
    <col min="3084" max="3084" width="8.28515625" style="65" customWidth="1"/>
    <col min="3085" max="3085" width="11" style="65" customWidth="1"/>
    <col min="3086" max="3086" width="2.28515625" style="65" customWidth="1"/>
    <col min="3087" max="3087" width="1" style="65" customWidth="1"/>
    <col min="3088" max="3088" width="6.7109375" style="65" customWidth="1"/>
    <col min="3089" max="3089" width="1" style="65" customWidth="1"/>
    <col min="3090" max="3090" width="6.7109375" style="65" customWidth="1"/>
    <col min="3091" max="3091" width="1" style="65" customWidth="1"/>
    <col min="3092" max="3092" width="6.7109375" style="65" customWidth="1"/>
    <col min="3093" max="3093" width="1" style="65" customWidth="1"/>
    <col min="3094" max="3094" width="6.7109375" style="65" customWidth="1"/>
    <col min="3095" max="3095" width="1" style="65" customWidth="1"/>
    <col min="3096" max="3096" width="6.7109375" style="65" customWidth="1"/>
    <col min="3097" max="3097" width="1" style="65" customWidth="1"/>
    <col min="3098" max="3099" width="6.7109375" style="65" customWidth="1"/>
    <col min="3100" max="3328" width="11.42578125" style="65"/>
    <col min="3329" max="3331" width="0" style="65" hidden="1" customWidth="1"/>
    <col min="3332" max="3332" width="3" style="65" customWidth="1"/>
    <col min="3333" max="3333" width="6.85546875" style="65" customWidth="1"/>
    <col min="3334" max="3334" width="1.5703125" style="65" customWidth="1"/>
    <col min="3335" max="3335" width="67.7109375" style="65" customWidth="1"/>
    <col min="3336" max="3336" width="11" style="65" customWidth="1"/>
    <col min="3337" max="3337" width="10.140625" style="65" customWidth="1"/>
    <col min="3338" max="3338" width="11.7109375" style="65" customWidth="1"/>
    <col min="3339" max="3339" width="11" style="65" customWidth="1"/>
    <col min="3340" max="3340" width="8.28515625" style="65" customWidth="1"/>
    <col min="3341" max="3341" width="11" style="65" customWidth="1"/>
    <col min="3342" max="3342" width="2.28515625" style="65" customWidth="1"/>
    <col min="3343" max="3343" width="1" style="65" customWidth="1"/>
    <col min="3344" max="3344" width="6.7109375" style="65" customWidth="1"/>
    <col min="3345" max="3345" width="1" style="65" customWidth="1"/>
    <col min="3346" max="3346" width="6.7109375" style="65" customWidth="1"/>
    <col min="3347" max="3347" width="1" style="65" customWidth="1"/>
    <col min="3348" max="3348" width="6.7109375" style="65" customWidth="1"/>
    <col min="3349" max="3349" width="1" style="65" customWidth="1"/>
    <col min="3350" max="3350" width="6.7109375" style="65" customWidth="1"/>
    <col min="3351" max="3351" width="1" style="65" customWidth="1"/>
    <col min="3352" max="3352" width="6.7109375" style="65" customWidth="1"/>
    <col min="3353" max="3353" width="1" style="65" customWidth="1"/>
    <col min="3354" max="3355" width="6.7109375" style="65" customWidth="1"/>
    <col min="3356" max="3584" width="11.42578125" style="65"/>
    <col min="3585" max="3587" width="0" style="65" hidden="1" customWidth="1"/>
    <col min="3588" max="3588" width="3" style="65" customWidth="1"/>
    <col min="3589" max="3589" width="6.85546875" style="65" customWidth="1"/>
    <col min="3590" max="3590" width="1.5703125" style="65" customWidth="1"/>
    <col min="3591" max="3591" width="67.7109375" style="65" customWidth="1"/>
    <col min="3592" max="3592" width="11" style="65" customWidth="1"/>
    <col min="3593" max="3593" width="10.140625" style="65" customWidth="1"/>
    <col min="3594" max="3594" width="11.7109375" style="65" customWidth="1"/>
    <col min="3595" max="3595" width="11" style="65" customWidth="1"/>
    <col min="3596" max="3596" width="8.28515625" style="65" customWidth="1"/>
    <col min="3597" max="3597" width="11" style="65" customWidth="1"/>
    <col min="3598" max="3598" width="2.28515625" style="65" customWidth="1"/>
    <col min="3599" max="3599" width="1" style="65" customWidth="1"/>
    <col min="3600" max="3600" width="6.7109375" style="65" customWidth="1"/>
    <col min="3601" max="3601" width="1" style="65" customWidth="1"/>
    <col min="3602" max="3602" width="6.7109375" style="65" customWidth="1"/>
    <col min="3603" max="3603" width="1" style="65" customWidth="1"/>
    <col min="3604" max="3604" width="6.7109375" style="65" customWidth="1"/>
    <col min="3605" max="3605" width="1" style="65" customWidth="1"/>
    <col min="3606" max="3606" width="6.7109375" style="65" customWidth="1"/>
    <col min="3607" max="3607" width="1" style="65" customWidth="1"/>
    <col min="3608" max="3608" width="6.7109375" style="65" customWidth="1"/>
    <col min="3609" max="3609" width="1" style="65" customWidth="1"/>
    <col min="3610" max="3611" width="6.7109375" style="65" customWidth="1"/>
    <col min="3612" max="3840" width="11.42578125" style="65"/>
    <col min="3841" max="3843" width="0" style="65" hidden="1" customWidth="1"/>
    <col min="3844" max="3844" width="3" style="65" customWidth="1"/>
    <col min="3845" max="3845" width="6.85546875" style="65" customWidth="1"/>
    <col min="3846" max="3846" width="1.5703125" style="65" customWidth="1"/>
    <col min="3847" max="3847" width="67.7109375" style="65" customWidth="1"/>
    <col min="3848" max="3848" width="11" style="65" customWidth="1"/>
    <col min="3849" max="3849" width="10.140625" style="65" customWidth="1"/>
    <col min="3850" max="3850" width="11.7109375" style="65" customWidth="1"/>
    <col min="3851" max="3851" width="11" style="65" customWidth="1"/>
    <col min="3852" max="3852" width="8.28515625" style="65" customWidth="1"/>
    <col min="3853" max="3853" width="11" style="65" customWidth="1"/>
    <col min="3854" max="3854" width="2.28515625" style="65" customWidth="1"/>
    <col min="3855" max="3855" width="1" style="65" customWidth="1"/>
    <col min="3856" max="3856" width="6.7109375" style="65" customWidth="1"/>
    <col min="3857" max="3857" width="1" style="65" customWidth="1"/>
    <col min="3858" max="3858" width="6.7109375" style="65" customWidth="1"/>
    <col min="3859" max="3859" width="1" style="65" customWidth="1"/>
    <col min="3860" max="3860" width="6.7109375" style="65" customWidth="1"/>
    <col min="3861" max="3861" width="1" style="65" customWidth="1"/>
    <col min="3862" max="3862" width="6.7109375" style="65" customWidth="1"/>
    <col min="3863" max="3863" width="1" style="65" customWidth="1"/>
    <col min="3864" max="3864" width="6.7109375" style="65" customWidth="1"/>
    <col min="3865" max="3865" width="1" style="65" customWidth="1"/>
    <col min="3866" max="3867" width="6.7109375" style="65" customWidth="1"/>
    <col min="3868" max="4096" width="11.42578125" style="65"/>
    <col min="4097" max="4099" width="0" style="65" hidden="1" customWidth="1"/>
    <col min="4100" max="4100" width="3" style="65" customWidth="1"/>
    <col min="4101" max="4101" width="6.85546875" style="65" customWidth="1"/>
    <col min="4102" max="4102" width="1.5703125" style="65" customWidth="1"/>
    <col min="4103" max="4103" width="67.7109375" style="65" customWidth="1"/>
    <col min="4104" max="4104" width="11" style="65" customWidth="1"/>
    <col min="4105" max="4105" width="10.140625" style="65" customWidth="1"/>
    <col min="4106" max="4106" width="11.7109375" style="65" customWidth="1"/>
    <col min="4107" max="4107" width="11" style="65" customWidth="1"/>
    <col min="4108" max="4108" width="8.28515625" style="65" customWidth="1"/>
    <col min="4109" max="4109" width="11" style="65" customWidth="1"/>
    <col min="4110" max="4110" width="2.28515625" style="65" customWidth="1"/>
    <col min="4111" max="4111" width="1" style="65" customWidth="1"/>
    <col min="4112" max="4112" width="6.7109375" style="65" customWidth="1"/>
    <col min="4113" max="4113" width="1" style="65" customWidth="1"/>
    <col min="4114" max="4114" width="6.7109375" style="65" customWidth="1"/>
    <col min="4115" max="4115" width="1" style="65" customWidth="1"/>
    <col min="4116" max="4116" width="6.7109375" style="65" customWidth="1"/>
    <col min="4117" max="4117" width="1" style="65" customWidth="1"/>
    <col min="4118" max="4118" width="6.7109375" style="65" customWidth="1"/>
    <col min="4119" max="4119" width="1" style="65" customWidth="1"/>
    <col min="4120" max="4120" width="6.7109375" style="65" customWidth="1"/>
    <col min="4121" max="4121" width="1" style="65" customWidth="1"/>
    <col min="4122" max="4123" width="6.7109375" style="65" customWidth="1"/>
    <col min="4124" max="4352" width="11.42578125" style="65"/>
    <col min="4353" max="4355" width="0" style="65" hidden="1" customWidth="1"/>
    <col min="4356" max="4356" width="3" style="65" customWidth="1"/>
    <col min="4357" max="4357" width="6.85546875" style="65" customWidth="1"/>
    <col min="4358" max="4358" width="1.5703125" style="65" customWidth="1"/>
    <col min="4359" max="4359" width="67.7109375" style="65" customWidth="1"/>
    <col min="4360" max="4360" width="11" style="65" customWidth="1"/>
    <col min="4361" max="4361" width="10.140625" style="65" customWidth="1"/>
    <col min="4362" max="4362" width="11.7109375" style="65" customWidth="1"/>
    <col min="4363" max="4363" width="11" style="65" customWidth="1"/>
    <col min="4364" max="4364" width="8.28515625" style="65" customWidth="1"/>
    <col min="4365" max="4365" width="11" style="65" customWidth="1"/>
    <col min="4366" max="4366" width="2.28515625" style="65" customWidth="1"/>
    <col min="4367" max="4367" width="1" style="65" customWidth="1"/>
    <col min="4368" max="4368" width="6.7109375" style="65" customWidth="1"/>
    <col min="4369" max="4369" width="1" style="65" customWidth="1"/>
    <col min="4370" max="4370" width="6.7109375" style="65" customWidth="1"/>
    <col min="4371" max="4371" width="1" style="65" customWidth="1"/>
    <col min="4372" max="4372" width="6.7109375" style="65" customWidth="1"/>
    <col min="4373" max="4373" width="1" style="65" customWidth="1"/>
    <col min="4374" max="4374" width="6.7109375" style="65" customWidth="1"/>
    <col min="4375" max="4375" width="1" style="65" customWidth="1"/>
    <col min="4376" max="4376" width="6.7109375" style="65" customWidth="1"/>
    <col min="4377" max="4377" width="1" style="65" customWidth="1"/>
    <col min="4378" max="4379" width="6.7109375" style="65" customWidth="1"/>
    <col min="4380" max="4608" width="11.42578125" style="65"/>
    <col min="4609" max="4611" width="0" style="65" hidden="1" customWidth="1"/>
    <col min="4612" max="4612" width="3" style="65" customWidth="1"/>
    <col min="4613" max="4613" width="6.85546875" style="65" customWidth="1"/>
    <col min="4614" max="4614" width="1.5703125" style="65" customWidth="1"/>
    <col min="4615" max="4615" width="67.7109375" style="65" customWidth="1"/>
    <col min="4616" max="4616" width="11" style="65" customWidth="1"/>
    <col min="4617" max="4617" width="10.140625" style="65" customWidth="1"/>
    <col min="4618" max="4618" width="11.7109375" style="65" customWidth="1"/>
    <col min="4619" max="4619" width="11" style="65" customWidth="1"/>
    <col min="4620" max="4620" width="8.28515625" style="65" customWidth="1"/>
    <col min="4621" max="4621" width="11" style="65" customWidth="1"/>
    <col min="4622" max="4622" width="2.28515625" style="65" customWidth="1"/>
    <col min="4623" max="4623" width="1" style="65" customWidth="1"/>
    <col min="4624" max="4624" width="6.7109375" style="65" customWidth="1"/>
    <col min="4625" max="4625" width="1" style="65" customWidth="1"/>
    <col min="4626" max="4626" width="6.7109375" style="65" customWidth="1"/>
    <col min="4627" max="4627" width="1" style="65" customWidth="1"/>
    <col min="4628" max="4628" width="6.7109375" style="65" customWidth="1"/>
    <col min="4629" max="4629" width="1" style="65" customWidth="1"/>
    <col min="4630" max="4630" width="6.7109375" style="65" customWidth="1"/>
    <col min="4631" max="4631" width="1" style="65" customWidth="1"/>
    <col min="4632" max="4632" width="6.7109375" style="65" customWidth="1"/>
    <col min="4633" max="4633" width="1" style="65" customWidth="1"/>
    <col min="4634" max="4635" width="6.7109375" style="65" customWidth="1"/>
    <col min="4636" max="4864" width="11.42578125" style="65"/>
    <col min="4865" max="4867" width="0" style="65" hidden="1" customWidth="1"/>
    <col min="4868" max="4868" width="3" style="65" customWidth="1"/>
    <col min="4869" max="4869" width="6.85546875" style="65" customWidth="1"/>
    <col min="4870" max="4870" width="1.5703125" style="65" customWidth="1"/>
    <col min="4871" max="4871" width="67.7109375" style="65" customWidth="1"/>
    <col min="4872" max="4872" width="11" style="65" customWidth="1"/>
    <col min="4873" max="4873" width="10.140625" style="65" customWidth="1"/>
    <col min="4874" max="4874" width="11.7109375" style="65" customWidth="1"/>
    <col min="4875" max="4875" width="11" style="65" customWidth="1"/>
    <col min="4876" max="4876" width="8.28515625" style="65" customWidth="1"/>
    <col min="4877" max="4877" width="11" style="65" customWidth="1"/>
    <col min="4878" max="4878" width="2.28515625" style="65" customWidth="1"/>
    <col min="4879" max="4879" width="1" style="65" customWidth="1"/>
    <col min="4880" max="4880" width="6.7109375" style="65" customWidth="1"/>
    <col min="4881" max="4881" width="1" style="65" customWidth="1"/>
    <col min="4882" max="4882" width="6.7109375" style="65" customWidth="1"/>
    <col min="4883" max="4883" width="1" style="65" customWidth="1"/>
    <col min="4884" max="4884" width="6.7109375" style="65" customWidth="1"/>
    <col min="4885" max="4885" width="1" style="65" customWidth="1"/>
    <col min="4886" max="4886" width="6.7109375" style="65" customWidth="1"/>
    <col min="4887" max="4887" width="1" style="65" customWidth="1"/>
    <col min="4888" max="4888" width="6.7109375" style="65" customWidth="1"/>
    <col min="4889" max="4889" width="1" style="65" customWidth="1"/>
    <col min="4890" max="4891" width="6.7109375" style="65" customWidth="1"/>
    <col min="4892" max="5120" width="11.42578125" style="65"/>
    <col min="5121" max="5123" width="0" style="65" hidden="1" customWidth="1"/>
    <col min="5124" max="5124" width="3" style="65" customWidth="1"/>
    <col min="5125" max="5125" width="6.85546875" style="65" customWidth="1"/>
    <col min="5126" max="5126" width="1.5703125" style="65" customWidth="1"/>
    <col min="5127" max="5127" width="67.7109375" style="65" customWidth="1"/>
    <col min="5128" max="5128" width="11" style="65" customWidth="1"/>
    <col min="5129" max="5129" width="10.140625" style="65" customWidth="1"/>
    <col min="5130" max="5130" width="11.7109375" style="65" customWidth="1"/>
    <col min="5131" max="5131" width="11" style="65" customWidth="1"/>
    <col min="5132" max="5132" width="8.28515625" style="65" customWidth="1"/>
    <col min="5133" max="5133" width="11" style="65" customWidth="1"/>
    <col min="5134" max="5134" width="2.28515625" style="65" customWidth="1"/>
    <col min="5135" max="5135" width="1" style="65" customWidth="1"/>
    <col min="5136" max="5136" width="6.7109375" style="65" customWidth="1"/>
    <col min="5137" max="5137" width="1" style="65" customWidth="1"/>
    <col min="5138" max="5138" width="6.7109375" style="65" customWidth="1"/>
    <col min="5139" max="5139" width="1" style="65" customWidth="1"/>
    <col min="5140" max="5140" width="6.7109375" style="65" customWidth="1"/>
    <col min="5141" max="5141" width="1" style="65" customWidth="1"/>
    <col min="5142" max="5142" width="6.7109375" style="65" customWidth="1"/>
    <col min="5143" max="5143" width="1" style="65" customWidth="1"/>
    <col min="5144" max="5144" width="6.7109375" style="65" customWidth="1"/>
    <col min="5145" max="5145" width="1" style="65" customWidth="1"/>
    <col min="5146" max="5147" width="6.7109375" style="65" customWidth="1"/>
    <col min="5148" max="5376" width="11.42578125" style="65"/>
    <col min="5377" max="5379" width="0" style="65" hidden="1" customWidth="1"/>
    <col min="5380" max="5380" width="3" style="65" customWidth="1"/>
    <col min="5381" max="5381" width="6.85546875" style="65" customWidth="1"/>
    <col min="5382" max="5382" width="1.5703125" style="65" customWidth="1"/>
    <col min="5383" max="5383" width="67.7109375" style="65" customWidth="1"/>
    <col min="5384" max="5384" width="11" style="65" customWidth="1"/>
    <col min="5385" max="5385" width="10.140625" style="65" customWidth="1"/>
    <col min="5386" max="5386" width="11.7109375" style="65" customWidth="1"/>
    <col min="5387" max="5387" width="11" style="65" customWidth="1"/>
    <col min="5388" max="5388" width="8.28515625" style="65" customWidth="1"/>
    <col min="5389" max="5389" width="11" style="65" customWidth="1"/>
    <col min="5390" max="5390" width="2.28515625" style="65" customWidth="1"/>
    <col min="5391" max="5391" width="1" style="65" customWidth="1"/>
    <col min="5392" max="5392" width="6.7109375" style="65" customWidth="1"/>
    <col min="5393" max="5393" width="1" style="65" customWidth="1"/>
    <col min="5394" max="5394" width="6.7109375" style="65" customWidth="1"/>
    <col min="5395" max="5395" width="1" style="65" customWidth="1"/>
    <col min="5396" max="5396" width="6.7109375" style="65" customWidth="1"/>
    <col min="5397" max="5397" width="1" style="65" customWidth="1"/>
    <col min="5398" max="5398" width="6.7109375" style="65" customWidth="1"/>
    <col min="5399" max="5399" width="1" style="65" customWidth="1"/>
    <col min="5400" max="5400" width="6.7109375" style="65" customWidth="1"/>
    <col min="5401" max="5401" width="1" style="65" customWidth="1"/>
    <col min="5402" max="5403" width="6.7109375" style="65" customWidth="1"/>
    <col min="5404" max="5632" width="11.42578125" style="65"/>
    <col min="5633" max="5635" width="0" style="65" hidden="1" customWidth="1"/>
    <col min="5636" max="5636" width="3" style="65" customWidth="1"/>
    <col min="5637" max="5637" width="6.85546875" style="65" customWidth="1"/>
    <col min="5638" max="5638" width="1.5703125" style="65" customWidth="1"/>
    <col min="5639" max="5639" width="67.7109375" style="65" customWidth="1"/>
    <col min="5640" max="5640" width="11" style="65" customWidth="1"/>
    <col min="5641" max="5641" width="10.140625" style="65" customWidth="1"/>
    <col min="5642" max="5642" width="11.7109375" style="65" customWidth="1"/>
    <col min="5643" max="5643" width="11" style="65" customWidth="1"/>
    <col min="5644" max="5644" width="8.28515625" style="65" customWidth="1"/>
    <col min="5645" max="5645" width="11" style="65" customWidth="1"/>
    <col min="5646" max="5646" width="2.28515625" style="65" customWidth="1"/>
    <col min="5647" max="5647" width="1" style="65" customWidth="1"/>
    <col min="5648" max="5648" width="6.7109375" style="65" customWidth="1"/>
    <col min="5649" max="5649" width="1" style="65" customWidth="1"/>
    <col min="5650" max="5650" width="6.7109375" style="65" customWidth="1"/>
    <col min="5651" max="5651" width="1" style="65" customWidth="1"/>
    <col min="5652" max="5652" width="6.7109375" style="65" customWidth="1"/>
    <col min="5653" max="5653" width="1" style="65" customWidth="1"/>
    <col min="5654" max="5654" width="6.7109375" style="65" customWidth="1"/>
    <col min="5655" max="5655" width="1" style="65" customWidth="1"/>
    <col min="5656" max="5656" width="6.7109375" style="65" customWidth="1"/>
    <col min="5657" max="5657" width="1" style="65" customWidth="1"/>
    <col min="5658" max="5659" width="6.7109375" style="65" customWidth="1"/>
    <col min="5660" max="5888" width="11.42578125" style="65"/>
    <col min="5889" max="5891" width="0" style="65" hidden="1" customWidth="1"/>
    <col min="5892" max="5892" width="3" style="65" customWidth="1"/>
    <col min="5893" max="5893" width="6.85546875" style="65" customWidth="1"/>
    <col min="5894" max="5894" width="1.5703125" style="65" customWidth="1"/>
    <col min="5895" max="5895" width="67.7109375" style="65" customWidth="1"/>
    <col min="5896" max="5896" width="11" style="65" customWidth="1"/>
    <col min="5897" max="5897" width="10.140625" style="65" customWidth="1"/>
    <col min="5898" max="5898" width="11.7109375" style="65" customWidth="1"/>
    <col min="5899" max="5899" width="11" style="65" customWidth="1"/>
    <col min="5900" max="5900" width="8.28515625" style="65" customWidth="1"/>
    <col min="5901" max="5901" width="11" style="65" customWidth="1"/>
    <col min="5902" max="5902" width="2.28515625" style="65" customWidth="1"/>
    <col min="5903" max="5903" width="1" style="65" customWidth="1"/>
    <col min="5904" max="5904" width="6.7109375" style="65" customWidth="1"/>
    <col min="5905" max="5905" width="1" style="65" customWidth="1"/>
    <col min="5906" max="5906" width="6.7109375" style="65" customWidth="1"/>
    <col min="5907" max="5907" width="1" style="65" customWidth="1"/>
    <col min="5908" max="5908" width="6.7109375" style="65" customWidth="1"/>
    <col min="5909" max="5909" width="1" style="65" customWidth="1"/>
    <col min="5910" max="5910" width="6.7109375" style="65" customWidth="1"/>
    <col min="5911" max="5911" width="1" style="65" customWidth="1"/>
    <col min="5912" max="5912" width="6.7109375" style="65" customWidth="1"/>
    <col min="5913" max="5913" width="1" style="65" customWidth="1"/>
    <col min="5914" max="5915" width="6.7109375" style="65" customWidth="1"/>
    <col min="5916" max="6144" width="11.42578125" style="65"/>
    <col min="6145" max="6147" width="0" style="65" hidden="1" customWidth="1"/>
    <col min="6148" max="6148" width="3" style="65" customWidth="1"/>
    <col min="6149" max="6149" width="6.85546875" style="65" customWidth="1"/>
    <col min="6150" max="6150" width="1.5703125" style="65" customWidth="1"/>
    <col min="6151" max="6151" width="67.7109375" style="65" customWidth="1"/>
    <col min="6152" max="6152" width="11" style="65" customWidth="1"/>
    <col min="6153" max="6153" width="10.140625" style="65" customWidth="1"/>
    <col min="6154" max="6154" width="11.7109375" style="65" customWidth="1"/>
    <col min="6155" max="6155" width="11" style="65" customWidth="1"/>
    <col min="6156" max="6156" width="8.28515625" style="65" customWidth="1"/>
    <col min="6157" max="6157" width="11" style="65" customWidth="1"/>
    <col min="6158" max="6158" width="2.28515625" style="65" customWidth="1"/>
    <col min="6159" max="6159" width="1" style="65" customWidth="1"/>
    <col min="6160" max="6160" width="6.7109375" style="65" customWidth="1"/>
    <col min="6161" max="6161" width="1" style="65" customWidth="1"/>
    <col min="6162" max="6162" width="6.7109375" style="65" customWidth="1"/>
    <col min="6163" max="6163" width="1" style="65" customWidth="1"/>
    <col min="6164" max="6164" width="6.7109375" style="65" customWidth="1"/>
    <col min="6165" max="6165" width="1" style="65" customWidth="1"/>
    <col min="6166" max="6166" width="6.7109375" style="65" customWidth="1"/>
    <col min="6167" max="6167" width="1" style="65" customWidth="1"/>
    <col min="6168" max="6168" width="6.7109375" style="65" customWidth="1"/>
    <col min="6169" max="6169" width="1" style="65" customWidth="1"/>
    <col min="6170" max="6171" width="6.7109375" style="65" customWidth="1"/>
    <col min="6172" max="6400" width="11.42578125" style="65"/>
    <col min="6401" max="6403" width="0" style="65" hidden="1" customWidth="1"/>
    <col min="6404" max="6404" width="3" style="65" customWidth="1"/>
    <col min="6405" max="6405" width="6.85546875" style="65" customWidth="1"/>
    <col min="6406" max="6406" width="1.5703125" style="65" customWidth="1"/>
    <col min="6407" max="6407" width="67.7109375" style="65" customWidth="1"/>
    <col min="6408" max="6408" width="11" style="65" customWidth="1"/>
    <col min="6409" max="6409" width="10.140625" style="65" customWidth="1"/>
    <col min="6410" max="6410" width="11.7109375" style="65" customWidth="1"/>
    <col min="6411" max="6411" width="11" style="65" customWidth="1"/>
    <col min="6412" max="6412" width="8.28515625" style="65" customWidth="1"/>
    <col min="6413" max="6413" width="11" style="65" customWidth="1"/>
    <col min="6414" max="6414" width="2.28515625" style="65" customWidth="1"/>
    <col min="6415" max="6415" width="1" style="65" customWidth="1"/>
    <col min="6416" max="6416" width="6.7109375" style="65" customWidth="1"/>
    <col min="6417" max="6417" width="1" style="65" customWidth="1"/>
    <col min="6418" max="6418" width="6.7109375" style="65" customWidth="1"/>
    <col min="6419" max="6419" width="1" style="65" customWidth="1"/>
    <col min="6420" max="6420" width="6.7109375" style="65" customWidth="1"/>
    <col min="6421" max="6421" width="1" style="65" customWidth="1"/>
    <col min="6422" max="6422" width="6.7109375" style="65" customWidth="1"/>
    <col min="6423" max="6423" width="1" style="65" customWidth="1"/>
    <col min="6424" max="6424" width="6.7109375" style="65" customWidth="1"/>
    <col min="6425" max="6425" width="1" style="65" customWidth="1"/>
    <col min="6426" max="6427" width="6.7109375" style="65" customWidth="1"/>
    <col min="6428" max="6656" width="11.42578125" style="65"/>
    <col min="6657" max="6659" width="0" style="65" hidden="1" customWidth="1"/>
    <col min="6660" max="6660" width="3" style="65" customWidth="1"/>
    <col min="6661" max="6661" width="6.85546875" style="65" customWidth="1"/>
    <col min="6662" max="6662" width="1.5703125" style="65" customWidth="1"/>
    <col min="6663" max="6663" width="67.7109375" style="65" customWidth="1"/>
    <col min="6664" max="6664" width="11" style="65" customWidth="1"/>
    <col min="6665" max="6665" width="10.140625" style="65" customWidth="1"/>
    <col min="6666" max="6666" width="11.7109375" style="65" customWidth="1"/>
    <col min="6667" max="6667" width="11" style="65" customWidth="1"/>
    <col min="6668" max="6668" width="8.28515625" style="65" customWidth="1"/>
    <col min="6669" max="6669" width="11" style="65" customWidth="1"/>
    <col min="6670" max="6670" width="2.28515625" style="65" customWidth="1"/>
    <col min="6671" max="6671" width="1" style="65" customWidth="1"/>
    <col min="6672" max="6672" width="6.7109375" style="65" customWidth="1"/>
    <col min="6673" max="6673" width="1" style="65" customWidth="1"/>
    <col min="6674" max="6674" width="6.7109375" style="65" customWidth="1"/>
    <col min="6675" max="6675" width="1" style="65" customWidth="1"/>
    <col min="6676" max="6676" width="6.7109375" style="65" customWidth="1"/>
    <col min="6677" max="6677" width="1" style="65" customWidth="1"/>
    <col min="6678" max="6678" width="6.7109375" style="65" customWidth="1"/>
    <col min="6679" max="6679" width="1" style="65" customWidth="1"/>
    <col min="6680" max="6680" width="6.7109375" style="65" customWidth="1"/>
    <col min="6681" max="6681" width="1" style="65" customWidth="1"/>
    <col min="6682" max="6683" width="6.7109375" style="65" customWidth="1"/>
    <col min="6684" max="6912" width="11.42578125" style="65"/>
    <col min="6913" max="6915" width="0" style="65" hidden="1" customWidth="1"/>
    <col min="6916" max="6916" width="3" style="65" customWidth="1"/>
    <col min="6917" max="6917" width="6.85546875" style="65" customWidth="1"/>
    <col min="6918" max="6918" width="1.5703125" style="65" customWidth="1"/>
    <col min="6919" max="6919" width="67.7109375" style="65" customWidth="1"/>
    <col min="6920" max="6920" width="11" style="65" customWidth="1"/>
    <col min="6921" max="6921" width="10.140625" style="65" customWidth="1"/>
    <col min="6922" max="6922" width="11.7109375" style="65" customWidth="1"/>
    <col min="6923" max="6923" width="11" style="65" customWidth="1"/>
    <col min="6924" max="6924" width="8.28515625" style="65" customWidth="1"/>
    <col min="6925" max="6925" width="11" style="65" customWidth="1"/>
    <col min="6926" max="6926" width="2.28515625" style="65" customWidth="1"/>
    <col min="6927" max="6927" width="1" style="65" customWidth="1"/>
    <col min="6928" max="6928" width="6.7109375" style="65" customWidth="1"/>
    <col min="6929" max="6929" width="1" style="65" customWidth="1"/>
    <col min="6930" max="6930" width="6.7109375" style="65" customWidth="1"/>
    <col min="6931" max="6931" width="1" style="65" customWidth="1"/>
    <col min="6932" max="6932" width="6.7109375" style="65" customWidth="1"/>
    <col min="6933" max="6933" width="1" style="65" customWidth="1"/>
    <col min="6934" max="6934" width="6.7109375" style="65" customWidth="1"/>
    <col min="6935" max="6935" width="1" style="65" customWidth="1"/>
    <col min="6936" max="6936" width="6.7109375" style="65" customWidth="1"/>
    <col min="6937" max="6937" width="1" style="65" customWidth="1"/>
    <col min="6938" max="6939" width="6.7109375" style="65" customWidth="1"/>
    <col min="6940" max="7168" width="11.42578125" style="65"/>
    <col min="7169" max="7171" width="0" style="65" hidden="1" customWidth="1"/>
    <col min="7172" max="7172" width="3" style="65" customWidth="1"/>
    <col min="7173" max="7173" width="6.85546875" style="65" customWidth="1"/>
    <col min="7174" max="7174" width="1.5703125" style="65" customWidth="1"/>
    <col min="7175" max="7175" width="67.7109375" style="65" customWidth="1"/>
    <col min="7176" max="7176" width="11" style="65" customWidth="1"/>
    <col min="7177" max="7177" width="10.140625" style="65" customWidth="1"/>
    <col min="7178" max="7178" width="11.7109375" style="65" customWidth="1"/>
    <col min="7179" max="7179" width="11" style="65" customWidth="1"/>
    <col min="7180" max="7180" width="8.28515625" style="65" customWidth="1"/>
    <col min="7181" max="7181" width="11" style="65" customWidth="1"/>
    <col min="7182" max="7182" width="2.28515625" style="65" customWidth="1"/>
    <col min="7183" max="7183" width="1" style="65" customWidth="1"/>
    <col min="7184" max="7184" width="6.7109375" style="65" customWidth="1"/>
    <col min="7185" max="7185" width="1" style="65" customWidth="1"/>
    <col min="7186" max="7186" width="6.7109375" style="65" customWidth="1"/>
    <col min="7187" max="7187" width="1" style="65" customWidth="1"/>
    <col min="7188" max="7188" width="6.7109375" style="65" customWidth="1"/>
    <col min="7189" max="7189" width="1" style="65" customWidth="1"/>
    <col min="7190" max="7190" width="6.7109375" style="65" customWidth="1"/>
    <col min="7191" max="7191" width="1" style="65" customWidth="1"/>
    <col min="7192" max="7192" width="6.7109375" style="65" customWidth="1"/>
    <col min="7193" max="7193" width="1" style="65" customWidth="1"/>
    <col min="7194" max="7195" width="6.7109375" style="65" customWidth="1"/>
    <col min="7196" max="7424" width="11.42578125" style="65"/>
    <col min="7425" max="7427" width="0" style="65" hidden="1" customWidth="1"/>
    <col min="7428" max="7428" width="3" style="65" customWidth="1"/>
    <col min="7429" max="7429" width="6.85546875" style="65" customWidth="1"/>
    <col min="7430" max="7430" width="1.5703125" style="65" customWidth="1"/>
    <col min="7431" max="7431" width="67.7109375" style="65" customWidth="1"/>
    <col min="7432" max="7432" width="11" style="65" customWidth="1"/>
    <col min="7433" max="7433" width="10.140625" style="65" customWidth="1"/>
    <col min="7434" max="7434" width="11.7109375" style="65" customWidth="1"/>
    <col min="7435" max="7435" width="11" style="65" customWidth="1"/>
    <col min="7436" max="7436" width="8.28515625" style="65" customWidth="1"/>
    <col min="7437" max="7437" width="11" style="65" customWidth="1"/>
    <col min="7438" max="7438" width="2.28515625" style="65" customWidth="1"/>
    <col min="7439" max="7439" width="1" style="65" customWidth="1"/>
    <col min="7440" max="7440" width="6.7109375" style="65" customWidth="1"/>
    <col min="7441" max="7441" width="1" style="65" customWidth="1"/>
    <col min="7442" max="7442" width="6.7109375" style="65" customWidth="1"/>
    <col min="7443" max="7443" width="1" style="65" customWidth="1"/>
    <col min="7444" max="7444" width="6.7109375" style="65" customWidth="1"/>
    <col min="7445" max="7445" width="1" style="65" customWidth="1"/>
    <col min="7446" max="7446" width="6.7109375" style="65" customWidth="1"/>
    <col min="7447" max="7447" width="1" style="65" customWidth="1"/>
    <col min="7448" max="7448" width="6.7109375" style="65" customWidth="1"/>
    <col min="7449" max="7449" width="1" style="65" customWidth="1"/>
    <col min="7450" max="7451" width="6.7109375" style="65" customWidth="1"/>
    <col min="7452" max="7680" width="11.42578125" style="65"/>
    <col min="7681" max="7683" width="0" style="65" hidden="1" customWidth="1"/>
    <col min="7684" max="7684" width="3" style="65" customWidth="1"/>
    <col min="7685" max="7685" width="6.85546875" style="65" customWidth="1"/>
    <col min="7686" max="7686" width="1.5703125" style="65" customWidth="1"/>
    <col min="7687" max="7687" width="67.7109375" style="65" customWidth="1"/>
    <col min="7688" max="7688" width="11" style="65" customWidth="1"/>
    <col min="7689" max="7689" width="10.140625" style="65" customWidth="1"/>
    <col min="7690" max="7690" width="11.7109375" style="65" customWidth="1"/>
    <col min="7691" max="7691" width="11" style="65" customWidth="1"/>
    <col min="7692" max="7692" width="8.28515625" style="65" customWidth="1"/>
    <col min="7693" max="7693" width="11" style="65" customWidth="1"/>
    <col min="7694" max="7694" width="2.28515625" style="65" customWidth="1"/>
    <col min="7695" max="7695" width="1" style="65" customWidth="1"/>
    <col min="7696" max="7696" width="6.7109375" style="65" customWidth="1"/>
    <col min="7697" max="7697" width="1" style="65" customWidth="1"/>
    <col min="7698" max="7698" width="6.7109375" style="65" customWidth="1"/>
    <col min="7699" max="7699" width="1" style="65" customWidth="1"/>
    <col min="7700" max="7700" width="6.7109375" style="65" customWidth="1"/>
    <col min="7701" max="7701" width="1" style="65" customWidth="1"/>
    <col min="7702" max="7702" width="6.7109375" style="65" customWidth="1"/>
    <col min="7703" max="7703" width="1" style="65" customWidth="1"/>
    <col min="7704" max="7704" width="6.7109375" style="65" customWidth="1"/>
    <col min="7705" max="7705" width="1" style="65" customWidth="1"/>
    <col min="7706" max="7707" width="6.7109375" style="65" customWidth="1"/>
    <col min="7708" max="7936" width="11.42578125" style="65"/>
    <col min="7937" max="7939" width="0" style="65" hidden="1" customWidth="1"/>
    <col min="7940" max="7940" width="3" style="65" customWidth="1"/>
    <col min="7941" max="7941" width="6.85546875" style="65" customWidth="1"/>
    <col min="7942" max="7942" width="1.5703125" style="65" customWidth="1"/>
    <col min="7943" max="7943" width="67.7109375" style="65" customWidth="1"/>
    <col min="7944" max="7944" width="11" style="65" customWidth="1"/>
    <col min="7945" max="7945" width="10.140625" style="65" customWidth="1"/>
    <col min="7946" max="7946" width="11.7109375" style="65" customWidth="1"/>
    <col min="7947" max="7947" width="11" style="65" customWidth="1"/>
    <col min="7948" max="7948" width="8.28515625" style="65" customWidth="1"/>
    <col min="7949" max="7949" width="11" style="65" customWidth="1"/>
    <col min="7950" max="7950" width="2.28515625" style="65" customWidth="1"/>
    <col min="7951" max="7951" width="1" style="65" customWidth="1"/>
    <col min="7952" max="7952" width="6.7109375" style="65" customWidth="1"/>
    <col min="7953" max="7953" width="1" style="65" customWidth="1"/>
    <col min="7954" max="7954" width="6.7109375" style="65" customWidth="1"/>
    <col min="7955" max="7955" width="1" style="65" customWidth="1"/>
    <col min="7956" max="7956" width="6.7109375" style="65" customWidth="1"/>
    <col min="7957" max="7957" width="1" style="65" customWidth="1"/>
    <col min="7958" max="7958" width="6.7109375" style="65" customWidth="1"/>
    <col min="7959" max="7959" width="1" style="65" customWidth="1"/>
    <col min="7960" max="7960" width="6.7109375" style="65" customWidth="1"/>
    <col min="7961" max="7961" width="1" style="65" customWidth="1"/>
    <col min="7962" max="7963" width="6.7109375" style="65" customWidth="1"/>
    <col min="7964" max="8192" width="11.42578125" style="65"/>
    <col min="8193" max="8195" width="0" style="65" hidden="1" customWidth="1"/>
    <col min="8196" max="8196" width="3" style="65" customWidth="1"/>
    <col min="8197" max="8197" width="6.85546875" style="65" customWidth="1"/>
    <col min="8198" max="8198" width="1.5703125" style="65" customWidth="1"/>
    <col min="8199" max="8199" width="67.7109375" style="65" customWidth="1"/>
    <col min="8200" max="8200" width="11" style="65" customWidth="1"/>
    <col min="8201" max="8201" width="10.140625" style="65" customWidth="1"/>
    <col min="8202" max="8202" width="11.7109375" style="65" customWidth="1"/>
    <col min="8203" max="8203" width="11" style="65" customWidth="1"/>
    <col min="8204" max="8204" width="8.28515625" style="65" customWidth="1"/>
    <col min="8205" max="8205" width="11" style="65" customWidth="1"/>
    <col min="8206" max="8206" width="2.28515625" style="65" customWidth="1"/>
    <col min="8207" max="8207" width="1" style="65" customWidth="1"/>
    <col min="8208" max="8208" width="6.7109375" style="65" customWidth="1"/>
    <col min="8209" max="8209" width="1" style="65" customWidth="1"/>
    <col min="8210" max="8210" width="6.7109375" style="65" customWidth="1"/>
    <col min="8211" max="8211" width="1" style="65" customWidth="1"/>
    <col min="8212" max="8212" width="6.7109375" style="65" customWidth="1"/>
    <col min="8213" max="8213" width="1" style="65" customWidth="1"/>
    <col min="8214" max="8214" width="6.7109375" style="65" customWidth="1"/>
    <col min="8215" max="8215" width="1" style="65" customWidth="1"/>
    <col min="8216" max="8216" width="6.7109375" style="65" customWidth="1"/>
    <col min="8217" max="8217" width="1" style="65" customWidth="1"/>
    <col min="8218" max="8219" width="6.7109375" style="65" customWidth="1"/>
    <col min="8220" max="8448" width="11.42578125" style="65"/>
    <col min="8449" max="8451" width="0" style="65" hidden="1" customWidth="1"/>
    <col min="8452" max="8452" width="3" style="65" customWidth="1"/>
    <col min="8453" max="8453" width="6.85546875" style="65" customWidth="1"/>
    <col min="8454" max="8454" width="1.5703125" style="65" customWidth="1"/>
    <col min="8455" max="8455" width="67.7109375" style="65" customWidth="1"/>
    <col min="8456" max="8456" width="11" style="65" customWidth="1"/>
    <col min="8457" max="8457" width="10.140625" style="65" customWidth="1"/>
    <col min="8458" max="8458" width="11.7109375" style="65" customWidth="1"/>
    <col min="8459" max="8459" width="11" style="65" customWidth="1"/>
    <col min="8460" max="8460" width="8.28515625" style="65" customWidth="1"/>
    <col min="8461" max="8461" width="11" style="65" customWidth="1"/>
    <col min="8462" max="8462" width="2.28515625" style="65" customWidth="1"/>
    <col min="8463" max="8463" width="1" style="65" customWidth="1"/>
    <col min="8464" max="8464" width="6.7109375" style="65" customWidth="1"/>
    <col min="8465" max="8465" width="1" style="65" customWidth="1"/>
    <col min="8466" max="8466" width="6.7109375" style="65" customWidth="1"/>
    <col min="8467" max="8467" width="1" style="65" customWidth="1"/>
    <col min="8468" max="8468" width="6.7109375" style="65" customWidth="1"/>
    <col min="8469" max="8469" width="1" style="65" customWidth="1"/>
    <col min="8470" max="8470" width="6.7109375" style="65" customWidth="1"/>
    <col min="8471" max="8471" width="1" style="65" customWidth="1"/>
    <col min="8472" max="8472" width="6.7109375" style="65" customWidth="1"/>
    <col min="8473" max="8473" width="1" style="65" customWidth="1"/>
    <col min="8474" max="8475" width="6.7109375" style="65" customWidth="1"/>
    <col min="8476" max="8704" width="11.42578125" style="65"/>
    <col min="8705" max="8707" width="0" style="65" hidden="1" customWidth="1"/>
    <col min="8708" max="8708" width="3" style="65" customWidth="1"/>
    <col min="8709" max="8709" width="6.85546875" style="65" customWidth="1"/>
    <col min="8710" max="8710" width="1.5703125" style="65" customWidth="1"/>
    <col min="8711" max="8711" width="67.7109375" style="65" customWidth="1"/>
    <col min="8712" max="8712" width="11" style="65" customWidth="1"/>
    <col min="8713" max="8713" width="10.140625" style="65" customWidth="1"/>
    <col min="8714" max="8714" width="11.7109375" style="65" customWidth="1"/>
    <col min="8715" max="8715" width="11" style="65" customWidth="1"/>
    <col min="8716" max="8716" width="8.28515625" style="65" customWidth="1"/>
    <col min="8717" max="8717" width="11" style="65" customWidth="1"/>
    <col min="8718" max="8718" width="2.28515625" style="65" customWidth="1"/>
    <col min="8719" max="8719" width="1" style="65" customWidth="1"/>
    <col min="8720" max="8720" width="6.7109375" style="65" customWidth="1"/>
    <col min="8721" max="8721" width="1" style="65" customWidth="1"/>
    <col min="8722" max="8722" width="6.7109375" style="65" customWidth="1"/>
    <col min="8723" max="8723" width="1" style="65" customWidth="1"/>
    <col min="8724" max="8724" width="6.7109375" style="65" customWidth="1"/>
    <col min="8725" max="8725" width="1" style="65" customWidth="1"/>
    <col min="8726" max="8726" width="6.7109375" style="65" customWidth="1"/>
    <col min="8727" max="8727" width="1" style="65" customWidth="1"/>
    <col min="8728" max="8728" width="6.7109375" style="65" customWidth="1"/>
    <col min="8729" max="8729" width="1" style="65" customWidth="1"/>
    <col min="8730" max="8731" width="6.7109375" style="65" customWidth="1"/>
    <col min="8732" max="8960" width="11.42578125" style="65"/>
    <col min="8961" max="8963" width="0" style="65" hidden="1" customWidth="1"/>
    <col min="8964" max="8964" width="3" style="65" customWidth="1"/>
    <col min="8965" max="8965" width="6.85546875" style="65" customWidth="1"/>
    <col min="8966" max="8966" width="1.5703125" style="65" customWidth="1"/>
    <col min="8967" max="8967" width="67.7109375" style="65" customWidth="1"/>
    <col min="8968" max="8968" width="11" style="65" customWidth="1"/>
    <col min="8969" max="8969" width="10.140625" style="65" customWidth="1"/>
    <col min="8970" max="8970" width="11.7109375" style="65" customWidth="1"/>
    <col min="8971" max="8971" width="11" style="65" customWidth="1"/>
    <col min="8972" max="8972" width="8.28515625" style="65" customWidth="1"/>
    <col min="8973" max="8973" width="11" style="65" customWidth="1"/>
    <col min="8974" max="8974" width="2.28515625" style="65" customWidth="1"/>
    <col min="8975" max="8975" width="1" style="65" customWidth="1"/>
    <col min="8976" max="8976" width="6.7109375" style="65" customWidth="1"/>
    <col min="8977" max="8977" width="1" style="65" customWidth="1"/>
    <col min="8978" max="8978" width="6.7109375" style="65" customWidth="1"/>
    <col min="8979" max="8979" width="1" style="65" customWidth="1"/>
    <col min="8980" max="8980" width="6.7109375" style="65" customWidth="1"/>
    <col min="8981" max="8981" width="1" style="65" customWidth="1"/>
    <col min="8982" max="8982" width="6.7109375" style="65" customWidth="1"/>
    <col min="8983" max="8983" width="1" style="65" customWidth="1"/>
    <col min="8984" max="8984" width="6.7109375" style="65" customWidth="1"/>
    <col min="8985" max="8985" width="1" style="65" customWidth="1"/>
    <col min="8986" max="8987" width="6.7109375" style="65" customWidth="1"/>
    <col min="8988" max="9216" width="11.42578125" style="65"/>
    <col min="9217" max="9219" width="0" style="65" hidden="1" customWidth="1"/>
    <col min="9220" max="9220" width="3" style="65" customWidth="1"/>
    <col min="9221" max="9221" width="6.85546875" style="65" customWidth="1"/>
    <col min="9222" max="9222" width="1.5703125" style="65" customWidth="1"/>
    <col min="9223" max="9223" width="67.7109375" style="65" customWidth="1"/>
    <col min="9224" max="9224" width="11" style="65" customWidth="1"/>
    <col min="9225" max="9225" width="10.140625" style="65" customWidth="1"/>
    <col min="9226" max="9226" width="11.7109375" style="65" customWidth="1"/>
    <col min="9227" max="9227" width="11" style="65" customWidth="1"/>
    <col min="9228" max="9228" width="8.28515625" style="65" customWidth="1"/>
    <col min="9229" max="9229" width="11" style="65" customWidth="1"/>
    <col min="9230" max="9230" width="2.28515625" style="65" customWidth="1"/>
    <col min="9231" max="9231" width="1" style="65" customWidth="1"/>
    <col min="9232" max="9232" width="6.7109375" style="65" customWidth="1"/>
    <col min="9233" max="9233" width="1" style="65" customWidth="1"/>
    <col min="9234" max="9234" width="6.7109375" style="65" customWidth="1"/>
    <col min="9235" max="9235" width="1" style="65" customWidth="1"/>
    <col min="9236" max="9236" width="6.7109375" style="65" customWidth="1"/>
    <col min="9237" max="9237" width="1" style="65" customWidth="1"/>
    <col min="9238" max="9238" width="6.7109375" style="65" customWidth="1"/>
    <col min="9239" max="9239" width="1" style="65" customWidth="1"/>
    <col min="9240" max="9240" width="6.7109375" style="65" customWidth="1"/>
    <col min="9241" max="9241" width="1" style="65" customWidth="1"/>
    <col min="9242" max="9243" width="6.7109375" style="65" customWidth="1"/>
    <col min="9244" max="9472" width="11.42578125" style="65"/>
    <col min="9473" max="9475" width="0" style="65" hidden="1" customWidth="1"/>
    <col min="9476" max="9476" width="3" style="65" customWidth="1"/>
    <col min="9477" max="9477" width="6.85546875" style="65" customWidth="1"/>
    <col min="9478" max="9478" width="1.5703125" style="65" customWidth="1"/>
    <col min="9479" max="9479" width="67.7109375" style="65" customWidth="1"/>
    <col min="9480" max="9480" width="11" style="65" customWidth="1"/>
    <col min="9481" max="9481" width="10.140625" style="65" customWidth="1"/>
    <col min="9482" max="9482" width="11.7109375" style="65" customWidth="1"/>
    <col min="9483" max="9483" width="11" style="65" customWidth="1"/>
    <col min="9484" max="9484" width="8.28515625" style="65" customWidth="1"/>
    <col min="9485" max="9485" width="11" style="65" customWidth="1"/>
    <col min="9486" max="9486" width="2.28515625" style="65" customWidth="1"/>
    <col min="9487" max="9487" width="1" style="65" customWidth="1"/>
    <col min="9488" max="9488" width="6.7109375" style="65" customWidth="1"/>
    <col min="9489" max="9489" width="1" style="65" customWidth="1"/>
    <col min="9490" max="9490" width="6.7109375" style="65" customWidth="1"/>
    <col min="9491" max="9491" width="1" style="65" customWidth="1"/>
    <col min="9492" max="9492" width="6.7109375" style="65" customWidth="1"/>
    <col min="9493" max="9493" width="1" style="65" customWidth="1"/>
    <col min="9494" max="9494" width="6.7109375" style="65" customWidth="1"/>
    <col min="9495" max="9495" width="1" style="65" customWidth="1"/>
    <col min="9496" max="9496" width="6.7109375" style="65" customWidth="1"/>
    <col min="9497" max="9497" width="1" style="65" customWidth="1"/>
    <col min="9498" max="9499" width="6.7109375" style="65" customWidth="1"/>
    <col min="9500" max="9728" width="11.42578125" style="65"/>
    <col min="9729" max="9731" width="0" style="65" hidden="1" customWidth="1"/>
    <col min="9732" max="9732" width="3" style="65" customWidth="1"/>
    <col min="9733" max="9733" width="6.85546875" style="65" customWidth="1"/>
    <col min="9734" max="9734" width="1.5703125" style="65" customWidth="1"/>
    <col min="9735" max="9735" width="67.7109375" style="65" customWidth="1"/>
    <col min="9736" max="9736" width="11" style="65" customWidth="1"/>
    <col min="9737" max="9737" width="10.140625" style="65" customWidth="1"/>
    <col min="9738" max="9738" width="11.7109375" style="65" customWidth="1"/>
    <col min="9739" max="9739" width="11" style="65" customWidth="1"/>
    <col min="9740" max="9740" width="8.28515625" style="65" customWidth="1"/>
    <col min="9741" max="9741" width="11" style="65" customWidth="1"/>
    <col min="9742" max="9742" width="2.28515625" style="65" customWidth="1"/>
    <col min="9743" max="9743" width="1" style="65" customWidth="1"/>
    <col min="9744" max="9744" width="6.7109375" style="65" customWidth="1"/>
    <col min="9745" max="9745" width="1" style="65" customWidth="1"/>
    <col min="9746" max="9746" width="6.7109375" style="65" customWidth="1"/>
    <col min="9747" max="9747" width="1" style="65" customWidth="1"/>
    <col min="9748" max="9748" width="6.7109375" style="65" customWidth="1"/>
    <col min="9749" max="9749" width="1" style="65" customWidth="1"/>
    <col min="9750" max="9750" width="6.7109375" style="65" customWidth="1"/>
    <col min="9751" max="9751" width="1" style="65" customWidth="1"/>
    <col min="9752" max="9752" width="6.7109375" style="65" customWidth="1"/>
    <col min="9753" max="9753" width="1" style="65" customWidth="1"/>
    <col min="9754" max="9755" width="6.7109375" style="65" customWidth="1"/>
    <col min="9756" max="9984" width="11.42578125" style="65"/>
    <col min="9985" max="9987" width="0" style="65" hidden="1" customWidth="1"/>
    <col min="9988" max="9988" width="3" style="65" customWidth="1"/>
    <col min="9989" max="9989" width="6.85546875" style="65" customWidth="1"/>
    <col min="9990" max="9990" width="1.5703125" style="65" customWidth="1"/>
    <col min="9991" max="9991" width="67.7109375" style="65" customWidth="1"/>
    <col min="9992" max="9992" width="11" style="65" customWidth="1"/>
    <col min="9993" max="9993" width="10.140625" style="65" customWidth="1"/>
    <col min="9994" max="9994" width="11.7109375" style="65" customWidth="1"/>
    <col min="9995" max="9995" width="11" style="65" customWidth="1"/>
    <col min="9996" max="9996" width="8.28515625" style="65" customWidth="1"/>
    <col min="9997" max="9997" width="11" style="65" customWidth="1"/>
    <col min="9998" max="9998" width="2.28515625" style="65" customWidth="1"/>
    <col min="9999" max="9999" width="1" style="65" customWidth="1"/>
    <col min="10000" max="10000" width="6.7109375" style="65" customWidth="1"/>
    <col min="10001" max="10001" width="1" style="65" customWidth="1"/>
    <col min="10002" max="10002" width="6.7109375" style="65" customWidth="1"/>
    <col min="10003" max="10003" width="1" style="65" customWidth="1"/>
    <col min="10004" max="10004" width="6.7109375" style="65" customWidth="1"/>
    <col min="10005" max="10005" width="1" style="65" customWidth="1"/>
    <col min="10006" max="10006" width="6.7109375" style="65" customWidth="1"/>
    <col min="10007" max="10007" width="1" style="65" customWidth="1"/>
    <col min="10008" max="10008" width="6.7109375" style="65" customWidth="1"/>
    <col min="10009" max="10009" width="1" style="65" customWidth="1"/>
    <col min="10010" max="10011" width="6.7109375" style="65" customWidth="1"/>
    <col min="10012" max="10240" width="11.42578125" style="65"/>
    <col min="10241" max="10243" width="0" style="65" hidden="1" customWidth="1"/>
    <col min="10244" max="10244" width="3" style="65" customWidth="1"/>
    <col min="10245" max="10245" width="6.85546875" style="65" customWidth="1"/>
    <col min="10246" max="10246" width="1.5703125" style="65" customWidth="1"/>
    <col min="10247" max="10247" width="67.7109375" style="65" customWidth="1"/>
    <col min="10248" max="10248" width="11" style="65" customWidth="1"/>
    <col min="10249" max="10249" width="10.140625" style="65" customWidth="1"/>
    <col min="10250" max="10250" width="11.7109375" style="65" customWidth="1"/>
    <col min="10251" max="10251" width="11" style="65" customWidth="1"/>
    <col min="10252" max="10252" width="8.28515625" style="65" customWidth="1"/>
    <col min="10253" max="10253" width="11" style="65" customWidth="1"/>
    <col min="10254" max="10254" width="2.28515625" style="65" customWidth="1"/>
    <col min="10255" max="10255" width="1" style="65" customWidth="1"/>
    <col min="10256" max="10256" width="6.7109375" style="65" customWidth="1"/>
    <col min="10257" max="10257" width="1" style="65" customWidth="1"/>
    <col min="10258" max="10258" width="6.7109375" style="65" customWidth="1"/>
    <col min="10259" max="10259" width="1" style="65" customWidth="1"/>
    <col min="10260" max="10260" width="6.7109375" style="65" customWidth="1"/>
    <col min="10261" max="10261" width="1" style="65" customWidth="1"/>
    <col min="10262" max="10262" width="6.7109375" style="65" customWidth="1"/>
    <col min="10263" max="10263" width="1" style="65" customWidth="1"/>
    <col min="10264" max="10264" width="6.7109375" style="65" customWidth="1"/>
    <col min="10265" max="10265" width="1" style="65" customWidth="1"/>
    <col min="10266" max="10267" width="6.7109375" style="65" customWidth="1"/>
    <col min="10268" max="10496" width="11.42578125" style="65"/>
    <col min="10497" max="10499" width="0" style="65" hidden="1" customWidth="1"/>
    <col min="10500" max="10500" width="3" style="65" customWidth="1"/>
    <col min="10501" max="10501" width="6.85546875" style="65" customWidth="1"/>
    <col min="10502" max="10502" width="1.5703125" style="65" customWidth="1"/>
    <col min="10503" max="10503" width="67.7109375" style="65" customWidth="1"/>
    <col min="10504" max="10504" width="11" style="65" customWidth="1"/>
    <col min="10505" max="10505" width="10.140625" style="65" customWidth="1"/>
    <col min="10506" max="10506" width="11.7109375" style="65" customWidth="1"/>
    <col min="10507" max="10507" width="11" style="65" customWidth="1"/>
    <col min="10508" max="10508" width="8.28515625" style="65" customWidth="1"/>
    <col min="10509" max="10509" width="11" style="65" customWidth="1"/>
    <col min="10510" max="10510" width="2.28515625" style="65" customWidth="1"/>
    <col min="10511" max="10511" width="1" style="65" customWidth="1"/>
    <col min="10512" max="10512" width="6.7109375" style="65" customWidth="1"/>
    <col min="10513" max="10513" width="1" style="65" customWidth="1"/>
    <col min="10514" max="10514" width="6.7109375" style="65" customWidth="1"/>
    <col min="10515" max="10515" width="1" style="65" customWidth="1"/>
    <col min="10516" max="10516" width="6.7109375" style="65" customWidth="1"/>
    <col min="10517" max="10517" width="1" style="65" customWidth="1"/>
    <col min="10518" max="10518" width="6.7109375" style="65" customWidth="1"/>
    <col min="10519" max="10519" width="1" style="65" customWidth="1"/>
    <col min="10520" max="10520" width="6.7109375" style="65" customWidth="1"/>
    <col min="10521" max="10521" width="1" style="65" customWidth="1"/>
    <col min="10522" max="10523" width="6.7109375" style="65" customWidth="1"/>
    <col min="10524" max="10752" width="11.42578125" style="65"/>
    <col min="10753" max="10755" width="0" style="65" hidden="1" customWidth="1"/>
    <col min="10756" max="10756" width="3" style="65" customWidth="1"/>
    <col min="10757" max="10757" width="6.85546875" style="65" customWidth="1"/>
    <col min="10758" max="10758" width="1.5703125" style="65" customWidth="1"/>
    <col min="10759" max="10759" width="67.7109375" style="65" customWidth="1"/>
    <col min="10760" max="10760" width="11" style="65" customWidth="1"/>
    <col min="10761" max="10761" width="10.140625" style="65" customWidth="1"/>
    <col min="10762" max="10762" width="11.7109375" style="65" customWidth="1"/>
    <col min="10763" max="10763" width="11" style="65" customWidth="1"/>
    <col min="10764" max="10764" width="8.28515625" style="65" customWidth="1"/>
    <col min="10765" max="10765" width="11" style="65" customWidth="1"/>
    <col min="10766" max="10766" width="2.28515625" style="65" customWidth="1"/>
    <col min="10767" max="10767" width="1" style="65" customWidth="1"/>
    <col min="10768" max="10768" width="6.7109375" style="65" customWidth="1"/>
    <col min="10769" max="10769" width="1" style="65" customWidth="1"/>
    <col min="10770" max="10770" width="6.7109375" style="65" customWidth="1"/>
    <col min="10771" max="10771" width="1" style="65" customWidth="1"/>
    <col min="10772" max="10772" width="6.7109375" style="65" customWidth="1"/>
    <col min="10773" max="10773" width="1" style="65" customWidth="1"/>
    <col min="10774" max="10774" width="6.7109375" style="65" customWidth="1"/>
    <col min="10775" max="10775" width="1" style="65" customWidth="1"/>
    <col min="10776" max="10776" width="6.7109375" style="65" customWidth="1"/>
    <col min="10777" max="10777" width="1" style="65" customWidth="1"/>
    <col min="10778" max="10779" width="6.7109375" style="65" customWidth="1"/>
    <col min="10780" max="11008" width="11.42578125" style="65"/>
    <col min="11009" max="11011" width="0" style="65" hidden="1" customWidth="1"/>
    <col min="11012" max="11012" width="3" style="65" customWidth="1"/>
    <col min="11013" max="11013" width="6.85546875" style="65" customWidth="1"/>
    <col min="11014" max="11014" width="1.5703125" style="65" customWidth="1"/>
    <col min="11015" max="11015" width="67.7109375" style="65" customWidth="1"/>
    <col min="11016" max="11016" width="11" style="65" customWidth="1"/>
    <col min="11017" max="11017" width="10.140625" style="65" customWidth="1"/>
    <col min="11018" max="11018" width="11.7109375" style="65" customWidth="1"/>
    <col min="11019" max="11019" width="11" style="65" customWidth="1"/>
    <col min="11020" max="11020" width="8.28515625" style="65" customWidth="1"/>
    <col min="11021" max="11021" width="11" style="65" customWidth="1"/>
    <col min="11022" max="11022" width="2.28515625" style="65" customWidth="1"/>
    <col min="11023" max="11023" width="1" style="65" customWidth="1"/>
    <col min="11024" max="11024" width="6.7109375" style="65" customWidth="1"/>
    <col min="11025" max="11025" width="1" style="65" customWidth="1"/>
    <col min="11026" max="11026" width="6.7109375" style="65" customWidth="1"/>
    <col min="11027" max="11027" width="1" style="65" customWidth="1"/>
    <col min="11028" max="11028" width="6.7109375" style="65" customWidth="1"/>
    <col min="11029" max="11029" width="1" style="65" customWidth="1"/>
    <col min="11030" max="11030" width="6.7109375" style="65" customWidth="1"/>
    <col min="11031" max="11031" width="1" style="65" customWidth="1"/>
    <col min="11032" max="11032" width="6.7109375" style="65" customWidth="1"/>
    <col min="11033" max="11033" width="1" style="65" customWidth="1"/>
    <col min="11034" max="11035" width="6.7109375" style="65" customWidth="1"/>
    <col min="11036" max="11264" width="11.42578125" style="65"/>
    <col min="11265" max="11267" width="0" style="65" hidden="1" customWidth="1"/>
    <col min="11268" max="11268" width="3" style="65" customWidth="1"/>
    <col min="11269" max="11269" width="6.85546875" style="65" customWidth="1"/>
    <col min="11270" max="11270" width="1.5703125" style="65" customWidth="1"/>
    <col min="11271" max="11271" width="67.7109375" style="65" customWidth="1"/>
    <col min="11272" max="11272" width="11" style="65" customWidth="1"/>
    <col min="11273" max="11273" width="10.140625" style="65" customWidth="1"/>
    <col min="11274" max="11274" width="11.7109375" style="65" customWidth="1"/>
    <col min="11275" max="11275" width="11" style="65" customWidth="1"/>
    <col min="11276" max="11276" width="8.28515625" style="65" customWidth="1"/>
    <col min="11277" max="11277" width="11" style="65" customWidth="1"/>
    <col min="11278" max="11278" width="2.28515625" style="65" customWidth="1"/>
    <col min="11279" max="11279" width="1" style="65" customWidth="1"/>
    <col min="11280" max="11280" width="6.7109375" style="65" customWidth="1"/>
    <col min="11281" max="11281" width="1" style="65" customWidth="1"/>
    <col min="11282" max="11282" width="6.7109375" style="65" customWidth="1"/>
    <col min="11283" max="11283" width="1" style="65" customWidth="1"/>
    <col min="11284" max="11284" width="6.7109375" style="65" customWidth="1"/>
    <col min="11285" max="11285" width="1" style="65" customWidth="1"/>
    <col min="11286" max="11286" width="6.7109375" style="65" customWidth="1"/>
    <col min="11287" max="11287" width="1" style="65" customWidth="1"/>
    <col min="11288" max="11288" width="6.7109375" style="65" customWidth="1"/>
    <col min="11289" max="11289" width="1" style="65" customWidth="1"/>
    <col min="11290" max="11291" width="6.7109375" style="65" customWidth="1"/>
    <col min="11292" max="11520" width="11.42578125" style="65"/>
    <col min="11521" max="11523" width="0" style="65" hidden="1" customWidth="1"/>
    <col min="11524" max="11524" width="3" style="65" customWidth="1"/>
    <col min="11525" max="11525" width="6.85546875" style="65" customWidth="1"/>
    <col min="11526" max="11526" width="1.5703125" style="65" customWidth="1"/>
    <col min="11527" max="11527" width="67.7109375" style="65" customWidth="1"/>
    <col min="11528" max="11528" width="11" style="65" customWidth="1"/>
    <col min="11529" max="11529" width="10.140625" style="65" customWidth="1"/>
    <col min="11530" max="11530" width="11.7109375" style="65" customWidth="1"/>
    <col min="11531" max="11531" width="11" style="65" customWidth="1"/>
    <col min="11532" max="11532" width="8.28515625" style="65" customWidth="1"/>
    <col min="11533" max="11533" width="11" style="65" customWidth="1"/>
    <col min="11534" max="11534" width="2.28515625" style="65" customWidth="1"/>
    <col min="11535" max="11535" width="1" style="65" customWidth="1"/>
    <col min="11536" max="11536" width="6.7109375" style="65" customWidth="1"/>
    <col min="11537" max="11537" width="1" style="65" customWidth="1"/>
    <col min="11538" max="11538" width="6.7109375" style="65" customWidth="1"/>
    <col min="11539" max="11539" width="1" style="65" customWidth="1"/>
    <col min="11540" max="11540" width="6.7109375" style="65" customWidth="1"/>
    <col min="11541" max="11541" width="1" style="65" customWidth="1"/>
    <col min="11542" max="11542" width="6.7109375" style="65" customWidth="1"/>
    <col min="11543" max="11543" width="1" style="65" customWidth="1"/>
    <col min="11544" max="11544" width="6.7109375" style="65" customWidth="1"/>
    <col min="11545" max="11545" width="1" style="65" customWidth="1"/>
    <col min="11546" max="11547" width="6.7109375" style="65" customWidth="1"/>
    <col min="11548" max="11776" width="11.42578125" style="65"/>
    <col min="11777" max="11779" width="0" style="65" hidden="1" customWidth="1"/>
    <col min="11780" max="11780" width="3" style="65" customWidth="1"/>
    <col min="11781" max="11781" width="6.85546875" style="65" customWidth="1"/>
    <col min="11782" max="11782" width="1.5703125" style="65" customWidth="1"/>
    <col min="11783" max="11783" width="67.7109375" style="65" customWidth="1"/>
    <col min="11784" max="11784" width="11" style="65" customWidth="1"/>
    <col min="11785" max="11785" width="10.140625" style="65" customWidth="1"/>
    <col min="11786" max="11786" width="11.7109375" style="65" customWidth="1"/>
    <col min="11787" max="11787" width="11" style="65" customWidth="1"/>
    <col min="11788" max="11788" width="8.28515625" style="65" customWidth="1"/>
    <col min="11789" max="11789" width="11" style="65" customWidth="1"/>
    <col min="11790" max="11790" width="2.28515625" style="65" customWidth="1"/>
    <col min="11791" max="11791" width="1" style="65" customWidth="1"/>
    <col min="11792" max="11792" width="6.7109375" style="65" customWidth="1"/>
    <col min="11793" max="11793" width="1" style="65" customWidth="1"/>
    <col min="11794" max="11794" width="6.7109375" style="65" customWidth="1"/>
    <col min="11795" max="11795" width="1" style="65" customWidth="1"/>
    <col min="11796" max="11796" width="6.7109375" style="65" customWidth="1"/>
    <col min="11797" max="11797" width="1" style="65" customWidth="1"/>
    <col min="11798" max="11798" width="6.7109375" style="65" customWidth="1"/>
    <col min="11799" max="11799" width="1" style="65" customWidth="1"/>
    <col min="11800" max="11800" width="6.7109375" style="65" customWidth="1"/>
    <col min="11801" max="11801" width="1" style="65" customWidth="1"/>
    <col min="11802" max="11803" width="6.7109375" style="65" customWidth="1"/>
    <col min="11804" max="12032" width="11.42578125" style="65"/>
    <col min="12033" max="12035" width="0" style="65" hidden="1" customWidth="1"/>
    <col min="12036" max="12036" width="3" style="65" customWidth="1"/>
    <col min="12037" max="12037" width="6.85546875" style="65" customWidth="1"/>
    <col min="12038" max="12038" width="1.5703125" style="65" customWidth="1"/>
    <col min="12039" max="12039" width="67.7109375" style="65" customWidth="1"/>
    <col min="12040" max="12040" width="11" style="65" customWidth="1"/>
    <col min="12041" max="12041" width="10.140625" style="65" customWidth="1"/>
    <col min="12042" max="12042" width="11.7109375" style="65" customWidth="1"/>
    <col min="12043" max="12043" width="11" style="65" customWidth="1"/>
    <col min="12044" max="12044" width="8.28515625" style="65" customWidth="1"/>
    <col min="12045" max="12045" width="11" style="65" customWidth="1"/>
    <col min="12046" max="12046" width="2.28515625" style="65" customWidth="1"/>
    <col min="12047" max="12047" width="1" style="65" customWidth="1"/>
    <col min="12048" max="12048" width="6.7109375" style="65" customWidth="1"/>
    <col min="12049" max="12049" width="1" style="65" customWidth="1"/>
    <col min="12050" max="12050" width="6.7109375" style="65" customWidth="1"/>
    <col min="12051" max="12051" width="1" style="65" customWidth="1"/>
    <col min="12052" max="12052" width="6.7109375" style="65" customWidth="1"/>
    <col min="12053" max="12053" width="1" style="65" customWidth="1"/>
    <col min="12054" max="12054" width="6.7109375" style="65" customWidth="1"/>
    <col min="12055" max="12055" width="1" style="65" customWidth="1"/>
    <col min="12056" max="12056" width="6.7109375" style="65" customWidth="1"/>
    <col min="12057" max="12057" width="1" style="65" customWidth="1"/>
    <col min="12058" max="12059" width="6.7109375" style="65" customWidth="1"/>
    <col min="12060" max="12288" width="11.42578125" style="65"/>
    <col min="12289" max="12291" width="0" style="65" hidden="1" customWidth="1"/>
    <col min="12292" max="12292" width="3" style="65" customWidth="1"/>
    <col min="12293" max="12293" width="6.85546875" style="65" customWidth="1"/>
    <col min="12294" max="12294" width="1.5703125" style="65" customWidth="1"/>
    <col min="12295" max="12295" width="67.7109375" style="65" customWidth="1"/>
    <col min="12296" max="12296" width="11" style="65" customWidth="1"/>
    <col min="12297" max="12297" width="10.140625" style="65" customWidth="1"/>
    <col min="12298" max="12298" width="11.7109375" style="65" customWidth="1"/>
    <col min="12299" max="12299" width="11" style="65" customWidth="1"/>
    <col min="12300" max="12300" width="8.28515625" style="65" customWidth="1"/>
    <col min="12301" max="12301" width="11" style="65" customWidth="1"/>
    <col min="12302" max="12302" width="2.28515625" style="65" customWidth="1"/>
    <col min="12303" max="12303" width="1" style="65" customWidth="1"/>
    <col min="12304" max="12304" width="6.7109375" style="65" customWidth="1"/>
    <col min="12305" max="12305" width="1" style="65" customWidth="1"/>
    <col min="12306" max="12306" width="6.7109375" style="65" customWidth="1"/>
    <col min="12307" max="12307" width="1" style="65" customWidth="1"/>
    <col min="12308" max="12308" width="6.7109375" style="65" customWidth="1"/>
    <col min="12309" max="12309" width="1" style="65" customWidth="1"/>
    <col min="12310" max="12310" width="6.7109375" style="65" customWidth="1"/>
    <col min="12311" max="12311" width="1" style="65" customWidth="1"/>
    <col min="12312" max="12312" width="6.7109375" style="65" customWidth="1"/>
    <col min="12313" max="12313" width="1" style="65" customWidth="1"/>
    <col min="12314" max="12315" width="6.7109375" style="65" customWidth="1"/>
    <col min="12316" max="12544" width="11.42578125" style="65"/>
    <col min="12545" max="12547" width="0" style="65" hidden="1" customWidth="1"/>
    <col min="12548" max="12548" width="3" style="65" customWidth="1"/>
    <col min="12549" max="12549" width="6.85546875" style="65" customWidth="1"/>
    <col min="12550" max="12550" width="1.5703125" style="65" customWidth="1"/>
    <col min="12551" max="12551" width="67.7109375" style="65" customWidth="1"/>
    <col min="12552" max="12552" width="11" style="65" customWidth="1"/>
    <col min="12553" max="12553" width="10.140625" style="65" customWidth="1"/>
    <col min="12554" max="12554" width="11.7109375" style="65" customWidth="1"/>
    <col min="12555" max="12555" width="11" style="65" customWidth="1"/>
    <col min="12556" max="12556" width="8.28515625" style="65" customWidth="1"/>
    <col min="12557" max="12557" width="11" style="65" customWidth="1"/>
    <col min="12558" max="12558" width="2.28515625" style="65" customWidth="1"/>
    <col min="12559" max="12559" width="1" style="65" customWidth="1"/>
    <col min="12560" max="12560" width="6.7109375" style="65" customWidth="1"/>
    <col min="12561" max="12561" width="1" style="65" customWidth="1"/>
    <col min="12562" max="12562" width="6.7109375" style="65" customWidth="1"/>
    <col min="12563" max="12563" width="1" style="65" customWidth="1"/>
    <col min="12564" max="12564" width="6.7109375" style="65" customWidth="1"/>
    <col min="12565" max="12565" width="1" style="65" customWidth="1"/>
    <col min="12566" max="12566" width="6.7109375" style="65" customWidth="1"/>
    <col min="12567" max="12567" width="1" style="65" customWidth="1"/>
    <col min="12568" max="12568" width="6.7109375" style="65" customWidth="1"/>
    <col min="12569" max="12569" width="1" style="65" customWidth="1"/>
    <col min="12570" max="12571" width="6.7109375" style="65" customWidth="1"/>
    <col min="12572" max="12800" width="11.42578125" style="65"/>
    <col min="12801" max="12803" width="0" style="65" hidden="1" customWidth="1"/>
    <col min="12804" max="12804" width="3" style="65" customWidth="1"/>
    <col min="12805" max="12805" width="6.85546875" style="65" customWidth="1"/>
    <col min="12806" max="12806" width="1.5703125" style="65" customWidth="1"/>
    <col min="12807" max="12807" width="67.7109375" style="65" customWidth="1"/>
    <col min="12808" max="12808" width="11" style="65" customWidth="1"/>
    <col min="12809" max="12809" width="10.140625" style="65" customWidth="1"/>
    <col min="12810" max="12810" width="11.7109375" style="65" customWidth="1"/>
    <col min="12811" max="12811" width="11" style="65" customWidth="1"/>
    <col min="12812" max="12812" width="8.28515625" style="65" customWidth="1"/>
    <col min="12813" max="12813" width="11" style="65" customWidth="1"/>
    <col min="12814" max="12814" width="2.28515625" style="65" customWidth="1"/>
    <col min="12815" max="12815" width="1" style="65" customWidth="1"/>
    <col min="12816" max="12816" width="6.7109375" style="65" customWidth="1"/>
    <col min="12817" max="12817" width="1" style="65" customWidth="1"/>
    <col min="12818" max="12818" width="6.7109375" style="65" customWidth="1"/>
    <col min="12819" max="12819" width="1" style="65" customWidth="1"/>
    <col min="12820" max="12820" width="6.7109375" style="65" customWidth="1"/>
    <col min="12821" max="12821" width="1" style="65" customWidth="1"/>
    <col min="12822" max="12822" width="6.7109375" style="65" customWidth="1"/>
    <col min="12823" max="12823" width="1" style="65" customWidth="1"/>
    <col min="12824" max="12824" width="6.7109375" style="65" customWidth="1"/>
    <col min="12825" max="12825" width="1" style="65" customWidth="1"/>
    <col min="12826" max="12827" width="6.7109375" style="65" customWidth="1"/>
    <col min="12828" max="13056" width="11.42578125" style="65"/>
    <col min="13057" max="13059" width="0" style="65" hidden="1" customWidth="1"/>
    <col min="13060" max="13060" width="3" style="65" customWidth="1"/>
    <col min="13061" max="13061" width="6.85546875" style="65" customWidth="1"/>
    <col min="13062" max="13062" width="1.5703125" style="65" customWidth="1"/>
    <col min="13063" max="13063" width="67.7109375" style="65" customWidth="1"/>
    <col min="13064" max="13064" width="11" style="65" customWidth="1"/>
    <col min="13065" max="13065" width="10.140625" style="65" customWidth="1"/>
    <col min="13066" max="13066" width="11.7109375" style="65" customWidth="1"/>
    <col min="13067" max="13067" width="11" style="65" customWidth="1"/>
    <col min="13068" max="13068" width="8.28515625" style="65" customWidth="1"/>
    <col min="13069" max="13069" width="11" style="65" customWidth="1"/>
    <col min="13070" max="13070" width="2.28515625" style="65" customWidth="1"/>
    <col min="13071" max="13071" width="1" style="65" customWidth="1"/>
    <col min="13072" max="13072" width="6.7109375" style="65" customWidth="1"/>
    <col min="13073" max="13073" width="1" style="65" customWidth="1"/>
    <col min="13074" max="13074" width="6.7109375" style="65" customWidth="1"/>
    <col min="13075" max="13075" width="1" style="65" customWidth="1"/>
    <col min="13076" max="13076" width="6.7109375" style="65" customWidth="1"/>
    <col min="13077" max="13077" width="1" style="65" customWidth="1"/>
    <col min="13078" max="13078" width="6.7109375" style="65" customWidth="1"/>
    <col min="13079" max="13079" width="1" style="65" customWidth="1"/>
    <col min="13080" max="13080" width="6.7109375" style="65" customWidth="1"/>
    <col min="13081" max="13081" width="1" style="65" customWidth="1"/>
    <col min="13082" max="13083" width="6.7109375" style="65" customWidth="1"/>
    <col min="13084" max="13312" width="11.42578125" style="65"/>
    <col min="13313" max="13315" width="0" style="65" hidden="1" customWidth="1"/>
    <col min="13316" max="13316" width="3" style="65" customWidth="1"/>
    <col min="13317" max="13317" width="6.85546875" style="65" customWidth="1"/>
    <col min="13318" max="13318" width="1.5703125" style="65" customWidth="1"/>
    <col min="13319" max="13319" width="67.7109375" style="65" customWidth="1"/>
    <col min="13320" max="13320" width="11" style="65" customWidth="1"/>
    <col min="13321" max="13321" width="10.140625" style="65" customWidth="1"/>
    <col min="13322" max="13322" width="11.7109375" style="65" customWidth="1"/>
    <col min="13323" max="13323" width="11" style="65" customWidth="1"/>
    <col min="13324" max="13324" width="8.28515625" style="65" customWidth="1"/>
    <col min="13325" max="13325" width="11" style="65" customWidth="1"/>
    <col min="13326" max="13326" width="2.28515625" style="65" customWidth="1"/>
    <col min="13327" max="13327" width="1" style="65" customWidth="1"/>
    <col min="13328" max="13328" width="6.7109375" style="65" customWidth="1"/>
    <col min="13329" max="13329" width="1" style="65" customWidth="1"/>
    <col min="13330" max="13330" width="6.7109375" style="65" customWidth="1"/>
    <col min="13331" max="13331" width="1" style="65" customWidth="1"/>
    <col min="13332" max="13332" width="6.7109375" style="65" customWidth="1"/>
    <col min="13333" max="13333" width="1" style="65" customWidth="1"/>
    <col min="13334" max="13334" width="6.7109375" style="65" customWidth="1"/>
    <col min="13335" max="13335" width="1" style="65" customWidth="1"/>
    <col min="13336" max="13336" width="6.7109375" style="65" customWidth="1"/>
    <col min="13337" max="13337" width="1" style="65" customWidth="1"/>
    <col min="13338" max="13339" width="6.7109375" style="65" customWidth="1"/>
    <col min="13340" max="13568" width="11.42578125" style="65"/>
    <col min="13569" max="13571" width="0" style="65" hidden="1" customWidth="1"/>
    <col min="13572" max="13572" width="3" style="65" customWidth="1"/>
    <col min="13573" max="13573" width="6.85546875" style="65" customWidth="1"/>
    <col min="13574" max="13574" width="1.5703125" style="65" customWidth="1"/>
    <col min="13575" max="13575" width="67.7109375" style="65" customWidth="1"/>
    <col min="13576" max="13576" width="11" style="65" customWidth="1"/>
    <col min="13577" max="13577" width="10.140625" style="65" customWidth="1"/>
    <col min="13578" max="13578" width="11.7109375" style="65" customWidth="1"/>
    <col min="13579" max="13579" width="11" style="65" customWidth="1"/>
    <col min="13580" max="13580" width="8.28515625" style="65" customWidth="1"/>
    <col min="13581" max="13581" width="11" style="65" customWidth="1"/>
    <col min="13582" max="13582" width="2.28515625" style="65" customWidth="1"/>
    <col min="13583" max="13583" width="1" style="65" customWidth="1"/>
    <col min="13584" max="13584" width="6.7109375" style="65" customWidth="1"/>
    <col min="13585" max="13585" width="1" style="65" customWidth="1"/>
    <col min="13586" max="13586" width="6.7109375" style="65" customWidth="1"/>
    <col min="13587" max="13587" width="1" style="65" customWidth="1"/>
    <col min="13588" max="13588" width="6.7109375" style="65" customWidth="1"/>
    <col min="13589" max="13589" width="1" style="65" customWidth="1"/>
    <col min="13590" max="13590" width="6.7109375" style="65" customWidth="1"/>
    <col min="13591" max="13591" width="1" style="65" customWidth="1"/>
    <col min="13592" max="13592" width="6.7109375" style="65" customWidth="1"/>
    <col min="13593" max="13593" width="1" style="65" customWidth="1"/>
    <col min="13594" max="13595" width="6.7109375" style="65" customWidth="1"/>
    <col min="13596" max="13824" width="11.42578125" style="65"/>
    <col min="13825" max="13827" width="0" style="65" hidden="1" customWidth="1"/>
    <col min="13828" max="13828" width="3" style="65" customWidth="1"/>
    <col min="13829" max="13829" width="6.85546875" style="65" customWidth="1"/>
    <col min="13830" max="13830" width="1.5703125" style="65" customWidth="1"/>
    <col min="13831" max="13831" width="67.7109375" style="65" customWidth="1"/>
    <col min="13832" max="13832" width="11" style="65" customWidth="1"/>
    <col min="13833" max="13833" width="10.140625" style="65" customWidth="1"/>
    <col min="13834" max="13834" width="11.7109375" style="65" customWidth="1"/>
    <col min="13835" max="13835" width="11" style="65" customWidth="1"/>
    <col min="13836" max="13836" width="8.28515625" style="65" customWidth="1"/>
    <col min="13837" max="13837" width="11" style="65" customWidth="1"/>
    <col min="13838" max="13838" width="2.28515625" style="65" customWidth="1"/>
    <col min="13839" max="13839" width="1" style="65" customWidth="1"/>
    <col min="13840" max="13840" width="6.7109375" style="65" customWidth="1"/>
    <col min="13841" max="13841" width="1" style="65" customWidth="1"/>
    <col min="13842" max="13842" width="6.7109375" style="65" customWidth="1"/>
    <col min="13843" max="13843" width="1" style="65" customWidth="1"/>
    <col min="13844" max="13844" width="6.7109375" style="65" customWidth="1"/>
    <col min="13845" max="13845" width="1" style="65" customWidth="1"/>
    <col min="13846" max="13846" width="6.7109375" style="65" customWidth="1"/>
    <col min="13847" max="13847" width="1" style="65" customWidth="1"/>
    <col min="13848" max="13848" width="6.7109375" style="65" customWidth="1"/>
    <col min="13849" max="13849" width="1" style="65" customWidth="1"/>
    <col min="13850" max="13851" width="6.7109375" style="65" customWidth="1"/>
    <col min="13852" max="14080" width="11.42578125" style="65"/>
    <col min="14081" max="14083" width="0" style="65" hidden="1" customWidth="1"/>
    <col min="14084" max="14084" width="3" style="65" customWidth="1"/>
    <col min="14085" max="14085" width="6.85546875" style="65" customWidth="1"/>
    <col min="14086" max="14086" width="1.5703125" style="65" customWidth="1"/>
    <col min="14087" max="14087" width="67.7109375" style="65" customWidth="1"/>
    <col min="14088" max="14088" width="11" style="65" customWidth="1"/>
    <col min="14089" max="14089" width="10.140625" style="65" customWidth="1"/>
    <col min="14090" max="14090" width="11.7109375" style="65" customWidth="1"/>
    <col min="14091" max="14091" width="11" style="65" customWidth="1"/>
    <col min="14092" max="14092" width="8.28515625" style="65" customWidth="1"/>
    <col min="14093" max="14093" width="11" style="65" customWidth="1"/>
    <col min="14094" max="14094" width="2.28515625" style="65" customWidth="1"/>
    <col min="14095" max="14095" width="1" style="65" customWidth="1"/>
    <col min="14096" max="14096" width="6.7109375" style="65" customWidth="1"/>
    <col min="14097" max="14097" width="1" style="65" customWidth="1"/>
    <col min="14098" max="14098" width="6.7109375" style="65" customWidth="1"/>
    <col min="14099" max="14099" width="1" style="65" customWidth="1"/>
    <col min="14100" max="14100" width="6.7109375" style="65" customWidth="1"/>
    <col min="14101" max="14101" width="1" style="65" customWidth="1"/>
    <col min="14102" max="14102" width="6.7109375" style="65" customWidth="1"/>
    <col min="14103" max="14103" width="1" style="65" customWidth="1"/>
    <col min="14104" max="14104" width="6.7109375" style="65" customWidth="1"/>
    <col min="14105" max="14105" width="1" style="65" customWidth="1"/>
    <col min="14106" max="14107" width="6.7109375" style="65" customWidth="1"/>
    <col min="14108" max="14336" width="11.42578125" style="65"/>
    <col min="14337" max="14339" width="0" style="65" hidden="1" customWidth="1"/>
    <col min="14340" max="14340" width="3" style="65" customWidth="1"/>
    <col min="14341" max="14341" width="6.85546875" style="65" customWidth="1"/>
    <col min="14342" max="14342" width="1.5703125" style="65" customWidth="1"/>
    <col min="14343" max="14343" width="67.7109375" style="65" customWidth="1"/>
    <col min="14344" max="14344" width="11" style="65" customWidth="1"/>
    <col min="14345" max="14345" width="10.140625" style="65" customWidth="1"/>
    <col min="14346" max="14346" width="11.7109375" style="65" customWidth="1"/>
    <col min="14347" max="14347" width="11" style="65" customWidth="1"/>
    <col min="14348" max="14348" width="8.28515625" style="65" customWidth="1"/>
    <col min="14349" max="14349" width="11" style="65" customWidth="1"/>
    <col min="14350" max="14350" width="2.28515625" style="65" customWidth="1"/>
    <col min="14351" max="14351" width="1" style="65" customWidth="1"/>
    <col min="14352" max="14352" width="6.7109375" style="65" customWidth="1"/>
    <col min="14353" max="14353" width="1" style="65" customWidth="1"/>
    <col min="14354" max="14354" width="6.7109375" style="65" customWidth="1"/>
    <col min="14355" max="14355" width="1" style="65" customWidth="1"/>
    <col min="14356" max="14356" width="6.7109375" style="65" customWidth="1"/>
    <col min="14357" max="14357" width="1" style="65" customWidth="1"/>
    <col min="14358" max="14358" width="6.7109375" style="65" customWidth="1"/>
    <col min="14359" max="14359" width="1" style="65" customWidth="1"/>
    <col min="14360" max="14360" width="6.7109375" style="65" customWidth="1"/>
    <col min="14361" max="14361" width="1" style="65" customWidth="1"/>
    <col min="14362" max="14363" width="6.7109375" style="65" customWidth="1"/>
    <col min="14364" max="14592" width="11.42578125" style="65"/>
    <col min="14593" max="14595" width="0" style="65" hidden="1" customWidth="1"/>
    <col min="14596" max="14596" width="3" style="65" customWidth="1"/>
    <col min="14597" max="14597" width="6.85546875" style="65" customWidth="1"/>
    <col min="14598" max="14598" width="1.5703125" style="65" customWidth="1"/>
    <col min="14599" max="14599" width="67.7109375" style="65" customWidth="1"/>
    <col min="14600" max="14600" width="11" style="65" customWidth="1"/>
    <col min="14601" max="14601" width="10.140625" style="65" customWidth="1"/>
    <col min="14602" max="14602" width="11.7109375" style="65" customWidth="1"/>
    <col min="14603" max="14603" width="11" style="65" customWidth="1"/>
    <col min="14604" max="14604" width="8.28515625" style="65" customWidth="1"/>
    <col min="14605" max="14605" width="11" style="65" customWidth="1"/>
    <col min="14606" max="14606" width="2.28515625" style="65" customWidth="1"/>
    <col min="14607" max="14607" width="1" style="65" customWidth="1"/>
    <col min="14608" max="14608" width="6.7109375" style="65" customWidth="1"/>
    <col min="14609" max="14609" width="1" style="65" customWidth="1"/>
    <col min="14610" max="14610" width="6.7109375" style="65" customWidth="1"/>
    <col min="14611" max="14611" width="1" style="65" customWidth="1"/>
    <col min="14612" max="14612" width="6.7109375" style="65" customWidth="1"/>
    <col min="14613" max="14613" width="1" style="65" customWidth="1"/>
    <col min="14614" max="14614" width="6.7109375" style="65" customWidth="1"/>
    <col min="14615" max="14615" width="1" style="65" customWidth="1"/>
    <col min="14616" max="14616" width="6.7109375" style="65" customWidth="1"/>
    <col min="14617" max="14617" width="1" style="65" customWidth="1"/>
    <col min="14618" max="14619" width="6.7109375" style="65" customWidth="1"/>
    <col min="14620" max="14848" width="11.42578125" style="65"/>
    <col min="14849" max="14851" width="0" style="65" hidden="1" customWidth="1"/>
    <col min="14852" max="14852" width="3" style="65" customWidth="1"/>
    <col min="14853" max="14853" width="6.85546875" style="65" customWidth="1"/>
    <col min="14854" max="14854" width="1.5703125" style="65" customWidth="1"/>
    <col min="14855" max="14855" width="67.7109375" style="65" customWidth="1"/>
    <col min="14856" max="14856" width="11" style="65" customWidth="1"/>
    <col min="14857" max="14857" width="10.140625" style="65" customWidth="1"/>
    <col min="14858" max="14858" width="11.7109375" style="65" customWidth="1"/>
    <col min="14859" max="14859" width="11" style="65" customWidth="1"/>
    <col min="14860" max="14860" width="8.28515625" style="65" customWidth="1"/>
    <col min="14861" max="14861" width="11" style="65" customWidth="1"/>
    <col min="14862" max="14862" width="2.28515625" style="65" customWidth="1"/>
    <col min="14863" max="14863" width="1" style="65" customWidth="1"/>
    <col min="14864" max="14864" width="6.7109375" style="65" customWidth="1"/>
    <col min="14865" max="14865" width="1" style="65" customWidth="1"/>
    <col min="14866" max="14866" width="6.7109375" style="65" customWidth="1"/>
    <col min="14867" max="14867" width="1" style="65" customWidth="1"/>
    <col min="14868" max="14868" width="6.7109375" style="65" customWidth="1"/>
    <col min="14869" max="14869" width="1" style="65" customWidth="1"/>
    <col min="14870" max="14870" width="6.7109375" style="65" customWidth="1"/>
    <col min="14871" max="14871" width="1" style="65" customWidth="1"/>
    <col min="14872" max="14872" width="6.7109375" style="65" customWidth="1"/>
    <col min="14873" max="14873" width="1" style="65" customWidth="1"/>
    <col min="14874" max="14875" width="6.7109375" style="65" customWidth="1"/>
    <col min="14876" max="15104" width="11.42578125" style="65"/>
    <col min="15105" max="15107" width="0" style="65" hidden="1" customWidth="1"/>
    <col min="15108" max="15108" width="3" style="65" customWidth="1"/>
    <col min="15109" max="15109" width="6.85546875" style="65" customWidth="1"/>
    <col min="15110" max="15110" width="1.5703125" style="65" customWidth="1"/>
    <col min="15111" max="15111" width="67.7109375" style="65" customWidth="1"/>
    <col min="15112" max="15112" width="11" style="65" customWidth="1"/>
    <col min="15113" max="15113" width="10.140625" style="65" customWidth="1"/>
    <col min="15114" max="15114" width="11.7109375" style="65" customWidth="1"/>
    <col min="15115" max="15115" width="11" style="65" customWidth="1"/>
    <col min="15116" max="15116" width="8.28515625" style="65" customWidth="1"/>
    <col min="15117" max="15117" width="11" style="65" customWidth="1"/>
    <col min="15118" max="15118" width="2.28515625" style="65" customWidth="1"/>
    <col min="15119" max="15119" width="1" style="65" customWidth="1"/>
    <col min="15120" max="15120" width="6.7109375" style="65" customWidth="1"/>
    <col min="15121" max="15121" width="1" style="65" customWidth="1"/>
    <col min="15122" max="15122" width="6.7109375" style="65" customWidth="1"/>
    <col min="15123" max="15123" width="1" style="65" customWidth="1"/>
    <col min="15124" max="15124" width="6.7109375" style="65" customWidth="1"/>
    <col min="15125" max="15125" width="1" style="65" customWidth="1"/>
    <col min="15126" max="15126" width="6.7109375" style="65" customWidth="1"/>
    <col min="15127" max="15127" width="1" style="65" customWidth="1"/>
    <col min="15128" max="15128" width="6.7109375" style="65" customWidth="1"/>
    <col min="15129" max="15129" width="1" style="65" customWidth="1"/>
    <col min="15130" max="15131" width="6.7109375" style="65" customWidth="1"/>
    <col min="15132" max="15360" width="11.42578125" style="65"/>
    <col min="15361" max="15363" width="0" style="65" hidden="1" customWidth="1"/>
    <col min="15364" max="15364" width="3" style="65" customWidth="1"/>
    <col min="15365" max="15365" width="6.85546875" style="65" customWidth="1"/>
    <col min="15366" max="15366" width="1.5703125" style="65" customWidth="1"/>
    <col min="15367" max="15367" width="67.7109375" style="65" customWidth="1"/>
    <col min="15368" max="15368" width="11" style="65" customWidth="1"/>
    <col min="15369" max="15369" width="10.140625" style="65" customWidth="1"/>
    <col min="15370" max="15370" width="11.7109375" style="65" customWidth="1"/>
    <col min="15371" max="15371" width="11" style="65" customWidth="1"/>
    <col min="15372" max="15372" width="8.28515625" style="65" customWidth="1"/>
    <col min="15373" max="15373" width="11" style="65" customWidth="1"/>
    <col min="15374" max="15374" width="2.28515625" style="65" customWidth="1"/>
    <col min="15375" max="15375" width="1" style="65" customWidth="1"/>
    <col min="15376" max="15376" width="6.7109375" style="65" customWidth="1"/>
    <col min="15377" max="15377" width="1" style="65" customWidth="1"/>
    <col min="15378" max="15378" width="6.7109375" style="65" customWidth="1"/>
    <col min="15379" max="15379" width="1" style="65" customWidth="1"/>
    <col min="15380" max="15380" width="6.7109375" style="65" customWidth="1"/>
    <col min="15381" max="15381" width="1" style="65" customWidth="1"/>
    <col min="15382" max="15382" width="6.7109375" style="65" customWidth="1"/>
    <col min="15383" max="15383" width="1" style="65" customWidth="1"/>
    <col min="15384" max="15384" width="6.7109375" style="65" customWidth="1"/>
    <col min="15385" max="15385" width="1" style="65" customWidth="1"/>
    <col min="15386" max="15387" width="6.7109375" style="65" customWidth="1"/>
    <col min="15388" max="15616" width="11.42578125" style="65"/>
    <col min="15617" max="15619" width="0" style="65" hidden="1" customWidth="1"/>
    <col min="15620" max="15620" width="3" style="65" customWidth="1"/>
    <col min="15621" max="15621" width="6.85546875" style="65" customWidth="1"/>
    <col min="15622" max="15622" width="1.5703125" style="65" customWidth="1"/>
    <col min="15623" max="15623" width="67.7109375" style="65" customWidth="1"/>
    <col min="15624" max="15624" width="11" style="65" customWidth="1"/>
    <col min="15625" max="15625" width="10.140625" style="65" customWidth="1"/>
    <col min="15626" max="15626" width="11.7109375" style="65" customWidth="1"/>
    <col min="15627" max="15627" width="11" style="65" customWidth="1"/>
    <col min="15628" max="15628" width="8.28515625" style="65" customWidth="1"/>
    <col min="15629" max="15629" width="11" style="65" customWidth="1"/>
    <col min="15630" max="15630" width="2.28515625" style="65" customWidth="1"/>
    <col min="15631" max="15631" width="1" style="65" customWidth="1"/>
    <col min="15632" max="15632" width="6.7109375" style="65" customWidth="1"/>
    <col min="15633" max="15633" width="1" style="65" customWidth="1"/>
    <col min="15634" max="15634" width="6.7109375" style="65" customWidth="1"/>
    <col min="15635" max="15635" width="1" style="65" customWidth="1"/>
    <col min="15636" max="15636" width="6.7109375" style="65" customWidth="1"/>
    <col min="15637" max="15637" width="1" style="65" customWidth="1"/>
    <col min="15638" max="15638" width="6.7109375" style="65" customWidth="1"/>
    <col min="15639" max="15639" width="1" style="65" customWidth="1"/>
    <col min="15640" max="15640" width="6.7109375" style="65" customWidth="1"/>
    <col min="15641" max="15641" width="1" style="65" customWidth="1"/>
    <col min="15642" max="15643" width="6.7109375" style="65" customWidth="1"/>
    <col min="15644" max="15872" width="11.42578125" style="65"/>
    <col min="15873" max="15875" width="0" style="65" hidden="1" customWidth="1"/>
    <col min="15876" max="15876" width="3" style="65" customWidth="1"/>
    <col min="15877" max="15877" width="6.85546875" style="65" customWidth="1"/>
    <col min="15878" max="15878" width="1.5703125" style="65" customWidth="1"/>
    <col min="15879" max="15879" width="67.7109375" style="65" customWidth="1"/>
    <col min="15880" max="15880" width="11" style="65" customWidth="1"/>
    <col min="15881" max="15881" width="10.140625" style="65" customWidth="1"/>
    <col min="15882" max="15882" width="11.7109375" style="65" customWidth="1"/>
    <col min="15883" max="15883" width="11" style="65" customWidth="1"/>
    <col min="15884" max="15884" width="8.28515625" style="65" customWidth="1"/>
    <col min="15885" max="15885" width="11" style="65" customWidth="1"/>
    <col min="15886" max="15886" width="2.28515625" style="65" customWidth="1"/>
    <col min="15887" max="15887" width="1" style="65" customWidth="1"/>
    <col min="15888" max="15888" width="6.7109375" style="65" customWidth="1"/>
    <col min="15889" max="15889" width="1" style="65" customWidth="1"/>
    <col min="15890" max="15890" width="6.7109375" style="65" customWidth="1"/>
    <col min="15891" max="15891" width="1" style="65" customWidth="1"/>
    <col min="15892" max="15892" width="6.7109375" style="65" customWidth="1"/>
    <col min="15893" max="15893" width="1" style="65" customWidth="1"/>
    <col min="15894" max="15894" width="6.7109375" style="65" customWidth="1"/>
    <col min="15895" max="15895" width="1" style="65" customWidth="1"/>
    <col min="15896" max="15896" width="6.7109375" style="65" customWidth="1"/>
    <col min="15897" max="15897" width="1" style="65" customWidth="1"/>
    <col min="15898" max="15899" width="6.7109375" style="65" customWidth="1"/>
    <col min="15900" max="16128" width="11.42578125" style="65"/>
    <col min="16129" max="16131" width="0" style="65" hidden="1" customWidth="1"/>
    <col min="16132" max="16132" width="3" style="65" customWidth="1"/>
    <col min="16133" max="16133" width="6.85546875" style="65" customWidth="1"/>
    <col min="16134" max="16134" width="1.5703125" style="65" customWidth="1"/>
    <col min="16135" max="16135" width="67.7109375" style="65" customWidth="1"/>
    <col min="16136" max="16136" width="11" style="65" customWidth="1"/>
    <col min="16137" max="16137" width="10.140625" style="65" customWidth="1"/>
    <col min="16138" max="16138" width="11.7109375" style="65" customWidth="1"/>
    <col min="16139" max="16139" width="11" style="65" customWidth="1"/>
    <col min="16140" max="16140" width="8.28515625" style="65" customWidth="1"/>
    <col min="16141" max="16141" width="11" style="65" customWidth="1"/>
    <col min="16142" max="16142" width="2.28515625" style="65" customWidth="1"/>
    <col min="16143" max="16143" width="1" style="65" customWidth="1"/>
    <col min="16144" max="16144" width="6.7109375" style="65" customWidth="1"/>
    <col min="16145" max="16145" width="1" style="65" customWidth="1"/>
    <col min="16146" max="16146" width="6.7109375" style="65" customWidth="1"/>
    <col min="16147" max="16147" width="1" style="65" customWidth="1"/>
    <col min="16148" max="16148" width="6.7109375" style="65" customWidth="1"/>
    <col min="16149" max="16149" width="1" style="65" customWidth="1"/>
    <col min="16150" max="16150" width="6.7109375" style="65" customWidth="1"/>
    <col min="16151" max="16151" width="1" style="65" customWidth="1"/>
    <col min="16152" max="16152" width="6.7109375" style="65" customWidth="1"/>
    <col min="16153" max="16153" width="1" style="65" customWidth="1"/>
    <col min="16154" max="16155" width="6.7109375" style="65" customWidth="1"/>
    <col min="16156" max="16384" width="11.42578125" style="65"/>
  </cols>
  <sheetData>
    <row r="1" spans="1:28" ht="3.75" customHeight="1">
      <c r="A1" s="1341"/>
      <c r="B1" s="1341"/>
      <c r="C1" s="1341"/>
      <c r="D1" s="1341"/>
      <c r="E1" s="71"/>
      <c r="F1" s="71"/>
      <c r="G1" s="71"/>
      <c r="H1" s="285"/>
      <c r="I1" s="285"/>
      <c r="J1" s="285"/>
      <c r="K1" s="285"/>
      <c r="L1" s="285"/>
      <c r="M1" s="286"/>
    </row>
    <row r="2" spans="1:28" ht="12.75" customHeight="1">
      <c r="A2" s="1341"/>
      <c r="B2" s="1341"/>
      <c r="C2" s="1341"/>
      <c r="D2" s="1341"/>
      <c r="E2" s="1886" t="s">
        <v>1043</v>
      </c>
      <c r="F2" s="1813"/>
      <c r="G2" s="1813"/>
      <c r="H2" s="1813"/>
      <c r="I2" s="1813"/>
      <c r="J2" s="1813"/>
      <c r="K2" s="1813"/>
      <c r="L2" s="1813"/>
      <c r="M2" s="1813"/>
      <c r="N2" s="1813"/>
      <c r="O2" s="1813"/>
      <c r="P2" s="1813"/>
      <c r="Q2" s="1813"/>
      <c r="R2" s="1813"/>
      <c r="S2" s="1813"/>
      <c r="T2" s="1813"/>
      <c r="U2" s="1813"/>
      <c r="V2" s="1813"/>
      <c r="W2" s="1813"/>
      <c r="X2" s="1813"/>
      <c r="Y2" s="1813"/>
    </row>
    <row r="3" spans="1:28" s="71" customFormat="1" ht="12.75" customHeight="1">
      <c r="A3" s="1341"/>
      <c r="B3" s="1354"/>
      <c r="C3" s="1354"/>
      <c r="D3" s="1354"/>
      <c r="E3" s="1813">
        <v>2015</v>
      </c>
      <c r="F3" s="1813"/>
      <c r="G3" s="1813"/>
      <c r="H3" s="1813"/>
      <c r="I3" s="1813"/>
      <c r="J3" s="1813"/>
      <c r="K3" s="1813"/>
      <c r="L3" s="1813"/>
      <c r="M3" s="1813"/>
      <c r="AA3" s="206"/>
      <c r="AB3" s="206"/>
    </row>
    <row r="4" spans="1:28" s="71" customFormat="1" ht="6" customHeight="1">
      <c r="A4" s="1341"/>
      <c r="B4" s="1354"/>
      <c r="C4" s="1354"/>
      <c r="D4" s="1354"/>
      <c r="E4" s="1335"/>
      <c r="F4" s="1335"/>
      <c r="G4" s="1335"/>
      <c r="H4" s="1335"/>
      <c r="I4" s="1335"/>
      <c r="J4" s="1335"/>
      <c r="K4" s="1335"/>
      <c r="L4" s="1335"/>
      <c r="M4" s="1335"/>
      <c r="AA4" s="206"/>
      <c r="AB4" s="206"/>
    </row>
    <row r="5" spans="1:28" s="71" customFormat="1" ht="6" customHeight="1">
      <c r="A5" s="1341"/>
      <c r="B5" s="1354"/>
      <c r="C5" s="1354"/>
      <c r="D5" s="1354"/>
      <c r="E5" s="2620"/>
      <c r="F5" s="2621"/>
      <c r="G5" s="2621"/>
      <c r="H5" s="2621"/>
      <c r="I5" s="2621"/>
      <c r="J5" s="2621"/>
      <c r="K5" s="2621"/>
      <c r="L5" s="2621"/>
      <c r="M5" s="2622"/>
      <c r="AA5" s="206"/>
      <c r="AB5" s="206"/>
    </row>
    <row r="6" spans="1:28" ht="12" customHeight="1">
      <c r="A6" s="1341" t="s">
        <v>9</v>
      </c>
      <c r="B6" s="1341" t="s">
        <v>10</v>
      </c>
      <c r="C6" s="1341" t="s">
        <v>11</v>
      </c>
      <c r="D6" s="1341"/>
      <c r="E6" s="2623" t="s">
        <v>142</v>
      </c>
      <c r="F6" s="71"/>
      <c r="G6" s="98"/>
      <c r="H6" s="1928" t="s">
        <v>1044</v>
      </c>
      <c r="I6" s="1928"/>
      <c r="J6" s="1928"/>
      <c r="K6" s="1928"/>
      <c r="L6" s="1928"/>
      <c r="M6" s="1928"/>
    </row>
    <row r="7" spans="1:28" ht="18.75" customHeight="1">
      <c r="A7" s="1341"/>
      <c r="B7" s="1341"/>
      <c r="C7" s="1341"/>
      <c r="D7" s="1341"/>
      <c r="E7" s="2623"/>
      <c r="F7" s="97" t="s">
        <v>114</v>
      </c>
      <c r="G7" s="98"/>
      <c r="H7" s="1953" t="s">
        <v>1045</v>
      </c>
      <c r="I7" s="1953" t="s">
        <v>1046</v>
      </c>
      <c r="J7" s="1953" t="s">
        <v>1047</v>
      </c>
      <c r="K7" s="1953" t="s">
        <v>1048</v>
      </c>
      <c r="L7" s="1953" t="s">
        <v>1049</v>
      </c>
      <c r="M7" s="2624" t="s">
        <v>21</v>
      </c>
    </row>
    <row r="8" spans="1:28">
      <c r="A8" s="1341"/>
      <c r="B8" s="1341"/>
      <c r="C8" s="1341"/>
      <c r="D8" s="1341"/>
      <c r="E8" s="2625"/>
      <c r="F8" s="72"/>
      <c r="G8" s="173"/>
      <c r="H8" s="1936"/>
      <c r="I8" s="1936"/>
      <c r="J8" s="1936" t="s">
        <v>1050</v>
      </c>
      <c r="K8" s="1936"/>
      <c r="L8" s="1936"/>
      <c r="M8" s="1928"/>
    </row>
    <row r="9" spans="1:28" ht="12" customHeight="1">
      <c r="A9" s="1341"/>
      <c r="B9" s="1341"/>
      <c r="C9" s="1341"/>
      <c r="D9" s="1341"/>
      <c r="E9" s="1819">
        <v>1401</v>
      </c>
      <c r="F9" s="102" t="s">
        <v>22</v>
      </c>
      <c r="G9" s="97"/>
      <c r="H9" s="2626">
        <f>SUM(H10,H11,H12,H13,H14,H15)</f>
        <v>600</v>
      </c>
      <c r="I9" s="2626">
        <f>SUM(I10,I11,I12,I13,I14,I15)</f>
        <v>445</v>
      </c>
      <c r="J9" s="2626">
        <f>SUM(J10,J11,J12,J13,J14,J15)</f>
        <v>185</v>
      </c>
      <c r="K9" s="2626">
        <f>SUM(K10,K11,K12,K13,K14,K15)</f>
        <v>450</v>
      </c>
      <c r="L9" s="2626">
        <f>SUM(L10,L11,L12,L13,L14,L15)</f>
        <v>95</v>
      </c>
      <c r="M9" s="2627">
        <f t="shared" ref="M9:M52" si="0">SUM(H9:L9)</f>
        <v>1775</v>
      </c>
    </row>
    <row r="10" spans="1:28" ht="11.85" customHeight="1">
      <c r="A10" s="1341">
        <v>1</v>
      </c>
      <c r="B10" s="1341">
        <v>1</v>
      </c>
      <c r="C10" s="1341">
        <v>11</v>
      </c>
      <c r="D10" s="1341"/>
      <c r="E10" s="1820"/>
      <c r="F10" s="106" t="s">
        <v>23</v>
      </c>
      <c r="G10" s="959"/>
      <c r="H10" s="311">
        <v>0</v>
      </c>
      <c r="I10" s="311">
        <v>0</v>
      </c>
      <c r="J10" s="311">
        <v>90</v>
      </c>
      <c r="K10" s="311">
        <v>0</v>
      </c>
      <c r="L10" s="311">
        <v>95</v>
      </c>
      <c r="M10" s="2628">
        <f t="shared" si="0"/>
        <v>185</v>
      </c>
    </row>
    <row r="11" spans="1:28" ht="11.85" customHeight="1">
      <c r="A11" s="1341">
        <v>1</v>
      </c>
      <c r="B11" s="1341">
        <v>1</v>
      </c>
      <c r="C11" s="1341">
        <v>5</v>
      </c>
      <c r="D11" s="1341"/>
      <c r="E11" s="1820"/>
      <c r="F11" s="110" t="s">
        <v>24</v>
      </c>
      <c r="G11" s="128"/>
      <c r="H11" s="374">
        <v>0</v>
      </c>
      <c r="I11" s="374">
        <v>0</v>
      </c>
      <c r="J11" s="374">
        <v>95</v>
      </c>
      <c r="K11" s="374">
        <v>0</v>
      </c>
      <c r="L11" s="374">
        <v>0</v>
      </c>
      <c r="M11" s="2628">
        <f t="shared" si="0"/>
        <v>95</v>
      </c>
    </row>
    <row r="12" spans="1:28" ht="11.85" customHeight="1">
      <c r="A12" s="1341">
        <v>1</v>
      </c>
      <c r="B12" s="1341">
        <v>1</v>
      </c>
      <c r="C12" s="1341">
        <v>12</v>
      </c>
      <c r="D12" s="1341"/>
      <c r="E12" s="1820"/>
      <c r="F12" s="110" t="s">
        <v>25</v>
      </c>
      <c r="G12" s="128"/>
      <c r="H12" s="374">
        <v>90</v>
      </c>
      <c r="I12" s="374">
        <v>95</v>
      </c>
      <c r="J12" s="374">
        <v>0</v>
      </c>
      <c r="K12" s="374">
        <v>0</v>
      </c>
      <c r="L12" s="374">
        <v>0</v>
      </c>
      <c r="M12" s="2628">
        <f t="shared" si="0"/>
        <v>185</v>
      </c>
    </row>
    <row r="13" spans="1:28" ht="11.85" customHeight="1">
      <c r="A13" s="1341">
        <v>1</v>
      </c>
      <c r="B13" s="1341">
        <v>1</v>
      </c>
      <c r="C13" s="1341">
        <v>2</v>
      </c>
      <c r="D13" s="1341"/>
      <c r="E13" s="1820"/>
      <c r="F13" s="111" t="s">
        <v>26</v>
      </c>
      <c r="G13" s="128"/>
      <c r="H13" s="374">
        <v>350</v>
      </c>
      <c r="I13" s="374">
        <v>350</v>
      </c>
      <c r="J13" s="374">
        <v>0</v>
      </c>
      <c r="K13" s="374">
        <v>0</v>
      </c>
      <c r="L13" s="374">
        <v>0</v>
      </c>
      <c r="M13" s="2628">
        <f t="shared" si="0"/>
        <v>700</v>
      </c>
    </row>
    <row r="14" spans="1:28" ht="11.85" customHeight="1">
      <c r="A14" s="1341">
        <v>1</v>
      </c>
      <c r="B14" s="1341">
        <v>1</v>
      </c>
      <c r="C14" s="1341">
        <v>4</v>
      </c>
      <c r="D14" s="1341"/>
      <c r="E14" s="1820"/>
      <c r="F14" s="111" t="s">
        <v>27</v>
      </c>
      <c r="G14" s="128"/>
      <c r="H14" s="374">
        <v>160</v>
      </c>
      <c r="I14" s="374">
        <v>0</v>
      </c>
      <c r="J14" s="374">
        <v>0</v>
      </c>
      <c r="K14" s="374">
        <v>450</v>
      </c>
      <c r="L14" s="374">
        <v>0</v>
      </c>
      <c r="M14" s="2628">
        <f t="shared" si="0"/>
        <v>610</v>
      </c>
    </row>
    <row r="15" spans="1:28" ht="11.85" customHeight="1">
      <c r="A15" s="1341">
        <v>1</v>
      </c>
      <c r="B15" s="1341">
        <v>1</v>
      </c>
      <c r="C15" s="1341">
        <v>1</v>
      </c>
      <c r="D15" s="1341"/>
      <c r="E15" s="1820"/>
      <c r="F15" s="111" t="s">
        <v>69</v>
      </c>
      <c r="G15" s="128"/>
      <c r="H15" s="374">
        <v>0</v>
      </c>
      <c r="I15" s="374">
        <v>0</v>
      </c>
      <c r="J15" s="374">
        <v>0</v>
      </c>
      <c r="K15" s="374">
        <v>0</v>
      </c>
      <c r="L15" s="374">
        <v>0</v>
      </c>
      <c r="M15" s="2628">
        <f t="shared" si="0"/>
        <v>0</v>
      </c>
    </row>
    <row r="16" spans="1:28" ht="12" customHeight="1">
      <c r="A16" s="1341"/>
      <c r="B16" s="1341"/>
      <c r="C16" s="1341"/>
      <c r="D16" s="1341"/>
      <c r="E16" s="1819">
        <v>1402</v>
      </c>
      <c r="F16" s="113" t="s">
        <v>29</v>
      </c>
      <c r="G16" s="114"/>
      <c r="H16" s="848">
        <f>SUM(H17,H18,H19,H20,H21,H22,H23,H24)</f>
        <v>1030</v>
      </c>
      <c r="I16" s="848">
        <f>SUM(I17,I18,I19,I20,I21,I22,I23,I24)</f>
        <v>460</v>
      </c>
      <c r="J16" s="848">
        <f>SUM(J17,J18,J19,J20,J21,J22,J23,J24)</f>
        <v>90</v>
      </c>
      <c r="K16" s="848">
        <f>SUM(K17,K18,K19,K20,K21,K22,K23,K24)</f>
        <v>0</v>
      </c>
      <c r="L16" s="848">
        <f>SUM(L17,L18,L19,L20,L21,L22,L23,L24)</f>
        <v>95</v>
      </c>
      <c r="M16" s="2629">
        <f t="shared" si="0"/>
        <v>1675</v>
      </c>
    </row>
    <row r="17" spans="1:13" ht="11.85" customHeight="1">
      <c r="A17" s="1341">
        <v>2</v>
      </c>
      <c r="B17" s="1341">
        <v>4</v>
      </c>
      <c r="C17" s="1341">
        <v>11</v>
      </c>
      <c r="D17" s="1341"/>
      <c r="E17" s="1820"/>
      <c r="F17" s="110" t="s">
        <v>30</v>
      </c>
      <c r="G17" s="128"/>
      <c r="H17" s="374">
        <v>180</v>
      </c>
      <c r="I17" s="374">
        <v>460</v>
      </c>
      <c r="J17" s="374">
        <v>90</v>
      </c>
      <c r="K17" s="374">
        <v>0</v>
      </c>
      <c r="L17" s="374">
        <v>95</v>
      </c>
      <c r="M17" s="2628">
        <f t="shared" si="0"/>
        <v>825</v>
      </c>
    </row>
    <row r="18" spans="1:13" ht="11.85" customHeight="1">
      <c r="A18" s="1341">
        <v>2</v>
      </c>
      <c r="B18" s="1341">
        <v>4</v>
      </c>
      <c r="C18" s="1341">
        <v>10</v>
      </c>
      <c r="D18" s="1341"/>
      <c r="E18" s="1820"/>
      <c r="F18" s="110" t="s">
        <v>31</v>
      </c>
      <c r="G18" s="128"/>
      <c r="H18" s="374">
        <v>0</v>
      </c>
      <c r="I18" s="374">
        <v>0</v>
      </c>
      <c r="J18" s="374">
        <v>0</v>
      </c>
      <c r="K18" s="374">
        <v>0</v>
      </c>
      <c r="L18" s="374">
        <v>0</v>
      </c>
      <c r="M18" s="2628">
        <f t="shared" si="0"/>
        <v>0</v>
      </c>
    </row>
    <row r="19" spans="1:13" ht="11.85" customHeight="1">
      <c r="A19" s="1341">
        <v>2</v>
      </c>
      <c r="B19" s="1341">
        <v>4</v>
      </c>
      <c r="C19" s="1341">
        <v>10</v>
      </c>
      <c r="D19" s="1341"/>
      <c r="E19" s="1820"/>
      <c r="F19" s="110" t="s">
        <v>32</v>
      </c>
      <c r="G19" s="128"/>
      <c r="H19" s="374">
        <v>0</v>
      </c>
      <c r="I19" s="374">
        <v>0</v>
      </c>
      <c r="J19" s="374">
        <v>0</v>
      </c>
      <c r="K19" s="374">
        <v>0</v>
      </c>
      <c r="L19" s="374">
        <v>0</v>
      </c>
      <c r="M19" s="2628">
        <f t="shared" si="0"/>
        <v>0</v>
      </c>
    </row>
    <row r="20" spans="1:13" ht="11.85" customHeight="1">
      <c r="A20" s="1341">
        <v>2</v>
      </c>
      <c r="B20" s="1341">
        <v>4</v>
      </c>
      <c r="C20" s="1341">
        <v>3</v>
      </c>
      <c r="D20" s="1341"/>
      <c r="E20" s="1820"/>
      <c r="F20" s="110" t="s">
        <v>33</v>
      </c>
      <c r="G20" s="128"/>
      <c r="H20" s="374">
        <v>0</v>
      </c>
      <c r="I20" s="374">
        <v>0</v>
      </c>
      <c r="J20" s="374">
        <v>0</v>
      </c>
      <c r="K20" s="374">
        <v>0</v>
      </c>
      <c r="L20" s="374">
        <v>0</v>
      </c>
      <c r="M20" s="2628">
        <f t="shared" si="0"/>
        <v>0</v>
      </c>
    </row>
    <row r="21" spans="1:13" ht="11.85" customHeight="1">
      <c r="A21" s="1341">
        <v>2</v>
      </c>
      <c r="B21" s="1341">
        <v>4</v>
      </c>
      <c r="C21" s="1341">
        <v>7</v>
      </c>
      <c r="D21" s="1341"/>
      <c r="E21" s="1820"/>
      <c r="F21" s="110" t="s">
        <v>34</v>
      </c>
      <c r="G21" s="128"/>
      <c r="H21" s="374">
        <v>400</v>
      </c>
      <c r="I21" s="374">
        <v>0</v>
      </c>
      <c r="J21" s="374">
        <v>0</v>
      </c>
      <c r="K21" s="374">
        <v>0</v>
      </c>
      <c r="L21" s="374">
        <v>0</v>
      </c>
      <c r="M21" s="2628">
        <f t="shared" si="0"/>
        <v>400</v>
      </c>
    </row>
    <row r="22" spans="1:13" ht="11.85" customHeight="1">
      <c r="A22" s="1341">
        <v>2</v>
      </c>
      <c r="B22" s="1341">
        <v>4</v>
      </c>
      <c r="C22" s="1341">
        <v>1</v>
      </c>
      <c r="D22" s="1341"/>
      <c r="E22" s="1820"/>
      <c r="F22" s="110" t="s">
        <v>70</v>
      </c>
      <c r="G22" s="128"/>
      <c r="H22" s="374">
        <v>450</v>
      </c>
      <c r="I22" s="374">
        <v>0</v>
      </c>
      <c r="J22" s="374">
        <v>0</v>
      </c>
      <c r="K22" s="374">
        <v>0</v>
      </c>
      <c r="L22" s="374">
        <v>0</v>
      </c>
      <c r="M22" s="2628">
        <f t="shared" si="0"/>
        <v>450</v>
      </c>
    </row>
    <row r="23" spans="1:13" ht="11.85" customHeight="1">
      <c r="A23" s="1341">
        <v>2</v>
      </c>
      <c r="B23" s="1341">
        <v>4</v>
      </c>
      <c r="C23" s="1341">
        <v>9</v>
      </c>
      <c r="D23" s="1341"/>
      <c r="E23" s="1820"/>
      <c r="F23" s="110" t="s">
        <v>36</v>
      </c>
      <c r="G23" s="128"/>
      <c r="H23" s="374">
        <v>0</v>
      </c>
      <c r="I23" s="374">
        <v>0</v>
      </c>
      <c r="J23" s="374">
        <v>0</v>
      </c>
      <c r="K23" s="374">
        <v>0</v>
      </c>
      <c r="L23" s="374">
        <v>0</v>
      </c>
      <c r="M23" s="2628">
        <f t="shared" si="0"/>
        <v>0</v>
      </c>
    </row>
    <row r="24" spans="1:13" ht="11.85" customHeight="1">
      <c r="A24" s="1341">
        <v>2</v>
      </c>
      <c r="B24" s="1341">
        <v>4</v>
      </c>
      <c r="C24" s="1341">
        <v>11</v>
      </c>
      <c r="D24" s="1341"/>
      <c r="E24" s="1820"/>
      <c r="F24" s="111" t="s">
        <v>37</v>
      </c>
      <c r="G24" s="128"/>
      <c r="H24" s="374">
        <v>0</v>
      </c>
      <c r="I24" s="374">
        <v>0</v>
      </c>
      <c r="J24" s="374">
        <v>0</v>
      </c>
      <c r="K24" s="374">
        <v>0</v>
      </c>
      <c r="L24" s="374">
        <v>0</v>
      </c>
      <c r="M24" s="2628">
        <f t="shared" si="0"/>
        <v>0</v>
      </c>
    </row>
    <row r="25" spans="1:13" ht="12" customHeight="1">
      <c r="A25" s="1341"/>
      <c r="B25" s="1341"/>
      <c r="C25" s="1341"/>
      <c r="D25" s="1341"/>
      <c r="E25" s="1819">
        <v>1403</v>
      </c>
      <c r="F25" s="113" t="s">
        <v>38</v>
      </c>
      <c r="G25" s="114"/>
      <c r="H25" s="848">
        <f>SUM(H26+H27+H28)</f>
        <v>360</v>
      </c>
      <c r="I25" s="848">
        <f>SUM(I26+I27+I28)</f>
        <v>540</v>
      </c>
      <c r="J25" s="848">
        <f>SUM(J26+J27+J28)</f>
        <v>180</v>
      </c>
      <c r="K25" s="848">
        <f>SUM(K26+K27+K28)</f>
        <v>0</v>
      </c>
      <c r="L25" s="848">
        <f>SUM(L26+L27+L28)</f>
        <v>180</v>
      </c>
      <c r="M25" s="2629">
        <f t="shared" si="0"/>
        <v>1260</v>
      </c>
    </row>
    <row r="26" spans="1:13" ht="11.85" customHeight="1">
      <c r="A26" s="1341">
        <v>3</v>
      </c>
      <c r="B26" s="1341">
        <v>5</v>
      </c>
      <c r="C26" s="1341">
        <v>11</v>
      </c>
      <c r="D26" s="1341"/>
      <c r="E26" s="1820"/>
      <c r="F26" s="111" t="s">
        <v>39</v>
      </c>
      <c r="G26" s="128"/>
      <c r="H26" s="374">
        <v>360</v>
      </c>
      <c r="I26" s="374">
        <v>540</v>
      </c>
      <c r="J26" s="374">
        <v>180</v>
      </c>
      <c r="K26" s="374">
        <v>0</v>
      </c>
      <c r="L26" s="374">
        <v>180</v>
      </c>
      <c r="M26" s="2628">
        <f t="shared" si="0"/>
        <v>1260</v>
      </c>
    </row>
    <row r="27" spans="1:13" ht="11.85" customHeight="1">
      <c r="A27" s="1341">
        <v>3</v>
      </c>
      <c r="B27" s="1341">
        <v>5</v>
      </c>
      <c r="C27" s="1341">
        <v>8</v>
      </c>
      <c r="D27" s="1341"/>
      <c r="E27" s="1820"/>
      <c r="F27" s="111" t="s">
        <v>40</v>
      </c>
      <c r="G27" s="128"/>
      <c r="H27" s="374">
        <v>0</v>
      </c>
      <c r="I27" s="374">
        <v>0</v>
      </c>
      <c r="J27" s="374">
        <v>0</v>
      </c>
      <c r="K27" s="374">
        <v>0</v>
      </c>
      <c r="L27" s="374">
        <v>0</v>
      </c>
      <c r="M27" s="2628">
        <f t="shared" si="0"/>
        <v>0</v>
      </c>
    </row>
    <row r="28" spans="1:13" ht="11.85" customHeight="1">
      <c r="A28" s="1341">
        <v>3</v>
      </c>
      <c r="B28" s="1341">
        <v>5</v>
      </c>
      <c r="C28" s="1341">
        <v>10</v>
      </c>
      <c r="D28" s="1341"/>
      <c r="E28" s="1820"/>
      <c r="F28" s="111" t="s">
        <v>41</v>
      </c>
      <c r="G28" s="128"/>
      <c r="H28" s="374">
        <v>0</v>
      </c>
      <c r="I28" s="374">
        <v>0</v>
      </c>
      <c r="J28" s="374">
        <v>0</v>
      </c>
      <c r="K28" s="374">
        <v>0</v>
      </c>
      <c r="L28" s="374">
        <v>0</v>
      </c>
      <c r="M28" s="2628">
        <f t="shared" si="0"/>
        <v>0</v>
      </c>
    </row>
    <row r="29" spans="1:13" ht="12" customHeight="1">
      <c r="A29" s="1341"/>
      <c r="B29" s="1341"/>
      <c r="C29" s="1341"/>
      <c r="D29" s="1341"/>
      <c r="E29" s="1821">
        <v>1404</v>
      </c>
      <c r="F29" s="113" t="s">
        <v>42</v>
      </c>
      <c r="G29" s="114"/>
      <c r="H29" s="848">
        <f>SUM(H30,H31)</f>
        <v>270</v>
      </c>
      <c r="I29" s="848">
        <f>SUM(I30,I31)</f>
        <v>90</v>
      </c>
      <c r="J29" s="848">
        <f>SUM(J30,J31)</f>
        <v>0</v>
      </c>
      <c r="K29" s="848">
        <f>SUM(K30,K31)</f>
        <v>0</v>
      </c>
      <c r="L29" s="848">
        <f>SUM(L30,L31)</f>
        <v>0</v>
      </c>
      <c r="M29" s="1012">
        <f t="shared" si="0"/>
        <v>360</v>
      </c>
    </row>
    <row r="30" spans="1:13" ht="11.85" customHeight="1">
      <c r="A30" s="1341">
        <v>4</v>
      </c>
      <c r="B30" s="1341">
        <v>6</v>
      </c>
      <c r="C30" s="1341">
        <v>11</v>
      </c>
      <c r="D30" s="1341"/>
      <c r="E30" s="1822"/>
      <c r="F30" s="110" t="s">
        <v>43</v>
      </c>
      <c r="G30" s="128"/>
      <c r="H30" s="374">
        <v>180</v>
      </c>
      <c r="I30" s="374">
        <v>90</v>
      </c>
      <c r="J30" s="374">
        <v>0</v>
      </c>
      <c r="K30" s="374">
        <v>0</v>
      </c>
      <c r="L30" s="374">
        <v>0</v>
      </c>
      <c r="M30" s="2628">
        <f t="shared" si="0"/>
        <v>270</v>
      </c>
    </row>
    <row r="31" spans="1:13" ht="11.85" customHeight="1">
      <c r="A31" s="1341">
        <v>4</v>
      </c>
      <c r="B31" s="1341">
        <v>6</v>
      </c>
      <c r="C31" s="1341">
        <v>11</v>
      </c>
      <c r="D31" s="1341"/>
      <c r="E31" s="1822"/>
      <c r="F31" s="110" t="s">
        <v>44</v>
      </c>
      <c r="G31" s="128"/>
      <c r="H31" s="374">
        <v>90</v>
      </c>
      <c r="I31" s="374">
        <v>0</v>
      </c>
      <c r="J31" s="374">
        <v>0</v>
      </c>
      <c r="K31" s="374">
        <v>0</v>
      </c>
      <c r="L31" s="374">
        <v>0</v>
      </c>
      <c r="M31" s="2628">
        <f t="shared" si="0"/>
        <v>90</v>
      </c>
    </row>
    <row r="32" spans="1:13" ht="12" customHeight="1">
      <c r="A32" s="1341"/>
      <c r="B32" s="1341"/>
      <c r="C32" s="1341"/>
      <c r="D32" s="1341"/>
      <c r="E32" s="1819">
        <v>1405</v>
      </c>
      <c r="F32" s="124" t="s">
        <v>45</v>
      </c>
      <c r="G32" s="103"/>
      <c r="H32" s="848">
        <f>SUM(H33,H34,H35,H36)</f>
        <v>95</v>
      </c>
      <c r="I32" s="848">
        <f>SUM(I33,I34,I35,I36)</f>
        <v>280</v>
      </c>
      <c r="J32" s="848">
        <f>SUM(J33,J34,J35,J36)</f>
        <v>95</v>
      </c>
      <c r="K32" s="848">
        <f>SUM(K33,K34,K35,K36)</f>
        <v>0</v>
      </c>
      <c r="L32" s="848">
        <f>SUM(L33,L34,L35,L36)</f>
        <v>90</v>
      </c>
      <c r="M32" s="2629">
        <f t="shared" si="0"/>
        <v>560</v>
      </c>
    </row>
    <row r="33" spans="1:13" ht="11.85" customHeight="1">
      <c r="A33" s="1341">
        <v>5</v>
      </c>
      <c r="B33" s="1341">
        <v>4</v>
      </c>
      <c r="C33" s="1341">
        <v>8</v>
      </c>
      <c r="D33" s="1341"/>
      <c r="E33" s="1820"/>
      <c r="F33" s="110" t="s">
        <v>46</v>
      </c>
      <c r="G33" s="128"/>
      <c r="H33" s="992">
        <v>0</v>
      </c>
      <c r="I33" s="992">
        <v>0</v>
      </c>
      <c r="J33" s="992">
        <v>0</v>
      </c>
      <c r="K33" s="992">
        <v>0</v>
      </c>
      <c r="L33" s="992">
        <v>0</v>
      </c>
      <c r="M33" s="2628">
        <f t="shared" si="0"/>
        <v>0</v>
      </c>
    </row>
    <row r="34" spans="1:13" ht="11.85" customHeight="1">
      <c r="A34" s="1341">
        <v>5</v>
      </c>
      <c r="B34" s="1341">
        <v>4</v>
      </c>
      <c r="C34" s="1341">
        <v>8</v>
      </c>
      <c r="D34" s="1341"/>
      <c r="E34" s="1820"/>
      <c r="F34" s="110" t="s">
        <v>47</v>
      </c>
      <c r="G34" s="128"/>
      <c r="H34" s="374">
        <v>0</v>
      </c>
      <c r="I34" s="374">
        <v>0</v>
      </c>
      <c r="J34" s="374">
        <v>0</v>
      </c>
      <c r="K34" s="374">
        <v>0</v>
      </c>
      <c r="L34" s="374">
        <v>0</v>
      </c>
      <c r="M34" s="2628">
        <f t="shared" si="0"/>
        <v>0</v>
      </c>
    </row>
    <row r="35" spans="1:13" ht="11.85" customHeight="1">
      <c r="A35" s="284">
        <v>5</v>
      </c>
      <c r="B35" s="1341">
        <v>5</v>
      </c>
      <c r="C35" s="1341">
        <v>11</v>
      </c>
      <c r="D35" s="1341"/>
      <c r="E35" s="1820"/>
      <c r="F35" s="110" t="s">
        <v>48</v>
      </c>
      <c r="G35" s="128"/>
      <c r="H35" s="374">
        <v>95</v>
      </c>
      <c r="I35" s="374">
        <v>280</v>
      </c>
      <c r="J35" s="374">
        <v>95</v>
      </c>
      <c r="K35" s="374">
        <v>0</v>
      </c>
      <c r="L35" s="374">
        <v>90</v>
      </c>
      <c r="M35" s="2628">
        <f t="shared" si="0"/>
        <v>560</v>
      </c>
    </row>
    <row r="36" spans="1:13" ht="11.85" customHeight="1">
      <c r="A36" s="284">
        <v>5</v>
      </c>
      <c r="B36" s="1341">
        <v>4</v>
      </c>
      <c r="C36" s="1341">
        <v>8</v>
      </c>
      <c r="D36" s="1341"/>
      <c r="E36" s="1820"/>
      <c r="F36" s="125" t="s">
        <v>49</v>
      </c>
      <c r="G36" s="385"/>
      <c r="H36" s="374">
        <v>0</v>
      </c>
      <c r="I36" s="374">
        <v>0</v>
      </c>
      <c r="J36" s="374">
        <v>0</v>
      </c>
      <c r="K36" s="374">
        <v>0</v>
      </c>
      <c r="L36" s="374">
        <v>0</v>
      </c>
      <c r="M36" s="2628">
        <f t="shared" si="0"/>
        <v>0</v>
      </c>
    </row>
    <row r="37" spans="1:13" ht="12" customHeight="1">
      <c r="B37" s="1341"/>
      <c r="C37" s="1341"/>
      <c r="D37" s="1341"/>
      <c r="E37" s="1819">
        <v>1406</v>
      </c>
      <c r="F37" s="113" t="s">
        <v>50</v>
      </c>
      <c r="G37" s="114"/>
      <c r="H37" s="848">
        <f>SUM(H38,H39,H40,H41)</f>
        <v>0</v>
      </c>
      <c r="I37" s="848">
        <f>SUM(I38,I39,I40,I41)</f>
        <v>90</v>
      </c>
      <c r="J37" s="848">
        <f>SUM(J38,J39,J40,J41)</f>
        <v>0</v>
      </c>
      <c r="K37" s="848">
        <f>SUM(K38,K39,K40,K41)</f>
        <v>0</v>
      </c>
      <c r="L37" s="848">
        <f>SUM(L38,L39,L40,L41)</f>
        <v>0</v>
      </c>
      <c r="M37" s="2629">
        <f t="shared" si="0"/>
        <v>90</v>
      </c>
    </row>
    <row r="38" spans="1:13" ht="11.85" customHeight="1">
      <c r="A38" s="284">
        <v>6</v>
      </c>
      <c r="B38" s="1341">
        <v>2</v>
      </c>
      <c r="C38" s="1341">
        <v>11</v>
      </c>
      <c r="D38" s="1341"/>
      <c r="E38" s="1820"/>
      <c r="F38" s="110" t="s">
        <v>51</v>
      </c>
      <c r="G38" s="128"/>
      <c r="H38" s="374">
        <v>0</v>
      </c>
      <c r="I38" s="374">
        <v>90</v>
      </c>
      <c r="J38" s="374">
        <v>0</v>
      </c>
      <c r="K38" s="374">
        <v>0</v>
      </c>
      <c r="L38" s="374">
        <v>0</v>
      </c>
      <c r="M38" s="2628">
        <f t="shared" si="0"/>
        <v>90</v>
      </c>
    </row>
    <row r="39" spans="1:13" ht="11.85" customHeight="1">
      <c r="A39" s="284">
        <v>6</v>
      </c>
      <c r="B39" s="1341">
        <v>2</v>
      </c>
      <c r="C39" s="1341">
        <v>10</v>
      </c>
      <c r="D39" s="1341"/>
      <c r="E39" s="1820"/>
      <c r="F39" s="110" t="s">
        <v>52</v>
      </c>
      <c r="G39" s="128"/>
      <c r="H39" s="374">
        <v>0</v>
      </c>
      <c r="I39" s="374">
        <v>0</v>
      </c>
      <c r="J39" s="374">
        <v>0</v>
      </c>
      <c r="K39" s="374">
        <v>0</v>
      </c>
      <c r="L39" s="374">
        <v>0</v>
      </c>
      <c r="M39" s="2628">
        <f t="shared" si="0"/>
        <v>0</v>
      </c>
    </row>
    <row r="40" spans="1:13" ht="11.85" customHeight="1">
      <c r="A40" s="284">
        <v>6</v>
      </c>
      <c r="B40" s="1341">
        <v>2</v>
      </c>
      <c r="C40" s="1341">
        <v>10</v>
      </c>
      <c r="D40" s="1341"/>
      <c r="E40" s="1820"/>
      <c r="F40" s="110" t="s">
        <v>53</v>
      </c>
      <c r="G40" s="128"/>
      <c r="H40" s="374">
        <v>0</v>
      </c>
      <c r="I40" s="374">
        <v>0</v>
      </c>
      <c r="J40" s="374">
        <v>0</v>
      </c>
      <c r="K40" s="374">
        <v>0</v>
      </c>
      <c r="L40" s="374">
        <v>0</v>
      </c>
      <c r="M40" s="2628">
        <f t="shared" si="0"/>
        <v>0</v>
      </c>
    </row>
    <row r="41" spans="1:13" ht="11.85" customHeight="1">
      <c r="A41" s="284">
        <v>6</v>
      </c>
      <c r="B41" s="1341">
        <v>4</v>
      </c>
      <c r="C41" s="1341">
        <v>11</v>
      </c>
      <c r="D41" s="1341"/>
      <c r="E41" s="1820"/>
      <c r="F41" s="110" t="s">
        <v>54</v>
      </c>
      <c r="G41" s="128"/>
      <c r="H41" s="374">
        <v>0</v>
      </c>
      <c r="I41" s="374">
        <v>0</v>
      </c>
      <c r="J41" s="374">
        <v>0</v>
      </c>
      <c r="K41" s="374">
        <v>0</v>
      </c>
      <c r="L41" s="374">
        <v>0</v>
      </c>
      <c r="M41" s="2628">
        <f t="shared" si="0"/>
        <v>0</v>
      </c>
    </row>
    <row r="42" spans="1:13" ht="12" customHeight="1">
      <c r="B42" s="1341"/>
      <c r="C42" s="1341"/>
      <c r="D42" s="1341"/>
      <c r="E42" s="1821">
        <v>1407</v>
      </c>
      <c r="F42" s="124" t="s">
        <v>55</v>
      </c>
      <c r="G42" s="114"/>
      <c r="H42" s="848">
        <f>SUM(H43+H44)</f>
        <v>95</v>
      </c>
      <c r="I42" s="848">
        <f>SUM(I43+I44)</f>
        <v>0</v>
      </c>
      <c r="J42" s="848">
        <f>SUM(J43+J44)</f>
        <v>0</v>
      </c>
      <c r="K42" s="848">
        <f>SUM(K43+K44)</f>
        <v>0</v>
      </c>
      <c r="L42" s="848">
        <f>SUM(L43+L44)</f>
        <v>0</v>
      </c>
      <c r="M42" s="2629">
        <f t="shared" si="0"/>
        <v>95</v>
      </c>
    </row>
    <row r="43" spans="1:13" ht="11.85" customHeight="1">
      <c r="A43" s="284">
        <v>7</v>
      </c>
      <c r="B43" s="1341">
        <v>3</v>
      </c>
      <c r="C43" s="1341">
        <v>11</v>
      </c>
      <c r="D43" s="1341"/>
      <c r="E43" s="1822"/>
      <c r="F43" s="110" t="s">
        <v>56</v>
      </c>
      <c r="G43" s="128"/>
      <c r="H43" s="374">
        <v>95</v>
      </c>
      <c r="I43" s="374">
        <v>0</v>
      </c>
      <c r="J43" s="374">
        <v>0</v>
      </c>
      <c r="K43" s="374">
        <v>0</v>
      </c>
      <c r="L43" s="374">
        <v>0</v>
      </c>
      <c r="M43" s="2628">
        <f t="shared" si="0"/>
        <v>95</v>
      </c>
    </row>
    <row r="44" spans="1:13" ht="11.85" customHeight="1">
      <c r="A44" s="284">
        <v>7</v>
      </c>
      <c r="B44" s="1341">
        <v>6</v>
      </c>
      <c r="C44" s="1341">
        <v>10</v>
      </c>
      <c r="D44" s="1341"/>
      <c r="E44" s="1822"/>
      <c r="F44" s="111" t="s">
        <v>71</v>
      </c>
      <c r="G44" s="128"/>
      <c r="H44" s="374">
        <v>0</v>
      </c>
      <c r="I44" s="374">
        <v>0</v>
      </c>
      <c r="J44" s="374">
        <v>0</v>
      </c>
      <c r="K44" s="374">
        <v>0</v>
      </c>
      <c r="L44" s="374">
        <v>0</v>
      </c>
      <c r="M44" s="2628">
        <f t="shared" si="0"/>
        <v>0</v>
      </c>
    </row>
    <row r="45" spans="1:13" ht="12" customHeight="1">
      <c r="B45" s="1341"/>
      <c r="C45" s="1341"/>
      <c r="D45" s="1341"/>
      <c r="E45" s="1821">
        <v>1408</v>
      </c>
      <c r="F45" s="124" t="s">
        <v>58</v>
      </c>
      <c r="G45" s="127"/>
      <c r="H45" s="848">
        <f>SUM(H46,H47,H48)</f>
        <v>0</v>
      </c>
      <c r="I45" s="848">
        <f>SUM(I46,I47,I48)</f>
        <v>0</v>
      </c>
      <c r="J45" s="848">
        <f>SUM(J46,J47,J48)</f>
        <v>0</v>
      </c>
      <c r="K45" s="848">
        <f>SUM(K46,K47,K48)</f>
        <v>0</v>
      </c>
      <c r="L45" s="848">
        <f>SUM(L46,L47,L48)</f>
        <v>0</v>
      </c>
      <c r="M45" s="2629">
        <f t="shared" si="0"/>
        <v>0</v>
      </c>
    </row>
    <row r="46" spans="1:13" ht="11.85" customHeight="1">
      <c r="A46" s="284">
        <v>8</v>
      </c>
      <c r="B46" s="1341">
        <v>4</v>
      </c>
      <c r="C46" s="1341">
        <v>11</v>
      </c>
      <c r="D46" s="1341"/>
      <c r="E46" s="1822"/>
      <c r="F46" s="111" t="s">
        <v>59</v>
      </c>
      <c r="G46" s="128"/>
      <c r="H46" s="374">
        <v>0</v>
      </c>
      <c r="I46" s="374">
        <v>0</v>
      </c>
      <c r="J46" s="374">
        <v>0</v>
      </c>
      <c r="K46" s="374">
        <v>0</v>
      </c>
      <c r="L46" s="374">
        <v>0</v>
      </c>
      <c r="M46" s="2628">
        <f t="shared" si="0"/>
        <v>0</v>
      </c>
    </row>
    <row r="47" spans="1:13" ht="11.85" customHeight="1">
      <c r="A47" s="284">
        <v>8</v>
      </c>
      <c r="B47" s="1341">
        <v>4</v>
      </c>
      <c r="C47" s="1341">
        <v>11</v>
      </c>
      <c r="D47" s="1341"/>
      <c r="E47" s="1822"/>
      <c r="F47" s="111" t="s">
        <v>60</v>
      </c>
      <c r="G47" s="128"/>
      <c r="H47" s="374">
        <v>0</v>
      </c>
      <c r="I47" s="374">
        <v>0</v>
      </c>
      <c r="J47" s="374">
        <v>0</v>
      </c>
      <c r="K47" s="374">
        <v>0</v>
      </c>
      <c r="L47" s="374">
        <v>0</v>
      </c>
      <c r="M47" s="2628">
        <f t="shared" si="0"/>
        <v>0</v>
      </c>
    </row>
    <row r="48" spans="1:13" ht="11.85" customHeight="1">
      <c r="A48" s="284">
        <v>8</v>
      </c>
      <c r="B48" s="1341">
        <v>5</v>
      </c>
      <c r="C48" s="1341">
        <v>11</v>
      </c>
      <c r="D48" s="1341"/>
      <c r="E48" s="1822"/>
      <c r="F48" s="110" t="s">
        <v>61</v>
      </c>
      <c r="G48" s="128"/>
      <c r="H48" s="374">
        <v>0</v>
      </c>
      <c r="I48" s="374">
        <v>0</v>
      </c>
      <c r="J48" s="374">
        <v>0</v>
      </c>
      <c r="K48" s="374">
        <v>0</v>
      </c>
      <c r="L48" s="374">
        <v>0</v>
      </c>
      <c r="M48" s="2628">
        <f t="shared" si="0"/>
        <v>0</v>
      </c>
    </row>
    <row r="49" spans="1:13" ht="12" customHeight="1">
      <c r="B49" s="1341"/>
      <c r="C49" s="1341"/>
      <c r="D49" s="1341"/>
      <c r="E49" s="1344"/>
      <c r="F49" s="124" t="s">
        <v>63</v>
      </c>
      <c r="G49" s="114"/>
      <c r="H49" s="848">
        <f>SUM(H50:H51)</f>
        <v>95</v>
      </c>
      <c r="I49" s="848">
        <f>SUM(I50:I51)</f>
        <v>0</v>
      </c>
      <c r="J49" s="848">
        <f>SUM(J50:J51)</f>
        <v>0</v>
      </c>
      <c r="K49" s="848">
        <f>SUM(K50:K51)</f>
        <v>0</v>
      </c>
      <c r="L49" s="848">
        <f>SUM(L50:L51)</f>
        <v>0</v>
      </c>
      <c r="M49" s="2629">
        <f t="shared" si="0"/>
        <v>95</v>
      </c>
    </row>
    <row r="50" spans="1:13" ht="11.85" customHeight="1">
      <c r="A50" s="284">
        <v>9</v>
      </c>
      <c r="B50" s="1341">
        <v>5</v>
      </c>
      <c r="C50" s="1341">
        <v>10</v>
      </c>
      <c r="D50" s="1341"/>
      <c r="E50" s="628"/>
      <c r="F50" s="385" t="s">
        <v>64</v>
      </c>
      <c r="G50" s="146"/>
      <c r="H50" s="374">
        <v>0</v>
      </c>
      <c r="I50" s="374">
        <v>0</v>
      </c>
      <c r="J50" s="374">
        <v>0</v>
      </c>
      <c r="K50" s="374">
        <v>0</v>
      </c>
      <c r="L50" s="374">
        <v>0</v>
      </c>
      <c r="M50" s="2628">
        <f t="shared" si="0"/>
        <v>0</v>
      </c>
    </row>
    <row r="51" spans="1:13" ht="11.85" customHeight="1">
      <c r="A51" s="284">
        <v>9</v>
      </c>
      <c r="B51" s="1341">
        <v>5</v>
      </c>
      <c r="C51" s="1341">
        <v>13</v>
      </c>
      <c r="D51" s="1341"/>
      <c r="E51" s="632"/>
      <c r="F51" s="111" t="s">
        <v>73</v>
      </c>
      <c r="G51" s="128"/>
      <c r="H51" s="374">
        <v>95</v>
      </c>
      <c r="I51" s="374">
        <v>0</v>
      </c>
      <c r="J51" s="374">
        <v>0</v>
      </c>
      <c r="K51" s="374">
        <v>0</v>
      </c>
      <c r="L51" s="374">
        <v>0</v>
      </c>
      <c r="M51" s="2628">
        <f t="shared" si="0"/>
        <v>95</v>
      </c>
    </row>
    <row r="52" spans="1:13" ht="11.85" customHeight="1">
      <c r="B52" s="1341"/>
      <c r="C52" s="1341"/>
      <c r="D52" s="1341"/>
      <c r="E52" s="2630"/>
      <c r="F52" s="1826" t="s">
        <v>21</v>
      </c>
      <c r="G52" s="1826"/>
      <c r="H52" s="1776">
        <f>SUM(H9+H16+H25+H29+H32+H37+H42+H45+H49)</f>
        <v>2545</v>
      </c>
      <c r="I52" s="1776">
        <f>SUM(I9,I16,I29,I32,I37,I42,I45,I25,I49)</f>
        <v>1905</v>
      </c>
      <c r="J52" s="1776">
        <f>SUM(J9,J16,J29,J32,J37,J42,J45,J25,J49)</f>
        <v>550</v>
      </c>
      <c r="K52" s="1776">
        <f>SUM(K9,K16,K29,K32,K37,K42,K45,K25,K49)</f>
        <v>450</v>
      </c>
      <c r="L52" s="1776">
        <f>SUM(L9,L16,L29,L32,L37,L42,L45,L25,L49)</f>
        <v>460</v>
      </c>
      <c r="M52" s="2394">
        <f t="shared" si="0"/>
        <v>5910</v>
      </c>
    </row>
    <row r="53" spans="1:13" ht="10.5" customHeight="1">
      <c r="E53" s="279"/>
      <c r="F53" s="1930" t="s">
        <v>414</v>
      </c>
      <c r="G53" s="1930"/>
      <c r="H53" s="1930"/>
      <c r="I53" s="1930"/>
      <c r="J53" s="1930"/>
      <c r="K53" s="1930"/>
      <c r="L53" s="1930"/>
      <c r="M53" s="1930"/>
    </row>
    <row r="54" spans="1:13" ht="10.5" customHeight="1">
      <c r="E54" s="279"/>
      <c r="F54" s="1929"/>
      <c r="G54" s="1929"/>
      <c r="H54" s="1929"/>
      <c r="I54" s="1929"/>
      <c r="J54" s="1929"/>
      <c r="K54" s="1929"/>
      <c r="L54" s="1929"/>
      <c r="M54" s="1929"/>
    </row>
    <row r="55" spans="1:13" ht="9" customHeight="1"/>
    <row r="56" spans="1:13" ht="15.75" customHeight="1">
      <c r="E56" s="279"/>
      <c r="G56" s="69"/>
    </row>
    <row r="57" spans="1:13" ht="9" customHeight="1">
      <c r="E57" s="279"/>
    </row>
    <row r="58" spans="1:13" ht="9" customHeight="1"/>
    <row r="59" spans="1:13" ht="9" customHeight="1">
      <c r="E59" s="279"/>
    </row>
    <row r="60" spans="1:13" ht="9" customHeight="1">
      <c r="E60" s="279"/>
    </row>
    <row r="61" spans="1:13" ht="9" customHeight="1"/>
    <row r="62" spans="1:13" ht="9" customHeight="1"/>
    <row r="63" spans="1:13" ht="9" customHeight="1"/>
    <row r="64" spans="1:13" ht="9" customHeight="1"/>
    <row r="65" ht="9" customHeight="1"/>
    <row r="66" ht="9" customHeight="1"/>
    <row r="67" ht="9" customHeight="1"/>
    <row r="68" ht="9" customHeight="1"/>
    <row r="69" ht="9" customHeight="1"/>
    <row r="70" ht="9" customHeight="1"/>
    <row r="71" ht="9" customHeight="1"/>
    <row r="72" ht="9" customHeight="1"/>
    <row r="73" ht="9" customHeight="1"/>
    <row r="74" ht="9" customHeight="1"/>
    <row r="75" ht="9" customHeight="1"/>
    <row r="76" ht="9" customHeight="1"/>
    <row r="77" ht="9" customHeight="1"/>
    <row r="78" ht="9" customHeight="1"/>
    <row r="79" ht="9" customHeight="1"/>
    <row r="8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spans="6:7" ht="9" customHeight="1">
      <c r="F145" s="69"/>
      <c r="G145" s="69"/>
    </row>
    <row r="146" spans="6:7" ht="9" customHeight="1"/>
    <row r="147" spans="6:7" ht="9" customHeight="1"/>
    <row r="148" spans="6:7" ht="9" customHeight="1"/>
    <row r="149" spans="6:7" ht="9" customHeight="1"/>
    <row r="150" spans="6:7" ht="9" customHeight="1"/>
    <row r="151" spans="6:7" ht="9" customHeight="1"/>
    <row r="152" spans="6:7" ht="9" customHeight="1"/>
    <row r="153" spans="6:7" ht="9" customHeight="1"/>
    <row r="154" spans="6:7" ht="9" customHeight="1"/>
    <row r="155" spans="6:7" ht="9" customHeight="1"/>
    <row r="156" spans="6:7" ht="9" customHeight="1"/>
    <row r="157" spans="6:7" ht="9" customHeight="1"/>
    <row r="158" spans="6:7" ht="9" customHeight="1"/>
    <row r="159" spans="6:7" ht="9" customHeight="1"/>
    <row r="160" spans="6:7"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sheetData>
  <mergeCells count="22">
    <mergeCell ref="E37:E41"/>
    <mergeCell ref="E42:E44"/>
    <mergeCell ref="E45:E48"/>
    <mergeCell ref="F52:G52"/>
    <mergeCell ref="F53:M53"/>
    <mergeCell ref="F54:M54"/>
    <mergeCell ref="M7:M8"/>
    <mergeCell ref="E9:E15"/>
    <mergeCell ref="E16:E24"/>
    <mergeCell ref="E25:E28"/>
    <mergeCell ref="E29:E31"/>
    <mergeCell ref="E32:E36"/>
    <mergeCell ref="E2:M2"/>
    <mergeCell ref="N2:Y2"/>
    <mergeCell ref="E3:M3"/>
    <mergeCell ref="E6:E8"/>
    <mergeCell ref="H6:M6"/>
    <mergeCell ref="H7:H8"/>
    <mergeCell ref="I7:I8"/>
    <mergeCell ref="J7:J8"/>
    <mergeCell ref="K7:K8"/>
    <mergeCell ref="L7:L8"/>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I401"/>
  <sheetViews>
    <sheetView topLeftCell="D1" workbookViewId="0">
      <selection activeCell="H19" sqref="H19"/>
    </sheetView>
  </sheetViews>
  <sheetFormatPr baseColWidth="10" defaultRowHeight="12.75"/>
  <cols>
    <col min="1" max="3" width="3.85546875" style="1181" hidden="1" customWidth="1"/>
    <col min="4" max="4" width="2.140625" style="1188" customWidth="1"/>
    <col min="5" max="5" width="6.7109375" style="1128" customWidth="1"/>
    <col min="6" max="6" width="1.5703125" style="1128" customWidth="1"/>
    <col min="7" max="7" width="58.28515625" style="1128" customWidth="1"/>
    <col min="8" max="10" width="4.7109375" style="1200" customWidth="1"/>
    <col min="11" max="11" width="0.85546875" style="1201" customWidth="1"/>
    <col min="12" max="14" width="4.7109375" style="1200" customWidth="1"/>
    <col min="15" max="16" width="11.42578125" style="1128"/>
    <col min="17" max="17" width="4.7109375" style="1128" customWidth="1"/>
    <col min="18" max="18" width="5" style="1128" customWidth="1"/>
    <col min="19" max="19" width="2.28515625" style="1128" customWidth="1"/>
    <col min="20" max="20" width="26" style="1128" customWidth="1"/>
    <col min="21" max="21" width="8" style="1128" customWidth="1"/>
    <col min="22" max="22" width="1" style="1128" customWidth="1"/>
    <col min="23" max="23" width="6.7109375" style="1128" customWidth="1"/>
    <col min="24" max="24" width="1" style="1128" customWidth="1"/>
    <col min="25" max="25" width="6.7109375" style="1128" customWidth="1"/>
    <col min="26" max="26" width="1" style="1128" customWidth="1"/>
    <col min="27" max="27" width="6.7109375" style="1128" customWidth="1"/>
    <col min="28" max="28" width="1" style="1128" customWidth="1"/>
    <col min="29" max="29" width="6.7109375" style="1128" customWidth="1"/>
    <col min="30" max="30" width="1" style="1128" customWidth="1"/>
    <col min="31" max="31" width="6.7109375" style="1128" customWidth="1"/>
    <col min="32" max="32" width="1" style="1128" customWidth="1"/>
    <col min="33" max="34" width="6.7109375" style="1128" customWidth="1"/>
    <col min="35" max="256" width="11.42578125" style="1128"/>
    <col min="257" max="259" width="0" style="1128" hidden="1" customWidth="1"/>
    <col min="260" max="260" width="2.140625" style="1128" customWidth="1"/>
    <col min="261" max="261" width="6.7109375" style="1128" customWidth="1"/>
    <col min="262" max="262" width="1.5703125" style="1128" customWidth="1"/>
    <col min="263" max="263" width="58.28515625" style="1128" customWidth="1"/>
    <col min="264" max="266" width="4.7109375" style="1128" customWidth="1"/>
    <col min="267" max="267" width="0.85546875" style="1128" customWidth="1"/>
    <col min="268" max="270" width="4.7109375" style="1128" customWidth="1"/>
    <col min="271" max="272" width="11.42578125" style="1128"/>
    <col min="273" max="273" width="4.7109375" style="1128" customWidth="1"/>
    <col min="274" max="274" width="5" style="1128" customWidth="1"/>
    <col min="275" max="275" width="2.28515625" style="1128" customWidth="1"/>
    <col min="276" max="276" width="26" style="1128" customWidth="1"/>
    <col min="277" max="277" width="8" style="1128" customWidth="1"/>
    <col min="278" max="278" width="1" style="1128" customWidth="1"/>
    <col min="279" max="279" width="6.7109375" style="1128" customWidth="1"/>
    <col min="280" max="280" width="1" style="1128" customWidth="1"/>
    <col min="281" max="281" width="6.7109375" style="1128" customWidth="1"/>
    <col min="282" max="282" width="1" style="1128" customWidth="1"/>
    <col min="283" max="283" width="6.7109375" style="1128" customWidth="1"/>
    <col min="284" max="284" width="1" style="1128" customWidth="1"/>
    <col min="285" max="285" width="6.7109375" style="1128" customWidth="1"/>
    <col min="286" max="286" width="1" style="1128" customWidth="1"/>
    <col min="287" max="287" width="6.7109375" style="1128" customWidth="1"/>
    <col min="288" max="288" width="1" style="1128" customWidth="1"/>
    <col min="289" max="290" width="6.7109375" style="1128" customWidth="1"/>
    <col min="291" max="512" width="11.42578125" style="1128"/>
    <col min="513" max="515" width="0" style="1128" hidden="1" customWidth="1"/>
    <col min="516" max="516" width="2.140625" style="1128" customWidth="1"/>
    <col min="517" max="517" width="6.7109375" style="1128" customWidth="1"/>
    <col min="518" max="518" width="1.5703125" style="1128" customWidth="1"/>
    <col min="519" max="519" width="58.28515625" style="1128" customWidth="1"/>
    <col min="520" max="522" width="4.7109375" style="1128" customWidth="1"/>
    <col min="523" max="523" width="0.85546875" style="1128" customWidth="1"/>
    <col min="524" max="526" width="4.7109375" style="1128" customWidth="1"/>
    <col min="527" max="528" width="11.42578125" style="1128"/>
    <col min="529" max="529" width="4.7109375" style="1128" customWidth="1"/>
    <col min="530" max="530" width="5" style="1128" customWidth="1"/>
    <col min="531" max="531" width="2.28515625" style="1128" customWidth="1"/>
    <col min="532" max="532" width="26" style="1128" customWidth="1"/>
    <col min="533" max="533" width="8" style="1128" customWidth="1"/>
    <col min="534" max="534" width="1" style="1128" customWidth="1"/>
    <col min="535" max="535" width="6.7109375" style="1128" customWidth="1"/>
    <col min="536" max="536" width="1" style="1128" customWidth="1"/>
    <col min="537" max="537" width="6.7109375" style="1128" customWidth="1"/>
    <col min="538" max="538" width="1" style="1128" customWidth="1"/>
    <col min="539" max="539" width="6.7109375" style="1128" customWidth="1"/>
    <col min="540" max="540" width="1" style="1128" customWidth="1"/>
    <col min="541" max="541" width="6.7109375" style="1128" customWidth="1"/>
    <col min="542" max="542" width="1" style="1128" customWidth="1"/>
    <col min="543" max="543" width="6.7109375" style="1128" customWidth="1"/>
    <col min="544" max="544" width="1" style="1128" customWidth="1"/>
    <col min="545" max="546" width="6.7109375" style="1128" customWidth="1"/>
    <col min="547" max="768" width="11.42578125" style="1128"/>
    <col min="769" max="771" width="0" style="1128" hidden="1" customWidth="1"/>
    <col min="772" max="772" width="2.140625" style="1128" customWidth="1"/>
    <col min="773" max="773" width="6.7109375" style="1128" customWidth="1"/>
    <col min="774" max="774" width="1.5703125" style="1128" customWidth="1"/>
    <col min="775" max="775" width="58.28515625" style="1128" customWidth="1"/>
    <col min="776" max="778" width="4.7109375" style="1128" customWidth="1"/>
    <col min="779" max="779" width="0.85546875" style="1128" customWidth="1"/>
    <col min="780" max="782" width="4.7109375" style="1128" customWidth="1"/>
    <col min="783" max="784" width="11.42578125" style="1128"/>
    <col min="785" max="785" width="4.7109375" style="1128" customWidth="1"/>
    <col min="786" max="786" width="5" style="1128" customWidth="1"/>
    <col min="787" max="787" width="2.28515625" style="1128" customWidth="1"/>
    <col min="788" max="788" width="26" style="1128" customWidth="1"/>
    <col min="789" max="789" width="8" style="1128" customWidth="1"/>
    <col min="790" max="790" width="1" style="1128" customWidth="1"/>
    <col min="791" max="791" width="6.7109375" style="1128" customWidth="1"/>
    <col min="792" max="792" width="1" style="1128" customWidth="1"/>
    <col min="793" max="793" width="6.7109375" style="1128" customWidth="1"/>
    <col min="794" max="794" width="1" style="1128" customWidth="1"/>
    <col min="795" max="795" width="6.7109375" style="1128" customWidth="1"/>
    <col min="796" max="796" width="1" style="1128" customWidth="1"/>
    <col min="797" max="797" width="6.7109375" style="1128" customWidth="1"/>
    <col min="798" max="798" width="1" style="1128" customWidth="1"/>
    <col min="799" max="799" width="6.7109375" style="1128" customWidth="1"/>
    <col min="800" max="800" width="1" style="1128" customWidth="1"/>
    <col min="801" max="802" width="6.7109375" style="1128" customWidth="1"/>
    <col min="803" max="1024" width="11.42578125" style="1128"/>
    <col min="1025" max="1027" width="0" style="1128" hidden="1" customWidth="1"/>
    <col min="1028" max="1028" width="2.140625" style="1128" customWidth="1"/>
    <col min="1029" max="1029" width="6.7109375" style="1128" customWidth="1"/>
    <col min="1030" max="1030" width="1.5703125" style="1128" customWidth="1"/>
    <col min="1031" max="1031" width="58.28515625" style="1128" customWidth="1"/>
    <col min="1032" max="1034" width="4.7109375" style="1128" customWidth="1"/>
    <col min="1035" max="1035" width="0.85546875" style="1128" customWidth="1"/>
    <col min="1036" max="1038" width="4.7109375" style="1128" customWidth="1"/>
    <col min="1039" max="1040" width="11.42578125" style="1128"/>
    <col min="1041" max="1041" width="4.7109375" style="1128" customWidth="1"/>
    <col min="1042" max="1042" width="5" style="1128" customWidth="1"/>
    <col min="1043" max="1043" width="2.28515625" style="1128" customWidth="1"/>
    <col min="1044" max="1044" width="26" style="1128" customWidth="1"/>
    <col min="1045" max="1045" width="8" style="1128" customWidth="1"/>
    <col min="1046" max="1046" width="1" style="1128" customWidth="1"/>
    <col min="1047" max="1047" width="6.7109375" style="1128" customWidth="1"/>
    <col min="1048" max="1048" width="1" style="1128" customWidth="1"/>
    <col min="1049" max="1049" width="6.7109375" style="1128" customWidth="1"/>
    <col min="1050" max="1050" width="1" style="1128" customWidth="1"/>
    <col min="1051" max="1051" width="6.7109375" style="1128" customWidth="1"/>
    <col min="1052" max="1052" width="1" style="1128" customWidth="1"/>
    <col min="1053" max="1053" width="6.7109375" style="1128" customWidth="1"/>
    <col min="1054" max="1054" width="1" style="1128" customWidth="1"/>
    <col min="1055" max="1055" width="6.7109375" style="1128" customWidth="1"/>
    <col min="1056" max="1056" width="1" style="1128" customWidth="1"/>
    <col min="1057" max="1058" width="6.7109375" style="1128" customWidth="1"/>
    <col min="1059" max="1280" width="11.42578125" style="1128"/>
    <col min="1281" max="1283" width="0" style="1128" hidden="1" customWidth="1"/>
    <col min="1284" max="1284" width="2.140625" style="1128" customWidth="1"/>
    <col min="1285" max="1285" width="6.7109375" style="1128" customWidth="1"/>
    <col min="1286" max="1286" width="1.5703125" style="1128" customWidth="1"/>
    <col min="1287" max="1287" width="58.28515625" style="1128" customWidth="1"/>
    <col min="1288" max="1290" width="4.7109375" style="1128" customWidth="1"/>
    <col min="1291" max="1291" width="0.85546875" style="1128" customWidth="1"/>
    <col min="1292" max="1294" width="4.7109375" style="1128" customWidth="1"/>
    <col min="1295" max="1296" width="11.42578125" style="1128"/>
    <col min="1297" max="1297" width="4.7109375" style="1128" customWidth="1"/>
    <col min="1298" max="1298" width="5" style="1128" customWidth="1"/>
    <col min="1299" max="1299" width="2.28515625" style="1128" customWidth="1"/>
    <col min="1300" max="1300" width="26" style="1128" customWidth="1"/>
    <col min="1301" max="1301" width="8" style="1128" customWidth="1"/>
    <col min="1302" max="1302" width="1" style="1128" customWidth="1"/>
    <col min="1303" max="1303" width="6.7109375" style="1128" customWidth="1"/>
    <col min="1304" max="1304" width="1" style="1128" customWidth="1"/>
    <col min="1305" max="1305" width="6.7109375" style="1128" customWidth="1"/>
    <col min="1306" max="1306" width="1" style="1128" customWidth="1"/>
    <col min="1307" max="1307" width="6.7109375" style="1128" customWidth="1"/>
    <col min="1308" max="1308" width="1" style="1128" customWidth="1"/>
    <col min="1309" max="1309" width="6.7109375" style="1128" customWidth="1"/>
    <col min="1310" max="1310" width="1" style="1128" customWidth="1"/>
    <col min="1311" max="1311" width="6.7109375" style="1128" customWidth="1"/>
    <col min="1312" max="1312" width="1" style="1128" customWidth="1"/>
    <col min="1313" max="1314" width="6.7109375" style="1128" customWidth="1"/>
    <col min="1315" max="1536" width="11.42578125" style="1128"/>
    <col min="1537" max="1539" width="0" style="1128" hidden="1" customWidth="1"/>
    <col min="1540" max="1540" width="2.140625" style="1128" customWidth="1"/>
    <col min="1541" max="1541" width="6.7109375" style="1128" customWidth="1"/>
    <col min="1542" max="1542" width="1.5703125" style="1128" customWidth="1"/>
    <col min="1543" max="1543" width="58.28515625" style="1128" customWidth="1"/>
    <col min="1544" max="1546" width="4.7109375" style="1128" customWidth="1"/>
    <col min="1547" max="1547" width="0.85546875" style="1128" customWidth="1"/>
    <col min="1548" max="1550" width="4.7109375" style="1128" customWidth="1"/>
    <col min="1551" max="1552" width="11.42578125" style="1128"/>
    <col min="1553" max="1553" width="4.7109375" style="1128" customWidth="1"/>
    <col min="1554" max="1554" width="5" style="1128" customWidth="1"/>
    <col min="1555" max="1555" width="2.28515625" style="1128" customWidth="1"/>
    <col min="1556" max="1556" width="26" style="1128" customWidth="1"/>
    <col min="1557" max="1557" width="8" style="1128" customWidth="1"/>
    <col min="1558" max="1558" width="1" style="1128" customWidth="1"/>
    <col min="1559" max="1559" width="6.7109375" style="1128" customWidth="1"/>
    <col min="1560" max="1560" width="1" style="1128" customWidth="1"/>
    <col min="1561" max="1561" width="6.7109375" style="1128" customWidth="1"/>
    <col min="1562" max="1562" width="1" style="1128" customWidth="1"/>
    <col min="1563" max="1563" width="6.7109375" style="1128" customWidth="1"/>
    <col min="1564" max="1564" width="1" style="1128" customWidth="1"/>
    <col min="1565" max="1565" width="6.7109375" style="1128" customWidth="1"/>
    <col min="1566" max="1566" width="1" style="1128" customWidth="1"/>
    <col min="1567" max="1567" width="6.7109375" style="1128" customWidth="1"/>
    <col min="1568" max="1568" width="1" style="1128" customWidth="1"/>
    <col min="1569" max="1570" width="6.7109375" style="1128" customWidth="1"/>
    <col min="1571" max="1792" width="11.42578125" style="1128"/>
    <col min="1793" max="1795" width="0" style="1128" hidden="1" customWidth="1"/>
    <col min="1796" max="1796" width="2.140625" style="1128" customWidth="1"/>
    <col min="1797" max="1797" width="6.7109375" style="1128" customWidth="1"/>
    <col min="1798" max="1798" width="1.5703125" style="1128" customWidth="1"/>
    <col min="1799" max="1799" width="58.28515625" style="1128" customWidth="1"/>
    <col min="1800" max="1802" width="4.7109375" style="1128" customWidth="1"/>
    <col min="1803" max="1803" width="0.85546875" style="1128" customWidth="1"/>
    <col min="1804" max="1806" width="4.7109375" style="1128" customWidth="1"/>
    <col min="1807" max="1808" width="11.42578125" style="1128"/>
    <col min="1809" max="1809" width="4.7109375" style="1128" customWidth="1"/>
    <col min="1810" max="1810" width="5" style="1128" customWidth="1"/>
    <col min="1811" max="1811" width="2.28515625" style="1128" customWidth="1"/>
    <col min="1812" max="1812" width="26" style="1128" customWidth="1"/>
    <col min="1813" max="1813" width="8" style="1128" customWidth="1"/>
    <col min="1814" max="1814" width="1" style="1128" customWidth="1"/>
    <col min="1815" max="1815" width="6.7109375" style="1128" customWidth="1"/>
    <col min="1816" max="1816" width="1" style="1128" customWidth="1"/>
    <col min="1817" max="1817" width="6.7109375" style="1128" customWidth="1"/>
    <col min="1818" max="1818" width="1" style="1128" customWidth="1"/>
    <col min="1819" max="1819" width="6.7109375" style="1128" customWidth="1"/>
    <col min="1820" max="1820" width="1" style="1128" customWidth="1"/>
    <col min="1821" max="1821" width="6.7109375" style="1128" customWidth="1"/>
    <col min="1822" max="1822" width="1" style="1128" customWidth="1"/>
    <col min="1823" max="1823" width="6.7109375" style="1128" customWidth="1"/>
    <col min="1824" max="1824" width="1" style="1128" customWidth="1"/>
    <col min="1825" max="1826" width="6.7109375" style="1128" customWidth="1"/>
    <col min="1827" max="2048" width="11.42578125" style="1128"/>
    <col min="2049" max="2051" width="0" style="1128" hidden="1" customWidth="1"/>
    <col min="2052" max="2052" width="2.140625" style="1128" customWidth="1"/>
    <col min="2053" max="2053" width="6.7109375" style="1128" customWidth="1"/>
    <col min="2054" max="2054" width="1.5703125" style="1128" customWidth="1"/>
    <col min="2055" max="2055" width="58.28515625" style="1128" customWidth="1"/>
    <col min="2056" max="2058" width="4.7109375" style="1128" customWidth="1"/>
    <col min="2059" max="2059" width="0.85546875" style="1128" customWidth="1"/>
    <col min="2060" max="2062" width="4.7109375" style="1128" customWidth="1"/>
    <col min="2063" max="2064" width="11.42578125" style="1128"/>
    <col min="2065" max="2065" width="4.7109375" style="1128" customWidth="1"/>
    <col min="2066" max="2066" width="5" style="1128" customWidth="1"/>
    <col min="2067" max="2067" width="2.28515625" style="1128" customWidth="1"/>
    <col min="2068" max="2068" width="26" style="1128" customWidth="1"/>
    <col min="2069" max="2069" width="8" style="1128" customWidth="1"/>
    <col min="2070" max="2070" width="1" style="1128" customWidth="1"/>
    <col min="2071" max="2071" width="6.7109375" style="1128" customWidth="1"/>
    <col min="2072" max="2072" width="1" style="1128" customWidth="1"/>
    <col min="2073" max="2073" width="6.7109375" style="1128" customWidth="1"/>
    <col min="2074" max="2074" width="1" style="1128" customWidth="1"/>
    <col min="2075" max="2075" width="6.7109375" style="1128" customWidth="1"/>
    <col min="2076" max="2076" width="1" style="1128" customWidth="1"/>
    <col min="2077" max="2077" width="6.7109375" style="1128" customWidth="1"/>
    <col min="2078" max="2078" width="1" style="1128" customWidth="1"/>
    <col min="2079" max="2079" width="6.7109375" style="1128" customWidth="1"/>
    <col min="2080" max="2080" width="1" style="1128" customWidth="1"/>
    <col min="2081" max="2082" width="6.7109375" style="1128" customWidth="1"/>
    <col min="2083" max="2304" width="11.42578125" style="1128"/>
    <col min="2305" max="2307" width="0" style="1128" hidden="1" customWidth="1"/>
    <col min="2308" max="2308" width="2.140625" style="1128" customWidth="1"/>
    <col min="2309" max="2309" width="6.7109375" style="1128" customWidth="1"/>
    <col min="2310" max="2310" width="1.5703125" style="1128" customWidth="1"/>
    <col min="2311" max="2311" width="58.28515625" style="1128" customWidth="1"/>
    <col min="2312" max="2314" width="4.7109375" style="1128" customWidth="1"/>
    <col min="2315" max="2315" width="0.85546875" style="1128" customWidth="1"/>
    <col min="2316" max="2318" width="4.7109375" style="1128" customWidth="1"/>
    <col min="2319" max="2320" width="11.42578125" style="1128"/>
    <col min="2321" max="2321" width="4.7109375" style="1128" customWidth="1"/>
    <col min="2322" max="2322" width="5" style="1128" customWidth="1"/>
    <col min="2323" max="2323" width="2.28515625" style="1128" customWidth="1"/>
    <col min="2324" max="2324" width="26" style="1128" customWidth="1"/>
    <col min="2325" max="2325" width="8" style="1128" customWidth="1"/>
    <col min="2326" max="2326" width="1" style="1128" customWidth="1"/>
    <col min="2327" max="2327" width="6.7109375" style="1128" customWidth="1"/>
    <col min="2328" max="2328" width="1" style="1128" customWidth="1"/>
    <col min="2329" max="2329" width="6.7109375" style="1128" customWidth="1"/>
    <col min="2330" max="2330" width="1" style="1128" customWidth="1"/>
    <col min="2331" max="2331" width="6.7109375" style="1128" customWidth="1"/>
    <col min="2332" max="2332" width="1" style="1128" customWidth="1"/>
    <col min="2333" max="2333" width="6.7109375" style="1128" customWidth="1"/>
    <col min="2334" max="2334" width="1" style="1128" customWidth="1"/>
    <col min="2335" max="2335" width="6.7109375" style="1128" customWidth="1"/>
    <col min="2336" max="2336" width="1" style="1128" customWidth="1"/>
    <col min="2337" max="2338" width="6.7109375" style="1128" customWidth="1"/>
    <col min="2339" max="2560" width="11.42578125" style="1128"/>
    <col min="2561" max="2563" width="0" style="1128" hidden="1" customWidth="1"/>
    <col min="2564" max="2564" width="2.140625" style="1128" customWidth="1"/>
    <col min="2565" max="2565" width="6.7109375" style="1128" customWidth="1"/>
    <col min="2566" max="2566" width="1.5703125" style="1128" customWidth="1"/>
    <col min="2567" max="2567" width="58.28515625" style="1128" customWidth="1"/>
    <col min="2568" max="2570" width="4.7109375" style="1128" customWidth="1"/>
    <col min="2571" max="2571" width="0.85546875" style="1128" customWidth="1"/>
    <col min="2572" max="2574" width="4.7109375" style="1128" customWidth="1"/>
    <col min="2575" max="2576" width="11.42578125" style="1128"/>
    <col min="2577" max="2577" width="4.7109375" style="1128" customWidth="1"/>
    <col min="2578" max="2578" width="5" style="1128" customWidth="1"/>
    <col min="2579" max="2579" width="2.28515625" style="1128" customWidth="1"/>
    <col min="2580" max="2580" width="26" style="1128" customWidth="1"/>
    <col min="2581" max="2581" width="8" style="1128" customWidth="1"/>
    <col min="2582" max="2582" width="1" style="1128" customWidth="1"/>
    <col min="2583" max="2583" width="6.7109375" style="1128" customWidth="1"/>
    <col min="2584" max="2584" width="1" style="1128" customWidth="1"/>
    <col min="2585" max="2585" width="6.7109375" style="1128" customWidth="1"/>
    <col min="2586" max="2586" width="1" style="1128" customWidth="1"/>
    <col min="2587" max="2587" width="6.7109375" style="1128" customWidth="1"/>
    <col min="2588" max="2588" width="1" style="1128" customWidth="1"/>
    <col min="2589" max="2589" width="6.7109375" style="1128" customWidth="1"/>
    <col min="2590" max="2590" width="1" style="1128" customWidth="1"/>
    <col min="2591" max="2591" width="6.7109375" style="1128" customWidth="1"/>
    <col min="2592" max="2592" width="1" style="1128" customWidth="1"/>
    <col min="2593" max="2594" width="6.7109375" style="1128" customWidth="1"/>
    <col min="2595" max="2816" width="11.42578125" style="1128"/>
    <col min="2817" max="2819" width="0" style="1128" hidden="1" customWidth="1"/>
    <col min="2820" max="2820" width="2.140625" style="1128" customWidth="1"/>
    <col min="2821" max="2821" width="6.7109375" style="1128" customWidth="1"/>
    <col min="2822" max="2822" width="1.5703125" style="1128" customWidth="1"/>
    <col min="2823" max="2823" width="58.28515625" style="1128" customWidth="1"/>
    <col min="2824" max="2826" width="4.7109375" style="1128" customWidth="1"/>
    <col min="2827" max="2827" width="0.85546875" style="1128" customWidth="1"/>
    <col min="2828" max="2830" width="4.7109375" style="1128" customWidth="1"/>
    <col min="2831" max="2832" width="11.42578125" style="1128"/>
    <col min="2833" max="2833" width="4.7109375" style="1128" customWidth="1"/>
    <col min="2834" max="2834" width="5" style="1128" customWidth="1"/>
    <col min="2835" max="2835" width="2.28515625" style="1128" customWidth="1"/>
    <col min="2836" max="2836" width="26" style="1128" customWidth="1"/>
    <col min="2837" max="2837" width="8" style="1128" customWidth="1"/>
    <col min="2838" max="2838" width="1" style="1128" customWidth="1"/>
    <col min="2839" max="2839" width="6.7109375" style="1128" customWidth="1"/>
    <col min="2840" max="2840" width="1" style="1128" customWidth="1"/>
    <col min="2841" max="2841" width="6.7109375" style="1128" customWidth="1"/>
    <col min="2842" max="2842" width="1" style="1128" customWidth="1"/>
    <col min="2843" max="2843" width="6.7109375" style="1128" customWidth="1"/>
    <col min="2844" max="2844" width="1" style="1128" customWidth="1"/>
    <col min="2845" max="2845" width="6.7109375" style="1128" customWidth="1"/>
    <col min="2846" max="2846" width="1" style="1128" customWidth="1"/>
    <col min="2847" max="2847" width="6.7109375" style="1128" customWidth="1"/>
    <col min="2848" max="2848" width="1" style="1128" customWidth="1"/>
    <col min="2849" max="2850" width="6.7109375" style="1128" customWidth="1"/>
    <col min="2851" max="3072" width="11.42578125" style="1128"/>
    <col min="3073" max="3075" width="0" style="1128" hidden="1" customWidth="1"/>
    <col min="3076" max="3076" width="2.140625" style="1128" customWidth="1"/>
    <col min="3077" max="3077" width="6.7109375" style="1128" customWidth="1"/>
    <col min="3078" max="3078" width="1.5703125" style="1128" customWidth="1"/>
    <col min="3079" max="3079" width="58.28515625" style="1128" customWidth="1"/>
    <col min="3080" max="3082" width="4.7109375" style="1128" customWidth="1"/>
    <col min="3083" max="3083" width="0.85546875" style="1128" customWidth="1"/>
    <col min="3084" max="3086" width="4.7109375" style="1128" customWidth="1"/>
    <col min="3087" max="3088" width="11.42578125" style="1128"/>
    <col min="3089" max="3089" width="4.7109375" style="1128" customWidth="1"/>
    <col min="3090" max="3090" width="5" style="1128" customWidth="1"/>
    <col min="3091" max="3091" width="2.28515625" style="1128" customWidth="1"/>
    <col min="3092" max="3092" width="26" style="1128" customWidth="1"/>
    <col min="3093" max="3093" width="8" style="1128" customWidth="1"/>
    <col min="3094" max="3094" width="1" style="1128" customWidth="1"/>
    <col min="3095" max="3095" width="6.7109375" style="1128" customWidth="1"/>
    <col min="3096" max="3096" width="1" style="1128" customWidth="1"/>
    <col min="3097" max="3097" width="6.7109375" style="1128" customWidth="1"/>
    <col min="3098" max="3098" width="1" style="1128" customWidth="1"/>
    <col min="3099" max="3099" width="6.7109375" style="1128" customWidth="1"/>
    <col min="3100" max="3100" width="1" style="1128" customWidth="1"/>
    <col min="3101" max="3101" width="6.7109375" style="1128" customWidth="1"/>
    <col min="3102" max="3102" width="1" style="1128" customWidth="1"/>
    <col min="3103" max="3103" width="6.7109375" style="1128" customWidth="1"/>
    <col min="3104" max="3104" width="1" style="1128" customWidth="1"/>
    <col min="3105" max="3106" width="6.7109375" style="1128" customWidth="1"/>
    <col min="3107" max="3328" width="11.42578125" style="1128"/>
    <col min="3329" max="3331" width="0" style="1128" hidden="1" customWidth="1"/>
    <col min="3332" max="3332" width="2.140625" style="1128" customWidth="1"/>
    <col min="3333" max="3333" width="6.7109375" style="1128" customWidth="1"/>
    <col min="3334" max="3334" width="1.5703125" style="1128" customWidth="1"/>
    <col min="3335" max="3335" width="58.28515625" style="1128" customWidth="1"/>
    <col min="3336" max="3338" width="4.7109375" style="1128" customWidth="1"/>
    <col min="3339" max="3339" width="0.85546875" style="1128" customWidth="1"/>
    <col min="3340" max="3342" width="4.7109375" style="1128" customWidth="1"/>
    <col min="3343" max="3344" width="11.42578125" style="1128"/>
    <col min="3345" max="3345" width="4.7109375" style="1128" customWidth="1"/>
    <col min="3346" max="3346" width="5" style="1128" customWidth="1"/>
    <col min="3347" max="3347" width="2.28515625" style="1128" customWidth="1"/>
    <col min="3348" max="3348" width="26" style="1128" customWidth="1"/>
    <col min="3349" max="3349" width="8" style="1128" customWidth="1"/>
    <col min="3350" max="3350" width="1" style="1128" customWidth="1"/>
    <col min="3351" max="3351" width="6.7109375" style="1128" customWidth="1"/>
    <col min="3352" max="3352" width="1" style="1128" customWidth="1"/>
    <col min="3353" max="3353" width="6.7109375" style="1128" customWidth="1"/>
    <col min="3354" max="3354" width="1" style="1128" customWidth="1"/>
    <col min="3355" max="3355" width="6.7109375" style="1128" customWidth="1"/>
    <col min="3356" max="3356" width="1" style="1128" customWidth="1"/>
    <col min="3357" max="3357" width="6.7109375" style="1128" customWidth="1"/>
    <col min="3358" max="3358" width="1" style="1128" customWidth="1"/>
    <col min="3359" max="3359" width="6.7109375" style="1128" customWidth="1"/>
    <col min="3360" max="3360" width="1" style="1128" customWidth="1"/>
    <col min="3361" max="3362" width="6.7109375" style="1128" customWidth="1"/>
    <col min="3363" max="3584" width="11.42578125" style="1128"/>
    <col min="3585" max="3587" width="0" style="1128" hidden="1" customWidth="1"/>
    <col min="3588" max="3588" width="2.140625" style="1128" customWidth="1"/>
    <col min="3589" max="3589" width="6.7109375" style="1128" customWidth="1"/>
    <col min="3590" max="3590" width="1.5703125" style="1128" customWidth="1"/>
    <col min="3591" max="3591" width="58.28515625" style="1128" customWidth="1"/>
    <col min="3592" max="3594" width="4.7109375" style="1128" customWidth="1"/>
    <col min="3595" max="3595" width="0.85546875" style="1128" customWidth="1"/>
    <col min="3596" max="3598" width="4.7109375" style="1128" customWidth="1"/>
    <col min="3599" max="3600" width="11.42578125" style="1128"/>
    <col min="3601" max="3601" width="4.7109375" style="1128" customWidth="1"/>
    <col min="3602" max="3602" width="5" style="1128" customWidth="1"/>
    <col min="3603" max="3603" width="2.28515625" style="1128" customWidth="1"/>
    <col min="3604" max="3604" width="26" style="1128" customWidth="1"/>
    <col min="3605" max="3605" width="8" style="1128" customWidth="1"/>
    <col min="3606" max="3606" width="1" style="1128" customWidth="1"/>
    <col min="3607" max="3607" width="6.7109375" style="1128" customWidth="1"/>
    <col min="3608" max="3608" width="1" style="1128" customWidth="1"/>
    <col min="3609" max="3609" width="6.7109375" style="1128" customWidth="1"/>
    <col min="3610" max="3610" width="1" style="1128" customWidth="1"/>
    <col min="3611" max="3611" width="6.7109375" style="1128" customWidth="1"/>
    <col min="3612" max="3612" width="1" style="1128" customWidth="1"/>
    <col min="3613" max="3613" width="6.7109375" style="1128" customWidth="1"/>
    <col min="3614" max="3614" width="1" style="1128" customWidth="1"/>
    <col min="3615" max="3615" width="6.7109375" style="1128" customWidth="1"/>
    <col min="3616" max="3616" width="1" style="1128" customWidth="1"/>
    <col min="3617" max="3618" width="6.7109375" style="1128" customWidth="1"/>
    <col min="3619" max="3840" width="11.42578125" style="1128"/>
    <col min="3841" max="3843" width="0" style="1128" hidden="1" customWidth="1"/>
    <col min="3844" max="3844" width="2.140625" style="1128" customWidth="1"/>
    <col min="3845" max="3845" width="6.7109375" style="1128" customWidth="1"/>
    <col min="3846" max="3846" width="1.5703125" style="1128" customWidth="1"/>
    <col min="3847" max="3847" width="58.28515625" style="1128" customWidth="1"/>
    <col min="3848" max="3850" width="4.7109375" style="1128" customWidth="1"/>
    <col min="3851" max="3851" width="0.85546875" style="1128" customWidth="1"/>
    <col min="3852" max="3854" width="4.7109375" style="1128" customWidth="1"/>
    <col min="3855" max="3856" width="11.42578125" style="1128"/>
    <col min="3857" max="3857" width="4.7109375" style="1128" customWidth="1"/>
    <col min="3858" max="3858" width="5" style="1128" customWidth="1"/>
    <col min="3859" max="3859" width="2.28515625" style="1128" customWidth="1"/>
    <col min="3860" max="3860" width="26" style="1128" customWidth="1"/>
    <col min="3861" max="3861" width="8" style="1128" customWidth="1"/>
    <col min="3862" max="3862" width="1" style="1128" customWidth="1"/>
    <col min="3863" max="3863" width="6.7109375" style="1128" customWidth="1"/>
    <col min="3864" max="3864" width="1" style="1128" customWidth="1"/>
    <col min="3865" max="3865" width="6.7109375" style="1128" customWidth="1"/>
    <col min="3866" max="3866" width="1" style="1128" customWidth="1"/>
    <col min="3867" max="3867" width="6.7109375" style="1128" customWidth="1"/>
    <col min="3868" max="3868" width="1" style="1128" customWidth="1"/>
    <col min="3869" max="3869" width="6.7109375" style="1128" customWidth="1"/>
    <col min="3870" max="3870" width="1" style="1128" customWidth="1"/>
    <col min="3871" max="3871" width="6.7109375" style="1128" customWidth="1"/>
    <col min="3872" max="3872" width="1" style="1128" customWidth="1"/>
    <col min="3873" max="3874" width="6.7109375" style="1128" customWidth="1"/>
    <col min="3875" max="4096" width="11.42578125" style="1128"/>
    <col min="4097" max="4099" width="0" style="1128" hidden="1" customWidth="1"/>
    <col min="4100" max="4100" width="2.140625" style="1128" customWidth="1"/>
    <col min="4101" max="4101" width="6.7109375" style="1128" customWidth="1"/>
    <col min="4102" max="4102" width="1.5703125" style="1128" customWidth="1"/>
    <col min="4103" max="4103" width="58.28515625" style="1128" customWidth="1"/>
    <col min="4104" max="4106" width="4.7109375" style="1128" customWidth="1"/>
    <col min="4107" max="4107" width="0.85546875" style="1128" customWidth="1"/>
    <col min="4108" max="4110" width="4.7109375" style="1128" customWidth="1"/>
    <col min="4111" max="4112" width="11.42578125" style="1128"/>
    <col min="4113" max="4113" width="4.7109375" style="1128" customWidth="1"/>
    <col min="4114" max="4114" width="5" style="1128" customWidth="1"/>
    <col min="4115" max="4115" width="2.28515625" style="1128" customWidth="1"/>
    <col min="4116" max="4116" width="26" style="1128" customWidth="1"/>
    <col min="4117" max="4117" width="8" style="1128" customWidth="1"/>
    <col min="4118" max="4118" width="1" style="1128" customWidth="1"/>
    <col min="4119" max="4119" width="6.7109375" style="1128" customWidth="1"/>
    <col min="4120" max="4120" width="1" style="1128" customWidth="1"/>
    <col min="4121" max="4121" width="6.7109375" style="1128" customWidth="1"/>
    <col min="4122" max="4122" width="1" style="1128" customWidth="1"/>
    <col min="4123" max="4123" width="6.7109375" style="1128" customWidth="1"/>
    <col min="4124" max="4124" width="1" style="1128" customWidth="1"/>
    <col min="4125" max="4125" width="6.7109375" style="1128" customWidth="1"/>
    <col min="4126" max="4126" width="1" style="1128" customWidth="1"/>
    <col min="4127" max="4127" width="6.7109375" style="1128" customWidth="1"/>
    <col min="4128" max="4128" width="1" style="1128" customWidth="1"/>
    <col min="4129" max="4130" width="6.7109375" style="1128" customWidth="1"/>
    <col min="4131" max="4352" width="11.42578125" style="1128"/>
    <col min="4353" max="4355" width="0" style="1128" hidden="1" customWidth="1"/>
    <col min="4356" max="4356" width="2.140625" style="1128" customWidth="1"/>
    <col min="4357" max="4357" width="6.7109375" style="1128" customWidth="1"/>
    <col min="4358" max="4358" width="1.5703125" style="1128" customWidth="1"/>
    <col min="4359" max="4359" width="58.28515625" style="1128" customWidth="1"/>
    <col min="4360" max="4362" width="4.7109375" style="1128" customWidth="1"/>
    <col min="4363" max="4363" width="0.85546875" style="1128" customWidth="1"/>
    <col min="4364" max="4366" width="4.7109375" style="1128" customWidth="1"/>
    <col min="4367" max="4368" width="11.42578125" style="1128"/>
    <col min="4369" max="4369" width="4.7109375" style="1128" customWidth="1"/>
    <col min="4370" max="4370" width="5" style="1128" customWidth="1"/>
    <col min="4371" max="4371" width="2.28515625" style="1128" customWidth="1"/>
    <col min="4372" max="4372" width="26" style="1128" customWidth="1"/>
    <col min="4373" max="4373" width="8" style="1128" customWidth="1"/>
    <col min="4374" max="4374" width="1" style="1128" customWidth="1"/>
    <col min="4375" max="4375" width="6.7109375" style="1128" customWidth="1"/>
    <col min="4376" max="4376" width="1" style="1128" customWidth="1"/>
    <col min="4377" max="4377" width="6.7109375" style="1128" customWidth="1"/>
    <col min="4378" max="4378" width="1" style="1128" customWidth="1"/>
    <col min="4379" max="4379" width="6.7109375" style="1128" customWidth="1"/>
    <col min="4380" max="4380" width="1" style="1128" customWidth="1"/>
    <col min="4381" max="4381" width="6.7109375" style="1128" customWidth="1"/>
    <col min="4382" max="4382" width="1" style="1128" customWidth="1"/>
    <col min="4383" max="4383" width="6.7109375" style="1128" customWidth="1"/>
    <col min="4384" max="4384" width="1" style="1128" customWidth="1"/>
    <col min="4385" max="4386" width="6.7109375" style="1128" customWidth="1"/>
    <col min="4387" max="4608" width="11.42578125" style="1128"/>
    <col min="4609" max="4611" width="0" style="1128" hidden="1" customWidth="1"/>
    <col min="4612" max="4612" width="2.140625" style="1128" customWidth="1"/>
    <col min="4613" max="4613" width="6.7109375" style="1128" customWidth="1"/>
    <col min="4614" max="4614" width="1.5703125" style="1128" customWidth="1"/>
    <col min="4615" max="4615" width="58.28515625" style="1128" customWidth="1"/>
    <col min="4616" max="4618" width="4.7109375" style="1128" customWidth="1"/>
    <col min="4619" max="4619" width="0.85546875" style="1128" customWidth="1"/>
    <col min="4620" max="4622" width="4.7109375" style="1128" customWidth="1"/>
    <col min="4623" max="4624" width="11.42578125" style="1128"/>
    <col min="4625" max="4625" width="4.7109375" style="1128" customWidth="1"/>
    <col min="4626" max="4626" width="5" style="1128" customWidth="1"/>
    <col min="4627" max="4627" width="2.28515625" style="1128" customWidth="1"/>
    <col min="4628" max="4628" width="26" style="1128" customWidth="1"/>
    <col min="4629" max="4629" width="8" style="1128" customWidth="1"/>
    <col min="4630" max="4630" width="1" style="1128" customWidth="1"/>
    <col min="4631" max="4631" width="6.7109375" style="1128" customWidth="1"/>
    <col min="4632" max="4632" width="1" style="1128" customWidth="1"/>
    <col min="4633" max="4633" width="6.7109375" style="1128" customWidth="1"/>
    <col min="4634" max="4634" width="1" style="1128" customWidth="1"/>
    <col min="4635" max="4635" width="6.7109375" style="1128" customWidth="1"/>
    <col min="4636" max="4636" width="1" style="1128" customWidth="1"/>
    <col min="4637" max="4637" width="6.7109375" style="1128" customWidth="1"/>
    <col min="4638" max="4638" width="1" style="1128" customWidth="1"/>
    <col min="4639" max="4639" width="6.7109375" style="1128" customWidth="1"/>
    <col min="4640" max="4640" width="1" style="1128" customWidth="1"/>
    <col min="4641" max="4642" width="6.7109375" style="1128" customWidth="1"/>
    <col min="4643" max="4864" width="11.42578125" style="1128"/>
    <col min="4865" max="4867" width="0" style="1128" hidden="1" customWidth="1"/>
    <col min="4868" max="4868" width="2.140625" style="1128" customWidth="1"/>
    <col min="4869" max="4869" width="6.7109375" style="1128" customWidth="1"/>
    <col min="4870" max="4870" width="1.5703125" style="1128" customWidth="1"/>
    <col min="4871" max="4871" width="58.28515625" style="1128" customWidth="1"/>
    <col min="4872" max="4874" width="4.7109375" style="1128" customWidth="1"/>
    <col min="4875" max="4875" width="0.85546875" style="1128" customWidth="1"/>
    <col min="4876" max="4878" width="4.7109375" style="1128" customWidth="1"/>
    <col min="4879" max="4880" width="11.42578125" style="1128"/>
    <col min="4881" max="4881" width="4.7109375" style="1128" customWidth="1"/>
    <col min="4882" max="4882" width="5" style="1128" customWidth="1"/>
    <col min="4883" max="4883" width="2.28515625" style="1128" customWidth="1"/>
    <col min="4884" max="4884" width="26" style="1128" customWidth="1"/>
    <col min="4885" max="4885" width="8" style="1128" customWidth="1"/>
    <col min="4886" max="4886" width="1" style="1128" customWidth="1"/>
    <col min="4887" max="4887" width="6.7109375" style="1128" customWidth="1"/>
    <col min="4888" max="4888" width="1" style="1128" customWidth="1"/>
    <col min="4889" max="4889" width="6.7109375" style="1128" customWidth="1"/>
    <col min="4890" max="4890" width="1" style="1128" customWidth="1"/>
    <col min="4891" max="4891" width="6.7109375" style="1128" customWidth="1"/>
    <col min="4892" max="4892" width="1" style="1128" customWidth="1"/>
    <col min="4893" max="4893" width="6.7109375" style="1128" customWidth="1"/>
    <col min="4894" max="4894" width="1" style="1128" customWidth="1"/>
    <col min="4895" max="4895" width="6.7109375" style="1128" customWidth="1"/>
    <col min="4896" max="4896" width="1" style="1128" customWidth="1"/>
    <col min="4897" max="4898" width="6.7109375" style="1128" customWidth="1"/>
    <col min="4899" max="5120" width="11.42578125" style="1128"/>
    <col min="5121" max="5123" width="0" style="1128" hidden="1" customWidth="1"/>
    <col min="5124" max="5124" width="2.140625" style="1128" customWidth="1"/>
    <col min="5125" max="5125" width="6.7109375" style="1128" customWidth="1"/>
    <col min="5126" max="5126" width="1.5703125" style="1128" customWidth="1"/>
    <col min="5127" max="5127" width="58.28515625" style="1128" customWidth="1"/>
    <col min="5128" max="5130" width="4.7109375" style="1128" customWidth="1"/>
    <col min="5131" max="5131" width="0.85546875" style="1128" customWidth="1"/>
    <col min="5132" max="5134" width="4.7109375" style="1128" customWidth="1"/>
    <col min="5135" max="5136" width="11.42578125" style="1128"/>
    <col min="5137" max="5137" width="4.7109375" style="1128" customWidth="1"/>
    <col min="5138" max="5138" width="5" style="1128" customWidth="1"/>
    <col min="5139" max="5139" width="2.28515625" style="1128" customWidth="1"/>
    <col min="5140" max="5140" width="26" style="1128" customWidth="1"/>
    <col min="5141" max="5141" width="8" style="1128" customWidth="1"/>
    <col min="5142" max="5142" width="1" style="1128" customWidth="1"/>
    <col min="5143" max="5143" width="6.7109375" style="1128" customWidth="1"/>
    <col min="5144" max="5144" width="1" style="1128" customWidth="1"/>
    <col min="5145" max="5145" width="6.7109375" style="1128" customWidth="1"/>
    <col min="5146" max="5146" width="1" style="1128" customWidth="1"/>
    <col min="5147" max="5147" width="6.7109375" style="1128" customWidth="1"/>
    <col min="5148" max="5148" width="1" style="1128" customWidth="1"/>
    <col min="5149" max="5149" width="6.7109375" style="1128" customWidth="1"/>
    <col min="5150" max="5150" width="1" style="1128" customWidth="1"/>
    <col min="5151" max="5151" width="6.7109375" style="1128" customWidth="1"/>
    <col min="5152" max="5152" width="1" style="1128" customWidth="1"/>
    <col min="5153" max="5154" width="6.7109375" style="1128" customWidth="1"/>
    <col min="5155" max="5376" width="11.42578125" style="1128"/>
    <col min="5377" max="5379" width="0" style="1128" hidden="1" customWidth="1"/>
    <col min="5380" max="5380" width="2.140625" style="1128" customWidth="1"/>
    <col min="5381" max="5381" width="6.7109375" style="1128" customWidth="1"/>
    <col min="5382" max="5382" width="1.5703125" style="1128" customWidth="1"/>
    <col min="5383" max="5383" width="58.28515625" style="1128" customWidth="1"/>
    <col min="5384" max="5386" width="4.7109375" style="1128" customWidth="1"/>
    <col min="5387" max="5387" width="0.85546875" style="1128" customWidth="1"/>
    <col min="5388" max="5390" width="4.7109375" style="1128" customWidth="1"/>
    <col min="5391" max="5392" width="11.42578125" style="1128"/>
    <col min="5393" max="5393" width="4.7109375" style="1128" customWidth="1"/>
    <col min="5394" max="5394" width="5" style="1128" customWidth="1"/>
    <col min="5395" max="5395" width="2.28515625" style="1128" customWidth="1"/>
    <col min="5396" max="5396" width="26" style="1128" customWidth="1"/>
    <col min="5397" max="5397" width="8" style="1128" customWidth="1"/>
    <col min="5398" max="5398" width="1" style="1128" customWidth="1"/>
    <col min="5399" max="5399" width="6.7109375" style="1128" customWidth="1"/>
    <col min="5400" max="5400" width="1" style="1128" customWidth="1"/>
    <col min="5401" max="5401" width="6.7109375" style="1128" customWidth="1"/>
    <col min="5402" max="5402" width="1" style="1128" customWidth="1"/>
    <col min="5403" max="5403" width="6.7109375" style="1128" customWidth="1"/>
    <col min="5404" max="5404" width="1" style="1128" customWidth="1"/>
    <col min="5405" max="5405" width="6.7109375" style="1128" customWidth="1"/>
    <col min="5406" max="5406" width="1" style="1128" customWidth="1"/>
    <col min="5407" max="5407" width="6.7109375" style="1128" customWidth="1"/>
    <col min="5408" max="5408" width="1" style="1128" customWidth="1"/>
    <col min="5409" max="5410" width="6.7109375" style="1128" customWidth="1"/>
    <col min="5411" max="5632" width="11.42578125" style="1128"/>
    <col min="5633" max="5635" width="0" style="1128" hidden="1" customWidth="1"/>
    <col min="5636" max="5636" width="2.140625" style="1128" customWidth="1"/>
    <col min="5637" max="5637" width="6.7109375" style="1128" customWidth="1"/>
    <col min="5638" max="5638" width="1.5703125" style="1128" customWidth="1"/>
    <col min="5639" max="5639" width="58.28515625" style="1128" customWidth="1"/>
    <col min="5640" max="5642" width="4.7109375" style="1128" customWidth="1"/>
    <col min="5643" max="5643" width="0.85546875" style="1128" customWidth="1"/>
    <col min="5644" max="5646" width="4.7109375" style="1128" customWidth="1"/>
    <col min="5647" max="5648" width="11.42578125" style="1128"/>
    <col min="5649" max="5649" width="4.7109375" style="1128" customWidth="1"/>
    <col min="5650" max="5650" width="5" style="1128" customWidth="1"/>
    <col min="5651" max="5651" width="2.28515625" style="1128" customWidth="1"/>
    <col min="5652" max="5652" width="26" style="1128" customWidth="1"/>
    <col min="5653" max="5653" width="8" style="1128" customWidth="1"/>
    <col min="5654" max="5654" width="1" style="1128" customWidth="1"/>
    <col min="5655" max="5655" width="6.7109375" style="1128" customWidth="1"/>
    <col min="5656" max="5656" width="1" style="1128" customWidth="1"/>
    <col min="5657" max="5657" width="6.7109375" style="1128" customWidth="1"/>
    <col min="5658" max="5658" width="1" style="1128" customWidth="1"/>
    <col min="5659" max="5659" width="6.7109375" style="1128" customWidth="1"/>
    <col min="5660" max="5660" width="1" style="1128" customWidth="1"/>
    <col min="5661" max="5661" width="6.7109375" style="1128" customWidth="1"/>
    <col min="5662" max="5662" width="1" style="1128" customWidth="1"/>
    <col min="5663" max="5663" width="6.7109375" style="1128" customWidth="1"/>
    <col min="5664" max="5664" width="1" style="1128" customWidth="1"/>
    <col min="5665" max="5666" width="6.7109375" style="1128" customWidth="1"/>
    <col min="5667" max="5888" width="11.42578125" style="1128"/>
    <col min="5889" max="5891" width="0" style="1128" hidden="1" customWidth="1"/>
    <col min="5892" max="5892" width="2.140625" style="1128" customWidth="1"/>
    <col min="5893" max="5893" width="6.7109375" style="1128" customWidth="1"/>
    <col min="5894" max="5894" width="1.5703125" style="1128" customWidth="1"/>
    <col min="5895" max="5895" width="58.28515625" style="1128" customWidth="1"/>
    <col min="5896" max="5898" width="4.7109375" style="1128" customWidth="1"/>
    <col min="5899" max="5899" width="0.85546875" style="1128" customWidth="1"/>
    <col min="5900" max="5902" width="4.7109375" style="1128" customWidth="1"/>
    <col min="5903" max="5904" width="11.42578125" style="1128"/>
    <col min="5905" max="5905" width="4.7109375" style="1128" customWidth="1"/>
    <col min="5906" max="5906" width="5" style="1128" customWidth="1"/>
    <col min="5907" max="5907" width="2.28515625" style="1128" customWidth="1"/>
    <col min="5908" max="5908" width="26" style="1128" customWidth="1"/>
    <col min="5909" max="5909" width="8" style="1128" customWidth="1"/>
    <col min="5910" max="5910" width="1" style="1128" customWidth="1"/>
    <col min="5911" max="5911" width="6.7109375" style="1128" customWidth="1"/>
    <col min="5912" max="5912" width="1" style="1128" customWidth="1"/>
    <col min="5913" max="5913" width="6.7109375" style="1128" customWidth="1"/>
    <col min="5914" max="5914" width="1" style="1128" customWidth="1"/>
    <col min="5915" max="5915" width="6.7109375" style="1128" customWidth="1"/>
    <col min="5916" max="5916" width="1" style="1128" customWidth="1"/>
    <col min="5917" max="5917" width="6.7109375" style="1128" customWidth="1"/>
    <col min="5918" max="5918" width="1" style="1128" customWidth="1"/>
    <col min="5919" max="5919" width="6.7109375" style="1128" customWidth="1"/>
    <col min="5920" max="5920" width="1" style="1128" customWidth="1"/>
    <col min="5921" max="5922" width="6.7109375" style="1128" customWidth="1"/>
    <col min="5923" max="6144" width="11.42578125" style="1128"/>
    <col min="6145" max="6147" width="0" style="1128" hidden="1" customWidth="1"/>
    <col min="6148" max="6148" width="2.140625" style="1128" customWidth="1"/>
    <col min="6149" max="6149" width="6.7109375" style="1128" customWidth="1"/>
    <col min="6150" max="6150" width="1.5703125" style="1128" customWidth="1"/>
    <col min="6151" max="6151" width="58.28515625" style="1128" customWidth="1"/>
    <col min="6152" max="6154" width="4.7109375" style="1128" customWidth="1"/>
    <col min="6155" max="6155" width="0.85546875" style="1128" customWidth="1"/>
    <col min="6156" max="6158" width="4.7109375" style="1128" customWidth="1"/>
    <col min="6159" max="6160" width="11.42578125" style="1128"/>
    <col min="6161" max="6161" width="4.7109375" style="1128" customWidth="1"/>
    <col min="6162" max="6162" width="5" style="1128" customWidth="1"/>
    <col min="6163" max="6163" width="2.28515625" style="1128" customWidth="1"/>
    <col min="6164" max="6164" width="26" style="1128" customWidth="1"/>
    <col min="6165" max="6165" width="8" style="1128" customWidth="1"/>
    <col min="6166" max="6166" width="1" style="1128" customWidth="1"/>
    <col min="6167" max="6167" width="6.7109375" style="1128" customWidth="1"/>
    <col min="6168" max="6168" width="1" style="1128" customWidth="1"/>
    <col min="6169" max="6169" width="6.7109375" style="1128" customWidth="1"/>
    <col min="6170" max="6170" width="1" style="1128" customWidth="1"/>
    <col min="6171" max="6171" width="6.7109375" style="1128" customWidth="1"/>
    <col min="6172" max="6172" width="1" style="1128" customWidth="1"/>
    <col min="6173" max="6173" width="6.7109375" style="1128" customWidth="1"/>
    <col min="6174" max="6174" width="1" style="1128" customWidth="1"/>
    <col min="6175" max="6175" width="6.7109375" style="1128" customWidth="1"/>
    <col min="6176" max="6176" width="1" style="1128" customWidth="1"/>
    <col min="6177" max="6178" width="6.7109375" style="1128" customWidth="1"/>
    <col min="6179" max="6400" width="11.42578125" style="1128"/>
    <col min="6401" max="6403" width="0" style="1128" hidden="1" customWidth="1"/>
    <col min="6404" max="6404" width="2.140625" style="1128" customWidth="1"/>
    <col min="6405" max="6405" width="6.7109375" style="1128" customWidth="1"/>
    <col min="6406" max="6406" width="1.5703125" style="1128" customWidth="1"/>
    <col min="6407" max="6407" width="58.28515625" style="1128" customWidth="1"/>
    <col min="6408" max="6410" width="4.7109375" style="1128" customWidth="1"/>
    <col min="6411" max="6411" width="0.85546875" style="1128" customWidth="1"/>
    <col min="6412" max="6414" width="4.7109375" style="1128" customWidth="1"/>
    <col min="6415" max="6416" width="11.42578125" style="1128"/>
    <col min="6417" max="6417" width="4.7109375" style="1128" customWidth="1"/>
    <col min="6418" max="6418" width="5" style="1128" customWidth="1"/>
    <col min="6419" max="6419" width="2.28515625" style="1128" customWidth="1"/>
    <col min="6420" max="6420" width="26" style="1128" customWidth="1"/>
    <col min="6421" max="6421" width="8" style="1128" customWidth="1"/>
    <col min="6422" max="6422" width="1" style="1128" customWidth="1"/>
    <col min="6423" max="6423" width="6.7109375" style="1128" customWidth="1"/>
    <col min="6424" max="6424" width="1" style="1128" customWidth="1"/>
    <col min="6425" max="6425" width="6.7109375" style="1128" customWidth="1"/>
    <col min="6426" max="6426" width="1" style="1128" customWidth="1"/>
    <col min="6427" max="6427" width="6.7109375" style="1128" customWidth="1"/>
    <col min="6428" max="6428" width="1" style="1128" customWidth="1"/>
    <col min="6429" max="6429" width="6.7109375" style="1128" customWidth="1"/>
    <col min="6430" max="6430" width="1" style="1128" customWidth="1"/>
    <col min="6431" max="6431" width="6.7109375" style="1128" customWidth="1"/>
    <col min="6432" max="6432" width="1" style="1128" customWidth="1"/>
    <col min="6433" max="6434" width="6.7109375" style="1128" customWidth="1"/>
    <col min="6435" max="6656" width="11.42578125" style="1128"/>
    <col min="6657" max="6659" width="0" style="1128" hidden="1" customWidth="1"/>
    <col min="6660" max="6660" width="2.140625" style="1128" customWidth="1"/>
    <col min="6661" max="6661" width="6.7109375" style="1128" customWidth="1"/>
    <col min="6662" max="6662" width="1.5703125" style="1128" customWidth="1"/>
    <col min="6663" max="6663" width="58.28515625" style="1128" customWidth="1"/>
    <col min="6664" max="6666" width="4.7109375" style="1128" customWidth="1"/>
    <col min="6667" max="6667" width="0.85546875" style="1128" customWidth="1"/>
    <col min="6668" max="6670" width="4.7109375" style="1128" customWidth="1"/>
    <col min="6671" max="6672" width="11.42578125" style="1128"/>
    <col min="6673" max="6673" width="4.7109375" style="1128" customWidth="1"/>
    <col min="6674" max="6674" width="5" style="1128" customWidth="1"/>
    <col min="6675" max="6675" width="2.28515625" style="1128" customWidth="1"/>
    <col min="6676" max="6676" width="26" style="1128" customWidth="1"/>
    <col min="6677" max="6677" width="8" style="1128" customWidth="1"/>
    <col min="6678" max="6678" width="1" style="1128" customWidth="1"/>
    <col min="6679" max="6679" width="6.7109375" style="1128" customWidth="1"/>
    <col min="6680" max="6680" width="1" style="1128" customWidth="1"/>
    <col min="6681" max="6681" width="6.7109375" style="1128" customWidth="1"/>
    <col min="6682" max="6682" width="1" style="1128" customWidth="1"/>
    <col min="6683" max="6683" width="6.7109375" style="1128" customWidth="1"/>
    <col min="6684" max="6684" width="1" style="1128" customWidth="1"/>
    <col min="6685" max="6685" width="6.7109375" style="1128" customWidth="1"/>
    <col min="6686" max="6686" width="1" style="1128" customWidth="1"/>
    <col min="6687" max="6687" width="6.7109375" style="1128" customWidth="1"/>
    <col min="6688" max="6688" width="1" style="1128" customWidth="1"/>
    <col min="6689" max="6690" width="6.7109375" style="1128" customWidth="1"/>
    <col min="6691" max="6912" width="11.42578125" style="1128"/>
    <col min="6913" max="6915" width="0" style="1128" hidden="1" customWidth="1"/>
    <col min="6916" max="6916" width="2.140625" style="1128" customWidth="1"/>
    <col min="6917" max="6917" width="6.7109375" style="1128" customWidth="1"/>
    <col min="6918" max="6918" width="1.5703125" style="1128" customWidth="1"/>
    <col min="6919" max="6919" width="58.28515625" style="1128" customWidth="1"/>
    <col min="6920" max="6922" width="4.7109375" style="1128" customWidth="1"/>
    <col min="6923" max="6923" width="0.85546875" style="1128" customWidth="1"/>
    <col min="6924" max="6926" width="4.7109375" style="1128" customWidth="1"/>
    <col min="6927" max="6928" width="11.42578125" style="1128"/>
    <col min="6929" max="6929" width="4.7109375" style="1128" customWidth="1"/>
    <col min="6930" max="6930" width="5" style="1128" customWidth="1"/>
    <col min="6931" max="6931" width="2.28515625" style="1128" customWidth="1"/>
    <col min="6932" max="6932" width="26" style="1128" customWidth="1"/>
    <col min="6933" max="6933" width="8" style="1128" customWidth="1"/>
    <col min="6934" max="6934" width="1" style="1128" customWidth="1"/>
    <col min="6935" max="6935" width="6.7109375" style="1128" customWidth="1"/>
    <col min="6936" max="6936" width="1" style="1128" customWidth="1"/>
    <col min="6937" max="6937" width="6.7109375" style="1128" customWidth="1"/>
    <col min="6938" max="6938" width="1" style="1128" customWidth="1"/>
    <col min="6939" max="6939" width="6.7109375" style="1128" customWidth="1"/>
    <col min="6940" max="6940" width="1" style="1128" customWidth="1"/>
    <col min="6941" max="6941" width="6.7109375" style="1128" customWidth="1"/>
    <col min="6942" max="6942" width="1" style="1128" customWidth="1"/>
    <col min="6943" max="6943" width="6.7109375" style="1128" customWidth="1"/>
    <col min="6944" max="6944" width="1" style="1128" customWidth="1"/>
    <col min="6945" max="6946" width="6.7109375" style="1128" customWidth="1"/>
    <col min="6947" max="7168" width="11.42578125" style="1128"/>
    <col min="7169" max="7171" width="0" style="1128" hidden="1" customWidth="1"/>
    <col min="7172" max="7172" width="2.140625" style="1128" customWidth="1"/>
    <col min="7173" max="7173" width="6.7109375" style="1128" customWidth="1"/>
    <col min="7174" max="7174" width="1.5703125" style="1128" customWidth="1"/>
    <col min="7175" max="7175" width="58.28515625" style="1128" customWidth="1"/>
    <col min="7176" max="7178" width="4.7109375" style="1128" customWidth="1"/>
    <col min="7179" max="7179" width="0.85546875" style="1128" customWidth="1"/>
    <col min="7180" max="7182" width="4.7109375" style="1128" customWidth="1"/>
    <col min="7183" max="7184" width="11.42578125" style="1128"/>
    <col min="7185" max="7185" width="4.7109375" style="1128" customWidth="1"/>
    <col min="7186" max="7186" width="5" style="1128" customWidth="1"/>
    <col min="7187" max="7187" width="2.28515625" style="1128" customWidth="1"/>
    <col min="7188" max="7188" width="26" style="1128" customWidth="1"/>
    <col min="7189" max="7189" width="8" style="1128" customWidth="1"/>
    <col min="7190" max="7190" width="1" style="1128" customWidth="1"/>
    <col min="7191" max="7191" width="6.7109375" style="1128" customWidth="1"/>
    <col min="7192" max="7192" width="1" style="1128" customWidth="1"/>
    <col min="7193" max="7193" width="6.7109375" style="1128" customWidth="1"/>
    <col min="7194" max="7194" width="1" style="1128" customWidth="1"/>
    <col min="7195" max="7195" width="6.7109375" style="1128" customWidth="1"/>
    <col min="7196" max="7196" width="1" style="1128" customWidth="1"/>
    <col min="7197" max="7197" width="6.7109375" style="1128" customWidth="1"/>
    <col min="7198" max="7198" width="1" style="1128" customWidth="1"/>
    <col min="7199" max="7199" width="6.7109375" style="1128" customWidth="1"/>
    <col min="7200" max="7200" width="1" style="1128" customWidth="1"/>
    <col min="7201" max="7202" width="6.7109375" style="1128" customWidth="1"/>
    <col min="7203" max="7424" width="11.42578125" style="1128"/>
    <col min="7425" max="7427" width="0" style="1128" hidden="1" customWidth="1"/>
    <col min="7428" max="7428" width="2.140625" style="1128" customWidth="1"/>
    <col min="7429" max="7429" width="6.7109375" style="1128" customWidth="1"/>
    <col min="7430" max="7430" width="1.5703125" style="1128" customWidth="1"/>
    <col min="7431" max="7431" width="58.28515625" style="1128" customWidth="1"/>
    <col min="7432" max="7434" width="4.7109375" style="1128" customWidth="1"/>
    <col min="7435" max="7435" width="0.85546875" style="1128" customWidth="1"/>
    <col min="7436" max="7438" width="4.7109375" style="1128" customWidth="1"/>
    <col min="7439" max="7440" width="11.42578125" style="1128"/>
    <col min="7441" max="7441" width="4.7109375" style="1128" customWidth="1"/>
    <col min="7442" max="7442" width="5" style="1128" customWidth="1"/>
    <col min="7443" max="7443" width="2.28515625" style="1128" customWidth="1"/>
    <col min="7444" max="7444" width="26" style="1128" customWidth="1"/>
    <col min="7445" max="7445" width="8" style="1128" customWidth="1"/>
    <col min="7446" max="7446" width="1" style="1128" customWidth="1"/>
    <col min="7447" max="7447" width="6.7109375" style="1128" customWidth="1"/>
    <col min="7448" max="7448" width="1" style="1128" customWidth="1"/>
    <col min="7449" max="7449" width="6.7109375" style="1128" customWidth="1"/>
    <col min="7450" max="7450" width="1" style="1128" customWidth="1"/>
    <col min="7451" max="7451" width="6.7109375" style="1128" customWidth="1"/>
    <col min="7452" max="7452" width="1" style="1128" customWidth="1"/>
    <col min="7453" max="7453" width="6.7109375" style="1128" customWidth="1"/>
    <col min="7454" max="7454" width="1" style="1128" customWidth="1"/>
    <col min="7455" max="7455" width="6.7109375" style="1128" customWidth="1"/>
    <col min="7456" max="7456" width="1" style="1128" customWidth="1"/>
    <col min="7457" max="7458" width="6.7109375" style="1128" customWidth="1"/>
    <col min="7459" max="7680" width="11.42578125" style="1128"/>
    <col min="7681" max="7683" width="0" style="1128" hidden="1" customWidth="1"/>
    <col min="7684" max="7684" width="2.140625" style="1128" customWidth="1"/>
    <col min="7685" max="7685" width="6.7109375" style="1128" customWidth="1"/>
    <col min="7686" max="7686" width="1.5703125" style="1128" customWidth="1"/>
    <col min="7687" max="7687" width="58.28515625" style="1128" customWidth="1"/>
    <col min="7688" max="7690" width="4.7109375" style="1128" customWidth="1"/>
    <col min="7691" max="7691" width="0.85546875" style="1128" customWidth="1"/>
    <col min="7692" max="7694" width="4.7109375" style="1128" customWidth="1"/>
    <col min="7695" max="7696" width="11.42578125" style="1128"/>
    <col min="7697" max="7697" width="4.7109375" style="1128" customWidth="1"/>
    <col min="7698" max="7698" width="5" style="1128" customWidth="1"/>
    <col min="7699" max="7699" width="2.28515625" style="1128" customWidth="1"/>
    <col min="7700" max="7700" width="26" style="1128" customWidth="1"/>
    <col min="7701" max="7701" width="8" style="1128" customWidth="1"/>
    <col min="7702" max="7702" width="1" style="1128" customWidth="1"/>
    <col min="7703" max="7703" width="6.7109375" style="1128" customWidth="1"/>
    <col min="7704" max="7704" width="1" style="1128" customWidth="1"/>
    <col min="7705" max="7705" width="6.7109375" style="1128" customWidth="1"/>
    <col min="7706" max="7706" width="1" style="1128" customWidth="1"/>
    <col min="7707" max="7707" width="6.7109375" style="1128" customWidth="1"/>
    <col min="7708" max="7708" width="1" style="1128" customWidth="1"/>
    <col min="7709" max="7709" width="6.7109375" style="1128" customWidth="1"/>
    <col min="7710" max="7710" width="1" style="1128" customWidth="1"/>
    <col min="7711" max="7711" width="6.7109375" style="1128" customWidth="1"/>
    <col min="7712" max="7712" width="1" style="1128" customWidth="1"/>
    <col min="7713" max="7714" width="6.7109375" style="1128" customWidth="1"/>
    <col min="7715" max="7936" width="11.42578125" style="1128"/>
    <col min="7937" max="7939" width="0" style="1128" hidden="1" customWidth="1"/>
    <col min="7940" max="7940" width="2.140625" style="1128" customWidth="1"/>
    <col min="7941" max="7941" width="6.7109375" style="1128" customWidth="1"/>
    <col min="7942" max="7942" width="1.5703125" style="1128" customWidth="1"/>
    <col min="7943" max="7943" width="58.28515625" style="1128" customWidth="1"/>
    <col min="7944" max="7946" width="4.7109375" style="1128" customWidth="1"/>
    <col min="7947" max="7947" width="0.85546875" style="1128" customWidth="1"/>
    <col min="7948" max="7950" width="4.7109375" style="1128" customWidth="1"/>
    <col min="7951" max="7952" width="11.42578125" style="1128"/>
    <col min="7953" max="7953" width="4.7109375" style="1128" customWidth="1"/>
    <col min="7954" max="7954" width="5" style="1128" customWidth="1"/>
    <col min="7955" max="7955" width="2.28515625" style="1128" customWidth="1"/>
    <col min="7956" max="7956" width="26" style="1128" customWidth="1"/>
    <col min="7957" max="7957" width="8" style="1128" customWidth="1"/>
    <col min="7958" max="7958" width="1" style="1128" customWidth="1"/>
    <col min="7959" max="7959" width="6.7109375" style="1128" customWidth="1"/>
    <col min="7960" max="7960" width="1" style="1128" customWidth="1"/>
    <col min="7961" max="7961" width="6.7109375" style="1128" customWidth="1"/>
    <col min="7962" max="7962" width="1" style="1128" customWidth="1"/>
    <col min="7963" max="7963" width="6.7109375" style="1128" customWidth="1"/>
    <col min="7964" max="7964" width="1" style="1128" customWidth="1"/>
    <col min="7965" max="7965" width="6.7109375" style="1128" customWidth="1"/>
    <col min="7966" max="7966" width="1" style="1128" customWidth="1"/>
    <col min="7967" max="7967" width="6.7109375" style="1128" customWidth="1"/>
    <col min="7968" max="7968" width="1" style="1128" customWidth="1"/>
    <col min="7969" max="7970" width="6.7109375" style="1128" customWidth="1"/>
    <col min="7971" max="8192" width="11.42578125" style="1128"/>
    <col min="8193" max="8195" width="0" style="1128" hidden="1" customWidth="1"/>
    <col min="8196" max="8196" width="2.140625" style="1128" customWidth="1"/>
    <col min="8197" max="8197" width="6.7109375" style="1128" customWidth="1"/>
    <col min="8198" max="8198" width="1.5703125" style="1128" customWidth="1"/>
    <col min="8199" max="8199" width="58.28515625" style="1128" customWidth="1"/>
    <col min="8200" max="8202" width="4.7109375" style="1128" customWidth="1"/>
    <col min="8203" max="8203" width="0.85546875" style="1128" customWidth="1"/>
    <col min="8204" max="8206" width="4.7109375" style="1128" customWidth="1"/>
    <col min="8207" max="8208" width="11.42578125" style="1128"/>
    <col min="8209" max="8209" width="4.7109375" style="1128" customWidth="1"/>
    <col min="8210" max="8210" width="5" style="1128" customWidth="1"/>
    <col min="8211" max="8211" width="2.28515625" style="1128" customWidth="1"/>
    <col min="8212" max="8212" width="26" style="1128" customWidth="1"/>
    <col min="8213" max="8213" width="8" style="1128" customWidth="1"/>
    <col min="8214" max="8214" width="1" style="1128" customWidth="1"/>
    <col min="8215" max="8215" width="6.7109375" style="1128" customWidth="1"/>
    <col min="8216" max="8216" width="1" style="1128" customWidth="1"/>
    <col min="8217" max="8217" width="6.7109375" style="1128" customWidth="1"/>
    <col min="8218" max="8218" width="1" style="1128" customWidth="1"/>
    <col min="8219" max="8219" width="6.7109375" style="1128" customWidth="1"/>
    <col min="8220" max="8220" width="1" style="1128" customWidth="1"/>
    <col min="8221" max="8221" width="6.7109375" style="1128" customWidth="1"/>
    <col min="8222" max="8222" width="1" style="1128" customWidth="1"/>
    <col min="8223" max="8223" width="6.7109375" style="1128" customWidth="1"/>
    <col min="8224" max="8224" width="1" style="1128" customWidth="1"/>
    <col min="8225" max="8226" width="6.7109375" style="1128" customWidth="1"/>
    <col min="8227" max="8448" width="11.42578125" style="1128"/>
    <col min="8449" max="8451" width="0" style="1128" hidden="1" customWidth="1"/>
    <col min="8452" max="8452" width="2.140625" style="1128" customWidth="1"/>
    <col min="8453" max="8453" width="6.7109375" style="1128" customWidth="1"/>
    <col min="8454" max="8454" width="1.5703125" style="1128" customWidth="1"/>
    <col min="8455" max="8455" width="58.28515625" style="1128" customWidth="1"/>
    <col min="8456" max="8458" width="4.7109375" style="1128" customWidth="1"/>
    <col min="8459" max="8459" width="0.85546875" style="1128" customWidth="1"/>
    <col min="8460" max="8462" width="4.7109375" style="1128" customWidth="1"/>
    <col min="8463" max="8464" width="11.42578125" style="1128"/>
    <col min="8465" max="8465" width="4.7109375" style="1128" customWidth="1"/>
    <col min="8466" max="8466" width="5" style="1128" customWidth="1"/>
    <col min="8467" max="8467" width="2.28515625" style="1128" customWidth="1"/>
    <col min="8468" max="8468" width="26" style="1128" customWidth="1"/>
    <col min="8469" max="8469" width="8" style="1128" customWidth="1"/>
    <col min="8470" max="8470" width="1" style="1128" customWidth="1"/>
    <col min="8471" max="8471" width="6.7109375" style="1128" customWidth="1"/>
    <col min="8472" max="8472" width="1" style="1128" customWidth="1"/>
    <col min="8473" max="8473" width="6.7109375" style="1128" customWidth="1"/>
    <col min="8474" max="8474" width="1" style="1128" customWidth="1"/>
    <col min="8475" max="8475" width="6.7109375" style="1128" customWidth="1"/>
    <col min="8476" max="8476" width="1" style="1128" customWidth="1"/>
    <col min="8477" max="8477" width="6.7109375" style="1128" customWidth="1"/>
    <col min="8478" max="8478" width="1" style="1128" customWidth="1"/>
    <col min="8479" max="8479" width="6.7109375" style="1128" customWidth="1"/>
    <col min="8480" max="8480" width="1" style="1128" customWidth="1"/>
    <col min="8481" max="8482" width="6.7109375" style="1128" customWidth="1"/>
    <col min="8483" max="8704" width="11.42578125" style="1128"/>
    <col min="8705" max="8707" width="0" style="1128" hidden="1" customWidth="1"/>
    <col min="8708" max="8708" width="2.140625" style="1128" customWidth="1"/>
    <col min="8709" max="8709" width="6.7109375" style="1128" customWidth="1"/>
    <col min="8710" max="8710" width="1.5703125" style="1128" customWidth="1"/>
    <col min="8711" max="8711" width="58.28515625" style="1128" customWidth="1"/>
    <col min="8712" max="8714" width="4.7109375" style="1128" customWidth="1"/>
    <col min="8715" max="8715" width="0.85546875" style="1128" customWidth="1"/>
    <col min="8716" max="8718" width="4.7109375" style="1128" customWidth="1"/>
    <col min="8719" max="8720" width="11.42578125" style="1128"/>
    <col min="8721" max="8721" width="4.7109375" style="1128" customWidth="1"/>
    <col min="8722" max="8722" width="5" style="1128" customWidth="1"/>
    <col min="8723" max="8723" width="2.28515625" style="1128" customWidth="1"/>
    <col min="8724" max="8724" width="26" style="1128" customWidth="1"/>
    <col min="8725" max="8725" width="8" style="1128" customWidth="1"/>
    <col min="8726" max="8726" width="1" style="1128" customWidth="1"/>
    <col min="8727" max="8727" width="6.7109375" style="1128" customWidth="1"/>
    <col min="8728" max="8728" width="1" style="1128" customWidth="1"/>
    <col min="8729" max="8729" width="6.7109375" style="1128" customWidth="1"/>
    <col min="8730" max="8730" width="1" style="1128" customWidth="1"/>
    <col min="8731" max="8731" width="6.7109375" style="1128" customWidth="1"/>
    <col min="8732" max="8732" width="1" style="1128" customWidth="1"/>
    <col min="8733" max="8733" width="6.7109375" style="1128" customWidth="1"/>
    <col min="8734" max="8734" width="1" style="1128" customWidth="1"/>
    <col min="8735" max="8735" width="6.7109375" style="1128" customWidth="1"/>
    <col min="8736" max="8736" width="1" style="1128" customWidth="1"/>
    <col min="8737" max="8738" width="6.7109375" style="1128" customWidth="1"/>
    <col min="8739" max="8960" width="11.42578125" style="1128"/>
    <col min="8961" max="8963" width="0" style="1128" hidden="1" customWidth="1"/>
    <col min="8964" max="8964" width="2.140625" style="1128" customWidth="1"/>
    <col min="8965" max="8965" width="6.7109375" style="1128" customWidth="1"/>
    <col min="8966" max="8966" width="1.5703125" style="1128" customWidth="1"/>
    <col min="8967" max="8967" width="58.28515625" style="1128" customWidth="1"/>
    <col min="8968" max="8970" width="4.7109375" style="1128" customWidth="1"/>
    <col min="8971" max="8971" width="0.85546875" style="1128" customWidth="1"/>
    <col min="8972" max="8974" width="4.7109375" style="1128" customWidth="1"/>
    <col min="8975" max="8976" width="11.42578125" style="1128"/>
    <col min="8977" max="8977" width="4.7109375" style="1128" customWidth="1"/>
    <col min="8978" max="8978" width="5" style="1128" customWidth="1"/>
    <col min="8979" max="8979" width="2.28515625" style="1128" customWidth="1"/>
    <col min="8980" max="8980" width="26" style="1128" customWidth="1"/>
    <col min="8981" max="8981" width="8" style="1128" customWidth="1"/>
    <col min="8982" max="8982" width="1" style="1128" customWidth="1"/>
    <col min="8983" max="8983" width="6.7109375" style="1128" customWidth="1"/>
    <col min="8984" max="8984" width="1" style="1128" customWidth="1"/>
    <col min="8985" max="8985" width="6.7109375" style="1128" customWidth="1"/>
    <col min="8986" max="8986" width="1" style="1128" customWidth="1"/>
    <col min="8987" max="8987" width="6.7109375" style="1128" customWidth="1"/>
    <col min="8988" max="8988" width="1" style="1128" customWidth="1"/>
    <col min="8989" max="8989" width="6.7109375" style="1128" customWidth="1"/>
    <col min="8990" max="8990" width="1" style="1128" customWidth="1"/>
    <col min="8991" max="8991" width="6.7109375" style="1128" customWidth="1"/>
    <col min="8992" max="8992" width="1" style="1128" customWidth="1"/>
    <col min="8993" max="8994" width="6.7109375" style="1128" customWidth="1"/>
    <col min="8995" max="9216" width="11.42578125" style="1128"/>
    <col min="9217" max="9219" width="0" style="1128" hidden="1" customWidth="1"/>
    <col min="9220" max="9220" width="2.140625" style="1128" customWidth="1"/>
    <col min="9221" max="9221" width="6.7109375" style="1128" customWidth="1"/>
    <col min="9222" max="9222" width="1.5703125" style="1128" customWidth="1"/>
    <col min="9223" max="9223" width="58.28515625" style="1128" customWidth="1"/>
    <col min="9224" max="9226" width="4.7109375" style="1128" customWidth="1"/>
    <col min="9227" max="9227" width="0.85546875" style="1128" customWidth="1"/>
    <col min="9228" max="9230" width="4.7109375" style="1128" customWidth="1"/>
    <col min="9231" max="9232" width="11.42578125" style="1128"/>
    <col min="9233" max="9233" width="4.7109375" style="1128" customWidth="1"/>
    <col min="9234" max="9234" width="5" style="1128" customWidth="1"/>
    <col min="9235" max="9235" width="2.28515625" style="1128" customWidth="1"/>
    <col min="9236" max="9236" width="26" style="1128" customWidth="1"/>
    <col min="9237" max="9237" width="8" style="1128" customWidth="1"/>
    <col min="9238" max="9238" width="1" style="1128" customWidth="1"/>
    <col min="9239" max="9239" width="6.7109375" style="1128" customWidth="1"/>
    <col min="9240" max="9240" width="1" style="1128" customWidth="1"/>
    <col min="9241" max="9241" width="6.7109375" style="1128" customWidth="1"/>
    <col min="9242" max="9242" width="1" style="1128" customWidth="1"/>
    <col min="9243" max="9243" width="6.7109375" style="1128" customWidth="1"/>
    <col min="9244" max="9244" width="1" style="1128" customWidth="1"/>
    <col min="9245" max="9245" width="6.7109375" style="1128" customWidth="1"/>
    <col min="9246" max="9246" width="1" style="1128" customWidth="1"/>
    <col min="9247" max="9247" width="6.7109375" style="1128" customWidth="1"/>
    <col min="9248" max="9248" width="1" style="1128" customWidth="1"/>
    <col min="9249" max="9250" width="6.7109375" style="1128" customWidth="1"/>
    <col min="9251" max="9472" width="11.42578125" style="1128"/>
    <col min="9473" max="9475" width="0" style="1128" hidden="1" customWidth="1"/>
    <col min="9476" max="9476" width="2.140625" style="1128" customWidth="1"/>
    <col min="9477" max="9477" width="6.7109375" style="1128" customWidth="1"/>
    <col min="9478" max="9478" width="1.5703125" style="1128" customWidth="1"/>
    <col min="9479" max="9479" width="58.28515625" style="1128" customWidth="1"/>
    <col min="9480" max="9482" width="4.7109375" style="1128" customWidth="1"/>
    <col min="9483" max="9483" width="0.85546875" style="1128" customWidth="1"/>
    <col min="9484" max="9486" width="4.7109375" style="1128" customWidth="1"/>
    <col min="9487" max="9488" width="11.42578125" style="1128"/>
    <col min="9489" max="9489" width="4.7109375" style="1128" customWidth="1"/>
    <col min="9490" max="9490" width="5" style="1128" customWidth="1"/>
    <col min="9491" max="9491" width="2.28515625" style="1128" customWidth="1"/>
    <col min="9492" max="9492" width="26" style="1128" customWidth="1"/>
    <col min="9493" max="9493" width="8" style="1128" customWidth="1"/>
    <col min="9494" max="9494" width="1" style="1128" customWidth="1"/>
    <col min="9495" max="9495" width="6.7109375" style="1128" customWidth="1"/>
    <col min="9496" max="9496" width="1" style="1128" customWidth="1"/>
    <col min="9497" max="9497" width="6.7109375" style="1128" customWidth="1"/>
    <col min="9498" max="9498" width="1" style="1128" customWidth="1"/>
    <col min="9499" max="9499" width="6.7109375" style="1128" customWidth="1"/>
    <col min="9500" max="9500" width="1" style="1128" customWidth="1"/>
    <col min="9501" max="9501" width="6.7109375" style="1128" customWidth="1"/>
    <col min="9502" max="9502" width="1" style="1128" customWidth="1"/>
    <col min="9503" max="9503" width="6.7109375" style="1128" customWidth="1"/>
    <col min="9504" max="9504" width="1" style="1128" customWidth="1"/>
    <col min="9505" max="9506" width="6.7109375" style="1128" customWidth="1"/>
    <col min="9507" max="9728" width="11.42578125" style="1128"/>
    <col min="9729" max="9731" width="0" style="1128" hidden="1" customWidth="1"/>
    <col min="9732" max="9732" width="2.140625" style="1128" customWidth="1"/>
    <col min="9733" max="9733" width="6.7109375" style="1128" customWidth="1"/>
    <col min="9734" max="9734" width="1.5703125" style="1128" customWidth="1"/>
    <col min="9735" max="9735" width="58.28515625" style="1128" customWidth="1"/>
    <col min="9736" max="9738" width="4.7109375" style="1128" customWidth="1"/>
    <col min="9739" max="9739" width="0.85546875" style="1128" customWidth="1"/>
    <col min="9740" max="9742" width="4.7109375" style="1128" customWidth="1"/>
    <col min="9743" max="9744" width="11.42578125" style="1128"/>
    <col min="9745" max="9745" width="4.7109375" style="1128" customWidth="1"/>
    <col min="9746" max="9746" width="5" style="1128" customWidth="1"/>
    <col min="9747" max="9747" width="2.28515625" style="1128" customWidth="1"/>
    <col min="9748" max="9748" width="26" style="1128" customWidth="1"/>
    <col min="9749" max="9749" width="8" style="1128" customWidth="1"/>
    <col min="9750" max="9750" width="1" style="1128" customWidth="1"/>
    <col min="9751" max="9751" width="6.7109375" style="1128" customWidth="1"/>
    <col min="9752" max="9752" width="1" style="1128" customWidth="1"/>
    <col min="9753" max="9753" width="6.7109375" style="1128" customWidth="1"/>
    <col min="9754" max="9754" width="1" style="1128" customWidth="1"/>
    <col min="9755" max="9755" width="6.7109375" style="1128" customWidth="1"/>
    <col min="9756" max="9756" width="1" style="1128" customWidth="1"/>
    <col min="9757" max="9757" width="6.7109375" style="1128" customWidth="1"/>
    <col min="9758" max="9758" width="1" style="1128" customWidth="1"/>
    <col min="9759" max="9759" width="6.7109375" style="1128" customWidth="1"/>
    <col min="9760" max="9760" width="1" style="1128" customWidth="1"/>
    <col min="9761" max="9762" width="6.7109375" style="1128" customWidth="1"/>
    <col min="9763" max="9984" width="11.42578125" style="1128"/>
    <col min="9985" max="9987" width="0" style="1128" hidden="1" customWidth="1"/>
    <col min="9988" max="9988" width="2.140625" style="1128" customWidth="1"/>
    <col min="9989" max="9989" width="6.7109375" style="1128" customWidth="1"/>
    <col min="9990" max="9990" width="1.5703125" style="1128" customWidth="1"/>
    <col min="9991" max="9991" width="58.28515625" style="1128" customWidth="1"/>
    <col min="9992" max="9994" width="4.7109375" style="1128" customWidth="1"/>
    <col min="9995" max="9995" width="0.85546875" style="1128" customWidth="1"/>
    <col min="9996" max="9998" width="4.7109375" style="1128" customWidth="1"/>
    <col min="9999" max="10000" width="11.42578125" style="1128"/>
    <col min="10001" max="10001" width="4.7109375" style="1128" customWidth="1"/>
    <col min="10002" max="10002" width="5" style="1128" customWidth="1"/>
    <col min="10003" max="10003" width="2.28515625" style="1128" customWidth="1"/>
    <col min="10004" max="10004" width="26" style="1128" customWidth="1"/>
    <col min="10005" max="10005" width="8" style="1128" customWidth="1"/>
    <col min="10006" max="10006" width="1" style="1128" customWidth="1"/>
    <col min="10007" max="10007" width="6.7109375" style="1128" customWidth="1"/>
    <col min="10008" max="10008" width="1" style="1128" customWidth="1"/>
    <col min="10009" max="10009" width="6.7109375" style="1128" customWidth="1"/>
    <col min="10010" max="10010" width="1" style="1128" customWidth="1"/>
    <col min="10011" max="10011" width="6.7109375" style="1128" customWidth="1"/>
    <col min="10012" max="10012" width="1" style="1128" customWidth="1"/>
    <col min="10013" max="10013" width="6.7109375" style="1128" customWidth="1"/>
    <col min="10014" max="10014" width="1" style="1128" customWidth="1"/>
    <col min="10015" max="10015" width="6.7109375" style="1128" customWidth="1"/>
    <col min="10016" max="10016" width="1" style="1128" customWidth="1"/>
    <col min="10017" max="10018" width="6.7109375" style="1128" customWidth="1"/>
    <col min="10019" max="10240" width="11.42578125" style="1128"/>
    <col min="10241" max="10243" width="0" style="1128" hidden="1" customWidth="1"/>
    <col min="10244" max="10244" width="2.140625" style="1128" customWidth="1"/>
    <col min="10245" max="10245" width="6.7109375" style="1128" customWidth="1"/>
    <col min="10246" max="10246" width="1.5703125" style="1128" customWidth="1"/>
    <col min="10247" max="10247" width="58.28515625" style="1128" customWidth="1"/>
    <col min="10248" max="10250" width="4.7109375" style="1128" customWidth="1"/>
    <col min="10251" max="10251" width="0.85546875" style="1128" customWidth="1"/>
    <col min="10252" max="10254" width="4.7109375" style="1128" customWidth="1"/>
    <col min="10255" max="10256" width="11.42578125" style="1128"/>
    <col min="10257" max="10257" width="4.7109375" style="1128" customWidth="1"/>
    <col min="10258" max="10258" width="5" style="1128" customWidth="1"/>
    <col min="10259" max="10259" width="2.28515625" style="1128" customWidth="1"/>
    <col min="10260" max="10260" width="26" style="1128" customWidth="1"/>
    <col min="10261" max="10261" width="8" style="1128" customWidth="1"/>
    <col min="10262" max="10262" width="1" style="1128" customWidth="1"/>
    <col min="10263" max="10263" width="6.7109375" style="1128" customWidth="1"/>
    <col min="10264" max="10264" width="1" style="1128" customWidth="1"/>
    <col min="10265" max="10265" width="6.7109375" style="1128" customWidth="1"/>
    <col min="10266" max="10266" width="1" style="1128" customWidth="1"/>
    <col min="10267" max="10267" width="6.7109375" style="1128" customWidth="1"/>
    <col min="10268" max="10268" width="1" style="1128" customWidth="1"/>
    <col min="10269" max="10269" width="6.7109375" style="1128" customWidth="1"/>
    <col min="10270" max="10270" width="1" style="1128" customWidth="1"/>
    <col min="10271" max="10271" width="6.7109375" style="1128" customWidth="1"/>
    <col min="10272" max="10272" width="1" style="1128" customWidth="1"/>
    <col min="10273" max="10274" width="6.7109375" style="1128" customWidth="1"/>
    <col min="10275" max="10496" width="11.42578125" style="1128"/>
    <col min="10497" max="10499" width="0" style="1128" hidden="1" customWidth="1"/>
    <col min="10500" max="10500" width="2.140625" style="1128" customWidth="1"/>
    <col min="10501" max="10501" width="6.7109375" style="1128" customWidth="1"/>
    <col min="10502" max="10502" width="1.5703125" style="1128" customWidth="1"/>
    <col min="10503" max="10503" width="58.28515625" style="1128" customWidth="1"/>
    <col min="10504" max="10506" width="4.7109375" style="1128" customWidth="1"/>
    <col min="10507" max="10507" width="0.85546875" style="1128" customWidth="1"/>
    <col min="10508" max="10510" width="4.7109375" style="1128" customWidth="1"/>
    <col min="10511" max="10512" width="11.42578125" style="1128"/>
    <col min="10513" max="10513" width="4.7109375" style="1128" customWidth="1"/>
    <col min="10514" max="10514" width="5" style="1128" customWidth="1"/>
    <col min="10515" max="10515" width="2.28515625" style="1128" customWidth="1"/>
    <col min="10516" max="10516" width="26" style="1128" customWidth="1"/>
    <col min="10517" max="10517" width="8" style="1128" customWidth="1"/>
    <col min="10518" max="10518" width="1" style="1128" customWidth="1"/>
    <col min="10519" max="10519" width="6.7109375" style="1128" customWidth="1"/>
    <col min="10520" max="10520" width="1" style="1128" customWidth="1"/>
    <col min="10521" max="10521" width="6.7109375" style="1128" customWidth="1"/>
    <col min="10522" max="10522" width="1" style="1128" customWidth="1"/>
    <col min="10523" max="10523" width="6.7109375" style="1128" customWidth="1"/>
    <col min="10524" max="10524" width="1" style="1128" customWidth="1"/>
    <col min="10525" max="10525" width="6.7109375" style="1128" customWidth="1"/>
    <col min="10526" max="10526" width="1" style="1128" customWidth="1"/>
    <col min="10527" max="10527" width="6.7109375" style="1128" customWidth="1"/>
    <col min="10528" max="10528" width="1" style="1128" customWidth="1"/>
    <col min="10529" max="10530" width="6.7109375" style="1128" customWidth="1"/>
    <col min="10531" max="10752" width="11.42578125" style="1128"/>
    <col min="10753" max="10755" width="0" style="1128" hidden="1" customWidth="1"/>
    <col min="10756" max="10756" width="2.140625" style="1128" customWidth="1"/>
    <col min="10757" max="10757" width="6.7109375" style="1128" customWidth="1"/>
    <col min="10758" max="10758" width="1.5703125" style="1128" customWidth="1"/>
    <col min="10759" max="10759" width="58.28515625" style="1128" customWidth="1"/>
    <col min="10760" max="10762" width="4.7109375" style="1128" customWidth="1"/>
    <col min="10763" max="10763" width="0.85546875" style="1128" customWidth="1"/>
    <col min="10764" max="10766" width="4.7109375" style="1128" customWidth="1"/>
    <col min="10767" max="10768" width="11.42578125" style="1128"/>
    <col min="10769" max="10769" width="4.7109375" style="1128" customWidth="1"/>
    <col min="10770" max="10770" width="5" style="1128" customWidth="1"/>
    <col min="10771" max="10771" width="2.28515625" style="1128" customWidth="1"/>
    <col min="10772" max="10772" width="26" style="1128" customWidth="1"/>
    <col min="10773" max="10773" width="8" style="1128" customWidth="1"/>
    <col min="10774" max="10774" width="1" style="1128" customWidth="1"/>
    <col min="10775" max="10775" width="6.7109375" style="1128" customWidth="1"/>
    <col min="10776" max="10776" width="1" style="1128" customWidth="1"/>
    <col min="10777" max="10777" width="6.7109375" style="1128" customWidth="1"/>
    <col min="10778" max="10778" width="1" style="1128" customWidth="1"/>
    <col min="10779" max="10779" width="6.7109375" style="1128" customWidth="1"/>
    <col min="10780" max="10780" width="1" style="1128" customWidth="1"/>
    <col min="10781" max="10781" width="6.7109375" style="1128" customWidth="1"/>
    <col min="10782" max="10782" width="1" style="1128" customWidth="1"/>
    <col min="10783" max="10783" width="6.7109375" style="1128" customWidth="1"/>
    <col min="10784" max="10784" width="1" style="1128" customWidth="1"/>
    <col min="10785" max="10786" width="6.7109375" style="1128" customWidth="1"/>
    <col min="10787" max="11008" width="11.42578125" style="1128"/>
    <col min="11009" max="11011" width="0" style="1128" hidden="1" customWidth="1"/>
    <col min="11012" max="11012" width="2.140625" style="1128" customWidth="1"/>
    <col min="11013" max="11013" width="6.7109375" style="1128" customWidth="1"/>
    <col min="11014" max="11014" width="1.5703125" style="1128" customWidth="1"/>
    <col min="11015" max="11015" width="58.28515625" style="1128" customWidth="1"/>
    <col min="11016" max="11018" width="4.7109375" style="1128" customWidth="1"/>
    <col min="11019" max="11019" width="0.85546875" style="1128" customWidth="1"/>
    <col min="11020" max="11022" width="4.7109375" style="1128" customWidth="1"/>
    <col min="11023" max="11024" width="11.42578125" style="1128"/>
    <col min="11025" max="11025" width="4.7109375" style="1128" customWidth="1"/>
    <col min="11026" max="11026" width="5" style="1128" customWidth="1"/>
    <col min="11027" max="11027" width="2.28515625" style="1128" customWidth="1"/>
    <col min="11028" max="11028" width="26" style="1128" customWidth="1"/>
    <col min="11029" max="11029" width="8" style="1128" customWidth="1"/>
    <col min="11030" max="11030" width="1" style="1128" customWidth="1"/>
    <col min="11031" max="11031" width="6.7109375" style="1128" customWidth="1"/>
    <col min="11032" max="11032" width="1" style="1128" customWidth="1"/>
    <col min="11033" max="11033" width="6.7109375" style="1128" customWidth="1"/>
    <col min="11034" max="11034" width="1" style="1128" customWidth="1"/>
    <col min="11035" max="11035" width="6.7109375" style="1128" customWidth="1"/>
    <col min="11036" max="11036" width="1" style="1128" customWidth="1"/>
    <col min="11037" max="11037" width="6.7109375" style="1128" customWidth="1"/>
    <col min="11038" max="11038" width="1" style="1128" customWidth="1"/>
    <col min="11039" max="11039" width="6.7109375" style="1128" customWidth="1"/>
    <col min="11040" max="11040" width="1" style="1128" customWidth="1"/>
    <col min="11041" max="11042" width="6.7109375" style="1128" customWidth="1"/>
    <col min="11043" max="11264" width="11.42578125" style="1128"/>
    <col min="11265" max="11267" width="0" style="1128" hidden="1" customWidth="1"/>
    <col min="11268" max="11268" width="2.140625" style="1128" customWidth="1"/>
    <col min="11269" max="11269" width="6.7109375" style="1128" customWidth="1"/>
    <col min="11270" max="11270" width="1.5703125" style="1128" customWidth="1"/>
    <col min="11271" max="11271" width="58.28515625" style="1128" customWidth="1"/>
    <col min="11272" max="11274" width="4.7109375" style="1128" customWidth="1"/>
    <col min="11275" max="11275" width="0.85546875" style="1128" customWidth="1"/>
    <col min="11276" max="11278" width="4.7109375" style="1128" customWidth="1"/>
    <col min="11279" max="11280" width="11.42578125" style="1128"/>
    <col min="11281" max="11281" width="4.7109375" style="1128" customWidth="1"/>
    <col min="11282" max="11282" width="5" style="1128" customWidth="1"/>
    <col min="11283" max="11283" width="2.28515625" style="1128" customWidth="1"/>
    <col min="11284" max="11284" width="26" style="1128" customWidth="1"/>
    <col min="11285" max="11285" width="8" style="1128" customWidth="1"/>
    <col min="11286" max="11286" width="1" style="1128" customWidth="1"/>
    <col min="11287" max="11287" width="6.7109375" style="1128" customWidth="1"/>
    <col min="11288" max="11288" width="1" style="1128" customWidth="1"/>
    <col min="11289" max="11289" width="6.7109375" style="1128" customWidth="1"/>
    <col min="11290" max="11290" width="1" style="1128" customWidth="1"/>
    <col min="11291" max="11291" width="6.7109375" style="1128" customWidth="1"/>
    <col min="11292" max="11292" width="1" style="1128" customWidth="1"/>
    <col min="11293" max="11293" width="6.7109375" style="1128" customWidth="1"/>
    <col min="11294" max="11294" width="1" style="1128" customWidth="1"/>
    <col min="11295" max="11295" width="6.7109375" style="1128" customWidth="1"/>
    <col min="11296" max="11296" width="1" style="1128" customWidth="1"/>
    <col min="11297" max="11298" width="6.7109375" style="1128" customWidth="1"/>
    <col min="11299" max="11520" width="11.42578125" style="1128"/>
    <col min="11521" max="11523" width="0" style="1128" hidden="1" customWidth="1"/>
    <col min="11524" max="11524" width="2.140625" style="1128" customWidth="1"/>
    <col min="11525" max="11525" width="6.7109375" style="1128" customWidth="1"/>
    <col min="11526" max="11526" width="1.5703125" style="1128" customWidth="1"/>
    <col min="11527" max="11527" width="58.28515625" style="1128" customWidth="1"/>
    <col min="11528" max="11530" width="4.7109375" style="1128" customWidth="1"/>
    <col min="11531" max="11531" width="0.85546875" style="1128" customWidth="1"/>
    <col min="11532" max="11534" width="4.7109375" style="1128" customWidth="1"/>
    <col min="11535" max="11536" width="11.42578125" style="1128"/>
    <col min="11537" max="11537" width="4.7109375" style="1128" customWidth="1"/>
    <col min="11538" max="11538" width="5" style="1128" customWidth="1"/>
    <col min="11539" max="11539" width="2.28515625" style="1128" customWidth="1"/>
    <col min="11540" max="11540" width="26" style="1128" customWidth="1"/>
    <col min="11541" max="11541" width="8" style="1128" customWidth="1"/>
    <col min="11542" max="11542" width="1" style="1128" customWidth="1"/>
    <col min="11543" max="11543" width="6.7109375" style="1128" customWidth="1"/>
    <col min="11544" max="11544" width="1" style="1128" customWidth="1"/>
    <col min="11545" max="11545" width="6.7109375" style="1128" customWidth="1"/>
    <col min="11546" max="11546" width="1" style="1128" customWidth="1"/>
    <col min="11547" max="11547" width="6.7109375" style="1128" customWidth="1"/>
    <col min="11548" max="11548" width="1" style="1128" customWidth="1"/>
    <col min="11549" max="11549" width="6.7109375" style="1128" customWidth="1"/>
    <col min="11550" max="11550" width="1" style="1128" customWidth="1"/>
    <col min="11551" max="11551" width="6.7109375" style="1128" customWidth="1"/>
    <col min="11552" max="11552" width="1" style="1128" customWidth="1"/>
    <col min="11553" max="11554" width="6.7109375" style="1128" customWidth="1"/>
    <col min="11555" max="11776" width="11.42578125" style="1128"/>
    <col min="11777" max="11779" width="0" style="1128" hidden="1" customWidth="1"/>
    <col min="11780" max="11780" width="2.140625" style="1128" customWidth="1"/>
    <col min="11781" max="11781" width="6.7109375" style="1128" customWidth="1"/>
    <col min="11782" max="11782" width="1.5703125" style="1128" customWidth="1"/>
    <col min="11783" max="11783" width="58.28515625" style="1128" customWidth="1"/>
    <col min="11784" max="11786" width="4.7109375" style="1128" customWidth="1"/>
    <col min="11787" max="11787" width="0.85546875" style="1128" customWidth="1"/>
    <col min="11788" max="11790" width="4.7109375" style="1128" customWidth="1"/>
    <col min="11791" max="11792" width="11.42578125" style="1128"/>
    <col min="11793" max="11793" width="4.7109375" style="1128" customWidth="1"/>
    <col min="11794" max="11794" width="5" style="1128" customWidth="1"/>
    <col min="11795" max="11795" width="2.28515625" style="1128" customWidth="1"/>
    <col min="11796" max="11796" width="26" style="1128" customWidth="1"/>
    <col min="11797" max="11797" width="8" style="1128" customWidth="1"/>
    <col min="11798" max="11798" width="1" style="1128" customWidth="1"/>
    <col min="11799" max="11799" width="6.7109375" style="1128" customWidth="1"/>
    <col min="11800" max="11800" width="1" style="1128" customWidth="1"/>
    <col min="11801" max="11801" width="6.7109375" style="1128" customWidth="1"/>
    <col min="11802" max="11802" width="1" style="1128" customWidth="1"/>
    <col min="11803" max="11803" width="6.7109375" style="1128" customWidth="1"/>
    <col min="11804" max="11804" width="1" style="1128" customWidth="1"/>
    <col min="11805" max="11805" width="6.7109375" style="1128" customWidth="1"/>
    <col min="11806" max="11806" width="1" style="1128" customWidth="1"/>
    <col min="11807" max="11807" width="6.7109375" style="1128" customWidth="1"/>
    <col min="11808" max="11808" width="1" style="1128" customWidth="1"/>
    <col min="11809" max="11810" width="6.7109375" style="1128" customWidth="1"/>
    <col min="11811" max="12032" width="11.42578125" style="1128"/>
    <col min="12033" max="12035" width="0" style="1128" hidden="1" customWidth="1"/>
    <col min="12036" max="12036" width="2.140625" style="1128" customWidth="1"/>
    <col min="12037" max="12037" width="6.7109375" style="1128" customWidth="1"/>
    <col min="12038" max="12038" width="1.5703125" style="1128" customWidth="1"/>
    <col min="12039" max="12039" width="58.28515625" style="1128" customWidth="1"/>
    <col min="12040" max="12042" width="4.7109375" style="1128" customWidth="1"/>
    <col min="12043" max="12043" width="0.85546875" style="1128" customWidth="1"/>
    <col min="12044" max="12046" width="4.7109375" style="1128" customWidth="1"/>
    <col min="12047" max="12048" width="11.42578125" style="1128"/>
    <col min="12049" max="12049" width="4.7109375" style="1128" customWidth="1"/>
    <col min="12050" max="12050" width="5" style="1128" customWidth="1"/>
    <col min="12051" max="12051" width="2.28515625" style="1128" customWidth="1"/>
    <col min="12052" max="12052" width="26" style="1128" customWidth="1"/>
    <col min="12053" max="12053" width="8" style="1128" customWidth="1"/>
    <col min="12054" max="12054" width="1" style="1128" customWidth="1"/>
    <col min="12055" max="12055" width="6.7109375" style="1128" customWidth="1"/>
    <col min="12056" max="12056" width="1" style="1128" customWidth="1"/>
    <col min="12057" max="12057" width="6.7109375" style="1128" customWidth="1"/>
    <col min="12058" max="12058" width="1" style="1128" customWidth="1"/>
    <col min="12059" max="12059" width="6.7109375" style="1128" customWidth="1"/>
    <col min="12060" max="12060" width="1" style="1128" customWidth="1"/>
    <col min="12061" max="12061" width="6.7109375" style="1128" customWidth="1"/>
    <col min="12062" max="12062" width="1" style="1128" customWidth="1"/>
    <col min="12063" max="12063" width="6.7109375" style="1128" customWidth="1"/>
    <col min="12064" max="12064" width="1" style="1128" customWidth="1"/>
    <col min="12065" max="12066" width="6.7109375" style="1128" customWidth="1"/>
    <col min="12067" max="12288" width="11.42578125" style="1128"/>
    <col min="12289" max="12291" width="0" style="1128" hidden="1" customWidth="1"/>
    <col min="12292" max="12292" width="2.140625" style="1128" customWidth="1"/>
    <col min="12293" max="12293" width="6.7109375" style="1128" customWidth="1"/>
    <col min="12294" max="12294" width="1.5703125" style="1128" customWidth="1"/>
    <col min="12295" max="12295" width="58.28515625" style="1128" customWidth="1"/>
    <col min="12296" max="12298" width="4.7109375" style="1128" customWidth="1"/>
    <col min="12299" max="12299" width="0.85546875" style="1128" customWidth="1"/>
    <col min="12300" max="12302" width="4.7109375" style="1128" customWidth="1"/>
    <col min="12303" max="12304" width="11.42578125" style="1128"/>
    <col min="12305" max="12305" width="4.7109375" style="1128" customWidth="1"/>
    <col min="12306" max="12306" width="5" style="1128" customWidth="1"/>
    <col min="12307" max="12307" width="2.28515625" style="1128" customWidth="1"/>
    <col min="12308" max="12308" width="26" style="1128" customWidth="1"/>
    <col min="12309" max="12309" width="8" style="1128" customWidth="1"/>
    <col min="12310" max="12310" width="1" style="1128" customWidth="1"/>
    <col min="12311" max="12311" width="6.7109375" style="1128" customWidth="1"/>
    <col min="12312" max="12312" width="1" style="1128" customWidth="1"/>
    <col min="12313" max="12313" width="6.7109375" style="1128" customWidth="1"/>
    <col min="12314" max="12314" width="1" style="1128" customWidth="1"/>
    <col min="12315" max="12315" width="6.7109375" style="1128" customWidth="1"/>
    <col min="12316" max="12316" width="1" style="1128" customWidth="1"/>
    <col min="12317" max="12317" width="6.7109375" style="1128" customWidth="1"/>
    <col min="12318" max="12318" width="1" style="1128" customWidth="1"/>
    <col min="12319" max="12319" width="6.7109375" style="1128" customWidth="1"/>
    <col min="12320" max="12320" width="1" style="1128" customWidth="1"/>
    <col min="12321" max="12322" width="6.7109375" style="1128" customWidth="1"/>
    <col min="12323" max="12544" width="11.42578125" style="1128"/>
    <col min="12545" max="12547" width="0" style="1128" hidden="1" customWidth="1"/>
    <col min="12548" max="12548" width="2.140625" style="1128" customWidth="1"/>
    <col min="12549" max="12549" width="6.7109375" style="1128" customWidth="1"/>
    <col min="12550" max="12550" width="1.5703125" style="1128" customWidth="1"/>
    <col min="12551" max="12551" width="58.28515625" style="1128" customWidth="1"/>
    <col min="12552" max="12554" width="4.7109375" style="1128" customWidth="1"/>
    <col min="12555" max="12555" width="0.85546875" style="1128" customWidth="1"/>
    <col min="12556" max="12558" width="4.7109375" style="1128" customWidth="1"/>
    <col min="12559" max="12560" width="11.42578125" style="1128"/>
    <col min="12561" max="12561" width="4.7109375" style="1128" customWidth="1"/>
    <col min="12562" max="12562" width="5" style="1128" customWidth="1"/>
    <col min="12563" max="12563" width="2.28515625" style="1128" customWidth="1"/>
    <col min="12564" max="12564" width="26" style="1128" customWidth="1"/>
    <col min="12565" max="12565" width="8" style="1128" customWidth="1"/>
    <col min="12566" max="12566" width="1" style="1128" customWidth="1"/>
    <col min="12567" max="12567" width="6.7109375" style="1128" customWidth="1"/>
    <col min="12568" max="12568" width="1" style="1128" customWidth="1"/>
    <col min="12569" max="12569" width="6.7109375" style="1128" customWidth="1"/>
    <col min="12570" max="12570" width="1" style="1128" customWidth="1"/>
    <col min="12571" max="12571" width="6.7109375" style="1128" customWidth="1"/>
    <col min="12572" max="12572" width="1" style="1128" customWidth="1"/>
    <col min="12573" max="12573" width="6.7109375" style="1128" customWidth="1"/>
    <col min="12574" max="12574" width="1" style="1128" customWidth="1"/>
    <col min="12575" max="12575" width="6.7109375" style="1128" customWidth="1"/>
    <col min="12576" max="12576" width="1" style="1128" customWidth="1"/>
    <col min="12577" max="12578" width="6.7109375" style="1128" customWidth="1"/>
    <col min="12579" max="12800" width="11.42578125" style="1128"/>
    <col min="12801" max="12803" width="0" style="1128" hidden="1" customWidth="1"/>
    <col min="12804" max="12804" width="2.140625" style="1128" customWidth="1"/>
    <col min="12805" max="12805" width="6.7109375" style="1128" customWidth="1"/>
    <col min="12806" max="12806" width="1.5703125" style="1128" customWidth="1"/>
    <col min="12807" max="12807" width="58.28515625" style="1128" customWidth="1"/>
    <col min="12808" max="12810" width="4.7109375" style="1128" customWidth="1"/>
    <col min="12811" max="12811" width="0.85546875" style="1128" customWidth="1"/>
    <col min="12812" max="12814" width="4.7109375" style="1128" customWidth="1"/>
    <col min="12815" max="12816" width="11.42578125" style="1128"/>
    <col min="12817" max="12817" width="4.7109375" style="1128" customWidth="1"/>
    <col min="12818" max="12818" width="5" style="1128" customWidth="1"/>
    <col min="12819" max="12819" width="2.28515625" style="1128" customWidth="1"/>
    <col min="12820" max="12820" width="26" style="1128" customWidth="1"/>
    <col min="12821" max="12821" width="8" style="1128" customWidth="1"/>
    <col min="12822" max="12822" width="1" style="1128" customWidth="1"/>
    <col min="12823" max="12823" width="6.7109375" style="1128" customWidth="1"/>
    <col min="12824" max="12824" width="1" style="1128" customWidth="1"/>
    <col min="12825" max="12825" width="6.7109375" style="1128" customWidth="1"/>
    <col min="12826" max="12826" width="1" style="1128" customWidth="1"/>
    <col min="12827" max="12827" width="6.7109375" style="1128" customWidth="1"/>
    <col min="12828" max="12828" width="1" style="1128" customWidth="1"/>
    <col min="12829" max="12829" width="6.7109375" style="1128" customWidth="1"/>
    <col min="12830" max="12830" width="1" style="1128" customWidth="1"/>
    <col min="12831" max="12831" width="6.7109375" style="1128" customWidth="1"/>
    <col min="12832" max="12832" width="1" style="1128" customWidth="1"/>
    <col min="12833" max="12834" width="6.7109375" style="1128" customWidth="1"/>
    <col min="12835" max="13056" width="11.42578125" style="1128"/>
    <col min="13057" max="13059" width="0" style="1128" hidden="1" customWidth="1"/>
    <col min="13060" max="13060" width="2.140625" style="1128" customWidth="1"/>
    <col min="13061" max="13061" width="6.7109375" style="1128" customWidth="1"/>
    <col min="13062" max="13062" width="1.5703125" style="1128" customWidth="1"/>
    <col min="13063" max="13063" width="58.28515625" style="1128" customWidth="1"/>
    <col min="13064" max="13066" width="4.7109375" style="1128" customWidth="1"/>
    <col min="13067" max="13067" width="0.85546875" style="1128" customWidth="1"/>
    <col min="13068" max="13070" width="4.7109375" style="1128" customWidth="1"/>
    <col min="13071" max="13072" width="11.42578125" style="1128"/>
    <col min="13073" max="13073" width="4.7109375" style="1128" customWidth="1"/>
    <col min="13074" max="13074" width="5" style="1128" customWidth="1"/>
    <col min="13075" max="13075" width="2.28515625" style="1128" customWidth="1"/>
    <col min="13076" max="13076" width="26" style="1128" customWidth="1"/>
    <col min="13077" max="13077" width="8" style="1128" customWidth="1"/>
    <col min="13078" max="13078" width="1" style="1128" customWidth="1"/>
    <col min="13079" max="13079" width="6.7109375" style="1128" customWidth="1"/>
    <col min="13080" max="13080" width="1" style="1128" customWidth="1"/>
    <col min="13081" max="13081" width="6.7109375" style="1128" customWidth="1"/>
    <col min="13082" max="13082" width="1" style="1128" customWidth="1"/>
    <col min="13083" max="13083" width="6.7109375" style="1128" customWidth="1"/>
    <col min="13084" max="13084" width="1" style="1128" customWidth="1"/>
    <col min="13085" max="13085" width="6.7109375" style="1128" customWidth="1"/>
    <col min="13086" max="13086" width="1" style="1128" customWidth="1"/>
    <col min="13087" max="13087" width="6.7109375" style="1128" customWidth="1"/>
    <col min="13088" max="13088" width="1" style="1128" customWidth="1"/>
    <col min="13089" max="13090" width="6.7109375" style="1128" customWidth="1"/>
    <col min="13091" max="13312" width="11.42578125" style="1128"/>
    <col min="13313" max="13315" width="0" style="1128" hidden="1" customWidth="1"/>
    <col min="13316" max="13316" width="2.140625" style="1128" customWidth="1"/>
    <col min="13317" max="13317" width="6.7109375" style="1128" customWidth="1"/>
    <col min="13318" max="13318" width="1.5703125" style="1128" customWidth="1"/>
    <col min="13319" max="13319" width="58.28515625" style="1128" customWidth="1"/>
    <col min="13320" max="13322" width="4.7109375" style="1128" customWidth="1"/>
    <col min="13323" max="13323" width="0.85546875" style="1128" customWidth="1"/>
    <col min="13324" max="13326" width="4.7109375" style="1128" customWidth="1"/>
    <col min="13327" max="13328" width="11.42578125" style="1128"/>
    <col min="13329" max="13329" width="4.7109375" style="1128" customWidth="1"/>
    <col min="13330" max="13330" width="5" style="1128" customWidth="1"/>
    <col min="13331" max="13331" width="2.28515625" style="1128" customWidth="1"/>
    <col min="13332" max="13332" width="26" style="1128" customWidth="1"/>
    <col min="13333" max="13333" width="8" style="1128" customWidth="1"/>
    <col min="13334" max="13334" width="1" style="1128" customWidth="1"/>
    <col min="13335" max="13335" width="6.7109375" style="1128" customWidth="1"/>
    <col min="13336" max="13336" width="1" style="1128" customWidth="1"/>
    <col min="13337" max="13337" width="6.7109375" style="1128" customWidth="1"/>
    <col min="13338" max="13338" width="1" style="1128" customWidth="1"/>
    <col min="13339" max="13339" width="6.7109375" style="1128" customWidth="1"/>
    <col min="13340" max="13340" width="1" style="1128" customWidth="1"/>
    <col min="13341" max="13341" width="6.7109375" style="1128" customWidth="1"/>
    <col min="13342" max="13342" width="1" style="1128" customWidth="1"/>
    <col min="13343" max="13343" width="6.7109375" style="1128" customWidth="1"/>
    <col min="13344" max="13344" width="1" style="1128" customWidth="1"/>
    <col min="13345" max="13346" width="6.7109375" style="1128" customWidth="1"/>
    <col min="13347" max="13568" width="11.42578125" style="1128"/>
    <col min="13569" max="13571" width="0" style="1128" hidden="1" customWidth="1"/>
    <col min="13572" max="13572" width="2.140625" style="1128" customWidth="1"/>
    <col min="13573" max="13573" width="6.7109375" style="1128" customWidth="1"/>
    <col min="13574" max="13574" width="1.5703125" style="1128" customWidth="1"/>
    <col min="13575" max="13575" width="58.28515625" style="1128" customWidth="1"/>
    <col min="13576" max="13578" width="4.7109375" style="1128" customWidth="1"/>
    <col min="13579" max="13579" width="0.85546875" style="1128" customWidth="1"/>
    <col min="13580" max="13582" width="4.7109375" style="1128" customWidth="1"/>
    <col min="13583" max="13584" width="11.42578125" style="1128"/>
    <col min="13585" max="13585" width="4.7109375" style="1128" customWidth="1"/>
    <col min="13586" max="13586" width="5" style="1128" customWidth="1"/>
    <col min="13587" max="13587" width="2.28515625" style="1128" customWidth="1"/>
    <col min="13588" max="13588" width="26" style="1128" customWidth="1"/>
    <col min="13589" max="13589" width="8" style="1128" customWidth="1"/>
    <col min="13590" max="13590" width="1" style="1128" customWidth="1"/>
    <col min="13591" max="13591" width="6.7109375" style="1128" customWidth="1"/>
    <col min="13592" max="13592" width="1" style="1128" customWidth="1"/>
    <col min="13593" max="13593" width="6.7109375" style="1128" customWidth="1"/>
    <col min="13594" max="13594" width="1" style="1128" customWidth="1"/>
    <col min="13595" max="13595" width="6.7109375" style="1128" customWidth="1"/>
    <col min="13596" max="13596" width="1" style="1128" customWidth="1"/>
    <col min="13597" max="13597" width="6.7109375" style="1128" customWidth="1"/>
    <col min="13598" max="13598" width="1" style="1128" customWidth="1"/>
    <col min="13599" max="13599" width="6.7109375" style="1128" customWidth="1"/>
    <col min="13600" max="13600" width="1" style="1128" customWidth="1"/>
    <col min="13601" max="13602" width="6.7109375" style="1128" customWidth="1"/>
    <col min="13603" max="13824" width="11.42578125" style="1128"/>
    <col min="13825" max="13827" width="0" style="1128" hidden="1" customWidth="1"/>
    <col min="13828" max="13828" width="2.140625" style="1128" customWidth="1"/>
    <col min="13829" max="13829" width="6.7109375" style="1128" customWidth="1"/>
    <col min="13830" max="13830" width="1.5703125" style="1128" customWidth="1"/>
    <col min="13831" max="13831" width="58.28515625" style="1128" customWidth="1"/>
    <col min="13832" max="13834" width="4.7109375" style="1128" customWidth="1"/>
    <col min="13835" max="13835" width="0.85546875" style="1128" customWidth="1"/>
    <col min="13836" max="13838" width="4.7109375" style="1128" customWidth="1"/>
    <col min="13839" max="13840" width="11.42578125" style="1128"/>
    <col min="13841" max="13841" width="4.7109375" style="1128" customWidth="1"/>
    <col min="13842" max="13842" width="5" style="1128" customWidth="1"/>
    <col min="13843" max="13843" width="2.28515625" style="1128" customWidth="1"/>
    <col min="13844" max="13844" width="26" style="1128" customWidth="1"/>
    <col min="13845" max="13845" width="8" style="1128" customWidth="1"/>
    <col min="13846" max="13846" width="1" style="1128" customWidth="1"/>
    <col min="13847" max="13847" width="6.7109375" style="1128" customWidth="1"/>
    <col min="13848" max="13848" width="1" style="1128" customWidth="1"/>
    <col min="13849" max="13849" width="6.7109375" style="1128" customWidth="1"/>
    <col min="13850" max="13850" width="1" style="1128" customWidth="1"/>
    <col min="13851" max="13851" width="6.7109375" style="1128" customWidth="1"/>
    <col min="13852" max="13852" width="1" style="1128" customWidth="1"/>
    <col min="13853" max="13853" width="6.7109375" style="1128" customWidth="1"/>
    <col min="13854" max="13854" width="1" style="1128" customWidth="1"/>
    <col min="13855" max="13855" width="6.7109375" style="1128" customWidth="1"/>
    <col min="13856" max="13856" width="1" style="1128" customWidth="1"/>
    <col min="13857" max="13858" width="6.7109375" style="1128" customWidth="1"/>
    <col min="13859" max="14080" width="11.42578125" style="1128"/>
    <col min="14081" max="14083" width="0" style="1128" hidden="1" customWidth="1"/>
    <col min="14084" max="14084" width="2.140625" style="1128" customWidth="1"/>
    <col min="14085" max="14085" width="6.7109375" style="1128" customWidth="1"/>
    <col min="14086" max="14086" width="1.5703125" style="1128" customWidth="1"/>
    <col min="14087" max="14087" width="58.28515625" style="1128" customWidth="1"/>
    <col min="14088" max="14090" width="4.7109375" style="1128" customWidth="1"/>
    <col min="14091" max="14091" width="0.85546875" style="1128" customWidth="1"/>
    <col min="14092" max="14094" width="4.7109375" style="1128" customWidth="1"/>
    <col min="14095" max="14096" width="11.42578125" style="1128"/>
    <col min="14097" max="14097" width="4.7109375" style="1128" customWidth="1"/>
    <col min="14098" max="14098" width="5" style="1128" customWidth="1"/>
    <col min="14099" max="14099" width="2.28515625" style="1128" customWidth="1"/>
    <col min="14100" max="14100" width="26" style="1128" customWidth="1"/>
    <col min="14101" max="14101" width="8" style="1128" customWidth="1"/>
    <col min="14102" max="14102" width="1" style="1128" customWidth="1"/>
    <col min="14103" max="14103" width="6.7109375" style="1128" customWidth="1"/>
    <col min="14104" max="14104" width="1" style="1128" customWidth="1"/>
    <col min="14105" max="14105" width="6.7109375" style="1128" customWidth="1"/>
    <col min="14106" max="14106" width="1" style="1128" customWidth="1"/>
    <col min="14107" max="14107" width="6.7109375" style="1128" customWidth="1"/>
    <col min="14108" max="14108" width="1" style="1128" customWidth="1"/>
    <col min="14109" max="14109" width="6.7109375" style="1128" customWidth="1"/>
    <col min="14110" max="14110" width="1" style="1128" customWidth="1"/>
    <col min="14111" max="14111" width="6.7109375" style="1128" customWidth="1"/>
    <col min="14112" max="14112" width="1" style="1128" customWidth="1"/>
    <col min="14113" max="14114" width="6.7109375" style="1128" customWidth="1"/>
    <col min="14115" max="14336" width="11.42578125" style="1128"/>
    <col min="14337" max="14339" width="0" style="1128" hidden="1" customWidth="1"/>
    <col min="14340" max="14340" width="2.140625" style="1128" customWidth="1"/>
    <col min="14341" max="14341" width="6.7109375" style="1128" customWidth="1"/>
    <col min="14342" max="14342" width="1.5703125" style="1128" customWidth="1"/>
    <col min="14343" max="14343" width="58.28515625" style="1128" customWidth="1"/>
    <col min="14344" max="14346" width="4.7109375" style="1128" customWidth="1"/>
    <col min="14347" max="14347" width="0.85546875" style="1128" customWidth="1"/>
    <col min="14348" max="14350" width="4.7109375" style="1128" customWidth="1"/>
    <col min="14351" max="14352" width="11.42578125" style="1128"/>
    <col min="14353" max="14353" width="4.7109375" style="1128" customWidth="1"/>
    <col min="14354" max="14354" width="5" style="1128" customWidth="1"/>
    <col min="14355" max="14355" width="2.28515625" style="1128" customWidth="1"/>
    <col min="14356" max="14356" width="26" style="1128" customWidth="1"/>
    <col min="14357" max="14357" width="8" style="1128" customWidth="1"/>
    <col min="14358" max="14358" width="1" style="1128" customWidth="1"/>
    <col min="14359" max="14359" width="6.7109375" style="1128" customWidth="1"/>
    <col min="14360" max="14360" width="1" style="1128" customWidth="1"/>
    <col min="14361" max="14361" width="6.7109375" style="1128" customWidth="1"/>
    <col min="14362" max="14362" width="1" style="1128" customWidth="1"/>
    <col min="14363" max="14363" width="6.7109375" style="1128" customWidth="1"/>
    <col min="14364" max="14364" width="1" style="1128" customWidth="1"/>
    <col min="14365" max="14365" width="6.7109375" style="1128" customWidth="1"/>
    <col min="14366" max="14366" width="1" style="1128" customWidth="1"/>
    <col min="14367" max="14367" width="6.7109375" style="1128" customWidth="1"/>
    <col min="14368" max="14368" width="1" style="1128" customWidth="1"/>
    <col min="14369" max="14370" width="6.7109375" style="1128" customWidth="1"/>
    <col min="14371" max="14592" width="11.42578125" style="1128"/>
    <col min="14593" max="14595" width="0" style="1128" hidden="1" customWidth="1"/>
    <col min="14596" max="14596" width="2.140625" style="1128" customWidth="1"/>
    <col min="14597" max="14597" width="6.7109375" style="1128" customWidth="1"/>
    <col min="14598" max="14598" width="1.5703125" style="1128" customWidth="1"/>
    <col min="14599" max="14599" width="58.28515625" style="1128" customWidth="1"/>
    <col min="14600" max="14602" width="4.7109375" style="1128" customWidth="1"/>
    <col min="14603" max="14603" width="0.85546875" style="1128" customWidth="1"/>
    <col min="14604" max="14606" width="4.7109375" style="1128" customWidth="1"/>
    <col min="14607" max="14608" width="11.42578125" style="1128"/>
    <col min="14609" max="14609" width="4.7109375" style="1128" customWidth="1"/>
    <col min="14610" max="14610" width="5" style="1128" customWidth="1"/>
    <col min="14611" max="14611" width="2.28515625" style="1128" customWidth="1"/>
    <col min="14612" max="14612" width="26" style="1128" customWidth="1"/>
    <col min="14613" max="14613" width="8" style="1128" customWidth="1"/>
    <col min="14614" max="14614" width="1" style="1128" customWidth="1"/>
    <col min="14615" max="14615" width="6.7109375" style="1128" customWidth="1"/>
    <col min="14616" max="14616" width="1" style="1128" customWidth="1"/>
    <col min="14617" max="14617" width="6.7109375" style="1128" customWidth="1"/>
    <col min="14618" max="14618" width="1" style="1128" customWidth="1"/>
    <col min="14619" max="14619" width="6.7109375" style="1128" customWidth="1"/>
    <col min="14620" max="14620" width="1" style="1128" customWidth="1"/>
    <col min="14621" max="14621" width="6.7109375" style="1128" customWidth="1"/>
    <col min="14622" max="14622" width="1" style="1128" customWidth="1"/>
    <col min="14623" max="14623" width="6.7109375" style="1128" customWidth="1"/>
    <col min="14624" max="14624" width="1" style="1128" customWidth="1"/>
    <col min="14625" max="14626" width="6.7109375" style="1128" customWidth="1"/>
    <col min="14627" max="14848" width="11.42578125" style="1128"/>
    <col min="14849" max="14851" width="0" style="1128" hidden="1" customWidth="1"/>
    <col min="14852" max="14852" width="2.140625" style="1128" customWidth="1"/>
    <col min="14853" max="14853" width="6.7109375" style="1128" customWidth="1"/>
    <col min="14854" max="14854" width="1.5703125" style="1128" customWidth="1"/>
    <col min="14855" max="14855" width="58.28515625" style="1128" customWidth="1"/>
    <col min="14856" max="14858" width="4.7109375" style="1128" customWidth="1"/>
    <col min="14859" max="14859" width="0.85546875" style="1128" customWidth="1"/>
    <col min="14860" max="14862" width="4.7109375" style="1128" customWidth="1"/>
    <col min="14863" max="14864" width="11.42578125" style="1128"/>
    <col min="14865" max="14865" width="4.7109375" style="1128" customWidth="1"/>
    <col min="14866" max="14866" width="5" style="1128" customWidth="1"/>
    <col min="14867" max="14867" width="2.28515625" style="1128" customWidth="1"/>
    <col min="14868" max="14868" width="26" style="1128" customWidth="1"/>
    <col min="14869" max="14869" width="8" style="1128" customWidth="1"/>
    <col min="14870" max="14870" width="1" style="1128" customWidth="1"/>
    <col min="14871" max="14871" width="6.7109375" style="1128" customWidth="1"/>
    <col min="14872" max="14872" width="1" style="1128" customWidth="1"/>
    <col min="14873" max="14873" width="6.7109375" style="1128" customWidth="1"/>
    <col min="14874" max="14874" width="1" style="1128" customWidth="1"/>
    <col min="14875" max="14875" width="6.7109375" style="1128" customWidth="1"/>
    <col min="14876" max="14876" width="1" style="1128" customWidth="1"/>
    <col min="14877" max="14877" width="6.7109375" style="1128" customWidth="1"/>
    <col min="14878" max="14878" width="1" style="1128" customWidth="1"/>
    <col min="14879" max="14879" width="6.7109375" style="1128" customWidth="1"/>
    <col min="14880" max="14880" width="1" style="1128" customWidth="1"/>
    <col min="14881" max="14882" width="6.7109375" style="1128" customWidth="1"/>
    <col min="14883" max="15104" width="11.42578125" style="1128"/>
    <col min="15105" max="15107" width="0" style="1128" hidden="1" customWidth="1"/>
    <col min="15108" max="15108" width="2.140625" style="1128" customWidth="1"/>
    <col min="15109" max="15109" width="6.7109375" style="1128" customWidth="1"/>
    <col min="15110" max="15110" width="1.5703125" style="1128" customWidth="1"/>
    <col min="15111" max="15111" width="58.28515625" style="1128" customWidth="1"/>
    <col min="15112" max="15114" width="4.7109375" style="1128" customWidth="1"/>
    <col min="15115" max="15115" width="0.85546875" style="1128" customWidth="1"/>
    <col min="15116" max="15118" width="4.7109375" style="1128" customWidth="1"/>
    <col min="15119" max="15120" width="11.42578125" style="1128"/>
    <col min="15121" max="15121" width="4.7109375" style="1128" customWidth="1"/>
    <col min="15122" max="15122" width="5" style="1128" customWidth="1"/>
    <col min="15123" max="15123" width="2.28515625" style="1128" customWidth="1"/>
    <col min="15124" max="15124" width="26" style="1128" customWidth="1"/>
    <col min="15125" max="15125" width="8" style="1128" customWidth="1"/>
    <col min="15126" max="15126" width="1" style="1128" customWidth="1"/>
    <col min="15127" max="15127" width="6.7109375" style="1128" customWidth="1"/>
    <col min="15128" max="15128" width="1" style="1128" customWidth="1"/>
    <col min="15129" max="15129" width="6.7109375" style="1128" customWidth="1"/>
    <col min="15130" max="15130" width="1" style="1128" customWidth="1"/>
    <col min="15131" max="15131" width="6.7109375" style="1128" customWidth="1"/>
    <col min="15132" max="15132" width="1" style="1128" customWidth="1"/>
    <col min="15133" max="15133" width="6.7109375" style="1128" customWidth="1"/>
    <col min="15134" max="15134" width="1" style="1128" customWidth="1"/>
    <col min="15135" max="15135" width="6.7109375" style="1128" customWidth="1"/>
    <col min="15136" max="15136" width="1" style="1128" customWidth="1"/>
    <col min="15137" max="15138" width="6.7109375" style="1128" customWidth="1"/>
    <col min="15139" max="15360" width="11.42578125" style="1128"/>
    <col min="15361" max="15363" width="0" style="1128" hidden="1" customWidth="1"/>
    <col min="15364" max="15364" width="2.140625" style="1128" customWidth="1"/>
    <col min="15365" max="15365" width="6.7109375" style="1128" customWidth="1"/>
    <col min="15366" max="15366" width="1.5703125" style="1128" customWidth="1"/>
    <col min="15367" max="15367" width="58.28515625" style="1128" customWidth="1"/>
    <col min="15368" max="15370" width="4.7109375" style="1128" customWidth="1"/>
    <col min="15371" max="15371" width="0.85546875" style="1128" customWidth="1"/>
    <col min="15372" max="15374" width="4.7109375" style="1128" customWidth="1"/>
    <col min="15375" max="15376" width="11.42578125" style="1128"/>
    <col min="15377" max="15377" width="4.7109375" style="1128" customWidth="1"/>
    <col min="15378" max="15378" width="5" style="1128" customWidth="1"/>
    <col min="15379" max="15379" width="2.28515625" style="1128" customWidth="1"/>
    <col min="15380" max="15380" width="26" style="1128" customWidth="1"/>
    <col min="15381" max="15381" width="8" style="1128" customWidth="1"/>
    <col min="15382" max="15382" width="1" style="1128" customWidth="1"/>
    <col min="15383" max="15383" width="6.7109375" style="1128" customWidth="1"/>
    <col min="15384" max="15384" width="1" style="1128" customWidth="1"/>
    <col min="15385" max="15385" width="6.7109375" style="1128" customWidth="1"/>
    <col min="15386" max="15386" width="1" style="1128" customWidth="1"/>
    <col min="15387" max="15387" width="6.7109375" style="1128" customWidth="1"/>
    <col min="15388" max="15388" width="1" style="1128" customWidth="1"/>
    <col min="15389" max="15389" width="6.7109375" style="1128" customWidth="1"/>
    <col min="15390" max="15390" width="1" style="1128" customWidth="1"/>
    <col min="15391" max="15391" width="6.7109375" style="1128" customWidth="1"/>
    <col min="15392" max="15392" width="1" style="1128" customWidth="1"/>
    <col min="15393" max="15394" width="6.7109375" style="1128" customWidth="1"/>
    <col min="15395" max="15616" width="11.42578125" style="1128"/>
    <col min="15617" max="15619" width="0" style="1128" hidden="1" customWidth="1"/>
    <col min="15620" max="15620" width="2.140625" style="1128" customWidth="1"/>
    <col min="15621" max="15621" width="6.7109375" style="1128" customWidth="1"/>
    <col min="15622" max="15622" width="1.5703125" style="1128" customWidth="1"/>
    <col min="15623" max="15623" width="58.28515625" style="1128" customWidth="1"/>
    <col min="15624" max="15626" width="4.7109375" style="1128" customWidth="1"/>
    <col min="15627" max="15627" width="0.85546875" style="1128" customWidth="1"/>
    <col min="15628" max="15630" width="4.7109375" style="1128" customWidth="1"/>
    <col min="15631" max="15632" width="11.42578125" style="1128"/>
    <col min="15633" max="15633" width="4.7109375" style="1128" customWidth="1"/>
    <col min="15634" max="15634" width="5" style="1128" customWidth="1"/>
    <col min="15635" max="15635" width="2.28515625" style="1128" customWidth="1"/>
    <col min="15636" max="15636" width="26" style="1128" customWidth="1"/>
    <col min="15637" max="15637" width="8" style="1128" customWidth="1"/>
    <col min="15638" max="15638" width="1" style="1128" customWidth="1"/>
    <col min="15639" max="15639" width="6.7109375" style="1128" customWidth="1"/>
    <col min="15640" max="15640" width="1" style="1128" customWidth="1"/>
    <col min="15641" max="15641" width="6.7109375" style="1128" customWidth="1"/>
    <col min="15642" max="15642" width="1" style="1128" customWidth="1"/>
    <col min="15643" max="15643" width="6.7109375" style="1128" customWidth="1"/>
    <col min="15644" max="15644" width="1" style="1128" customWidth="1"/>
    <col min="15645" max="15645" width="6.7109375" style="1128" customWidth="1"/>
    <col min="15646" max="15646" width="1" style="1128" customWidth="1"/>
    <col min="15647" max="15647" width="6.7109375" style="1128" customWidth="1"/>
    <col min="15648" max="15648" width="1" style="1128" customWidth="1"/>
    <col min="15649" max="15650" width="6.7109375" style="1128" customWidth="1"/>
    <col min="15651" max="15872" width="11.42578125" style="1128"/>
    <col min="15873" max="15875" width="0" style="1128" hidden="1" customWidth="1"/>
    <col min="15876" max="15876" width="2.140625" style="1128" customWidth="1"/>
    <col min="15877" max="15877" width="6.7109375" style="1128" customWidth="1"/>
    <col min="15878" max="15878" width="1.5703125" style="1128" customWidth="1"/>
    <col min="15879" max="15879" width="58.28515625" style="1128" customWidth="1"/>
    <col min="15880" max="15882" width="4.7109375" style="1128" customWidth="1"/>
    <col min="15883" max="15883" width="0.85546875" style="1128" customWidth="1"/>
    <col min="15884" max="15886" width="4.7109375" style="1128" customWidth="1"/>
    <col min="15887" max="15888" width="11.42578125" style="1128"/>
    <col min="15889" max="15889" width="4.7109375" style="1128" customWidth="1"/>
    <col min="15890" max="15890" width="5" style="1128" customWidth="1"/>
    <col min="15891" max="15891" width="2.28515625" style="1128" customWidth="1"/>
    <col min="15892" max="15892" width="26" style="1128" customWidth="1"/>
    <col min="15893" max="15893" width="8" style="1128" customWidth="1"/>
    <col min="15894" max="15894" width="1" style="1128" customWidth="1"/>
    <col min="15895" max="15895" width="6.7109375" style="1128" customWidth="1"/>
    <col min="15896" max="15896" width="1" style="1128" customWidth="1"/>
    <col min="15897" max="15897" width="6.7109375" style="1128" customWidth="1"/>
    <col min="15898" max="15898" width="1" style="1128" customWidth="1"/>
    <col min="15899" max="15899" width="6.7109375" style="1128" customWidth="1"/>
    <col min="15900" max="15900" width="1" style="1128" customWidth="1"/>
    <col min="15901" max="15901" width="6.7109375" style="1128" customWidth="1"/>
    <col min="15902" max="15902" width="1" style="1128" customWidth="1"/>
    <col min="15903" max="15903" width="6.7109375" style="1128" customWidth="1"/>
    <col min="15904" max="15904" width="1" style="1128" customWidth="1"/>
    <col min="15905" max="15906" width="6.7109375" style="1128" customWidth="1"/>
    <col min="15907" max="16128" width="11.42578125" style="1128"/>
    <col min="16129" max="16131" width="0" style="1128" hidden="1" customWidth="1"/>
    <col min="16132" max="16132" width="2.140625" style="1128" customWidth="1"/>
    <col min="16133" max="16133" width="6.7109375" style="1128" customWidth="1"/>
    <col min="16134" max="16134" width="1.5703125" style="1128" customWidth="1"/>
    <col min="16135" max="16135" width="58.28515625" style="1128" customWidth="1"/>
    <col min="16136" max="16138" width="4.7109375" style="1128" customWidth="1"/>
    <col min="16139" max="16139" width="0.85546875" style="1128" customWidth="1"/>
    <col min="16140" max="16142" width="4.7109375" style="1128" customWidth="1"/>
    <col min="16143" max="16144" width="11.42578125" style="1128"/>
    <col min="16145" max="16145" width="4.7109375" style="1128" customWidth="1"/>
    <col min="16146" max="16146" width="5" style="1128" customWidth="1"/>
    <col min="16147" max="16147" width="2.28515625" style="1128" customWidth="1"/>
    <col min="16148" max="16148" width="26" style="1128" customWidth="1"/>
    <col min="16149" max="16149" width="8" style="1128" customWidth="1"/>
    <col min="16150" max="16150" width="1" style="1128" customWidth="1"/>
    <col min="16151" max="16151" width="6.7109375" style="1128" customWidth="1"/>
    <col min="16152" max="16152" width="1" style="1128" customWidth="1"/>
    <col min="16153" max="16153" width="6.7109375" style="1128" customWidth="1"/>
    <col min="16154" max="16154" width="1" style="1128" customWidth="1"/>
    <col min="16155" max="16155" width="6.7109375" style="1128" customWidth="1"/>
    <col min="16156" max="16156" width="1" style="1128" customWidth="1"/>
    <col min="16157" max="16157" width="6.7109375" style="1128" customWidth="1"/>
    <col min="16158" max="16158" width="1" style="1128" customWidth="1"/>
    <col min="16159" max="16159" width="6.7109375" style="1128" customWidth="1"/>
    <col min="16160" max="16160" width="1" style="1128" customWidth="1"/>
    <col min="16161" max="16162" width="6.7109375" style="1128" customWidth="1"/>
    <col min="16163" max="16384" width="11.42578125" style="1128"/>
  </cols>
  <sheetData>
    <row r="2" spans="1:35" ht="12.75" customHeight="1">
      <c r="A2" s="1124"/>
      <c r="B2" s="1124"/>
      <c r="C2" s="1124"/>
      <c r="D2" s="1125"/>
      <c r="E2" s="1981" t="s">
        <v>625</v>
      </c>
      <c r="F2" s="1981"/>
      <c r="G2" s="1981"/>
      <c r="H2" s="1981"/>
      <c r="I2" s="1981"/>
      <c r="J2" s="1981"/>
      <c r="K2" s="1981"/>
      <c r="L2" s="1981"/>
      <c r="M2" s="1981"/>
      <c r="N2" s="1981"/>
      <c r="O2" s="1126"/>
      <c r="P2" s="1127"/>
      <c r="Q2" s="1127"/>
      <c r="R2" s="1981"/>
      <c r="S2" s="1981"/>
      <c r="T2" s="1981"/>
      <c r="U2" s="1981"/>
      <c r="V2" s="1981"/>
      <c r="W2" s="1981"/>
      <c r="X2" s="1981"/>
      <c r="Y2" s="1981"/>
      <c r="Z2" s="1981"/>
      <c r="AA2" s="1981"/>
      <c r="AB2" s="1981"/>
      <c r="AC2" s="1981"/>
      <c r="AD2" s="1981"/>
      <c r="AE2" s="1981"/>
      <c r="AF2" s="1981"/>
    </row>
    <row r="3" spans="1:35" s="1127" customFormat="1" ht="12.75" customHeight="1">
      <c r="A3" s="1124"/>
      <c r="B3" s="1129"/>
      <c r="C3" s="1129"/>
      <c r="D3" s="1130"/>
      <c r="E3" s="1981" t="s">
        <v>2</v>
      </c>
      <c r="F3" s="1981"/>
      <c r="G3" s="1981"/>
      <c r="H3" s="1981"/>
      <c r="I3" s="1981"/>
      <c r="J3" s="1981"/>
      <c r="K3" s="1981"/>
      <c r="L3" s="1981"/>
      <c r="M3" s="1981"/>
      <c r="N3" s="1981"/>
      <c r="O3" s="1131"/>
      <c r="P3" s="1129"/>
      <c r="Q3" s="1129"/>
      <c r="R3" s="1132"/>
      <c r="AH3" s="1133"/>
      <c r="AI3" s="1133"/>
    </row>
    <row r="4" spans="1:35" s="1127" customFormat="1" ht="3" customHeight="1">
      <c r="A4" s="1124"/>
      <c r="B4" s="1124"/>
      <c r="C4" s="1124"/>
      <c r="D4" s="1125"/>
      <c r="F4" s="1134"/>
      <c r="G4" s="1134"/>
      <c r="H4" s="1135"/>
      <c r="I4" s="1135"/>
      <c r="J4" s="1135"/>
      <c r="K4" s="1136"/>
      <c r="L4" s="1137"/>
      <c r="M4" s="1137"/>
      <c r="N4" s="1137"/>
      <c r="O4" s="1131"/>
      <c r="R4" s="1134"/>
    </row>
    <row r="5" spans="1:35" s="1127" customFormat="1" ht="12" customHeight="1">
      <c r="A5" s="1124"/>
      <c r="B5" s="1124"/>
      <c r="C5" s="1124"/>
      <c r="D5" s="1125"/>
      <c r="E5" s="1138"/>
      <c r="F5" s="1134"/>
      <c r="G5" s="1139"/>
      <c r="H5" s="1140"/>
      <c r="I5" s="1140"/>
      <c r="J5" s="1140"/>
      <c r="K5" s="1141"/>
      <c r="L5" s="1142"/>
      <c r="M5" s="1142"/>
      <c r="N5" s="1142"/>
      <c r="O5" s="1131"/>
      <c r="R5" s="1134"/>
    </row>
    <row r="6" spans="1:35" ht="12" customHeight="1">
      <c r="A6" s="1124" t="s">
        <v>9</v>
      </c>
      <c r="B6" s="1143" t="s">
        <v>16</v>
      </c>
      <c r="C6" s="1143" t="s">
        <v>10</v>
      </c>
      <c r="D6" s="1144"/>
      <c r="E6" s="1982" t="s">
        <v>3</v>
      </c>
      <c r="F6" s="1145"/>
      <c r="G6" s="1146"/>
      <c r="H6" s="1985" t="s">
        <v>626</v>
      </c>
      <c r="I6" s="1985"/>
      <c r="J6" s="1985"/>
      <c r="K6" s="1985"/>
      <c r="L6" s="1985"/>
      <c r="M6" s="1985"/>
      <c r="N6" s="1986"/>
      <c r="O6" s="1126"/>
      <c r="P6" s="1143"/>
    </row>
    <row r="7" spans="1:35" ht="12" customHeight="1">
      <c r="A7" s="1124"/>
      <c r="B7" s="1143"/>
      <c r="C7" s="1143"/>
      <c r="D7" s="1144"/>
      <c r="E7" s="1983"/>
      <c r="F7" s="1147" t="s">
        <v>12</v>
      </c>
      <c r="G7" s="1148"/>
      <c r="H7" s="1987" t="s">
        <v>627</v>
      </c>
      <c r="I7" s="1987"/>
      <c r="J7" s="1987"/>
      <c r="K7" s="1149"/>
      <c r="L7" s="1988" t="s">
        <v>628</v>
      </c>
      <c r="M7" s="1988"/>
      <c r="N7" s="1989"/>
      <c r="O7" s="1126"/>
      <c r="P7" s="1143"/>
    </row>
    <row r="8" spans="1:35" ht="12" customHeight="1">
      <c r="A8" s="1124"/>
      <c r="B8" s="1124"/>
      <c r="C8" s="1124"/>
      <c r="D8" s="1125"/>
      <c r="E8" s="1984"/>
      <c r="F8" s="1150"/>
      <c r="G8" s="1151"/>
      <c r="H8" s="1152" t="s">
        <v>19</v>
      </c>
      <c r="I8" s="1152" t="s">
        <v>20</v>
      </c>
      <c r="J8" s="1152" t="s">
        <v>21</v>
      </c>
      <c r="K8" s="1153"/>
      <c r="L8" s="1152" t="s">
        <v>19</v>
      </c>
      <c r="M8" s="1152" t="s">
        <v>20</v>
      </c>
      <c r="N8" s="1154" t="s">
        <v>21</v>
      </c>
      <c r="O8" s="1126"/>
      <c r="P8" s="1127"/>
    </row>
    <row r="9" spans="1:35">
      <c r="A9" s="1124"/>
      <c r="B9" s="1124"/>
      <c r="C9" s="1124"/>
      <c r="D9" s="1125"/>
      <c r="E9" s="1993">
        <v>1401</v>
      </c>
      <c r="F9" s="1155" t="s">
        <v>22</v>
      </c>
      <c r="G9" s="1156"/>
      <c r="H9" s="1157">
        <f>SUM(H10:H15)</f>
        <v>120</v>
      </c>
      <c r="I9" s="1157">
        <f>SUM(I10:I15)</f>
        <v>37</v>
      </c>
      <c r="J9" s="1157">
        <f t="shared" ref="J9:J51" si="0">SUM(H9:I9)</f>
        <v>157</v>
      </c>
      <c r="K9" s="1158"/>
      <c r="L9" s="1159">
        <f>SUM(L10:L15)</f>
        <v>459</v>
      </c>
      <c r="M9" s="1159">
        <f>SUM(M10:M15)</f>
        <v>212</v>
      </c>
      <c r="N9" s="1160">
        <f t="shared" ref="N9:N51" si="1">SUM(L9:M9)</f>
        <v>671</v>
      </c>
      <c r="O9" s="1126"/>
      <c r="P9" s="1127"/>
    </row>
    <row r="10" spans="1:35" ht="12" customHeight="1">
      <c r="A10" s="1124">
        <v>1</v>
      </c>
      <c r="B10" s="1124">
        <v>1</v>
      </c>
      <c r="C10" s="1124">
        <v>11</v>
      </c>
      <c r="D10" s="1125"/>
      <c r="E10" s="1993"/>
      <c r="F10" s="1161" t="s">
        <v>629</v>
      </c>
      <c r="G10" s="1162"/>
      <c r="H10" s="1163">
        <v>33</v>
      </c>
      <c r="I10" s="1163">
        <v>12</v>
      </c>
      <c r="J10" s="1163">
        <f t="shared" si="0"/>
        <v>45</v>
      </c>
      <c r="K10" s="1163"/>
      <c r="L10" s="1164">
        <v>65</v>
      </c>
      <c r="M10" s="1164">
        <v>107</v>
      </c>
      <c r="N10" s="1165">
        <f t="shared" si="1"/>
        <v>172</v>
      </c>
      <c r="O10" s="1126"/>
      <c r="P10" s="1126"/>
    </row>
    <row r="11" spans="1:35" ht="12" customHeight="1">
      <c r="A11" s="1124">
        <v>1</v>
      </c>
      <c r="B11" s="1124">
        <v>1</v>
      </c>
      <c r="C11" s="1124">
        <v>5</v>
      </c>
      <c r="D11" s="1125"/>
      <c r="E11" s="1993"/>
      <c r="F11" s="1166" t="s">
        <v>24</v>
      </c>
      <c r="G11" s="1167"/>
      <c r="H11" s="1164">
        <v>29</v>
      </c>
      <c r="I11" s="1164">
        <v>6</v>
      </c>
      <c r="J11" s="1164">
        <f t="shared" si="0"/>
        <v>35</v>
      </c>
      <c r="K11" s="1164"/>
      <c r="L11" s="1164">
        <v>162</v>
      </c>
      <c r="M11" s="1164">
        <v>36</v>
      </c>
      <c r="N11" s="1168">
        <f t="shared" si="1"/>
        <v>198</v>
      </c>
      <c r="O11" s="1126"/>
      <c r="P11" s="1126"/>
    </row>
    <row r="12" spans="1:35" ht="12" customHeight="1">
      <c r="A12" s="1124">
        <v>1</v>
      </c>
      <c r="B12" s="1124">
        <v>1</v>
      </c>
      <c r="C12" s="1124">
        <v>12</v>
      </c>
      <c r="D12" s="1125"/>
      <c r="E12" s="1993"/>
      <c r="F12" s="1166" t="s">
        <v>25</v>
      </c>
      <c r="G12" s="1167"/>
      <c r="H12" s="1164">
        <v>24</v>
      </c>
      <c r="I12" s="1164">
        <v>4</v>
      </c>
      <c r="J12" s="1164">
        <f t="shared" si="0"/>
        <v>28</v>
      </c>
      <c r="K12" s="1164"/>
      <c r="L12" s="1164">
        <v>158</v>
      </c>
      <c r="M12" s="1164">
        <v>33</v>
      </c>
      <c r="N12" s="1168">
        <f t="shared" si="1"/>
        <v>191</v>
      </c>
      <c r="O12" s="1126"/>
      <c r="P12" s="1126"/>
    </row>
    <row r="13" spans="1:35" ht="12" customHeight="1">
      <c r="A13" s="1124">
        <v>1</v>
      </c>
      <c r="B13" s="1124">
        <v>1</v>
      </c>
      <c r="C13" s="1124">
        <v>2</v>
      </c>
      <c r="D13" s="1125"/>
      <c r="E13" s="1993"/>
      <c r="F13" s="1169" t="s">
        <v>26</v>
      </c>
      <c r="G13" s="1167"/>
      <c r="H13" s="1164">
        <v>15</v>
      </c>
      <c r="I13" s="1164">
        <v>7</v>
      </c>
      <c r="J13" s="1164">
        <f t="shared" si="0"/>
        <v>22</v>
      </c>
      <c r="K13" s="1164"/>
      <c r="L13" s="1164">
        <v>12</v>
      </c>
      <c r="M13" s="1164">
        <v>21</v>
      </c>
      <c r="N13" s="1168">
        <f t="shared" si="1"/>
        <v>33</v>
      </c>
      <c r="O13" s="1126"/>
      <c r="P13" s="1126"/>
    </row>
    <row r="14" spans="1:35" ht="12" customHeight="1">
      <c r="A14" s="1124">
        <v>1</v>
      </c>
      <c r="B14" s="1124">
        <v>1</v>
      </c>
      <c r="C14" s="1124">
        <v>4</v>
      </c>
      <c r="D14" s="1125"/>
      <c r="E14" s="1993"/>
      <c r="F14" s="1169" t="s">
        <v>27</v>
      </c>
      <c r="G14" s="1167"/>
      <c r="H14" s="1164">
        <v>13</v>
      </c>
      <c r="I14" s="1164">
        <v>2</v>
      </c>
      <c r="J14" s="1164">
        <f t="shared" si="0"/>
        <v>15</v>
      </c>
      <c r="K14" s="1164"/>
      <c r="L14" s="1164">
        <v>55</v>
      </c>
      <c r="M14" s="1164">
        <v>15</v>
      </c>
      <c r="N14" s="1168">
        <f t="shared" si="1"/>
        <v>70</v>
      </c>
      <c r="O14" s="1126"/>
      <c r="P14" s="1126"/>
    </row>
    <row r="15" spans="1:35" ht="12" customHeight="1">
      <c r="A15" s="1124">
        <v>1</v>
      </c>
      <c r="B15" s="1124">
        <v>1</v>
      </c>
      <c r="C15" s="1124">
        <v>1</v>
      </c>
      <c r="D15" s="1125"/>
      <c r="E15" s="1993"/>
      <c r="F15" s="1169" t="s">
        <v>28</v>
      </c>
      <c r="G15" s="1167"/>
      <c r="H15" s="1164">
        <v>6</v>
      </c>
      <c r="I15" s="1164">
        <v>6</v>
      </c>
      <c r="J15" s="1164">
        <f t="shared" si="0"/>
        <v>12</v>
      </c>
      <c r="K15" s="1164"/>
      <c r="L15" s="1164">
        <v>7</v>
      </c>
      <c r="M15" s="1164">
        <v>0</v>
      </c>
      <c r="N15" s="1168">
        <f t="shared" si="1"/>
        <v>7</v>
      </c>
      <c r="O15" s="1126"/>
      <c r="P15" s="1126"/>
    </row>
    <row r="16" spans="1:35">
      <c r="A16" s="1124"/>
      <c r="B16" s="1124"/>
      <c r="C16" s="1124"/>
      <c r="D16" s="1125"/>
      <c r="E16" s="1994">
        <v>1402</v>
      </c>
      <c r="F16" s="1170" t="s">
        <v>29</v>
      </c>
      <c r="G16" s="1171"/>
      <c r="H16" s="1172">
        <f>SUM(H17:H24)</f>
        <v>121</v>
      </c>
      <c r="I16" s="1172">
        <f>SUM(I17:I24)</f>
        <v>80</v>
      </c>
      <c r="J16" s="1173">
        <f t="shared" si="0"/>
        <v>201</v>
      </c>
      <c r="K16" s="1172"/>
      <c r="L16" s="1172">
        <f>SUM(L17:L24)</f>
        <v>478</v>
      </c>
      <c r="M16" s="1172">
        <f>SUM(M17:M24)</f>
        <v>273</v>
      </c>
      <c r="N16" s="1174">
        <f t="shared" si="1"/>
        <v>751</v>
      </c>
      <c r="O16" s="1126"/>
      <c r="P16" s="1126"/>
    </row>
    <row r="17" spans="1:16" ht="12" customHeight="1">
      <c r="A17" s="1124">
        <v>2</v>
      </c>
      <c r="B17" s="1124">
        <v>4</v>
      </c>
      <c r="C17" s="1124">
        <v>11</v>
      </c>
      <c r="D17" s="1125"/>
      <c r="E17" s="1994"/>
      <c r="F17" s="1166" t="s">
        <v>30</v>
      </c>
      <c r="G17" s="1167"/>
      <c r="H17" s="1164">
        <v>33</v>
      </c>
      <c r="I17" s="1164">
        <v>14</v>
      </c>
      <c r="J17" s="1163">
        <f t="shared" si="0"/>
        <v>47</v>
      </c>
      <c r="K17" s="1164"/>
      <c r="L17" s="1164">
        <v>258</v>
      </c>
      <c r="M17" s="1164">
        <v>115</v>
      </c>
      <c r="N17" s="1168">
        <f t="shared" si="1"/>
        <v>373</v>
      </c>
      <c r="O17" s="1126"/>
      <c r="P17" s="1126"/>
    </row>
    <row r="18" spans="1:16" ht="12" customHeight="1">
      <c r="A18" s="1124">
        <v>2</v>
      </c>
      <c r="B18" s="1124">
        <v>4</v>
      </c>
      <c r="C18" s="1124">
        <v>10</v>
      </c>
      <c r="D18" s="1125"/>
      <c r="E18" s="1994"/>
      <c r="F18" s="1166" t="s">
        <v>31</v>
      </c>
      <c r="G18" s="1167"/>
      <c r="H18" s="1164">
        <v>28</v>
      </c>
      <c r="I18" s="1164">
        <v>12</v>
      </c>
      <c r="J18" s="1164">
        <f t="shared" si="0"/>
        <v>40</v>
      </c>
      <c r="K18" s="1164"/>
      <c r="L18" s="1164">
        <v>92</v>
      </c>
      <c r="M18" s="1164">
        <v>33</v>
      </c>
      <c r="N18" s="1168">
        <f t="shared" si="1"/>
        <v>125</v>
      </c>
      <c r="O18" s="1126"/>
      <c r="P18" s="1126"/>
    </row>
    <row r="19" spans="1:16" ht="12" customHeight="1">
      <c r="A19" s="1124">
        <v>2</v>
      </c>
      <c r="B19" s="1124">
        <v>4</v>
      </c>
      <c r="C19" s="1124">
        <v>10</v>
      </c>
      <c r="D19" s="1125"/>
      <c r="E19" s="1994"/>
      <c r="F19" s="1166" t="s">
        <v>32</v>
      </c>
      <c r="G19" s="1167"/>
      <c r="H19" s="1164">
        <v>16</v>
      </c>
      <c r="I19" s="1164">
        <v>26</v>
      </c>
      <c r="J19" s="1164">
        <f t="shared" si="0"/>
        <v>42</v>
      </c>
      <c r="K19" s="1164"/>
      <c r="L19" s="1164">
        <v>45</v>
      </c>
      <c r="M19" s="1164">
        <v>75</v>
      </c>
      <c r="N19" s="1168">
        <f t="shared" si="1"/>
        <v>120</v>
      </c>
      <c r="O19" s="1126"/>
      <c r="P19" s="1126"/>
    </row>
    <row r="20" spans="1:16" ht="12" customHeight="1">
      <c r="A20" s="1124">
        <v>2</v>
      </c>
      <c r="B20" s="1124">
        <v>4</v>
      </c>
      <c r="C20" s="1124">
        <v>3</v>
      </c>
      <c r="D20" s="1125"/>
      <c r="E20" s="1994"/>
      <c r="F20" s="1166" t="s">
        <v>33</v>
      </c>
      <c r="G20" s="1167"/>
      <c r="H20" s="1164">
        <v>17</v>
      </c>
      <c r="I20" s="1164">
        <v>10</v>
      </c>
      <c r="J20" s="1164">
        <f t="shared" si="0"/>
        <v>27</v>
      </c>
      <c r="K20" s="1164"/>
      <c r="L20" s="1164">
        <v>28</v>
      </c>
      <c r="M20" s="1164">
        <v>13</v>
      </c>
      <c r="N20" s="1168">
        <f t="shared" si="1"/>
        <v>41</v>
      </c>
      <c r="O20" s="1126"/>
      <c r="P20" s="1126"/>
    </row>
    <row r="21" spans="1:16" ht="12" customHeight="1">
      <c r="A21" s="1124">
        <v>2</v>
      </c>
      <c r="B21" s="1124">
        <v>4</v>
      </c>
      <c r="C21" s="1124">
        <v>7</v>
      </c>
      <c r="D21" s="1125"/>
      <c r="E21" s="1994"/>
      <c r="F21" s="1166" t="s">
        <v>34</v>
      </c>
      <c r="G21" s="1167"/>
      <c r="H21" s="1164">
        <v>13</v>
      </c>
      <c r="I21" s="1164">
        <v>6</v>
      </c>
      <c r="J21" s="1164">
        <f t="shared" si="0"/>
        <v>19</v>
      </c>
      <c r="K21" s="1164"/>
      <c r="L21" s="1164">
        <v>5</v>
      </c>
      <c r="M21" s="1164">
        <v>8</v>
      </c>
      <c r="N21" s="1168">
        <f t="shared" si="1"/>
        <v>13</v>
      </c>
      <c r="O21" s="1126"/>
      <c r="P21" s="1126"/>
    </row>
    <row r="22" spans="1:16" ht="12" customHeight="1">
      <c r="A22" s="1124">
        <v>2</v>
      </c>
      <c r="B22" s="1124">
        <v>4</v>
      </c>
      <c r="C22" s="1124">
        <v>1</v>
      </c>
      <c r="D22" s="1125"/>
      <c r="E22" s="1994"/>
      <c r="F22" s="1166" t="s">
        <v>35</v>
      </c>
      <c r="G22" s="1167"/>
      <c r="H22" s="1164">
        <v>5</v>
      </c>
      <c r="I22" s="1164">
        <v>4</v>
      </c>
      <c r="J22" s="1164">
        <f t="shared" si="0"/>
        <v>9</v>
      </c>
      <c r="K22" s="1164"/>
      <c r="L22" s="1164">
        <v>11</v>
      </c>
      <c r="M22" s="1164">
        <v>8</v>
      </c>
      <c r="N22" s="1168">
        <f t="shared" si="1"/>
        <v>19</v>
      </c>
      <c r="O22" s="1126"/>
      <c r="P22" s="1126"/>
    </row>
    <row r="23" spans="1:16" ht="12" customHeight="1">
      <c r="A23" s="1124">
        <v>2</v>
      </c>
      <c r="B23" s="1124">
        <v>4</v>
      </c>
      <c r="C23" s="1124">
        <v>9</v>
      </c>
      <c r="D23" s="1125"/>
      <c r="E23" s="1994"/>
      <c r="F23" s="1166" t="s">
        <v>36</v>
      </c>
      <c r="G23" s="1167"/>
      <c r="H23" s="1164">
        <v>7</v>
      </c>
      <c r="I23" s="1164">
        <v>4</v>
      </c>
      <c r="J23" s="1164">
        <f t="shared" si="0"/>
        <v>11</v>
      </c>
      <c r="K23" s="1164"/>
      <c r="L23" s="1164">
        <v>38</v>
      </c>
      <c r="M23" s="1164">
        <v>21</v>
      </c>
      <c r="N23" s="1168">
        <f t="shared" si="1"/>
        <v>59</v>
      </c>
      <c r="O23" s="1126"/>
      <c r="P23" s="1126"/>
    </row>
    <row r="24" spans="1:16" ht="12" customHeight="1">
      <c r="A24" s="1124">
        <v>2</v>
      </c>
      <c r="B24" s="1124">
        <v>4</v>
      </c>
      <c r="C24" s="1124">
        <v>11</v>
      </c>
      <c r="D24" s="1125"/>
      <c r="E24" s="1994"/>
      <c r="F24" s="1169" t="s">
        <v>37</v>
      </c>
      <c r="G24" s="1167"/>
      <c r="H24" s="1164">
        <v>2</v>
      </c>
      <c r="I24" s="1164">
        <v>4</v>
      </c>
      <c r="J24" s="1164">
        <f t="shared" si="0"/>
        <v>6</v>
      </c>
      <c r="K24" s="1164"/>
      <c r="L24" s="1164">
        <v>1</v>
      </c>
      <c r="M24" s="1164">
        <v>0</v>
      </c>
      <c r="N24" s="1168">
        <f t="shared" si="1"/>
        <v>1</v>
      </c>
      <c r="O24" s="1126"/>
      <c r="P24" s="1126"/>
    </row>
    <row r="25" spans="1:16">
      <c r="A25" s="1124"/>
      <c r="B25" s="1124"/>
      <c r="C25" s="1124"/>
      <c r="D25" s="1125"/>
      <c r="E25" s="1994">
        <v>1403</v>
      </c>
      <c r="F25" s="1170" t="s">
        <v>38</v>
      </c>
      <c r="G25" s="1171"/>
      <c r="H25" s="1172">
        <f>SUM(H26:H28)</f>
        <v>11</v>
      </c>
      <c r="I25" s="1172">
        <f>SUM(I26:I28)</f>
        <v>42</v>
      </c>
      <c r="J25" s="1173">
        <f t="shared" si="0"/>
        <v>53</v>
      </c>
      <c r="K25" s="1172"/>
      <c r="L25" s="1172">
        <f>SUM(L26:L28)</f>
        <v>142</v>
      </c>
      <c r="M25" s="1172">
        <f>SUM(M26:M28)</f>
        <v>316</v>
      </c>
      <c r="N25" s="1174">
        <f t="shared" si="1"/>
        <v>458</v>
      </c>
      <c r="O25" s="1126"/>
      <c r="P25" s="1126"/>
    </row>
    <row r="26" spans="1:16" ht="12" customHeight="1">
      <c r="A26" s="1124">
        <v>3</v>
      </c>
      <c r="B26" s="1124">
        <v>5</v>
      </c>
      <c r="C26" s="1124">
        <v>11</v>
      </c>
      <c r="D26" s="1125"/>
      <c r="E26" s="1994"/>
      <c r="F26" s="1169" t="s">
        <v>39</v>
      </c>
      <c r="G26" s="1167"/>
      <c r="H26" s="1164">
        <v>6</v>
      </c>
      <c r="I26" s="1164">
        <v>22</v>
      </c>
      <c r="J26" s="1163">
        <f t="shared" si="0"/>
        <v>28</v>
      </c>
      <c r="K26" s="1164"/>
      <c r="L26" s="1164">
        <v>103</v>
      </c>
      <c r="M26" s="1164">
        <v>258</v>
      </c>
      <c r="N26" s="1168">
        <f t="shared" si="1"/>
        <v>361</v>
      </c>
      <c r="O26" s="1126"/>
      <c r="P26" s="1126"/>
    </row>
    <row r="27" spans="1:16" ht="12" customHeight="1">
      <c r="A27" s="1124">
        <v>3</v>
      </c>
      <c r="B27" s="1124">
        <v>5</v>
      </c>
      <c r="C27" s="1124">
        <v>8</v>
      </c>
      <c r="D27" s="1125"/>
      <c r="E27" s="1994"/>
      <c r="F27" s="1169" t="s">
        <v>40</v>
      </c>
      <c r="G27" s="1167"/>
      <c r="H27" s="1164">
        <v>2</v>
      </c>
      <c r="I27" s="1164">
        <v>5</v>
      </c>
      <c r="J27" s="1164">
        <f t="shared" si="0"/>
        <v>7</v>
      </c>
      <c r="K27" s="1164"/>
      <c r="L27" s="1164">
        <v>11</v>
      </c>
      <c r="M27" s="1164">
        <v>11</v>
      </c>
      <c r="N27" s="1168">
        <f t="shared" si="1"/>
        <v>22</v>
      </c>
      <c r="O27" s="1126"/>
      <c r="P27" s="1126"/>
    </row>
    <row r="28" spans="1:16" ht="12" customHeight="1">
      <c r="A28" s="1124">
        <v>3</v>
      </c>
      <c r="B28" s="1124">
        <v>5</v>
      </c>
      <c r="C28" s="1124">
        <v>10</v>
      </c>
      <c r="D28" s="1125"/>
      <c r="E28" s="1994"/>
      <c r="F28" s="1169" t="s">
        <v>41</v>
      </c>
      <c r="G28" s="1167"/>
      <c r="H28" s="1164">
        <v>3</v>
      </c>
      <c r="I28" s="1164">
        <v>15</v>
      </c>
      <c r="J28" s="1164">
        <f t="shared" si="0"/>
        <v>18</v>
      </c>
      <c r="K28" s="1164"/>
      <c r="L28" s="1164">
        <v>28</v>
      </c>
      <c r="M28" s="1164">
        <v>47</v>
      </c>
      <c r="N28" s="1168">
        <f t="shared" si="1"/>
        <v>75</v>
      </c>
      <c r="O28" s="1126"/>
      <c r="P28" s="1126"/>
    </row>
    <row r="29" spans="1:16">
      <c r="A29" s="1124"/>
      <c r="B29" s="1124"/>
      <c r="C29" s="1124"/>
      <c r="D29" s="1125"/>
      <c r="E29" s="1995">
        <v>1404</v>
      </c>
      <c r="F29" s="1170" t="s">
        <v>42</v>
      </c>
      <c r="G29" s="1171"/>
      <c r="H29" s="1172">
        <f>SUM(H30:H31)</f>
        <v>50</v>
      </c>
      <c r="I29" s="1172">
        <f>SUM(I30:I31)</f>
        <v>15</v>
      </c>
      <c r="J29" s="1173">
        <f t="shared" si="0"/>
        <v>65</v>
      </c>
      <c r="K29" s="1172"/>
      <c r="L29" s="1172">
        <f>SUM(L30:L31)</f>
        <v>73</v>
      </c>
      <c r="M29" s="1172">
        <f>SUM(M30:M31)</f>
        <v>32</v>
      </c>
      <c r="N29" s="1174">
        <f t="shared" si="1"/>
        <v>105</v>
      </c>
    </row>
    <row r="30" spans="1:16">
      <c r="A30" s="1124">
        <v>4</v>
      </c>
      <c r="B30" s="1124">
        <v>6</v>
      </c>
      <c r="C30" s="1124">
        <v>11</v>
      </c>
      <c r="D30" s="1125"/>
      <c r="E30" s="1995"/>
      <c r="F30" s="1166" t="s">
        <v>43</v>
      </c>
      <c r="G30" s="1167"/>
      <c r="H30" s="1164">
        <v>30</v>
      </c>
      <c r="I30" s="1164">
        <v>5</v>
      </c>
      <c r="J30" s="1163">
        <f t="shared" si="0"/>
        <v>35</v>
      </c>
      <c r="K30" s="1164"/>
      <c r="L30" s="1175">
        <v>0</v>
      </c>
      <c r="M30" s="1175">
        <v>0</v>
      </c>
      <c r="N30" s="1176">
        <f t="shared" si="1"/>
        <v>0</v>
      </c>
    </row>
    <row r="31" spans="1:16" ht="12.75" customHeight="1">
      <c r="A31" s="1124">
        <v>4</v>
      </c>
      <c r="B31" s="1124">
        <v>6</v>
      </c>
      <c r="C31" s="1124">
        <v>11</v>
      </c>
      <c r="D31" s="1125"/>
      <c r="E31" s="1995"/>
      <c r="F31" s="1166" t="s">
        <v>44</v>
      </c>
      <c r="G31" s="1167"/>
      <c r="H31" s="1164">
        <v>20</v>
      </c>
      <c r="I31" s="1164">
        <v>10</v>
      </c>
      <c r="J31" s="1177">
        <f t="shared" si="0"/>
        <v>30</v>
      </c>
      <c r="K31" s="1164"/>
      <c r="L31" s="1175">
        <v>73</v>
      </c>
      <c r="M31" s="1175">
        <v>32</v>
      </c>
      <c r="N31" s="1160">
        <f t="shared" si="1"/>
        <v>105</v>
      </c>
    </row>
    <row r="32" spans="1:16" ht="12.75" customHeight="1">
      <c r="A32" s="1124"/>
      <c r="B32" s="1124"/>
      <c r="C32" s="1124"/>
      <c r="D32" s="1125"/>
      <c r="E32" s="1994">
        <v>1405</v>
      </c>
      <c r="F32" s="1178" t="s">
        <v>45</v>
      </c>
      <c r="G32" s="1179"/>
      <c r="H32" s="1172">
        <f>SUM(H33:H36)</f>
        <v>49</v>
      </c>
      <c r="I32" s="1172">
        <f>SUM(I33:I36)</f>
        <v>46</v>
      </c>
      <c r="J32" s="1175">
        <f t="shared" si="0"/>
        <v>95</v>
      </c>
      <c r="K32" s="1180"/>
      <c r="L32" s="1172">
        <f>SUM(L33:L36)</f>
        <v>89</v>
      </c>
      <c r="M32" s="1172">
        <f>SUM(M33:M36)</f>
        <v>42</v>
      </c>
      <c r="N32" s="1160">
        <f t="shared" si="1"/>
        <v>131</v>
      </c>
    </row>
    <row r="33" spans="1:14" ht="12.75" customHeight="1">
      <c r="A33" s="1124">
        <v>5</v>
      </c>
      <c r="B33" s="1124">
        <v>4</v>
      </c>
      <c r="C33" s="1124">
        <v>8</v>
      </c>
      <c r="D33" s="1125"/>
      <c r="E33" s="1994"/>
      <c r="F33" s="1166" t="s">
        <v>46</v>
      </c>
      <c r="G33" s="1167"/>
      <c r="H33" s="1164">
        <v>20</v>
      </c>
      <c r="I33" s="1164">
        <v>13</v>
      </c>
      <c r="J33" s="1163">
        <f t="shared" si="0"/>
        <v>33</v>
      </c>
      <c r="K33" s="1164"/>
      <c r="L33" s="1164">
        <v>1</v>
      </c>
      <c r="M33" s="1164">
        <v>0</v>
      </c>
      <c r="N33" s="1168">
        <f t="shared" si="1"/>
        <v>1</v>
      </c>
    </row>
    <row r="34" spans="1:14" ht="12.75" customHeight="1">
      <c r="A34" s="1181">
        <v>5</v>
      </c>
      <c r="B34" s="1124">
        <v>4</v>
      </c>
      <c r="C34" s="1124">
        <v>8</v>
      </c>
      <c r="D34" s="1125"/>
      <c r="E34" s="1994"/>
      <c r="F34" s="1166" t="s">
        <v>47</v>
      </c>
      <c r="G34" s="1167"/>
      <c r="H34" s="1164">
        <v>10</v>
      </c>
      <c r="I34" s="1164">
        <v>10</v>
      </c>
      <c r="J34" s="1164">
        <f t="shared" si="0"/>
        <v>20</v>
      </c>
      <c r="K34" s="1164"/>
      <c r="L34" s="1164">
        <v>5</v>
      </c>
      <c r="M34" s="1164">
        <v>40</v>
      </c>
      <c r="N34" s="1168">
        <f t="shared" si="1"/>
        <v>45</v>
      </c>
    </row>
    <row r="35" spans="1:14" ht="12.75" customHeight="1">
      <c r="A35" s="1181">
        <v>5</v>
      </c>
      <c r="B35" s="1124">
        <v>5</v>
      </c>
      <c r="C35" s="1124">
        <v>11</v>
      </c>
      <c r="D35" s="1125"/>
      <c r="E35" s="1994"/>
      <c r="F35" s="1166" t="s">
        <v>48</v>
      </c>
      <c r="G35" s="1167"/>
      <c r="H35" s="1164">
        <v>18</v>
      </c>
      <c r="I35" s="1164">
        <v>20</v>
      </c>
      <c r="J35" s="1164">
        <f t="shared" si="0"/>
        <v>38</v>
      </c>
      <c r="K35" s="1164"/>
      <c r="L35" s="1164">
        <v>79</v>
      </c>
      <c r="M35" s="1164">
        <v>1</v>
      </c>
      <c r="N35" s="1168">
        <f t="shared" si="1"/>
        <v>80</v>
      </c>
    </row>
    <row r="36" spans="1:14" ht="12.75" customHeight="1">
      <c r="A36" s="1181">
        <v>5</v>
      </c>
      <c r="B36" s="1124">
        <v>4</v>
      </c>
      <c r="C36" s="1124">
        <v>8</v>
      </c>
      <c r="D36" s="1125"/>
      <c r="E36" s="1994"/>
      <c r="F36" s="1182" t="s">
        <v>49</v>
      </c>
      <c r="G36" s="1183"/>
      <c r="H36" s="1184">
        <v>1</v>
      </c>
      <c r="I36" s="1184">
        <v>3</v>
      </c>
      <c r="J36" s="1164">
        <f t="shared" si="0"/>
        <v>4</v>
      </c>
      <c r="K36" s="1184"/>
      <c r="L36" s="1164">
        <v>4</v>
      </c>
      <c r="M36" s="1164">
        <v>1</v>
      </c>
      <c r="N36" s="1168">
        <f t="shared" si="1"/>
        <v>5</v>
      </c>
    </row>
    <row r="37" spans="1:14" ht="12.75" customHeight="1">
      <c r="B37" s="1124"/>
      <c r="C37" s="1124"/>
      <c r="D37" s="1125"/>
      <c r="E37" s="1994">
        <v>1406</v>
      </c>
      <c r="F37" s="1170" t="s">
        <v>50</v>
      </c>
      <c r="G37" s="1171"/>
      <c r="H37" s="1172">
        <f>SUM(H38:H41)</f>
        <v>57</v>
      </c>
      <c r="I37" s="1172">
        <f>SUM(I38:I41)</f>
        <v>32</v>
      </c>
      <c r="J37" s="1173">
        <f t="shared" si="0"/>
        <v>89</v>
      </c>
      <c r="K37" s="1172"/>
      <c r="L37" s="1172">
        <f>SUM(L38:L41)</f>
        <v>75</v>
      </c>
      <c r="M37" s="1172">
        <f>SUM(M38:M41)</f>
        <v>41</v>
      </c>
      <c r="N37" s="1174">
        <f t="shared" si="1"/>
        <v>116</v>
      </c>
    </row>
    <row r="38" spans="1:14" ht="12.75" customHeight="1">
      <c r="A38" s="1181">
        <v>6</v>
      </c>
      <c r="B38" s="1124">
        <v>2</v>
      </c>
      <c r="C38" s="1124">
        <v>11</v>
      </c>
      <c r="D38" s="1125"/>
      <c r="E38" s="1994"/>
      <c r="F38" s="1166" t="s">
        <v>51</v>
      </c>
      <c r="G38" s="1167"/>
      <c r="H38" s="1164">
        <v>28</v>
      </c>
      <c r="I38" s="1164">
        <v>11</v>
      </c>
      <c r="J38" s="1163">
        <f t="shared" si="0"/>
        <v>39</v>
      </c>
      <c r="K38" s="1164"/>
      <c r="L38" s="1164">
        <v>1</v>
      </c>
      <c r="M38" s="1164">
        <v>0</v>
      </c>
      <c r="N38" s="1168">
        <f t="shared" si="1"/>
        <v>1</v>
      </c>
    </row>
    <row r="39" spans="1:14" ht="12.75" customHeight="1">
      <c r="A39" s="1181">
        <v>6</v>
      </c>
      <c r="B39" s="1124">
        <v>2</v>
      </c>
      <c r="C39" s="1124">
        <v>10</v>
      </c>
      <c r="D39" s="1125"/>
      <c r="E39" s="1994"/>
      <c r="F39" s="1166" t="s">
        <v>630</v>
      </c>
      <c r="G39" s="1167"/>
      <c r="H39" s="1164">
        <v>15</v>
      </c>
      <c r="I39" s="1164">
        <v>8</v>
      </c>
      <c r="J39" s="1164">
        <f t="shared" si="0"/>
        <v>23</v>
      </c>
      <c r="K39" s="1164"/>
      <c r="L39" s="1164">
        <v>62</v>
      </c>
      <c r="M39" s="1164">
        <v>24</v>
      </c>
      <c r="N39" s="1168">
        <f t="shared" si="1"/>
        <v>86</v>
      </c>
    </row>
    <row r="40" spans="1:14" ht="12.75" customHeight="1">
      <c r="A40" s="1181">
        <v>6</v>
      </c>
      <c r="B40" s="1124">
        <v>2</v>
      </c>
      <c r="C40" s="1124">
        <v>10</v>
      </c>
      <c r="D40" s="1125"/>
      <c r="E40" s="1994"/>
      <c r="F40" s="1166" t="s">
        <v>53</v>
      </c>
      <c r="G40" s="1167"/>
      <c r="H40" s="1164">
        <v>7</v>
      </c>
      <c r="I40" s="1164">
        <v>5</v>
      </c>
      <c r="J40" s="1164">
        <f t="shared" si="0"/>
        <v>12</v>
      </c>
      <c r="K40" s="1164"/>
      <c r="L40" s="1164">
        <v>11</v>
      </c>
      <c r="M40" s="1164">
        <v>17</v>
      </c>
      <c r="N40" s="1168">
        <f t="shared" si="1"/>
        <v>28</v>
      </c>
    </row>
    <row r="41" spans="1:14" ht="12.75" customHeight="1">
      <c r="A41" s="1181">
        <v>6</v>
      </c>
      <c r="B41" s="1124">
        <v>4</v>
      </c>
      <c r="C41" s="1124">
        <v>11</v>
      </c>
      <c r="D41" s="1125"/>
      <c r="E41" s="1994"/>
      <c r="F41" s="1166" t="s">
        <v>54</v>
      </c>
      <c r="G41" s="1167"/>
      <c r="H41" s="1164">
        <v>7</v>
      </c>
      <c r="I41" s="1164">
        <v>8</v>
      </c>
      <c r="J41" s="1164">
        <f t="shared" si="0"/>
        <v>15</v>
      </c>
      <c r="K41" s="1164"/>
      <c r="L41" s="1164">
        <v>1</v>
      </c>
      <c r="M41" s="1164">
        <v>0</v>
      </c>
      <c r="N41" s="1168">
        <f t="shared" si="1"/>
        <v>1</v>
      </c>
    </row>
    <row r="42" spans="1:14" ht="12.75" customHeight="1">
      <c r="B42" s="1124"/>
      <c r="C42" s="1124"/>
      <c r="D42" s="1125"/>
      <c r="E42" s="1990">
        <v>1407</v>
      </c>
      <c r="F42" s="1178" t="s">
        <v>55</v>
      </c>
      <c r="G42" s="1171"/>
      <c r="H42" s="1172">
        <f>SUM(H43:H44)</f>
        <v>16</v>
      </c>
      <c r="I42" s="1172">
        <f>SUM(I43:I44)</f>
        <v>7</v>
      </c>
      <c r="J42" s="1173">
        <f t="shared" si="0"/>
        <v>23</v>
      </c>
      <c r="K42" s="1172"/>
      <c r="L42" s="1172">
        <f>SUM(L43:L44)</f>
        <v>11</v>
      </c>
      <c r="M42" s="1172">
        <f>SUM(M43:M44)</f>
        <v>7</v>
      </c>
      <c r="N42" s="1174">
        <f t="shared" si="1"/>
        <v>18</v>
      </c>
    </row>
    <row r="43" spans="1:14" ht="12.75" customHeight="1">
      <c r="A43" s="1181">
        <v>7</v>
      </c>
      <c r="B43" s="1124">
        <v>3</v>
      </c>
      <c r="C43" s="1124">
        <v>11</v>
      </c>
      <c r="D43" s="1125"/>
      <c r="E43" s="1990"/>
      <c r="F43" s="1166" t="s">
        <v>56</v>
      </c>
      <c r="G43" s="1167"/>
      <c r="H43" s="1164">
        <v>15</v>
      </c>
      <c r="I43" s="1164">
        <v>2</v>
      </c>
      <c r="J43" s="1163">
        <f t="shared" si="0"/>
        <v>17</v>
      </c>
      <c r="K43" s="1164"/>
      <c r="L43" s="1164">
        <v>11</v>
      </c>
      <c r="M43" s="1164">
        <v>4</v>
      </c>
      <c r="N43" s="1168">
        <f t="shared" si="1"/>
        <v>15</v>
      </c>
    </row>
    <row r="44" spans="1:14" ht="12.75" customHeight="1">
      <c r="A44" s="1181">
        <v>7</v>
      </c>
      <c r="B44" s="1124">
        <v>6</v>
      </c>
      <c r="C44" s="1124">
        <v>10</v>
      </c>
      <c r="D44" s="1125"/>
      <c r="E44" s="1990"/>
      <c r="F44" s="1166" t="s">
        <v>57</v>
      </c>
      <c r="G44" s="1167"/>
      <c r="H44" s="1164">
        <v>1</v>
      </c>
      <c r="I44" s="1164">
        <v>5</v>
      </c>
      <c r="J44" s="1177">
        <f t="shared" si="0"/>
        <v>6</v>
      </c>
      <c r="K44" s="1164"/>
      <c r="L44" s="1164">
        <v>0</v>
      </c>
      <c r="M44" s="1164">
        <v>3</v>
      </c>
      <c r="N44" s="1185">
        <f t="shared" si="1"/>
        <v>3</v>
      </c>
    </row>
    <row r="45" spans="1:14" ht="12.75" customHeight="1">
      <c r="B45" s="1124"/>
      <c r="C45" s="1124"/>
      <c r="D45" s="1125"/>
      <c r="E45" s="1990">
        <v>1408</v>
      </c>
      <c r="F45" s="1178" t="s">
        <v>58</v>
      </c>
      <c r="G45" s="1186"/>
      <c r="H45" s="1172">
        <f>SUM(H46:H48)</f>
        <v>16</v>
      </c>
      <c r="I45" s="1172">
        <f>SUM(I46:I48)</f>
        <v>8</v>
      </c>
      <c r="J45" s="1175">
        <f t="shared" si="0"/>
        <v>24</v>
      </c>
      <c r="K45" s="1187"/>
      <c r="L45" s="1172">
        <f>SUM(L46:L48)</f>
        <v>68</v>
      </c>
      <c r="M45" s="1172">
        <f>SUM(M46:M48)</f>
        <v>60</v>
      </c>
      <c r="N45" s="1160">
        <f t="shared" si="1"/>
        <v>128</v>
      </c>
    </row>
    <row r="46" spans="1:14" ht="12.75" customHeight="1">
      <c r="A46" s="1181">
        <v>8</v>
      </c>
      <c r="B46" s="1124">
        <v>4</v>
      </c>
      <c r="C46" s="1124">
        <v>11</v>
      </c>
      <c r="D46" s="1125"/>
      <c r="E46" s="1990"/>
      <c r="F46" s="1169" t="s">
        <v>59</v>
      </c>
      <c r="G46" s="1167"/>
      <c r="H46" s="1164">
        <v>9</v>
      </c>
      <c r="I46" s="1164">
        <v>6</v>
      </c>
      <c r="J46" s="1163">
        <f t="shared" si="0"/>
        <v>15</v>
      </c>
      <c r="K46" s="1164"/>
      <c r="L46" s="1164">
        <v>51</v>
      </c>
      <c r="M46" s="1164">
        <v>47</v>
      </c>
      <c r="N46" s="1168">
        <f t="shared" si="1"/>
        <v>98</v>
      </c>
    </row>
    <row r="47" spans="1:14" ht="12" customHeight="1">
      <c r="A47" s="1181">
        <v>8</v>
      </c>
      <c r="B47" s="1181">
        <v>4</v>
      </c>
      <c r="C47" s="1181">
        <v>11</v>
      </c>
      <c r="E47" s="1990"/>
      <c r="F47" s="1169" t="s">
        <v>60</v>
      </c>
      <c r="G47" s="1167"/>
      <c r="H47" s="1164">
        <v>7</v>
      </c>
      <c r="I47" s="1164">
        <v>2</v>
      </c>
      <c r="J47" s="1164">
        <f t="shared" si="0"/>
        <v>9</v>
      </c>
      <c r="K47" s="1164"/>
      <c r="L47" s="1164">
        <v>17</v>
      </c>
      <c r="M47" s="1164">
        <v>13</v>
      </c>
      <c r="N47" s="1168">
        <f t="shared" si="1"/>
        <v>30</v>
      </c>
    </row>
    <row r="48" spans="1:14">
      <c r="A48" s="1181">
        <v>8</v>
      </c>
      <c r="B48" s="1181">
        <v>5</v>
      </c>
      <c r="C48" s="1181">
        <v>11</v>
      </c>
      <c r="E48" s="1990"/>
      <c r="F48" s="1166" t="s">
        <v>61</v>
      </c>
      <c r="G48" s="1167"/>
      <c r="H48" s="1164">
        <v>0</v>
      </c>
      <c r="I48" s="1164">
        <v>0</v>
      </c>
      <c r="J48" s="1164">
        <f t="shared" si="0"/>
        <v>0</v>
      </c>
      <c r="K48" s="1164"/>
      <c r="L48" s="1164">
        <v>0</v>
      </c>
      <c r="M48" s="1164">
        <v>0</v>
      </c>
      <c r="N48" s="1168">
        <f t="shared" si="1"/>
        <v>0</v>
      </c>
    </row>
    <row r="49" spans="1:14">
      <c r="E49" s="1991"/>
      <c r="F49" s="1178" t="s">
        <v>63</v>
      </c>
      <c r="G49" s="1171"/>
      <c r="H49" s="1172">
        <f>SUM(H50:H51)</f>
        <v>12</v>
      </c>
      <c r="I49" s="1172">
        <f>SUM(I50:I51)</f>
        <v>21</v>
      </c>
      <c r="J49" s="1173">
        <f t="shared" si="0"/>
        <v>33</v>
      </c>
      <c r="K49" s="1172"/>
      <c r="L49" s="1172">
        <f>SUM(L50:L51)</f>
        <v>37</v>
      </c>
      <c r="M49" s="1172">
        <f>SUM(M50:M51)</f>
        <v>112</v>
      </c>
      <c r="N49" s="1174">
        <f t="shared" si="1"/>
        <v>149</v>
      </c>
    </row>
    <row r="50" spans="1:14" ht="12.75" customHeight="1">
      <c r="A50" s="1181">
        <v>9</v>
      </c>
      <c r="B50" s="1181">
        <v>5</v>
      </c>
      <c r="C50" s="1181">
        <v>10</v>
      </c>
      <c r="E50" s="1991"/>
      <c r="F50" s="1189" t="s">
        <v>64</v>
      </c>
      <c r="G50" s="1190"/>
      <c r="H50" s="1191">
        <v>12</v>
      </c>
      <c r="I50" s="1191">
        <v>21</v>
      </c>
      <c r="J50" s="1163">
        <f t="shared" si="0"/>
        <v>33</v>
      </c>
      <c r="K50" s="1192"/>
      <c r="L50" s="1164">
        <v>37</v>
      </c>
      <c r="M50" s="1164">
        <v>112</v>
      </c>
      <c r="N50" s="1168">
        <f t="shared" si="1"/>
        <v>149</v>
      </c>
    </row>
    <row r="51" spans="1:14">
      <c r="A51" s="1181">
        <v>9</v>
      </c>
      <c r="B51" s="1181">
        <v>4</v>
      </c>
      <c r="C51" s="1181">
        <v>6</v>
      </c>
      <c r="E51" s="1991"/>
      <c r="F51" s="1193" t="s">
        <v>133</v>
      </c>
      <c r="G51" s="1193"/>
      <c r="H51" s="1177">
        <v>0</v>
      </c>
      <c r="I51" s="1177">
        <v>0</v>
      </c>
      <c r="J51" s="1177">
        <f t="shared" si="0"/>
        <v>0</v>
      </c>
      <c r="K51" s="1177"/>
      <c r="L51" s="1164">
        <v>0</v>
      </c>
      <c r="M51" s="1164">
        <v>0</v>
      </c>
      <c r="N51" s="1185">
        <f t="shared" si="1"/>
        <v>0</v>
      </c>
    </row>
    <row r="52" spans="1:14" ht="12.75" customHeight="1">
      <c r="F52" s="1992" t="s">
        <v>21</v>
      </c>
      <c r="G52" s="1992"/>
      <c r="H52" s="1194">
        <f>SUM(H9+H16+H25+H29+H32+H37+H42+H45+H49)</f>
        <v>452</v>
      </c>
      <c r="I52" s="1194">
        <f>SUM(I9+I16+I25+I29+I32+I37+I42+I45+I49)</f>
        <v>288</v>
      </c>
      <c r="J52" s="1194">
        <f>SUM(J9+J16+J25+J29+J32+J37+J42+J45+J49)</f>
        <v>740</v>
      </c>
      <c r="K52" s="1194"/>
      <c r="L52" s="1194">
        <f>SUM(L9+L16+L25+L29+L32+L37+L42+L45+L49)</f>
        <v>1432</v>
      </c>
      <c r="M52" s="1194">
        <f>SUM(M9+M16+M25+M29+M32+M37+M42+M45+M49)</f>
        <v>1095</v>
      </c>
      <c r="N52" s="1195">
        <f>SUM(N9+N16+N25+N29+N32+N37+N42+N45+N49)</f>
        <v>2527</v>
      </c>
    </row>
    <row r="53" spans="1:14" s="1198" customFormat="1" ht="12" customHeight="1">
      <c r="A53" s="1196"/>
      <c r="B53" s="1196"/>
      <c r="C53" s="1196"/>
      <c r="D53" s="1197"/>
      <c r="F53" s="1198" t="s">
        <v>631</v>
      </c>
      <c r="H53" s="1199"/>
      <c r="I53" s="1199"/>
      <c r="J53" s="1199"/>
      <c r="K53" s="1199"/>
      <c r="L53" s="1199"/>
      <c r="M53" s="1199"/>
      <c r="N53" s="1199"/>
    </row>
    <row r="54" spans="1:14" s="1198" customFormat="1" ht="12" customHeight="1">
      <c r="A54" s="1196"/>
      <c r="B54" s="1196"/>
      <c r="C54" s="1196"/>
      <c r="D54" s="1197"/>
      <c r="F54" s="1198" t="s">
        <v>632</v>
      </c>
      <c r="H54" s="1199"/>
      <c r="I54" s="1199"/>
      <c r="J54" s="1199"/>
      <c r="K54" s="1199"/>
      <c r="L54" s="1199"/>
      <c r="M54" s="1199"/>
      <c r="N54" s="1199"/>
    </row>
    <row r="55" spans="1:14" ht="9" customHeight="1"/>
    <row r="56" spans="1:14" ht="9" customHeight="1"/>
    <row r="57" spans="1:14" ht="9" customHeight="1"/>
    <row r="58" spans="1:14" ht="9" customHeight="1"/>
    <row r="59" spans="1:14" ht="9" customHeight="1"/>
    <row r="60" spans="1:14" ht="9" customHeight="1"/>
    <row r="61" spans="1:14" ht="9" customHeight="1"/>
    <row r="62" spans="1:14" ht="9" customHeight="1"/>
    <row r="63" spans="1:14" ht="9" customHeight="1"/>
    <row r="64" spans="1:14" ht="9" customHeight="1"/>
    <row r="65" spans="4:14" ht="9" customHeight="1">
      <c r="D65" s="1128"/>
      <c r="H65" s="1128"/>
      <c r="I65" s="1128"/>
      <c r="J65" s="1128"/>
      <c r="K65" s="1128"/>
      <c r="L65" s="1128"/>
      <c r="M65" s="1128"/>
      <c r="N65" s="1128"/>
    </row>
    <row r="66" spans="4:14" ht="9" customHeight="1">
      <c r="D66" s="1128"/>
      <c r="H66" s="1128"/>
      <c r="I66" s="1128"/>
      <c r="J66" s="1128"/>
      <c r="K66" s="1128"/>
      <c r="L66" s="1128"/>
      <c r="M66" s="1128"/>
      <c r="N66" s="1128"/>
    </row>
    <row r="67" spans="4:14" ht="9" customHeight="1">
      <c r="D67" s="1128"/>
      <c r="H67" s="1128"/>
      <c r="I67" s="1128"/>
      <c r="J67" s="1128"/>
      <c r="K67" s="1128"/>
      <c r="L67" s="1128"/>
      <c r="M67" s="1128"/>
      <c r="N67" s="1128"/>
    </row>
    <row r="68" spans="4:14" ht="9" customHeight="1">
      <c r="D68" s="1128"/>
      <c r="H68" s="1128"/>
      <c r="I68" s="1128"/>
      <c r="J68" s="1128"/>
      <c r="K68" s="1128"/>
      <c r="L68" s="1128"/>
      <c r="M68" s="1128"/>
      <c r="N68" s="1128"/>
    </row>
    <row r="69" spans="4:14" ht="9" customHeight="1">
      <c r="D69" s="1128"/>
      <c r="H69" s="1128"/>
      <c r="I69" s="1128"/>
      <c r="J69" s="1128"/>
      <c r="K69" s="1128"/>
      <c r="L69" s="1128"/>
      <c r="M69" s="1128"/>
      <c r="N69" s="1128"/>
    </row>
    <row r="70" spans="4:14" ht="9" customHeight="1">
      <c r="D70" s="1128"/>
      <c r="H70" s="1128"/>
      <c r="I70" s="1128"/>
      <c r="J70" s="1128"/>
      <c r="K70" s="1128"/>
      <c r="L70" s="1128"/>
      <c r="M70" s="1128"/>
      <c r="N70" s="1128"/>
    </row>
    <row r="71" spans="4:14" ht="9" customHeight="1">
      <c r="D71" s="1128"/>
      <c r="H71" s="1128"/>
      <c r="I71" s="1128"/>
      <c r="J71" s="1128"/>
      <c r="K71" s="1128"/>
      <c r="L71" s="1128"/>
      <c r="M71" s="1128"/>
      <c r="N71" s="1128"/>
    </row>
    <row r="72" spans="4:14" ht="9" customHeight="1">
      <c r="D72" s="1128"/>
      <c r="H72" s="1128"/>
      <c r="I72" s="1128"/>
      <c r="J72" s="1128"/>
      <c r="K72" s="1128"/>
      <c r="L72" s="1128"/>
      <c r="M72" s="1128"/>
      <c r="N72" s="1128"/>
    </row>
    <row r="73" spans="4:14" ht="9" customHeight="1">
      <c r="D73" s="1128"/>
      <c r="H73" s="1128"/>
      <c r="I73" s="1128"/>
      <c r="J73" s="1128"/>
      <c r="K73" s="1128"/>
      <c r="L73" s="1128"/>
      <c r="M73" s="1128"/>
      <c r="N73" s="1128"/>
    </row>
    <row r="74" spans="4:14" ht="9" customHeight="1">
      <c r="D74" s="1128"/>
      <c r="H74" s="1128"/>
      <c r="I74" s="1128"/>
      <c r="J74" s="1128"/>
      <c r="K74" s="1128"/>
      <c r="L74" s="1128"/>
      <c r="M74" s="1128"/>
      <c r="N74" s="1128"/>
    </row>
    <row r="75" spans="4:14" ht="9" customHeight="1">
      <c r="D75" s="1128"/>
      <c r="H75" s="1128"/>
      <c r="I75" s="1128"/>
      <c r="J75" s="1128"/>
      <c r="K75" s="1128"/>
      <c r="L75" s="1128"/>
      <c r="M75" s="1128"/>
      <c r="N75" s="1128"/>
    </row>
    <row r="76" spans="4:14" ht="9" customHeight="1">
      <c r="D76" s="1128"/>
      <c r="H76" s="1128"/>
      <c r="I76" s="1128"/>
      <c r="J76" s="1128"/>
      <c r="K76" s="1128"/>
      <c r="L76" s="1128"/>
      <c r="M76" s="1128"/>
      <c r="N76" s="1128"/>
    </row>
    <row r="77" spans="4:14" ht="9" customHeight="1">
      <c r="D77" s="1128"/>
      <c r="H77" s="1128"/>
      <c r="I77" s="1128"/>
      <c r="J77" s="1128"/>
      <c r="K77" s="1128"/>
      <c r="L77" s="1128"/>
      <c r="M77" s="1128"/>
      <c r="N77" s="1128"/>
    </row>
    <row r="78" spans="4:14" ht="9" customHeight="1">
      <c r="D78" s="1128"/>
      <c r="H78" s="1128"/>
      <c r="I78" s="1128"/>
      <c r="J78" s="1128"/>
      <c r="K78" s="1128"/>
      <c r="L78" s="1128"/>
      <c r="M78" s="1128"/>
      <c r="N78" s="1128"/>
    </row>
    <row r="79" spans="4:14" ht="9" customHeight="1">
      <c r="D79" s="1128"/>
      <c r="H79" s="1128"/>
      <c r="I79" s="1128"/>
      <c r="J79" s="1128"/>
      <c r="K79" s="1128"/>
      <c r="L79" s="1128"/>
      <c r="M79" s="1128"/>
      <c r="N79" s="1128"/>
    </row>
    <row r="80" spans="4:14" ht="9" customHeight="1">
      <c r="D80" s="1128"/>
      <c r="H80" s="1128"/>
      <c r="I80" s="1128"/>
      <c r="J80" s="1128"/>
      <c r="K80" s="1128"/>
      <c r="L80" s="1128"/>
      <c r="M80" s="1128"/>
      <c r="N80" s="1128"/>
    </row>
    <row r="81" spans="4:14" ht="9" customHeight="1">
      <c r="D81" s="1128"/>
      <c r="H81" s="1128"/>
      <c r="I81" s="1128"/>
      <c r="J81" s="1128"/>
      <c r="K81" s="1128"/>
      <c r="L81" s="1128"/>
      <c r="M81" s="1128"/>
      <c r="N81" s="1128"/>
    </row>
    <row r="82" spans="4:14" ht="9" customHeight="1">
      <c r="D82" s="1128"/>
      <c r="H82" s="1128"/>
      <c r="I82" s="1128"/>
      <c r="J82" s="1128"/>
      <c r="K82" s="1128"/>
      <c r="L82" s="1128"/>
      <c r="M82" s="1128"/>
      <c r="N82" s="1128"/>
    </row>
    <row r="83" spans="4:14" ht="9" customHeight="1">
      <c r="D83" s="1128"/>
      <c r="H83" s="1128"/>
      <c r="I83" s="1128"/>
      <c r="J83" s="1128"/>
      <c r="K83" s="1128"/>
      <c r="L83" s="1128"/>
      <c r="M83" s="1128"/>
      <c r="N83" s="1128"/>
    </row>
    <row r="84" spans="4:14" ht="9" customHeight="1">
      <c r="D84" s="1128"/>
      <c r="H84" s="1128"/>
      <c r="I84" s="1128"/>
      <c r="J84" s="1128"/>
      <c r="K84" s="1128"/>
      <c r="L84" s="1128"/>
      <c r="M84" s="1128"/>
      <c r="N84" s="1128"/>
    </row>
    <row r="85" spans="4:14" ht="9" customHeight="1">
      <c r="D85" s="1128"/>
      <c r="H85" s="1128"/>
      <c r="I85" s="1128"/>
      <c r="J85" s="1128"/>
      <c r="K85" s="1128"/>
      <c r="L85" s="1128"/>
      <c r="M85" s="1128"/>
      <c r="N85" s="1128"/>
    </row>
    <row r="86" spans="4:14" ht="9" customHeight="1">
      <c r="D86" s="1128"/>
      <c r="H86" s="1128"/>
      <c r="I86" s="1128"/>
      <c r="J86" s="1128"/>
      <c r="K86" s="1128"/>
      <c r="L86" s="1128"/>
      <c r="M86" s="1128"/>
      <c r="N86" s="1128"/>
    </row>
    <row r="87" spans="4:14" ht="9" customHeight="1">
      <c r="D87" s="1128"/>
      <c r="H87" s="1128"/>
      <c r="I87" s="1128"/>
      <c r="J87" s="1128"/>
      <c r="K87" s="1128"/>
      <c r="L87" s="1128"/>
      <c r="M87" s="1128"/>
      <c r="N87" s="1128"/>
    </row>
    <row r="88" spans="4:14" ht="9" customHeight="1">
      <c r="D88" s="1128"/>
      <c r="H88" s="1128"/>
      <c r="I88" s="1128"/>
      <c r="J88" s="1128"/>
      <c r="K88" s="1128"/>
      <c r="L88" s="1128"/>
      <c r="M88" s="1128"/>
      <c r="N88" s="1128"/>
    </row>
    <row r="89" spans="4:14" ht="9" customHeight="1">
      <c r="D89" s="1128"/>
      <c r="H89" s="1128"/>
      <c r="I89" s="1128"/>
      <c r="J89" s="1128"/>
      <c r="K89" s="1128"/>
      <c r="L89" s="1128"/>
      <c r="M89" s="1128"/>
      <c r="N89" s="1128"/>
    </row>
    <row r="90" spans="4:14" ht="9" customHeight="1">
      <c r="D90" s="1128"/>
      <c r="H90" s="1128"/>
      <c r="I90" s="1128"/>
      <c r="J90" s="1128"/>
      <c r="K90" s="1128"/>
      <c r="L90" s="1128"/>
      <c r="M90" s="1128"/>
      <c r="N90" s="1128"/>
    </row>
    <row r="91" spans="4:14" ht="9" customHeight="1">
      <c r="D91" s="1128"/>
      <c r="H91" s="1128"/>
      <c r="I91" s="1128"/>
      <c r="J91" s="1128"/>
      <c r="K91" s="1128"/>
      <c r="L91" s="1128"/>
      <c r="M91" s="1128"/>
      <c r="N91" s="1128"/>
    </row>
    <row r="92" spans="4:14" ht="9" customHeight="1">
      <c r="D92" s="1128"/>
      <c r="H92" s="1128"/>
      <c r="I92" s="1128"/>
      <c r="J92" s="1128"/>
      <c r="K92" s="1128"/>
      <c r="L92" s="1128"/>
      <c r="M92" s="1128"/>
      <c r="N92" s="1128"/>
    </row>
    <row r="93" spans="4:14" ht="9" customHeight="1">
      <c r="D93" s="1128"/>
      <c r="H93" s="1128"/>
      <c r="I93" s="1128"/>
      <c r="J93" s="1128"/>
      <c r="K93" s="1128"/>
      <c r="L93" s="1128"/>
      <c r="M93" s="1128"/>
      <c r="N93" s="1128"/>
    </row>
    <row r="94" spans="4:14" ht="9" customHeight="1">
      <c r="D94" s="1128"/>
      <c r="H94" s="1128"/>
      <c r="I94" s="1128"/>
      <c r="J94" s="1128"/>
      <c r="K94" s="1128"/>
      <c r="L94" s="1128"/>
      <c r="M94" s="1128"/>
      <c r="N94" s="1128"/>
    </row>
    <row r="95" spans="4:14" ht="9" customHeight="1">
      <c r="D95" s="1128"/>
      <c r="H95" s="1128"/>
      <c r="I95" s="1128"/>
      <c r="J95" s="1128"/>
      <c r="K95" s="1128"/>
      <c r="L95" s="1128"/>
      <c r="M95" s="1128"/>
      <c r="N95" s="1128"/>
    </row>
    <row r="96" spans="4:14" ht="9" customHeight="1">
      <c r="D96" s="1128"/>
      <c r="H96" s="1128"/>
      <c r="I96" s="1128"/>
      <c r="J96" s="1128"/>
      <c r="K96" s="1128"/>
      <c r="L96" s="1128"/>
      <c r="M96" s="1128"/>
      <c r="N96" s="1128"/>
    </row>
    <row r="97" spans="4:14" ht="9" customHeight="1">
      <c r="D97" s="1128"/>
      <c r="H97" s="1128"/>
      <c r="I97" s="1128"/>
      <c r="J97" s="1128"/>
      <c r="K97" s="1128"/>
      <c r="L97" s="1128"/>
      <c r="M97" s="1128"/>
      <c r="N97" s="1128"/>
    </row>
    <row r="98" spans="4:14" ht="9" customHeight="1">
      <c r="D98" s="1128"/>
      <c r="H98" s="1128"/>
      <c r="I98" s="1128"/>
      <c r="J98" s="1128"/>
      <c r="K98" s="1128"/>
      <c r="L98" s="1128"/>
      <c r="M98" s="1128"/>
      <c r="N98" s="1128"/>
    </row>
    <row r="99" spans="4:14" ht="9" customHeight="1">
      <c r="D99" s="1128"/>
      <c r="H99" s="1128"/>
      <c r="I99" s="1128"/>
      <c r="J99" s="1128"/>
      <c r="K99" s="1128"/>
      <c r="L99" s="1128"/>
      <c r="M99" s="1128"/>
      <c r="N99" s="1128"/>
    </row>
    <row r="100" spans="4:14" ht="9" customHeight="1">
      <c r="D100" s="1128"/>
      <c r="H100" s="1128"/>
      <c r="I100" s="1128"/>
      <c r="J100" s="1128"/>
      <c r="K100" s="1128"/>
      <c r="L100" s="1128"/>
      <c r="M100" s="1128"/>
      <c r="N100" s="1128"/>
    </row>
    <row r="101" spans="4:14" ht="9" customHeight="1">
      <c r="D101" s="1128"/>
      <c r="H101" s="1128"/>
      <c r="I101" s="1128"/>
      <c r="J101" s="1128"/>
      <c r="K101" s="1128"/>
      <c r="L101" s="1128"/>
      <c r="M101" s="1128"/>
      <c r="N101" s="1128"/>
    </row>
    <row r="102" spans="4:14" ht="9" customHeight="1">
      <c r="D102" s="1128"/>
      <c r="H102" s="1128"/>
      <c r="I102" s="1128"/>
      <c r="J102" s="1128"/>
      <c r="K102" s="1128"/>
      <c r="L102" s="1128"/>
      <c r="M102" s="1128"/>
      <c r="N102" s="1128"/>
    </row>
    <row r="103" spans="4:14" ht="9" customHeight="1">
      <c r="D103" s="1128"/>
      <c r="H103" s="1128"/>
      <c r="I103" s="1128"/>
      <c r="J103" s="1128"/>
      <c r="K103" s="1128"/>
      <c r="L103" s="1128"/>
      <c r="M103" s="1128"/>
      <c r="N103" s="1128"/>
    </row>
    <row r="104" spans="4:14" ht="9" customHeight="1">
      <c r="D104" s="1128"/>
      <c r="H104" s="1128"/>
      <c r="I104" s="1128"/>
      <c r="J104" s="1128"/>
      <c r="K104" s="1128"/>
      <c r="L104" s="1128"/>
      <c r="M104" s="1128"/>
      <c r="N104" s="1128"/>
    </row>
    <row r="105" spans="4:14" ht="9" customHeight="1">
      <c r="D105" s="1128"/>
      <c r="H105" s="1128"/>
      <c r="I105" s="1128"/>
      <c r="J105" s="1128"/>
      <c r="K105" s="1128"/>
      <c r="L105" s="1128"/>
      <c r="M105" s="1128"/>
      <c r="N105" s="1128"/>
    </row>
    <row r="106" spans="4:14" ht="9" customHeight="1">
      <c r="D106" s="1128"/>
      <c r="H106" s="1128"/>
      <c r="I106" s="1128"/>
      <c r="J106" s="1128"/>
      <c r="K106" s="1128"/>
      <c r="L106" s="1128"/>
      <c r="M106" s="1128"/>
      <c r="N106" s="1128"/>
    </row>
    <row r="107" spans="4:14" ht="9" customHeight="1">
      <c r="D107" s="1128"/>
      <c r="H107" s="1128"/>
      <c r="I107" s="1128"/>
      <c r="J107" s="1128"/>
      <c r="K107" s="1128"/>
      <c r="L107" s="1128"/>
      <c r="M107" s="1128"/>
      <c r="N107" s="1128"/>
    </row>
    <row r="108" spans="4:14" ht="9" customHeight="1">
      <c r="D108" s="1128"/>
      <c r="H108" s="1128"/>
      <c r="I108" s="1128"/>
      <c r="J108" s="1128"/>
      <c r="K108" s="1128"/>
      <c r="L108" s="1128"/>
      <c r="M108" s="1128"/>
      <c r="N108" s="1128"/>
    </row>
    <row r="109" spans="4:14" ht="9" customHeight="1">
      <c r="D109" s="1128"/>
      <c r="H109" s="1128"/>
      <c r="I109" s="1128"/>
      <c r="J109" s="1128"/>
      <c r="K109" s="1128"/>
      <c r="L109" s="1128"/>
      <c r="M109" s="1128"/>
      <c r="N109" s="1128"/>
    </row>
    <row r="110" spans="4:14" ht="9" customHeight="1">
      <c r="D110" s="1128"/>
      <c r="H110" s="1128"/>
      <c r="I110" s="1128"/>
      <c r="J110" s="1128"/>
      <c r="K110" s="1128"/>
      <c r="L110" s="1128"/>
      <c r="M110" s="1128"/>
      <c r="N110" s="1128"/>
    </row>
    <row r="111" spans="4:14" ht="9" customHeight="1">
      <c r="D111" s="1128"/>
      <c r="H111" s="1128"/>
      <c r="I111" s="1128"/>
      <c r="J111" s="1128"/>
      <c r="K111" s="1128"/>
      <c r="L111" s="1128"/>
      <c r="M111" s="1128"/>
      <c r="N111" s="1128"/>
    </row>
    <row r="112" spans="4:14" ht="9" customHeight="1">
      <c r="D112" s="1128"/>
      <c r="H112" s="1128"/>
      <c r="I112" s="1128"/>
      <c r="J112" s="1128"/>
      <c r="K112" s="1128"/>
      <c r="L112" s="1128"/>
      <c r="M112" s="1128"/>
      <c r="N112" s="1128"/>
    </row>
    <row r="113" spans="4:14" ht="9" customHeight="1">
      <c r="D113" s="1128"/>
      <c r="H113" s="1128"/>
      <c r="I113" s="1128"/>
      <c r="J113" s="1128"/>
      <c r="K113" s="1128"/>
      <c r="L113" s="1128"/>
      <c r="M113" s="1128"/>
      <c r="N113" s="1128"/>
    </row>
    <row r="114" spans="4:14" ht="9" customHeight="1">
      <c r="D114" s="1128"/>
      <c r="H114" s="1128"/>
      <c r="I114" s="1128"/>
      <c r="J114" s="1128"/>
      <c r="K114" s="1128"/>
      <c r="L114" s="1128"/>
      <c r="M114" s="1128"/>
      <c r="N114" s="1128"/>
    </row>
    <row r="115" spans="4:14" ht="9" customHeight="1">
      <c r="D115" s="1128"/>
      <c r="H115" s="1128"/>
      <c r="I115" s="1128"/>
      <c r="J115" s="1128"/>
      <c r="K115" s="1128"/>
      <c r="L115" s="1128"/>
      <c r="M115" s="1128"/>
      <c r="N115" s="1128"/>
    </row>
    <row r="116" spans="4:14" ht="9" customHeight="1">
      <c r="D116" s="1128"/>
      <c r="H116" s="1128"/>
      <c r="I116" s="1128"/>
      <c r="J116" s="1128"/>
      <c r="K116" s="1128"/>
      <c r="L116" s="1128"/>
      <c r="M116" s="1128"/>
      <c r="N116" s="1128"/>
    </row>
    <row r="117" spans="4:14" ht="9" customHeight="1">
      <c r="D117" s="1128"/>
      <c r="H117" s="1128"/>
      <c r="I117" s="1128"/>
      <c r="J117" s="1128"/>
      <c r="K117" s="1128"/>
      <c r="L117" s="1128"/>
      <c r="M117" s="1128"/>
      <c r="N117" s="1128"/>
    </row>
    <row r="118" spans="4:14" ht="9" customHeight="1">
      <c r="D118" s="1128"/>
      <c r="H118" s="1128"/>
      <c r="I118" s="1128"/>
      <c r="J118" s="1128"/>
      <c r="K118" s="1128"/>
      <c r="L118" s="1128"/>
      <c r="M118" s="1128"/>
      <c r="N118" s="1128"/>
    </row>
    <row r="119" spans="4:14" ht="9" customHeight="1">
      <c r="D119" s="1128"/>
      <c r="H119" s="1128"/>
      <c r="I119" s="1128"/>
      <c r="J119" s="1128"/>
      <c r="K119" s="1128"/>
      <c r="L119" s="1128"/>
      <c r="M119" s="1128"/>
      <c r="N119" s="1128"/>
    </row>
    <row r="120" spans="4:14" ht="9" customHeight="1">
      <c r="D120" s="1128"/>
      <c r="H120" s="1128"/>
      <c r="I120" s="1128"/>
      <c r="J120" s="1128"/>
      <c r="K120" s="1128"/>
      <c r="L120" s="1128"/>
      <c r="M120" s="1128"/>
      <c r="N120" s="1128"/>
    </row>
    <row r="121" spans="4:14" ht="9" customHeight="1">
      <c r="D121" s="1128"/>
      <c r="H121" s="1128"/>
      <c r="I121" s="1128"/>
      <c r="J121" s="1128"/>
      <c r="K121" s="1128"/>
      <c r="L121" s="1128"/>
      <c r="M121" s="1128"/>
      <c r="N121" s="1128"/>
    </row>
    <row r="122" spans="4:14" ht="9" customHeight="1">
      <c r="D122" s="1128"/>
      <c r="H122" s="1128"/>
      <c r="I122" s="1128"/>
      <c r="J122" s="1128"/>
      <c r="K122" s="1128"/>
      <c r="L122" s="1128"/>
      <c r="M122" s="1128"/>
      <c r="N122" s="1128"/>
    </row>
    <row r="123" spans="4:14" ht="9" customHeight="1">
      <c r="D123" s="1128"/>
      <c r="H123" s="1128"/>
      <c r="I123" s="1128"/>
      <c r="J123" s="1128"/>
      <c r="K123" s="1128"/>
      <c r="L123" s="1128"/>
      <c r="M123" s="1128"/>
      <c r="N123" s="1128"/>
    </row>
    <row r="124" spans="4:14" ht="9" customHeight="1">
      <c r="D124" s="1128"/>
      <c r="H124" s="1128"/>
      <c r="I124" s="1128"/>
      <c r="J124" s="1128"/>
      <c r="K124" s="1128"/>
      <c r="L124" s="1128"/>
      <c r="M124" s="1128"/>
      <c r="N124" s="1128"/>
    </row>
    <row r="125" spans="4:14" ht="9" customHeight="1">
      <c r="D125" s="1128"/>
      <c r="H125" s="1128"/>
      <c r="I125" s="1128"/>
      <c r="J125" s="1128"/>
      <c r="K125" s="1128"/>
      <c r="L125" s="1128"/>
      <c r="M125" s="1128"/>
      <c r="N125" s="1128"/>
    </row>
    <row r="126" spans="4:14" ht="9" customHeight="1">
      <c r="D126" s="1128"/>
      <c r="H126" s="1128"/>
      <c r="I126" s="1128"/>
      <c r="J126" s="1128"/>
      <c r="K126" s="1128"/>
      <c r="L126" s="1128"/>
      <c r="M126" s="1128"/>
      <c r="N126" s="1128"/>
    </row>
    <row r="127" spans="4:14" ht="9" customHeight="1">
      <c r="D127" s="1128"/>
      <c r="H127" s="1128"/>
      <c r="I127" s="1128"/>
      <c r="J127" s="1128"/>
      <c r="K127" s="1128"/>
      <c r="L127" s="1128"/>
      <c r="M127" s="1128"/>
      <c r="N127" s="1128"/>
    </row>
    <row r="128" spans="4:14" ht="9" customHeight="1">
      <c r="D128" s="1128"/>
      <c r="H128" s="1128"/>
      <c r="I128" s="1128"/>
      <c r="J128" s="1128"/>
      <c r="K128" s="1128"/>
      <c r="L128" s="1128"/>
      <c r="M128" s="1128"/>
      <c r="N128" s="1128"/>
    </row>
    <row r="129" spans="4:14" ht="9" customHeight="1">
      <c r="D129" s="1128"/>
      <c r="H129" s="1128"/>
      <c r="I129" s="1128"/>
      <c r="J129" s="1128"/>
      <c r="K129" s="1128"/>
      <c r="L129" s="1128"/>
      <c r="M129" s="1128"/>
      <c r="N129" s="1128"/>
    </row>
    <row r="130" spans="4:14" ht="9" customHeight="1">
      <c r="D130" s="1128"/>
      <c r="H130" s="1128"/>
      <c r="I130" s="1128"/>
      <c r="J130" s="1128"/>
      <c r="K130" s="1128"/>
      <c r="L130" s="1128"/>
      <c r="M130" s="1128"/>
      <c r="N130" s="1128"/>
    </row>
    <row r="131" spans="4:14" ht="9" customHeight="1">
      <c r="D131" s="1128"/>
      <c r="H131" s="1128"/>
      <c r="I131" s="1128"/>
      <c r="J131" s="1128"/>
      <c r="K131" s="1128"/>
      <c r="L131" s="1128"/>
      <c r="M131" s="1128"/>
      <c r="N131" s="1128"/>
    </row>
    <row r="132" spans="4:14" ht="9" customHeight="1">
      <c r="D132" s="1128"/>
      <c r="H132" s="1128"/>
      <c r="I132" s="1128"/>
      <c r="J132" s="1128"/>
      <c r="K132" s="1128"/>
      <c r="L132" s="1128"/>
      <c r="M132" s="1128"/>
      <c r="N132" s="1128"/>
    </row>
    <row r="133" spans="4:14" ht="9" customHeight="1">
      <c r="D133" s="1128"/>
      <c r="H133" s="1128"/>
      <c r="I133" s="1128"/>
      <c r="J133" s="1128"/>
      <c r="K133" s="1128"/>
      <c r="L133" s="1128"/>
      <c r="M133" s="1128"/>
      <c r="N133" s="1128"/>
    </row>
    <row r="134" spans="4:14" ht="9" customHeight="1">
      <c r="D134" s="1128"/>
      <c r="H134" s="1128"/>
      <c r="I134" s="1128"/>
      <c r="J134" s="1128"/>
      <c r="K134" s="1128"/>
      <c r="L134" s="1128"/>
      <c r="M134" s="1128"/>
      <c r="N134" s="1128"/>
    </row>
    <row r="135" spans="4:14" ht="9" customHeight="1">
      <c r="D135" s="1128"/>
      <c r="H135" s="1128"/>
      <c r="I135" s="1128"/>
      <c r="J135" s="1128"/>
      <c r="K135" s="1128"/>
      <c r="L135" s="1128"/>
      <c r="M135" s="1128"/>
      <c r="N135" s="1128"/>
    </row>
    <row r="136" spans="4:14" ht="9" customHeight="1">
      <c r="D136" s="1128"/>
      <c r="H136" s="1128"/>
      <c r="I136" s="1128"/>
      <c r="J136" s="1128"/>
      <c r="K136" s="1128"/>
      <c r="L136" s="1128"/>
      <c r="M136" s="1128"/>
      <c r="N136" s="1128"/>
    </row>
    <row r="137" spans="4:14" ht="9" customHeight="1">
      <c r="D137" s="1128"/>
      <c r="H137" s="1128"/>
      <c r="I137" s="1128"/>
      <c r="J137" s="1128"/>
      <c r="K137" s="1128"/>
      <c r="L137" s="1128"/>
      <c r="M137" s="1128"/>
      <c r="N137" s="1128"/>
    </row>
    <row r="138" spans="4:14" ht="9" customHeight="1">
      <c r="D138" s="1128"/>
      <c r="H138" s="1128"/>
      <c r="I138" s="1128"/>
      <c r="J138" s="1128"/>
      <c r="K138" s="1128"/>
      <c r="L138" s="1128"/>
      <c r="M138" s="1128"/>
      <c r="N138" s="1128"/>
    </row>
    <row r="139" spans="4:14" ht="9" customHeight="1">
      <c r="D139" s="1128"/>
      <c r="H139" s="1128"/>
      <c r="I139" s="1128"/>
      <c r="J139" s="1128"/>
      <c r="K139" s="1128"/>
      <c r="L139" s="1128"/>
      <c r="M139" s="1128"/>
      <c r="N139" s="1128"/>
    </row>
    <row r="140" spans="4:14" ht="9" customHeight="1">
      <c r="D140" s="1128"/>
      <c r="H140" s="1128"/>
      <c r="I140" s="1128"/>
      <c r="J140" s="1128"/>
      <c r="K140" s="1128"/>
      <c r="L140" s="1128"/>
      <c r="M140" s="1128"/>
      <c r="N140" s="1128"/>
    </row>
    <row r="141" spans="4:14" ht="9" customHeight="1">
      <c r="D141" s="1128"/>
      <c r="H141" s="1128"/>
      <c r="I141" s="1128"/>
      <c r="J141" s="1128"/>
      <c r="K141" s="1128"/>
      <c r="L141" s="1128"/>
      <c r="M141" s="1128"/>
      <c r="N141" s="1128"/>
    </row>
    <row r="142" spans="4:14" ht="9" customHeight="1">
      <c r="D142" s="1128"/>
      <c r="H142" s="1128"/>
      <c r="I142" s="1128"/>
      <c r="J142" s="1128"/>
      <c r="K142" s="1128"/>
      <c r="L142" s="1128"/>
      <c r="M142" s="1128"/>
      <c r="N142" s="1128"/>
    </row>
    <row r="143" spans="4:14" ht="9" customHeight="1">
      <c r="D143" s="1128"/>
      <c r="H143" s="1128"/>
      <c r="I143" s="1128"/>
      <c r="J143" s="1128"/>
      <c r="K143" s="1128"/>
      <c r="L143" s="1128"/>
      <c r="M143" s="1128"/>
      <c r="N143" s="1128"/>
    </row>
    <row r="144" spans="4:14" ht="9" customHeight="1">
      <c r="D144" s="1128"/>
      <c r="H144" s="1128"/>
      <c r="I144" s="1128"/>
      <c r="J144" s="1128"/>
      <c r="K144" s="1128"/>
      <c r="L144" s="1128"/>
      <c r="M144" s="1128"/>
      <c r="N144" s="1128"/>
    </row>
    <row r="145" spans="4:14" ht="9" customHeight="1">
      <c r="D145" s="1128"/>
      <c r="H145" s="1128"/>
      <c r="I145" s="1128"/>
      <c r="J145" s="1128"/>
      <c r="K145" s="1128"/>
      <c r="L145" s="1128"/>
      <c r="M145" s="1128"/>
      <c r="N145" s="1128"/>
    </row>
    <row r="146" spans="4:14" ht="9" customHeight="1">
      <c r="D146" s="1128"/>
      <c r="H146" s="1128"/>
      <c r="I146" s="1128"/>
      <c r="J146" s="1128"/>
      <c r="K146" s="1128"/>
      <c r="L146" s="1128"/>
      <c r="M146" s="1128"/>
      <c r="N146" s="1128"/>
    </row>
    <row r="147" spans="4:14" ht="9" customHeight="1">
      <c r="D147" s="1128"/>
      <c r="H147" s="1128"/>
      <c r="I147" s="1128"/>
      <c r="J147" s="1128"/>
      <c r="K147" s="1128"/>
      <c r="L147" s="1128"/>
      <c r="M147" s="1128"/>
      <c r="N147" s="1128"/>
    </row>
    <row r="148" spans="4:14" ht="9" customHeight="1">
      <c r="D148" s="1128"/>
      <c r="H148" s="1128"/>
      <c r="I148" s="1128"/>
      <c r="J148" s="1128"/>
      <c r="K148" s="1128"/>
      <c r="L148" s="1128"/>
      <c r="M148" s="1128"/>
      <c r="N148" s="1128"/>
    </row>
    <row r="149" spans="4:14" ht="9" customHeight="1">
      <c r="D149" s="1128"/>
      <c r="H149" s="1128"/>
      <c r="I149" s="1128"/>
      <c r="J149" s="1128"/>
      <c r="K149" s="1128"/>
      <c r="L149" s="1128"/>
      <c r="M149" s="1128"/>
      <c r="N149" s="1128"/>
    </row>
    <row r="150" spans="4:14" ht="9" customHeight="1">
      <c r="D150" s="1128"/>
      <c r="H150" s="1128"/>
      <c r="I150" s="1128"/>
      <c r="J150" s="1128"/>
      <c r="K150" s="1128"/>
      <c r="L150" s="1128"/>
      <c r="M150" s="1128"/>
      <c r="N150" s="1128"/>
    </row>
    <row r="151" spans="4:14" ht="9" customHeight="1">
      <c r="D151" s="1128"/>
      <c r="H151" s="1128"/>
      <c r="I151" s="1128"/>
      <c r="J151" s="1128"/>
      <c r="K151" s="1128"/>
      <c r="L151" s="1128"/>
      <c r="M151" s="1128"/>
      <c r="N151" s="1128"/>
    </row>
    <row r="152" spans="4:14" ht="9" customHeight="1">
      <c r="D152" s="1128"/>
      <c r="H152" s="1128"/>
      <c r="I152" s="1128"/>
      <c r="J152" s="1128"/>
      <c r="K152" s="1128"/>
      <c r="L152" s="1128"/>
      <c r="M152" s="1128"/>
      <c r="N152" s="1128"/>
    </row>
    <row r="153" spans="4:14" ht="9" customHeight="1">
      <c r="D153" s="1128"/>
      <c r="H153" s="1128"/>
      <c r="I153" s="1128"/>
      <c r="J153" s="1128"/>
      <c r="K153" s="1128"/>
      <c r="L153" s="1128"/>
      <c r="M153" s="1128"/>
      <c r="N153" s="1128"/>
    </row>
    <row r="154" spans="4:14" ht="9" customHeight="1">
      <c r="D154" s="1128"/>
      <c r="H154" s="1128"/>
      <c r="I154" s="1128"/>
      <c r="J154" s="1128"/>
      <c r="K154" s="1128"/>
      <c r="L154" s="1128"/>
      <c r="M154" s="1128"/>
      <c r="N154" s="1128"/>
    </row>
    <row r="155" spans="4:14" ht="9" customHeight="1">
      <c r="D155" s="1128"/>
      <c r="H155" s="1128"/>
      <c r="I155" s="1128"/>
      <c r="J155" s="1128"/>
      <c r="K155" s="1128"/>
      <c r="L155" s="1128"/>
      <c r="M155" s="1128"/>
      <c r="N155" s="1128"/>
    </row>
    <row r="156" spans="4:14" ht="9" customHeight="1">
      <c r="D156" s="1128"/>
      <c r="H156" s="1128"/>
      <c r="I156" s="1128"/>
      <c r="J156" s="1128"/>
      <c r="K156" s="1128"/>
      <c r="L156" s="1128"/>
      <c r="M156" s="1128"/>
      <c r="N156" s="1128"/>
    </row>
    <row r="157" spans="4:14" ht="9" customHeight="1">
      <c r="D157" s="1128"/>
      <c r="H157" s="1128"/>
      <c r="I157" s="1128"/>
      <c r="J157" s="1128"/>
      <c r="K157" s="1128"/>
      <c r="L157" s="1128"/>
      <c r="M157" s="1128"/>
      <c r="N157" s="1128"/>
    </row>
    <row r="158" spans="4:14" ht="9" customHeight="1">
      <c r="D158" s="1128"/>
      <c r="H158" s="1128"/>
      <c r="I158" s="1128"/>
      <c r="J158" s="1128"/>
      <c r="K158" s="1128"/>
      <c r="L158" s="1128"/>
      <c r="M158" s="1128"/>
      <c r="N158" s="1128"/>
    </row>
    <row r="159" spans="4:14" ht="9" customHeight="1">
      <c r="D159" s="1128"/>
      <c r="H159" s="1128"/>
      <c r="I159" s="1128"/>
      <c r="J159" s="1128"/>
      <c r="K159" s="1128"/>
      <c r="L159" s="1128"/>
      <c r="M159" s="1128"/>
      <c r="N159" s="1128"/>
    </row>
    <row r="160" spans="4:14" ht="9" customHeight="1">
      <c r="D160" s="1128"/>
      <c r="H160" s="1128"/>
      <c r="I160" s="1128"/>
      <c r="J160" s="1128"/>
      <c r="K160" s="1128"/>
      <c r="L160" s="1128"/>
      <c r="M160" s="1128"/>
      <c r="N160" s="1128"/>
    </row>
    <row r="161" spans="4:14" ht="9" customHeight="1">
      <c r="D161" s="1128"/>
      <c r="H161" s="1128"/>
      <c r="I161" s="1128"/>
      <c r="J161" s="1128"/>
      <c r="K161" s="1128"/>
      <c r="L161" s="1128"/>
      <c r="M161" s="1128"/>
      <c r="N161" s="1128"/>
    </row>
    <row r="162" spans="4:14" ht="9" customHeight="1">
      <c r="D162" s="1128"/>
      <c r="H162" s="1128"/>
      <c r="I162" s="1128"/>
      <c r="J162" s="1128"/>
      <c r="K162" s="1128"/>
      <c r="L162" s="1128"/>
      <c r="M162" s="1128"/>
      <c r="N162" s="1128"/>
    </row>
    <row r="163" spans="4:14" ht="9" customHeight="1">
      <c r="D163" s="1128"/>
      <c r="H163" s="1128"/>
      <c r="I163" s="1128"/>
      <c r="J163" s="1128"/>
      <c r="K163" s="1128"/>
      <c r="L163" s="1128"/>
      <c r="M163" s="1128"/>
      <c r="N163" s="1128"/>
    </row>
    <row r="164" spans="4:14" ht="9" customHeight="1">
      <c r="D164" s="1128"/>
      <c r="H164" s="1128"/>
      <c r="I164" s="1128"/>
      <c r="J164" s="1128"/>
      <c r="K164" s="1128"/>
      <c r="L164" s="1128"/>
      <c r="M164" s="1128"/>
      <c r="N164" s="1128"/>
    </row>
    <row r="165" spans="4:14" ht="9" customHeight="1">
      <c r="D165" s="1128"/>
      <c r="H165" s="1128"/>
      <c r="I165" s="1128"/>
      <c r="J165" s="1128"/>
      <c r="K165" s="1128"/>
      <c r="L165" s="1128"/>
      <c r="M165" s="1128"/>
      <c r="N165" s="1128"/>
    </row>
    <row r="166" spans="4:14" ht="9" customHeight="1">
      <c r="D166" s="1128"/>
      <c r="H166" s="1128"/>
      <c r="I166" s="1128"/>
      <c r="J166" s="1128"/>
      <c r="K166" s="1128"/>
      <c r="L166" s="1128"/>
      <c r="M166" s="1128"/>
      <c r="N166" s="1128"/>
    </row>
    <row r="167" spans="4:14" ht="9" customHeight="1">
      <c r="D167" s="1128"/>
      <c r="H167" s="1128"/>
      <c r="I167" s="1128"/>
      <c r="J167" s="1128"/>
      <c r="K167" s="1128"/>
      <c r="L167" s="1128"/>
      <c r="M167" s="1128"/>
      <c r="N167" s="1128"/>
    </row>
    <row r="168" spans="4:14" ht="9" customHeight="1">
      <c r="D168" s="1128"/>
      <c r="H168" s="1128"/>
      <c r="I168" s="1128"/>
      <c r="J168" s="1128"/>
      <c r="K168" s="1128"/>
      <c r="L168" s="1128"/>
      <c r="M168" s="1128"/>
      <c r="N168" s="1128"/>
    </row>
    <row r="169" spans="4:14" ht="9" customHeight="1">
      <c r="D169" s="1128"/>
      <c r="H169" s="1128"/>
      <c r="I169" s="1128"/>
      <c r="J169" s="1128"/>
      <c r="K169" s="1128"/>
      <c r="L169" s="1128"/>
      <c r="M169" s="1128"/>
      <c r="N169" s="1128"/>
    </row>
    <row r="170" spans="4:14" ht="9" customHeight="1">
      <c r="D170" s="1128"/>
      <c r="H170" s="1128"/>
      <c r="I170" s="1128"/>
      <c r="J170" s="1128"/>
      <c r="K170" s="1128"/>
      <c r="L170" s="1128"/>
      <c r="M170" s="1128"/>
      <c r="N170" s="1128"/>
    </row>
    <row r="171" spans="4:14" ht="9" customHeight="1">
      <c r="D171" s="1128"/>
      <c r="H171" s="1128"/>
      <c r="I171" s="1128"/>
      <c r="J171" s="1128"/>
      <c r="K171" s="1128"/>
      <c r="L171" s="1128"/>
      <c r="M171" s="1128"/>
      <c r="N171" s="1128"/>
    </row>
    <row r="172" spans="4:14" ht="9" customHeight="1">
      <c r="D172" s="1128"/>
      <c r="H172" s="1128"/>
      <c r="I172" s="1128"/>
      <c r="J172" s="1128"/>
      <c r="K172" s="1128"/>
      <c r="L172" s="1128"/>
      <c r="M172" s="1128"/>
      <c r="N172" s="1128"/>
    </row>
    <row r="173" spans="4:14" ht="9" customHeight="1">
      <c r="D173" s="1128"/>
      <c r="H173" s="1128"/>
      <c r="I173" s="1128"/>
      <c r="J173" s="1128"/>
      <c r="K173" s="1128"/>
      <c r="L173" s="1128"/>
      <c r="M173" s="1128"/>
      <c r="N173" s="1128"/>
    </row>
    <row r="174" spans="4:14" ht="9" customHeight="1">
      <c r="D174" s="1128"/>
      <c r="H174" s="1128"/>
      <c r="I174" s="1128"/>
      <c r="J174" s="1128"/>
      <c r="K174" s="1128"/>
      <c r="L174" s="1128"/>
      <c r="M174" s="1128"/>
      <c r="N174" s="1128"/>
    </row>
    <row r="175" spans="4:14" ht="9" customHeight="1">
      <c r="D175" s="1128"/>
      <c r="H175" s="1128"/>
      <c r="I175" s="1128"/>
      <c r="J175" s="1128"/>
      <c r="K175" s="1128"/>
      <c r="L175" s="1128"/>
      <c r="M175" s="1128"/>
      <c r="N175" s="1128"/>
    </row>
    <row r="176" spans="4:14" ht="9" customHeight="1">
      <c r="D176" s="1128"/>
      <c r="H176" s="1128"/>
      <c r="I176" s="1128"/>
      <c r="J176" s="1128"/>
      <c r="K176" s="1128"/>
      <c r="L176" s="1128"/>
      <c r="M176" s="1128"/>
      <c r="N176" s="1128"/>
    </row>
    <row r="177" spans="4:14" ht="9" customHeight="1">
      <c r="D177" s="1128"/>
      <c r="H177" s="1128"/>
      <c r="I177" s="1128"/>
      <c r="J177" s="1128"/>
      <c r="K177" s="1128"/>
      <c r="L177" s="1128"/>
      <c r="M177" s="1128"/>
      <c r="N177" s="1128"/>
    </row>
    <row r="178" spans="4:14" ht="9" customHeight="1">
      <c r="D178" s="1128"/>
      <c r="H178" s="1128"/>
      <c r="I178" s="1128"/>
      <c r="J178" s="1128"/>
      <c r="K178" s="1128"/>
      <c r="L178" s="1128"/>
      <c r="M178" s="1128"/>
      <c r="N178" s="1128"/>
    </row>
    <row r="179" spans="4:14" ht="9" customHeight="1">
      <c r="D179" s="1128"/>
      <c r="H179" s="1128"/>
      <c r="I179" s="1128"/>
      <c r="J179" s="1128"/>
      <c r="K179" s="1128"/>
      <c r="L179" s="1128"/>
      <c r="M179" s="1128"/>
      <c r="N179" s="1128"/>
    </row>
    <row r="180" spans="4:14" ht="9" customHeight="1">
      <c r="D180" s="1128"/>
      <c r="H180" s="1128"/>
      <c r="I180" s="1128"/>
      <c r="J180" s="1128"/>
      <c r="K180" s="1128"/>
      <c r="L180" s="1128"/>
      <c r="M180" s="1128"/>
      <c r="N180" s="1128"/>
    </row>
    <row r="181" spans="4:14" ht="9" customHeight="1">
      <c r="D181" s="1128"/>
      <c r="H181" s="1128"/>
      <c r="I181" s="1128"/>
      <c r="J181" s="1128"/>
      <c r="K181" s="1128"/>
      <c r="L181" s="1128"/>
      <c r="M181" s="1128"/>
      <c r="N181" s="1128"/>
    </row>
    <row r="182" spans="4:14" ht="9" customHeight="1">
      <c r="D182" s="1128"/>
      <c r="H182" s="1128"/>
      <c r="I182" s="1128"/>
      <c r="J182" s="1128"/>
      <c r="K182" s="1128"/>
      <c r="L182" s="1128"/>
      <c r="M182" s="1128"/>
      <c r="N182" s="1128"/>
    </row>
    <row r="183" spans="4:14" ht="9" customHeight="1">
      <c r="D183" s="1128"/>
      <c r="H183" s="1128"/>
      <c r="I183" s="1128"/>
      <c r="J183" s="1128"/>
      <c r="K183" s="1128"/>
      <c r="L183" s="1128"/>
      <c r="M183" s="1128"/>
      <c r="N183" s="1128"/>
    </row>
    <row r="184" spans="4:14" ht="9" customHeight="1">
      <c r="D184" s="1128"/>
      <c r="H184" s="1128"/>
      <c r="I184" s="1128"/>
      <c r="J184" s="1128"/>
      <c r="K184" s="1128"/>
      <c r="L184" s="1128"/>
      <c r="M184" s="1128"/>
      <c r="N184" s="1128"/>
    </row>
    <row r="185" spans="4:14" ht="9" customHeight="1">
      <c r="D185" s="1128"/>
      <c r="H185" s="1128"/>
      <c r="I185" s="1128"/>
      <c r="J185" s="1128"/>
      <c r="K185" s="1128"/>
      <c r="L185" s="1128"/>
      <c r="M185" s="1128"/>
      <c r="N185" s="1128"/>
    </row>
    <row r="186" spans="4:14" ht="9" customHeight="1">
      <c r="D186" s="1128"/>
      <c r="H186" s="1128"/>
      <c r="I186" s="1128"/>
      <c r="J186" s="1128"/>
      <c r="K186" s="1128"/>
      <c r="L186" s="1128"/>
      <c r="M186" s="1128"/>
      <c r="N186" s="1128"/>
    </row>
    <row r="187" spans="4:14" ht="9" customHeight="1">
      <c r="D187" s="1128"/>
      <c r="H187" s="1128"/>
      <c r="I187" s="1128"/>
      <c r="J187" s="1128"/>
      <c r="K187" s="1128"/>
      <c r="L187" s="1128"/>
      <c r="M187" s="1128"/>
      <c r="N187" s="1128"/>
    </row>
    <row r="188" spans="4:14" ht="9" customHeight="1">
      <c r="D188" s="1128"/>
      <c r="H188" s="1128"/>
      <c r="I188" s="1128"/>
      <c r="J188" s="1128"/>
      <c r="K188" s="1128"/>
      <c r="L188" s="1128"/>
      <c r="M188" s="1128"/>
      <c r="N188" s="1128"/>
    </row>
    <row r="189" spans="4:14" ht="9" customHeight="1">
      <c r="D189" s="1128"/>
      <c r="H189" s="1128"/>
      <c r="I189" s="1128"/>
      <c r="J189" s="1128"/>
      <c r="K189" s="1128"/>
      <c r="L189" s="1128"/>
      <c r="M189" s="1128"/>
      <c r="N189" s="1128"/>
    </row>
    <row r="190" spans="4:14" ht="9" customHeight="1">
      <c r="D190" s="1128"/>
      <c r="H190" s="1128"/>
      <c r="I190" s="1128"/>
      <c r="J190" s="1128"/>
      <c r="K190" s="1128"/>
      <c r="L190" s="1128"/>
      <c r="M190" s="1128"/>
      <c r="N190" s="1128"/>
    </row>
    <row r="191" spans="4:14" ht="9" customHeight="1">
      <c r="D191" s="1128"/>
      <c r="H191" s="1128"/>
      <c r="I191" s="1128"/>
      <c r="J191" s="1128"/>
      <c r="K191" s="1128"/>
      <c r="L191" s="1128"/>
      <c r="M191" s="1128"/>
      <c r="N191" s="1128"/>
    </row>
    <row r="192" spans="4:14" ht="9" customHeight="1">
      <c r="D192" s="1128"/>
      <c r="H192" s="1128"/>
      <c r="I192" s="1128"/>
      <c r="J192" s="1128"/>
      <c r="K192" s="1128"/>
      <c r="L192" s="1128"/>
      <c r="M192" s="1128"/>
      <c r="N192" s="1128"/>
    </row>
    <row r="193" spans="4:14" ht="9" customHeight="1">
      <c r="D193" s="1128"/>
      <c r="H193" s="1128"/>
      <c r="I193" s="1128"/>
      <c r="J193" s="1128"/>
      <c r="K193" s="1128"/>
      <c r="L193" s="1128"/>
      <c r="M193" s="1128"/>
      <c r="N193" s="1128"/>
    </row>
    <row r="194" spans="4:14" ht="9" customHeight="1">
      <c r="D194" s="1128"/>
      <c r="H194" s="1128"/>
      <c r="I194" s="1128"/>
      <c r="J194" s="1128"/>
      <c r="K194" s="1128"/>
      <c r="L194" s="1128"/>
      <c r="M194" s="1128"/>
      <c r="N194" s="1128"/>
    </row>
    <row r="195" spans="4:14" ht="9" customHeight="1">
      <c r="D195" s="1128"/>
      <c r="H195" s="1128"/>
      <c r="I195" s="1128"/>
      <c r="J195" s="1128"/>
      <c r="K195" s="1128"/>
      <c r="L195" s="1128"/>
      <c r="M195" s="1128"/>
      <c r="N195" s="1128"/>
    </row>
    <row r="196" spans="4:14" ht="9" customHeight="1">
      <c r="D196" s="1128"/>
      <c r="H196" s="1128"/>
      <c r="I196" s="1128"/>
      <c r="J196" s="1128"/>
      <c r="K196" s="1128"/>
      <c r="L196" s="1128"/>
      <c r="M196" s="1128"/>
      <c r="N196" s="1128"/>
    </row>
    <row r="197" spans="4:14" ht="9" customHeight="1">
      <c r="D197" s="1128"/>
      <c r="H197" s="1128"/>
      <c r="I197" s="1128"/>
      <c r="J197" s="1128"/>
      <c r="K197" s="1128"/>
      <c r="L197" s="1128"/>
      <c r="M197" s="1128"/>
      <c r="N197" s="1128"/>
    </row>
    <row r="198" spans="4:14" ht="9" customHeight="1">
      <c r="D198" s="1128"/>
      <c r="H198" s="1128"/>
      <c r="I198" s="1128"/>
      <c r="J198" s="1128"/>
      <c r="K198" s="1128"/>
      <c r="L198" s="1128"/>
      <c r="M198" s="1128"/>
      <c r="N198" s="1128"/>
    </row>
    <row r="199" spans="4:14" ht="9" customHeight="1">
      <c r="D199" s="1128"/>
      <c r="H199" s="1128"/>
      <c r="I199" s="1128"/>
      <c r="J199" s="1128"/>
      <c r="K199" s="1128"/>
      <c r="L199" s="1128"/>
      <c r="M199" s="1128"/>
      <c r="N199" s="1128"/>
    </row>
    <row r="200" spans="4:14" ht="9" customHeight="1">
      <c r="D200" s="1128"/>
      <c r="H200" s="1128"/>
      <c r="I200" s="1128"/>
      <c r="J200" s="1128"/>
      <c r="K200" s="1128"/>
      <c r="L200" s="1128"/>
      <c r="M200" s="1128"/>
      <c r="N200" s="1128"/>
    </row>
    <row r="201" spans="4:14" ht="9" customHeight="1">
      <c r="D201" s="1128"/>
      <c r="H201" s="1128"/>
      <c r="I201" s="1128"/>
      <c r="J201" s="1128"/>
      <c r="K201" s="1128"/>
      <c r="L201" s="1128"/>
      <c r="M201" s="1128"/>
      <c r="N201" s="1128"/>
    </row>
    <row r="202" spans="4:14" ht="9" customHeight="1">
      <c r="D202" s="1128"/>
      <c r="H202" s="1128"/>
      <c r="I202" s="1128"/>
      <c r="J202" s="1128"/>
      <c r="K202" s="1128"/>
      <c r="L202" s="1128"/>
      <c r="M202" s="1128"/>
      <c r="N202" s="1128"/>
    </row>
    <row r="203" spans="4:14" ht="9" customHeight="1">
      <c r="D203" s="1128"/>
      <c r="H203" s="1128"/>
      <c r="I203" s="1128"/>
      <c r="J203" s="1128"/>
      <c r="K203" s="1128"/>
      <c r="L203" s="1128"/>
      <c r="M203" s="1128"/>
      <c r="N203" s="1128"/>
    </row>
    <row r="204" spans="4:14" ht="9" customHeight="1">
      <c r="D204" s="1128"/>
      <c r="H204" s="1128"/>
      <c r="I204" s="1128"/>
      <c r="J204" s="1128"/>
      <c r="K204" s="1128"/>
      <c r="L204" s="1128"/>
      <c r="M204" s="1128"/>
      <c r="N204" s="1128"/>
    </row>
    <row r="205" spans="4:14" ht="9" customHeight="1">
      <c r="D205" s="1128"/>
      <c r="H205" s="1128"/>
      <c r="I205" s="1128"/>
      <c r="J205" s="1128"/>
      <c r="K205" s="1128"/>
      <c r="L205" s="1128"/>
      <c r="M205" s="1128"/>
      <c r="N205" s="1128"/>
    </row>
    <row r="206" spans="4:14" ht="9" customHeight="1">
      <c r="D206" s="1128"/>
      <c r="H206" s="1128"/>
      <c r="I206" s="1128"/>
      <c r="J206" s="1128"/>
      <c r="K206" s="1128"/>
      <c r="L206" s="1128"/>
      <c r="M206" s="1128"/>
      <c r="N206" s="1128"/>
    </row>
    <row r="207" spans="4:14" ht="9" customHeight="1">
      <c r="D207" s="1128"/>
      <c r="H207" s="1128"/>
      <c r="I207" s="1128"/>
      <c r="J207" s="1128"/>
      <c r="K207" s="1128"/>
      <c r="L207" s="1128"/>
      <c r="M207" s="1128"/>
      <c r="N207" s="1128"/>
    </row>
    <row r="208" spans="4:14" ht="9" customHeight="1">
      <c r="D208" s="1128"/>
      <c r="H208" s="1128"/>
      <c r="I208" s="1128"/>
      <c r="J208" s="1128"/>
      <c r="K208" s="1128"/>
      <c r="L208" s="1128"/>
      <c r="M208" s="1128"/>
      <c r="N208" s="1128"/>
    </row>
    <row r="209" spans="4:14" ht="9" customHeight="1">
      <c r="D209" s="1128"/>
      <c r="H209" s="1128"/>
      <c r="I209" s="1128"/>
      <c r="J209" s="1128"/>
      <c r="K209" s="1128"/>
      <c r="L209" s="1128"/>
      <c r="M209" s="1128"/>
      <c r="N209" s="1128"/>
    </row>
    <row r="210" spans="4:14" ht="9" customHeight="1">
      <c r="D210" s="1128"/>
      <c r="H210" s="1128"/>
      <c r="I210" s="1128"/>
      <c r="J210" s="1128"/>
      <c r="K210" s="1128"/>
      <c r="L210" s="1128"/>
      <c r="M210" s="1128"/>
      <c r="N210" s="1128"/>
    </row>
    <row r="211" spans="4:14" ht="9" customHeight="1">
      <c r="D211" s="1128"/>
      <c r="H211" s="1128"/>
      <c r="I211" s="1128"/>
      <c r="J211" s="1128"/>
      <c r="K211" s="1128"/>
      <c r="L211" s="1128"/>
      <c r="M211" s="1128"/>
      <c r="N211" s="1128"/>
    </row>
    <row r="212" spans="4:14" ht="9" customHeight="1">
      <c r="D212" s="1128"/>
      <c r="H212" s="1128"/>
      <c r="I212" s="1128"/>
      <c r="J212" s="1128"/>
      <c r="K212" s="1128"/>
      <c r="L212" s="1128"/>
      <c r="M212" s="1128"/>
      <c r="N212" s="1128"/>
    </row>
    <row r="213" spans="4:14" ht="9" customHeight="1">
      <c r="D213" s="1128"/>
      <c r="H213" s="1128"/>
      <c r="I213" s="1128"/>
      <c r="J213" s="1128"/>
      <c r="K213" s="1128"/>
      <c r="L213" s="1128"/>
      <c r="M213" s="1128"/>
      <c r="N213" s="1128"/>
    </row>
    <row r="214" spans="4:14" ht="9" customHeight="1">
      <c r="D214" s="1128"/>
      <c r="H214" s="1128"/>
      <c r="I214" s="1128"/>
      <c r="J214" s="1128"/>
      <c r="K214" s="1128"/>
      <c r="L214" s="1128"/>
      <c r="M214" s="1128"/>
      <c r="N214" s="1128"/>
    </row>
    <row r="215" spans="4:14" ht="9" customHeight="1">
      <c r="D215" s="1128"/>
      <c r="H215" s="1128"/>
      <c r="I215" s="1128"/>
      <c r="J215" s="1128"/>
      <c r="K215" s="1128"/>
      <c r="L215" s="1128"/>
      <c r="M215" s="1128"/>
      <c r="N215" s="1128"/>
    </row>
    <row r="216" spans="4:14" ht="9" customHeight="1">
      <c r="D216" s="1128"/>
      <c r="H216" s="1128"/>
      <c r="I216" s="1128"/>
      <c r="J216" s="1128"/>
      <c r="K216" s="1128"/>
      <c r="L216" s="1128"/>
      <c r="M216" s="1128"/>
      <c r="N216" s="1128"/>
    </row>
    <row r="217" spans="4:14" ht="9" customHeight="1">
      <c r="D217" s="1128"/>
      <c r="H217" s="1128"/>
      <c r="I217" s="1128"/>
      <c r="J217" s="1128"/>
      <c r="K217" s="1128"/>
      <c r="L217" s="1128"/>
      <c r="M217" s="1128"/>
      <c r="N217" s="1128"/>
    </row>
    <row r="218" spans="4:14" ht="9" customHeight="1">
      <c r="D218" s="1128"/>
      <c r="H218" s="1128"/>
      <c r="I218" s="1128"/>
      <c r="J218" s="1128"/>
      <c r="K218" s="1128"/>
      <c r="L218" s="1128"/>
      <c r="M218" s="1128"/>
      <c r="N218" s="1128"/>
    </row>
    <row r="219" spans="4:14" ht="9" customHeight="1">
      <c r="D219" s="1128"/>
      <c r="H219" s="1128"/>
      <c r="I219" s="1128"/>
      <c r="J219" s="1128"/>
      <c r="K219" s="1128"/>
      <c r="L219" s="1128"/>
      <c r="M219" s="1128"/>
      <c r="N219" s="1128"/>
    </row>
    <row r="220" spans="4:14" ht="9" customHeight="1">
      <c r="D220" s="1128"/>
      <c r="H220" s="1128"/>
      <c r="I220" s="1128"/>
      <c r="J220" s="1128"/>
      <c r="K220" s="1128"/>
      <c r="L220" s="1128"/>
      <c r="M220" s="1128"/>
      <c r="N220" s="1128"/>
    </row>
    <row r="221" spans="4:14" ht="9" customHeight="1">
      <c r="D221" s="1128"/>
      <c r="H221" s="1128"/>
      <c r="I221" s="1128"/>
      <c r="J221" s="1128"/>
      <c r="K221" s="1128"/>
      <c r="L221" s="1128"/>
      <c r="M221" s="1128"/>
      <c r="N221" s="1128"/>
    </row>
    <row r="222" spans="4:14" ht="9" customHeight="1">
      <c r="D222" s="1128"/>
      <c r="H222" s="1128"/>
      <c r="I222" s="1128"/>
      <c r="J222" s="1128"/>
      <c r="K222" s="1128"/>
      <c r="L222" s="1128"/>
      <c r="M222" s="1128"/>
      <c r="N222" s="1128"/>
    </row>
    <row r="223" spans="4:14" ht="9" customHeight="1">
      <c r="D223" s="1128"/>
      <c r="H223" s="1128"/>
      <c r="I223" s="1128"/>
      <c r="J223" s="1128"/>
      <c r="K223" s="1128"/>
      <c r="L223" s="1128"/>
      <c r="M223" s="1128"/>
      <c r="N223" s="1128"/>
    </row>
    <row r="224" spans="4:14" ht="9" customHeight="1">
      <c r="D224" s="1128"/>
      <c r="H224" s="1128"/>
      <c r="I224" s="1128"/>
      <c r="J224" s="1128"/>
      <c r="K224" s="1128"/>
      <c r="L224" s="1128"/>
      <c r="M224" s="1128"/>
      <c r="N224" s="1128"/>
    </row>
    <row r="225" spans="4:14" ht="9" customHeight="1">
      <c r="D225" s="1128"/>
      <c r="H225" s="1128"/>
      <c r="I225" s="1128"/>
      <c r="J225" s="1128"/>
      <c r="K225" s="1128"/>
      <c r="L225" s="1128"/>
      <c r="M225" s="1128"/>
      <c r="N225" s="1128"/>
    </row>
    <row r="226" spans="4:14" ht="9" customHeight="1">
      <c r="D226" s="1128"/>
      <c r="H226" s="1128"/>
      <c r="I226" s="1128"/>
      <c r="J226" s="1128"/>
      <c r="K226" s="1128"/>
      <c r="L226" s="1128"/>
      <c r="M226" s="1128"/>
      <c r="N226" s="1128"/>
    </row>
    <row r="227" spans="4:14" ht="9" customHeight="1">
      <c r="D227" s="1128"/>
      <c r="H227" s="1128"/>
      <c r="I227" s="1128"/>
      <c r="J227" s="1128"/>
      <c r="K227" s="1128"/>
      <c r="L227" s="1128"/>
      <c r="M227" s="1128"/>
      <c r="N227" s="1128"/>
    </row>
    <row r="228" spans="4:14" ht="9" customHeight="1">
      <c r="D228" s="1128"/>
      <c r="H228" s="1128"/>
      <c r="I228" s="1128"/>
      <c r="J228" s="1128"/>
      <c r="K228" s="1128"/>
      <c r="L228" s="1128"/>
      <c r="M228" s="1128"/>
      <c r="N228" s="1128"/>
    </row>
    <row r="229" spans="4:14" ht="9" customHeight="1">
      <c r="D229" s="1128"/>
      <c r="H229" s="1128"/>
      <c r="I229" s="1128"/>
      <c r="J229" s="1128"/>
      <c r="K229" s="1128"/>
      <c r="L229" s="1128"/>
      <c r="M229" s="1128"/>
      <c r="N229" s="1128"/>
    </row>
    <row r="230" spans="4:14" ht="9" customHeight="1">
      <c r="D230" s="1128"/>
      <c r="H230" s="1128"/>
      <c r="I230" s="1128"/>
      <c r="J230" s="1128"/>
      <c r="K230" s="1128"/>
      <c r="L230" s="1128"/>
      <c r="M230" s="1128"/>
      <c r="N230" s="1128"/>
    </row>
    <row r="231" spans="4:14" ht="9" customHeight="1">
      <c r="D231" s="1128"/>
      <c r="H231" s="1128"/>
      <c r="I231" s="1128"/>
      <c r="J231" s="1128"/>
      <c r="K231" s="1128"/>
      <c r="L231" s="1128"/>
      <c r="M231" s="1128"/>
      <c r="N231" s="1128"/>
    </row>
    <row r="232" spans="4:14" ht="9" customHeight="1">
      <c r="D232" s="1128"/>
      <c r="H232" s="1128"/>
      <c r="I232" s="1128"/>
      <c r="J232" s="1128"/>
      <c r="K232" s="1128"/>
      <c r="L232" s="1128"/>
      <c r="M232" s="1128"/>
      <c r="N232" s="1128"/>
    </row>
    <row r="233" spans="4:14" ht="9" customHeight="1">
      <c r="D233" s="1128"/>
      <c r="H233" s="1128"/>
      <c r="I233" s="1128"/>
      <c r="J233" s="1128"/>
      <c r="K233" s="1128"/>
      <c r="L233" s="1128"/>
      <c r="M233" s="1128"/>
      <c r="N233" s="1128"/>
    </row>
    <row r="234" spans="4:14" ht="9" customHeight="1">
      <c r="D234" s="1128"/>
      <c r="H234" s="1128"/>
      <c r="I234" s="1128"/>
      <c r="J234" s="1128"/>
      <c r="K234" s="1128"/>
      <c r="L234" s="1128"/>
      <c r="M234" s="1128"/>
      <c r="N234" s="1128"/>
    </row>
    <row r="235" spans="4:14" ht="9" customHeight="1">
      <c r="D235" s="1128"/>
      <c r="H235" s="1128"/>
      <c r="I235" s="1128"/>
      <c r="J235" s="1128"/>
      <c r="K235" s="1128"/>
      <c r="L235" s="1128"/>
      <c r="M235" s="1128"/>
      <c r="N235" s="1128"/>
    </row>
    <row r="236" spans="4:14" ht="9" customHeight="1">
      <c r="D236" s="1128"/>
      <c r="H236" s="1128"/>
      <c r="I236" s="1128"/>
      <c r="J236" s="1128"/>
      <c r="K236" s="1128"/>
      <c r="L236" s="1128"/>
      <c r="M236" s="1128"/>
      <c r="N236" s="1128"/>
    </row>
    <row r="237" spans="4:14" ht="9" customHeight="1">
      <c r="D237" s="1128"/>
      <c r="H237" s="1128"/>
      <c r="I237" s="1128"/>
      <c r="J237" s="1128"/>
      <c r="K237" s="1128"/>
      <c r="L237" s="1128"/>
      <c r="M237" s="1128"/>
      <c r="N237" s="1128"/>
    </row>
    <row r="238" spans="4:14" ht="9" customHeight="1">
      <c r="D238" s="1128"/>
      <c r="H238" s="1128"/>
      <c r="I238" s="1128"/>
      <c r="J238" s="1128"/>
      <c r="K238" s="1128"/>
      <c r="L238" s="1128"/>
      <c r="M238" s="1128"/>
      <c r="N238" s="1128"/>
    </row>
    <row r="239" spans="4:14" ht="9" customHeight="1">
      <c r="D239" s="1128"/>
      <c r="H239" s="1128"/>
      <c r="I239" s="1128"/>
      <c r="J239" s="1128"/>
      <c r="K239" s="1128"/>
      <c r="L239" s="1128"/>
      <c r="M239" s="1128"/>
      <c r="N239" s="1128"/>
    </row>
    <row r="240" spans="4:14" ht="9" customHeight="1">
      <c r="D240" s="1128"/>
      <c r="H240" s="1128"/>
      <c r="I240" s="1128"/>
      <c r="J240" s="1128"/>
      <c r="K240" s="1128"/>
      <c r="L240" s="1128"/>
      <c r="M240" s="1128"/>
      <c r="N240" s="1128"/>
    </row>
    <row r="241" spans="4:14" ht="9" customHeight="1">
      <c r="D241" s="1128"/>
      <c r="H241" s="1128"/>
      <c r="I241" s="1128"/>
      <c r="J241" s="1128"/>
      <c r="K241" s="1128"/>
      <c r="L241" s="1128"/>
      <c r="M241" s="1128"/>
      <c r="N241" s="1128"/>
    </row>
    <row r="242" spans="4:14" ht="9" customHeight="1">
      <c r="D242" s="1128"/>
      <c r="H242" s="1128"/>
      <c r="I242" s="1128"/>
      <c r="J242" s="1128"/>
      <c r="K242" s="1128"/>
      <c r="L242" s="1128"/>
      <c r="M242" s="1128"/>
      <c r="N242" s="1128"/>
    </row>
    <row r="243" spans="4:14" ht="9" customHeight="1">
      <c r="D243" s="1128"/>
      <c r="H243" s="1128"/>
      <c r="I243" s="1128"/>
      <c r="J243" s="1128"/>
      <c r="K243" s="1128"/>
      <c r="L243" s="1128"/>
      <c r="M243" s="1128"/>
      <c r="N243" s="1128"/>
    </row>
    <row r="244" spans="4:14" ht="9" customHeight="1">
      <c r="D244" s="1128"/>
      <c r="H244" s="1128"/>
      <c r="I244" s="1128"/>
      <c r="J244" s="1128"/>
      <c r="K244" s="1128"/>
      <c r="L244" s="1128"/>
      <c r="M244" s="1128"/>
      <c r="N244" s="1128"/>
    </row>
    <row r="245" spans="4:14" ht="9" customHeight="1">
      <c r="D245" s="1128"/>
      <c r="H245" s="1128"/>
      <c r="I245" s="1128"/>
      <c r="J245" s="1128"/>
      <c r="K245" s="1128"/>
      <c r="L245" s="1128"/>
      <c r="M245" s="1128"/>
      <c r="N245" s="1128"/>
    </row>
    <row r="246" spans="4:14" ht="9" customHeight="1">
      <c r="D246" s="1128"/>
      <c r="H246" s="1128"/>
      <c r="I246" s="1128"/>
      <c r="J246" s="1128"/>
      <c r="K246" s="1128"/>
      <c r="L246" s="1128"/>
      <c r="M246" s="1128"/>
      <c r="N246" s="1128"/>
    </row>
    <row r="247" spans="4:14" ht="9" customHeight="1">
      <c r="D247" s="1128"/>
      <c r="H247" s="1128"/>
      <c r="I247" s="1128"/>
      <c r="J247" s="1128"/>
      <c r="K247" s="1128"/>
      <c r="L247" s="1128"/>
      <c r="M247" s="1128"/>
      <c r="N247" s="1128"/>
    </row>
    <row r="248" spans="4:14" ht="9" customHeight="1">
      <c r="D248" s="1128"/>
      <c r="H248" s="1128"/>
      <c r="I248" s="1128"/>
      <c r="J248" s="1128"/>
      <c r="K248" s="1128"/>
      <c r="L248" s="1128"/>
      <c r="M248" s="1128"/>
      <c r="N248" s="1128"/>
    </row>
    <row r="249" spans="4:14" ht="9" customHeight="1">
      <c r="D249" s="1128"/>
      <c r="H249" s="1128"/>
      <c r="I249" s="1128"/>
      <c r="J249" s="1128"/>
      <c r="K249" s="1128"/>
      <c r="L249" s="1128"/>
      <c r="M249" s="1128"/>
      <c r="N249" s="1128"/>
    </row>
    <row r="250" spans="4:14" ht="9" customHeight="1">
      <c r="D250" s="1128"/>
      <c r="H250" s="1128"/>
      <c r="I250" s="1128"/>
      <c r="J250" s="1128"/>
      <c r="K250" s="1128"/>
      <c r="L250" s="1128"/>
      <c r="M250" s="1128"/>
      <c r="N250" s="1128"/>
    </row>
    <row r="251" spans="4:14" ht="9" customHeight="1">
      <c r="D251" s="1128"/>
      <c r="H251" s="1128"/>
      <c r="I251" s="1128"/>
      <c r="J251" s="1128"/>
      <c r="K251" s="1128"/>
      <c r="L251" s="1128"/>
      <c r="M251" s="1128"/>
      <c r="N251" s="1128"/>
    </row>
    <row r="252" spans="4:14" ht="9" customHeight="1">
      <c r="D252" s="1128"/>
      <c r="H252" s="1128"/>
      <c r="I252" s="1128"/>
      <c r="J252" s="1128"/>
      <c r="K252" s="1128"/>
      <c r="L252" s="1128"/>
      <c r="M252" s="1128"/>
      <c r="N252" s="1128"/>
    </row>
    <row r="253" spans="4:14" ht="9" customHeight="1">
      <c r="D253" s="1128"/>
      <c r="H253" s="1128"/>
      <c r="I253" s="1128"/>
      <c r="J253" s="1128"/>
      <c r="K253" s="1128"/>
      <c r="L253" s="1128"/>
      <c r="M253" s="1128"/>
      <c r="N253" s="1128"/>
    </row>
    <row r="254" spans="4:14" ht="9" customHeight="1">
      <c r="D254" s="1128"/>
      <c r="H254" s="1128"/>
      <c r="I254" s="1128"/>
      <c r="J254" s="1128"/>
      <c r="K254" s="1128"/>
      <c r="L254" s="1128"/>
      <c r="M254" s="1128"/>
      <c r="N254" s="1128"/>
    </row>
    <row r="255" spans="4:14" ht="9" customHeight="1">
      <c r="D255" s="1128"/>
      <c r="H255" s="1128"/>
      <c r="I255" s="1128"/>
      <c r="J255" s="1128"/>
      <c r="K255" s="1128"/>
      <c r="L255" s="1128"/>
      <c r="M255" s="1128"/>
      <c r="N255" s="1128"/>
    </row>
    <row r="256" spans="4:14" ht="9" customHeight="1">
      <c r="D256" s="1128"/>
      <c r="H256" s="1128"/>
      <c r="I256" s="1128"/>
      <c r="J256" s="1128"/>
      <c r="K256" s="1128"/>
      <c r="L256" s="1128"/>
      <c r="M256" s="1128"/>
      <c r="N256" s="1128"/>
    </row>
    <row r="257" spans="4:14" ht="9" customHeight="1">
      <c r="D257" s="1128"/>
      <c r="H257" s="1128"/>
      <c r="I257" s="1128"/>
      <c r="J257" s="1128"/>
      <c r="K257" s="1128"/>
      <c r="L257" s="1128"/>
      <c r="M257" s="1128"/>
      <c r="N257" s="1128"/>
    </row>
    <row r="258" spans="4:14" ht="9" customHeight="1">
      <c r="D258" s="1128"/>
      <c r="H258" s="1128"/>
      <c r="I258" s="1128"/>
      <c r="J258" s="1128"/>
      <c r="K258" s="1128"/>
      <c r="L258" s="1128"/>
      <c r="M258" s="1128"/>
      <c r="N258" s="1128"/>
    </row>
    <row r="259" spans="4:14" ht="9" customHeight="1">
      <c r="D259" s="1128"/>
      <c r="H259" s="1128"/>
      <c r="I259" s="1128"/>
      <c r="J259" s="1128"/>
      <c r="K259" s="1128"/>
      <c r="L259" s="1128"/>
      <c r="M259" s="1128"/>
      <c r="N259" s="1128"/>
    </row>
    <row r="260" spans="4:14" ht="9" customHeight="1">
      <c r="D260" s="1128"/>
      <c r="H260" s="1128"/>
      <c r="I260" s="1128"/>
      <c r="J260" s="1128"/>
      <c r="K260" s="1128"/>
      <c r="L260" s="1128"/>
      <c r="M260" s="1128"/>
      <c r="N260" s="1128"/>
    </row>
    <row r="261" spans="4:14" ht="9" customHeight="1">
      <c r="D261" s="1128"/>
      <c r="H261" s="1128"/>
      <c r="I261" s="1128"/>
      <c r="J261" s="1128"/>
      <c r="K261" s="1128"/>
      <c r="L261" s="1128"/>
      <c r="M261" s="1128"/>
      <c r="N261" s="1128"/>
    </row>
    <row r="262" spans="4:14" ht="9" customHeight="1">
      <c r="D262" s="1128"/>
      <c r="H262" s="1128"/>
      <c r="I262" s="1128"/>
      <c r="J262" s="1128"/>
      <c r="K262" s="1128"/>
      <c r="L262" s="1128"/>
      <c r="M262" s="1128"/>
      <c r="N262" s="1128"/>
    </row>
    <row r="263" spans="4:14" ht="9" customHeight="1">
      <c r="D263" s="1128"/>
      <c r="H263" s="1128"/>
      <c r="I263" s="1128"/>
      <c r="J263" s="1128"/>
      <c r="K263" s="1128"/>
      <c r="L263" s="1128"/>
      <c r="M263" s="1128"/>
      <c r="N263" s="1128"/>
    </row>
    <row r="264" spans="4:14" ht="9" customHeight="1">
      <c r="D264" s="1128"/>
      <c r="H264" s="1128"/>
      <c r="I264" s="1128"/>
      <c r="J264" s="1128"/>
      <c r="K264" s="1128"/>
      <c r="L264" s="1128"/>
      <c r="M264" s="1128"/>
      <c r="N264" s="1128"/>
    </row>
    <row r="265" spans="4:14" ht="9" customHeight="1">
      <c r="D265" s="1128"/>
      <c r="H265" s="1128"/>
      <c r="I265" s="1128"/>
      <c r="J265" s="1128"/>
      <c r="K265" s="1128"/>
      <c r="L265" s="1128"/>
      <c r="M265" s="1128"/>
      <c r="N265" s="1128"/>
    </row>
    <row r="266" spans="4:14" ht="9" customHeight="1">
      <c r="D266" s="1128"/>
      <c r="H266" s="1128"/>
      <c r="I266" s="1128"/>
      <c r="J266" s="1128"/>
      <c r="K266" s="1128"/>
      <c r="L266" s="1128"/>
      <c r="M266" s="1128"/>
      <c r="N266" s="1128"/>
    </row>
    <row r="267" spans="4:14" ht="9" customHeight="1">
      <c r="D267" s="1128"/>
      <c r="H267" s="1128"/>
      <c r="I267" s="1128"/>
      <c r="J267" s="1128"/>
      <c r="K267" s="1128"/>
      <c r="L267" s="1128"/>
      <c r="M267" s="1128"/>
      <c r="N267" s="1128"/>
    </row>
    <row r="268" spans="4:14" ht="9" customHeight="1">
      <c r="D268" s="1128"/>
      <c r="H268" s="1128"/>
      <c r="I268" s="1128"/>
      <c r="J268" s="1128"/>
      <c r="K268" s="1128"/>
      <c r="L268" s="1128"/>
      <c r="M268" s="1128"/>
      <c r="N268" s="1128"/>
    </row>
    <row r="269" spans="4:14" ht="9" customHeight="1">
      <c r="D269" s="1128"/>
      <c r="H269" s="1128"/>
      <c r="I269" s="1128"/>
      <c r="J269" s="1128"/>
      <c r="K269" s="1128"/>
      <c r="L269" s="1128"/>
      <c r="M269" s="1128"/>
      <c r="N269" s="1128"/>
    </row>
    <row r="270" spans="4:14" ht="9" customHeight="1">
      <c r="D270" s="1128"/>
      <c r="H270" s="1128"/>
      <c r="I270" s="1128"/>
      <c r="J270" s="1128"/>
      <c r="K270" s="1128"/>
      <c r="L270" s="1128"/>
      <c r="M270" s="1128"/>
      <c r="N270" s="1128"/>
    </row>
    <row r="271" spans="4:14" ht="9" customHeight="1">
      <c r="D271" s="1128"/>
      <c r="H271" s="1128"/>
      <c r="I271" s="1128"/>
      <c r="J271" s="1128"/>
      <c r="K271" s="1128"/>
      <c r="L271" s="1128"/>
      <c r="M271" s="1128"/>
      <c r="N271" s="1128"/>
    </row>
    <row r="272" spans="4:14" ht="9" customHeight="1">
      <c r="D272" s="1128"/>
      <c r="H272" s="1128"/>
      <c r="I272" s="1128"/>
      <c r="J272" s="1128"/>
      <c r="K272" s="1128"/>
      <c r="L272" s="1128"/>
      <c r="M272" s="1128"/>
      <c r="N272" s="1128"/>
    </row>
    <row r="273" spans="4:14" ht="9" customHeight="1">
      <c r="D273" s="1128"/>
      <c r="H273" s="1128"/>
      <c r="I273" s="1128"/>
      <c r="J273" s="1128"/>
      <c r="K273" s="1128"/>
      <c r="L273" s="1128"/>
      <c r="M273" s="1128"/>
      <c r="N273" s="1128"/>
    </row>
    <row r="274" spans="4:14" ht="9" customHeight="1">
      <c r="D274" s="1128"/>
      <c r="H274" s="1128"/>
      <c r="I274" s="1128"/>
      <c r="J274" s="1128"/>
      <c r="K274" s="1128"/>
      <c r="L274" s="1128"/>
      <c r="M274" s="1128"/>
      <c r="N274" s="1128"/>
    </row>
    <row r="275" spans="4:14" ht="9" customHeight="1">
      <c r="D275" s="1128"/>
      <c r="H275" s="1128"/>
      <c r="I275" s="1128"/>
      <c r="J275" s="1128"/>
      <c r="K275" s="1128"/>
      <c r="L275" s="1128"/>
      <c r="M275" s="1128"/>
      <c r="N275" s="1128"/>
    </row>
    <row r="276" spans="4:14" ht="9" customHeight="1">
      <c r="D276" s="1128"/>
      <c r="H276" s="1128"/>
      <c r="I276" s="1128"/>
      <c r="J276" s="1128"/>
      <c r="K276" s="1128"/>
      <c r="L276" s="1128"/>
      <c r="M276" s="1128"/>
      <c r="N276" s="1128"/>
    </row>
    <row r="277" spans="4:14" ht="9" customHeight="1">
      <c r="D277" s="1128"/>
      <c r="H277" s="1128"/>
      <c r="I277" s="1128"/>
      <c r="J277" s="1128"/>
      <c r="K277" s="1128"/>
      <c r="L277" s="1128"/>
      <c r="M277" s="1128"/>
      <c r="N277" s="1128"/>
    </row>
    <row r="278" spans="4:14" ht="9" customHeight="1">
      <c r="D278" s="1128"/>
      <c r="H278" s="1128"/>
      <c r="I278" s="1128"/>
      <c r="J278" s="1128"/>
      <c r="K278" s="1128"/>
      <c r="L278" s="1128"/>
      <c r="M278" s="1128"/>
      <c r="N278" s="1128"/>
    </row>
    <row r="279" spans="4:14" ht="9" customHeight="1">
      <c r="D279" s="1128"/>
      <c r="H279" s="1128"/>
      <c r="I279" s="1128"/>
      <c r="J279" s="1128"/>
      <c r="K279" s="1128"/>
      <c r="L279" s="1128"/>
      <c r="M279" s="1128"/>
      <c r="N279" s="1128"/>
    </row>
    <row r="280" spans="4:14" ht="9" customHeight="1">
      <c r="D280" s="1128"/>
      <c r="H280" s="1128"/>
      <c r="I280" s="1128"/>
      <c r="J280" s="1128"/>
      <c r="K280" s="1128"/>
      <c r="L280" s="1128"/>
      <c r="M280" s="1128"/>
      <c r="N280" s="1128"/>
    </row>
    <row r="281" spans="4:14" ht="9" customHeight="1">
      <c r="D281" s="1128"/>
      <c r="H281" s="1128"/>
      <c r="I281" s="1128"/>
      <c r="J281" s="1128"/>
      <c r="K281" s="1128"/>
      <c r="L281" s="1128"/>
      <c r="M281" s="1128"/>
      <c r="N281" s="1128"/>
    </row>
    <row r="282" spans="4:14" ht="9" customHeight="1">
      <c r="D282" s="1128"/>
      <c r="H282" s="1128"/>
      <c r="I282" s="1128"/>
      <c r="J282" s="1128"/>
      <c r="K282" s="1128"/>
      <c r="L282" s="1128"/>
      <c r="M282" s="1128"/>
      <c r="N282" s="1128"/>
    </row>
    <row r="283" spans="4:14" ht="9" customHeight="1">
      <c r="D283" s="1128"/>
      <c r="H283" s="1128"/>
      <c r="I283" s="1128"/>
      <c r="J283" s="1128"/>
      <c r="K283" s="1128"/>
      <c r="L283" s="1128"/>
      <c r="M283" s="1128"/>
      <c r="N283" s="1128"/>
    </row>
    <row r="284" spans="4:14" ht="9" customHeight="1">
      <c r="D284" s="1128"/>
      <c r="H284" s="1128"/>
      <c r="I284" s="1128"/>
      <c r="J284" s="1128"/>
      <c r="K284" s="1128"/>
      <c r="L284" s="1128"/>
      <c r="M284" s="1128"/>
      <c r="N284" s="1128"/>
    </row>
    <row r="285" spans="4:14" ht="9" customHeight="1">
      <c r="D285" s="1128"/>
      <c r="H285" s="1128"/>
      <c r="I285" s="1128"/>
      <c r="J285" s="1128"/>
      <c r="K285" s="1128"/>
      <c r="L285" s="1128"/>
      <c r="M285" s="1128"/>
      <c r="N285" s="1128"/>
    </row>
    <row r="286" spans="4:14" ht="9" customHeight="1">
      <c r="D286" s="1128"/>
      <c r="H286" s="1128"/>
      <c r="I286" s="1128"/>
      <c r="J286" s="1128"/>
      <c r="K286" s="1128"/>
      <c r="L286" s="1128"/>
      <c r="M286" s="1128"/>
      <c r="N286" s="1128"/>
    </row>
    <row r="287" spans="4:14" ht="9" customHeight="1">
      <c r="D287" s="1128"/>
      <c r="H287" s="1128"/>
      <c r="I287" s="1128"/>
      <c r="J287" s="1128"/>
      <c r="K287" s="1128"/>
      <c r="L287" s="1128"/>
      <c r="M287" s="1128"/>
      <c r="N287" s="1128"/>
    </row>
    <row r="288" spans="4:14" ht="9" customHeight="1">
      <c r="D288" s="1128"/>
      <c r="H288" s="1128"/>
      <c r="I288" s="1128"/>
      <c r="J288" s="1128"/>
      <c r="K288" s="1128"/>
      <c r="L288" s="1128"/>
      <c r="M288" s="1128"/>
      <c r="N288" s="1128"/>
    </row>
    <row r="289" spans="4:14" ht="9" customHeight="1">
      <c r="D289" s="1128"/>
      <c r="H289" s="1128"/>
      <c r="I289" s="1128"/>
      <c r="J289" s="1128"/>
      <c r="K289" s="1128"/>
      <c r="L289" s="1128"/>
      <c r="M289" s="1128"/>
      <c r="N289" s="1128"/>
    </row>
    <row r="290" spans="4:14" ht="9" customHeight="1">
      <c r="D290" s="1128"/>
      <c r="H290" s="1128"/>
      <c r="I290" s="1128"/>
      <c r="J290" s="1128"/>
      <c r="K290" s="1128"/>
      <c r="L290" s="1128"/>
      <c r="M290" s="1128"/>
      <c r="N290" s="1128"/>
    </row>
    <row r="291" spans="4:14" ht="9" customHeight="1">
      <c r="D291" s="1128"/>
      <c r="H291" s="1128"/>
      <c r="I291" s="1128"/>
      <c r="J291" s="1128"/>
      <c r="K291" s="1128"/>
      <c r="L291" s="1128"/>
      <c r="M291" s="1128"/>
      <c r="N291" s="1128"/>
    </row>
    <row r="292" spans="4:14" ht="9" customHeight="1">
      <c r="D292" s="1128"/>
      <c r="H292" s="1128"/>
      <c r="I292" s="1128"/>
      <c r="J292" s="1128"/>
      <c r="K292" s="1128"/>
      <c r="L292" s="1128"/>
      <c r="M292" s="1128"/>
      <c r="N292" s="1128"/>
    </row>
    <row r="293" spans="4:14" ht="9" customHeight="1">
      <c r="D293" s="1128"/>
      <c r="H293" s="1128"/>
      <c r="I293" s="1128"/>
      <c r="J293" s="1128"/>
      <c r="K293" s="1128"/>
      <c r="L293" s="1128"/>
      <c r="M293" s="1128"/>
      <c r="N293" s="1128"/>
    </row>
    <row r="294" spans="4:14" ht="9" customHeight="1">
      <c r="D294" s="1128"/>
      <c r="H294" s="1128"/>
      <c r="I294" s="1128"/>
      <c r="J294" s="1128"/>
      <c r="K294" s="1128"/>
      <c r="L294" s="1128"/>
      <c r="M294" s="1128"/>
      <c r="N294" s="1128"/>
    </row>
    <row r="295" spans="4:14" ht="9" customHeight="1">
      <c r="D295" s="1128"/>
      <c r="H295" s="1128"/>
      <c r="I295" s="1128"/>
      <c r="J295" s="1128"/>
      <c r="K295" s="1128"/>
      <c r="L295" s="1128"/>
      <c r="M295" s="1128"/>
      <c r="N295" s="1128"/>
    </row>
    <row r="296" spans="4:14" ht="9" customHeight="1">
      <c r="D296" s="1128"/>
      <c r="H296" s="1128"/>
      <c r="I296" s="1128"/>
      <c r="J296" s="1128"/>
      <c r="K296" s="1128"/>
      <c r="L296" s="1128"/>
      <c r="M296" s="1128"/>
      <c r="N296" s="1128"/>
    </row>
    <row r="297" spans="4:14" ht="9" customHeight="1">
      <c r="D297" s="1128"/>
      <c r="H297" s="1128"/>
      <c r="I297" s="1128"/>
      <c r="J297" s="1128"/>
      <c r="K297" s="1128"/>
      <c r="L297" s="1128"/>
      <c r="M297" s="1128"/>
      <c r="N297" s="1128"/>
    </row>
    <row r="298" spans="4:14" ht="9" customHeight="1">
      <c r="D298" s="1128"/>
      <c r="H298" s="1128"/>
      <c r="I298" s="1128"/>
      <c r="J298" s="1128"/>
      <c r="K298" s="1128"/>
      <c r="L298" s="1128"/>
      <c r="M298" s="1128"/>
      <c r="N298" s="1128"/>
    </row>
    <row r="299" spans="4:14" ht="9" customHeight="1">
      <c r="D299" s="1128"/>
      <c r="H299" s="1128"/>
      <c r="I299" s="1128"/>
      <c r="J299" s="1128"/>
      <c r="K299" s="1128"/>
      <c r="L299" s="1128"/>
      <c r="M299" s="1128"/>
      <c r="N299" s="1128"/>
    </row>
    <row r="300" spans="4:14" ht="9" customHeight="1">
      <c r="D300" s="1128"/>
      <c r="H300" s="1128"/>
      <c r="I300" s="1128"/>
      <c r="J300" s="1128"/>
      <c r="K300" s="1128"/>
      <c r="L300" s="1128"/>
      <c r="M300" s="1128"/>
      <c r="N300" s="1128"/>
    </row>
    <row r="301" spans="4:14" ht="9" customHeight="1">
      <c r="D301" s="1128"/>
      <c r="H301" s="1128"/>
      <c r="I301" s="1128"/>
      <c r="J301" s="1128"/>
      <c r="K301" s="1128"/>
      <c r="L301" s="1128"/>
      <c r="M301" s="1128"/>
      <c r="N301" s="1128"/>
    </row>
    <row r="302" spans="4:14" ht="9" customHeight="1">
      <c r="D302" s="1128"/>
      <c r="H302" s="1128"/>
      <c r="I302" s="1128"/>
      <c r="J302" s="1128"/>
      <c r="K302" s="1128"/>
      <c r="L302" s="1128"/>
      <c r="M302" s="1128"/>
      <c r="N302" s="1128"/>
    </row>
    <row r="303" spans="4:14" ht="9" customHeight="1">
      <c r="D303" s="1128"/>
      <c r="H303" s="1128"/>
      <c r="I303" s="1128"/>
      <c r="J303" s="1128"/>
      <c r="K303" s="1128"/>
      <c r="L303" s="1128"/>
      <c r="M303" s="1128"/>
      <c r="N303" s="1128"/>
    </row>
    <row r="304" spans="4:14" ht="9" customHeight="1">
      <c r="D304" s="1128"/>
      <c r="H304" s="1128"/>
      <c r="I304" s="1128"/>
      <c r="J304" s="1128"/>
      <c r="K304" s="1128"/>
      <c r="L304" s="1128"/>
      <c r="M304" s="1128"/>
      <c r="N304" s="1128"/>
    </row>
    <row r="305" spans="4:14" ht="9" customHeight="1">
      <c r="D305" s="1128"/>
      <c r="H305" s="1128"/>
      <c r="I305" s="1128"/>
      <c r="J305" s="1128"/>
      <c r="K305" s="1128"/>
      <c r="L305" s="1128"/>
      <c r="M305" s="1128"/>
      <c r="N305" s="1128"/>
    </row>
    <row r="306" spans="4:14" ht="9" customHeight="1">
      <c r="D306" s="1128"/>
      <c r="H306" s="1128"/>
      <c r="I306" s="1128"/>
      <c r="J306" s="1128"/>
      <c r="K306" s="1128"/>
      <c r="L306" s="1128"/>
      <c r="M306" s="1128"/>
      <c r="N306" s="1128"/>
    </row>
    <row r="307" spans="4:14" ht="9" customHeight="1">
      <c r="D307" s="1128"/>
      <c r="H307" s="1128"/>
      <c r="I307" s="1128"/>
      <c r="J307" s="1128"/>
      <c r="K307" s="1128"/>
      <c r="L307" s="1128"/>
      <c r="M307" s="1128"/>
      <c r="N307" s="1128"/>
    </row>
    <row r="308" spans="4:14" ht="9" customHeight="1">
      <c r="D308" s="1128"/>
      <c r="H308" s="1128"/>
      <c r="I308" s="1128"/>
      <c r="J308" s="1128"/>
      <c r="K308" s="1128"/>
      <c r="L308" s="1128"/>
      <c r="M308" s="1128"/>
      <c r="N308" s="1128"/>
    </row>
    <row r="309" spans="4:14" ht="9" customHeight="1">
      <c r="D309" s="1128"/>
      <c r="H309" s="1128"/>
      <c r="I309" s="1128"/>
      <c r="J309" s="1128"/>
      <c r="K309" s="1128"/>
      <c r="L309" s="1128"/>
      <c r="M309" s="1128"/>
      <c r="N309" s="1128"/>
    </row>
    <row r="310" spans="4:14" ht="9" customHeight="1">
      <c r="D310" s="1128"/>
      <c r="H310" s="1128"/>
      <c r="I310" s="1128"/>
      <c r="J310" s="1128"/>
      <c r="K310" s="1128"/>
      <c r="L310" s="1128"/>
      <c r="M310" s="1128"/>
      <c r="N310" s="1128"/>
    </row>
    <row r="311" spans="4:14" ht="9" customHeight="1">
      <c r="D311" s="1128"/>
      <c r="H311" s="1128"/>
      <c r="I311" s="1128"/>
      <c r="J311" s="1128"/>
      <c r="K311" s="1128"/>
      <c r="L311" s="1128"/>
      <c r="M311" s="1128"/>
      <c r="N311" s="1128"/>
    </row>
    <row r="312" spans="4:14" ht="9" customHeight="1">
      <c r="D312" s="1128"/>
      <c r="H312" s="1128"/>
      <c r="I312" s="1128"/>
      <c r="J312" s="1128"/>
      <c r="K312" s="1128"/>
      <c r="L312" s="1128"/>
      <c r="M312" s="1128"/>
      <c r="N312" s="1128"/>
    </row>
    <row r="313" spans="4:14" ht="9" customHeight="1">
      <c r="D313" s="1128"/>
      <c r="H313" s="1128"/>
      <c r="I313" s="1128"/>
      <c r="J313" s="1128"/>
      <c r="K313" s="1128"/>
      <c r="L313" s="1128"/>
      <c r="M313" s="1128"/>
      <c r="N313" s="1128"/>
    </row>
    <row r="314" spans="4:14" ht="9" customHeight="1">
      <c r="D314" s="1128"/>
      <c r="H314" s="1128"/>
      <c r="I314" s="1128"/>
      <c r="J314" s="1128"/>
      <c r="K314" s="1128"/>
      <c r="L314" s="1128"/>
      <c r="M314" s="1128"/>
      <c r="N314" s="1128"/>
    </row>
    <row r="315" spans="4:14" ht="9" customHeight="1">
      <c r="D315" s="1128"/>
      <c r="H315" s="1128"/>
      <c r="I315" s="1128"/>
      <c r="J315" s="1128"/>
      <c r="K315" s="1128"/>
      <c r="L315" s="1128"/>
      <c r="M315" s="1128"/>
      <c r="N315" s="1128"/>
    </row>
    <row r="316" spans="4:14" ht="9" customHeight="1">
      <c r="D316" s="1128"/>
      <c r="H316" s="1128"/>
      <c r="I316" s="1128"/>
      <c r="J316" s="1128"/>
      <c r="K316" s="1128"/>
      <c r="L316" s="1128"/>
      <c r="M316" s="1128"/>
      <c r="N316" s="1128"/>
    </row>
    <row r="317" spans="4:14" ht="9" customHeight="1">
      <c r="D317" s="1128"/>
      <c r="H317" s="1128"/>
      <c r="I317" s="1128"/>
      <c r="J317" s="1128"/>
      <c r="K317" s="1128"/>
      <c r="L317" s="1128"/>
      <c r="M317" s="1128"/>
      <c r="N317" s="1128"/>
    </row>
    <row r="318" spans="4:14" ht="9" customHeight="1">
      <c r="D318" s="1128"/>
      <c r="H318" s="1128"/>
      <c r="I318" s="1128"/>
      <c r="J318" s="1128"/>
      <c r="K318" s="1128"/>
      <c r="L318" s="1128"/>
      <c r="M318" s="1128"/>
      <c r="N318" s="1128"/>
    </row>
    <row r="319" spans="4:14" ht="9" customHeight="1">
      <c r="D319" s="1128"/>
      <c r="H319" s="1128"/>
      <c r="I319" s="1128"/>
      <c r="J319" s="1128"/>
      <c r="K319" s="1128"/>
      <c r="L319" s="1128"/>
      <c r="M319" s="1128"/>
      <c r="N319" s="1128"/>
    </row>
    <row r="320" spans="4:14" ht="9" customHeight="1">
      <c r="D320" s="1128"/>
      <c r="H320" s="1128"/>
      <c r="I320" s="1128"/>
      <c r="J320" s="1128"/>
      <c r="K320" s="1128"/>
      <c r="L320" s="1128"/>
      <c r="M320" s="1128"/>
      <c r="N320" s="1128"/>
    </row>
    <row r="321" spans="4:14" ht="9" customHeight="1">
      <c r="D321" s="1128"/>
      <c r="H321" s="1128"/>
      <c r="I321" s="1128"/>
      <c r="J321" s="1128"/>
      <c r="K321" s="1128"/>
      <c r="L321" s="1128"/>
      <c r="M321" s="1128"/>
      <c r="N321" s="1128"/>
    </row>
    <row r="322" spans="4:14" ht="9" customHeight="1">
      <c r="D322" s="1128"/>
      <c r="H322" s="1128"/>
      <c r="I322" s="1128"/>
      <c r="J322" s="1128"/>
      <c r="K322" s="1128"/>
      <c r="L322" s="1128"/>
      <c r="M322" s="1128"/>
      <c r="N322" s="1128"/>
    </row>
    <row r="323" spans="4:14" ht="9" customHeight="1">
      <c r="D323" s="1128"/>
      <c r="H323" s="1128"/>
      <c r="I323" s="1128"/>
      <c r="J323" s="1128"/>
      <c r="K323" s="1128"/>
      <c r="L323" s="1128"/>
      <c r="M323" s="1128"/>
      <c r="N323" s="1128"/>
    </row>
    <row r="324" spans="4:14" ht="9" customHeight="1">
      <c r="D324" s="1128"/>
      <c r="H324" s="1128"/>
      <c r="I324" s="1128"/>
      <c r="J324" s="1128"/>
      <c r="K324" s="1128"/>
      <c r="L324" s="1128"/>
      <c r="M324" s="1128"/>
      <c r="N324" s="1128"/>
    </row>
    <row r="325" spans="4:14" ht="9" customHeight="1">
      <c r="D325" s="1128"/>
      <c r="H325" s="1128"/>
      <c r="I325" s="1128"/>
      <c r="J325" s="1128"/>
      <c r="K325" s="1128"/>
      <c r="L325" s="1128"/>
      <c r="M325" s="1128"/>
      <c r="N325" s="1128"/>
    </row>
    <row r="326" spans="4:14" ht="9" customHeight="1">
      <c r="D326" s="1128"/>
      <c r="H326" s="1128"/>
      <c r="I326" s="1128"/>
      <c r="J326" s="1128"/>
      <c r="K326" s="1128"/>
      <c r="L326" s="1128"/>
      <c r="M326" s="1128"/>
      <c r="N326" s="1128"/>
    </row>
    <row r="327" spans="4:14" ht="9" customHeight="1">
      <c r="D327" s="1128"/>
      <c r="H327" s="1128"/>
      <c r="I327" s="1128"/>
      <c r="J327" s="1128"/>
      <c r="K327" s="1128"/>
      <c r="L327" s="1128"/>
      <c r="M327" s="1128"/>
      <c r="N327" s="1128"/>
    </row>
    <row r="328" spans="4:14" ht="9" customHeight="1">
      <c r="D328" s="1128"/>
      <c r="H328" s="1128"/>
      <c r="I328" s="1128"/>
      <c r="J328" s="1128"/>
      <c r="K328" s="1128"/>
      <c r="L328" s="1128"/>
      <c r="M328" s="1128"/>
      <c r="N328" s="1128"/>
    </row>
    <row r="329" spans="4:14" ht="9" customHeight="1">
      <c r="D329" s="1128"/>
      <c r="H329" s="1128"/>
      <c r="I329" s="1128"/>
      <c r="J329" s="1128"/>
      <c r="K329" s="1128"/>
      <c r="L329" s="1128"/>
      <c r="M329" s="1128"/>
      <c r="N329" s="1128"/>
    </row>
    <row r="330" spans="4:14" ht="9" customHeight="1">
      <c r="D330" s="1128"/>
      <c r="H330" s="1128"/>
      <c r="I330" s="1128"/>
      <c r="J330" s="1128"/>
      <c r="K330" s="1128"/>
      <c r="L330" s="1128"/>
      <c r="M330" s="1128"/>
      <c r="N330" s="1128"/>
    </row>
    <row r="331" spans="4:14" ht="9" customHeight="1">
      <c r="D331" s="1128"/>
      <c r="H331" s="1128"/>
      <c r="I331" s="1128"/>
      <c r="J331" s="1128"/>
      <c r="K331" s="1128"/>
      <c r="L331" s="1128"/>
      <c r="M331" s="1128"/>
      <c r="N331" s="1128"/>
    </row>
    <row r="332" spans="4:14" ht="9" customHeight="1">
      <c r="D332" s="1128"/>
      <c r="H332" s="1128"/>
      <c r="I332" s="1128"/>
      <c r="J332" s="1128"/>
      <c r="K332" s="1128"/>
      <c r="L332" s="1128"/>
      <c r="M332" s="1128"/>
      <c r="N332" s="1128"/>
    </row>
    <row r="333" spans="4:14" ht="9" customHeight="1">
      <c r="D333" s="1128"/>
      <c r="H333" s="1128"/>
      <c r="I333" s="1128"/>
      <c r="J333" s="1128"/>
      <c r="K333" s="1128"/>
      <c r="L333" s="1128"/>
      <c r="M333" s="1128"/>
      <c r="N333" s="1128"/>
    </row>
    <row r="334" spans="4:14" ht="9" customHeight="1">
      <c r="D334" s="1128"/>
      <c r="H334" s="1128"/>
      <c r="I334" s="1128"/>
      <c r="J334" s="1128"/>
      <c r="K334" s="1128"/>
      <c r="L334" s="1128"/>
      <c r="M334" s="1128"/>
      <c r="N334" s="1128"/>
    </row>
    <row r="335" spans="4:14" ht="9" customHeight="1">
      <c r="D335" s="1128"/>
      <c r="H335" s="1128"/>
      <c r="I335" s="1128"/>
      <c r="J335" s="1128"/>
      <c r="K335" s="1128"/>
      <c r="L335" s="1128"/>
      <c r="M335" s="1128"/>
      <c r="N335" s="1128"/>
    </row>
    <row r="336" spans="4:14" ht="9" customHeight="1">
      <c r="D336" s="1128"/>
      <c r="H336" s="1128"/>
      <c r="I336" s="1128"/>
      <c r="J336" s="1128"/>
      <c r="K336" s="1128"/>
      <c r="L336" s="1128"/>
      <c r="M336" s="1128"/>
      <c r="N336" s="1128"/>
    </row>
    <row r="337" spans="4:14" ht="9" customHeight="1">
      <c r="D337" s="1128"/>
      <c r="H337" s="1128"/>
      <c r="I337" s="1128"/>
      <c r="J337" s="1128"/>
      <c r="K337" s="1128"/>
      <c r="L337" s="1128"/>
      <c r="M337" s="1128"/>
      <c r="N337" s="1128"/>
    </row>
    <row r="338" spans="4:14" ht="9" customHeight="1">
      <c r="D338" s="1128"/>
      <c r="H338" s="1128"/>
      <c r="I338" s="1128"/>
      <c r="J338" s="1128"/>
      <c r="K338" s="1128"/>
      <c r="L338" s="1128"/>
      <c r="M338" s="1128"/>
      <c r="N338" s="1128"/>
    </row>
    <row r="339" spans="4:14" ht="9" customHeight="1">
      <c r="D339" s="1128"/>
      <c r="H339" s="1128"/>
      <c r="I339" s="1128"/>
      <c r="J339" s="1128"/>
      <c r="K339" s="1128"/>
      <c r="L339" s="1128"/>
      <c r="M339" s="1128"/>
      <c r="N339" s="1128"/>
    </row>
    <row r="340" spans="4:14" ht="9" customHeight="1">
      <c r="D340" s="1128"/>
      <c r="H340" s="1128"/>
      <c r="I340" s="1128"/>
      <c r="J340" s="1128"/>
      <c r="K340" s="1128"/>
      <c r="L340" s="1128"/>
      <c r="M340" s="1128"/>
      <c r="N340" s="1128"/>
    </row>
    <row r="341" spans="4:14" ht="9" customHeight="1">
      <c r="D341" s="1128"/>
      <c r="H341" s="1128"/>
      <c r="I341" s="1128"/>
      <c r="J341" s="1128"/>
      <c r="K341" s="1128"/>
      <c r="L341" s="1128"/>
      <c r="M341" s="1128"/>
      <c r="N341" s="1128"/>
    </row>
    <row r="342" spans="4:14" ht="9" customHeight="1">
      <c r="D342" s="1128"/>
      <c r="H342" s="1128"/>
      <c r="I342" s="1128"/>
      <c r="J342" s="1128"/>
      <c r="K342" s="1128"/>
      <c r="L342" s="1128"/>
      <c r="M342" s="1128"/>
      <c r="N342" s="1128"/>
    </row>
    <row r="343" spans="4:14" ht="9" customHeight="1">
      <c r="D343" s="1128"/>
      <c r="H343" s="1128"/>
      <c r="I343" s="1128"/>
      <c r="J343" s="1128"/>
      <c r="K343" s="1128"/>
      <c r="L343" s="1128"/>
      <c r="M343" s="1128"/>
      <c r="N343" s="1128"/>
    </row>
    <row r="344" spans="4:14" ht="9" customHeight="1">
      <c r="D344" s="1128"/>
      <c r="H344" s="1128"/>
      <c r="I344" s="1128"/>
      <c r="J344" s="1128"/>
      <c r="K344" s="1128"/>
      <c r="L344" s="1128"/>
      <c r="M344" s="1128"/>
      <c r="N344" s="1128"/>
    </row>
    <row r="345" spans="4:14" ht="9" customHeight="1">
      <c r="D345" s="1128"/>
      <c r="H345" s="1128"/>
      <c r="I345" s="1128"/>
      <c r="J345" s="1128"/>
      <c r="K345" s="1128"/>
      <c r="L345" s="1128"/>
      <c r="M345" s="1128"/>
      <c r="N345" s="1128"/>
    </row>
    <row r="346" spans="4:14" ht="9" customHeight="1">
      <c r="D346" s="1128"/>
      <c r="H346" s="1128"/>
      <c r="I346" s="1128"/>
      <c r="J346" s="1128"/>
      <c r="K346" s="1128"/>
      <c r="L346" s="1128"/>
      <c r="M346" s="1128"/>
      <c r="N346" s="1128"/>
    </row>
    <row r="347" spans="4:14" ht="9" customHeight="1">
      <c r="D347" s="1128"/>
      <c r="H347" s="1128"/>
      <c r="I347" s="1128"/>
      <c r="J347" s="1128"/>
      <c r="K347" s="1128"/>
      <c r="L347" s="1128"/>
      <c r="M347" s="1128"/>
      <c r="N347" s="1128"/>
    </row>
    <row r="348" spans="4:14" ht="9" customHeight="1">
      <c r="D348" s="1128"/>
      <c r="H348" s="1128"/>
      <c r="I348" s="1128"/>
      <c r="J348" s="1128"/>
      <c r="K348" s="1128"/>
      <c r="L348" s="1128"/>
      <c r="M348" s="1128"/>
      <c r="N348" s="1128"/>
    </row>
    <row r="349" spans="4:14" ht="9" customHeight="1">
      <c r="D349" s="1128"/>
      <c r="H349" s="1128"/>
      <c r="I349" s="1128"/>
      <c r="J349" s="1128"/>
      <c r="K349" s="1128"/>
      <c r="L349" s="1128"/>
      <c r="M349" s="1128"/>
      <c r="N349" s="1128"/>
    </row>
    <row r="350" spans="4:14" ht="9" customHeight="1">
      <c r="D350" s="1128"/>
      <c r="H350" s="1128"/>
      <c r="I350" s="1128"/>
      <c r="J350" s="1128"/>
      <c r="K350" s="1128"/>
      <c r="L350" s="1128"/>
      <c r="M350" s="1128"/>
      <c r="N350" s="1128"/>
    </row>
    <row r="351" spans="4:14" ht="9" customHeight="1">
      <c r="D351" s="1128"/>
      <c r="H351" s="1128"/>
      <c r="I351" s="1128"/>
      <c r="J351" s="1128"/>
      <c r="K351" s="1128"/>
      <c r="L351" s="1128"/>
      <c r="M351" s="1128"/>
      <c r="N351" s="1128"/>
    </row>
    <row r="352" spans="4:14" ht="9" customHeight="1">
      <c r="D352" s="1128"/>
      <c r="H352" s="1128"/>
      <c r="I352" s="1128"/>
      <c r="J352" s="1128"/>
      <c r="K352" s="1128"/>
      <c r="L352" s="1128"/>
      <c r="M352" s="1128"/>
      <c r="N352" s="1128"/>
    </row>
    <row r="353" spans="4:14" ht="9" customHeight="1">
      <c r="D353" s="1128"/>
      <c r="H353" s="1128"/>
      <c r="I353" s="1128"/>
      <c r="J353" s="1128"/>
      <c r="K353" s="1128"/>
      <c r="L353" s="1128"/>
      <c r="M353" s="1128"/>
      <c r="N353" s="1128"/>
    </row>
    <row r="354" spans="4:14" ht="9" customHeight="1">
      <c r="D354" s="1128"/>
      <c r="H354" s="1128"/>
      <c r="I354" s="1128"/>
      <c r="J354" s="1128"/>
      <c r="K354" s="1128"/>
      <c r="L354" s="1128"/>
      <c r="M354" s="1128"/>
      <c r="N354" s="1128"/>
    </row>
    <row r="355" spans="4:14" ht="9" customHeight="1">
      <c r="D355" s="1128"/>
      <c r="H355" s="1128"/>
      <c r="I355" s="1128"/>
      <c r="J355" s="1128"/>
      <c r="K355" s="1128"/>
      <c r="L355" s="1128"/>
      <c r="M355" s="1128"/>
      <c r="N355" s="1128"/>
    </row>
    <row r="356" spans="4:14" ht="9" customHeight="1">
      <c r="D356" s="1128"/>
      <c r="H356" s="1128"/>
      <c r="I356" s="1128"/>
      <c r="J356" s="1128"/>
      <c r="K356" s="1128"/>
      <c r="L356" s="1128"/>
      <c r="M356" s="1128"/>
      <c r="N356" s="1128"/>
    </row>
    <row r="357" spans="4:14" ht="9" customHeight="1">
      <c r="D357" s="1128"/>
      <c r="H357" s="1128"/>
      <c r="I357" s="1128"/>
      <c r="J357" s="1128"/>
      <c r="K357" s="1128"/>
      <c r="L357" s="1128"/>
      <c r="M357" s="1128"/>
      <c r="N357" s="1128"/>
    </row>
    <row r="358" spans="4:14" ht="9" customHeight="1">
      <c r="D358" s="1128"/>
      <c r="H358" s="1128"/>
      <c r="I358" s="1128"/>
      <c r="J358" s="1128"/>
      <c r="K358" s="1128"/>
      <c r="L358" s="1128"/>
      <c r="M358" s="1128"/>
      <c r="N358" s="1128"/>
    </row>
    <row r="359" spans="4:14" ht="9" customHeight="1">
      <c r="D359" s="1128"/>
      <c r="H359" s="1128"/>
      <c r="I359" s="1128"/>
      <c r="J359" s="1128"/>
      <c r="K359" s="1128"/>
      <c r="L359" s="1128"/>
      <c r="M359" s="1128"/>
      <c r="N359" s="1128"/>
    </row>
    <row r="360" spans="4:14" ht="9" customHeight="1">
      <c r="D360" s="1128"/>
      <c r="H360" s="1128"/>
      <c r="I360" s="1128"/>
      <c r="J360" s="1128"/>
      <c r="K360" s="1128"/>
      <c r="L360" s="1128"/>
      <c r="M360" s="1128"/>
      <c r="N360" s="1128"/>
    </row>
    <row r="361" spans="4:14" ht="9" customHeight="1">
      <c r="D361" s="1128"/>
      <c r="H361" s="1128"/>
      <c r="I361" s="1128"/>
      <c r="J361" s="1128"/>
      <c r="K361" s="1128"/>
      <c r="L361" s="1128"/>
      <c r="M361" s="1128"/>
      <c r="N361" s="1128"/>
    </row>
    <row r="362" spans="4:14" ht="9" customHeight="1">
      <c r="D362" s="1128"/>
      <c r="H362" s="1128"/>
      <c r="I362" s="1128"/>
      <c r="J362" s="1128"/>
      <c r="K362" s="1128"/>
      <c r="L362" s="1128"/>
      <c r="M362" s="1128"/>
      <c r="N362" s="1128"/>
    </row>
    <row r="363" spans="4:14" ht="9" customHeight="1">
      <c r="D363" s="1128"/>
      <c r="H363" s="1128"/>
      <c r="I363" s="1128"/>
      <c r="J363" s="1128"/>
      <c r="K363" s="1128"/>
      <c r="L363" s="1128"/>
      <c r="M363" s="1128"/>
      <c r="N363" s="1128"/>
    </row>
    <row r="364" spans="4:14" ht="9" customHeight="1">
      <c r="D364" s="1128"/>
      <c r="H364" s="1128"/>
      <c r="I364" s="1128"/>
      <c r="J364" s="1128"/>
      <c r="K364" s="1128"/>
      <c r="L364" s="1128"/>
      <c r="M364" s="1128"/>
      <c r="N364" s="1128"/>
    </row>
    <row r="365" spans="4:14" ht="9" customHeight="1">
      <c r="D365" s="1128"/>
      <c r="H365" s="1128"/>
      <c r="I365" s="1128"/>
      <c r="J365" s="1128"/>
      <c r="K365" s="1128"/>
      <c r="L365" s="1128"/>
      <c r="M365" s="1128"/>
      <c r="N365" s="1128"/>
    </row>
    <row r="366" spans="4:14" ht="9" customHeight="1">
      <c r="D366" s="1128"/>
      <c r="H366" s="1128"/>
      <c r="I366" s="1128"/>
      <c r="J366" s="1128"/>
      <c r="K366" s="1128"/>
      <c r="L366" s="1128"/>
      <c r="M366" s="1128"/>
      <c r="N366" s="1128"/>
    </row>
    <row r="367" spans="4:14" ht="9" customHeight="1">
      <c r="D367" s="1128"/>
      <c r="H367" s="1128"/>
      <c r="I367" s="1128"/>
      <c r="J367" s="1128"/>
      <c r="K367" s="1128"/>
      <c r="L367" s="1128"/>
      <c r="M367" s="1128"/>
      <c r="N367" s="1128"/>
    </row>
    <row r="368" spans="4:14" ht="9" customHeight="1">
      <c r="D368" s="1128"/>
      <c r="H368" s="1128"/>
      <c r="I368" s="1128"/>
      <c r="J368" s="1128"/>
      <c r="K368" s="1128"/>
      <c r="L368" s="1128"/>
      <c r="M368" s="1128"/>
      <c r="N368" s="1128"/>
    </row>
    <row r="369" spans="4:14" ht="9" customHeight="1">
      <c r="D369" s="1128"/>
      <c r="H369" s="1128"/>
      <c r="I369" s="1128"/>
      <c r="J369" s="1128"/>
      <c r="K369" s="1128"/>
      <c r="L369" s="1128"/>
      <c r="M369" s="1128"/>
      <c r="N369" s="1128"/>
    </row>
    <row r="370" spans="4:14" ht="9" customHeight="1">
      <c r="D370" s="1128"/>
      <c r="H370" s="1128"/>
      <c r="I370" s="1128"/>
      <c r="J370" s="1128"/>
      <c r="K370" s="1128"/>
      <c r="L370" s="1128"/>
      <c r="M370" s="1128"/>
      <c r="N370" s="1128"/>
    </row>
    <row r="371" spans="4:14" ht="9" customHeight="1">
      <c r="D371" s="1128"/>
      <c r="H371" s="1128"/>
      <c r="I371" s="1128"/>
      <c r="J371" s="1128"/>
      <c r="K371" s="1128"/>
      <c r="L371" s="1128"/>
      <c r="M371" s="1128"/>
      <c r="N371" s="1128"/>
    </row>
    <row r="372" spans="4:14" ht="9" customHeight="1">
      <c r="D372" s="1128"/>
      <c r="H372" s="1128"/>
      <c r="I372" s="1128"/>
      <c r="J372" s="1128"/>
      <c r="K372" s="1128"/>
      <c r="L372" s="1128"/>
      <c r="M372" s="1128"/>
      <c r="N372" s="1128"/>
    </row>
    <row r="373" spans="4:14" ht="9" customHeight="1">
      <c r="D373" s="1128"/>
      <c r="H373" s="1128"/>
      <c r="I373" s="1128"/>
      <c r="J373" s="1128"/>
      <c r="K373" s="1128"/>
      <c r="L373" s="1128"/>
      <c r="M373" s="1128"/>
      <c r="N373" s="1128"/>
    </row>
    <row r="374" spans="4:14" ht="9" customHeight="1">
      <c r="D374" s="1128"/>
      <c r="H374" s="1128"/>
      <c r="I374" s="1128"/>
      <c r="J374" s="1128"/>
      <c r="K374" s="1128"/>
      <c r="L374" s="1128"/>
      <c r="M374" s="1128"/>
      <c r="N374" s="1128"/>
    </row>
    <row r="375" spans="4:14" ht="9" customHeight="1">
      <c r="D375" s="1128"/>
      <c r="H375" s="1128"/>
      <c r="I375" s="1128"/>
      <c r="J375" s="1128"/>
      <c r="K375" s="1128"/>
      <c r="L375" s="1128"/>
      <c r="M375" s="1128"/>
      <c r="N375" s="1128"/>
    </row>
    <row r="376" spans="4:14" ht="9" customHeight="1">
      <c r="D376" s="1128"/>
      <c r="H376" s="1128"/>
      <c r="I376" s="1128"/>
      <c r="J376" s="1128"/>
      <c r="K376" s="1128"/>
      <c r="L376" s="1128"/>
      <c r="M376" s="1128"/>
      <c r="N376" s="1128"/>
    </row>
    <row r="377" spans="4:14" ht="9" customHeight="1">
      <c r="D377" s="1128"/>
      <c r="H377" s="1128"/>
      <c r="I377" s="1128"/>
      <c r="J377" s="1128"/>
      <c r="K377" s="1128"/>
      <c r="L377" s="1128"/>
      <c r="M377" s="1128"/>
      <c r="N377" s="1128"/>
    </row>
    <row r="378" spans="4:14" ht="9" customHeight="1">
      <c r="D378" s="1128"/>
      <c r="H378" s="1128"/>
      <c r="I378" s="1128"/>
      <c r="J378" s="1128"/>
      <c r="K378" s="1128"/>
      <c r="L378" s="1128"/>
      <c r="M378" s="1128"/>
      <c r="N378" s="1128"/>
    </row>
    <row r="379" spans="4:14" ht="9" customHeight="1">
      <c r="D379" s="1128"/>
      <c r="H379" s="1128"/>
      <c r="I379" s="1128"/>
      <c r="J379" s="1128"/>
      <c r="K379" s="1128"/>
      <c r="L379" s="1128"/>
      <c r="M379" s="1128"/>
      <c r="N379" s="1128"/>
    </row>
    <row r="380" spans="4:14" ht="9" customHeight="1">
      <c r="D380" s="1128"/>
      <c r="H380" s="1128"/>
      <c r="I380" s="1128"/>
      <c r="J380" s="1128"/>
      <c r="K380" s="1128"/>
      <c r="L380" s="1128"/>
      <c r="M380" s="1128"/>
      <c r="N380" s="1128"/>
    </row>
    <row r="381" spans="4:14" ht="9" customHeight="1">
      <c r="D381" s="1128"/>
      <c r="H381" s="1128"/>
      <c r="I381" s="1128"/>
      <c r="J381" s="1128"/>
      <c r="K381" s="1128"/>
      <c r="L381" s="1128"/>
      <c r="M381" s="1128"/>
      <c r="N381" s="1128"/>
    </row>
    <row r="382" spans="4:14" ht="9" customHeight="1">
      <c r="D382" s="1128"/>
      <c r="H382" s="1128"/>
      <c r="I382" s="1128"/>
      <c r="J382" s="1128"/>
      <c r="K382" s="1128"/>
      <c r="L382" s="1128"/>
      <c r="M382" s="1128"/>
      <c r="N382" s="1128"/>
    </row>
    <row r="383" spans="4:14" ht="9" customHeight="1">
      <c r="D383" s="1128"/>
      <c r="H383" s="1128"/>
      <c r="I383" s="1128"/>
      <c r="J383" s="1128"/>
      <c r="K383" s="1128"/>
      <c r="L383" s="1128"/>
      <c r="M383" s="1128"/>
      <c r="N383" s="1128"/>
    </row>
    <row r="384" spans="4:14" ht="9" customHeight="1">
      <c r="D384" s="1128"/>
      <c r="H384" s="1128"/>
      <c r="I384" s="1128"/>
      <c r="J384" s="1128"/>
      <c r="K384" s="1128"/>
      <c r="L384" s="1128"/>
      <c r="M384" s="1128"/>
      <c r="N384" s="1128"/>
    </row>
    <row r="385" spans="4:14" ht="9" customHeight="1">
      <c r="D385" s="1128"/>
      <c r="H385" s="1128"/>
      <c r="I385" s="1128"/>
      <c r="J385" s="1128"/>
      <c r="K385" s="1128"/>
      <c r="L385" s="1128"/>
      <c r="M385" s="1128"/>
      <c r="N385" s="1128"/>
    </row>
    <row r="386" spans="4:14" ht="9" customHeight="1">
      <c r="D386" s="1128"/>
      <c r="H386" s="1128"/>
      <c r="I386" s="1128"/>
      <c r="J386" s="1128"/>
      <c r="K386" s="1128"/>
      <c r="L386" s="1128"/>
      <c r="M386" s="1128"/>
      <c r="N386" s="1128"/>
    </row>
    <row r="387" spans="4:14" ht="9" customHeight="1">
      <c r="D387" s="1128"/>
      <c r="H387" s="1128"/>
      <c r="I387" s="1128"/>
      <c r="J387" s="1128"/>
      <c r="K387" s="1128"/>
      <c r="L387" s="1128"/>
      <c r="M387" s="1128"/>
      <c r="N387" s="1128"/>
    </row>
    <row r="388" spans="4:14" ht="9" customHeight="1">
      <c r="D388" s="1128"/>
      <c r="H388" s="1128"/>
      <c r="I388" s="1128"/>
      <c r="J388" s="1128"/>
      <c r="K388" s="1128"/>
      <c r="L388" s="1128"/>
      <c r="M388" s="1128"/>
      <c r="N388" s="1128"/>
    </row>
    <row r="389" spans="4:14" ht="9" customHeight="1">
      <c r="D389" s="1128"/>
      <c r="H389" s="1128"/>
      <c r="I389" s="1128"/>
      <c r="J389" s="1128"/>
      <c r="K389" s="1128"/>
      <c r="L389" s="1128"/>
      <c r="M389" s="1128"/>
      <c r="N389" s="1128"/>
    </row>
    <row r="390" spans="4:14" ht="9" customHeight="1">
      <c r="D390" s="1128"/>
      <c r="H390" s="1128"/>
      <c r="I390" s="1128"/>
      <c r="J390" s="1128"/>
      <c r="K390" s="1128"/>
      <c r="L390" s="1128"/>
      <c r="M390" s="1128"/>
      <c r="N390" s="1128"/>
    </row>
    <row r="391" spans="4:14" ht="9" customHeight="1">
      <c r="D391" s="1128"/>
      <c r="H391" s="1128"/>
      <c r="I391" s="1128"/>
      <c r="J391" s="1128"/>
      <c r="K391" s="1128"/>
      <c r="L391" s="1128"/>
      <c r="M391" s="1128"/>
      <c r="N391" s="1128"/>
    </row>
    <row r="392" spans="4:14" ht="9" customHeight="1">
      <c r="D392" s="1128"/>
      <c r="H392" s="1128"/>
      <c r="I392" s="1128"/>
      <c r="J392" s="1128"/>
      <c r="K392" s="1128"/>
      <c r="L392" s="1128"/>
      <c r="M392" s="1128"/>
      <c r="N392" s="1128"/>
    </row>
    <row r="393" spans="4:14" ht="9" customHeight="1">
      <c r="D393" s="1128"/>
      <c r="H393" s="1128"/>
      <c r="I393" s="1128"/>
      <c r="J393" s="1128"/>
      <c r="K393" s="1128"/>
      <c r="L393" s="1128"/>
      <c r="M393" s="1128"/>
      <c r="N393" s="1128"/>
    </row>
    <row r="394" spans="4:14" ht="9" customHeight="1">
      <c r="D394" s="1128"/>
      <c r="H394" s="1128"/>
      <c r="I394" s="1128"/>
      <c r="J394" s="1128"/>
      <c r="K394" s="1128"/>
      <c r="L394" s="1128"/>
      <c r="M394" s="1128"/>
      <c r="N394" s="1128"/>
    </row>
    <row r="395" spans="4:14" ht="9" customHeight="1">
      <c r="D395" s="1128"/>
      <c r="H395" s="1128"/>
      <c r="I395" s="1128"/>
      <c r="J395" s="1128"/>
      <c r="K395" s="1128"/>
      <c r="L395" s="1128"/>
      <c r="M395" s="1128"/>
      <c r="N395" s="1128"/>
    </row>
    <row r="396" spans="4:14" ht="9" customHeight="1">
      <c r="D396" s="1128"/>
      <c r="H396" s="1128"/>
      <c r="I396" s="1128"/>
      <c r="J396" s="1128"/>
      <c r="K396" s="1128"/>
      <c r="L396" s="1128"/>
      <c r="M396" s="1128"/>
      <c r="N396" s="1128"/>
    </row>
    <row r="397" spans="4:14" ht="9" customHeight="1">
      <c r="D397" s="1128"/>
      <c r="H397" s="1128"/>
      <c r="I397" s="1128"/>
      <c r="J397" s="1128"/>
      <c r="K397" s="1128"/>
      <c r="L397" s="1128"/>
      <c r="M397" s="1128"/>
      <c r="N397" s="1128"/>
    </row>
    <row r="398" spans="4:14" ht="9" customHeight="1">
      <c r="D398" s="1128"/>
      <c r="H398" s="1128"/>
      <c r="I398" s="1128"/>
      <c r="J398" s="1128"/>
      <c r="K398" s="1128"/>
      <c r="L398" s="1128"/>
      <c r="M398" s="1128"/>
      <c r="N398" s="1128"/>
    </row>
    <row r="399" spans="4:14" ht="9" customHeight="1">
      <c r="D399" s="1128"/>
      <c r="H399" s="1128"/>
      <c r="I399" s="1128"/>
      <c r="J399" s="1128"/>
      <c r="K399" s="1128"/>
      <c r="L399" s="1128"/>
      <c r="M399" s="1128"/>
      <c r="N399" s="1128"/>
    </row>
    <row r="400" spans="4:14" ht="9" customHeight="1">
      <c r="D400" s="1128"/>
      <c r="H400" s="1128"/>
      <c r="I400" s="1128"/>
      <c r="J400" s="1128"/>
      <c r="K400" s="1128"/>
      <c r="L400" s="1128"/>
      <c r="M400" s="1128"/>
      <c r="N400" s="1128"/>
    </row>
    <row r="401" spans="4:14" ht="9" customHeight="1">
      <c r="D401" s="1128"/>
      <c r="H401" s="1128"/>
      <c r="I401" s="1128"/>
      <c r="J401" s="1128"/>
      <c r="K401" s="1128"/>
      <c r="L401" s="1128"/>
      <c r="M401" s="1128"/>
      <c r="N401" s="1128"/>
    </row>
  </sheetData>
  <mergeCells count="17">
    <mergeCell ref="E42:E44"/>
    <mergeCell ref="E45:E48"/>
    <mergeCell ref="E49:E51"/>
    <mergeCell ref="F52:G52"/>
    <mergeCell ref="E9:E15"/>
    <mergeCell ref="E16:E24"/>
    <mergeCell ref="E25:E28"/>
    <mergeCell ref="E29:E31"/>
    <mergeCell ref="E32:E36"/>
    <mergeCell ref="E37:E41"/>
    <mergeCell ref="E2:N2"/>
    <mergeCell ref="R2:AF2"/>
    <mergeCell ref="E3:N3"/>
    <mergeCell ref="E6:E8"/>
    <mergeCell ref="H6:N6"/>
    <mergeCell ref="H7:J7"/>
    <mergeCell ref="L7:N7"/>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I402"/>
  <sheetViews>
    <sheetView topLeftCell="D1" workbookViewId="0">
      <selection activeCell="G28" sqref="G28"/>
    </sheetView>
  </sheetViews>
  <sheetFormatPr baseColWidth="10" defaultRowHeight="12.75"/>
  <cols>
    <col min="1" max="1" width="2.28515625" style="1181" hidden="1" customWidth="1"/>
    <col min="2" max="2" width="2" style="1181" hidden="1" customWidth="1"/>
    <col min="3" max="3" width="3" style="1181" hidden="1" customWidth="1"/>
    <col min="4" max="4" width="2.140625" style="1188" customWidth="1"/>
    <col min="5" max="5" width="6.7109375" style="1128" customWidth="1"/>
    <col min="6" max="6" width="1.5703125" style="1128" customWidth="1"/>
    <col min="7" max="7" width="58.28515625" style="1128" customWidth="1"/>
    <col min="8" max="10" width="4.7109375" style="1200" customWidth="1"/>
    <col min="11" max="11" width="1" style="1201" customWidth="1"/>
    <col min="12" max="14" width="4.7109375" style="1200" customWidth="1"/>
    <col min="15" max="16" width="11.42578125" style="1128"/>
    <col min="17" max="17" width="4.7109375" style="1128" customWidth="1"/>
    <col min="18" max="18" width="5" style="1128" customWidth="1"/>
    <col min="19" max="19" width="2.28515625" style="1128" customWidth="1"/>
    <col min="20" max="20" width="26" style="1128" customWidth="1"/>
    <col min="21" max="21" width="8" style="1128" customWidth="1"/>
    <col min="22" max="22" width="1" style="1128" customWidth="1"/>
    <col min="23" max="23" width="6.7109375" style="1128" customWidth="1"/>
    <col min="24" max="24" width="1" style="1128" customWidth="1"/>
    <col min="25" max="25" width="6.7109375" style="1128" customWidth="1"/>
    <col min="26" max="26" width="1" style="1128" customWidth="1"/>
    <col min="27" max="27" width="6.7109375" style="1128" customWidth="1"/>
    <col min="28" max="28" width="1" style="1128" customWidth="1"/>
    <col min="29" max="29" width="6.7109375" style="1128" customWidth="1"/>
    <col min="30" max="30" width="1" style="1128" customWidth="1"/>
    <col min="31" max="31" width="6.7109375" style="1128" customWidth="1"/>
    <col min="32" max="32" width="1" style="1128" customWidth="1"/>
    <col min="33" max="34" width="6.7109375" style="1128" customWidth="1"/>
    <col min="35" max="256" width="11.42578125" style="1128"/>
    <col min="257" max="259" width="0" style="1128" hidden="1" customWidth="1"/>
    <col min="260" max="260" width="2.140625" style="1128" customWidth="1"/>
    <col min="261" max="261" width="6.7109375" style="1128" customWidth="1"/>
    <col min="262" max="262" width="1.5703125" style="1128" customWidth="1"/>
    <col min="263" max="263" width="58.28515625" style="1128" customWidth="1"/>
    <col min="264" max="266" width="4.7109375" style="1128" customWidth="1"/>
    <col min="267" max="267" width="1" style="1128" customWidth="1"/>
    <col min="268" max="270" width="4.7109375" style="1128" customWidth="1"/>
    <col min="271" max="272" width="11.42578125" style="1128"/>
    <col min="273" max="273" width="4.7109375" style="1128" customWidth="1"/>
    <col min="274" max="274" width="5" style="1128" customWidth="1"/>
    <col min="275" max="275" width="2.28515625" style="1128" customWidth="1"/>
    <col min="276" max="276" width="26" style="1128" customWidth="1"/>
    <col min="277" max="277" width="8" style="1128" customWidth="1"/>
    <col min="278" max="278" width="1" style="1128" customWidth="1"/>
    <col min="279" max="279" width="6.7109375" style="1128" customWidth="1"/>
    <col min="280" max="280" width="1" style="1128" customWidth="1"/>
    <col min="281" max="281" width="6.7109375" style="1128" customWidth="1"/>
    <col min="282" max="282" width="1" style="1128" customWidth="1"/>
    <col min="283" max="283" width="6.7109375" style="1128" customWidth="1"/>
    <col min="284" max="284" width="1" style="1128" customWidth="1"/>
    <col min="285" max="285" width="6.7109375" style="1128" customWidth="1"/>
    <col min="286" max="286" width="1" style="1128" customWidth="1"/>
    <col min="287" max="287" width="6.7109375" style="1128" customWidth="1"/>
    <col min="288" max="288" width="1" style="1128" customWidth="1"/>
    <col min="289" max="290" width="6.7109375" style="1128" customWidth="1"/>
    <col min="291" max="512" width="11.42578125" style="1128"/>
    <col min="513" max="515" width="0" style="1128" hidden="1" customWidth="1"/>
    <col min="516" max="516" width="2.140625" style="1128" customWidth="1"/>
    <col min="517" max="517" width="6.7109375" style="1128" customWidth="1"/>
    <col min="518" max="518" width="1.5703125" style="1128" customWidth="1"/>
    <col min="519" max="519" width="58.28515625" style="1128" customWidth="1"/>
    <col min="520" max="522" width="4.7109375" style="1128" customWidth="1"/>
    <col min="523" max="523" width="1" style="1128" customWidth="1"/>
    <col min="524" max="526" width="4.7109375" style="1128" customWidth="1"/>
    <col min="527" max="528" width="11.42578125" style="1128"/>
    <col min="529" max="529" width="4.7109375" style="1128" customWidth="1"/>
    <col min="530" max="530" width="5" style="1128" customWidth="1"/>
    <col min="531" max="531" width="2.28515625" style="1128" customWidth="1"/>
    <col min="532" max="532" width="26" style="1128" customWidth="1"/>
    <col min="533" max="533" width="8" style="1128" customWidth="1"/>
    <col min="534" max="534" width="1" style="1128" customWidth="1"/>
    <col min="535" max="535" width="6.7109375" style="1128" customWidth="1"/>
    <col min="536" max="536" width="1" style="1128" customWidth="1"/>
    <col min="537" max="537" width="6.7109375" style="1128" customWidth="1"/>
    <col min="538" max="538" width="1" style="1128" customWidth="1"/>
    <col min="539" max="539" width="6.7109375" style="1128" customWidth="1"/>
    <col min="540" max="540" width="1" style="1128" customWidth="1"/>
    <col min="541" max="541" width="6.7109375" style="1128" customWidth="1"/>
    <col min="542" max="542" width="1" style="1128" customWidth="1"/>
    <col min="543" max="543" width="6.7109375" style="1128" customWidth="1"/>
    <col min="544" max="544" width="1" style="1128" customWidth="1"/>
    <col min="545" max="546" width="6.7109375" style="1128" customWidth="1"/>
    <col min="547" max="768" width="11.42578125" style="1128"/>
    <col min="769" max="771" width="0" style="1128" hidden="1" customWidth="1"/>
    <col min="772" max="772" width="2.140625" style="1128" customWidth="1"/>
    <col min="773" max="773" width="6.7109375" style="1128" customWidth="1"/>
    <col min="774" max="774" width="1.5703125" style="1128" customWidth="1"/>
    <col min="775" max="775" width="58.28515625" style="1128" customWidth="1"/>
    <col min="776" max="778" width="4.7109375" style="1128" customWidth="1"/>
    <col min="779" max="779" width="1" style="1128" customWidth="1"/>
    <col min="780" max="782" width="4.7109375" style="1128" customWidth="1"/>
    <col min="783" max="784" width="11.42578125" style="1128"/>
    <col min="785" max="785" width="4.7109375" style="1128" customWidth="1"/>
    <col min="786" max="786" width="5" style="1128" customWidth="1"/>
    <col min="787" max="787" width="2.28515625" style="1128" customWidth="1"/>
    <col min="788" max="788" width="26" style="1128" customWidth="1"/>
    <col min="789" max="789" width="8" style="1128" customWidth="1"/>
    <col min="790" max="790" width="1" style="1128" customWidth="1"/>
    <col min="791" max="791" width="6.7109375" style="1128" customWidth="1"/>
    <col min="792" max="792" width="1" style="1128" customWidth="1"/>
    <col min="793" max="793" width="6.7109375" style="1128" customWidth="1"/>
    <col min="794" max="794" width="1" style="1128" customWidth="1"/>
    <col min="795" max="795" width="6.7109375" style="1128" customWidth="1"/>
    <col min="796" max="796" width="1" style="1128" customWidth="1"/>
    <col min="797" max="797" width="6.7109375" style="1128" customWidth="1"/>
    <col min="798" max="798" width="1" style="1128" customWidth="1"/>
    <col min="799" max="799" width="6.7109375" style="1128" customWidth="1"/>
    <col min="800" max="800" width="1" style="1128" customWidth="1"/>
    <col min="801" max="802" width="6.7109375" style="1128" customWidth="1"/>
    <col min="803" max="1024" width="11.42578125" style="1128"/>
    <col min="1025" max="1027" width="0" style="1128" hidden="1" customWidth="1"/>
    <col min="1028" max="1028" width="2.140625" style="1128" customWidth="1"/>
    <col min="1029" max="1029" width="6.7109375" style="1128" customWidth="1"/>
    <col min="1030" max="1030" width="1.5703125" style="1128" customWidth="1"/>
    <col min="1031" max="1031" width="58.28515625" style="1128" customWidth="1"/>
    <col min="1032" max="1034" width="4.7109375" style="1128" customWidth="1"/>
    <col min="1035" max="1035" width="1" style="1128" customWidth="1"/>
    <col min="1036" max="1038" width="4.7109375" style="1128" customWidth="1"/>
    <col min="1039" max="1040" width="11.42578125" style="1128"/>
    <col min="1041" max="1041" width="4.7109375" style="1128" customWidth="1"/>
    <col min="1042" max="1042" width="5" style="1128" customWidth="1"/>
    <col min="1043" max="1043" width="2.28515625" style="1128" customWidth="1"/>
    <col min="1044" max="1044" width="26" style="1128" customWidth="1"/>
    <col min="1045" max="1045" width="8" style="1128" customWidth="1"/>
    <col min="1046" max="1046" width="1" style="1128" customWidth="1"/>
    <col min="1047" max="1047" width="6.7109375" style="1128" customWidth="1"/>
    <col min="1048" max="1048" width="1" style="1128" customWidth="1"/>
    <col min="1049" max="1049" width="6.7109375" style="1128" customWidth="1"/>
    <col min="1050" max="1050" width="1" style="1128" customWidth="1"/>
    <col min="1051" max="1051" width="6.7109375" style="1128" customWidth="1"/>
    <col min="1052" max="1052" width="1" style="1128" customWidth="1"/>
    <col min="1053" max="1053" width="6.7109375" style="1128" customWidth="1"/>
    <col min="1054" max="1054" width="1" style="1128" customWidth="1"/>
    <col min="1055" max="1055" width="6.7109375" style="1128" customWidth="1"/>
    <col min="1056" max="1056" width="1" style="1128" customWidth="1"/>
    <col min="1057" max="1058" width="6.7109375" style="1128" customWidth="1"/>
    <col min="1059" max="1280" width="11.42578125" style="1128"/>
    <col min="1281" max="1283" width="0" style="1128" hidden="1" customWidth="1"/>
    <col min="1284" max="1284" width="2.140625" style="1128" customWidth="1"/>
    <col min="1285" max="1285" width="6.7109375" style="1128" customWidth="1"/>
    <col min="1286" max="1286" width="1.5703125" style="1128" customWidth="1"/>
    <col min="1287" max="1287" width="58.28515625" style="1128" customWidth="1"/>
    <col min="1288" max="1290" width="4.7109375" style="1128" customWidth="1"/>
    <col min="1291" max="1291" width="1" style="1128" customWidth="1"/>
    <col min="1292" max="1294" width="4.7109375" style="1128" customWidth="1"/>
    <col min="1295" max="1296" width="11.42578125" style="1128"/>
    <col min="1297" max="1297" width="4.7109375" style="1128" customWidth="1"/>
    <col min="1298" max="1298" width="5" style="1128" customWidth="1"/>
    <col min="1299" max="1299" width="2.28515625" style="1128" customWidth="1"/>
    <col min="1300" max="1300" width="26" style="1128" customWidth="1"/>
    <col min="1301" max="1301" width="8" style="1128" customWidth="1"/>
    <col min="1302" max="1302" width="1" style="1128" customWidth="1"/>
    <col min="1303" max="1303" width="6.7109375" style="1128" customWidth="1"/>
    <col min="1304" max="1304" width="1" style="1128" customWidth="1"/>
    <col min="1305" max="1305" width="6.7109375" style="1128" customWidth="1"/>
    <col min="1306" max="1306" width="1" style="1128" customWidth="1"/>
    <col min="1307" max="1307" width="6.7109375" style="1128" customWidth="1"/>
    <col min="1308" max="1308" width="1" style="1128" customWidth="1"/>
    <col min="1309" max="1309" width="6.7109375" style="1128" customWidth="1"/>
    <col min="1310" max="1310" width="1" style="1128" customWidth="1"/>
    <col min="1311" max="1311" width="6.7109375" style="1128" customWidth="1"/>
    <col min="1312" max="1312" width="1" style="1128" customWidth="1"/>
    <col min="1313" max="1314" width="6.7109375" style="1128" customWidth="1"/>
    <col min="1315" max="1536" width="11.42578125" style="1128"/>
    <col min="1537" max="1539" width="0" style="1128" hidden="1" customWidth="1"/>
    <col min="1540" max="1540" width="2.140625" style="1128" customWidth="1"/>
    <col min="1541" max="1541" width="6.7109375" style="1128" customWidth="1"/>
    <col min="1542" max="1542" width="1.5703125" style="1128" customWidth="1"/>
    <col min="1543" max="1543" width="58.28515625" style="1128" customWidth="1"/>
    <col min="1544" max="1546" width="4.7109375" style="1128" customWidth="1"/>
    <col min="1547" max="1547" width="1" style="1128" customWidth="1"/>
    <col min="1548" max="1550" width="4.7109375" style="1128" customWidth="1"/>
    <col min="1551" max="1552" width="11.42578125" style="1128"/>
    <col min="1553" max="1553" width="4.7109375" style="1128" customWidth="1"/>
    <col min="1554" max="1554" width="5" style="1128" customWidth="1"/>
    <col min="1555" max="1555" width="2.28515625" style="1128" customWidth="1"/>
    <col min="1556" max="1556" width="26" style="1128" customWidth="1"/>
    <col min="1557" max="1557" width="8" style="1128" customWidth="1"/>
    <col min="1558" max="1558" width="1" style="1128" customWidth="1"/>
    <col min="1559" max="1559" width="6.7109375" style="1128" customWidth="1"/>
    <col min="1560" max="1560" width="1" style="1128" customWidth="1"/>
    <col min="1561" max="1561" width="6.7109375" style="1128" customWidth="1"/>
    <col min="1562" max="1562" width="1" style="1128" customWidth="1"/>
    <col min="1563" max="1563" width="6.7109375" style="1128" customWidth="1"/>
    <col min="1564" max="1564" width="1" style="1128" customWidth="1"/>
    <col min="1565" max="1565" width="6.7109375" style="1128" customWidth="1"/>
    <col min="1566" max="1566" width="1" style="1128" customWidth="1"/>
    <col min="1567" max="1567" width="6.7109375" style="1128" customWidth="1"/>
    <col min="1568" max="1568" width="1" style="1128" customWidth="1"/>
    <col min="1569" max="1570" width="6.7109375" style="1128" customWidth="1"/>
    <col min="1571" max="1792" width="11.42578125" style="1128"/>
    <col min="1793" max="1795" width="0" style="1128" hidden="1" customWidth="1"/>
    <col min="1796" max="1796" width="2.140625" style="1128" customWidth="1"/>
    <col min="1797" max="1797" width="6.7109375" style="1128" customWidth="1"/>
    <col min="1798" max="1798" width="1.5703125" style="1128" customWidth="1"/>
    <col min="1799" max="1799" width="58.28515625" style="1128" customWidth="1"/>
    <col min="1800" max="1802" width="4.7109375" style="1128" customWidth="1"/>
    <col min="1803" max="1803" width="1" style="1128" customWidth="1"/>
    <col min="1804" max="1806" width="4.7109375" style="1128" customWidth="1"/>
    <col min="1807" max="1808" width="11.42578125" style="1128"/>
    <col min="1809" max="1809" width="4.7109375" style="1128" customWidth="1"/>
    <col min="1810" max="1810" width="5" style="1128" customWidth="1"/>
    <col min="1811" max="1811" width="2.28515625" style="1128" customWidth="1"/>
    <col min="1812" max="1812" width="26" style="1128" customWidth="1"/>
    <col min="1813" max="1813" width="8" style="1128" customWidth="1"/>
    <col min="1814" max="1814" width="1" style="1128" customWidth="1"/>
    <col min="1815" max="1815" width="6.7109375" style="1128" customWidth="1"/>
    <col min="1816" max="1816" width="1" style="1128" customWidth="1"/>
    <col min="1817" max="1817" width="6.7109375" style="1128" customWidth="1"/>
    <col min="1818" max="1818" width="1" style="1128" customWidth="1"/>
    <col min="1819" max="1819" width="6.7109375" style="1128" customWidth="1"/>
    <col min="1820" max="1820" width="1" style="1128" customWidth="1"/>
    <col min="1821" max="1821" width="6.7109375" style="1128" customWidth="1"/>
    <col min="1822" max="1822" width="1" style="1128" customWidth="1"/>
    <col min="1823" max="1823" width="6.7109375" style="1128" customWidth="1"/>
    <col min="1824" max="1824" width="1" style="1128" customWidth="1"/>
    <col min="1825" max="1826" width="6.7109375" style="1128" customWidth="1"/>
    <col min="1827" max="2048" width="11.42578125" style="1128"/>
    <col min="2049" max="2051" width="0" style="1128" hidden="1" customWidth="1"/>
    <col min="2052" max="2052" width="2.140625" style="1128" customWidth="1"/>
    <col min="2053" max="2053" width="6.7109375" style="1128" customWidth="1"/>
    <col min="2054" max="2054" width="1.5703125" style="1128" customWidth="1"/>
    <col min="2055" max="2055" width="58.28515625" style="1128" customWidth="1"/>
    <col min="2056" max="2058" width="4.7109375" style="1128" customWidth="1"/>
    <col min="2059" max="2059" width="1" style="1128" customWidth="1"/>
    <col min="2060" max="2062" width="4.7109375" style="1128" customWidth="1"/>
    <col min="2063" max="2064" width="11.42578125" style="1128"/>
    <col min="2065" max="2065" width="4.7109375" style="1128" customWidth="1"/>
    <col min="2066" max="2066" width="5" style="1128" customWidth="1"/>
    <col min="2067" max="2067" width="2.28515625" style="1128" customWidth="1"/>
    <col min="2068" max="2068" width="26" style="1128" customWidth="1"/>
    <col min="2069" max="2069" width="8" style="1128" customWidth="1"/>
    <col min="2070" max="2070" width="1" style="1128" customWidth="1"/>
    <col min="2071" max="2071" width="6.7109375" style="1128" customWidth="1"/>
    <col min="2072" max="2072" width="1" style="1128" customWidth="1"/>
    <col min="2073" max="2073" width="6.7109375" style="1128" customWidth="1"/>
    <col min="2074" max="2074" width="1" style="1128" customWidth="1"/>
    <col min="2075" max="2075" width="6.7109375" style="1128" customWidth="1"/>
    <col min="2076" max="2076" width="1" style="1128" customWidth="1"/>
    <col min="2077" max="2077" width="6.7109375" style="1128" customWidth="1"/>
    <col min="2078" max="2078" width="1" style="1128" customWidth="1"/>
    <col min="2079" max="2079" width="6.7109375" style="1128" customWidth="1"/>
    <col min="2080" max="2080" width="1" style="1128" customWidth="1"/>
    <col min="2081" max="2082" width="6.7109375" style="1128" customWidth="1"/>
    <col min="2083" max="2304" width="11.42578125" style="1128"/>
    <col min="2305" max="2307" width="0" style="1128" hidden="1" customWidth="1"/>
    <col min="2308" max="2308" width="2.140625" style="1128" customWidth="1"/>
    <col min="2309" max="2309" width="6.7109375" style="1128" customWidth="1"/>
    <col min="2310" max="2310" width="1.5703125" style="1128" customWidth="1"/>
    <col min="2311" max="2311" width="58.28515625" style="1128" customWidth="1"/>
    <col min="2312" max="2314" width="4.7109375" style="1128" customWidth="1"/>
    <col min="2315" max="2315" width="1" style="1128" customWidth="1"/>
    <col min="2316" max="2318" width="4.7109375" style="1128" customWidth="1"/>
    <col min="2319" max="2320" width="11.42578125" style="1128"/>
    <col min="2321" max="2321" width="4.7109375" style="1128" customWidth="1"/>
    <col min="2322" max="2322" width="5" style="1128" customWidth="1"/>
    <col min="2323" max="2323" width="2.28515625" style="1128" customWidth="1"/>
    <col min="2324" max="2324" width="26" style="1128" customWidth="1"/>
    <col min="2325" max="2325" width="8" style="1128" customWidth="1"/>
    <col min="2326" max="2326" width="1" style="1128" customWidth="1"/>
    <col min="2327" max="2327" width="6.7109375" style="1128" customWidth="1"/>
    <col min="2328" max="2328" width="1" style="1128" customWidth="1"/>
    <col min="2329" max="2329" width="6.7109375" style="1128" customWidth="1"/>
    <col min="2330" max="2330" width="1" style="1128" customWidth="1"/>
    <col min="2331" max="2331" width="6.7109375" style="1128" customWidth="1"/>
    <col min="2332" max="2332" width="1" style="1128" customWidth="1"/>
    <col min="2333" max="2333" width="6.7109375" style="1128" customWidth="1"/>
    <col min="2334" max="2334" width="1" style="1128" customWidth="1"/>
    <col min="2335" max="2335" width="6.7109375" style="1128" customWidth="1"/>
    <col min="2336" max="2336" width="1" style="1128" customWidth="1"/>
    <col min="2337" max="2338" width="6.7109375" style="1128" customWidth="1"/>
    <col min="2339" max="2560" width="11.42578125" style="1128"/>
    <col min="2561" max="2563" width="0" style="1128" hidden="1" customWidth="1"/>
    <col min="2564" max="2564" width="2.140625" style="1128" customWidth="1"/>
    <col min="2565" max="2565" width="6.7109375" style="1128" customWidth="1"/>
    <col min="2566" max="2566" width="1.5703125" style="1128" customWidth="1"/>
    <col min="2567" max="2567" width="58.28515625" style="1128" customWidth="1"/>
    <col min="2568" max="2570" width="4.7109375" style="1128" customWidth="1"/>
    <col min="2571" max="2571" width="1" style="1128" customWidth="1"/>
    <col min="2572" max="2574" width="4.7109375" style="1128" customWidth="1"/>
    <col min="2575" max="2576" width="11.42578125" style="1128"/>
    <col min="2577" max="2577" width="4.7109375" style="1128" customWidth="1"/>
    <col min="2578" max="2578" width="5" style="1128" customWidth="1"/>
    <col min="2579" max="2579" width="2.28515625" style="1128" customWidth="1"/>
    <col min="2580" max="2580" width="26" style="1128" customWidth="1"/>
    <col min="2581" max="2581" width="8" style="1128" customWidth="1"/>
    <col min="2582" max="2582" width="1" style="1128" customWidth="1"/>
    <col min="2583" max="2583" width="6.7109375" style="1128" customWidth="1"/>
    <col min="2584" max="2584" width="1" style="1128" customWidth="1"/>
    <col min="2585" max="2585" width="6.7109375" style="1128" customWidth="1"/>
    <col min="2586" max="2586" width="1" style="1128" customWidth="1"/>
    <col min="2587" max="2587" width="6.7109375" style="1128" customWidth="1"/>
    <col min="2588" max="2588" width="1" style="1128" customWidth="1"/>
    <col min="2589" max="2589" width="6.7109375" style="1128" customWidth="1"/>
    <col min="2590" max="2590" width="1" style="1128" customWidth="1"/>
    <col min="2591" max="2591" width="6.7109375" style="1128" customWidth="1"/>
    <col min="2592" max="2592" width="1" style="1128" customWidth="1"/>
    <col min="2593" max="2594" width="6.7109375" style="1128" customWidth="1"/>
    <col min="2595" max="2816" width="11.42578125" style="1128"/>
    <col min="2817" max="2819" width="0" style="1128" hidden="1" customWidth="1"/>
    <col min="2820" max="2820" width="2.140625" style="1128" customWidth="1"/>
    <col min="2821" max="2821" width="6.7109375" style="1128" customWidth="1"/>
    <col min="2822" max="2822" width="1.5703125" style="1128" customWidth="1"/>
    <col min="2823" max="2823" width="58.28515625" style="1128" customWidth="1"/>
    <col min="2824" max="2826" width="4.7109375" style="1128" customWidth="1"/>
    <col min="2827" max="2827" width="1" style="1128" customWidth="1"/>
    <col min="2828" max="2830" width="4.7109375" style="1128" customWidth="1"/>
    <col min="2831" max="2832" width="11.42578125" style="1128"/>
    <col min="2833" max="2833" width="4.7109375" style="1128" customWidth="1"/>
    <col min="2834" max="2834" width="5" style="1128" customWidth="1"/>
    <col min="2835" max="2835" width="2.28515625" style="1128" customWidth="1"/>
    <col min="2836" max="2836" width="26" style="1128" customWidth="1"/>
    <col min="2837" max="2837" width="8" style="1128" customWidth="1"/>
    <col min="2838" max="2838" width="1" style="1128" customWidth="1"/>
    <col min="2839" max="2839" width="6.7109375" style="1128" customWidth="1"/>
    <col min="2840" max="2840" width="1" style="1128" customWidth="1"/>
    <col min="2841" max="2841" width="6.7109375" style="1128" customWidth="1"/>
    <col min="2842" max="2842" width="1" style="1128" customWidth="1"/>
    <col min="2843" max="2843" width="6.7109375" style="1128" customWidth="1"/>
    <col min="2844" max="2844" width="1" style="1128" customWidth="1"/>
    <col min="2845" max="2845" width="6.7109375" style="1128" customWidth="1"/>
    <col min="2846" max="2846" width="1" style="1128" customWidth="1"/>
    <col min="2847" max="2847" width="6.7109375" style="1128" customWidth="1"/>
    <col min="2848" max="2848" width="1" style="1128" customWidth="1"/>
    <col min="2849" max="2850" width="6.7109375" style="1128" customWidth="1"/>
    <col min="2851" max="3072" width="11.42578125" style="1128"/>
    <col min="3073" max="3075" width="0" style="1128" hidden="1" customWidth="1"/>
    <col min="3076" max="3076" width="2.140625" style="1128" customWidth="1"/>
    <col min="3077" max="3077" width="6.7109375" style="1128" customWidth="1"/>
    <col min="3078" max="3078" width="1.5703125" style="1128" customWidth="1"/>
    <col min="3079" max="3079" width="58.28515625" style="1128" customWidth="1"/>
    <col min="3080" max="3082" width="4.7109375" style="1128" customWidth="1"/>
    <col min="3083" max="3083" width="1" style="1128" customWidth="1"/>
    <col min="3084" max="3086" width="4.7109375" style="1128" customWidth="1"/>
    <col min="3087" max="3088" width="11.42578125" style="1128"/>
    <col min="3089" max="3089" width="4.7109375" style="1128" customWidth="1"/>
    <col min="3090" max="3090" width="5" style="1128" customWidth="1"/>
    <col min="3091" max="3091" width="2.28515625" style="1128" customWidth="1"/>
    <col min="3092" max="3092" width="26" style="1128" customWidth="1"/>
    <col min="3093" max="3093" width="8" style="1128" customWidth="1"/>
    <col min="3094" max="3094" width="1" style="1128" customWidth="1"/>
    <col min="3095" max="3095" width="6.7109375" style="1128" customWidth="1"/>
    <col min="3096" max="3096" width="1" style="1128" customWidth="1"/>
    <col min="3097" max="3097" width="6.7109375" style="1128" customWidth="1"/>
    <col min="3098" max="3098" width="1" style="1128" customWidth="1"/>
    <col min="3099" max="3099" width="6.7109375" style="1128" customWidth="1"/>
    <col min="3100" max="3100" width="1" style="1128" customWidth="1"/>
    <col min="3101" max="3101" width="6.7109375" style="1128" customWidth="1"/>
    <col min="3102" max="3102" width="1" style="1128" customWidth="1"/>
    <col min="3103" max="3103" width="6.7109375" style="1128" customWidth="1"/>
    <col min="3104" max="3104" width="1" style="1128" customWidth="1"/>
    <col min="3105" max="3106" width="6.7109375" style="1128" customWidth="1"/>
    <col min="3107" max="3328" width="11.42578125" style="1128"/>
    <col min="3329" max="3331" width="0" style="1128" hidden="1" customWidth="1"/>
    <col min="3332" max="3332" width="2.140625" style="1128" customWidth="1"/>
    <col min="3333" max="3333" width="6.7109375" style="1128" customWidth="1"/>
    <col min="3334" max="3334" width="1.5703125" style="1128" customWidth="1"/>
    <col min="3335" max="3335" width="58.28515625" style="1128" customWidth="1"/>
    <col min="3336" max="3338" width="4.7109375" style="1128" customWidth="1"/>
    <col min="3339" max="3339" width="1" style="1128" customWidth="1"/>
    <col min="3340" max="3342" width="4.7109375" style="1128" customWidth="1"/>
    <col min="3343" max="3344" width="11.42578125" style="1128"/>
    <col min="3345" max="3345" width="4.7109375" style="1128" customWidth="1"/>
    <col min="3346" max="3346" width="5" style="1128" customWidth="1"/>
    <col min="3347" max="3347" width="2.28515625" style="1128" customWidth="1"/>
    <col min="3348" max="3348" width="26" style="1128" customWidth="1"/>
    <col min="3349" max="3349" width="8" style="1128" customWidth="1"/>
    <col min="3350" max="3350" width="1" style="1128" customWidth="1"/>
    <col min="3351" max="3351" width="6.7109375" style="1128" customWidth="1"/>
    <col min="3352" max="3352" width="1" style="1128" customWidth="1"/>
    <col min="3353" max="3353" width="6.7109375" style="1128" customWidth="1"/>
    <col min="3354" max="3354" width="1" style="1128" customWidth="1"/>
    <col min="3355" max="3355" width="6.7109375" style="1128" customWidth="1"/>
    <col min="3356" max="3356" width="1" style="1128" customWidth="1"/>
    <col min="3357" max="3357" width="6.7109375" style="1128" customWidth="1"/>
    <col min="3358" max="3358" width="1" style="1128" customWidth="1"/>
    <col min="3359" max="3359" width="6.7109375" style="1128" customWidth="1"/>
    <col min="3360" max="3360" width="1" style="1128" customWidth="1"/>
    <col min="3361" max="3362" width="6.7109375" style="1128" customWidth="1"/>
    <col min="3363" max="3584" width="11.42578125" style="1128"/>
    <col min="3585" max="3587" width="0" style="1128" hidden="1" customWidth="1"/>
    <col min="3588" max="3588" width="2.140625" style="1128" customWidth="1"/>
    <col min="3589" max="3589" width="6.7109375" style="1128" customWidth="1"/>
    <col min="3590" max="3590" width="1.5703125" style="1128" customWidth="1"/>
    <col min="3591" max="3591" width="58.28515625" style="1128" customWidth="1"/>
    <col min="3592" max="3594" width="4.7109375" style="1128" customWidth="1"/>
    <col min="3595" max="3595" width="1" style="1128" customWidth="1"/>
    <col min="3596" max="3598" width="4.7109375" style="1128" customWidth="1"/>
    <col min="3599" max="3600" width="11.42578125" style="1128"/>
    <col min="3601" max="3601" width="4.7109375" style="1128" customWidth="1"/>
    <col min="3602" max="3602" width="5" style="1128" customWidth="1"/>
    <col min="3603" max="3603" width="2.28515625" style="1128" customWidth="1"/>
    <col min="3604" max="3604" width="26" style="1128" customWidth="1"/>
    <col min="3605" max="3605" width="8" style="1128" customWidth="1"/>
    <col min="3606" max="3606" width="1" style="1128" customWidth="1"/>
    <col min="3607" max="3607" width="6.7109375" style="1128" customWidth="1"/>
    <col min="3608" max="3608" width="1" style="1128" customWidth="1"/>
    <col min="3609" max="3609" width="6.7109375" style="1128" customWidth="1"/>
    <col min="3610" max="3610" width="1" style="1128" customWidth="1"/>
    <col min="3611" max="3611" width="6.7109375" style="1128" customWidth="1"/>
    <col min="3612" max="3612" width="1" style="1128" customWidth="1"/>
    <col min="3613" max="3613" width="6.7109375" style="1128" customWidth="1"/>
    <col min="3614" max="3614" width="1" style="1128" customWidth="1"/>
    <col min="3615" max="3615" width="6.7109375" style="1128" customWidth="1"/>
    <col min="3616" max="3616" width="1" style="1128" customWidth="1"/>
    <col min="3617" max="3618" width="6.7109375" style="1128" customWidth="1"/>
    <col min="3619" max="3840" width="11.42578125" style="1128"/>
    <col min="3841" max="3843" width="0" style="1128" hidden="1" customWidth="1"/>
    <col min="3844" max="3844" width="2.140625" style="1128" customWidth="1"/>
    <col min="3845" max="3845" width="6.7109375" style="1128" customWidth="1"/>
    <col min="3846" max="3846" width="1.5703125" style="1128" customWidth="1"/>
    <col min="3847" max="3847" width="58.28515625" style="1128" customWidth="1"/>
    <col min="3848" max="3850" width="4.7109375" style="1128" customWidth="1"/>
    <col min="3851" max="3851" width="1" style="1128" customWidth="1"/>
    <col min="3852" max="3854" width="4.7109375" style="1128" customWidth="1"/>
    <col min="3855" max="3856" width="11.42578125" style="1128"/>
    <col min="3857" max="3857" width="4.7109375" style="1128" customWidth="1"/>
    <col min="3858" max="3858" width="5" style="1128" customWidth="1"/>
    <col min="3859" max="3859" width="2.28515625" style="1128" customWidth="1"/>
    <col min="3860" max="3860" width="26" style="1128" customWidth="1"/>
    <col min="3861" max="3861" width="8" style="1128" customWidth="1"/>
    <col min="3862" max="3862" width="1" style="1128" customWidth="1"/>
    <col min="3863" max="3863" width="6.7109375" style="1128" customWidth="1"/>
    <col min="3864" max="3864" width="1" style="1128" customWidth="1"/>
    <col min="3865" max="3865" width="6.7109375" style="1128" customWidth="1"/>
    <col min="3866" max="3866" width="1" style="1128" customWidth="1"/>
    <col min="3867" max="3867" width="6.7109375" style="1128" customWidth="1"/>
    <col min="3868" max="3868" width="1" style="1128" customWidth="1"/>
    <col min="3869" max="3869" width="6.7109375" style="1128" customWidth="1"/>
    <col min="3870" max="3870" width="1" style="1128" customWidth="1"/>
    <col min="3871" max="3871" width="6.7109375" style="1128" customWidth="1"/>
    <col min="3872" max="3872" width="1" style="1128" customWidth="1"/>
    <col min="3873" max="3874" width="6.7109375" style="1128" customWidth="1"/>
    <col min="3875" max="4096" width="11.42578125" style="1128"/>
    <col min="4097" max="4099" width="0" style="1128" hidden="1" customWidth="1"/>
    <col min="4100" max="4100" width="2.140625" style="1128" customWidth="1"/>
    <col min="4101" max="4101" width="6.7109375" style="1128" customWidth="1"/>
    <col min="4102" max="4102" width="1.5703125" style="1128" customWidth="1"/>
    <col min="4103" max="4103" width="58.28515625" style="1128" customWidth="1"/>
    <col min="4104" max="4106" width="4.7109375" style="1128" customWidth="1"/>
    <col min="4107" max="4107" width="1" style="1128" customWidth="1"/>
    <col min="4108" max="4110" width="4.7109375" style="1128" customWidth="1"/>
    <col min="4111" max="4112" width="11.42578125" style="1128"/>
    <col min="4113" max="4113" width="4.7109375" style="1128" customWidth="1"/>
    <col min="4114" max="4114" width="5" style="1128" customWidth="1"/>
    <col min="4115" max="4115" width="2.28515625" style="1128" customWidth="1"/>
    <col min="4116" max="4116" width="26" style="1128" customWidth="1"/>
    <col min="4117" max="4117" width="8" style="1128" customWidth="1"/>
    <col min="4118" max="4118" width="1" style="1128" customWidth="1"/>
    <col min="4119" max="4119" width="6.7109375" style="1128" customWidth="1"/>
    <col min="4120" max="4120" width="1" style="1128" customWidth="1"/>
    <col min="4121" max="4121" width="6.7109375" style="1128" customWidth="1"/>
    <col min="4122" max="4122" width="1" style="1128" customWidth="1"/>
    <col min="4123" max="4123" width="6.7109375" style="1128" customWidth="1"/>
    <col min="4124" max="4124" width="1" style="1128" customWidth="1"/>
    <col min="4125" max="4125" width="6.7109375" style="1128" customWidth="1"/>
    <col min="4126" max="4126" width="1" style="1128" customWidth="1"/>
    <col min="4127" max="4127" width="6.7109375" style="1128" customWidth="1"/>
    <col min="4128" max="4128" width="1" style="1128" customWidth="1"/>
    <col min="4129" max="4130" width="6.7109375" style="1128" customWidth="1"/>
    <col min="4131" max="4352" width="11.42578125" style="1128"/>
    <col min="4353" max="4355" width="0" style="1128" hidden="1" customWidth="1"/>
    <col min="4356" max="4356" width="2.140625" style="1128" customWidth="1"/>
    <col min="4357" max="4357" width="6.7109375" style="1128" customWidth="1"/>
    <col min="4358" max="4358" width="1.5703125" style="1128" customWidth="1"/>
    <col min="4359" max="4359" width="58.28515625" style="1128" customWidth="1"/>
    <col min="4360" max="4362" width="4.7109375" style="1128" customWidth="1"/>
    <col min="4363" max="4363" width="1" style="1128" customWidth="1"/>
    <col min="4364" max="4366" width="4.7109375" style="1128" customWidth="1"/>
    <col min="4367" max="4368" width="11.42578125" style="1128"/>
    <col min="4369" max="4369" width="4.7109375" style="1128" customWidth="1"/>
    <col min="4370" max="4370" width="5" style="1128" customWidth="1"/>
    <col min="4371" max="4371" width="2.28515625" style="1128" customWidth="1"/>
    <col min="4372" max="4372" width="26" style="1128" customWidth="1"/>
    <col min="4373" max="4373" width="8" style="1128" customWidth="1"/>
    <col min="4374" max="4374" width="1" style="1128" customWidth="1"/>
    <col min="4375" max="4375" width="6.7109375" style="1128" customWidth="1"/>
    <col min="4376" max="4376" width="1" style="1128" customWidth="1"/>
    <col min="4377" max="4377" width="6.7109375" style="1128" customWidth="1"/>
    <col min="4378" max="4378" width="1" style="1128" customWidth="1"/>
    <col min="4379" max="4379" width="6.7109375" style="1128" customWidth="1"/>
    <col min="4380" max="4380" width="1" style="1128" customWidth="1"/>
    <col min="4381" max="4381" width="6.7109375" style="1128" customWidth="1"/>
    <col min="4382" max="4382" width="1" style="1128" customWidth="1"/>
    <col min="4383" max="4383" width="6.7109375" style="1128" customWidth="1"/>
    <col min="4384" max="4384" width="1" style="1128" customWidth="1"/>
    <col min="4385" max="4386" width="6.7109375" style="1128" customWidth="1"/>
    <col min="4387" max="4608" width="11.42578125" style="1128"/>
    <col min="4609" max="4611" width="0" style="1128" hidden="1" customWidth="1"/>
    <col min="4612" max="4612" width="2.140625" style="1128" customWidth="1"/>
    <col min="4613" max="4613" width="6.7109375" style="1128" customWidth="1"/>
    <col min="4614" max="4614" width="1.5703125" style="1128" customWidth="1"/>
    <col min="4615" max="4615" width="58.28515625" style="1128" customWidth="1"/>
    <col min="4616" max="4618" width="4.7109375" style="1128" customWidth="1"/>
    <col min="4619" max="4619" width="1" style="1128" customWidth="1"/>
    <col min="4620" max="4622" width="4.7109375" style="1128" customWidth="1"/>
    <col min="4623" max="4624" width="11.42578125" style="1128"/>
    <col min="4625" max="4625" width="4.7109375" style="1128" customWidth="1"/>
    <col min="4626" max="4626" width="5" style="1128" customWidth="1"/>
    <col min="4627" max="4627" width="2.28515625" style="1128" customWidth="1"/>
    <col min="4628" max="4628" width="26" style="1128" customWidth="1"/>
    <col min="4629" max="4629" width="8" style="1128" customWidth="1"/>
    <col min="4630" max="4630" width="1" style="1128" customWidth="1"/>
    <col min="4631" max="4631" width="6.7109375" style="1128" customWidth="1"/>
    <col min="4632" max="4632" width="1" style="1128" customWidth="1"/>
    <col min="4633" max="4633" width="6.7109375" style="1128" customWidth="1"/>
    <col min="4634" max="4634" width="1" style="1128" customWidth="1"/>
    <col min="4635" max="4635" width="6.7109375" style="1128" customWidth="1"/>
    <col min="4636" max="4636" width="1" style="1128" customWidth="1"/>
    <col min="4637" max="4637" width="6.7109375" style="1128" customWidth="1"/>
    <col min="4638" max="4638" width="1" style="1128" customWidth="1"/>
    <col min="4639" max="4639" width="6.7109375" style="1128" customWidth="1"/>
    <col min="4640" max="4640" width="1" style="1128" customWidth="1"/>
    <col min="4641" max="4642" width="6.7109375" style="1128" customWidth="1"/>
    <col min="4643" max="4864" width="11.42578125" style="1128"/>
    <col min="4865" max="4867" width="0" style="1128" hidden="1" customWidth="1"/>
    <col min="4868" max="4868" width="2.140625" style="1128" customWidth="1"/>
    <col min="4869" max="4869" width="6.7109375" style="1128" customWidth="1"/>
    <col min="4870" max="4870" width="1.5703125" style="1128" customWidth="1"/>
    <col min="4871" max="4871" width="58.28515625" style="1128" customWidth="1"/>
    <col min="4872" max="4874" width="4.7109375" style="1128" customWidth="1"/>
    <col min="4875" max="4875" width="1" style="1128" customWidth="1"/>
    <col min="4876" max="4878" width="4.7109375" style="1128" customWidth="1"/>
    <col min="4879" max="4880" width="11.42578125" style="1128"/>
    <col min="4881" max="4881" width="4.7109375" style="1128" customWidth="1"/>
    <col min="4882" max="4882" width="5" style="1128" customWidth="1"/>
    <col min="4883" max="4883" width="2.28515625" style="1128" customWidth="1"/>
    <col min="4884" max="4884" width="26" style="1128" customWidth="1"/>
    <col min="4885" max="4885" width="8" style="1128" customWidth="1"/>
    <col min="4886" max="4886" width="1" style="1128" customWidth="1"/>
    <col min="4887" max="4887" width="6.7109375" style="1128" customWidth="1"/>
    <col min="4888" max="4888" width="1" style="1128" customWidth="1"/>
    <col min="4889" max="4889" width="6.7109375" style="1128" customWidth="1"/>
    <col min="4890" max="4890" width="1" style="1128" customWidth="1"/>
    <col min="4891" max="4891" width="6.7109375" style="1128" customWidth="1"/>
    <col min="4892" max="4892" width="1" style="1128" customWidth="1"/>
    <col min="4893" max="4893" width="6.7109375" style="1128" customWidth="1"/>
    <col min="4894" max="4894" width="1" style="1128" customWidth="1"/>
    <col min="4895" max="4895" width="6.7109375" style="1128" customWidth="1"/>
    <col min="4896" max="4896" width="1" style="1128" customWidth="1"/>
    <col min="4897" max="4898" width="6.7109375" style="1128" customWidth="1"/>
    <col min="4899" max="5120" width="11.42578125" style="1128"/>
    <col min="5121" max="5123" width="0" style="1128" hidden="1" customWidth="1"/>
    <col min="5124" max="5124" width="2.140625" style="1128" customWidth="1"/>
    <col min="5125" max="5125" width="6.7109375" style="1128" customWidth="1"/>
    <col min="5126" max="5126" width="1.5703125" style="1128" customWidth="1"/>
    <col min="5127" max="5127" width="58.28515625" style="1128" customWidth="1"/>
    <col min="5128" max="5130" width="4.7109375" style="1128" customWidth="1"/>
    <col min="5131" max="5131" width="1" style="1128" customWidth="1"/>
    <col min="5132" max="5134" width="4.7109375" style="1128" customWidth="1"/>
    <col min="5135" max="5136" width="11.42578125" style="1128"/>
    <col min="5137" max="5137" width="4.7109375" style="1128" customWidth="1"/>
    <col min="5138" max="5138" width="5" style="1128" customWidth="1"/>
    <col min="5139" max="5139" width="2.28515625" style="1128" customWidth="1"/>
    <col min="5140" max="5140" width="26" style="1128" customWidth="1"/>
    <col min="5141" max="5141" width="8" style="1128" customWidth="1"/>
    <col min="5142" max="5142" width="1" style="1128" customWidth="1"/>
    <col min="5143" max="5143" width="6.7109375" style="1128" customWidth="1"/>
    <col min="5144" max="5144" width="1" style="1128" customWidth="1"/>
    <col min="5145" max="5145" width="6.7109375" style="1128" customWidth="1"/>
    <col min="5146" max="5146" width="1" style="1128" customWidth="1"/>
    <col min="5147" max="5147" width="6.7109375" style="1128" customWidth="1"/>
    <col min="5148" max="5148" width="1" style="1128" customWidth="1"/>
    <col min="5149" max="5149" width="6.7109375" style="1128" customWidth="1"/>
    <col min="5150" max="5150" width="1" style="1128" customWidth="1"/>
    <col min="5151" max="5151" width="6.7109375" style="1128" customWidth="1"/>
    <col min="5152" max="5152" width="1" style="1128" customWidth="1"/>
    <col min="5153" max="5154" width="6.7109375" style="1128" customWidth="1"/>
    <col min="5155" max="5376" width="11.42578125" style="1128"/>
    <col min="5377" max="5379" width="0" style="1128" hidden="1" customWidth="1"/>
    <col min="5380" max="5380" width="2.140625" style="1128" customWidth="1"/>
    <col min="5381" max="5381" width="6.7109375" style="1128" customWidth="1"/>
    <col min="5382" max="5382" width="1.5703125" style="1128" customWidth="1"/>
    <col min="5383" max="5383" width="58.28515625" style="1128" customWidth="1"/>
    <col min="5384" max="5386" width="4.7109375" style="1128" customWidth="1"/>
    <col min="5387" max="5387" width="1" style="1128" customWidth="1"/>
    <col min="5388" max="5390" width="4.7109375" style="1128" customWidth="1"/>
    <col min="5391" max="5392" width="11.42578125" style="1128"/>
    <col min="5393" max="5393" width="4.7109375" style="1128" customWidth="1"/>
    <col min="5394" max="5394" width="5" style="1128" customWidth="1"/>
    <col min="5395" max="5395" width="2.28515625" style="1128" customWidth="1"/>
    <col min="5396" max="5396" width="26" style="1128" customWidth="1"/>
    <col min="5397" max="5397" width="8" style="1128" customWidth="1"/>
    <col min="5398" max="5398" width="1" style="1128" customWidth="1"/>
    <col min="5399" max="5399" width="6.7109375" style="1128" customWidth="1"/>
    <col min="5400" max="5400" width="1" style="1128" customWidth="1"/>
    <col min="5401" max="5401" width="6.7109375" style="1128" customWidth="1"/>
    <col min="5402" max="5402" width="1" style="1128" customWidth="1"/>
    <col min="5403" max="5403" width="6.7109375" style="1128" customWidth="1"/>
    <col min="5404" max="5404" width="1" style="1128" customWidth="1"/>
    <col min="5405" max="5405" width="6.7109375" style="1128" customWidth="1"/>
    <col min="5406" max="5406" width="1" style="1128" customWidth="1"/>
    <col min="5407" max="5407" width="6.7109375" style="1128" customWidth="1"/>
    <col min="5408" max="5408" width="1" style="1128" customWidth="1"/>
    <col min="5409" max="5410" width="6.7109375" style="1128" customWidth="1"/>
    <col min="5411" max="5632" width="11.42578125" style="1128"/>
    <col min="5633" max="5635" width="0" style="1128" hidden="1" customWidth="1"/>
    <col min="5636" max="5636" width="2.140625" style="1128" customWidth="1"/>
    <col min="5637" max="5637" width="6.7109375" style="1128" customWidth="1"/>
    <col min="5638" max="5638" width="1.5703125" style="1128" customWidth="1"/>
    <col min="5639" max="5639" width="58.28515625" style="1128" customWidth="1"/>
    <col min="5640" max="5642" width="4.7109375" style="1128" customWidth="1"/>
    <col min="5643" max="5643" width="1" style="1128" customWidth="1"/>
    <col min="5644" max="5646" width="4.7109375" style="1128" customWidth="1"/>
    <col min="5647" max="5648" width="11.42578125" style="1128"/>
    <col min="5649" max="5649" width="4.7109375" style="1128" customWidth="1"/>
    <col min="5650" max="5650" width="5" style="1128" customWidth="1"/>
    <col min="5651" max="5651" width="2.28515625" style="1128" customWidth="1"/>
    <col min="5652" max="5652" width="26" style="1128" customWidth="1"/>
    <col min="5653" max="5653" width="8" style="1128" customWidth="1"/>
    <col min="5654" max="5654" width="1" style="1128" customWidth="1"/>
    <col min="5655" max="5655" width="6.7109375" style="1128" customWidth="1"/>
    <col min="5656" max="5656" width="1" style="1128" customWidth="1"/>
    <col min="5657" max="5657" width="6.7109375" style="1128" customWidth="1"/>
    <col min="5658" max="5658" width="1" style="1128" customWidth="1"/>
    <col min="5659" max="5659" width="6.7109375" style="1128" customWidth="1"/>
    <col min="5660" max="5660" width="1" style="1128" customWidth="1"/>
    <col min="5661" max="5661" width="6.7109375" style="1128" customWidth="1"/>
    <col min="5662" max="5662" width="1" style="1128" customWidth="1"/>
    <col min="5663" max="5663" width="6.7109375" style="1128" customWidth="1"/>
    <col min="5664" max="5664" width="1" style="1128" customWidth="1"/>
    <col min="5665" max="5666" width="6.7109375" style="1128" customWidth="1"/>
    <col min="5667" max="5888" width="11.42578125" style="1128"/>
    <col min="5889" max="5891" width="0" style="1128" hidden="1" customWidth="1"/>
    <col min="5892" max="5892" width="2.140625" style="1128" customWidth="1"/>
    <col min="5893" max="5893" width="6.7109375" style="1128" customWidth="1"/>
    <col min="5894" max="5894" width="1.5703125" style="1128" customWidth="1"/>
    <col min="5895" max="5895" width="58.28515625" style="1128" customWidth="1"/>
    <col min="5896" max="5898" width="4.7109375" style="1128" customWidth="1"/>
    <col min="5899" max="5899" width="1" style="1128" customWidth="1"/>
    <col min="5900" max="5902" width="4.7109375" style="1128" customWidth="1"/>
    <col min="5903" max="5904" width="11.42578125" style="1128"/>
    <col min="5905" max="5905" width="4.7109375" style="1128" customWidth="1"/>
    <col min="5906" max="5906" width="5" style="1128" customWidth="1"/>
    <col min="5907" max="5907" width="2.28515625" style="1128" customWidth="1"/>
    <col min="5908" max="5908" width="26" style="1128" customWidth="1"/>
    <col min="5909" max="5909" width="8" style="1128" customWidth="1"/>
    <col min="5910" max="5910" width="1" style="1128" customWidth="1"/>
    <col min="5911" max="5911" width="6.7109375" style="1128" customWidth="1"/>
    <col min="5912" max="5912" width="1" style="1128" customWidth="1"/>
    <col min="5913" max="5913" width="6.7109375" style="1128" customWidth="1"/>
    <col min="5914" max="5914" width="1" style="1128" customWidth="1"/>
    <col min="5915" max="5915" width="6.7109375" style="1128" customWidth="1"/>
    <col min="5916" max="5916" width="1" style="1128" customWidth="1"/>
    <col min="5917" max="5917" width="6.7109375" style="1128" customWidth="1"/>
    <col min="5918" max="5918" width="1" style="1128" customWidth="1"/>
    <col min="5919" max="5919" width="6.7109375" style="1128" customWidth="1"/>
    <col min="5920" max="5920" width="1" style="1128" customWidth="1"/>
    <col min="5921" max="5922" width="6.7109375" style="1128" customWidth="1"/>
    <col min="5923" max="6144" width="11.42578125" style="1128"/>
    <col min="6145" max="6147" width="0" style="1128" hidden="1" customWidth="1"/>
    <col min="6148" max="6148" width="2.140625" style="1128" customWidth="1"/>
    <col min="6149" max="6149" width="6.7109375" style="1128" customWidth="1"/>
    <col min="6150" max="6150" width="1.5703125" style="1128" customWidth="1"/>
    <col min="6151" max="6151" width="58.28515625" style="1128" customWidth="1"/>
    <col min="6152" max="6154" width="4.7109375" style="1128" customWidth="1"/>
    <col min="6155" max="6155" width="1" style="1128" customWidth="1"/>
    <col min="6156" max="6158" width="4.7109375" style="1128" customWidth="1"/>
    <col min="6159" max="6160" width="11.42578125" style="1128"/>
    <col min="6161" max="6161" width="4.7109375" style="1128" customWidth="1"/>
    <col min="6162" max="6162" width="5" style="1128" customWidth="1"/>
    <col min="6163" max="6163" width="2.28515625" style="1128" customWidth="1"/>
    <col min="6164" max="6164" width="26" style="1128" customWidth="1"/>
    <col min="6165" max="6165" width="8" style="1128" customWidth="1"/>
    <col min="6166" max="6166" width="1" style="1128" customWidth="1"/>
    <col min="6167" max="6167" width="6.7109375" style="1128" customWidth="1"/>
    <col min="6168" max="6168" width="1" style="1128" customWidth="1"/>
    <col min="6169" max="6169" width="6.7109375" style="1128" customWidth="1"/>
    <col min="6170" max="6170" width="1" style="1128" customWidth="1"/>
    <col min="6171" max="6171" width="6.7109375" style="1128" customWidth="1"/>
    <col min="6172" max="6172" width="1" style="1128" customWidth="1"/>
    <col min="6173" max="6173" width="6.7109375" style="1128" customWidth="1"/>
    <col min="6174" max="6174" width="1" style="1128" customWidth="1"/>
    <col min="6175" max="6175" width="6.7109375" style="1128" customWidth="1"/>
    <col min="6176" max="6176" width="1" style="1128" customWidth="1"/>
    <col min="6177" max="6178" width="6.7109375" style="1128" customWidth="1"/>
    <col min="6179" max="6400" width="11.42578125" style="1128"/>
    <col min="6401" max="6403" width="0" style="1128" hidden="1" customWidth="1"/>
    <col min="6404" max="6404" width="2.140625" style="1128" customWidth="1"/>
    <col min="6405" max="6405" width="6.7109375" style="1128" customWidth="1"/>
    <col min="6406" max="6406" width="1.5703125" style="1128" customWidth="1"/>
    <col min="6407" max="6407" width="58.28515625" style="1128" customWidth="1"/>
    <col min="6408" max="6410" width="4.7109375" style="1128" customWidth="1"/>
    <col min="6411" max="6411" width="1" style="1128" customWidth="1"/>
    <col min="6412" max="6414" width="4.7109375" style="1128" customWidth="1"/>
    <col min="6415" max="6416" width="11.42578125" style="1128"/>
    <col min="6417" max="6417" width="4.7109375" style="1128" customWidth="1"/>
    <col min="6418" max="6418" width="5" style="1128" customWidth="1"/>
    <col min="6419" max="6419" width="2.28515625" style="1128" customWidth="1"/>
    <col min="6420" max="6420" width="26" style="1128" customWidth="1"/>
    <col min="6421" max="6421" width="8" style="1128" customWidth="1"/>
    <col min="6422" max="6422" width="1" style="1128" customWidth="1"/>
    <col min="6423" max="6423" width="6.7109375" style="1128" customWidth="1"/>
    <col min="6424" max="6424" width="1" style="1128" customWidth="1"/>
    <col min="6425" max="6425" width="6.7109375" style="1128" customWidth="1"/>
    <col min="6426" max="6426" width="1" style="1128" customWidth="1"/>
    <col min="6427" max="6427" width="6.7109375" style="1128" customWidth="1"/>
    <col min="6428" max="6428" width="1" style="1128" customWidth="1"/>
    <col min="6429" max="6429" width="6.7109375" style="1128" customWidth="1"/>
    <col min="6430" max="6430" width="1" style="1128" customWidth="1"/>
    <col min="6431" max="6431" width="6.7109375" style="1128" customWidth="1"/>
    <col min="6432" max="6432" width="1" style="1128" customWidth="1"/>
    <col min="6433" max="6434" width="6.7109375" style="1128" customWidth="1"/>
    <col min="6435" max="6656" width="11.42578125" style="1128"/>
    <col min="6657" max="6659" width="0" style="1128" hidden="1" customWidth="1"/>
    <col min="6660" max="6660" width="2.140625" style="1128" customWidth="1"/>
    <col min="6661" max="6661" width="6.7109375" style="1128" customWidth="1"/>
    <col min="6662" max="6662" width="1.5703125" style="1128" customWidth="1"/>
    <col min="6663" max="6663" width="58.28515625" style="1128" customWidth="1"/>
    <col min="6664" max="6666" width="4.7109375" style="1128" customWidth="1"/>
    <col min="6667" max="6667" width="1" style="1128" customWidth="1"/>
    <col min="6668" max="6670" width="4.7109375" style="1128" customWidth="1"/>
    <col min="6671" max="6672" width="11.42578125" style="1128"/>
    <col min="6673" max="6673" width="4.7109375" style="1128" customWidth="1"/>
    <col min="6674" max="6674" width="5" style="1128" customWidth="1"/>
    <col min="6675" max="6675" width="2.28515625" style="1128" customWidth="1"/>
    <col min="6676" max="6676" width="26" style="1128" customWidth="1"/>
    <col min="6677" max="6677" width="8" style="1128" customWidth="1"/>
    <col min="6678" max="6678" width="1" style="1128" customWidth="1"/>
    <col min="6679" max="6679" width="6.7109375" style="1128" customWidth="1"/>
    <col min="6680" max="6680" width="1" style="1128" customWidth="1"/>
    <col min="6681" max="6681" width="6.7109375" style="1128" customWidth="1"/>
    <col min="6682" max="6682" width="1" style="1128" customWidth="1"/>
    <col min="6683" max="6683" width="6.7109375" style="1128" customWidth="1"/>
    <col min="6684" max="6684" width="1" style="1128" customWidth="1"/>
    <col min="6685" max="6685" width="6.7109375" style="1128" customWidth="1"/>
    <col min="6686" max="6686" width="1" style="1128" customWidth="1"/>
    <col min="6687" max="6687" width="6.7109375" style="1128" customWidth="1"/>
    <col min="6688" max="6688" width="1" style="1128" customWidth="1"/>
    <col min="6689" max="6690" width="6.7109375" style="1128" customWidth="1"/>
    <col min="6691" max="6912" width="11.42578125" style="1128"/>
    <col min="6913" max="6915" width="0" style="1128" hidden="1" customWidth="1"/>
    <col min="6916" max="6916" width="2.140625" style="1128" customWidth="1"/>
    <col min="6917" max="6917" width="6.7109375" style="1128" customWidth="1"/>
    <col min="6918" max="6918" width="1.5703125" style="1128" customWidth="1"/>
    <col min="6919" max="6919" width="58.28515625" style="1128" customWidth="1"/>
    <col min="6920" max="6922" width="4.7109375" style="1128" customWidth="1"/>
    <col min="6923" max="6923" width="1" style="1128" customWidth="1"/>
    <col min="6924" max="6926" width="4.7109375" style="1128" customWidth="1"/>
    <col min="6927" max="6928" width="11.42578125" style="1128"/>
    <col min="6929" max="6929" width="4.7109375" style="1128" customWidth="1"/>
    <col min="6930" max="6930" width="5" style="1128" customWidth="1"/>
    <col min="6931" max="6931" width="2.28515625" style="1128" customWidth="1"/>
    <col min="6932" max="6932" width="26" style="1128" customWidth="1"/>
    <col min="6933" max="6933" width="8" style="1128" customWidth="1"/>
    <col min="6934" max="6934" width="1" style="1128" customWidth="1"/>
    <col min="6935" max="6935" width="6.7109375" style="1128" customWidth="1"/>
    <col min="6936" max="6936" width="1" style="1128" customWidth="1"/>
    <col min="6937" max="6937" width="6.7109375" style="1128" customWidth="1"/>
    <col min="6938" max="6938" width="1" style="1128" customWidth="1"/>
    <col min="6939" max="6939" width="6.7109375" style="1128" customWidth="1"/>
    <col min="6940" max="6940" width="1" style="1128" customWidth="1"/>
    <col min="6941" max="6941" width="6.7109375" style="1128" customWidth="1"/>
    <col min="6942" max="6942" width="1" style="1128" customWidth="1"/>
    <col min="6943" max="6943" width="6.7109375" style="1128" customWidth="1"/>
    <col min="6944" max="6944" width="1" style="1128" customWidth="1"/>
    <col min="6945" max="6946" width="6.7109375" style="1128" customWidth="1"/>
    <col min="6947" max="7168" width="11.42578125" style="1128"/>
    <col min="7169" max="7171" width="0" style="1128" hidden="1" customWidth="1"/>
    <col min="7172" max="7172" width="2.140625" style="1128" customWidth="1"/>
    <col min="7173" max="7173" width="6.7109375" style="1128" customWidth="1"/>
    <col min="7174" max="7174" width="1.5703125" style="1128" customWidth="1"/>
    <col min="7175" max="7175" width="58.28515625" style="1128" customWidth="1"/>
    <col min="7176" max="7178" width="4.7109375" style="1128" customWidth="1"/>
    <col min="7179" max="7179" width="1" style="1128" customWidth="1"/>
    <col min="7180" max="7182" width="4.7109375" style="1128" customWidth="1"/>
    <col min="7183" max="7184" width="11.42578125" style="1128"/>
    <col min="7185" max="7185" width="4.7109375" style="1128" customWidth="1"/>
    <col min="7186" max="7186" width="5" style="1128" customWidth="1"/>
    <col min="7187" max="7187" width="2.28515625" style="1128" customWidth="1"/>
    <col min="7188" max="7188" width="26" style="1128" customWidth="1"/>
    <col min="7189" max="7189" width="8" style="1128" customWidth="1"/>
    <col min="7190" max="7190" width="1" style="1128" customWidth="1"/>
    <col min="7191" max="7191" width="6.7109375" style="1128" customWidth="1"/>
    <col min="7192" max="7192" width="1" style="1128" customWidth="1"/>
    <col min="7193" max="7193" width="6.7109375" style="1128" customWidth="1"/>
    <col min="7194" max="7194" width="1" style="1128" customWidth="1"/>
    <col min="7195" max="7195" width="6.7109375" style="1128" customWidth="1"/>
    <col min="7196" max="7196" width="1" style="1128" customWidth="1"/>
    <col min="7197" max="7197" width="6.7109375" style="1128" customWidth="1"/>
    <col min="7198" max="7198" width="1" style="1128" customWidth="1"/>
    <col min="7199" max="7199" width="6.7109375" style="1128" customWidth="1"/>
    <col min="7200" max="7200" width="1" style="1128" customWidth="1"/>
    <col min="7201" max="7202" width="6.7109375" style="1128" customWidth="1"/>
    <col min="7203" max="7424" width="11.42578125" style="1128"/>
    <col min="7425" max="7427" width="0" style="1128" hidden="1" customWidth="1"/>
    <col min="7428" max="7428" width="2.140625" style="1128" customWidth="1"/>
    <col min="7429" max="7429" width="6.7109375" style="1128" customWidth="1"/>
    <col min="7430" max="7430" width="1.5703125" style="1128" customWidth="1"/>
    <col min="7431" max="7431" width="58.28515625" style="1128" customWidth="1"/>
    <col min="7432" max="7434" width="4.7109375" style="1128" customWidth="1"/>
    <col min="7435" max="7435" width="1" style="1128" customWidth="1"/>
    <col min="7436" max="7438" width="4.7109375" style="1128" customWidth="1"/>
    <col min="7439" max="7440" width="11.42578125" style="1128"/>
    <col min="7441" max="7441" width="4.7109375" style="1128" customWidth="1"/>
    <col min="7442" max="7442" width="5" style="1128" customWidth="1"/>
    <col min="7443" max="7443" width="2.28515625" style="1128" customWidth="1"/>
    <col min="7444" max="7444" width="26" style="1128" customWidth="1"/>
    <col min="7445" max="7445" width="8" style="1128" customWidth="1"/>
    <col min="7446" max="7446" width="1" style="1128" customWidth="1"/>
    <col min="7447" max="7447" width="6.7109375" style="1128" customWidth="1"/>
    <col min="7448" max="7448" width="1" style="1128" customWidth="1"/>
    <col min="7449" max="7449" width="6.7109375" style="1128" customWidth="1"/>
    <col min="7450" max="7450" width="1" style="1128" customWidth="1"/>
    <col min="7451" max="7451" width="6.7109375" style="1128" customWidth="1"/>
    <col min="7452" max="7452" width="1" style="1128" customWidth="1"/>
    <col min="7453" max="7453" width="6.7109375" style="1128" customWidth="1"/>
    <col min="7454" max="7454" width="1" style="1128" customWidth="1"/>
    <col min="7455" max="7455" width="6.7109375" style="1128" customWidth="1"/>
    <col min="7456" max="7456" width="1" style="1128" customWidth="1"/>
    <col min="7457" max="7458" width="6.7109375" style="1128" customWidth="1"/>
    <col min="7459" max="7680" width="11.42578125" style="1128"/>
    <col min="7681" max="7683" width="0" style="1128" hidden="1" customWidth="1"/>
    <col min="7684" max="7684" width="2.140625" style="1128" customWidth="1"/>
    <col min="7685" max="7685" width="6.7109375" style="1128" customWidth="1"/>
    <col min="7686" max="7686" width="1.5703125" style="1128" customWidth="1"/>
    <col min="7687" max="7687" width="58.28515625" style="1128" customWidth="1"/>
    <col min="7688" max="7690" width="4.7109375" style="1128" customWidth="1"/>
    <col min="7691" max="7691" width="1" style="1128" customWidth="1"/>
    <col min="7692" max="7694" width="4.7109375" style="1128" customWidth="1"/>
    <col min="7695" max="7696" width="11.42578125" style="1128"/>
    <col min="7697" max="7697" width="4.7109375" style="1128" customWidth="1"/>
    <col min="7698" max="7698" width="5" style="1128" customWidth="1"/>
    <col min="7699" max="7699" width="2.28515625" style="1128" customWidth="1"/>
    <col min="7700" max="7700" width="26" style="1128" customWidth="1"/>
    <col min="7701" max="7701" width="8" style="1128" customWidth="1"/>
    <col min="7702" max="7702" width="1" style="1128" customWidth="1"/>
    <col min="7703" max="7703" width="6.7109375" style="1128" customWidth="1"/>
    <col min="7704" max="7704" width="1" style="1128" customWidth="1"/>
    <col min="7705" max="7705" width="6.7109375" style="1128" customWidth="1"/>
    <col min="7706" max="7706" width="1" style="1128" customWidth="1"/>
    <col min="7707" max="7707" width="6.7109375" style="1128" customWidth="1"/>
    <col min="7708" max="7708" width="1" style="1128" customWidth="1"/>
    <col min="7709" max="7709" width="6.7109375" style="1128" customWidth="1"/>
    <col min="7710" max="7710" width="1" style="1128" customWidth="1"/>
    <col min="7711" max="7711" width="6.7109375" style="1128" customWidth="1"/>
    <col min="7712" max="7712" width="1" style="1128" customWidth="1"/>
    <col min="7713" max="7714" width="6.7109375" style="1128" customWidth="1"/>
    <col min="7715" max="7936" width="11.42578125" style="1128"/>
    <col min="7937" max="7939" width="0" style="1128" hidden="1" customWidth="1"/>
    <col min="7940" max="7940" width="2.140625" style="1128" customWidth="1"/>
    <col min="7941" max="7941" width="6.7109375" style="1128" customWidth="1"/>
    <col min="7942" max="7942" width="1.5703125" style="1128" customWidth="1"/>
    <col min="7943" max="7943" width="58.28515625" style="1128" customWidth="1"/>
    <col min="7944" max="7946" width="4.7109375" style="1128" customWidth="1"/>
    <col min="7947" max="7947" width="1" style="1128" customWidth="1"/>
    <col min="7948" max="7950" width="4.7109375" style="1128" customWidth="1"/>
    <col min="7951" max="7952" width="11.42578125" style="1128"/>
    <col min="7953" max="7953" width="4.7109375" style="1128" customWidth="1"/>
    <col min="7954" max="7954" width="5" style="1128" customWidth="1"/>
    <col min="7955" max="7955" width="2.28515625" style="1128" customWidth="1"/>
    <col min="7956" max="7956" width="26" style="1128" customWidth="1"/>
    <col min="7957" max="7957" width="8" style="1128" customWidth="1"/>
    <col min="7958" max="7958" width="1" style="1128" customWidth="1"/>
    <col min="7959" max="7959" width="6.7109375" style="1128" customWidth="1"/>
    <col min="7960" max="7960" width="1" style="1128" customWidth="1"/>
    <col min="7961" max="7961" width="6.7109375" style="1128" customWidth="1"/>
    <col min="7962" max="7962" width="1" style="1128" customWidth="1"/>
    <col min="7963" max="7963" width="6.7109375" style="1128" customWidth="1"/>
    <col min="7964" max="7964" width="1" style="1128" customWidth="1"/>
    <col min="7965" max="7965" width="6.7109375" style="1128" customWidth="1"/>
    <col min="7966" max="7966" width="1" style="1128" customWidth="1"/>
    <col min="7967" max="7967" width="6.7109375" style="1128" customWidth="1"/>
    <col min="7968" max="7968" width="1" style="1128" customWidth="1"/>
    <col min="7969" max="7970" width="6.7109375" style="1128" customWidth="1"/>
    <col min="7971" max="8192" width="11.42578125" style="1128"/>
    <col min="8193" max="8195" width="0" style="1128" hidden="1" customWidth="1"/>
    <col min="8196" max="8196" width="2.140625" style="1128" customWidth="1"/>
    <col min="8197" max="8197" width="6.7109375" style="1128" customWidth="1"/>
    <col min="8198" max="8198" width="1.5703125" style="1128" customWidth="1"/>
    <col min="8199" max="8199" width="58.28515625" style="1128" customWidth="1"/>
    <col min="8200" max="8202" width="4.7109375" style="1128" customWidth="1"/>
    <col min="8203" max="8203" width="1" style="1128" customWidth="1"/>
    <col min="8204" max="8206" width="4.7109375" style="1128" customWidth="1"/>
    <col min="8207" max="8208" width="11.42578125" style="1128"/>
    <col min="8209" max="8209" width="4.7109375" style="1128" customWidth="1"/>
    <col min="8210" max="8210" width="5" style="1128" customWidth="1"/>
    <col min="8211" max="8211" width="2.28515625" style="1128" customWidth="1"/>
    <col min="8212" max="8212" width="26" style="1128" customWidth="1"/>
    <col min="8213" max="8213" width="8" style="1128" customWidth="1"/>
    <col min="8214" max="8214" width="1" style="1128" customWidth="1"/>
    <col min="8215" max="8215" width="6.7109375" style="1128" customWidth="1"/>
    <col min="8216" max="8216" width="1" style="1128" customWidth="1"/>
    <col min="8217" max="8217" width="6.7109375" style="1128" customWidth="1"/>
    <col min="8218" max="8218" width="1" style="1128" customWidth="1"/>
    <col min="8219" max="8219" width="6.7109375" style="1128" customWidth="1"/>
    <col min="8220" max="8220" width="1" style="1128" customWidth="1"/>
    <col min="8221" max="8221" width="6.7109375" style="1128" customWidth="1"/>
    <col min="8222" max="8222" width="1" style="1128" customWidth="1"/>
    <col min="8223" max="8223" width="6.7109375" style="1128" customWidth="1"/>
    <col min="8224" max="8224" width="1" style="1128" customWidth="1"/>
    <col min="8225" max="8226" width="6.7109375" style="1128" customWidth="1"/>
    <col min="8227" max="8448" width="11.42578125" style="1128"/>
    <col min="8449" max="8451" width="0" style="1128" hidden="1" customWidth="1"/>
    <col min="8452" max="8452" width="2.140625" style="1128" customWidth="1"/>
    <col min="8453" max="8453" width="6.7109375" style="1128" customWidth="1"/>
    <col min="8454" max="8454" width="1.5703125" style="1128" customWidth="1"/>
    <col min="8455" max="8455" width="58.28515625" style="1128" customWidth="1"/>
    <col min="8456" max="8458" width="4.7109375" style="1128" customWidth="1"/>
    <col min="8459" max="8459" width="1" style="1128" customWidth="1"/>
    <col min="8460" max="8462" width="4.7109375" style="1128" customWidth="1"/>
    <col min="8463" max="8464" width="11.42578125" style="1128"/>
    <col min="8465" max="8465" width="4.7109375" style="1128" customWidth="1"/>
    <col min="8466" max="8466" width="5" style="1128" customWidth="1"/>
    <col min="8467" max="8467" width="2.28515625" style="1128" customWidth="1"/>
    <col min="8468" max="8468" width="26" style="1128" customWidth="1"/>
    <col min="8469" max="8469" width="8" style="1128" customWidth="1"/>
    <col min="8470" max="8470" width="1" style="1128" customWidth="1"/>
    <col min="8471" max="8471" width="6.7109375" style="1128" customWidth="1"/>
    <col min="8472" max="8472" width="1" style="1128" customWidth="1"/>
    <col min="8473" max="8473" width="6.7109375" style="1128" customWidth="1"/>
    <col min="8474" max="8474" width="1" style="1128" customWidth="1"/>
    <col min="8475" max="8475" width="6.7109375" style="1128" customWidth="1"/>
    <col min="8476" max="8476" width="1" style="1128" customWidth="1"/>
    <col min="8477" max="8477" width="6.7109375" style="1128" customWidth="1"/>
    <col min="8478" max="8478" width="1" style="1128" customWidth="1"/>
    <col min="8479" max="8479" width="6.7109375" style="1128" customWidth="1"/>
    <col min="8480" max="8480" width="1" style="1128" customWidth="1"/>
    <col min="8481" max="8482" width="6.7109375" style="1128" customWidth="1"/>
    <col min="8483" max="8704" width="11.42578125" style="1128"/>
    <col min="8705" max="8707" width="0" style="1128" hidden="1" customWidth="1"/>
    <col min="8708" max="8708" width="2.140625" style="1128" customWidth="1"/>
    <col min="8709" max="8709" width="6.7109375" style="1128" customWidth="1"/>
    <col min="8710" max="8710" width="1.5703125" style="1128" customWidth="1"/>
    <col min="8711" max="8711" width="58.28515625" style="1128" customWidth="1"/>
    <col min="8712" max="8714" width="4.7109375" style="1128" customWidth="1"/>
    <col min="8715" max="8715" width="1" style="1128" customWidth="1"/>
    <col min="8716" max="8718" width="4.7109375" style="1128" customWidth="1"/>
    <col min="8719" max="8720" width="11.42578125" style="1128"/>
    <col min="8721" max="8721" width="4.7109375" style="1128" customWidth="1"/>
    <col min="8722" max="8722" width="5" style="1128" customWidth="1"/>
    <col min="8723" max="8723" width="2.28515625" style="1128" customWidth="1"/>
    <col min="8724" max="8724" width="26" style="1128" customWidth="1"/>
    <col min="8725" max="8725" width="8" style="1128" customWidth="1"/>
    <col min="8726" max="8726" width="1" style="1128" customWidth="1"/>
    <col min="8727" max="8727" width="6.7109375" style="1128" customWidth="1"/>
    <col min="8728" max="8728" width="1" style="1128" customWidth="1"/>
    <col min="8729" max="8729" width="6.7109375" style="1128" customWidth="1"/>
    <col min="8730" max="8730" width="1" style="1128" customWidth="1"/>
    <col min="8731" max="8731" width="6.7109375" style="1128" customWidth="1"/>
    <col min="8732" max="8732" width="1" style="1128" customWidth="1"/>
    <col min="8733" max="8733" width="6.7109375" style="1128" customWidth="1"/>
    <col min="8734" max="8734" width="1" style="1128" customWidth="1"/>
    <col min="8735" max="8735" width="6.7109375" style="1128" customWidth="1"/>
    <col min="8736" max="8736" width="1" style="1128" customWidth="1"/>
    <col min="8737" max="8738" width="6.7109375" style="1128" customWidth="1"/>
    <col min="8739" max="8960" width="11.42578125" style="1128"/>
    <col min="8961" max="8963" width="0" style="1128" hidden="1" customWidth="1"/>
    <col min="8964" max="8964" width="2.140625" style="1128" customWidth="1"/>
    <col min="8965" max="8965" width="6.7109375" style="1128" customWidth="1"/>
    <col min="8966" max="8966" width="1.5703125" style="1128" customWidth="1"/>
    <col min="8967" max="8967" width="58.28515625" style="1128" customWidth="1"/>
    <col min="8968" max="8970" width="4.7109375" style="1128" customWidth="1"/>
    <col min="8971" max="8971" width="1" style="1128" customWidth="1"/>
    <col min="8972" max="8974" width="4.7109375" style="1128" customWidth="1"/>
    <col min="8975" max="8976" width="11.42578125" style="1128"/>
    <col min="8977" max="8977" width="4.7109375" style="1128" customWidth="1"/>
    <col min="8978" max="8978" width="5" style="1128" customWidth="1"/>
    <col min="8979" max="8979" width="2.28515625" style="1128" customWidth="1"/>
    <col min="8980" max="8980" width="26" style="1128" customWidth="1"/>
    <col min="8981" max="8981" width="8" style="1128" customWidth="1"/>
    <col min="8982" max="8982" width="1" style="1128" customWidth="1"/>
    <col min="8983" max="8983" width="6.7109375" style="1128" customWidth="1"/>
    <col min="8984" max="8984" width="1" style="1128" customWidth="1"/>
    <col min="8985" max="8985" width="6.7109375" style="1128" customWidth="1"/>
    <col min="8986" max="8986" width="1" style="1128" customWidth="1"/>
    <col min="8987" max="8987" width="6.7109375" style="1128" customWidth="1"/>
    <col min="8988" max="8988" width="1" style="1128" customWidth="1"/>
    <col min="8989" max="8989" width="6.7109375" style="1128" customWidth="1"/>
    <col min="8990" max="8990" width="1" style="1128" customWidth="1"/>
    <col min="8991" max="8991" width="6.7109375" style="1128" customWidth="1"/>
    <col min="8992" max="8992" width="1" style="1128" customWidth="1"/>
    <col min="8993" max="8994" width="6.7109375" style="1128" customWidth="1"/>
    <col min="8995" max="9216" width="11.42578125" style="1128"/>
    <col min="9217" max="9219" width="0" style="1128" hidden="1" customWidth="1"/>
    <col min="9220" max="9220" width="2.140625" style="1128" customWidth="1"/>
    <col min="9221" max="9221" width="6.7109375" style="1128" customWidth="1"/>
    <col min="9222" max="9222" width="1.5703125" style="1128" customWidth="1"/>
    <col min="9223" max="9223" width="58.28515625" style="1128" customWidth="1"/>
    <col min="9224" max="9226" width="4.7109375" style="1128" customWidth="1"/>
    <col min="9227" max="9227" width="1" style="1128" customWidth="1"/>
    <col min="9228" max="9230" width="4.7109375" style="1128" customWidth="1"/>
    <col min="9231" max="9232" width="11.42578125" style="1128"/>
    <col min="9233" max="9233" width="4.7109375" style="1128" customWidth="1"/>
    <col min="9234" max="9234" width="5" style="1128" customWidth="1"/>
    <col min="9235" max="9235" width="2.28515625" style="1128" customWidth="1"/>
    <col min="9236" max="9236" width="26" style="1128" customWidth="1"/>
    <col min="9237" max="9237" width="8" style="1128" customWidth="1"/>
    <col min="9238" max="9238" width="1" style="1128" customWidth="1"/>
    <col min="9239" max="9239" width="6.7109375" style="1128" customWidth="1"/>
    <col min="9240" max="9240" width="1" style="1128" customWidth="1"/>
    <col min="9241" max="9241" width="6.7109375" style="1128" customWidth="1"/>
    <col min="9242" max="9242" width="1" style="1128" customWidth="1"/>
    <col min="9243" max="9243" width="6.7109375" style="1128" customWidth="1"/>
    <col min="9244" max="9244" width="1" style="1128" customWidth="1"/>
    <col min="9245" max="9245" width="6.7109375" style="1128" customWidth="1"/>
    <col min="9246" max="9246" width="1" style="1128" customWidth="1"/>
    <col min="9247" max="9247" width="6.7109375" style="1128" customWidth="1"/>
    <col min="9248" max="9248" width="1" style="1128" customWidth="1"/>
    <col min="9249" max="9250" width="6.7109375" style="1128" customWidth="1"/>
    <col min="9251" max="9472" width="11.42578125" style="1128"/>
    <col min="9473" max="9475" width="0" style="1128" hidden="1" customWidth="1"/>
    <col min="9476" max="9476" width="2.140625" style="1128" customWidth="1"/>
    <col min="9477" max="9477" width="6.7109375" style="1128" customWidth="1"/>
    <col min="9478" max="9478" width="1.5703125" style="1128" customWidth="1"/>
    <col min="9479" max="9479" width="58.28515625" style="1128" customWidth="1"/>
    <col min="9480" max="9482" width="4.7109375" style="1128" customWidth="1"/>
    <col min="9483" max="9483" width="1" style="1128" customWidth="1"/>
    <col min="9484" max="9486" width="4.7109375" style="1128" customWidth="1"/>
    <col min="9487" max="9488" width="11.42578125" style="1128"/>
    <col min="9489" max="9489" width="4.7109375" style="1128" customWidth="1"/>
    <col min="9490" max="9490" width="5" style="1128" customWidth="1"/>
    <col min="9491" max="9491" width="2.28515625" style="1128" customWidth="1"/>
    <col min="9492" max="9492" width="26" style="1128" customWidth="1"/>
    <col min="9493" max="9493" width="8" style="1128" customWidth="1"/>
    <col min="9494" max="9494" width="1" style="1128" customWidth="1"/>
    <col min="9495" max="9495" width="6.7109375" style="1128" customWidth="1"/>
    <col min="9496" max="9496" width="1" style="1128" customWidth="1"/>
    <col min="9497" max="9497" width="6.7109375" style="1128" customWidth="1"/>
    <col min="9498" max="9498" width="1" style="1128" customWidth="1"/>
    <col min="9499" max="9499" width="6.7109375" style="1128" customWidth="1"/>
    <col min="9500" max="9500" width="1" style="1128" customWidth="1"/>
    <col min="9501" max="9501" width="6.7109375" style="1128" customWidth="1"/>
    <col min="9502" max="9502" width="1" style="1128" customWidth="1"/>
    <col min="9503" max="9503" width="6.7109375" style="1128" customWidth="1"/>
    <col min="9504" max="9504" width="1" style="1128" customWidth="1"/>
    <col min="9505" max="9506" width="6.7109375" style="1128" customWidth="1"/>
    <col min="9507" max="9728" width="11.42578125" style="1128"/>
    <col min="9729" max="9731" width="0" style="1128" hidden="1" customWidth="1"/>
    <col min="9732" max="9732" width="2.140625" style="1128" customWidth="1"/>
    <col min="9733" max="9733" width="6.7109375" style="1128" customWidth="1"/>
    <col min="9734" max="9734" width="1.5703125" style="1128" customWidth="1"/>
    <col min="9735" max="9735" width="58.28515625" style="1128" customWidth="1"/>
    <col min="9736" max="9738" width="4.7109375" style="1128" customWidth="1"/>
    <col min="9739" max="9739" width="1" style="1128" customWidth="1"/>
    <col min="9740" max="9742" width="4.7109375" style="1128" customWidth="1"/>
    <col min="9743" max="9744" width="11.42578125" style="1128"/>
    <col min="9745" max="9745" width="4.7109375" style="1128" customWidth="1"/>
    <col min="9746" max="9746" width="5" style="1128" customWidth="1"/>
    <col min="9747" max="9747" width="2.28515625" style="1128" customWidth="1"/>
    <col min="9748" max="9748" width="26" style="1128" customWidth="1"/>
    <col min="9749" max="9749" width="8" style="1128" customWidth="1"/>
    <col min="9750" max="9750" width="1" style="1128" customWidth="1"/>
    <col min="9751" max="9751" width="6.7109375" style="1128" customWidth="1"/>
    <col min="9752" max="9752" width="1" style="1128" customWidth="1"/>
    <col min="9753" max="9753" width="6.7109375" style="1128" customWidth="1"/>
    <col min="9754" max="9754" width="1" style="1128" customWidth="1"/>
    <col min="9755" max="9755" width="6.7109375" style="1128" customWidth="1"/>
    <col min="9756" max="9756" width="1" style="1128" customWidth="1"/>
    <col min="9757" max="9757" width="6.7109375" style="1128" customWidth="1"/>
    <col min="9758" max="9758" width="1" style="1128" customWidth="1"/>
    <col min="9759" max="9759" width="6.7109375" style="1128" customWidth="1"/>
    <col min="9760" max="9760" width="1" style="1128" customWidth="1"/>
    <col min="9761" max="9762" width="6.7109375" style="1128" customWidth="1"/>
    <col min="9763" max="9984" width="11.42578125" style="1128"/>
    <col min="9985" max="9987" width="0" style="1128" hidden="1" customWidth="1"/>
    <col min="9988" max="9988" width="2.140625" style="1128" customWidth="1"/>
    <col min="9989" max="9989" width="6.7109375" style="1128" customWidth="1"/>
    <col min="9990" max="9990" width="1.5703125" style="1128" customWidth="1"/>
    <col min="9991" max="9991" width="58.28515625" style="1128" customWidth="1"/>
    <col min="9992" max="9994" width="4.7109375" style="1128" customWidth="1"/>
    <col min="9995" max="9995" width="1" style="1128" customWidth="1"/>
    <col min="9996" max="9998" width="4.7109375" style="1128" customWidth="1"/>
    <col min="9999" max="10000" width="11.42578125" style="1128"/>
    <col min="10001" max="10001" width="4.7109375" style="1128" customWidth="1"/>
    <col min="10002" max="10002" width="5" style="1128" customWidth="1"/>
    <col min="10003" max="10003" width="2.28515625" style="1128" customWidth="1"/>
    <col min="10004" max="10004" width="26" style="1128" customWidth="1"/>
    <col min="10005" max="10005" width="8" style="1128" customWidth="1"/>
    <col min="10006" max="10006" width="1" style="1128" customWidth="1"/>
    <col min="10007" max="10007" width="6.7109375" style="1128" customWidth="1"/>
    <col min="10008" max="10008" width="1" style="1128" customWidth="1"/>
    <col min="10009" max="10009" width="6.7109375" style="1128" customWidth="1"/>
    <col min="10010" max="10010" width="1" style="1128" customWidth="1"/>
    <col min="10011" max="10011" width="6.7109375" style="1128" customWidth="1"/>
    <col min="10012" max="10012" width="1" style="1128" customWidth="1"/>
    <col min="10013" max="10013" width="6.7109375" style="1128" customWidth="1"/>
    <col min="10014" max="10014" width="1" style="1128" customWidth="1"/>
    <col min="10015" max="10015" width="6.7109375" style="1128" customWidth="1"/>
    <col min="10016" max="10016" width="1" style="1128" customWidth="1"/>
    <col min="10017" max="10018" width="6.7109375" style="1128" customWidth="1"/>
    <col min="10019" max="10240" width="11.42578125" style="1128"/>
    <col min="10241" max="10243" width="0" style="1128" hidden="1" customWidth="1"/>
    <col min="10244" max="10244" width="2.140625" style="1128" customWidth="1"/>
    <col min="10245" max="10245" width="6.7109375" style="1128" customWidth="1"/>
    <col min="10246" max="10246" width="1.5703125" style="1128" customWidth="1"/>
    <col min="10247" max="10247" width="58.28515625" style="1128" customWidth="1"/>
    <col min="10248" max="10250" width="4.7109375" style="1128" customWidth="1"/>
    <col min="10251" max="10251" width="1" style="1128" customWidth="1"/>
    <col min="10252" max="10254" width="4.7109375" style="1128" customWidth="1"/>
    <col min="10255" max="10256" width="11.42578125" style="1128"/>
    <col min="10257" max="10257" width="4.7109375" style="1128" customWidth="1"/>
    <col min="10258" max="10258" width="5" style="1128" customWidth="1"/>
    <col min="10259" max="10259" width="2.28515625" style="1128" customWidth="1"/>
    <col min="10260" max="10260" width="26" style="1128" customWidth="1"/>
    <col min="10261" max="10261" width="8" style="1128" customWidth="1"/>
    <col min="10262" max="10262" width="1" style="1128" customWidth="1"/>
    <col min="10263" max="10263" width="6.7109375" style="1128" customWidth="1"/>
    <col min="10264" max="10264" width="1" style="1128" customWidth="1"/>
    <col min="10265" max="10265" width="6.7109375" style="1128" customWidth="1"/>
    <col min="10266" max="10266" width="1" style="1128" customWidth="1"/>
    <col min="10267" max="10267" width="6.7109375" style="1128" customWidth="1"/>
    <col min="10268" max="10268" width="1" style="1128" customWidth="1"/>
    <col min="10269" max="10269" width="6.7109375" style="1128" customWidth="1"/>
    <col min="10270" max="10270" width="1" style="1128" customWidth="1"/>
    <col min="10271" max="10271" width="6.7109375" style="1128" customWidth="1"/>
    <col min="10272" max="10272" width="1" style="1128" customWidth="1"/>
    <col min="10273" max="10274" width="6.7109375" style="1128" customWidth="1"/>
    <col min="10275" max="10496" width="11.42578125" style="1128"/>
    <col min="10497" max="10499" width="0" style="1128" hidden="1" customWidth="1"/>
    <col min="10500" max="10500" width="2.140625" style="1128" customWidth="1"/>
    <col min="10501" max="10501" width="6.7109375" style="1128" customWidth="1"/>
    <col min="10502" max="10502" width="1.5703125" style="1128" customWidth="1"/>
    <col min="10503" max="10503" width="58.28515625" style="1128" customWidth="1"/>
    <col min="10504" max="10506" width="4.7109375" style="1128" customWidth="1"/>
    <col min="10507" max="10507" width="1" style="1128" customWidth="1"/>
    <col min="10508" max="10510" width="4.7109375" style="1128" customWidth="1"/>
    <col min="10511" max="10512" width="11.42578125" style="1128"/>
    <col min="10513" max="10513" width="4.7109375" style="1128" customWidth="1"/>
    <col min="10514" max="10514" width="5" style="1128" customWidth="1"/>
    <col min="10515" max="10515" width="2.28515625" style="1128" customWidth="1"/>
    <col min="10516" max="10516" width="26" style="1128" customWidth="1"/>
    <col min="10517" max="10517" width="8" style="1128" customWidth="1"/>
    <col min="10518" max="10518" width="1" style="1128" customWidth="1"/>
    <col min="10519" max="10519" width="6.7109375" style="1128" customWidth="1"/>
    <col min="10520" max="10520" width="1" style="1128" customWidth="1"/>
    <col min="10521" max="10521" width="6.7109375" style="1128" customWidth="1"/>
    <col min="10522" max="10522" width="1" style="1128" customWidth="1"/>
    <col min="10523" max="10523" width="6.7109375" style="1128" customWidth="1"/>
    <col min="10524" max="10524" width="1" style="1128" customWidth="1"/>
    <col min="10525" max="10525" width="6.7109375" style="1128" customWidth="1"/>
    <col min="10526" max="10526" width="1" style="1128" customWidth="1"/>
    <col min="10527" max="10527" width="6.7109375" style="1128" customWidth="1"/>
    <col min="10528" max="10528" width="1" style="1128" customWidth="1"/>
    <col min="10529" max="10530" width="6.7109375" style="1128" customWidth="1"/>
    <col min="10531" max="10752" width="11.42578125" style="1128"/>
    <col min="10753" max="10755" width="0" style="1128" hidden="1" customWidth="1"/>
    <col min="10756" max="10756" width="2.140625" style="1128" customWidth="1"/>
    <col min="10757" max="10757" width="6.7109375" style="1128" customWidth="1"/>
    <col min="10758" max="10758" width="1.5703125" style="1128" customWidth="1"/>
    <col min="10759" max="10759" width="58.28515625" style="1128" customWidth="1"/>
    <col min="10760" max="10762" width="4.7109375" style="1128" customWidth="1"/>
    <col min="10763" max="10763" width="1" style="1128" customWidth="1"/>
    <col min="10764" max="10766" width="4.7109375" style="1128" customWidth="1"/>
    <col min="10767" max="10768" width="11.42578125" style="1128"/>
    <col min="10769" max="10769" width="4.7109375" style="1128" customWidth="1"/>
    <col min="10770" max="10770" width="5" style="1128" customWidth="1"/>
    <col min="10771" max="10771" width="2.28515625" style="1128" customWidth="1"/>
    <col min="10772" max="10772" width="26" style="1128" customWidth="1"/>
    <col min="10773" max="10773" width="8" style="1128" customWidth="1"/>
    <col min="10774" max="10774" width="1" style="1128" customWidth="1"/>
    <col min="10775" max="10775" width="6.7109375" style="1128" customWidth="1"/>
    <col min="10776" max="10776" width="1" style="1128" customWidth="1"/>
    <col min="10777" max="10777" width="6.7109375" style="1128" customWidth="1"/>
    <col min="10778" max="10778" width="1" style="1128" customWidth="1"/>
    <col min="10779" max="10779" width="6.7109375" style="1128" customWidth="1"/>
    <col min="10780" max="10780" width="1" style="1128" customWidth="1"/>
    <col min="10781" max="10781" width="6.7109375" style="1128" customWidth="1"/>
    <col min="10782" max="10782" width="1" style="1128" customWidth="1"/>
    <col min="10783" max="10783" width="6.7109375" style="1128" customWidth="1"/>
    <col min="10784" max="10784" width="1" style="1128" customWidth="1"/>
    <col min="10785" max="10786" width="6.7109375" style="1128" customWidth="1"/>
    <col min="10787" max="11008" width="11.42578125" style="1128"/>
    <col min="11009" max="11011" width="0" style="1128" hidden="1" customWidth="1"/>
    <col min="11012" max="11012" width="2.140625" style="1128" customWidth="1"/>
    <col min="11013" max="11013" width="6.7109375" style="1128" customWidth="1"/>
    <col min="11014" max="11014" width="1.5703125" style="1128" customWidth="1"/>
    <col min="11015" max="11015" width="58.28515625" style="1128" customWidth="1"/>
    <col min="11016" max="11018" width="4.7109375" style="1128" customWidth="1"/>
    <col min="11019" max="11019" width="1" style="1128" customWidth="1"/>
    <col min="11020" max="11022" width="4.7109375" style="1128" customWidth="1"/>
    <col min="11023" max="11024" width="11.42578125" style="1128"/>
    <col min="11025" max="11025" width="4.7109375" style="1128" customWidth="1"/>
    <col min="11026" max="11026" width="5" style="1128" customWidth="1"/>
    <col min="11027" max="11027" width="2.28515625" style="1128" customWidth="1"/>
    <col min="11028" max="11028" width="26" style="1128" customWidth="1"/>
    <col min="11029" max="11029" width="8" style="1128" customWidth="1"/>
    <col min="11030" max="11030" width="1" style="1128" customWidth="1"/>
    <col min="11031" max="11031" width="6.7109375" style="1128" customWidth="1"/>
    <col min="11032" max="11032" width="1" style="1128" customWidth="1"/>
    <col min="11033" max="11033" width="6.7109375" style="1128" customWidth="1"/>
    <col min="11034" max="11034" width="1" style="1128" customWidth="1"/>
    <col min="11035" max="11035" width="6.7109375" style="1128" customWidth="1"/>
    <col min="11036" max="11036" width="1" style="1128" customWidth="1"/>
    <col min="11037" max="11037" width="6.7109375" style="1128" customWidth="1"/>
    <col min="11038" max="11038" width="1" style="1128" customWidth="1"/>
    <col min="11039" max="11039" width="6.7109375" style="1128" customWidth="1"/>
    <col min="11040" max="11040" width="1" style="1128" customWidth="1"/>
    <col min="11041" max="11042" width="6.7109375" style="1128" customWidth="1"/>
    <col min="11043" max="11264" width="11.42578125" style="1128"/>
    <col min="11265" max="11267" width="0" style="1128" hidden="1" customWidth="1"/>
    <col min="11268" max="11268" width="2.140625" style="1128" customWidth="1"/>
    <col min="11269" max="11269" width="6.7109375" style="1128" customWidth="1"/>
    <col min="11270" max="11270" width="1.5703125" style="1128" customWidth="1"/>
    <col min="11271" max="11271" width="58.28515625" style="1128" customWidth="1"/>
    <col min="11272" max="11274" width="4.7109375" style="1128" customWidth="1"/>
    <col min="11275" max="11275" width="1" style="1128" customWidth="1"/>
    <col min="11276" max="11278" width="4.7109375" style="1128" customWidth="1"/>
    <col min="11279" max="11280" width="11.42578125" style="1128"/>
    <col min="11281" max="11281" width="4.7109375" style="1128" customWidth="1"/>
    <col min="11282" max="11282" width="5" style="1128" customWidth="1"/>
    <col min="11283" max="11283" width="2.28515625" style="1128" customWidth="1"/>
    <col min="11284" max="11284" width="26" style="1128" customWidth="1"/>
    <col min="11285" max="11285" width="8" style="1128" customWidth="1"/>
    <col min="11286" max="11286" width="1" style="1128" customWidth="1"/>
    <col min="11287" max="11287" width="6.7109375" style="1128" customWidth="1"/>
    <col min="11288" max="11288" width="1" style="1128" customWidth="1"/>
    <col min="11289" max="11289" width="6.7109375" style="1128" customWidth="1"/>
    <col min="11290" max="11290" width="1" style="1128" customWidth="1"/>
    <col min="11291" max="11291" width="6.7109375" style="1128" customWidth="1"/>
    <col min="11292" max="11292" width="1" style="1128" customWidth="1"/>
    <col min="11293" max="11293" width="6.7109375" style="1128" customWidth="1"/>
    <col min="11294" max="11294" width="1" style="1128" customWidth="1"/>
    <col min="11295" max="11295" width="6.7109375" style="1128" customWidth="1"/>
    <col min="11296" max="11296" width="1" style="1128" customWidth="1"/>
    <col min="11297" max="11298" width="6.7109375" style="1128" customWidth="1"/>
    <col min="11299" max="11520" width="11.42578125" style="1128"/>
    <col min="11521" max="11523" width="0" style="1128" hidden="1" customWidth="1"/>
    <col min="11524" max="11524" width="2.140625" style="1128" customWidth="1"/>
    <col min="11525" max="11525" width="6.7109375" style="1128" customWidth="1"/>
    <col min="11526" max="11526" width="1.5703125" style="1128" customWidth="1"/>
    <col min="11527" max="11527" width="58.28515625" style="1128" customWidth="1"/>
    <col min="11528" max="11530" width="4.7109375" style="1128" customWidth="1"/>
    <col min="11531" max="11531" width="1" style="1128" customWidth="1"/>
    <col min="11532" max="11534" width="4.7109375" style="1128" customWidth="1"/>
    <col min="11535" max="11536" width="11.42578125" style="1128"/>
    <col min="11537" max="11537" width="4.7109375" style="1128" customWidth="1"/>
    <col min="11538" max="11538" width="5" style="1128" customWidth="1"/>
    <col min="11539" max="11539" width="2.28515625" style="1128" customWidth="1"/>
    <col min="11540" max="11540" width="26" style="1128" customWidth="1"/>
    <col min="11541" max="11541" width="8" style="1128" customWidth="1"/>
    <col min="11542" max="11542" width="1" style="1128" customWidth="1"/>
    <col min="11543" max="11543" width="6.7109375" style="1128" customWidth="1"/>
    <col min="11544" max="11544" width="1" style="1128" customWidth="1"/>
    <col min="11545" max="11545" width="6.7109375" style="1128" customWidth="1"/>
    <col min="11546" max="11546" width="1" style="1128" customWidth="1"/>
    <col min="11547" max="11547" width="6.7109375" style="1128" customWidth="1"/>
    <col min="11548" max="11548" width="1" style="1128" customWidth="1"/>
    <col min="11549" max="11549" width="6.7109375" style="1128" customWidth="1"/>
    <col min="11550" max="11550" width="1" style="1128" customWidth="1"/>
    <col min="11551" max="11551" width="6.7109375" style="1128" customWidth="1"/>
    <col min="11552" max="11552" width="1" style="1128" customWidth="1"/>
    <col min="11553" max="11554" width="6.7109375" style="1128" customWidth="1"/>
    <col min="11555" max="11776" width="11.42578125" style="1128"/>
    <col min="11777" max="11779" width="0" style="1128" hidden="1" customWidth="1"/>
    <col min="11780" max="11780" width="2.140625" style="1128" customWidth="1"/>
    <col min="11781" max="11781" width="6.7109375" style="1128" customWidth="1"/>
    <col min="11782" max="11782" width="1.5703125" style="1128" customWidth="1"/>
    <col min="11783" max="11783" width="58.28515625" style="1128" customWidth="1"/>
    <col min="11784" max="11786" width="4.7109375" style="1128" customWidth="1"/>
    <col min="11787" max="11787" width="1" style="1128" customWidth="1"/>
    <col min="11788" max="11790" width="4.7109375" style="1128" customWidth="1"/>
    <col min="11791" max="11792" width="11.42578125" style="1128"/>
    <col min="11793" max="11793" width="4.7109375" style="1128" customWidth="1"/>
    <col min="11794" max="11794" width="5" style="1128" customWidth="1"/>
    <col min="11795" max="11795" width="2.28515625" style="1128" customWidth="1"/>
    <col min="11796" max="11796" width="26" style="1128" customWidth="1"/>
    <col min="11797" max="11797" width="8" style="1128" customWidth="1"/>
    <col min="11798" max="11798" width="1" style="1128" customWidth="1"/>
    <col min="11799" max="11799" width="6.7109375" style="1128" customWidth="1"/>
    <col min="11800" max="11800" width="1" style="1128" customWidth="1"/>
    <col min="11801" max="11801" width="6.7109375" style="1128" customWidth="1"/>
    <col min="11802" max="11802" width="1" style="1128" customWidth="1"/>
    <col min="11803" max="11803" width="6.7109375" style="1128" customWidth="1"/>
    <col min="11804" max="11804" width="1" style="1128" customWidth="1"/>
    <col min="11805" max="11805" width="6.7109375" style="1128" customWidth="1"/>
    <col min="11806" max="11806" width="1" style="1128" customWidth="1"/>
    <col min="11807" max="11807" width="6.7109375" style="1128" customWidth="1"/>
    <col min="11808" max="11808" width="1" style="1128" customWidth="1"/>
    <col min="11809" max="11810" width="6.7109375" style="1128" customWidth="1"/>
    <col min="11811" max="12032" width="11.42578125" style="1128"/>
    <col min="12033" max="12035" width="0" style="1128" hidden="1" customWidth="1"/>
    <col min="12036" max="12036" width="2.140625" style="1128" customWidth="1"/>
    <col min="12037" max="12037" width="6.7109375" style="1128" customWidth="1"/>
    <col min="12038" max="12038" width="1.5703125" style="1128" customWidth="1"/>
    <col min="12039" max="12039" width="58.28515625" style="1128" customWidth="1"/>
    <col min="12040" max="12042" width="4.7109375" style="1128" customWidth="1"/>
    <col min="12043" max="12043" width="1" style="1128" customWidth="1"/>
    <col min="12044" max="12046" width="4.7109375" style="1128" customWidth="1"/>
    <col min="12047" max="12048" width="11.42578125" style="1128"/>
    <col min="12049" max="12049" width="4.7109375" style="1128" customWidth="1"/>
    <col min="12050" max="12050" width="5" style="1128" customWidth="1"/>
    <col min="12051" max="12051" width="2.28515625" style="1128" customWidth="1"/>
    <col min="12052" max="12052" width="26" style="1128" customWidth="1"/>
    <col min="12053" max="12053" width="8" style="1128" customWidth="1"/>
    <col min="12054" max="12054" width="1" style="1128" customWidth="1"/>
    <col min="12055" max="12055" width="6.7109375" style="1128" customWidth="1"/>
    <col min="12056" max="12056" width="1" style="1128" customWidth="1"/>
    <col min="12057" max="12057" width="6.7109375" style="1128" customWidth="1"/>
    <col min="12058" max="12058" width="1" style="1128" customWidth="1"/>
    <col min="12059" max="12059" width="6.7109375" style="1128" customWidth="1"/>
    <col min="12060" max="12060" width="1" style="1128" customWidth="1"/>
    <col min="12061" max="12061" width="6.7109375" style="1128" customWidth="1"/>
    <col min="12062" max="12062" width="1" style="1128" customWidth="1"/>
    <col min="12063" max="12063" width="6.7109375" style="1128" customWidth="1"/>
    <col min="12064" max="12064" width="1" style="1128" customWidth="1"/>
    <col min="12065" max="12066" width="6.7109375" style="1128" customWidth="1"/>
    <col min="12067" max="12288" width="11.42578125" style="1128"/>
    <col min="12289" max="12291" width="0" style="1128" hidden="1" customWidth="1"/>
    <col min="12292" max="12292" width="2.140625" style="1128" customWidth="1"/>
    <col min="12293" max="12293" width="6.7109375" style="1128" customWidth="1"/>
    <col min="12294" max="12294" width="1.5703125" style="1128" customWidth="1"/>
    <col min="12295" max="12295" width="58.28515625" style="1128" customWidth="1"/>
    <col min="12296" max="12298" width="4.7109375" style="1128" customWidth="1"/>
    <col min="12299" max="12299" width="1" style="1128" customWidth="1"/>
    <col min="12300" max="12302" width="4.7109375" style="1128" customWidth="1"/>
    <col min="12303" max="12304" width="11.42578125" style="1128"/>
    <col min="12305" max="12305" width="4.7109375" style="1128" customWidth="1"/>
    <col min="12306" max="12306" width="5" style="1128" customWidth="1"/>
    <col min="12307" max="12307" width="2.28515625" style="1128" customWidth="1"/>
    <col min="12308" max="12308" width="26" style="1128" customWidth="1"/>
    <col min="12309" max="12309" width="8" style="1128" customWidth="1"/>
    <col min="12310" max="12310" width="1" style="1128" customWidth="1"/>
    <col min="12311" max="12311" width="6.7109375" style="1128" customWidth="1"/>
    <col min="12312" max="12312" width="1" style="1128" customWidth="1"/>
    <col min="12313" max="12313" width="6.7109375" style="1128" customWidth="1"/>
    <col min="12314" max="12314" width="1" style="1128" customWidth="1"/>
    <col min="12315" max="12315" width="6.7109375" style="1128" customWidth="1"/>
    <col min="12316" max="12316" width="1" style="1128" customWidth="1"/>
    <col min="12317" max="12317" width="6.7109375" style="1128" customWidth="1"/>
    <col min="12318" max="12318" width="1" style="1128" customWidth="1"/>
    <col min="12319" max="12319" width="6.7109375" style="1128" customWidth="1"/>
    <col min="12320" max="12320" width="1" style="1128" customWidth="1"/>
    <col min="12321" max="12322" width="6.7109375" style="1128" customWidth="1"/>
    <col min="12323" max="12544" width="11.42578125" style="1128"/>
    <col min="12545" max="12547" width="0" style="1128" hidden="1" customWidth="1"/>
    <col min="12548" max="12548" width="2.140625" style="1128" customWidth="1"/>
    <col min="12549" max="12549" width="6.7109375" style="1128" customWidth="1"/>
    <col min="12550" max="12550" width="1.5703125" style="1128" customWidth="1"/>
    <col min="12551" max="12551" width="58.28515625" style="1128" customWidth="1"/>
    <col min="12552" max="12554" width="4.7109375" style="1128" customWidth="1"/>
    <col min="12555" max="12555" width="1" style="1128" customWidth="1"/>
    <col min="12556" max="12558" width="4.7109375" style="1128" customWidth="1"/>
    <col min="12559" max="12560" width="11.42578125" style="1128"/>
    <col min="12561" max="12561" width="4.7109375" style="1128" customWidth="1"/>
    <col min="12562" max="12562" width="5" style="1128" customWidth="1"/>
    <col min="12563" max="12563" width="2.28515625" style="1128" customWidth="1"/>
    <col min="12564" max="12564" width="26" style="1128" customWidth="1"/>
    <col min="12565" max="12565" width="8" style="1128" customWidth="1"/>
    <col min="12566" max="12566" width="1" style="1128" customWidth="1"/>
    <col min="12567" max="12567" width="6.7109375" style="1128" customWidth="1"/>
    <col min="12568" max="12568" width="1" style="1128" customWidth="1"/>
    <col min="12569" max="12569" width="6.7109375" style="1128" customWidth="1"/>
    <col min="12570" max="12570" width="1" style="1128" customWidth="1"/>
    <col min="12571" max="12571" width="6.7109375" style="1128" customWidth="1"/>
    <col min="12572" max="12572" width="1" style="1128" customWidth="1"/>
    <col min="12573" max="12573" width="6.7109375" style="1128" customWidth="1"/>
    <col min="12574" max="12574" width="1" style="1128" customWidth="1"/>
    <col min="12575" max="12575" width="6.7109375" style="1128" customWidth="1"/>
    <col min="12576" max="12576" width="1" style="1128" customWidth="1"/>
    <col min="12577" max="12578" width="6.7109375" style="1128" customWidth="1"/>
    <col min="12579" max="12800" width="11.42578125" style="1128"/>
    <col min="12801" max="12803" width="0" style="1128" hidden="1" customWidth="1"/>
    <col min="12804" max="12804" width="2.140625" style="1128" customWidth="1"/>
    <col min="12805" max="12805" width="6.7109375" style="1128" customWidth="1"/>
    <col min="12806" max="12806" width="1.5703125" style="1128" customWidth="1"/>
    <col min="12807" max="12807" width="58.28515625" style="1128" customWidth="1"/>
    <col min="12808" max="12810" width="4.7109375" style="1128" customWidth="1"/>
    <col min="12811" max="12811" width="1" style="1128" customWidth="1"/>
    <col min="12812" max="12814" width="4.7109375" style="1128" customWidth="1"/>
    <col min="12815" max="12816" width="11.42578125" style="1128"/>
    <col min="12817" max="12817" width="4.7109375" style="1128" customWidth="1"/>
    <col min="12818" max="12818" width="5" style="1128" customWidth="1"/>
    <col min="12819" max="12819" width="2.28515625" style="1128" customWidth="1"/>
    <col min="12820" max="12820" width="26" style="1128" customWidth="1"/>
    <col min="12821" max="12821" width="8" style="1128" customWidth="1"/>
    <col min="12822" max="12822" width="1" style="1128" customWidth="1"/>
    <col min="12823" max="12823" width="6.7109375" style="1128" customWidth="1"/>
    <col min="12824" max="12824" width="1" style="1128" customWidth="1"/>
    <col min="12825" max="12825" width="6.7109375" style="1128" customWidth="1"/>
    <col min="12826" max="12826" width="1" style="1128" customWidth="1"/>
    <col min="12827" max="12827" width="6.7109375" style="1128" customWidth="1"/>
    <col min="12828" max="12828" width="1" style="1128" customWidth="1"/>
    <col min="12829" max="12829" width="6.7109375" style="1128" customWidth="1"/>
    <col min="12830" max="12830" width="1" style="1128" customWidth="1"/>
    <col min="12831" max="12831" width="6.7109375" style="1128" customWidth="1"/>
    <col min="12832" max="12832" width="1" style="1128" customWidth="1"/>
    <col min="12833" max="12834" width="6.7109375" style="1128" customWidth="1"/>
    <col min="12835" max="13056" width="11.42578125" style="1128"/>
    <col min="13057" max="13059" width="0" style="1128" hidden="1" customWidth="1"/>
    <col min="13060" max="13060" width="2.140625" style="1128" customWidth="1"/>
    <col min="13061" max="13061" width="6.7109375" style="1128" customWidth="1"/>
    <col min="13062" max="13062" width="1.5703125" style="1128" customWidth="1"/>
    <col min="13063" max="13063" width="58.28515625" style="1128" customWidth="1"/>
    <col min="13064" max="13066" width="4.7109375" style="1128" customWidth="1"/>
    <col min="13067" max="13067" width="1" style="1128" customWidth="1"/>
    <col min="13068" max="13070" width="4.7109375" style="1128" customWidth="1"/>
    <col min="13071" max="13072" width="11.42578125" style="1128"/>
    <col min="13073" max="13073" width="4.7109375" style="1128" customWidth="1"/>
    <col min="13074" max="13074" width="5" style="1128" customWidth="1"/>
    <col min="13075" max="13075" width="2.28515625" style="1128" customWidth="1"/>
    <col min="13076" max="13076" width="26" style="1128" customWidth="1"/>
    <col min="13077" max="13077" width="8" style="1128" customWidth="1"/>
    <col min="13078" max="13078" width="1" style="1128" customWidth="1"/>
    <col min="13079" max="13079" width="6.7109375" style="1128" customWidth="1"/>
    <col min="13080" max="13080" width="1" style="1128" customWidth="1"/>
    <col min="13081" max="13081" width="6.7109375" style="1128" customWidth="1"/>
    <col min="13082" max="13082" width="1" style="1128" customWidth="1"/>
    <col min="13083" max="13083" width="6.7109375" style="1128" customWidth="1"/>
    <col min="13084" max="13084" width="1" style="1128" customWidth="1"/>
    <col min="13085" max="13085" width="6.7109375" style="1128" customWidth="1"/>
    <col min="13086" max="13086" width="1" style="1128" customWidth="1"/>
    <col min="13087" max="13087" width="6.7109375" style="1128" customWidth="1"/>
    <col min="13088" max="13088" width="1" style="1128" customWidth="1"/>
    <col min="13089" max="13090" width="6.7109375" style="1128" customWidth="1"/>
    <col min="13091" max="13312" width="11.42578125" style="1128"/>
    <col min="13313" max="13315" width="0" style="1128" hidden="1" customWidth="1"/>
    <col min="13316" max="13316" width="2.140625" style="1128" customWidth="1"/>
    <col min="13317" max="13317" width="6.7109375" style="1128" customWidth="1"/>
    <col min="13318" max="13318" width="1.5703125" style="1128" customWidth="1"/>
    <col min="13319" max="13319" width="58.28515625" style="1128" customWidth="1"/>
    <col min="13320" max="13322" width="4.7109375" style="1128" customWidth="1"/>
    <col min="13323" max="13323" width="1" style="1128" customWidth="1"/>
    <col min="13324" max="13326" width="4.7109375" style="1128" customWidth="1"/>
    <col min="13327" max="13328" width="11.42578125" style="1128"/>
    <col min="13329" max="13329" width="4.7109375" style="1128" customWidth="1"/>
    <col min="13330" max="13330" width="5" style="1128" customWidth="1"/>
    <col min="13331" max="13331" width="2.28515625" style="1128" customWidth="1"/>
    <col min="13332" max="13332" width="26" style="1128" customWidth="1"/>
    <col min="13333" max="13333" width="8" style="1128" customWidth="1"/>
    <col min="13334" max="13334" width="1" style="1128" customWidth="1"/>
    <col min="13335" max="13335" width="6.7109375" style="1128" customWidth="1"/>
    <col min="13336" max="13336" width="1" style="1128" customWidth="1"/>
    <col min="13337" max="13337" width="6.7109375" style="1128" customWidth="1"/>
    <col min="13338" max="13338" width="1" style="1128" customWidth="1"/>
    <col min="13339" max="13339" width="6.7109375" style="1128" customWidth="1"/>
    <col min="13340" max="13340" width="1" style="1128" customWidth="1"/>
    <col min="13341" max="13341" width="6.7109375" style="1128" customWidth="1"/>
    <col min="13342" max="13342" width="1" style="1128" customWidth="1"/>
    <col min="13343" max="13343" width="6.7109375" style="1128" customWidth="1"/>
    <col min="13344" max="13344" width="1" style="1128" customWidth="1"/>
    <col min="13345" max="13346" width="6.7109375" style="1128" customWidth="1"/>
    <col min="13347" max="13568" width="11.42578125" style="1128"/>
    <col min="13569" max="13571" width="0" style="1128" hidden="1" customWidth="1"/>
    <col min="13572" max="13572" width="2.140625" style="1128" customWidth="1"/>
    <col min="13573" max="13573" width="6.7109375" style="1128" customWidth="1"/>
    <col min="13574" max="13574" width="1.5703125" style="1128" customWidth="1"/>
    <col min="13575" max="13575" width="58.28515625" style="1128" customWidth="1"/>
    <col min="13576" max="13578" width="4.7109375" style="1128" customWidth="1"/>
    <col min="13579" max="13579" width="1" style="1128" customWidth="1"/>
    <col min="13580" max="13582" width="4.7109375" style="1128" customWidth="1"/>
    <col min="13583" max="13584" width="11.42578125" style="1128"/>
    <col min="13585" max="13585" width="4.7109375" style="1128" customWidth="1"/>
    <col min="13586" max="13586" width="5" style="1128" customWidth="1"/>
    <col min="13587" max="13587" width="2.28515625" style="1128" customWidth="1"/>
    <col min="13588" max="13588" width="26" style="1128" customWidth="1"/>
    <col min="13589" max="13589" width="8" style="1128" customWidth="1"/>
    <col min="13590" max="13590" width="1" style="1128" customWidth="1"/>
    <col min="13591" max="13591" width="6.7109375" style="1128" customWidth="1"/>
    <col min="13592" max="13592" width="1" style="1128" customWidth="1"/>
    <col min="13593" max="13593" width="6.7109375" style="1128" customWidth="1"/>
    <col min="13594" max="13594" width="1" style="1128" customWidth="1"/>
    <col min="13595" max="13595" width="6.7109375" style="1128" customWidth="1"/>
    <col min="13596" max="13596" width="1" style="1128" customWidth="1"/>
    <col min="13597" max="13597" width="6.7109375" style="1128" customWidth="1"/>
    <col min="13598" max="13598" width="1" style="1128" customWidth="1"/>
    <col min="13599" max="13599" width="6.7109375" style="1128" customWidth="1"/>
    <col min="13600" max="13600" width="1" style="1128" customWidth="1"/>
    <col min="13601" max="13602" width="6.7109375" style="1128" customWidth="1"/>
    <col min="13603" max="13824" width="11.42578125" style="1128"/>
    <col min="13825" max="13827" width="0" style="1128" hidden="1" customWidth="1"/>
    <col min="13828" max="13828" width="2.140625" style="1128" customWidth="1"/>
    <col min="13829" max="13829" width="6.7109375" style="1128" customWidth="1"/>
    <col min="13830" max="13830" width="1.5703125" style="1128" customWidth="1"/>
    <col min="13831" max="13831" width="58.28515625" style="1128" customWidth="1"/>
    <col min="13832" max="13834" width="4.7109375" style="1128" customWidth="1"/>
    <col min="13835" max="13835" width="1" style="1128" customWidth="1"/>
    <col min="13836" max="13838" width="4.7109375" style="1128" customWidth="1"/>
    <col min="13839" max="13840" width="11.42578125" style="1128"/>
    <col min="13841" max="13841" width="4.7109375" style="1128" customWidth="1"/>
    <col min="13842" max="13842" width="5" style="1128" customWidth="1"/>
    <col min="13843" max="13843" width="2.28515625" style="1128" customWidth="1"/>
    <col min="13844" max="13844" width="26" style="1128" customWidth="1"/>
    <col min="13845" max="13845" width="8" style="1128" customWidth="1"/>
    <col min="13846" max="13846" width="1" style="1128" customWidth="1"/>
    <col min="13847" max="13847" width="6.7109375" style="1128" customWidth="1"/>
    <col min="13848" max="13848" width="1" style="1128" customWidth="1"/>
    <col min="13849" max="13849" width="6.7109375" style="1128" customWidth="1"/>
    <col min="13850" max="13850" width="1" style="1128" customWidth="1"/>
    <col min="13851" max="13851" width="6.7109375" style="1128" customWidth="1"/>
    <col min="13852" max="13852" width="1" style="1128" customWidth="1"/>
    <col min="13853" max="13853" width="6.7109375" style="1128" customWidth="1"/>
    <col min="13854" max="13854" width="1" style="1128" customWidth="1"/>
    <col min="13855" max="13855" width="6.7109375" style="1128" customWidth="1"/>
    <col min="13856" max="13856" width="1" style="1128" customWidth="1"/>
    <col min="13857" max="13858" width="6.7109375" style="1128" customWidth="1"/>
    <col min="13859" max="14080" width="11.42578125" style="1128"/>
    <col min="14081" max="14083" width="0" style="1128" hidden="1" customWidth="1"/>
    <col min="14084" max="14084" width="2.140625" style="1128" customWidth="1"/>
    <col min="14085" max="14085" width="6.7109375" style="1128" customWidth="1"/>
    <col min="14086" max="14086" width="1.5703125" style="1128" customWidth="1"/>
    <col min="14087" max="14087" width="58.28515625" style="1128" customWidth="1"/>
    <col min="14088" max="14090" width="4.7109375" style="1128" customWidth="1"/>
    <col min="14091" max="14091" width="1" style="1128" customWidth="1"/>
    <col min="14092" max="14094" width="4.7109375" style="1128" customWidth="1"/>
    <col min="14095" max="14096" width="11.42578125" style="1128"/>
    <col min="14097" max="14097" width="4.7109375" style="1128" customWidth="1"/>
    <col min="14098" max="14098" width="5" style="1128" customWidth="1"/>
    <col min="14099" max="14099" width="2.28515625" style="1128" customWidth="1"/>
    <col min="14100" max="14100" width="26" style="1128" customWidth="1"/>
    <col min="14101" max="14101" width="8" style="1128" customWidth="1"/>
    <col min="14102" max="14102" width="1" style="1128" customWidth="1"/>
    <col min="14103" max="14103" width="6.7109375" style="1128" customWidth="1"/>
    <col min="14104" max="14104" width="1" style="1128" customWidth="1"/>
    <col min="14105" max="14105" width="6.7109375" style="1128" customWidth="1"/>
    <col min="14106" max="14106" width="1" style="1128" customWidth="1"/>
    <col min="14107" max="14107" width="6.7109375" style="1128" customWidth="1"/>
    <col min="14108" max="14108" width="1" style="1128" customWidth="1"/>
    <col min="14109" max="14109" width="6.7109375" style="1128" customWidth="1"/>
    <col min="14110" max="14110" width="1" style="1128" customWidth="1"/>
    <col min="14111" max="14111" width="6.7109375" style="1128" customWidth="1"/>
    <col min="14112" max="14112" width="1" style="1128" customWidth="1"/>
    <col min="14113" max="14114" width="6.7109375" style="1128" customWidth="1"/>
    <col min="14115" max="14336" width="11.42578125" style="1128"/>
    <col min="14337" max="14339" width="0" style="1128" hidden="1" customWidth="1"/>
    <col min="14340" max="14340" width="2.140625" style="1128" customWidth="1"/>
    <col min="14341" max="14341" width="6.7109375" style="1128" customWidth="1"/>
    <col min="14342" max="14342" width="1.5703125" style="1128" customWidth="1"/>
    <col min="14343" max="14343" width="58.28515625" style="1128" customWidth="1"/>
    <col min="14344" max="14346" width="4.7109375" style="1128" customWidth="1"/>
    <col min="14347" max="14347" width="1" style="1128" customWidth="1"/>
    <col min="14348" max="14350" width="4.7109375" style="1128" customWidth="1"/>
    <col min="14351" max="14352" width="11.42578125" style="1128"/>
    <col min="14353" max="14353" width="4.7109375" style="1128" customWidth="1"/>
    <col min="14354" max="14354" width="5" style="1128" customWidth="1"/>
    <col min="14355" max="14355" width="2.28515625" style="1128" customWidth="1"/>
    <col min="14356" max="14356" width="26" style="1128" customWidth="1"/>
    <col min="14357" max="14357" width="8" style="1128" customWidth="1"/>
    <col min="14358" max="14358" width="1" style="1128" customWidth="1"/>
    <col min="14359" max="14359" width="6.7109375" style="1128" customWidth="1"/>
    <col min="14360" max="14360" width="1" style="1128" customWidth="1"/>
    <col min="14361" max="14361" width="6.7109375" style="1128" customWidth="1"/>
    <col min="14362" max="14362" width="1" style="1128" customWidth="1"/>
    <col min="14363" max="14363" width="6.7109375" style="1128" customWidth="1"/>
    <col min="14364" max="14364" width="1" style="1128" customWidth="1"/>
    <col min="14365" max="14365" width="6.7109375" style="1128" customWidth="1"/>
    <col min="14366" max="14366" width="1" style="1128" customWidth="1"/>
    <col min="14367" max="14367" width="6.7109375" style="1128" customWidth="1"/>
    <col min="14368" max="14368" width="1" style="1128" customWidth="1"/>
    <col min="14369" max="14370" width="6.7109375" style="1128" customWidth="1"/>
    <col min="14371" max="14592" width="11.42578125" style="1128"/>
    <col min="14593" max="14595" width="0" style="1128" hidden="1" customWidth="1"/>
    <col min="14596" max="14596" width="2.140625" style="1128" customWidth="1"/>
    <col min="14597" max="14597" width="6.7109375" style="1128" customWidth="1"/>
    <col min="14598" max="14598" width="1.5703125" style="1128" customWidth="1"/>
    <col min="14599" max="14599" width="58.28515625" style="1128" customWidth="1"/>
    <col min="14600" max="14602" width="4.7109375" style="1128" customWidth="1"/>
    <col min="14603" max="14603" width="1" style="1128" customWidth="1"/>
    <col min="14604" max="14606" width="4.7109375" style="1128" customWidth="1"/>
    <col min="14607" max="14608" width="11.42578125" style="1128"/>
    <col min="14609" max="14609" width="4.7109375" style="1128" customWidth="1"/>
    <col min="14610" max="14610" width="5" style="1128" customWidth="1"/>
    <col min="14611" max="14611" width="2.28515625" style="1128" customWidth="1"/>
    <col min="14612" max="14612" width="26" style="1128" customWidth="1"/>
    <col min="14613" max="14613" width="8" style="1128" customWidth="1"/>
    <col min="14614" max="14614" width="1" style="1128" customWidth="1"/>
    <col min="14615" max="14615" width="6.7109375" style="1128" customWidth="1"/>
    <col min="14616" max="14616" width="1" style="1128" customWidth="1"/>
    <col min="14617" max="14617" width="6.7109375" style="1128" customWidth="1"/>
    <col min="14618" max="14618" width="1" style="1128" customWidth="1"/>
    <col min="14619" max="14619" width="6.7109375" style="1128" customWidth="1"/>
    <col min="14620" max="14620" width="1" style="1128" customWidth="1"/>
    <col min="14621" max="14621" width="6.7109375" style="1128" customWidth="1"/>
    <col min="14622" max="14622" width="1" style="1128" customWidth="1"/>
    <col min="14623" max="14623" width="6.7109375" style="1128" customWidth="1"/>
    <col min="14624" max="14624" width="1" style="1128" customWidth="1"/>
    <col min="14625" max="14626" width="6.7109375" style="1128" customWidth="1"/>
    <col min="14627" max="14848" width="11.42578125" style="1128"/>
    <col min="14849" max="14851" width="0" style="1128" hidden="1" customWidth="1"/>
    <col min="14852" max="14852" width="2.140625" style="1128" customWidth="1"/>
    <col min="14853" max="14853" width="6.7109375" style="1128" customWidth="1"/>
    <col min="14854" max="14854" width="1.5703125" style="1128" customWidth="1"/>
    <col min="14855" max="14855" width="58.28515625" style="1128" customWidth="1"/>
    <col min="14856" max="14858" width="4.7109375" style="1128" customWidth="1"/>
    <col min="14859" max="14859" width="1" style="1128" customWidth="1"/>
    <col min="14860" max="14862" width="4.7109375" style="1128" customWidth="1"/>
    <col min="14863" max="14864" width="11.42578125" style="1128"/>
    <col min="14865" max="14865" width="4.7109375" style="1128" customWidth="1"/>
    <col min="14866" max="14866" width="5" style="1128" customWidth="1"/>
    <col min="14867" max="14867" width="2.28515625" style="1128" customWidth="1"/>
    <col min="14868" max="14868" width="26" style="1128" customWidth="1"/>
    <col min="14869" max="14869" width="8" style="1128" customWidth="1"/>
    <col min="14870" max="14870" width="1" style="1128" customWidth="1"/>
    <col min="14871" max="14871" width="6.7109375" style="1128" customWidth="1"/>
    <col min="14872" max="14872" width="1" style="1128" customWidth="1"/>
    <col min="14873" max="14873" width="6.7109375" style="1128" customWidth="1"/>
    <col min="14874" max="14874" width="1" style="1128" customWidth="1"/>
    <col min="14875" max="14875" width="6.7109375" style="1128" customWidth="1"/>
    <col min="14876" max="14876" width="1" style="1128" customWidth="1"/>
    <col min="14877" max="14877" width="6.7109375" style="1128" customWidth="1"/>
    <col min="14878" max="14878" width="1" style="1128" customWidth="1"/>
    <col min="14879" max="14879" width="6.7109375" style="1128" customWidth="1"/>
    <col min="14880" max="14880" width="1" style="1128" customWidth="1"/>
    <col min="14881" max="14882" width="6.7109375" style="1128" customWidth="1"/>
    <col min="14883" max="15104" width="11.42578125" style="1128"/>
    <col min="15105" max="15107" width="0" style="1128" hidden="1" customWidth="1"/>
    <col min="15108" max="15108" width="2.140625" style="1128" customWidth="1"/>
    <col min="15109" max="15109" width="6.7109375" style="1128" customWidth="1"/>
    <col min="15110" max="15110" width="1.5703125" style="1128" customWidth="1"/>
    <col min="15111" max="15111" width="58.28515625" style="1128" customWidth="1"/>
    <col min="15112" max="15114" width="4.7109375" style="1128" customWidth="1"/>
    <col min="15115" max="15115" width="1" style="1128" customWidth="1"/>
    <col min="15116" max="15118" width="4.7109375" style="1128" customWidth="1"/>
    <col min="15119" max="15120" width="11.42578125" style="1128"/>
    <col min="15121" max="15121" width="4.7109375" style="1128" customWidth="1"/>
    <col min="15122" max="15122" width="5" style="1128" customWidth="1"/>
    <col min="15123" max="15123" width="2.28515625" style="1128" customWidth="1"/>
    <col min="15124" max="15124" width="26" style="1128" customWidth="1"/>
    <col min="15125" max="15125" width="8" style="1128" customWidth="1"/>
    <col min="15126" max="15126" width="1" style="1128" customWidth="1"/>
    <col min="15127" max="15127" width="6.7109375" style="1128" customWidth="1"/>
    <col min="15128" max="15128" width="1" style="1128" customWidth="1"/>
    <col min="15129" max="15129" width="6.7109375" style="1128" customWidth="1"/>
    <col min="15130" max="15130" width="1" style="1128" customWidth="1"/>
    <col min="15131" max="15131" width="6.7109375" style="1128" customWidth="1"/>
    <col min="15132" max="15132" width="1" style="1128" customWidth="1"/>
    <col min="15133" max="15133" width="6.7109375" style="1128" customWidth="1"/>
    <col min="15134" max="15134" width="1" style="1128" customWidth="1"/>
    <col min="15135" max="15135" width="6.7109375" style="1128" customWidth="1"/>
    <col min="15136" max="15136" width="1" style="1128" customWidth="1"/>
    <col min="15137" max="15138" width="6.7109375" style="1128" customWidth="1"/>
    <col min="15139" max="15360" width="11.42578125" style="1128"/>
    <col min="15361" max="15363" width="0" style="1128" hidden="1" customWidth="1"/>
    <col min="15364" max="15364" width="2.140625" style="1128" customWidth="1"/>
    <col min="15365" max="15365" width="6.7109375" style="1128" customWidth="1"/>
    <col min="15366" max="15366" width="1.5703125" style="1128" customWidth="1"/>
    <col min="15367" max="15367" width="58.28515625" style="1128" customWidth="1"/>
    <col min="15368" max="15370" width="4.7109375" style="1128" customWidth="1"/>
    <col min="15371" max="15371" width="1" style="1128" customWidth="1"/>
    <col min="15372" max="15374" width="4.7109375" style="1128" customWidth="1"/>
    <col min="15375" max="15376" width="11.42578125" style="1128"/>
    <col min="15377" max="15377" width="4.7109375" style="1128" customWidth="1"/>
    <col min="15378" max="15378" width="5" style="1128" customWidth="1"/>
    <col min="15379" max="15379" width="2.28515625" style="1128" customWidth="1"/>
    <col min="15380" max="15380" width="26" style="1128" customWidth="1"/>
    <col min="15381" max="15381" width="8" style="1128" customWidth="1"/>
    <col min="15382" max="15382" width="1" style="1128" customWidth="1"/>
    <col min="15383" max="15383" width="6.7109375" style="1128" customWidth="1"/>
    <col min="15384" max="15384" width="1" style="1128" customWidth="1"/>
    <col min="15385" max="15385" width="6.7109375" style="1128" customWidth="1"/>
    <col min="15386" max="15386" width="1" style="1128" customWidth="1"/>
    <col min="15387" max="15387" width="6.7109375" style="1128" customWidth="1"/>
    <col min="15388" max="15388" width="1" style="1128" customWidth="1"/>
    <col min="15389" max="15389" width="6.7109375" style="1128" customWidth="1"/>
    <col min="15390" max="15390" width="1" style="1128" customWidth="1"/>
    <col min="15391" max="15391" width="6.7109375" style="1128" customWidth="1"/>
    <col min="15392" max="15392" width="1" style="1128" customWidth="1"/>
    <col min="15393" max="15394" width="6.7109375" style="1128" customWidth="1"/>
    <col min="15395" max="15616" width="11.42578125" style="1128"/>
    <col min="15617" max="15619" width="0" style="1128" hidden="1" customWidth="1"/>
    <col min="15620" max="15620" width="2.140625" style="1128" customWidth="1"/>
    <col min="15621" max="15621" width="6.7109375" style="1128" customWidth="1"/>
    <col min="15622" max="15622" width="1.5703125" style="1128" customWidth="1"/>
    <col min="15623" max="15623" width="58.28515625" style="1128" customWidth="1"/>
    <col min="15624" max="15626" width="4.7109375" style="1128" customWidth="1"/>
    <col min="15627" max="15627" width="1" style="1128" customWidth="1"/>
    <col min="15628" max="15630" width="4.7109375" style="1128" customWidth="1"/>
    <col min="15631" max="15632" width="11.42578125" style="1128"/>
    <col min="15633" max="15633" width="4.7109375" style="1128" customWidth="1"/>
    <col min="15634" max="15634" width="5" style="1128" customWidth="1"/>
    <col min="15635" max="15635" width="2.28515625" style="1128" customWidth="1"/>
    <col min="15636" max="15636" width="26" style="1128" customWidth="1"/>
    <col min="15637" max="15637" width="8" style="1128" customWidth="1"/>
    <col min="15638" max="15638" width="1" style="1128" customWidth="1"/>
    <col min="15639" max="15639" width="6.7109375" style="1128" customWidth="1"/>
    <col min="15640" max="15640" width="1" style="1128" customWidth="1"/>
    <col min="15641" max="15641" width="6.7109375" style="1128" customWidth="1"/>
    <col min="15642" max="15642" width="1" style="1128" customWidth="1"/>
    <col min="15643" max="15643" width="6.7109375" style="1128" customWidth="1"/>
    <col min="15644" max="15644" width="1" style="1128" customWidth="1"/>
    <col min="15645" max="15645" width="6.7109375" style="1128" customWidth="1"/>
    <col min="15646" max="15646" width="1" style="1128" customWidth="1"/>
    <col min="15647" max="15647" width="6.7109375" style="1128" customWidth="1"/>
    <col min="15648" max="15648" width="1" style="1128" customWidth="1"/>
    <col min="15649" max="15650" width="6.7109375" style="1128" customWidth="1"/>
    <col min="15651" max="15872" width="11.42578125" style="1128"/>
    <col min="15873" max="15875" width="0" style="1128" hidden="1" customWidth="1"/>
    <col min="15876" max="15876" width="2.140625" style="1128" customWidth="1"/>
    <col min="15877" max="15877" width="6.7109375" style="1128" customWidth="1"/>
    <col min="15878" max="15878" width="1.5703125" style="1128" customWidth="1"/>
    <col min="15879" max="15879" width="58.28515625" style="1128" customWidth="1"/>
    <col min="15880" max="15882" width="4.7109375" style="1128" customWidth="1"/>
    <col min="15883" max="15883" width="1" style="1128" customWidth="1"/>
    <col min="15884" max="15886" width="4.7109375" style="1128" customWidth="1"/>
    <col min="15887" max="15888" width="11.42578125" style="1128"/>
    <col min="15889" max="15889" width="4.7109375" style="1128" customWidth="1"/>
    <col min="15890" max="15890" width="5" style="1128" customWidth="1"/>
    <col min="15891" max="15891" width="2.28515625" style="1128" customWidth="1"/>
    <col min="15892" max="15892" width="26" style="1128" customWidth="1"/>
    <col min="15893" max="15893" width="8" style="1128" customWidth="1"/>
    <col min="15894" max="15894" width="1" style="1128" customWidth="1"/>
    <col min="15895" max="15895" width="6.7109375" style="1128" customWidth="1"/>
    <col min="15896" max="15896" width="1" style="1128" customWidth="1"/>
    <col min="15897" max="15897" width="6.7109375" style="1128" customWidth="1"/>
    <col min="15898" max="15898" width="1" style="1128" customWidth="1"/>
    <col min="15899" max="15899" width="6.7109375" style="1128" customWidth="1"/>
    <col min="15900" max="15900" width="1" style="1128" customWidth="1"/>
    <col min="15901" max="15901" width="6.7109375" style="1128" customWidth="1"/>
    <col min="15902" max="15902" width="1" style="1128" customWidth="1"/>
    <col min="15903" max="15903" width="6.7109375" style="1128" customWidth="1"/>
    <col min="15904" max="15904" width="1" style="1128" customWidth="1"/>
    <col min="15905" max="15906" width="6.7109375" style="1128" customWidth="1"/>
    <col min="15907" max="16128" width="11.42578125" style="1128"/>
    <col min="16129" max="16131" width="0" style="1128" hidden="1" customWidth="1"/>
    <col min="16132" max="16132" width="2.140625" style="1128" customWidth="1"/>
    <col min="16133" max="16133" width="6.7109375" style="1128" customWidth="1"/>
    <col min="16134" max="16134" width="1.5703125" style="1128" customWidth="1"/>
    <col min="16135" max="16135" width="58.28515625" style="1128" customWidth="1"/>
    <col min="16136" max="16138" width="4.7109375" style="1128" customWidth="1"/>
    <col min="16139" max="16139" width="1" style="1128" customWidth="1"/>
    <col min="16140" max="16142" width="4.7109375" style="1128" customWidth="1"/>
    <col min="16143" max="16144" width="11.42578125" style="1128"/>
    <col min="16145" max="16145" width="4.7109375" style="1128" customWidth="1"/>
    <col min="16146" max="16146" width="5" style="1128" customWidth="1"/>
    <col min="16147" max="16147" width="2.28515625" style="1128" customWidth="1"/>
    <col min="16148" max="16148" width="26" style="1128" customWidth="1"/>
    <col min="16149" max="16149" width="8" style="1128" customWidth="1"/>
    <col min="16150" max="16150" width="1" style="1128" customWidth="1"/>
    <col min="16151" max="16151" width="6.7109375" style="1128" customWidth="1"/>
    <col min="16152" max="16152" width="1" style="1128" customWidth="1"/>
    <col min="16153" max="16153" width="6.7109375" style="1128" customWidth="1"/>
    <col min="16154" max="16154" width="1" style="1128" customWidth="1"/>
    <col min="16155" max="16155" width="6.7109375" style="1128" customWidth="1"/>
    <col min="16156" max="16156" width="1" style="1128" customWidth="1"/>
    <col min="16157" max="16157" width="6.7109375" style="1128" customWidth="1"/>
    <col min="16158" max="16158" width="1" style="1128" customWidth="1"/>
    <col min="16159" max="16159" width="6.7109375" style="1128" customWidth="1"/>
    <col min="16160" max="16160" width="1" style="1128" customWidth="1"/>
    <col min="16161" max="16162" width="6.7109375" style="1128" customWidth="1"/>
    <col min="16163" max="16384" width="11.42578125" style="1128"/>
  </cols>
  <sheetData>
    <row r="2" spans="1:35" ht="12.75" customHeight="1">
      <c r="A2" s="1124"/>
      <c r="B2" s="1124"/>
      <c r="C2" s="1124"/>
      <c r="D2" s="1125"/>
      <c r="E2" s="1981" t="s">
        <v>625</v>
      </c>
      <c r="F2" s="1981"/>
      <c r="G2" s="1981"/>
      <c r="H2" s="1981"/>
      <c r="I2" s="1981"/>
      <c r="J2" s="1981"/>
      <c r="K2" s="1981"/>
      <c r="L2" s="1981"/>
      <c r="M2" s="1981"/>
      <c r="N2" s="1981"/>
      <c r="O2" s="1126"/>
      <c r="P2" s="1127"/>
      <c r="Q2" s="1127"/>
      <c r="R2" s="1981"/>
      <c r="S2" s="1981"/>
      <c r="T2" s="1981"/>
      <c r="U2" s="1981"/>
      <c r="V2" s="1981"/>
      <c r="W2" s="1981"/>
      <c r="X2" s="1981"/>
      <c r="Y2" s="1981"/>
      <c r="Z2" s="1981"/>
      <c r="AA2" s="1981"/>
      <c r="AB2" s="1981"/>
      <c r="AC2" s="1981"/>
      <c r="AD2" s="1981"/>
      <c r="AE2" s="1981"/>
      <c r="AF2" s="1981"/>
    </row>
    <row r="3" spans="1:35" s="1127" customFormat="1" ht="12.75" customHeight="1">
      <c r="A3" s="1124"/>
      <c r="B3" s="1129"/>
      <c r="C3" s="1129"/>
      <c r="D3" s="1130"/>
      <c r="E3" s="1981" t="s">
        <v>68</v>
      </c>
      <c r="F3" s="1981"/>
      <c r="G3" s="1981"/>
      <c r="H3" s="1981"/>
      <c r="I3" s="1981"/>
      <c r="J3" s="1981"/>
      <c r="K3" s="1981"/>
      <c r="L3" s="1981"/>
      <c r="M3" s="1981"/>
      <c r="N3" s="1981"/>
      <c r="O3" s="1131"/>
      <c r="P3" s="1129"/>
      <c r="Q3" s="1129"/>
      <c r="R3" s="1132"/>
      <c r="AH3" s="1133"/>
      <c r="AI3" s="1133"/>
    </row>
    <row r="4" spans="1:35" s="1127" customFormat="1" ht="3" customHeight="1">
      <c r="A4" s="1124"/>
      <c r="B4" s="1124"/>
      <c r="C4" s="1124"/>
      <c r="D4" s="1125"/>
      <c r="F4" s="1134"/>
      <c r="G4" s="1134"/>
      <c r="H4" s="1135"/>
      <c r="I4" s="1135"/>
      <c r="J4" s="1135"/>
      <c r="K4" s="1136"/>
      <c r="L4" s="1137"/>
      <c r="M4" s="1137"/>
      <c r="N4" s="1137"/>
      <c r="O4" s="1131"/>
      <c r="R4" s="1134"/>
    </row>
    <row r="5" spans="1:35" s="1127" customFormat="1" ht="12" customHeight="1">
      <c r="A5" s="1124"/>
      <c r="B5" s="1124"/>
      <c r="C5" s="1124"/>
      <c r="D5" s="1125"/>
      <c r="E5" s="1138"/>
      <c r="F5" s="1134"/>
      <c r="G5" s="1139"/>
      <c r="H5" s="1140"/>
      <c r="I5" s="1140"/>
      <c r="J5" s="1140"/>
      <c r="K5" s="1141"/>
      <c r="L5" s="1142"/>
      <c r="M5" s="1142"/>
      <c r="N5" s="1142"/>
      <c r="O5" s="1131"/>
      <c r="R5" s="1134"/>
    </row>
    <row r="6" spans="1:35" ht="12" customHeight="1">
      <c r="A6" s="1124" t="s">
        <v>9</v>
      </c>
      <c r="B6" s="1143" t="s">
        <v>16</v>
      </c>
      <c r="C6" s="1143" t="s">
        <v>10</v>
      </c>
      <c r="D6" s="1144"/>
      <c r="E6" s="1982" t="s">
        <v>3</v>
      </c>
      <c r="F6" s="1145"/>
      <c r="G6" s="1146"/>
      <c r="H6" s="1985" t="s">
        <v>626</v>
      </c>
      <c r="I6" s="1985"/>
      <c r="J6" s="1985"/>
      <c r="K6" s="1985"/>
      <c r="L6" s="1985"/>
      <c r="M6" s="1985"/>
      <c r="N6" s="1986"/>
      <c r="O6" s="1202"/>
      <c r="P6" s="1143"/>
    </row>
    <row r="7" spans="1:35" ht="12" customHeight="1">
      <c r="A7" s="1124"/>
      <c r="B7" s="1143"/>
      <c r="C7" s="1143"/>
      <c r="D7" s="1144"/>
      <c r="E7" s="1983"/>
      <c r="F7" s="1147" t="s">
        <v>633</v>
      </c>
      <c r="G7" s="1148"/>
      <c r="H7" s="1987" t="s">
        <v>627</v>
      </c>
      <c r="I7" s="1987"/>
      <c r="J7" s="1987"/>
      <c r="K7" s="1149"/>
      <c r="L7" s="1988" t="s">
        <v>628</v>
      </c>
      <c r="M7" s="1988"/>
      <c r="N7" s="1989"/>
      <c r="O7" s="1202"/>
      <c r="P7" s="1143"/>
    </row>
    <row r="8" spans="1:35" ht="12" customHeight="1">
      <c r="A8" s="1124"/>
      <c r="B8" s="1124"/>
      <c r="C8" s="1124"/>
      <c r="D8" s="1125"/>
      <c r="E8" s="1984"/>
      <c r="F8" s="1150"/>
      <c r="G8" s="1151"/>
      <c r="H8" s="1152" t="s">
        <v>19</v>
      </c>
      <c r="I8" s="1152" t="s">
        <v>20</v>
      </c>
      <c r="J8" s="1152" t="s">
        <v>21</v>
      </c>
      <c r="K8" s="1153"/>
      <c r="L8" s="1152" t="s">
        <v>19</v>
      </c>
      <c r="M8" s="1152" t="s">
        <v>20</v>
      </c>
      <c r="N8" s="1154" t="s">
        <v>21</v>
      </c>
      <c r="O8" s="1126"/>
      <c r="P8" s="1127"/>
    </row>
    <row r="9" spans="1:35">
      <c r="A9" s="1124"/>
      <c r="B9" s="1124"/>
      <c r="C9" s="1124"/>
      <c r="D9" s="1125"/>
      <c r="E9" s="1993">
        <v>1401</v>
      </c>
      <c r="F9" s="1155" t="s">
        <v>22</v>
      </c>
      <c r="G9" s="1156"/>
      <c r="H9" s="1157">
        <f>SUM(H10:H15)</f>
        <v>98</v>
      </c>
      <c r="I9" s="1157">
        <f>SUM(I10:I15)</f>
        <v>35</v>
      </c>
      <c r="J9" s="1157">
        <f t="shared" ref="J9:J52" si="0">SUM(H9:I9)</f>
        <v>133</v>
      </c>
      <c r="K9" s="1158"/>
      <c r="L9" s="1159">
        <f>SUM(L10:L15)</f>
        <v>541</v>
      </c>
      <c r="M9" s="1159">
        <f>SUM(M10:M15)</f>
        <v>210</v>
      </c>
      <c r="N9" s="1160">
        <f t="shared" ref="N9:N52" si="1">SUM(L9:M9)</f>
        <v>751</v>
      </c>
      <c r="O9" s="1126"/>
      <c r="P9" s="1127"/>
    </row>
    <row r="10" spans="1:35" ht="12" customHeight="1">
      <c r="A10" s="1124">
        <v>1</v>
      </c>
      <c r="B10" s="1124">
        <v>1</v>
      </c>
      <c r="C10" s="1124">
        <v>11</v>
      </c>
      <c r="D10" s="1125"/>
      <c r="E10" s="1993"/>
      <c r="F10" s="1161" t="s">
        <v>23</v>
      </c>
      <c r="G10" s="1162"/>
      <c r="H10" s="1163">
        <v>18</v>
      </c>
      <c r="I10" s="1163">
        <v>11</v>
      </c>
      <c r="J10" s="1163">
        <f t="shared" si="0"/>
        <v>29</v>
      </c>
      <c r="K10" s="1163"/>
      <c r="L10" s="1164">
        <v>99</v>
      </c>
      <c r="M10" s="1164">
        <v>117</v>
      </c>
      <c r="N10" s="1165">
        <f t="shared" si="1"/>
        <v>216</v>
      </c>
      <c r="O10" s="1126"/>
      <c r="P10" s="1126"/>
    </row>
    <row r="11" spans="1:35" ht="12" customHeight="1">
      <c r="A11" s="1124">
        <v>1</v>
      </c>
      <c r="B11" s="1124">
        <v>1</v>
      </c>
      <c r="C11" s="1124">
        <v>5</v>
      </c>
      <c r="D11" s="1125"/>
      <c r="E11" s="1993"/>
      <c r="F11" s="1166" t="s">
        <v>24</v>
      </c>
      <c r="G11" s="1167"/>
      <c r="H11" s="1164">
        <v>23</v>
      </c>
      <c r="I11" s="1164">
        <v>6</v>
      </c>
      <c r="J11" s="1164">
        <f t="shared" si="0"/>
        <v>29</v>
      </c>
      <c r="K11" s="1164"/>
      <c r="L11" s="1164">
        <v>116</v>
      </c>
      <c r="M11" s="1164">
        <v>28</v>
      </c>
      <c r="N11" s="1168">
        <f t="shared" si="1"/>
        <v>144</v>
      </c>
      <c r="O11" s="1126"/>
      <c r="P11" s="1126"/>
    </row>
    <row r="12" spans="1:35" ht="12" customHeight="1">
      <c r="A12" s="1124">
        <v>1</v>
      </c>
      <c r="B12" s="1124">
        <v>1</v>
      </c>
      <c r="C12" s="1124">
        <v>12</v>
      </c>
      <c r="D12" s="1125"/>
      <c r="E12" s="1993"/>
      <c r="F12" s="1166" t="s">
        <v>25</v>
      </c>
      <c r="G12" s="1167"/>
      <c r="H12" s="1164">
        <v>21</v>
      </c>
      <c r="I12" s="1164">
        <v>3</v>
      </c>
      <c r="J12" s="1164">
        <f t="shared" si="0"/>
        <v>24</v>
      </c>
      <c r="K12" s="1164"/>
      <c r="L12" s="1164">
        <v>213</v>
      </c>
      <c r="M12" s="1164">
        <v>22</v>
      </c>
      <c r="N12" s="1168">
        <f t="shared" si="1"/>
        <v>235</v>
      </c>
      <c r="O12" s="1126"/>
      <c r="P12" s="1126"/>
    </row>
    <row r="13" spans="1:35" ht="12" customHeight="1">
      <c r="A13" s="1124">
        <v>1</v>
      </c>
      <c r="B13" s="1124">
        <v>1</v>
      </c>
      <c r="C13" s="1124">
        <v>2</v>
      </c>
      <c r="D13" s="1125"/>
      <c r="E13" s="1993"/>
      <c r="F13" s="1169" t="s">
        <v>26</v>
      </c>
      <c r="G13" s="1167"/>
      <c r="H13" s="1164">
        <v>18</v>
      </c>
      <c r="I13" s="1164">
        <v>8</v>
      </c>
      <c r="J13" s="1164">
        <f t="shared" si="0"/>
        <v>26</v>
      </c>
      <c r="K13" s="1164"/>
      <c r="L13" s="1164">
        <v>36</v>
      </c>
      <c r="M13" s="1164">
        <v>20</v>
      </c>
      <c r="N13" s="1168">
        <f t="shared" si="1"/>
        <v>56</v>
      </c>
      <c r="O13" s="1126"/>
      <c r="P13" s="1126"/>
    </row>
    <row r="14" spans="1:35" ht="12" customHeight="1">
      <c r="A14" s="1124">
        <v>1</v>
      </c>
      <c r="B14" s="1124">
        <v>1</v>
      </c>
      <c r="C14" s="1124">
        <v>4</v>
      </c>
      <c r="D14" s="1125"/>
      <c r="E14" s="1993"/>
      <c r="F14" s="1169" t="s">
        <v>27</v>
      </c>
      <c r="G14" s="1167"/>
      <c r="H14" s="1164">
        <v>11</v>
      </c>
      <c r="I14" s="1164">
        <v>2</v>
      </c>
      <c r="J14" s="1164">
        <f t="shared" si="0"/>
        <v>13</v>
      </c>
      <c r="K14" s="1164"/>
      <c r="L14" s="1164">
        <v>69</v>
      </c>
      <c r="M14" s="1164">
        <v>23</v>
      </c>
      <c r="N14" s="1168">
        <f t="shared" si="1"/>
        <v>92</v>
      </c>
      <c r="O14" s="1126"/>
      <c r="P14" s="1126"/>
    </row>
    <row r="15" spans="1:35" ht="12" customHeight="1">
      <c r="A15" s="1124">
        <v>1</v>
      </c>
      <c r="B15" s="1124">
        <v>1</v>
      </c>
      <c r="C15" s="1124">
        <v>1</v>
      </c>
      <c r="D15" s="1125"/>
      <c r="E15" s="1993"/>
      <c r="F15" s="1169" t="s">
        <v>69</v>
      </c>
      <c r="G15" s="1167"/>
      <c r="H15" s="1164">
        <v>7</v>
      </c>
      <c r="I15" s="1164">
        <v>5</v>
      </c>
      <c r="J15" s="1164">
        <f t="shared" si="0"/>
        <v>12</v>
      </c>
      <c r="K15" s="1164"/>
      <c r="L15" s="1164">
        <v>8</v>
      </c>
      <c r="M15" s="1164">
        <v>0</v>
      </c>
      <c r="N15" s="1168">
        <f t="shared" si="1"/>
        <v>8</v>
      </c>
      <c r="O15" s="1126"/>
      <c r="P15" s="1126"/>
    </row>
    <row r="16" spans="1:35">
      <c r="A16" s="1124"/>
      <c r="B16" s="1124"/>
      <c r="C16" s="1124"/>
      <c r="D16" s="1125"/>
      <c r="E16" s="1994">
        <v>1402</v>
      </c>
      <c r="F16" s="1170" t="s">
        <v>29</v>
      </c>
      <c r="G16" s="1171"/>
      <c r="H16" s="1172">
        <f>SUM(H17:H24)</f>
        <v>129</v>
      </c>
      <c r="I16" s="1172">
        <f>SUM(I17:I24)</f>
        <v>95</v>
      </c>
      <c r="J16" s="1173">
        <f t="shared" si="0"/>
        <v>224</v>
      </c>
      <c r="K16" s="1172"/>
      <c r="L16" s="1172">
        <f>SUM(L17:L24)</f>
        <v>467</v>
      </c>
      <c r="M16" s="1172">
        <f>SUM(M17:M24)</f>
        <v>298</v>
      </c>
      <c r="N16" s="1174">
        <f t="shared" si="1"/>
        <v>765</v>
      </c>
      <c r="O16" s="1126"/>
      <c r="P16" s="1126"/>
    </row>
    <row r="17" spans="1:16" ht="12" customHeight="1">
      <c r="A17" s="1124">
        <v>2</v>
      </c>
      <c r="B17" s="1124">
        <v>4</v>
      </c>
      <c r="C17" s="1124">
        <v>11</v>
      </c>
      <c r="D17" s="1125"/>
      <c r="E17" s="1994"/>
      <c r="F17" s="1166" t="s">
        <v>30</v>
      </c>
      <c r="G17" s="1167"/>
      <c r="H17" s="1164">
        <v>34</v>
      </c>
      <c r="I17" s="1164">
        <v>20</v>
      </c>
      <c r="J17" s="1163">
        <f t="shared" si="0"/>
        <v>54</v>
      </c>
      <c r="K17" s="1164"/>
      <c r="L17" s="1164">
        <v>156</v>
      </c>
      <c r="M17" s="1164">
        <v>12</v>
      </c>
      <c r="N17" s="1168">
        <f t="shared" si="1"/>
        <v>168</v>
      </c>
      <c r="O17" s="1126"/>
      <c r="P17" s="1126"/>
    </row>
    <row r="18" spans="1:16" ht="12" customHeight="1">
      <c r="A18" s="1124">
        <v>2</v>
      </c>
      <c r="B18" s="1124">
        <v>4</v>
      </c>
      <c r="C18" s="1124">
        <v>10</v>
      </c>
      <c r="D18" s="1125"/>
      <c r="E18" s="1994"/>
      <c r="F18" s="1166" t="s">
        <v>31</v>
      </c>
      <c r="G18" s="1167"/>
      <c r="H18" s="1164">
        <v>32</v>
      </c>
      <c r="I18" s="1164">
        <v>15</v>
      </c>
      <c r="J18" s="1164">
        <f t="shared" si="0"/>
        <v>47</v>
      </c>
      <c r="K18" s="1164"/>
      <c r="L18" s="1164">
        <v>157</v>
      </c>
      <c r="M18" s="1164">
        <v>118</v>
      </c>
      <c r="N18" s="1168">
        <f t="shared" si="1"/>
        <v>275</v>
      </c>
      <c r="O18" s="1126"/>
      <c r="P18" s="1126"/>
    </row>
    <row r="19" spans="1:16" ht="12" customHeight="1">
      <c r="A19" s="1124">
        <v>2</v>
      </c>
      <c r="B19" s="1124">
        <v>4</v>
      </c>
      <c r="C19" s="1124">
        <v>10</v>
      </c>
      <c r="D19" s="1125"/>
      <c r="E19" s="1994"/>
      <c r="F19" s="1166" t="s">
        <v>32</v>
      </c>
      <c r="G19" s="1167"/>
      <c r="H19" s="1164">
        <v>16</v>
      </c>
      <c r="I19" s="1164">
        <v>22</v>
      </c>
      <c r="J19" s="1164">
        <f t="shared" si="0"/>
        <v>38</v>
      </c>
      <c r="K19" s="1164"/>
      <c r="L19" s="1164">
        <v>25</v>
      </c>
      <c r="M19" s="1164">
        <v>44</v>
      </c>
      <c r="N19" s="1168">
        <f t="shared" si="1"/>
        <v>69</v>
      </c>
      <c r="O19" s="1126"/>
      <c r="P19" s="1126"/>
    </row>
    <row r="20" spans="1:16" ht="12" customHeight="1">
      <c r="A20" s="1124">
        <v>2</v>
      </c>
      <c r="B20" s="1124">
        <v>4</v>
      </c>
      <c r="C20" s="1124">
        <v>3</v>
      </c>
      <c r="D20" s="1125"/>
      <c r="E20" s="1994"/>
      <c r="F20" s="1166" t="s">
        <v>33</v>
      </c>
      <c r="G20" s="1167"/>
      <c r="H20" s="1164">
        <v>14</v>
      </c>
      <c r="I20" s="1164">
        <v>10</v>
      </c>
      <c r="J20" s="1164">
        <f t="shared" si="0"/>
        <v>24</v>
      </c>
      <c r="K20" s="1164"/>
      <c r="L20" s="1164">
        <v>45</v>
      </c>
      <c r="M20" s="1164">
        <v>32</v>
      </c>
      <c r="N20" s="1168">
        <f t="shared" si="1"/>
        <v>77</v>
      </c>
      <c r="O20" s="1126"/>
      <c r="P20" s="1126"/>
    </row>
    <row r="21" spans="1:16" ht="12" customHeight="1">
      <c r="A21" s="1124">
        <v>2</v>
      </c>
      <c r="B21" s="1124">
        <v>4</v>
      </c>
      <c r="C21" s="1124">
        <v>7</v>
      </c>
      <c r="D21" s="1125"/>
      <c r="E21" s="1994"/>
      <c r="F21" s="1166" t="s">
        <v>34</v>
      </c>
      <c r="G21" s="1167"/>
      <c r="H21" s="1164">
        <v>15</v>
      </c>
      <c r="I21" s="1164">
        <v>8</v>
      </c>
      <c r="J21" s="1164">
        <f t="shared" si="0"/>
        <v>23</v>
      </c>
      <c r="K21" s="1164"/>
      <c r="L21" s="1164">
        <v>9</v>
      </c>
      <c r="M21" s="1164">
        <v>12</v>
      </c>
      <c r="N21" s="1168">
        <f t="shared" si="1"/>
        <v>21</v>
      </c>
      <c r="O21" s="1126"/>
      <c r="P21" s="1126"/>
    </row>
    <row r="22" spans="1:16" ht="12" customHeight="1">
      <c r="A22" s="1124">
        <v>2</v>
      </c>
      <c r="B22" s="1124">
        <v>4</v>
      </c>
      <c r="C22" s="1124">
        <v>1</v>
      </c>
      <c r="D22" s="1125"/>
      <c r="E22" s="1994"/>
      <c r="F22" s="1166" t="s">
        <v>70</v>
      </c>
      <c r="G22" s="1167"/>
      <c r="H22" s="1164">
        <v>6</v>
      </c>
      <c r="I22" s="1164">
        <v>6</v>
      </c>
      <c r="J22" s="1164">
        <f t="shared" si="0"/>
        <v>12</v>
      </c>
      <c r="K22" s="1164"/>
      <c r="L22" s="1164">
        <v>16</v>
      </c>
      <c r="M22" s="1164">
        <v>34</v>
      </c>
      <c r="N22" s="1168">
        <f t="shared" si="1"/>
        <v>50</v>
      </c>
      <c r="O22" s="1126"/>
      <c r="P22" s="1126"/>
    </row>
    <row r="23" spans="1:16" ht="12" customHeight="1">
      <c r="A23" s="1124">
        <v>2</v>
      </c>
      <c r="B23" s="1124">
        <v>4</v>
      </c>
      <c r="C23" s="1124">
        <v>9</v>
      </c>
      <c r="D23" s="1125"/>
      <c r="E23" s="1994"/>
      <c r="F23" s="1166" t="s">
        <v>36</v>
      </c>
      <c r="G23" s="1167"/>
      <c r="H23" s="1164">
        <v>10</v>
      </c>
      <c r="I23" s="1164">
        <v>6</v>
      </c>
      <c r="J23" s="1164">
        <f t="shared" si="0"/>
        <v>16</v>
      </c>
      <c r="K23" s="1164"/>
      <c r="L23" s="1164">
        <v>37</v>
      </c>
      <c r="M23" s="1164">
        <v>17</v>
      </c>
      <c r="N23" s="1168">
        <f t="shared" si="1"/>
        <v>54</v>
      </c>
      <c r="O23" s="1126"/>
      <c r="P23" s="1126"/>
    </row>
    <row r="24" spans="1:16" ht="12" customHeight="1">
      <c r="A24" s="1124">
        <v>2</v>
      </c>
      <c r="B24" s="1124">
        <v>4</v>
      </c>
      <c r="C24" s="1124">
        <v>11</v>
      </c>
      <c r="D24" s="1125"/>
      <c r="E24" s="1994"/>
      <c r="F24" s="1169" t="s">
        <v>37</v>
      </c>
      <c r="G24" s="1167"/>
      <c r="H24" s="1164">
        <v>2</v>
      </c>
      <c r="I24" s="1164">
        <v>8</v>
      </c>
      <c r="J24" s="1164">
        <f t="shared" si="0"/>
        <v>10</v>
      </c>
      <c r="K24" s="1164"/>
      <c r="L24" s="1164">
        <v>22</v>
      </c>
      <c r="M24" s="1164">
        <v>29</v>
      </c>
      <c r="N24" s="1168">
        <f t="shared" si="1"/>
        <v>51</v>
      </c>
      <c r="O24" s="1126"/>
      <c r="P24" s="1126"/>
    </row>
    <row r="25" spans="1:16">
      <c r="A25" s="1124"/>
      <c r="B25" s="1124"/>
      <c r="C25" s="1124"/>
      <c r="D25" s="1125"/>
      <c r="E25" s="1994">
        <v>1403</v>
      </c>
      <c r="F25" s="1170" t="s">
        <v>38</v>
      </c>
      <c r="G25" s="1171"/>
      <c r="H25" s="1172">
        <f>SUM(H26:H28)</f>
        <v>12</v>
      </c>
      <c r="I25" s="1172">
        <f>SUM(I26:I28)</f>
        <v>38</v>
      </c>
      <c r="J25" s="1173">
        <f t="shared" si="0"/>
        <v>50</v>
      </c>
      <c r="K25" s="1172"/>
      <c r="L25" s="1172">
        <f>SUM(L26:L28)</f>
        <v>82</v>
      </c>
      <c r="M25" s="1172">
        <f>SUM(M26:M28)</f>
        <v>377</v>
      </c>
      <c r="N25" s="1174">
        <f t="shared" si="1"/>
        <v>459</v>
      </c>
      <c r="O25" s="1126"/>
      <c r="P25" s="1126"/>
    </row>
    <row r="26" spans="1:16" ht="12" customHeight="1">
      <c r="A26" s="1124">
        <v>3</v>
      </c>
      <c r="B26" s="1124">
        <v>5</v>
      </c>
      <c r="C26" s="1124">
        <v>11</v>
      </c>
      <c r="D26" s="1125"/>
      <c r="E26" s="1994"/>
      <c r="F26" s="1169" t="s">
        <v>39</v>
      </c>
      <c r="G26" s="1167"/>
      <c r="H26" s="1164">
        <v>8</v>
      </c>
      <c r="I26" s="1164">
        <v>21</v>
      </c>
      <c r="J26" s="1163">
        <f t="shared" si="0"/>
        <v>29</v>
      </c>
      <c r="K26" s="1164"/>
      <c r="L26" s="1164">
        <v>68</v>
      </c>
      <c r="M26" s="1164">
        <v>261</v>
      </c>
      <c r="N26" s="1168">
        <f t="shared" si="1"/>
        <v>329</v>
      </c>
      <c r="O26" s="1126"/>
      <c r="P26" s="1126"/>
    </row>
    <row r="27" spans="1:16" ht="12" customHeight="1">
      <c r="A27" s="1124">
        <v>3</v>
      </c>
      <c r="B27" s="1124">
        <v>5</v>
      </c>
      <c r="C27" s="1124">
        <v>8</v>
      </c>
      <c r="D27" s="1125"/>
      <c r="E27" s="1994"/>
      <c r="F27" s="1169" t="s">
        <v>40</v>
      </c>
      <c r="G27" s="1167"/>
      <c r="H27" s="1164">
        <v>2</v>
      </c>
      <c r="I27" s="1164">
        <v>5</v>
      </c>
      <c r="J27" s="1164">
        <f t="shared" si="0"/>
        <v>7</v>
      </c>
      <c r="K27" s="1164"/>
      <c r="L27" s="1164">
        <v>7</v>
      </c>
      <c r="M27" s="1164">
        <v>27</v>
      </c>
      <c r="N27" s="1168">
        <f t="shared" si="1"/>
        <v>34</v>
      </c>
      <c r="O27" s="1126"/>
      <c r="P27" s="1126"/>
    </row>
    <row r="28" spans="1:16" ht="12" customHeight="1">
      <c r="A28" s="1124">
        <v>3</v>
      </c>
      <c r="B28" s="1124">
        <v>5</v>
      </c>
      <c r="C28" s="1124">
        <v>10</v>
      </c>
      <c r="D28" s="1125"/>
      <c r="E28" s="1994"/>
      <c r="F28" s="1169" t="s">
        <v>41</v>
      </c>
      <c r="G28" s="1167"/>
      <c r="H28" s="1164">
        <v>2</v>
      </c>
      <c r="I28" s="1164">
        <v>12</v>
      </c>
      <c r="J28" s="1164">
        <f t="shared" si="0"/>
        <v>14</v>
      </c>
      <c r="K28" s="1164"/>
      <c r="L28" s="1164">
        <v>7</v>
      </c>
      <c r="M28" s="1164">
        <v>89</v>
      </c>
      <c r="N28" s="1168">
        <f t="shared" si="1"/>
        <v>96</v>
      </c>
      <c r="O28" s="1126"/>
      <c r="P28" s="1126"/>
    </row>
    <row r="29" spans="1:16">
      <c r="A29" s="1124"/>
      <c r="B29" s="1124"/>
      <c r="C29" s="1124"/>
      <c r="D29" s="1125"/>
      <c r="E29" s="1995">
        <v>1404</v>
      </c>
      <c r="F29" s="1170" t="s">
        <v>42</v>
      </c>
      <c r="G29" s="1171"/>
      <c r="H29" s="1172">
        <f>SUM(H30:H31)</f>
        <v>50</v>
      </c>
      <c r="I29" s="1172">
        <f>SUM(I30:I31)</f>
        <v>15</v>
      </c>
      <c r="J29" s="1173">
        <f t="shared" si="0"/>
        <v>65</v>
      </c>
      <c r="K29" s="1172"/>
      <c r="L29" s="1172">
        <f>SUM(L30:L31)</f>
        <v>80</v>
      </c>
      <c r="M29" s="1172">
        <f>SUM(M30:M31)</f>
        <v>46</v>
      </c>
      <c r="N29" s="1174">
        <f t="shared" si="1"/>
        <v>126</v>
      </c>
    </row>
    <row r="30" spans="1:16">
      <c r="A30" s="1124">
        <v>4</v>
      </c>
      <c r="B30" s="1124">
        <v>6</v>
      </c>
      <c r="C30" s="1124">
        <v>11</v>
      </c>
      <c r="D30" s="1125"/>
      <c r="E30" s="1995"/>
      <c r="F30" s="1166" t="s">
        <v>43</v>
      </c>
      <c r="G30" s="1167"/>
      <c r="H30" s="1164">
        <v>31</v>
      </c>
      <c r="I30" s="1164">
        <v>5</v>
      </c>
      <c r="J30" s="1163">
        <f t="shared" si="0"/>
        <v>36</v>
      </c>
      <c r="K30" s="1164"/>
      <c r="L30" s="1175">
        <v>0</v>
      </c>
      <c r="M30" s="1175">
        <v>0</v>
      </c>
      <c r="N30" s="1176">
        <f t="shared" si="1"/>
        <v>0</v>
      </c>
    </row>
    <row r="31" spans="1:16" ht="12.75" customHeight="1">
      <c r="A31" s="1124">
        <v>4</v>
      </c>
      <c r="B31" s="1124">
        <v>6</v>
      </c>
      <c r="C31" s="1124">
        <v>11</v>
      </c>
      <c r="D31" s="1125"/>
      <c r="E31" s="1995"/>
      <c r="F31" s="1166" t="s">
        <v>44</v>
      </c>
      <c r="G31" s="1167"/>
      <c r="H31" s="1164">
        <v>19</v>
      </c>
      <c r="I31" s="1164">
        <v>10</v>
      </c>
      <c r="J31" s="1177">
        <f t="shared" si="0"/>
        <v>29</v>
      </c>
      <c r="K31" s="1164"/>
      <c r="L31" s="1175">
        <v>80</v>
      </c>
      <c r="M31" s="1175">
        <v>46</v>
      </c>
      <c r="N31" s="1160">
        <f t="shared" si="1"/>
        <v>126</v>
      </c>
    </row>
    <row r="32" spans="1:16" ht="12.75" customHeight="1">
      <c r="A32" s="1124"/>
      <c r="B32" s="1124"/>
      <c r="C32" s="1124"/>
      <c r="D32" s="1125"/>
      <c r="E32" s="1997">
        <v>1405</v>
      </c>
      <c r="F32" s="1178" t="s">
        <v>45</v>
      </c>
      <c r="G32" s="1179"/>
      <c r="H32" s="1172">
        <f>SUM(H33:H36)</f>
        <v>67</v>
      </c>
      <c r="I32" s="1172">
        <f>SUM(I33:I36)</f>
        <v>68</v>
      </c>
      <c r="J32" s="1175">
        <f t="shared" si="0"/>
        <v>135</v>
      </c>
      <c r="K32" s="1180"/>
      <c r="L32" s="1172">
        <f>SUM(L33:L36)</f>
        <v>124</v>
      </c>
      <c r="M32" s="1172">
        <f>SUM(M33:M36)</f>
        <v>134</v>
      </c>
      <c r="N32" s="1160">
        <f t="shared" si="1"/>
        <v>258</v>
      </c>
    </row>
    <row r="33" spans="1:14" ht="12.75" customHeight="1">
      <c r="A33" s="1124">
        <v>5</v>
      </c>
      <c r="B33" s="1124">
        <v>4</v>
      </c>
      <c r="C33" s="1124">
        <v>8</v>
      </c>
      <c r="D33" s="1125"/>
      <c r="E33" s="1997"/>
      <c r="F33" s="1166" t="s">
        <v>46</v>
      </c>
      <c r="G33" s="1167"/>
      <c r="H33" s="1164">
        <v>20</v>
      </c>
      <c r="I33" s="1164">
        <v>10</v>
      </c>
      <c r="J33" s="1163">
        <f t="shared" si="0"/>
        <v>30</v>
      </c>
      <c r="K33" s="1164"/>
      <c r="L33" s="1164">
        <v>0</v>
      </c>
      <c r="M33" s="1164">
        <v>0</v>
      </c>
      <c r="N33" s="1168">
        <f t="shared" si="1"/>
        <v>0</v>
      </c>
    </row>
    <row r="34" spans="1:14" ht="12.75" customHeight="1">
      <c r="A34" s="1181">
        <v>5</v>
      </c>
      <c r="B34" s="1124">
        <v>4</v>
      </c>
      <c r="C34" s="1124">
        <v>8</v>
      </c>
      <c r="D34" s="1125"/>
      <c r="E34" s="1997"/>
      <c r="F34" s="1166" t="s">
        <v>47</v>
      </c>
      <c r="G34" s="1167"/>
      <c r="H34" s="1164">
        <v>8</v>
      </c>
      <c r="I34" s="1164">
        <v>11</v>
      </c>
      <c r="J34" s="1164">
        <f t="shared" si="0"/>
        <v>19</v>
      </c>
      <c r="K34" s="1164"/>
      <c r="L34" s="1164">
        <v>89</v>
      </c>
      <c r="M34" s="1164">
        <v>94</v>
      </c>
      <c r="N34" s="1168">
        <f t="shared" si="1"/>
        <v>183</v>
      </c>
    </row>
    <row r="35" spans="1:14" ht="12.75" customHeight="1">
      <c r="A35" s="1181">
        <v>5</v>
      </c>
      <c r="B35" s="1124">
        <v>5</v>
      </c>
      <c r="C35" s="1124">
        <v>11</v>
      </c>
      <c r="D35" s="1125"/>
      <c r="E35" s="1997"/>
      <c r="F35" s="1166" t="s">
        <v>48</v>
      </c>
      <c r="G35" s="1167"/>
      <c r="H35" s="1164">
        <v>38</v>
      </c>
      <c r="I35" s="1164">
        <v>45</v>
      </c>
      <c r="J35" s="1164">
        <f t="shared" si="0"/>
        <v>83</v>
      </c>
      <c r="K35" s="1164"/>
      <c r="L35" s="1164">
        <v>35</v>
      </c>
      <c r="M35" s="1164">
        <v>38</v>
      </c>
      <c r="N35" s="1168">
        <f t="shared" si="1"/>
        <v>73</v>
      </c>
    </row>
    <row r="36" spans="1:14" ht="12.75" customHeight="1">
      <c r="A36" s="1181">
        <v>5</v>
      </c>
      <c r="B36" s="1124">
        <v>4</v>
      </c>
      <c r="C36" s="1124">
        <v>8</v>
      </c>
      <c r="D36" s="1125"/>
      <c r="E36" s="1997"/>
      <c r="F36" s="1182" t="s">
        <v>49</v>
      </c>
      <c r="G36" s="1183"/>
      <c r="H36" s="1184">
        <v>1</v>
      </c>
      <c r="I36" s="1184">
        <v>2</v>
      </c>
      <c r="J36" s="1164">
        <f t="shared" si="0"/>
        <v>3</v>
      </c>
      <c r="K36" s="1184"/>
      <c r="L36" s="1164">
        <v>0</v>
      </c>
      <c r="M36" s="1164">
        <v>2</v>
      </c>
      <c r="N36" s="1168">
        <f t="shared" si="1"/>
        <v>2</v>
      </c>
    </row>
    <row r="37" spans="1:14" ht="12.75" customHeight="1">
      <c r="B37" s="1124"/>
      <c r="C37" s="1124"/>
      <c r="D37" s="1125"/>
      <c r="E37" s="1994">
        <v>1406</v>
      </c>
      <c r="F37" s="1170" t="s">
        <v>50</v>
      </c>
      <c r="G37" s="1171"/>
      <c r="H37" s="1172">
        <f>SUM(H38:H41)</f>
        <v>49</v>
      </c>
      <c r="I37" s="1172">
        <f>SUM(I38:I41)</f>
        <v>31</v>
      </c>
      <c r="J37" s="1173">
        <f t="shared" si="0"/>
        <v>80</v>
      </c>
      <c r="K37" s="1172"/>
      <c r="L37" s="1172">
        <f>SUM(L38:L41)</f>
        <v>86</v>
      </c>
      <c r="M37" s="1172">
        <f>SUM(M38:M41)</f>
        <v>85</v>
      </c>
      <c r="N37" s="1174">
        <f t="shared" si="1"/>
        <v>171</v>
      </c>
    </row>
    <row r="38" spans="1:14" ht="12.75" customHeight="1">
      <c r="A38" s="1181">
        <v>2</v>
      </c>
      <c r="B38" s="1124">
        <v>6</v>
      </c>
      <c r="C38" s="1124">
        <v>11</v>
      </c>
      <c r="D38" s="1125"/>
      <c r="E38" s="1994"/>
      <c r="F38" s="1166" t="s">
        <v>51</v>
      </c>
      <c r="G38" s="1167"/>
      <c r="H38" s="1164">
        <v>20</v>
      </c>
      <c r="I38" s="1164">
        <v>11</v>
      </c>
      <c r="J38" s="1163">
        <f t="shared" si="0"/>
        <v>31</v>
      </c>
      <c r="K38" s="1164"/>
      <c r="L38" s="1164">
        <v>59</v>
      </c>
      <c r="M38" s="1164">
        <v>67</v>
      </c>
      <c r="N38" s="1168">
        <f t="shared" si="1"/>
        <v>126</v>
      </c>
    </row>
    <row r="39" spans="1:14" ht="12.75" customHeight="1">
      <c r="A39" s="1181">
        <v>6</v>
      </c>
      <c r="B39" s="1124">
        <v>2</v>
      </c>
      <c r="C39" s="1124">
        <v>10</v>
      </c>
      <c r="D39" s="1125"/>
      <c r="E39" s="1994"/>
      <c r="F39" s="1166" t="s">
        <v>634</v>
      </c>
      <c r="G39" s="1167"/>
      <c r="H39" s="1164">
        <v>19</v>
      </c>
      <c r="I39" s="1164">
        <v>10</v>
      </c>
      <c r="J39" s="1164">
        <f t="shared" si="0"/>
        <v>29</v>
      </c>
      <c r="K39" s="1164"/>
      <c r="L39" s="1164">
        <v>27</v>
      </c>
      <c r="M39" s="1164">
        <v>16</v>
      </c>
      <c r="N39" s="1168">
        <f t="shared" si="1"/>
        <v>43</v>
      </c>
    </row>
    <row r="40" spans="1:14" ht="12.75" customHeight="1">
      <c r="A40" s="1181">
        <v>6</v>
      </c>
      <c r="B40" s="1124">
        <v>2</v>
      </c>
      <c r="C40" s="1124">
        <v>10</v>
      </c>
      <c r="D40" s="1125"/>
      <c r="E40" s="1994"/>
      <c r="F40" s="1166" t="s">
        <v>53</v>
      </c>
      <c r="G40" s="1167"/>
      <c r="H40" s="1164">
        <v>5</v>
      </c>
      <c r="I40" s="1164">
        <v>4</v>
      </c>
      <c r="J40" s="1164">
        <f t="shared" si="0"/>
        <v>9</v>
      </c>
      <c r="K40" s="1164"/>
      <c r="L40" s="1164">
        <v>0</v>
      </c>
      <c r="M40" s="1164">
        <v>0</v>
      </c>
      <c r="N40" s="1168">
        <f t="shared" si="1"/>
        <v>0</v>
      </c>
    </row>
    <row r="41" spans="1:14" ht="12.75" customHeight="1">
      <c r="A41" s="1181">
        <v>6</v>
      </c>
      <c r="B41" s="1124">
        <v>4</v>
      </c>
      <c r="C41" s="1124">
        <v>11</v>
      </c>
      <c r="D41" s="1125"/>
      <c r="E41" s="1994"/>
      <c r="F41" s="1166" t="s">
        <v>54</v>
      </c>
      <c r="G41" s="1167"/>
      <c r="H41" s="1164">
        <v>5</v>
      </c>
      <c r="I41" s="1164">
        <v>6</v>
      </c>
      <c r="J41" s="1164">
        <f t="shared" si="0"/>
        <v>11</v>
      </c>
      <c r="K41" s="1164"/>
      <c r="L41" s="1164">
        <v>0</v>
      </c>
      <c r="M41" s="1164">
        <v>2</v>
      </c>
      <c r="N41" s="1168">
        <f t="shared" si="1"/>
        <v>2</v>
      </c>
    </row>
    <row r="42" spans="1:14" ht="12.75" customHeight="1">
      <c r="B42" s="1124"/>
      <c r="C42" s="1124"/>
      <c r="D42" s="1125"/>
      <c r="E42" s="1990">
        <v>1407</v>
      </c>
      <c r="F42" s="1178" t="s">
        <v>55</v>
      </c>
      <c r="G42" s="1171"/>
      <c r="H42" s="1172">
        <f>SUM(H43:H44)</f>
        <v>24</v>
      </c>
      <c r="I42" s="1172">
        <f>SUM(I43:I44)</f>
        <v>10</v>
      </c>
      <c r="J42" s="1173">
        <f t="shared" si="0"/>
        <v>34</v>
      </c>
      <c r="K42" s="1172"/>
      <c r="L42" s="1172">
        <f>SUM(L43:L44)</f>
        <v>19</v>
      </c>
      <c r="M42" s="1172">
        <f>SUM(M43:M44)</f>
        <v>22</v>
      </c>
      <c r="N42" s="1174">
        <f t="shared" si="1"/>
        <v>41</v>
      </c>
    </row>
    <row r="43" spans="1:14" ht="12.75" customHeight="1">
      <c r="A43" s="1181">
        <v>7</v>
      </c>
      <c r="B43" s="1124">
        <v>3</v>
      </c>
      <c r="C43" s="1124">
        <v>11</v>
      </c>
      <c r="D43" s="1125"/>
      <c r="E43" s="1990"/>
      <c r="F43" s="1166" t="s">
        <v>56</v>
      </c>
      <c r="G43" s="1167"/>
      <c r="H43" s="1164">
        <v>15</v>
      </c>
      <c r="I43" s="1164">
        <v>2</v>
      </c>
      <c r="J43" s="1163">
        <f t="shared" si="0"/>
        <v>17</v>
      </c>
      <c r="K43" s="1164"/>
      <c r="L43" s="1164">
        <v>18</v>
      </c>
      <c r="M43" s="1164">
        <v>8</v>
      </c>
      <c r="N43" s="1168">
        <f t="shared" si="1"/>
        <v>26</v>
      </c>
    </row>
    <row r="44" spans="1:14" ht="12.75" customHeight="1">
      <c r="A44" s="1181">
        <v>7</v>
      </c>
      <c r="B44" s="1124">
        <v>6</v>
      </c>
      <c r="C44" s="1124">
        <v>10</v>
      </c>
      <c r="D44" s="1125"/>
      <c r="E44" s="1990"/>
      <c r="F44" s="1166" t="s">
        <v>71</v>
      </c>
      <c r="G44" s="1167"/>
      <c r="H44" s="1164">
        <v>9</v>
      </c>
      <c r="I44" s="1164">
        <v>8</v>
      </c>
      <c r="J44" s="1177">
        <f t="shared" si="0"/>
        <v>17</v>
      </c>
      <c r="K44" s="1164"/>
      <c r="L44" s="1164">
        <v>1</v>
      </c>
      <c r="M44" s="1164">
        <v>14</v>
      </c>
      <c r="N44" s="1185">
        <f t="shared" si="1"/>
        <v>15</v>
      </c>
    </row>
    <row r="45" spans="1:14" ht="12.75" customHeight="1">
      <c r="B45" s="1124"/>
      <c r="C45" s="1124"/>
      <c r="D45" s="1125"/>
      <c r="E45" s="1990">
        <v>1408</v>
      </c>
      <c r="F45" s="1178" t="s">
        <v>58</v>
      </c>
      <c r="G45" s="1186"/>
      <c r="H45" s="1172">
        <f>SUM(H46:H48)</f>
        <v>21</v>
      </c>
      <c r="I45" s="1172">
        <f>SUM(I46:I48)</f>
        <v>9</v>
      </c>
      <c r="J45" s="1175">
        <f t="shared" si="0"/>
        <v>30</v>
      </c>
      <c r="K45" s="1187"/>
      <c r="L45" s="1172">
        <f>SUM(L46:L48)</f>
        <v>77</v>
      </c>
      <c r="M45" s="1172">
        <f>SUM(M46:M48)</f>
        <v>72</v>
      </c>
      <c r="N45" s="1160">
        <f t="shared" si="1"/>
        <v>149</v>
      </c>
    </row>
    <row r="46" spans="1:14" ht="12.75" customHeight="1">
      <c r="A46" s="1181">
        <v>8</v>
      </c>
      <c r="B46" s="1124">
        <v>4</v>
      </c>
      <c r="C46" s="1124">
        <v>11</v>
      </c>
      <c r="D46" s="1125"/>
      <c r="E46" s="1990"/>
      <c r="F46" s="1169" t="s">
        <v>59</v>
      </c>
      <c r="G46" s="1167"/>
      <c r="H46" s="1164">
        <v>7</v>
      </c>
      <c r="I46" s="1164">
        <v>3</v>
      </c>
      <c r="J46" s="1163">
        <f t="shared" si="0"/>
        <v>10</v>
      </c>
      <c r="K46" s="1164"/>
      <c r="L46" s="1164">
        <v>69</v>
      </c>
      <c r="M46" s="1164">
        <v>54</v>
      </c>
      <c r="N46" s="1168">
        <f t="shared" si="1"/>
        <v>123</v>
      </c>
    </row>
    <row r="47" spans="1:14" ht="12" customHeight="1">
      <c r="A47" s="1181">
        <v>8</v>
      </c>
      <c r="B47" s="1181">
        <v>4</v>
      </c>
      <c r="C47" s="1181">
        <v>11</v>
      </c>
      <c r="E47" s="1990"/>
      <c r="F47" s="1169" t="s">
        <v>60</v>
      </c>
      <c r="G47" s="1167"/>
      <c r="H47" s="1164">
        <v>14</v>
      </c>
      <c r="I47" s="1164">
        <v>6</v>
      </c>
      <c r="J47" s="1164">
        <f t="shared" si="0"/>
        <v>20</v>
      </c>
      <c r="K47" s="1164"/>
      <c r="L47" s="1164">
        <v>8</v>
      </c>
      <c r="M47" s="1164">
        <v>18</v>
      </c>
      <c r="N47" s="1168">
        <f t="shared" si="1"/>
        <v>26</v>
      </c>
    </row>
    <row r="48" spans="1:14">
      <c r="A48" s="1181">
        <v>8</v>
      </c>
      <c r="B48" s="1181">
        <v>5</v>
      </c>
      <c r="C48" s="1181">
        <v>11</v>
      </c>
      <c r="E48" s="1990"/>
      <c r="F48" s="1166" t="s">
        <v>61</v>
      </c>
      <c r="G48" s="1167"/>
      <c r="H48" s="1164">
        <v>0</v>
      </c>
      <c r="I48" s="1164">
        <v>0</v>
      </c>
      <c r="J48" s="1164">
        <f t="shared" si="0"/>
        <v>0</v>
      </c>
      <c r="K48" s="1164"/>
      <c r="L48" s="1164">
        <v>0</v>
      </c>
      <c r="M48" s="1164">
        <v>0</v>
      </c>
      <c r="N48" s="1168">
        <f t="shared" si="1"/>
        <v>0</v>
      </c>
    </row>
    <row r="49" spans="1:14">
      <c r="E49" s="1991"/>
      <c r="F49" s="1178" t="s">
        <v>63</v>
      </c>
      <c r="G49" s="1171"/>
      <c r="H49" s="1172">
        <f>SUM(H50:H52)</f>
        <v>11</v>
      </c>
      <c r="I49" s="1172">
        <f>SUM(I50:I52)</f>
        <v>19</v>
      </c>
      <c r="J49" s="1173">
        <f t="shared" si="0"/>
        <v>30</v>
      </c>
      <c r="K49" s="1172"/>
      <c r="L49" s="1172">
        <f>SUM(L50:L52)</f>
        <v>15</v>
      </c>
      <c r="M49" s="1172">
        <f>SUM(M50:M52)</f>
        <v>80</v>
      </c>
      <c r="N49" s="1174">
        <f t="shared" si="1"/>
        <v>95</v>
      </c>
    </row>
    <row r="50" spans="1:14" ht="12.75" customHeight="1">
      <c r="A50" s="1181">
        <v>9</v>
      </c>
      <c r="B50" s="1181">
        <v>5</v>
      </c>
      <c r="C50" s="1181">
        <v>10</v>
      </c>
      <c r="E50" s="1991"/>
      <c r="F50" s="1189" t="s">
        <v>64</v>
      </c>
      <c r="G50" s="1190"/>
      <c r="H50" s="1191">
        <v>11</v>
      </c>
      <c r="I50" s="1191">
        <v>19</v>
      </c>
      <c r="J50" s="1163">
        <f t="shared" si="0"/>
        <v>30</v>
      </c>
      <c r="K50" s="1192"/>
      <c r="L50" s="1164">
        <v>15</v>
      </c>
      <c r="M50" s="1164">
        <v>80</v>
      </c>
      <c r="N50" s="1168">
        <f t="shared" si="1"/>
        <v>95</v>
      </c>
    </row>
    <row r="51" spans="1:14" ht="12.75" customHeight="1">
      <c r="A51" s="1181">
        <v>9</v>
      </c>
      <c r="B51" s="1181">
        <v>5</v>
      </c>
      <c r="C51" s="1181">
        <v>13</v>
      </c>
      <c r="E51" s="1991"/>
      <c r="F51" s="1182" t="s">
        <v>73</v>
      </c>
      <c r="G51" s="1183"/>
      <c r="H51" s="1184">
        <v>0</v>
      </c>
      <c r="I51" s="1184">
        <v>0</v>
      </c>
      <c r="J51" s="1164">
        <f>SUM(H51:I51)</f>
        <v>0</v>
      </c>
      <c r="K51" s="1184"/>
      <c r="L51" s="1164">
        <v>0</v>
      </c>
      <c r="M51" s="1164">
        <v>0</v>
      </c>
      <c r="N51" s="1168">
        <f>SUM(L51:M51)</f>
        <v>0</v>
      </c>
    </row>
    <row r="52" spans="1:14">
      <c r="A52" s="1181">
        <v>9</v>
      </c>
      <c r="B52" s="1181">
        <v>4</v>
      </c>
      <c r="C52" s="1181">
        <v>6</v>
      </c>
      <c r="E52" s="1991"/>
      <c r="F52" s="1193" t="s">
        <v>133</v>
      </c>
      <c r="G52" s="1193"/>
      <c r="H52" s="1177">
        <v>0</v>
      </c>
      <c r="I52" s="1177">
        <v>0</v>
      </c>
      <c r="J52" s="1177">
        <f t="shared" si="0"/>
        <v>0</v>
      </c>
      <c r="K52" s="1177"/>
      <c r="L52" s="1164">
        <v>0</v>
      </c>
      <c r="M52" s="1164">
        <v>0</v>
      </c>
      <c r="N52" s="1185">
        <f t="shared" si="1"/>
        <v>0</v>
      </c>
    </row>
    <row r="53" spans="1:14">
      <c r="F53" s="1996" t="s">
        <v>21</v>
      </c>
      <c r="G53" s="1996"/>
      <c r="H53" s="1194">
        <f>SUM(H9+H16+H25+H29+H32+H37+H42+H45+H49)</f>
        <v>461</v>
      </c>
      <c r="I53" s="1194">
        <f>SUM(I9+I16+I25+I29+I32+I37+I42+I45+I49)</f>
        <v>320</v>
      </c>
      <c r="J53" s="1194">
        <f>SUM(J9+J16+J25+J29+J32+J37+J42+J45+J49)</f>
        <v>781</v>
      </c>
      <c r="K53" s="1194"/>
      <c r="L53" s="1194">
        <f>SUM(L9+L16+L25+L29+L32+L37+L42+L45+L49)</f>
        <v>1491</v>
      </c>
      <c r="M53" s="1194">
        <f>SUM(M9+M16+M25+M29+M32+M37+M42+M45+M49)</f>
        <v>1324</v>
      </c>
      <c r="N53" s="1195">
        <f>SUM(N9+N16+N25+N29+N32+N37+N42+N45+N49)</f>
        <v>2815</v>
      </c>
    </row>
    <row r="54" spans="1:14" s="1198" customFormat="1" ht="12" customHeight="1">
      <c r="A54" s="1196"/>
      <c r="B54" s="1196"/>
      <c r="C54" s="1196"/>
      <c r="D54" s="1197"/>
      <c r="F54" s="1198" t="s">
        <v>631</v>
      </c>
      <c r="H54" s="1199"/>
      <c r="I54" s="1199"/>
      <c r="J54" s="1199"/>
      <c r="K54" s="1199"/>
      <c r="L54" s="1199"/>
      <c r="M54" s="1199"/>
      <c r="N54" s="1199"/>
    </row>
    <row r="55" spans="1:14" s="1198" customFormat="1" ht="12" customHeight="1">
      <c r="A55" s="1196"/>
      <c r="B55" s="1196"/>
      <c r="C55" s="1196"/>
      <c r="D55" s="1197"/>
      <c r="F55" s="1198" t="s">
        <v>635</v>
      </c>
      <c r="H55" s="1199"/>
      <c r="I55" s="1199"/>
      <c r="J55" s="1199"/>
      <c r="K55" s="1199"/>
      <c r="L55" s="1199"/>
      <c r="M55" s="1199"/>
      <c r="N55" s="1199"/>
    </row>
    <row r="56" spans="1:14" ht="9" customHeight="1"/>
    <row r="57" spans="1:14" ht="9" customHeight="1"/>
    <row r="58" spans="1:14" ht="9" customHeight="1"/>
    <row r="59" spans="1:14" ht="9" customHeight="1"/>
    <row r="60" spans="1:14" ht="9" customHeight="1"/>
    <row r="61" spans="1:14" ht="9" customHeight="1"/>
    <row r="62" spans="1:14" ht="9" customHeight="1"/>
    <row r="63" spans="1:14" ht="9" customHeight="1"/>
    <row r="64" spans="1:14" ht="9" customHeight="1"/>
    <row r="65" ht="9" customHeight="1"/>
    <row r="66" ht="9" customHeight="1"/>
    <row r="67" ht="9" customHeight="1"/>
    <row r="68" ht="9" customHeight="1"/>
    <row r="69" ht="9" customHeight="1"/>
    <row r="70" ht="9" customHeight="1"/>
    <row r="71" ht="9" customHeight="1"/>
    <row r="72" ht="9" customHeight="1"/>
    <row r="73" ht="9" customHeight="1"/>
    <row r="74" ht="9" customHeight="1"/>
    <row r="75" ht="9" customHeight="1"/>
    <row r="76" ht="9" customHeight="1"/>
    <row r="77" ht="9" customHeight="1"/>
    <row r="78" ht="9" customHeight="1"/>
    <row r="79" ht="9" customHeight="1"/>
    <row r="8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ht="9" customHeight="1"/>
    <row r="146" ht="9" customHeight="1"/>
    <row r="147" ht="9" customHeight="1"/>
    <row r="148" ht="9" customHeight="1"/>
    <row r="149" ht="9" customHeight="1"/>
    <row r="150" ht="9" customHeight="1"/>
    <row r="151" ht="9" customHeight="1"/>
    <row r="152" ht="9" customHeight="1"/>
    <row r="153" ht="9" customHeight="1"/>
    <row r="154" ht="9" customHeight="1"/>
    <row r="155" ht="9" customHeight="1"/>
    <row r="156" ht="9" customHeight="1"/>
    <row r="157" ht="9" customHeight="1"/>
    <row r="158" ht="9" customHeight="1"/>
    <row r="159" ht="9" customHeight="1"/>
    <row r="16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sheetData>
  <mergeCells count="17">
    <mergeCell ref="E42:E44"/>
    <mergeCell ref="E45:E48"/>
    <mergeCell ref="E49:E52"/>
    <mergeCell ref="F53:G53"/>
    <mergeCell ref="E9:E15"/>
    <mergeCell ref="E16:E24"/>
    <mergeCell ref="E25:E28"/>
    <mergeCell ref="E29:E31"/>
    <mergeCell ref="E32:E36"/>
    <mergeCell ref="E37:E41"/>
    <mergeCell ref="E2:N2"/>
    <mergeCell ref="R2:AF2"/>
    <mergeCell ref="E3:N3"/>
    <mergeCell ref="E6:E8"/>
    <mergeCell ref="H6:N6"/>
    <mergeCell ref="H7:J7"/>
    <mergeCell ref="L7:N7"/>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I474"/>
  <sheetViews>
    <sheetView topLeftCell="D1" workbookViewId="0">
      <selection activeCell="G20" sqref="G20"/>
    </sheetView>
  </sheetViews>
  <sheetFormatPr baseColWidth="10" defaultRowHeight="12.75"/>
  <cols>
    <col min="1" max="1" width="2" style="1198" hidden="1" customWidth="1"/>
    <col min="2" max="2" width="2.140625" style="1198" hidden="1" customWidth="1"/>
    <col min="3" max="3" width="2.7109375" style="1197" hidden="1" customWidth="1"/>
    <col min="4" max="4" width="2.7109375" style="1197" customWidth="1"/>
    <col min="5" max="5" width="6" style="1128" customWidth="1"/>
    <col min="6" max="6" width="1.140625" style="1128" customWidth="1"/>
    <col min="7" max="7" width="63.28515625" style="1128" customWidth="1"/>
    <col min="8" max="10" width="5.7109375" style="1181" customWidth="1"/>
    <col min="11" max="11" width="0.42578125" style="1181" customWidth="1"/>
    <col min="12" max="14" width="5.7109375" style="1181" customWidth="1"/>
    <col min="15" max="16" width="11.42578125" style="1128"/>
    <col min="17" max="17" width="4.7109375" style="1128" customWidth="1"/>
    <col min="18" max="18" width="5" style="1128" customWidth="1"/>
    <col min="19" max="19" width="2.28515625" style="1128" customWidth="1"/>
    <col min="20" max="20" width="26" style="1128" customWidth="1"/>
    <col min="21" max="21" width="8" style="1128" customWidth="1"/>
    <col min="22" max="22" width="1" style="1128" customWidth="1"/>
    <col min="23" max="23" width="6.7109375" style="1128" customWidth="1"/>
    <col min="24" max="24" width="1" style="1128" customWidth="1"/>
    <col min="25" max="25" width="6.7109375" style="1128" customWidth="1"/>
    <col min="26" max="26" width="1" style="1128" customWidth="1"/>
    <col min="27" max="27" width="6.7109375" style="1128" customWidth="1"/>
    <col min="28" max="28" width="1" style="1128" customWidth="1"/>
    <col min="29" max="29" width="6.7109375" style="1128" customWidth="1"/>
    <col min="30" max="30" width="1" style="1128" customWidth="1"/>
    <col min="31" max="31" width="6.7109375" style="1128" customWidth="1"/>
    <col min="32" max="32" width="1" style="1128" customWidth="1"/>
    <col min="33" max="34" width="6.7109375" style="1128" customWidth="1"/>
    <col min="35" max="256" width="11.42578125" style="1128"/>
    <col min="257" max="259" width="0" style="1128" hidden="1" customWidth="1"/>
    <col min="260" max="260" width="2.7109375" style="1128" customWidth="1"/>
    <col min="261" max="261" width="6" style="1128" customWidth="1"/>
    <col min="262" max="262" width="1.140625" style="1128" customWidth="1"/>
    <col min="263" max="263" width="63.28515625" style="1128" customWidth="1"/>
    <col min="264" max="266" width="5.7109375" style="1128" customWidth="1"/>
    <col min="267" max="267" width="0.42578125" style="1128" customWidth="1"/>
    <col min="268" max="270" width="5.7109375" style="1128" customWidth="1"/>
    <col min="271" max="272" width="11.42578125" style="1128"/>
    <col min="273" max="273" width="4.7109375" style="1128" customWidth="1"/>
    <col min="274" max="274" width="5" style="1128" customWidth="1"/>
    <col min="275" max="275" width="2.28515625" style="1128" customWidth="1"/>
    <col min="276" max="276" width="26" style="1128" customWidth="1"/>
    <col min="277" max="277" width="8" style="1128" customWidth="1"/>
    <col min="278" max="278" width="1" style="1128" customWidth="1"/>
    <col min="279" max="279" width="6.7109375" style="1128" customWidth="1"/>
    <col min="280" max="280" width="1" style="1128" customWidth="1"/>
    <col min="281" max="281" width="6.7109375" style="1128" customWidth="1"/>
    <col min="282" max="282" width="1" style="1128" customWidth="1"/>
    <col min="283" max="283" width="6.7109375" style="1128" customWidth="1"/>
    <col min="284" max="284" width="1" style="1128" customWidth="1"/>
    <col min="285" max="285" width="6.7109375" style="1128" customWidth="1"/>
    <col min="286" max="286" width="1" style="1128" customWidth="1"/>
    <col min="287" max="287" width="6.7109375" style="1128" customWidth="1"/>
    <col min="288" max="288" width="1" style="1128" customWidth="1"/>
    <col min="289" max="290" width="6.7109375" style="1128" customWidth="1"/>
    <col min="291" max="512" width="11.42578125" style="1128"/>
    <col min="513" max="515" width="0" style="1128" hidden="1" customWidth="1"/>
    <col min="516" max="516" width="2.7109375" style="1128" customWidth="1"/>
    <col min="517" max="517" width="6" style="1128" customWidth="1"/>
    <col min="518" max="518" width="1.140625" style="1128" customWidth="1"/>
    <col min="519" max="519" width="63.28515625" style="1128" customWidth="1"/>
    <col min="520" max="522" width="5.7109375" style="1128" customWidth="1"/>
    <col min="523" max="523" width="0.42578125" style="1128" customWidth="1"/>
    <col min="524" max="526" width="5.7109375" style="1128" customWidth="1"/>
    <col min="527" max="528" width="11.42578125" style="1128"/>
    <col min="529" max="529" width="4.7109375" style="1128" customWidth="1"/>
    <col min="530" max="530" width="5" style="1128" customWidth="1"/>
    <col min="531" max="531" width="2.28515625" style="1128" customWidth="1"/>
    <col min="532" max="532" width="26" style="1128" customWidth="1"/>
    <col min="533" max="533" width="8" style="1128" customWidth="1"/>
    <col min="534" max="534" width="1" style="1128" customWidth="1"/>
    <col min="535" max="535" width="6.7109375" style="1128" customWidth="1"/>
    <col min="536" max="536" width="1" style="1128" customWidth="1"/>
    <col min="537" max="537" width="6.7109375" style="1128" customWidth="1"/>
    <col min="538" max="538" width="1" style="1128" customWidth="1"/>
    <col min="539" max="539" width="6.7109375" style="1128" customWidth="1"/>
    <col min="540" max="540" width="1" style="1128" customWidth="1"/>
    <col min="541" max="541" width="6.7109375" style="1128" customWidth="1"/>
    <col min="542" max="542" width="1" style="1128" customWidth="1"/>
    <col min="543" max="543" width="6.7109375" style="1128" customWidth="1"/>
    <col min="544" max="544" width="1" style="1128" customWidth="1"/>
    <col min="545" max="546" width="6.7109375" style="1128" customWidth="1"/>
    <col min="547" max="768" width="11.42578125" style="1128"/>
    <col min="769" max="771" width="0" style="1128" hidden="1" customWidth="1"/>
    <col min="772" max="772" width="2.7109375" style="1128" customWidth="1"/>
    <col min="773" max="773" width="6" style="1128" customWidth="1"/>
    <col min="774" max="774" width="1.140625" style="1128" customWidth="1"/>
    <col min="775" max="775" width="63.28515625" style="1128" customWidth="1"/>
    <col min="776" max="778" width="5.7109375" style="1128" customWidth="1"/>
    <col min="779" max="779" width="0.42578125" style="1128" customWidth="1"/>
    <col min="780" max="782" width="5.7109375" style="1128" customWidth="1"/>
    <col min="783" max="784" width="11.42578125" style="1128"/>
    <col min="785" max="785" width="4.7109375" style="1128" customWidth="1"/>
    <col min="786" max="786" width="5" style="1128" customWidth="1"/>
    <col min="787" max="787" width="2.28515625" style="1128" customWidth="1"/>
    <col min="788" max="788" width="26" style="1128" customWidth="1"/>
    <col min="789" max="789" width="8" style="1128" customWidth="1"/>
    <col min="790" max="790" width="1" style="1128" customWidth="1"/>
    <col min="791" max="791" width="6.7109375" style="1128" customWidth="1"/>
    <col min="792" max="792" width="1" style="1128" customWidth="1"/>
    <col min="793" max="793" width="6.7109375" style="1128" customWidth="1"/>
    <col min="794" max="794" width="1" style="1128" customWidth="1"/>
    <col min="795" max="795" width="6.7109375" style="1128" customWidth="1"/>
    <col min="796" max="796" width="1" style="1128" customWidth="1"/>
    <col min="797" max="797" width="6.7109375" style="1128" customWidth="1"/>
    <col min="798" max="798" width="1" style="1128" customWidth="1"/>
    <col min="799" max="799" width="6.7109375" style="1128" customWidth="1"/>
    <col min="800" max="800" width="1" style="1128" customWidth="1"/>
    <col min="801" max="802" width="6.7109375" style="1128" customWidth="1"/>
    <col min="803" max="1024" width="11.42578125" style="1128"/>
    <col min="1025" max="1027" width="0" style="1128" hidden="1" customWidth="1"/>
    <col min="1028" max="1028" width="2.7109375" style="1128" customWidth="1"/>
    <col min="1029" max="1029" width="6" style="1128" customWidth="1"/>
    <col min="1030" max="1030" width="1.140625" style="1128" customWidth="1"/>
    <col min="1031" max="1031" width="63.28515625" style="1128" customWidth="1"/>
    <col min="1032" max="1034" width="5.7109375" style="1128" customWidth="1"/>
    <col min="1035" max="1035" width="0.42578125" style="1128" customWidth="1"/>
    <col min="1036" max="1038" width="5.7109375" style="1128" customWidth="1"/>
    <col min="1039" max="1040" width="11.42578125" style="1128"/>
    <col min="1041" max="1041" width="4.7109375" style="1128" customWidth="1"/>
    <col min="1042" max="1042" width="5" style="1128" customWidth="1"/>
    <col min="1043" max="1043" width="2.28515625" style="1128" customWidth="1"/>
    <col min="1044" max="1044" width="26" style="1128" customWidth="1"/>
    <col min="1045" max="1045" width="8" style="1128" customWidth="1"/>
    <col min="1046" max="1046" width="1" style="1128" customWidth="1"/>
    <col min="1047" max="1047" width="6.7109375" style="1128" customWidth="1"/>
    <col min="1048" max="1048" width="1" style="1128" customWidth="1"/>
    <col min="1049" max="1049" width="6.7109375" style="1128" customWidth="1"/>
    <col min="1050" max="1050" width="1" style="1128" customWidth="1"/>
    <col min="1051" max="1051" width="6.7109375" style="1128" customWidth="1"/>
    <col min="1052" max="1052" width="1" style="1128" customWidth="1"/>
    <col min="1053" max="1053" width="6.7109375" style="1128" customWidth="1"/>
    <col min="1054" max="1054" width="1" style="1128" customWidth="1"/>
    <col min="1055" max="1055" width="6.7109375" style="1128" customWidth="1"/>
    <col min="1056" max="1056" width="1" style="1128" customWidth="1"/>
    <col min="1057" max="1058" width="6.7109375" style="1128" customWidth="1"/>
    <col min="1059" max="1280" width="11.42578125" style="1128"/>
    <col min="1281" max="1283" width="0" style="1128" hidden="1" customWidth="1"/>
    <col min="1284" max="1284" width="2.7109375" style="1128" customWidth="1"/>
    <col min="1285" max="1285" width="6" style="1128" customWidth="1"/>
    <col min="1286" max="1286" width="1.140625" style="1128" customWidth="1"/>
    <col min="1287" max="1287" width="63.28515625" style="1128" customWidth="1"/>
    <col min="1288" max="1290" width="5.7109375" style="1128" customWidth="1"/>
    <col min="1291" max="1291" width="0.42578125" style="1128" customWidth="1"/>
    <col min="1292" max="1294" width="5.7109375" style="1128" customWidth="1"/>
    <col min="1295" max="1296" width="11.42578125" style="1128"/>
    <col min="1297" max="1297" width="4.7109375" style="1128" customWidth="1"/>
    <col min="1298" max="1298" width="5" style="1128" customWidth="1"/>
    <col min="1299" max="1299" width="2.28515625" style="1128" customWidth="1"/>
    <col min="1300" max="1300" width="26" style="1128" customWidth="1"/>
    <col min="1301" max="1301" width="8" style="1128" customWidth="1"/>
    <col min="1302" max="1302" width="1" style="1128" customWidth="1"/>
    <col min="1303" max="1303" width="6.7109375" style="1128" customWidth="1"/>
    <col min="1304" max="1304" width="1" style="1128" customWidth="1"/>
    <col min="1305" max="1305" width="6.7109375" style="1128" customWidth="1"/>
    <col min="1306" max="1306" width="1" style="1128" customWidth="1"/>
    <col min="1307" max="1307" width="6.7109375" style="1128" customWidth="1"/>
    <col min="1308" max="1308" width="1" style="1128" customWidth="1"/>
    <col min="1309" max="1309" width="6.7109375" style="1128" customWidth="1"/>
    <col min="1310" max="1310" width="1" style="1128" customWidth="1"/>
    <col min="1311" max="1311" width="6.7109375" style="1128" customWidth="1"/>
    <col min="1312" max="1312" width="1" style="1128" customWidth="1"/>
    <col min="1313" max="1314" width="6.7109375" style="1128" customWidth="1"/>
    <col min="1315" max="1536" width="11.42578125" style="1128"/>
    <col min="1537" max="1539" width="0" style="1128" hidden="1" customWidth="1"/>
    <col min="1540" max="1540" width="2.7109375" style="1128" customWidth="1"/>
    <col min="1541" max="1541" width="6" style="1128" customWidth="1"/>
    <col min="1542" max="1542" width="1.140625" style="1128" customWidth="1"/>
    <col min="1543" max="1543" width="63.28515625" style="1128" customWidth="1"/>
    <col min="1544" max="1546" width="5.7109375" style="1128" customWidth="1"/>
    <col min="1547" max="1547" width="0.42578125" style="1128" customWidth="1"/>
    <col min="1548" max="1550" width="5.7109375" style="1128" customWidth="1"/>
    <col min="1551" max="1552" width="11.42578125" style="1128"/>
    <col min="1553" max="1553" width="4.7109375" style="1128" customWidth="1"/>
    <col min="1554" max="1554" width="5" style="1128" customWidth="1"/>
    <col min="1555" max="1555" width="2.28515625" style="1128" customWidth="1"/>
    <col min="1556" max="1556" width="26" style="1128" customWidth="1"/>
    <col min="1557" max="1557" width="8" style="1128" customWidth="1"/>
    <col min="1558" max="1558" width="1" style="1128" customWidth="1"/>
    <col min="1559" max="1559" width="6.7109375" style="1128" customWidth="1"/>
    <col min="1560" max="1560" width="1" style="1128" customWidth="1"/>
    <col min="1561" max="1561" width="6.7109375" style="1128" customWidth="1"/>
    <col min="1562" max="1562" width="1" style="1128" customWidth="1"/>
    <col min="1563" max="1563" width="6.7109375" style="1128" customWidth="1"/>
    <col min="1564" max="1564" width="1" style="1128" customWidth="1"/>
    <col min="1565" max="1565" width="6.7109375" style="1128" customWidth="1"/>
    <col min="1566" max="1566" width="1" style="1128" customWidth="1"/>
    <col min="1567" max="1567" width="6.7109375" style="1128" customWidth="1"/>
    <col min="1568" max="1568" width="1" style="1128" customWidth="1"/>
    <col min="1569" max="1570" width="6.7109375" style="1128" customWidth="1"/>
    <col min="1571" max="1792" width="11.42578125" style="1128"/>
    <col min="1793" max="1795" width="0" style="1128" hidden="1" customWidth="1"/>
    <col min="1796" max="1796" width="2.7109375" style="1128" customWidth="1"/>
    <col min="1797" max="1797" width="6" style="1128" customWidth="1"/>
    <col min="1798" max="1798" width="1.140625" style="1128" customWidth="1"/>
    <col min="1799" max="1799" width="63.28515625" style="1128" customWidth="1"/>
    <col min="1800" max="1802" width="5.7109375" style="1128" customWidth="1"/>
    <col min="1803" max="1803" width="0.42578125" style="1128" customWidth="1"/>
    <col min="1804" max="1806" width="5.7109375" style="1128" customWidth="1"/>
    <col min="1807" max="1808" width="11.42578125" style="1128"/>
    <col min="1809" max="1809" width="4.7109375" style="1128" customWidth="1"/>
    <col min="1810" max="1810" width="5" style="1128" customWidth="1"/>
    <col min="1811" max="1811" width="2.28515625" style="1128" customWidth="1"/>
    <col min="1812" max="1812" width="26" style="1128" customWidth="1"/>
    <col min="1813" max="1813" width="8" style="1128" customWidth="1"/>
    <col min="1814" max="1814" width="1" style="1128" customWidth="1"/>
    <col min="1815" max="1815" width="6.7109375" style="1128" customWidth="1"/>
    <col min="1816" max="1816" width="1" style="1128" customWidth="1"/>
    <col min="1817" max="1817" width="6.7109375" style="1128" customWidth="1"/>
    <col min="1818" max="1818" width="1" style="1128" customWidth="1"/>
    <col min="1819" max="1819" width="6.7109375" style="1128" customWidth="1"/>
    <col min="1820" max="1820" width="1" style="1128" customWidth="1"/>
    <col min="1821" max="1821" width="6.7109375" style="1128" customWidth="1"/>
    <col min="1822" max="1822" width="1" style="1128" customWidth="1"/>
    <col min="1823" max="1823" width="6.7109375" style="1128" customWidth="1"/>
    <col min="1824" max="1824" width="1" style="1128" customWidth="1"/>
    <col min="1825" max="1826" width="6.7109375" style="1128" customWidth="1"/>
    <col min="1827" max="2048" width="11.42578125" style="1128"/>
    <col min="2049" max="2051" width="0" style="1128" hidden="1" customWidth="1"/>
    <col min="2052" max="2052" width="2.7109375" style="1128" customWidth="1"/>
    <col min="2053" max="2053" width="6" style="1128" customWidth="1"/>
    <col min="2054" max="2054" width="1.140625" style="1128" customWidth="1"/>
    <col min="2055" max="2055" width="63.28515625" style="1128" customWidth="1"/>
    <col min="2056" max="2058" width="5.7109375" style="1128" customWidth="1"/>
    <col min="2059" max="2059" width="0.42578125" style="1128" customWidth="1"/>
    <col min="2060" max="2062" width="5.7109375" style="1128" customWidth="1"/>
    <col min="2063" max="2064" width="11.42578125" style="1128"/>
    <col min="2065" max="2065" width="4.7109375" style="1128" customWidth="1"/>
    <col min="2066" max="2066" width="5" style="1128" customWidth="1"/>
    <col min="2067" max="2067" width="2.28515625" style="1128" customWidth="1"/>
    <col min="2068" max="2068" width="26" style="1128" customWidth="1"/>
    <col min="2069" max="2069" width="8" style="1128" customWidth="1"/>
    <col min="2070" max="2070" width="1" style="1128" customWidth="1"/>
    <col min="2071" max="2071" width="6.7109375" style="1128" customWidth="1"/>
    <col min="2072" max="2072" width="1" style="1128" customWidth="1"/>
    <col min="2073" max="2073" width="6.7109375" style="1128" customWidth="1"/>
    <col min="2074" max="2074" width="1" style="1128" customWidth="1"/>
    <col min="2075" max="2075" width="6.7109375" style="1128" customWidth="1"/>
    <col min="2076" max="2076" width="1" style="1128" customWidth="1"/>
    <col min="2077" max="2077" width="6.7109375" style="1128" customWidth="1"/>
    <col min="2078" max="2078" width="1" style="1128" customWidth="1"/>
    <col min="2079" max="2079" width="6.7109375" style="1128" customWidth="1"/>
    <col min="2080" max="2080" width="1" style="1128" customWidth="1"/>
    <col min="2081" max="2082" width="6.7109375" style="1128" customWidth="1"/>
    <col min="2083" max="2304" width="11.42578125" style="1128"/>
    <col min="2305" max="2307" width="0" style="1128" hidden="1" customWidth="1"/>
    <col min="2308" max="2308" width="2.7109375" style="1128" customWidth="1"/>
    <col min="2309" max="2309" width="6" style="1128" customWidth="1"/>
    <col min="2310" max="2310" width="1.140625" style="1128" customWidth="1"/>
    <col min="2311" max="2311" width="63.28515625" style="1128" customWidth="1"/>
    <col min="2312" max="2314" width="5.7109375" style="1128" customWidth="1"/>
    <col min="2315" max="2315" width="0.42578125" style="1128" customWidth="1"/>
    <col min="2316" max="2318" width="5.7109375" style="1128" customWidth="1"/>
    <col min="2319" max="2320" width="11.42578125" style="1128"/>
    <col min="2321" max="2321" width="4.7109375" style="1128" customWidth="1"/>
    <col min="2322" max="2322" width="5" style="1128" customWidth="1"/>
    <col min="2323" max="2323" width="2.28515625" style="1128" customWidth="1"/>
    <col min="2324" max="2324" width="26" style="1128" customWidth="1"/>
    <col min="2325" max="2325" width="8" style="1128" customWidth="1"/>
    <col min="2326" max="2326" width="1" style="1128" customWidth="1"/>
    <col min="2327" max="2327" width="6.7109375" style="1128" customWidth="1"/>
    <col min="2328" max="2328" width="1" style="1128" customWidth="1"/>
    <col min="2329" max="2329" width="6.7109375" style="1128" customWidth="1"/>
    <col min="2330" max="2330" width="1" style="1128" customWidth="1"/>
    <col min="2331" max="2331" width="6.7109375" style="1128" customWidth="1"/>
    <col min="2332" max="2332" width="1" style="1128" customWidth="1"/>
    <col min="2333" max="2333" width="6.7109375" style="1128" customWidth="1"/>
    <col min="2334" max="2334" width="1" style="1128" customWidth="1"/>
    <col min="2335" max="2335" width="6.7109375" style="1128" customWidth="1"/>
    <col min="2336" max="2336" width="1" style="1128" customWidth="1"/>
    <col min="2337" max="2338" width="6.7109375" style="1128" customWidth="1"/>
    <col min="2339" max="2560" width="11.42578125" style="1128"/>
    <col min="2561" max="2563" width="0" style="1128" hidden="1" customWidth="1"/>
    <col min="2564" max="2564" width="2.7109375" style="1128" customWidth="1"/>
    <col min="2565" max="2565" width="6" style="1128" customWidth="1"/>
    <col min="2566" max="2566" width="1.140625" style="1128" customWidth="1"/>
    <col min="2567" max="2567" width="63.28515625" style="1128" customWidth="1"/>
    <col min="2568" max="2570" width="5.7109375" style="1128" customWidth="1"/>
    <col min="2571" max="2571" width="0.42578125" style="1128" customWidth="1"/>
    <col min="2572" max="2574" width="5.7109375" style="1128" customWidth="1"/>
    <col min="2575" max="2576" width="11.42578125" style="1128"/>
    <col min="2577" max="2577" width="4.7109375" style="1128" customWidth="1"/>
    <col min="2578" max="2578" width="5" style="1128" customWidth="1"/>
    <col min="2579" max="2579" width="2.28515625" style="1128" customWidth="1"/>
    <col min="2580" max="2580" width="26" style="1128" customWidth="1"/>
    <col min="2581" max="2581" width="8" style="1128" customWidth="1"/>
    <col min="2582" max="2582" width="1" style="1128" customWidth="1"/>
    <col min="2583" max="2583" width="6.7109375" style="1128" customWidth="1"/>
    <col min="2584" max="2584" width="1" style="1128" customWidth="1"/>
    <col min="2585" max="2585" width="6.7109375" style="1128" customWidth="1"/>
    <col min="2586" max="2586" width="1" style="1128" customWidth="1"/>
    <col min="2587" max="2587" width="6.7109375" style="1128" customWidth="1"/>
    <col min="2588" max="2588" width="1" style="1128" customWidth="1"/>
    <col min="2589" max="2589" width="6.7109375" style="1128" customWidth="1"/>
    <col min="2590" max="2590" width="1" style="1128" customWidth="1"/>
    <col min="2591" max="2591" width="6.7109375" style="1128" customWidth="1"/>
    <col min="2592" max="2592" width="1" style="1128" customWidth="1"/>
    <col min="2593" max="2594" width="6.7109375" style="1128" customWidth="1"/>
    <col min="2595" max="2816" width="11.42578125" style="1128"/>
    <col min="2817" max="2819" width="0" style="1128" hidden="1" customWidth="1"/>
    <col min="2820" max="2820" width="2.7109375" style="1128" customWidth="1"/>
    <col min="2821" max="2821" width="6" style="1128" customWidth="1"/>
    <col min="2822" max="2822" width="1.140625" style="1128" customWidth="1"/>
    <col min="2823" max="2823" width="63.28515625" style="1128" customWidth="1"/>
    <col min="2824" max="2826" width="5.7109375" style="1128" customWidth="1"/>
    <col min="2827" max="2827" width="0.42578125" style="1128" customWidth="1"/>
    <col min="2828" max="2830" width="5.7109375" style="1128" customWidth="1"/>
    <col min="2831" max="2832" width="11.42578125" style="1128"/>
    <col min="2833" max="2833" width="4.7109375" style="1128" customWidth="1"/>
    <col min="2834" max="2834" width="5" style="1128" customWidth="1"/>
    <col min="2835" max="2835" width="2.28515625" style="1128" customWidth="1"/>
    <col min="2836" max="2836" width="26" style="1128" customWidth="1"/>
    <col min="2837" max="2837" width="8" style="1128" customWidth="1"/>
    <col min="2838" max="2838" width="1" style="1128" customWidth="1"/>
    <col min="2839" max="2839" width="6.7109375" style="1128" customWidth="1"/>
    <col min="2840" max="2840" width="1" style="1128" customWidth="1"/>
    <col min="2841" max="2841" width="6.7109375" style="1128" customWidth="1"/>
    <col min="2842" max="2842" width="1" style="1128" customWidth="1"/>
    <col min="2843" max="2843" width="6.7109375" style="1128" customWidth="1"/>
    <col min="2844" max="2844" width="1" style="1128" customWidth="1"/>
    <col min="2845" max="2845" width="6.7109375" style="1128" customWidth="1"/>
    <col min="2846" max="2846" width="1" style="1128" customWidth="1"/>
    <col min="2847" max="2847" width="6.7109375" style="1128" customWidth="1"/>
    <col min="2848" max="2848" width="1" style="1128" customWidth="1"/>
    <col min="2849" max="2850" width="6.7109375" style="1128" customWidth="1"/>
    <col min="2851" max="3072" width="11.42578125" style="1128"/>
    <col min="3073" max="3075" width="0" style="1128" hidden="1" customWidth="1"/>
    <col min="3076" max="3076" width="2.7109375" style="1128" customWidth="1"/>
    <col min="3077" max="3077" width="6" style="1128" customWidth="1"/>
    <col min="3078" max="3078" width="1.140625" style="1128" customWidth="1"/>
    <col min="3079" max="3079" width="63.28515625" style="1128" customWidth="1"/>
    <col min="3080" max="3082" width="5.7109375" style="1128" customWidth="1"/>
    <col min="3083" max="3083" width="0.42578125" style="1128" customWidth="1"/>
    <col min="3084" max="3086" width="5.7109375" style="1128" customWidth="1"/>
    <col min="3087" max="3088" width="11.42578125" style="1128"/>
    <col min="3089" max="3089" width="4.7109375" style="1128" customWidth="1"/>
    <col min="3090" max="3090" width="5" style="1128" customWidth="1"/>
    <col min="3091" max="3091" width="2.28515625" style="1128" customWidth="1"/>
    <col min="3092" max="3092" width="26" style="1128" customWidth="1"/>
    <col min="3093" max="3093" width="8" style="1128" customWidth="1"/>
    <col min="3094" max="3094" width="1" style="1128" customWidth="1"/>
    <col min="3095" max="3095" width="6.7109375" style="1128" customWidth="1"/>
    <col min="3096" max="3096" width="1" style="1128" customWidth="1"/>
    <col min="3097" max="3097" width="6.7109375" style="1128" customWidth="1"/>
    <col min="3098" max="3098" width="1" style="1128" customWidth="1"/>
    <col min="3099" max="3099" width="6.7109375" style="1128" customWidth="1"/>
    <col min="3100" max="3100" width="1" style="1128" customWidth="1"/>
    <col min="3101" max="3101" width="6.7109375" style="1128" customWidth="1"/>
    <col min="3102" max="3102" width="1" style="1128" customWidth="1"/>
    <col min="3103" max="3103" width="6.7109375" style="1128" customWidth="1"/>
    <col min="3104" max="3104" width="1" style="1128" customWidth="1"/>
    <col min="3105" max="3106" width="6.7109375" style="1128" customWidth="1"/>
    <col min="3107" max="3328" width="11.42578125" style="1128"/>
    <col min="3329" max="3331" width="0" style="1128" hidden="1" customWidth="1"/>
    <col min="3332" max="3332" width="2.7109375" style="1128" customWidth="1"/>
    <col min="3333" max="3333" width="6" style="1128" customWidth="1"/>
    <col min="3334" max="3334" width="1.140625" style="1128" customWidth="1"/>
    <col min="3335" max="3335" width="63.28515625" style="1128" customWidth="1"/>
    <col min="3336" max="3338" width="5.7109375" style="1128" customWidth="1"/>
    <col min="3339" max="3339" width="0.42578125" style="1128" customWidth="1"/>
    <col min="3340" max="3342" width="5.7109375" style="1128" customWidth="1"/>
    <col min="3343" max="3344" width="11.42578125" style="1128"/>
    <col min="3345" max="3345" width="4.7109375" style="1128" customWidth="1"/>
    <col min="3346" max="3346" width="5" style="1128" customWidth="1"/>
    <col min="3347" max="3347" width="2.28515625" style="1128" customWidth="1"/>
    <col min="3348" max="3348" width="26" style="1128" customWidth="1"/>
    <col min="3349" max="3349" width="8" style="1128" customWidth="1"/>
    <col min="3350" max="3350" width="1" style="1128" customWidth="1"/>
    <col min="3351" max="3351" width="6.7109375" style="1128" customWidth="1"/>
    <col min="3352" max="3352" width="1" style="1128" customWidth="1"/>
    <col min="3353" max="3353" width="6.7109375" style="1128" customWidth="1"/>
    <col min="3354" max="3354" width="1" style="1128" customWidth="1"/>
    <col min="3355" max="3355" width="6.7109375" style="1128" customWidth="1"/>
    <col min="3356" max="3356" width="1" style="1128" customWidth="1"/>
    <col min="3357" max="3357" width="6.7109375" style="1128" customWidth="1"/>
    <col min="3358" max="3358" width="1" style="1128" customWidth="1"/>
    <col min="3359" max="3359" width="6.7109375" style="1128" customWidth="1"/>
    <col min="3360" max="3360" width="1" style="1128" customWidth="1"/>
    <col min="3361" max="3362" width="6.7109375" style="1128" customWidth="1"/>
    <col min="3363" max="3584" width="11.42578125" style="1128"/>
    <col min="3585" max="3587" width="0" style="1128" hidden="1" customWidth="1"/>
    <col min="3588" max="3588" width="2.7109375" style="1128" customWidth="1"/>
    <col min="3589" max="3589" width="6" style="1128" customWidth="1"/>
    <col min="3590" max="3590" width="1.140625" style="1128" customWidth="1"/>
    <col min="3591" max="3591" width="63.28515625" style="1128" customWidth="1"/>
    <col min="3592" max="3594" width="5.7109375" style="1128" customWidth="1"/>
    <col min="3595" max="3595" width="0.42578125" style="1128" customWidth="1"/>
    <col min="3596" max="3598" width="5.7109375" style="1128" customWidth="1"/>
    <col min="3599" max="3600" width="11.42578125" style="1128"/>
    <col min="3601" max="3601" width="4.7109375" style="1128" customWidth="1"/>
    <col min="3602" max="3602" width="5" style="1128" customWidth="1"/>
    <col min="3603" max="3603" width="2.28515625" style="1128" customWidth="1"/>
    <col min="3604" max="3604" width="26" style="1128" customWidth="1"/>
    <col min="3605" max="3605" width="8" style="1128" customWidth="1"/>
    <col min="3606" max="3606" width="1" style="1128" customWidth="1"/>
    <col min="3607" max="3607" width="6.7109375" style="1128" customWidth="1"/>
    <col min="3608" max="3608" width="1" style="1128" customWidth="1"/>
    <col min="3609" max="3609" width="6.7109375" style="1128" customWidth="1"/>
    <col min="3610" max="3610" width="1" style="1128" customWidth="1"/>
    <col min="3611" max="3611" width="6.7109375" style="1128" customWidth="1"/>
    <col min="3612" max="3612" width="1" style="1128" customWidth="1"/>
    <col min="3613" max="3613" width="6.7109375" style="1128" customWidth="1"/>
    <col min="3614" max="3614" width="1" style="1128" customWidth="1"/>
    <col min="3615" max="3615" width="6.7109375" style="1128" customWidth="1"/>
    <col min="3616" max="3616" width="1" style="1128" customWidth="1"/>
    <col min="3617" max="3618" width="6.7109375" style="1128" customWidth="1"/>
    <col min="3619" max="3840" width="11.42578125" style="1128"/>
    <col min="3841" max="3843" width="0" style="1128" hidden="1" customWidth="1"/>
    <col min="3844" max="3844" width="2.7109375" style="1128" customWidth="1"/>
    <col min="3845" max="3845" width="6" style="1128" customWidth="1"/>
    <col min="3846" max="3846" width="1.140625" style="1128" customWidth="1"/>
    <col min="3847" max="3847" width="63.28515625" style="1128" customWidth="1"/>
    <col min="3848" max="3850" width="5.7109375" style="1128" customWidth="1"/>
    <col min="3851" max="3851" width="0.42578125" style="1128" customWidth="1"/>
    <col min="3852" max="3854" width="5.7109375" style="1128" customWidth="1"/>
    <col min="3855" max="3856" width="11.42578125" style="1128"/>
    <col min="3857" max="3857" width="4.7109375" style="1128" customWidth="1"/>
    <col min="3858" max="3858" width="5" style="1128" customWidth="1"/>
    <col min="3859" max="3859" width="2.28515625" style="1128" customWidth="1"/>
    <col min="3860" max="3860" width="26" style="1128" customWidth="1"/>
    <col min="3861" max="3861" width="8" style="1128" customWidth="1"/>
    <col min="3862" max="3862" width="1" style="1128" customWidth="1"/>
    <col min="3863" max="3863" width="6.7109375" style="1128" customWidth="1"/>
    <col min="3864" max="3864" width="1" style="1128" customWidth="1"/>
    <col min="3865" max="3865" width="6.7109375" style="1128" customWidth="1"/>
    <col min="3866" max="3866" width="1" style="1128" customWidth="1"/>
    <col min="3867" max="3867" width="6.7109375" style="1128" customWidth="1"/>
    <col min="3868" max="3868" width="1" style="1128" customWidth="1"/>
    <col min="3869" max="3869" width="6.7109375" style="1128" customWidth="1"/>
    <col min="3870" max="3870" width="1" style="1128" customWidth="1"/>
    <col min="3871" max="3871" width="6.7109375" style="1128" customWidth="1"/>
    <col min="3872" max="3872" width="1" style="1128" customWidth="1"/>
    <col min="3873" max="3874" width="6.7109375" style="1128" customWidth="1"/>
    <col min="3875" max="4096" width="11.42578125" style="1128"/>
    <col min="4097" max="4099" width="0" style="1128" hidden="1" customWidth="1"/>
    <col min="4100" max="4100" width="2.7109375" style="1128" customWidth="1"/>
    <col min="4101" max="4101" width="6" style="1128" customWidth="1"/>
    <col min="4102" max="4102" width="1.140625" style="1128" customWidth="1"/>
    <col min="4103" max="4103" width="63.28515625" style="1128" customWidth="1"/>
    <col min="4104" max="4106" width="5.7109375" style="1128" customWidth="1"/>
    <col min="4107" max="4107" width="0.42578125" style="1128" customWidth="1"/>
    <col min="4108" max="4110" width="5.7109375" style="1128" customWidth="1"/>
    <col min="4111" max="4112" width="11.42578125" style="1128"/>
    <col min="4113" max="4113" width="4.7109375" style="1128" customWidth="1"/>
    <col min="4114" max="4114" width="5" style="1128" customWidth="1"/>
    <col min="4115" max="4115" width="2.28515625" style="1128" customWidth="1"/>
    <col min="4116" max="4116" width="26" style="1128" customWidth="1"/>
    <col min="4117" max="4117" width="8" style="1128" customWidth="1"/>
    <col min="4118" max="4118" width="1" style="1128" customWidth="1"/>
    <col min="4119" max="4119" width="6.7109375" style="1128" customWidth="1"/>
    <col min="4120" max="4120" width="1" style="1128" customWidth="1"/>
    <col min="4121" max="4121" width="6.7109375" style="1128" customWidth="1"/>
    <col min="4122" max="4122" width="1" style="1128" customWidth="1"/>
    <col min="4123" max="4123" width="6.7109375" style="1128" customWidth="1"/>
    <col min="4124" max="4124" width="1" style="1128" customWidth="1"/>
    <col min="4125" max="4125" width="6.7109375" style="1128" customWidth="1"/>
    <col min="4126" max="4126" width="1" style="1128" customWidth="1"/>
    <col min="4127" max="4127" width="6.7109375" style="1128" customWidth="1"/>
    <col min="4128" max="4128" width="1" style="1128" customWidth="1"/>
    <col min="4129" max="4130" width="6.7109375" style="1128" customWidth="1"/>
    <col min="4131" max="4352" width="11.42578125" style="1128"/>
    <col min="4353" max="4355" width="0" style="1128" hidden="1" customWidth="1"/>
    <col min="4356" max="4356" width="2.7109375" style="1128" customWidth="1"/>
    <col min="4357" max="4357" width="6" style="1128" customWidth="1"/>
    <col min="4358" max="4358" width="1.140625" style="1128" customWidth="1"/>
    <col min="4359" max="4359" width="63.28515625" style="1128" customWidth="1"/>
    <col min="4360" max="4362" width="5.7109375" style="1128" customWidth="1"/>
    <col min="4363" max="4363" width="0.42578125" style="1128" customWidth="1"/>
    <col min="4364" max="4366" width="5.7109375" style="1128" customWidth="1"/>
    <col min="4367" max="4368" width="11.42578125" style="1128"/>
    <col min="4369" max="4369" width="4.7109375" style="1128" customWidth="1"/>
    <col min="4370" max="4370" width="5" style="1128" customWidth="1"/>
    <col min="4371" max="4371" width="2.28515625" style="1128" customWidth="1"/>
    <col min="4372" max="4372" width="26" style="1128" customWidth="1"/>
    <col min="4373" max="4373" width="8" style="1128" customWidth="1"/>
    <col min="4374" max="4374" width="1" style="1128" customWidth="1"/>
    <col min="4375" max="4375" width="6.7109375" style="1128" customWidth="1"/>
    <col min="4376" max="4376" width="1" style="1128" customWidth="1"/>
    <col min="4377" max="4377" width="6.7109375" style="1128" customWidth="1"/>
    <col min="4378" max="4378" width="1" style="1128" customWidth="1"/>
    <col min="4379" max="4379" width="6.7109375" style="1128" customWidth="1"/>
    <col min="4380" max="4380" width="1" style="1128" customWidth="1"/>
    <col min="4381" max="4381" width="6.7109375" style="1128" customWidth="1"/>
    <col min="4382" max="4382" width="1" style="1128" customWidth="1"/>
    <col min="4383" max="4383" width="6.7109375" style="1128" customWidth="1"/>
    <col min="4384" max="4384" width="1" style="1128" customWidth="1"/>
    <col min="4385" max="4386" width="6.7109375" style="1128" customWidth="1"/>
    <col min="4387" max="4608" width="11.42578125" style="1128"/>
    <col min="4609" max="4611" width="0" style="1128" hidden="1" customWidth="1"/>
    <col min="4612" max="4612" width="2.7109375" style="1128" customWidth="1"/>
    <col min="4613" max="4613" width="6" style="1128" customWidth="1"/>
    <col min="4614" max="4614" width="1.140625" style="1128" customWidth="1"/>
    <col min="4615" max="4615" width="63.28515625" style="1128" customWidth="1"/>
    <col min="4616" max="4618" width="5.7109375" style="1128" customWidth="1"/>
    <col min="4619" max="4619" width="0.42578125" style="1128" customWidth="1"/>
    <col min="4620" max="4622" width="5.7109375" style="1128" customWidth="1"/>
    <col min="4623" max="4624" width="11.42578125" style="1128"/>
    <col min="4625" max="4625" width="4.7109375" style="1128" customWidth="1"/>
    <col min="4626" max="4626" width="5" style="1128" customWidth="1"/>
    <col min="4627" max="4627" width="2.28515625" style="1128" customWidth="1"/>
    <col min="4628" max="4628" width="26" style="1128" customWidth="1"/>
    <col min="4629" max="4629" width="8" style="1128" customWidth="1"/>
    <col min="4630" max="4630" width="1" style="1128" customWidth="1"/>
    <col min="4631" max="4631" width="6.7109375" style="1128" customWidth="1"/>
    <col min="4632" max="4632" width="1" style="1128" customWidth="1"/>
    <col min="4633" max="4633" width="6.7109375" style="1128" customWidth="1"/>
    <col min="4634" max="4634" width="1" style="1128" customWidth="1"/>
    <col min="4635" max="4635" width="6.7109375" style="1128" customWidth="1"/>
    <col min="4636" max="4636" width="1" style="1128" customWidth="1"/>
    <col min="4637" max="4637" width="6.7109375" style="1128" customWidth="1"/>
    <col min="4638" max="4638" width="1" style="1128" customWidth="1"/>
    <col min="4639" max="4639" width="6.7109375" style="1128" customWidth="1"/>
    <col min="4640" max="4640" width="1" style="1128" customWidth="1"/>
    <col min="4641" max="4642" width="6.7109375" style="1128" customWidth="1"/>
    <col min="4643" max="4864" width="11.42578125" style="1128"/>
    <col min="4865" max="4867" width="0" style="1128" hidden="1" customWidth="1"/>
    <col min="4868" max="4868" width="2.7109375" style="1128" customWidth="1"/>
    <col min="4869" max="4869" width="6" style="1128" customWidth="1"/>
    <col min="4870" max="4870" width="1.140625" style="1128" customWidth="1"/>
    <col min="4871" max="4871" width="63.28515625" style="1128" customWidth="1"/>
    <col min="4872" max="4874" width="5.7109375" style="1128" customWidth="1"/>
    <col min="4875" max="4875" width="0.42578125" style="1128" customWidth="1"/>
    <col min="4876" max="4878" width="5.7109375" style="1128" customWidth="1"/>
    <col min="4879" max="4880" width="11.42578125" style="1128"/>
    <col min="4881" max="4881" width="4.7109375" style="1128" customWidth="1"/>
    <col min="4882" max="4882" width="5" style="1128" customWidth="1"/>
    <col min="4883" max="4883" width="2.28515625" style="1128" customWidth="1"/>
    <col min="4884" max="4884" width="26" style="1128" customWidth="1"/>
    <col min="4885" max="4885" width="8" style="1128" customWidth="1"/>
    <col min="4886" max="4886" width="1" style="1128" customWidth="1"/>
    <col min="4887" max="4887" width="6.7109375" style="1128" customWidth="1"/>
    <col min="4888" max="4888" width="1" style="1128" customWidth="1"/>
    <col min="4889" max="4889" width="6.7109375" style="1128" customWidth="1"/>
    <col min="4890" max="4890" width="1" style="1128" customWidth="1"/>
    <col min="4891" max="4891" width="6.7109375" style="1128" customWidth="1"/>
    <col min="4892" max="4892" width="1" style="1128" customWidth="1"/>
    <col min="4893" max="4893" width="6.7109375" style="1128" customWidth="1"/>
    <col min="4894" max="4894" width="1" style="1128" customWidth="1"/>
    <col min="4895" max="4895" width="6.7109375" style="1128" customWidth="1"/>
    <col min="4896" max="4896" width="1" style="1128" customWidth="1"/>
    <col min="4897" max="4898" width="6.7109375" style="1128" customWidth="1"/>
    <col min="4899" max="5120" width="11.42578125" style="1128"/>
    <col min="5121" max="5123" width="0" style="1128" hidden="1" customWidth="1"/>
    <col min="5124" max="5124" width="2.7109375" style="1128" customWidth="1"/>
    <col min="5125" max="5125" width="6" style="1128" customWidth="1"/>
    <col min="5126" max="5126" width="1.140625" style="1128" customWidth="1"/>
    <col min="5127" max="5127" width="63.28515625" style="1128" customWidth="1"/>
    <col min="5128" max="5130" width="5.7109375" style="1128" customWidth="1"/>
    <col min="5131" max="5131" width="0.42578125" style="1128" customWidth="1"/>
    <col min="5132" max="5134" width="5.7109375" style="1128" customWidth="1"/>
    <col min="5135" max="5136" width="11.42578125" style="1128"/>
    <col min="5137" max="5137" width="4.7109375" style="1128" customWidth="1"/>
    <col min="5138" max="5138" width="5" style="1128" customWidth="1"/>
    <col min="5139" max="5139" width="2.28515625" style="1128" customWidth="1"/>
    <col min="5140" max="5140" width="26" style="1128" customWidth="1"/>
    <col min="5141" max="5141" width="8" style="1128" customWidth="1"/>
    <col min="5142" max="5142" width="1" style="1128" customWidth="1"/>
    <col min="5143" max="5143" width="6.7109375" style="1128" customWidth="1"/>
    <col min="5144" max="5144" width="1" style="1128" customWidth="1"/>
    <col min="5145" max="5145" width="6.7109375" style="1128" customWidth="1"/>
    <col min="5146" max="5146" width="1" style="1128" customWidth="1"/>
    <col min="5147" max="5147" width="6.7109375" style="1128" customWidth="1"/>
    <col min="5148" max="5148" width="1" style="1128" customWidth="1"/>
    <col min="5149" max="5149" width="6.7109375" style="1128" customWidth="1"/>
    <col min="5150" max="5150" width="1" style="1128" customWidth="1"/>
    <col min="5151" max="5151" width="6.7109375" style="1128" customWidth="1"/>
    <col min="5152" max="5152" width="1" style="1128" customWidth="1"/>
    <col min="5153" max="5154" width="6.7109375" style="1128" customWidth="1"/>
    <col min="5155" max="5376" width="11.42578125" style="1128"/>
    <col min="5377" max="5379" width="0" style="1128" hidden="1" customWidth="1"/>
    <col min="5380" max="5380" width="2.7109375" style="1128" customWidth="1"/>
    <col min="5381" max="5381" width="6" style="1128" customWidth="1"/>
    <col min="5382" max="5382" width="1.140625" style="1128" customWidth="1"/>
    <col min="5383" max="5383" width="63.28515625" style="1128" customWidth="1"/>
    <col min="5384" max="5386" width="5.7109375" style="1128" customWidth="1"/>
    <col min="5387" max="5387" width="0.42578125" style="1128" customWidth="1"/>
    <col min="5388" max="5390" width="5.7109375" style="1128" customWidth="1"/>
    <col min="5391" max="5392" width="11.42578125" style="1128"/>
    <col min="5393" max="5393" width="4.7109375" style="1128" customWidth="1"/>
    <col min="5394" max="5394" width="5" style="1128" customWidth="1"/>
    <col min="5395" max="5395" width="2.28515625" style="1128" customWidth="1"/>
    <col min="5396" max="5396" width="26" style="1128" customWidth="1"/>
    <col min="5397" max="5397" width="8" style="1128" customWidth="1"/>
    <col min="5398" max="5398" width="1" style="1128" customWidth="1"/>
    <col min="5399" max="5399" width="6.7109375" style="1128" customWidth="1"/>
    <col min="5400" max="5400" width="1" style="1128" customWidth="1"/>
    <col min="5401" max="5401" width="6.7109375" style="1128" customWidth="1"/>
    <col min="5402" max="5402" width="1" style="1128" customWidth="1"/>
    <col min="5403" max="5403" width="6.7109375" style="1128" customWidth="1"/>
    <col min="5404" max="5404" width="1" style="1128" customWidth="1"/>
    <col min="5405" max="5405" width="6.7109375" style="1128" customWidth="1"/>
    <col min="5406" max="5406" width="1" style="1128" customWidth="1"/>
    <col min="5407" max="5407" width="6.7109375" style="1128" customWidth="1"/>
    <col min="5408" max="5408" width="1" style="1128" customWidth="1"/>
    <col min="5409" max="5410" width="6.7109375" style="1128" customWidth="1"/>
    <col min="5411" max="5632" width="11.42578125" style="1128"/>
    <col min="5633" max="5635" width="0" style="1128" hidden="1" customWidth="1"/>
    <col min="5636" max="5636" width="2.7109375" style="1128" customWidth="1"/>
    <col min="5637" max="5637" width="6" style="1128" customWidth="1"/>
    <col min="5638" max="5638" width="1.140625" style="1128" customWidth="1"/>
    <col min="5639" max="5639" width="63.28515625" style="1128" customWidth="1"/>
    <col min="5640" max="5642" width="5.7109375" style="1128" customWidth="1"/>
    <col min="5643" max="5643" width="0.42578125" style="1128" customWidth="1"/>
    <col min="5644" max="5646" width="5.7109375" style="1128" customWidth="1"/>
    <col min="5647" max="5648" width="11.42578125" style="1128"/>
    <col min="5649" max="5649" width="4.7109375" style="1128" customWidth="1"/>
    <col min="5650" max="5650" width="5" style="1128" customWidth="1"/>
    <col min="5651" max="5651" width="2.28515625" style="1128" customWidth="1"/>
    <col min="5652" max="5652" width="26" style="1128" customWidth="1"/>
    <col min="5653" max="5653" width="8" style="1128" customWidth="1"/>
    <col min="5654" max="5654" width="1" style="1128" customWidth="1"/>
    <col min="5655" max="5655" width="6.7109375" style="1128" customWidth="1"/>
    <col min="5656" max="5656" width="1" style="1128" customWidth="1"/>
    <col min="5657" max="5657" width="6.7109375" style="1128" customWidth="1"/>
    <col min="5658" max="5658" width="1" style="1128" customWidth="1"/>
    <col min="5659" max="5659" width="6.7109375" style="1128" customWidth="1"/>
    <col min="5660" max="5660" width="1" style="1128" customWidth="1"/>
    <col min="5661" max="5661" width="6.7109375" style="1128" customWidth="1"/>
    <col min="5662" max="5662" width="1" style="1128" customWidth="1"/>
    <col min="5663" max="5663" width="6.7109375" style="1128" customWidth="1"/>
    <col min="5664" max="5664" width="1" style="1128" customWidth="1"/>
    <col min="5665" max="5666" width="6.7109375" style="1128" customWidth="1"/>
    <col min="5667" max="5888" width="11.42578125" style="1128"/>
    <col min="5889" max="5891" width="0" style="1128" hidden="1" customWidth="1"/>
    <col min="5892" max="5892" width="2.7109375" style="1128" customWidth="1"/>
    <col min="5893" max="5893" width="6" style="1128" customWidth="1"/>
    <col min="5894" max="5894" width="1.140625" style="1128" customWidth="1"/>
    <col min="5895" max="5895" width="63.28515625" style="1128" customWidth="1"/>
    <col min="5896" max="5898" width="5.7109375" style="1128" customWidth="1"/>
    <col min="5899" max="5899" width="0.42578125" style="1128" customWidth="1"/>
    <col min="5900" max="5902" width="5.7109375" style="1128" customWidth="1"/>
    <col min="5903" max="5904" width="11.42578125" style="1128"/>
    <col min="5905" max="5905" width="4.7109375" style="1128" customWidth="1"/>
    <col min="5906" max="5906" width="5" style="1128" customWidth="1"/>
    <col min="5907" max="5907" width="2.28515625" style="1128" customWidth="1"/>
    <col min="5908" max="5908" width="26" style="1128" customWidth="1"/>
    <col min="5909" max="5909" width="8" style="1128" customWidth="1"/>
    <col min="5910" max="5910" width="1" style="1128" customWidth="1"/>
    <col min="5911" max="5911" width="6.7109375" style="1128" customWidth="1"/>
    <col min="5912" max="5912" width="1" style="1128" customWidth="1"/>
    <col min="5913" max="5913" width="6.7109375" style="1128" customWidth="1"/>
    <col min="5914" max="5914" width="1" style="1128" customWidth="1"/>
    <col min="5915" max="5915" width="6.7109375" style="1128" customWidth="1"/>
    <col min="5916" max="5916" width="1" style="1128" customWidth="1"/>
    <col min="5917" max="5917" width="6.7109375" style="1128" customWidth="1"/>
    <col min="5918" max="5918" width="1" style="1128" customWidth="1"/>
    <col min="5919" max="5919" width="6.7109375" style="1128" customWidth="1"/>
    <col min="5920" max="5920" width="1" style="1128" customWidth="1"/>
    <col min="5921" max="5922" width="6.7109375" style="1128" customWidth="1"/>
    <col min="5923" max="6144" width="11.42578125" style="1128"/>
    <col min="6145" max="6147" width="0" style="1128" hidden="1" customWidth="1"/>
    <col min="6148" max="6148" width="2.7109375" style="1128" customWidth="1"/>
    <col min="6149" max="6149" width="6" style="1128" customWidth="1"/>
    <col min="6150" max="6150" width="1.140625" style="1128" customWidth="1"/>
    <col min="6151" max="6151" width="63.28515625" style="1128" customWidth="1"/>
    <col min="6152" max="6154" width="5.7109375" style="1128" customWidth="1"/>
    <col min="6155" max="6155" width="0.42578125" style="1128" customWidth="1"/>
    <col min="6156" max="6158" width="5.7109375" style="1128" customWidth="1"/>
    <col min="6159" max="6160" width="11.42578125" style="1128"/>
    <col min="6161" max="6161" width="4.7109375" style="1128" customWidth="1"/>
    <col min="6162" max="6162" width="5" style="1128" customWidth="1"/>
    <col min="6163" max="6163" width="2.28515625" style="1128" customWidth="1"/>
    <col min="6164" max="6164" width="26" style="1128" customWidth="1"/>
    <col min="6165" max="6165" width="8" style="1128" customWidth="1"/>
    <col min="6166" max="6166" width="1" style="1128" customWidth="1"/>
    <col min="6167" max="6167" width="6.7109375" style="1128" customWidth="1"/>
    <col min="6168" max="6168" width="1" style="1128" customWidth="1"/>
    <col min="6169" max="6169" width="6.7109375" style="1128" customWidth="1"/>
    <col min="6170" max="6170" width="1" style="1128" customWidth="1"/>
    <col min="6171" max="6171" width="6.7109375" style="1128" customWidth="1"/>
    <col min="6172" max="6172" width="1" style="1128" customWidth="1"/>
    <col min="6173" max="6173" width="6.7109375" style="1128" customWidth="1"/>
    <col min="6174" max="6174" width="1" style="1128" customWidth="1"/>
    <col min="6175" max="6175" width="6.7109375" style="1128" customWidth="1"/>
    <col min="6176" max="6176" width="1" style="1128" customWidth="1"/>
    <col min="6177" max="6178" width="6.7109375" style="1128" customWidth="1"/>
    <col min="6179" max="6400" width="11.42578125" style="1128"/>
    <col min="6401" max="6403" width="0" style="1128" hidden="1" customWidth="1"/>
    <col min="6404" max="6404" width="2.7109375" style="1128" customWidth="1"/>
    <col min="6405" max="6405" width="6" style="1128" customWidth="1"/>
    <col min="6406" max="6406" width="1.140625" style="1128" customWidth="1"/>
    <col min="6407" max="6407" width="63.28515625" style="1128" customWidth="1"/>
    <col min="6408" max="6410" width="5.7109375" style="1128" customWidth="1"/>
    <col min="6411" max="6411" width="0.42578125" style="1128" customWidth="1"/>
    <col min="6412" max="6414" width="5.7109375" style="1128" customWidth="1"/>
    <col min="6415" max="6416" width="11.42578125" style="1128"/>
    <col min="6417" max="6417" width="4.7109375" style="1128" customWidth="1"/>
    <col min="6418" max="6418" width="5" style="1128" customWidth="1"/>
    <col min="6419" max="6419" width="2.28515625" style="1128" customWidth="1"/>
    <col min="6420" max="6420" width="26" style="1128" customWidth="1"/>
    <col min="6421" max="6421" width="8" style="1128" customWidth="1"/>
    <col min="6422" max="6422" width="1" style="1128" customWidth="1"/>
    <col min="6423" max="6423" width="6.7109375" style="1128" customWidth="1"/>
    <col min="6424" max="6424" width="1" style="1128" customWidth="1"/>
    <col min="6425" max="6425" width="6.7109375" style="1128" customWidth="1"/>
    <col min="6426" max="6426" width="1" style="1128" customWidth="1"/>
    <col min="6427" max="6427" width="6.7109375" style="1128" customWidth="1"/>
    <col min="6428" max="6428" width="1" style="1128" customWidth="1"/>
    <col min="6429" max="6429" width="6.7109375" style="1128" customWidth="1"/>
    <col min="6430" max="6430" width="1" style="1128" customWidth="1"/>
    <col min="6431" max="6431" width="6.7109375" style="1128" customWidth="1"/>
    <col min="6432" max="6432" width="1" style="1128" customWidth="1"/>
    <col min="6433" max="6434" width="6.7109375" style="1128" customWidth="1"/>
    <col min="6435" max="6656" width="11.42578125" style="1128"/>
    <col min="6657" max="6659" width="0" style="1128" hidden="1" customWidth="1"/>
    <col min="6660" max="6660" width="2.7109375" style="1128" customWidth="1"/>
    <col min="6661" max="6661" width="6" style="1128" customWidth="1"/>
    <col min="6662" max="6662" width="1.140625" style="1128" customWidth="1"/>
    <col min="6663" max="6663" width="63.28515625" style="1128" customWidth="1"/>
    <col min="6664" max="6666" width="5.7109375" style="1128" customWidth="1"/>
    <col min="6667" max="6667" width="0.42578125" style="1128" customWidth="1"/>
    <col min="6668" max="6670" width="5.7109375" style="1128" customWidth="1"/>
    <col min="6671" max="6672" width="11.42578125" style="1128"/>
    <col min="6673" max="6673" width="4.7109375" style="1128" customWidth="1"/>
    <col min="6674" max="6674" width="5" style="1128" customWidth="1"/>
    <col min="6675" max="6675" width="2.28515625" style="1128" customWidth="1"/>
    <col min="6676" max="6676" width="26" style="1128" customWidth="1"/>
    <col min="6677" max="6677" width="8" style="1128" customWidth="1"/>
    <col min="6678" max="6678" width="1" style="1128" customWidth="1"/>
    <col min="6679" max="6679" width="6.7109375" style="1128" customWidth="1"/>
    <col min="6680" max="6680" width="1" style="1128" customWidth="1"/>
    <col min="6681" max="6681" width="6.7109375" style="1128" customWidth="1"/>
    <col min="6682" max="6682" width="1" style="1128" customWidth="1"/>
    <col min="6683" max="6683" width="6.7109375" style="1128" customWidth="1"/>
    <col min="6684" max="6684" width="1" style="1128" customWidth="1"/>
    <col min="6685" max="6685" width="6.7109375" style="1128" customWidth="1"/>
    <col min="6686" max="6686" width="1" style="1128" customWidth="1"/>
    <col min="6687" max="6687" width="6.7109375" style="1128" customWidth="1"/>
    <col min="6688" max="6688" width="1" style="1128" customWidth="1"/>
    <col min="6689" max="6690" width="6.7109375" style="1128" customWidth="1"/>
    <col min="6691" max="6912" width="11.42578125" style="1128"/>
    <col min="6913" max="6915" width="0" style="1128" hidden="1" customWidth="1"/>
    <col min="6916" max="6916" width="2.7109375" style="1128" customWidth="1"/>
    <col min="6917" max="6917" width="6" style="1128" customWidth="1"/>
    <col min="6918" max="6918" width="1.140625" style="1128" customWidth="1"/>
    <col min="6919" max="6919" width="63.28515625" style="1128" customWidth="1"/>
    <col min="6920" max="6922" width="5.7109375" style="1128" customWidth="1"/>
    <col min="6923" max="6923" width="0.42578125" style="1128" customWidth="1"/>
    <col min="6924" max="6926" width="5.7109375" style="1128" customWidth="1"/>
    <col min="6927" max="6928" width="11.42578125" style="1128"/>
    <col min="6929" max="6929" width="4.7109375" style="1128" customWidth="1"/>
    <col min="6930" max="6930" width="5" style="1128" customWidth="1"/>
    <col min="6931" max="6931" width="2.28515625" style="1128" customWidth="1"/>
    <col min="6932" max="6932" width="26" style="1128" customWidth="1"/>
    <col min="6933" max="6933" width="8" style="1128" customWidth="1"/>
    <col min="6934" max="6934" width="1" style="1128" customWidth="1"/>
    <col min="6935" max="6935" width="6.7109375" style="1128" customWidth="1"/>
    <col min="6936" max="6936" width="1" style="1128" customWidth="1"/>
    <col min="6937" max="6937" width="6.7109375" style="1128" customWidth="1"/>
    <col min="6938" max="6938" width="1" style="1128" customWidth="1"/>
    <col min="6939" max="6939" width="6.7109375" style="1128" customWidth="1"/>
    <col min="6940" max="6940" width="1" style="1128" customWidth="1"/>
    <col min="6941" max="6941" width="6.7109375" style="1128" customWidth="1"/>
    <col min="6942" max="6942" width="1" style="1128" customWidth="1"/>
    <col min="6943" max="6943" width="6.7109375" style="1128" customWidth="1"/>
    <col min="6944" max="6944" width="1" style="1128" customWidth="1"/>
    <col min="6945" max="6946" width="6.7109375" style="1128" customWidth="1"/>
    <col min="6947" max="7168" width="11.42578125" style="1128"/>
    <col min="7169" max="7171" width="0" style="1128" hidden="1" customWidth="1"/>
    <col min="7172" max="7172" width="2.7109375" style="1128" customWidth="1"/>
    <col min="7173" max="7173" width="6" style="1128" customWidth="1"/>
    <col min="7174" max="7174" width="1.140625" style="1128" customWidth="1"/>
    <col min="7175" max="7175" width="63.28515625" style="1128" customWidth="1"/>
    <col min="7176" max="7178" width="5.7109375" style="1128" customWidth="1"/>
    <col min="7179" max="7179" width="0.42578125" style="1128" customWidth="1"/>
    <col min="7180" max="7182" width="5.7109375" style="1128" customWidth="1"/>
    <col min="7183" max="7184" width="11.42578125" style="1128"/>
    <col min="7185" max="7185" width="4.7109375" style="1128" customWidth="1"/>
    <col min="7186" max="7186" width="5" style="1128" customWidth="1"/>
    <col min="7187" max="7187" width="2.28515625" style="1128" customWidth="1"/>
    <col min="7188" max="7188" width="26" style="1128" customWidth="1"/>
    <col min="7189" max="7189" width="8" style="1128" customWidth="1"/>
    <col min="7190" max="7190" width="1" style="1128" customWidth="1"/>
    <col min="7191" max="7191" width="6.7109375" style="1128" customWidth="1"/>
    <col min="7192" max="7192" width="1" style="1128" customWidth="1"/>
    <col min="7193" max="7193" width="6.7109375" style="1128" customWidth="1"/>
    <col min="7194" max="7194" width="1" style="1128" customWidth="1"/>
    <col min="7195" max="7195" width="6.7109375" style="1128" customWidth="1"/>
    <col min="7196" max="7196" width="1" style="1128" customWidth="1"/>
    <col min="7197" max="7197" width="6.7109375" style="1128" customWidth="1"/>
    <col min="7198" max="7198" width="1" style="1128" customWidth="1"/>
    <col min="7199" max="7199" width="6.7109375" style="1128" customWidth="1"/>
    <col min="7200" max="7200" width="1" style="1128" customWidth="1"/>
    <col min="7201" max="7202" width="6.7109375" style="1128" customWidth="1"/>
    <col min="7203" max="7424" width="11.42578125" style="1128"/>
    <col min="7425" max="7427" width="0" style="1128" hidden="1" customWidth="1"/>
    <col min="7428" max="7428" width="2.7109375" style="1128" customWidth="1"/>
    <col min="7429" max="7429" width="6" style="1128" customWidth="1"/>
    <col min="7430" max="7430" width="1.140625" style="1128" customWidth="1"/>
    <col min="7431" max="7431" width="63.28515625" style="1128" customWidth="1"/>
    <col min="7432" max="7434" width="5.7109375" style="1128" customWidth="1"/>
    <col min="7435" max="7435" width="0.42578125" style="1128" customWidth="1"/>
    <col min="7436" max="7438" width="5.7109375" style="1128" customWidth="1"/>
    <col min="7439" max="7440" width="11.42578125" style="1128"/>
    <col min="7441" max="7441" width="4.7109375" style="1128" customWidth="1"/>
    <col min="7442" max="7442" width="5" style="1128" customWidth="1"/>
    <col min="7443" max="7443" width="2.28515625" style="1128" customWidth="1"/>
    <col min="7444" max="7444" width="26" style="1128" customWidth="1"/>
    <col min="7445" max="7445" width="8" style="1128" customWidth="1"/>
    <col min="7446" max="7446" width="1" style="1128" customWidth="1"/>
    <col min="7447" max="7447" width="6.7109375" style="1128" customWidth="1"/>
    <col min="7448" max="7448" width="1" style="1128" customWidth="1"/>
    <col min="7449" max="7449" width="6.7109375" style="1128" customWidth="1"/>
    <col min="7450" max="7450" width="1" style="1128" customWidth="1"/>
    <col min="7451" max="7451" width="6.7109375" style="1128" customWidth="1"/>
    <col min="7452" max="7452" width="1" style="1128" customWidth="1"/>
    <col min="7453" max="7453" width="6.7109375" style="1128" customWidth="1"/>
    <col min="7454" max="7454" width="1" style="1128" customWidth="1"/>
    <col min="7455" max="7455" width="6.7109375" style="1128" customWidth="1"/>
    <col min="7456" max="7456" width="1" style="1128" customWidth="1"/>
    <col min="7457" max="7458" width="6.7109375" style="1128" customWidth="1"/>
    <col min="7459" max="7680" width="11.42578125" style="1128"/>
    <col min="7681" max="7683" width="0" style="1128" hidden="1" customWidth="1"/>
    <col min="7684" max="7684" width="2.7109375" style="1128" customWidth="1"/>
    <col min="7685" max="7685" width="6" style="1128" customWidth="1"/>
    <col min="7686" max="7686" width="1.140625" style="1128" customWidth="1"/>
    <col min="7687" max="7687" width="63.28515625" style="1128" customWidth="1"/>
    <col min="7688" max="7690" width="5.7109375" style="1128" customWidth="1"/>
    <col min="7691" max="7691" width="0.42578125" style="1128" customWidth="1"/>
    <col min="7692" max="7694" width="5.7109375" style="1128" customWidth="1"/>
    <col min="7695" max="7696" width="11.42578125" style="1128"/>
    <col min="7697" max="7697" width="4.7109375" style="1128" customWidth="1"/>
    <col min="7698" max="7698" width="5" style="1128" customWidth="1"/>
    <col min="7699" max="7699" width="2.28515625" style="1128" customWidth="1"/>
    <col min="7700" max="7700" width="26" style="1128" customWidth="1"/>
    <col min="7701" max="7701" width="8" style="1128" customWidth="1"/>
    <col min="7702" max="7702" width="1" style="1128" customWidth="1"/>
    <col min="7703" max="7703" width="6.7109375" style="1128" customWidth="1"/>
    <col min="7704" max="7704" width="1" style="1128" customWidth="1"/>
    <col min="7705" max="7705" width="6.7109375" style="1128" customWidth="1"/>
    <col min="7706" max="7706" width="1" style="1128" customWidth="1"/>
    <col min="7707" max="7707" width="6.7109375" style="1128" customWidth="1"/>
    <col min="7708" max="7708" width="1" style="1128" customWidth="1"/>
    <col min="7709" max="7709" width="6.7109375" style="1128" customWidth="1"/>
    <col min="7710" max="7710" width="1" style="1128" customWidth="1"/>
    <col min="7711" max="7711" width="6.7109375" style="1128" customWidth="1"/>
    <col min="7712" max="7712" width="1" style="1128" customWidth="1"/>
    <col min="7713" max="7714" width="6.7109375" style="1128" customWidth="1"/>
    <col min="7715" max="7936" width="11.42578125" style="1128"/>
    <col min="7937" max="7939" width="0" style="1128" hidden="1" customWidth="1"/>
    <col min="7940" max="7940" width="2.7109375" style="1128" customWidth="1"/>
    <col min="7941" max="7941" width="6" style="1128" customWidth="1"/>
    <col min="7942" max="7942" width="1.140625" style="1128" customWidth="1"/>
    <col min="7943" max="7943" width="63.28515625" style="1128" customWidth="1"/>
    <col min="7944" max="7946" width="5.7109375" style="1128" customWidth="1"/>
    <col min="7947" max="7947" width="0.42578125" style="1128" customWidth="1"/>
    <col min="7948" max="7950" width="5.7109375" style="1128" customWidth="1"/>
    <col min="7951" max="7952" width="11.42578125" style="1128"/>
    <col min="7953" max="7953" width="4.7109375" style="1128" customWidth="1"/>
    <col min="7954" max="7954" width="5" style="1128" customWidth="1"/>
    <col min="7955" max="7955" width="2.28515625" style="1128" customWidth="1"/>
    <col min="7956" max="7956" width="26" style="1128" customWidth="1"/>
    <col min="7957" max="7957" width="8" style="1128" customWidth="1"/>
    <col min="7958" max="7958" width="1" style="1128" customWidth="1"/>
    <col min="7959" max="7959" width="6.7109375" style="1128" customWidth="1"/>
    <col min="7960" max="7960" width="1" style="1128" customWidth="1"/>
    <col min="7961" max="7961" width="6.7109375" style="1128" customWidth="1"/>
    <col min="7962" max="7962" width="1" style="1128" customWidth="1"/>
    <col min="7963" max="7963" width="6.7109375" style="1128" customWidth="1"/>
    <col min="7964" max="7964" width="1" style="1128" customWidth="1"/>
    <col min="7965" max="7965" width="6.7109375" style="1128" customWidth="1"/>
    <col min="7966" max="7966" width="1" style="1128" customWidth="1"/>
    <col min="7967" max="7967" width="6.7109375" style="1128" customWidth="1"/>
    <col min="7968" max="7968" width="1" style="1128" customWidth="1"/>
    <col min="7969" max="7970" width="6.7109375" style="1128" customWidth="1"/>
    <col min="7971" max="8192" width="11.42578125" style="1128"/>
    <col min="8193" max="8195" width="0" style="1128" hidden="1" customWidth="1"/>
    <col min="8196" max="8196" width="2.7109375" style="1128" customWidth="1"/>
    <col min="8197" max="8197" width="6" style="1128" customWidth="1"/>
    <col min="8198" max="8198" width="1.140625" style="1128" customWidth="1"/>
    <col min="8199" max="8199" width="63.28515625" style="1128" customWidth="1"/>
    <col min="8200" max="8202" width="5.7109375" style="1128" customWidth="1"/>
    <col min="8203" max="8203" width="0.42578125" style="1128" customWidth="1"/>
    <col min="8204" max="8206" width="5.7109375" style="1128" customWidth="1"/>
    <col min="8207" max="8208" width="11.42578125" style="1128"/>
    <col min="8209" max="8209" width="4.7109375" style="1128" customWidth="1"/>
    <col min="8210" max="8210" width="5" style="1128" customWidth="1"/>
    <col min="8211" max="8211" width="2.28515625" style="1128" customWidth="1"/>
    <col min="8212" max="8212" width="26" style="1128" customWidth="1"/>
    <col min="8213" max="8213" width="8" style="1128" customWidth="1"/>
    <col min="8214" max="8214" width="1" style="1128" customWidth="1"/>
    <col min="8215" max="8215" width="6.7109375" style="1128" customWidth="1"/>
    <col min="8216" max="8216" width="1" style="1128" customWidth="1"/>
    <col min="8217" max="8217" width="6.7109375" style="1128" customWidth="1"/>
    <col min="8218" max="8218" width="1" style="1128" customWidth="1"/>
    <col min="8219" max="8219" width="6.7109375" style="1128" customWidth="1"/>
    <col min="8220" max="8220" width="1" style="1128" customWidth="1"/>
    <col min="8221" max="8221" width="6.7109375" style="1128" customWidth="1"/>
    <col min="8222" max="8222" width="1" style="1128" customWidth="1"/>
    <col min="8223" max="8223" width="6.7109375" style="1128" customWidth="1"/>
    <col min="8224" max="8224" width="1" style="1128" customWidth="1"/>
    <col min="8225" max="8226" width="6.7109375" style="1128" customWidth="1"/>
    <col min="8227" max="8448" width="11.42578125" style="1128"/>
    <col min="8449" max="8451" width="0" style="1128" hidden="1" customWidth="1"/>
    <col min="8452" max="8452" width="2.7109375" style="1128" customWidth="1"/>
    <col min="8453" max="8453" width="6" style="1128" customWidth="1"/>
    <col min="8454" max="8454" width="1.140625" style="1128" customWidth="1"/>
    <col min="8455" max="8455" width="63.28515625" style="1128" customWidth="1"/>
    <col min="8456" max="8458" width="5.7109375" style="1128" customWidth="1"/>
    <col min="8459" max="8459" width="0.42578125" style="1128" customWidth="1"/>
    <col min="8460" max="8462" width="5.7109375" style="1128" customWidth="1"/>
    <col min="8463" max="8464" width="11.42578125" style="1128"/>
    <col min="8465" max="8465" width="4.7109375" style="1128" customWidth="1"/>
    <col min="8466" max="8466" width="5" style="1128" customWidth="1"/>
    <col min="8467" max="8467" width="2.28515625" style="1128" customWidth="1"/>
    <col min="8468" max="8468" width="26" style="1128" customWidth="1"/>
    <col min="8469" max="8469" width="8" style="1128" customWidth="1"/>
    <col min="8470" max="8470" width="1" style="1128" customWidth="1"/>
    <col min="8471" max="8471" width="6.7109375" style="1128" customWidth="1"/>
    <col min="8472" max="8472" width="1" style="1128" customWidth="1"/>
    <col min="8473" max="8473" width="6.7109375" style="1128" customWidth="1"/>
    <col min="8474" max="8474" width="1" style="1128" customWidth="1"/>
    <col min="8475" max="8475" width="6.7109375" style="1128" customWidth="1"/>
    <col min="8476" max="8476" width="1" style="1128" customWidth="1"/>
    <col min="8477" max="8477" width="6.7109375" style="1128" customWidth="1"/>
    <col min="8478" max="8478" width="1" style="1128" customWidth="1"/>
    <col min="8479" max="8479" width="6.7109375" style="1128" customWidth="1"/>
    <col min="8480" max="8480" width="1" style="1128" customWidth="1"/>
    <col min="8481" max="8482" width="6.7109375" style="1128" customWidth="1"/>
    <col min="8483" max="8704" width="11.42578125" style="1128"/>
    <col min="8705" max="8707" width="0" style="1128" hidden="1" customWidth="1"/>
    <col min="8708" max="8708" width="2.7109375" style="1128" customWidth="1"/>
    <col min="8709" max="8709" width="6" style="1128" customWidth="1"/>
    <col min="8710" max="8710" width="1.140625" style="1128" customWidth="1"/>
    <col min="8711" max="8711" width="63.28515625" style="1128" customWidth="1"/>
    <col min="8712" max="8714" width="5.7109375" style="1128" customWidth="1"/>
    <col min="8715" max="8715" width="0.42578125" style="1128" customWidth="1"/>
    <col min="8716" max="8718" width="5.7109375" style="1128" customWidth="1"/>
    <col min="8719" max="8720" width="11.42578125" style="1128"/>
    <col min="8721" max="8721" width="4.7109375" style="1128" customWidth="1"/>
    <col min="8722" max="8722" width="5" style="1128" customWidth="1"/>
    <col min="8723" max="8723" width="2.28515625" style="1128" customWidth="1"/>
    <col min="8724" max="8724" width="26" style="1128" customWidth="1"/>
    <col min="8725" max="8725" width="8" style="1128" customWidth="1"/>
    <col min="8726" max="8726" width="1" style="1128" customWidth="1"/>
    <col min="8727" max="8727" width="6.7109375" style="1128" customWidth="1"/>
    <col min="8728" max="8728" width="1" style="1128" customWidth="1"/>
    <col min="8729" max="8729" width="6.7109375" style="1128" customWidth="1"/>
    <col min="8730" max="8730" width="1" style="1128" customWidth="1"/>
    <col min="8731" max="8731" width="6.7109375" style="1128" customWidth="1"/>
    <col min="8732" max="8732" width="1" style="1128" customWidth="1"/>
    <col min="8733" max="8733" width="6.7109375" style="1128" customWidth="1"/>
    <col min="8734" max="8734" width="1" style="1128" customWidth="1"/>
    <col min="8735" max="8735" width="6.7109375" style="1128" customWidth="1"/>
    <col min="8736" max="8736" width="1" style="1128" customWidth="1"/>
    <col min="8737" max="8738" width="6.7109375" style="1128" customWidth="1"/>
    <col min="8739" max="8960" width="11.42578125" style="1128"/>
    <col min="8961" max="8963" width="0" style="1128" hidden="1" customWidth="1"/>
    <col min="8964" max="8964" width="2.7109375" style="1128" customWidth="1"/>
    <col min="8965" max="8965" width="6" style="1128" customWidth="1"/>
    <col min="8966" max="8966" width="1.140625" style="1128" customWidth="1"/>
    <col min="8967" max="8967" width="63.28515625" style="1128" customWidth="1"/>
    <col min="8968" max="8970" width="5.7109375" style="1128" customWidth="1"/>
    <col min="8971" max="8971" width="0.42578125" style="1128" customWidth="1"/>
    <col min="8972" max="8974" width="5.7109375" style="1128" customWidth="1"/>
    <col min="8975" max="8976" width="11.42578125" style="1128"/>
    <col min="8977" max="8977" width="4.7109375" style="1128" customWidth="1"/>
    <col min="8978" max="8978" width="5" style="1128" customWidth="1"/>
    <col min="8979" max="8979" width="2.28515625" style="1128" customWidth="1"/>
    <col min="8980" max="8980" width="26" style="1128" customWidth="1"/>
    <col min="8981" max="8981" width="8" style="1128" customWidth="1"/>
    <col min="8982" max="8982" width="1" style="1128" customWidth="1"/>
    <col min="8983" max="8983" width="6.7109375" style="1128" customWidth="1"/>
    <col min="8984" max="8984" width="1" style="1128" customWidth="1"/>
    <col min="8985" max="8985" width="6.7109375" style="1128" customWidth="1"/>
    <col min="8986" max="8986" width="1" style="1128" customWidth="1"/>
    <col min="8987" max="8987" width="6.7109375" style="1128" customWidth="1"/>
    <col min="8988" max="8988" width="1" style="1128" customWidth="1"/>
    <col min="8989" max="8989" width="6.7109375" style="1128" customWidth="1"/>
    <col min="8990" max="8990" width="1" style="1128" customWidth="1"/>
    <col min="8991" max="8991" width="6.7109375" style="1128" customWidth="1"/>
    <col min="8992" max="8992" width="1" style="1128" customWidth="1"/>
    <col min="8993" max="8994" width="6.7109375" style="1128" customWidth="1"/>
    <col min="8995" max="9216" width="11.42578125" style="1128"/>
    <col min="9217" max="9219" width="0" style="1128" hidden="1" customWidth="1"/>
    <col min="9220" max="9220" width="2.7109375" style="1128" customWidth="1"/>
    <col min="9221" max="9221" width="6" style="1128" customWidth="1"/>
    <col min="9222" max="9222" width="1.140625" style="1128" customWidth="1"/>
    <col min="9223" max="9223" width="63.28515625" style="1128" customWidth="1"/>
    <col min="9224" max="9226" width="5.7109375" style="1128" customWidth="1"/>
    <col min="9227" max="9227" width="0.42578125" style="1128" customWidth="1"/>
    <col min="9228" max="9230" width="5.7109375" style="1128" customWidth="1"/>
    <col min="9231" max="9232" width="11.42578125" style="1128"/>
    <col min="9233" max="9233" width="4.7109375" style="1128" customWidth="1"/>
    <col min="9234" max="9234" width="5" style="1128" customWidth="1"/>
    <col min="9235" max="9235" width="2.28515625" style="1128" customWidth="1"/>
    <col min="9236" max="9236" width="26" style="1128" customWidth="1"/>
    <col min="9237" max="9237" width="8" style="1128" customWidth="1"/>
    <col min="9238" max="9238" width="1" style="1128" customWidth="1"/>
    <col min="9239" max="9239" width="6.7109375" style="1128" customWidth="1"/>
    <col min="9240" max="9240" width="1" style="1128" customWidth="1"/>
    <col min="9241" max="9241" width="6.7109375" style="1128" customWidth="1"/>
    <col min="9242" max="9242" width="1" style="1128" customWidth="1"/>
    <col min="9243" max="9243" width="6.7109375" style="1128" customWidth="1"/>
    <col min="9244" max="9244" width="1" style="1128" customWidth="1"/>
    <col min="9245" max="9245" width="6.7109375" style="1128" customWidth="1"/>
    <col min="9246" max="9246" width="1" style="1128" customWidth="1"/>
    <col min="9247" max="9247" width="6.7109375" style="1128" customWidth="1"/>
    <col min="9248" max="9248" width="1" style="1128" customWidth="1"/>
    <col min="9249" max="9250" width="6.7109375" style="1128" customWidth="1"/>
    <col min="9251" max="9472" width="11.42578125" style="1128"/>
    <col min="9473" max="9475" width="0" style="1128" hidden="1" customWidth="1"/>
    <col min="9476" max="9476" width="2.7109375" style="1128" customWidth="1"/>
    <col min="9477" max="9477" width="6" style="1128" customWidth="1"/>
    <col min="9478" max="9478" width="1.140625" style="1128" customWidth="1"/>
    <col min="9479" max="9479" width="63.28515625" style="1128" customWidth="1"/>
    <col min="9480" max="9482" width="5.7109375" style="1128" customWidth="1"/>
    <col min="9483" max="9483" width="0.42578125" style="1128" customWidth="1"/>
    <col min="9484" max="9486" width="5.7109375" style="1128" customWidth="1"/>
    <col min="9487" max="9488" width="11.42578125" style="1128"/>
    <col min="9489" max="9489" width="4.7109375" style="1128" customWidth="1"/>
    <col min="9490" max="9490" width="5" style="1128" customWidth="1"/>
    <col min="9491" max="9491" width="2.28515625" style="1128" customWidth="1"/>
    <col min="9492" max="9492" width="26" style="1128" customWidth="1"/>
    <col min="9493" max="9493" width="8" style="1128" customWidth="1"/>
    <col min="9494" max="9494" width="1" style="1128" customWidth="1"/>
    <col min="9495" max="9495" width="6.7109375" style="1128" customWidth="1"/>
    <col min="9496" max="9496" width="1" style="1128" customWidth="1"/>
    <col min="9497" max="9497" width="6.7109375" style="1128" customWidth="1"/>
    <col min="9498" max="9498" width="1" style="1128" customWidth="1"/>
    <col min="9499" max="9499" width="6.7109375" style="1128" customWidth="1"/>
    <col min="9500" max="9500" width="1" style="1128" customWidth="1"/>
    <col min="9501" max="9501" width="6.7109375" style="1128" customWidth="1"/>
    <col min="9502" max="9502" width="1" style="1128" customWidth="1"/>
    <col min="9503" max="9503" width="6.7109375" style="1128" customWidth="1"/>
    <col min="9504" max="9504" width="1" style="1128" customWidth="1"/>
    <col min="9505" max="9506" width="6.7109375" style="1128" customWidth="1"/>
    <col min="9507" max="9728" width="11.42578125" style="1128"/>
    <col min="9729" max="9731" width="0" style="1128" hidden="1" customWidth="1"/>
    <col min="9732" max="9732" width="2.7109375" style="1128" customWidth="1"/>
    <col min="9733" max="9733" width="6" style="1128" customWidth="1"/>
    <col min="9734" max="9734" width="1.140625" style="1128" customWidth="1"/>
    <col min="9735" max="9735" width="63.28515625" style="1128" customWidth="1"/>
    <col min="9736" max="9738" width="5.7109375" style="1128" customWidth="1"/>
    <col min="9739" max="9739" width="0.42578125" style="1128" customWidth="1"/>
    <col min="9740" max="9742" width="5.7109375" style="1128" customWidth="1"/>
    <col min="9743" max="9744" width="11.42578125" style="1128"/>
    <col min="9745" max="9745" width="4.7109375" style="1128" customWidth="1"/>
    <col min="9746" max="9746" width="5" style="1128" customWidth="1"/>
    <col min="9747" max="9747" width="2.28515625" style="1128" customWidth="1"/>
    <col min="9748" max="9748" width="26" style="1128" customWidth="1"/>
    <col min="9749" max="9749" width="8" style="1128" customWidth="1"/>
    <col min="9750" max="9750" width="1" style="1128" customWidth="1"/>
    <col min="9751" max="9751" width="6.7109375" style="1128" customWidth="1"/>
    <col min="9752" max="9752" width="1" style="1128" customWidth="1"/>
    <col min="9753" max="9753" width="6.7109375" style="1128" customWidth="1"/>
    <col min="9754" max="9754" width="1" style="1128" customWidth="1"/>
    <col min="9755" max="9755" width="6.7109375" style="1128" customWidth="1"/>
    <col min="9756" max="9756" width="1" style="1128" customWidth="1"/>
    <col min="9757" max="9757" width="6.7109375" style="1128" customWidth="1"/>
    <col min="9758" max="9758" width="1" style="1128" customWidth="1"/>
    <col min="9759" max="9759" width="6.7109375" style="1128" customWidth="1"/>
    <col min="9760" max="9760" width="1" style="1128" customWidth="1"/>
    <col min="9761" max="9762" width="6.7109375" style="1128" customWidth="1"/>
    <col min="9763" max="9984" width="11.42578125" style="1128"/>
    <col min="9985" max="9987" width="0" style="1128" hidden="1" customWidth="1"/>
    <col min="9988" max="9988" width="2.7109375" style="1128" customWidth="1"/>
    <col min="9989" max="9989" width="6" style="1128" customWidth="1"/>
    <col min="9990" max="9990" width="1.140625" style="1128" customWidth="1"/>
    <col min="9991" max="9991" width="63.28515625" style="1128" customWidth="1"/>
    <col min="9992" max="9994" width="5.7109375" style="1128" customWidth="1"/>
    <col min="9995" max="9995" width="0.42578125" style="1128" customWidth="1"/>
    <col min="9996" max="9998" width="5.7109375" style="1128" customWidth="1"/>
    <col min="9999" max="10000" width="11.42578125" style="1128"/>
    <col min="10001" max="10001" width="4.7109375" style="1128" customWidth="1"/>
    <col min="10002" max="10002" width="5" style="1128" customWidth="1"/>
    <col min="10003" max="10003" width="2.28515625" style="1128" customWidth="1"/>
    <col min="10004" max="10004" width="26" style="1128" customWidth="1"/>
    <col min="10005" max="10005" width="8" style="1128" customWidth="1"/>
    <col min="10006" max="10006" width="1" style="1128" customWidth="1"/>
    <col min="10007" max="10007" width="6.7109375" style="1128" customWidth="1"/>
    <col min="10008" max="10008" width="1" style="1128" customWidth="1"/>
    <col min="10009" max="10009" width="6.7109375" style="1128" customWidth="1"/>
    <col min="10010" max="10010" width="1" style="1128" customWidth="1"/>
    <col min="10011" max="10011" width="6.7109375" style="1128" customWidth="1"/>
    <col min="10012" max="10012" width="1" style="1128" customWidth="1"/>
    <col min="10013" max="10013" width="6.7109375" style="1128" customWidth="1"/>
    <col min="10014" max="10014" width="1" style="1128" customWidth="1"/>
    <col min="10015" max="10015" width="6.7109375" style="1128" customWidth="1"/>
    <col min="10016" max="10016" width="1" style="1128" customWidth="1"/>
    <col min="10017" max="10018" width="6.7109375" style="1128" customWidth="1"/>
    <col min="10019" max="10240" width="11.42578125" style="1128"/>
    <col min="10241" max="10243" width="0" style="1128" hidden="1" customWidth="1"/>
    <col min="10244" max="10244" width="2.7109375" style="1128" customWidth="1"/>
    <col min="10245" max="10245" width="6" style="1128" customWidth="1"/>
    <col min="10246" max="10246" width="1.140625" style="1128" customWidth="1"/>
    <col min="10247" max="10247" width="63.28515625" style="1128" customWidth="1"/>
    <col min="10248" max="10250" width="5.7109375" style="1128" customWidth="1"/>
    <col min="10251" max="10251" width="0.42578125" style="1128" customWidth="1"/>
    <col min="10252" max="10254" width="5.7109375" style="1128" customWidth="1"/>
    <col min="10255" max="10256" width="11.42578125" style="1128"/>
    <col min="10257" max="10257" width="4.7109375" style="1128" customWidth="1"/>
    <col min="10258" max="10258" width="5" style="1128" customWidth="1"/>
    <col min="10259" max="10259" width="2.28515625" style="1128" customWidth="1"/>
    <col min="10260" max="10260" width="26" style="1128" customWidth="1"/>
    <col min="10261" max="10261" width="8" style="1128" customWidth="1"/>
    <col min="10262" max="10262" width="1" style="1128" customWidth="1"/>
    <col min="10263" max="10263" width="6.7109375" style="1128" customWidth="1"/>
    <col min="10264" max="10264" width="1" style="1128" customWidth="1"/>
    <col min="10265" max="10265" width="6.7109375" style="1128" customWidth="1"/>
    <col min="10266" max="10266" width="1" style="1128" customWidth="1"/>
    <col min="10267" max="10267" width="6.7109375" style="1128" customWidth="1"/>
    <col min="10268" max="10268" width="1" style="1128" customWidth="1"/>
    <col min="10269" max="10269" width="6.7109375" style="1128" customWidth="1"/>
    <col min="10270" max="10270" width="1" style="1128" customWidth="1"/>
    <col min="10271" max="10271" width="6.7109375" style="1128" customWidth="1"/>
    <col min="10272" max="10272" width="1" style="1128" customWidth="1"/>
    <col min="10273" max="10274" width="6.7109375" style="1128" customWidth="1"/>
    <col min="10275" max="10496" width="11.42578125" style="1128"/>
    <col min="10497" max="10499" width="0" style="1128" hidden="1" customWidth="1"/>
    <col min="10500" max="10500" width="2.7109375" style="1128" customWidth="1"/>
    <col min="10501" max="10501" width="6" style="1128" customWidth="1"/>
    <col min="10502" max="10502" width="1.140625" style="1128" customWidth="1"/>
    <col min="10503" max="10503" width="63.28515625" style="1128" customWidth="1"/>
    <col min="10504" max="10506" width="5.7109375" style="1128" customWidth="1"/>
    <col min="10507" max="10507" width="0.42578125" style="1128" customWidth="1"/>
    <col min="10508" max="10510" width="5.7109375" style="1128" customWidth="1"/>
    <col min="10511" max="10512" width="11.42578125" style="1128"/>
    <col min="10513" max="10513" width="4.7109375" style="1128" customWidth="1"/>
    <col min="10514" max="10514" width="5" style="1128" customWidth="1"/>
    <col min="10515" max="10515" width="2.28515625" style="1128" customWidth="1"/>
    <col min="10516" max="10516" width="26" style="1128" customWidth="1"/>
    <col min="10517" max="10517" width="8" style="1128" customWidth="1"/>
    <col min="10518" max="10518" width="1" style="1128" customWidth="1"/>
    <col min="10519" max="10519" width="6.7109375" style="1128" customWidth="1"/>
    <col min="10520" max="10520" width="1" style="1128" customWidth="1"/>
    <col min="10521" max="10521" width="6.7109375" style="1128" customWidth="1"/>
    <col min="10522" max="10522" width="1" style="1128" customWidth="1"/>
    <col min="10523" max="10523" width="6.7109375" style="1128" customWidth="1"/>
    <col min="10524" max="10524" width="1" style="1128" customWidth="1"/>
    <col min="10525" max="10525" width="6.7109375" style="1128" customWidth="1"/>
    <col min="10526" max="10526" width="1" style="1128" customWidth="1"/>
    <col min="10527" max="10527" width="6.7109375" style="1128" customWidth="1"/>
    <col min="10528" max="10528" width="1" style="1128" customWidth="1"/>
    <col min="10529" max="10530" width="6.7109375" style="1128" customWidth="1"/>
    <col min="10531" max="10752" width="11.42578125" style="1128"/>
    <col min="10753" max="10755" width="0" style="1128" hidden="1" customWidth="1"/>
    <col min="10756" max="10756" width="2.7109375" style="1128" customWidth="1"/>
    <col min="10757" max="10757" width="6" style="1128" customWidth="1"/>
    <col min="10758" max="10758" width="1.140625" style="1128" customWidth="1"/>
    <col min="10759" max="10759" width="63.28515625" style="1128" customWidth="1"/>
    <col min="10760" max="10762" width="5.7109375" style="1128" customWidth="1"/>
    <col min="10763" max="10763" width="0.42578125" style="1128" customWidth="1"/>
    <col min="10764" max="10766" width="5.7109375" style="1128" customWidth="1"/>
    <col min="10767" max="10768" width="11.42578125" style="1128"/>
    <col min="10769" max="10769" width="4.7109375" style="1128" customWidth="1"/>
    <col min="10770" max="10770" width="5" style="1128" customWidth="1"/>
    <col min="10771" max="10771" width="2.28515625" style="1128" customWidth="1"/>
    <col min="10772" max="10772" width="26" style="1128" customWidth="1"/>
    <col min="10773" max="10773" width="8" style="1128" customWidth="1"/>
    <col min="10774" max="10774" width="1" style="1128" customWidth="1"/>
    <col min="10775" max="10775" width="6.7109375" style="1128" customWidth="1"/>
    <col min="10776" max="10776" width="1" style="1128" customWidth="1"/>
    <col min="10777" max="10777" width="6.7109375" style="1128" customWidth="1"/>
    <col min="10778" max="10778" width="1" style="1128" customWidth="1"/>
    <col min="10779" max="10779" width="6.7109375" style="1128" customWidth="1"/>
    <col min="10780" max="10780" width="1" style="1128" customWidth="1"/>
    <col min="10781" max="10781" width="6.7109375" style="1128" customWidth="1"/>
    <col min="10782" max="10782" width="1" style="1128" customWidth="1"/>
    <col min="10783" max="10783" width="6.7109375" style="1128" customWidth="1"/>
    <col min="10784" max="10784" width="1" style="1128" customWidth="1"/>
    <col min="10785" max="10786" width="6.7109375" style="1128" customWidth="1"/>
    <col min="10787" max="11008" width="11.42578125" style="1128"/>
    <col min="11009" max="11011" width="0" style="1128" hidden="1" customWidth="1"/>
    <col min="11012" max="11012" width="2.7109375" style="1128" customWidth="1"/>
    <col min="11013" max="11013" width="6" style="1128" customWidth="1"/>
    <col min="11014" max="11014" width="1.140625" style="1128" customWidth="1"/>
    <col min="11015" max="11015" width="63.28515625" style="1128" customWidth="1"/>
    <col min="11016" max="11018" width="5.7109375" style="1128" customWidth="1"/>
    <col min="11019" max="11019" width="0.42578125" style="1128" customWidth="1"/>
    <col min="11020" max="11022" width="5.7109375" style="1128" customWidth="1"/>
    <col min="11023" max="11024" width="11.42578125" style="1128"/>
    <col min="11025" max="11025" width="4.7109375" style="1128" customWidth="1"/>
    <col min="11026" max="11026" width="5" style="1128" customWidth="1"/>
    <col min="11027" max="11027" width="2.28515625" style="1128" customWidth="1"/>
    <col min="11028" max="11028" width="26" style="1128" customWidth="1"/>
    <col min="11029" max="11029" width="8" style="1128" customWidth="1"/>
    <col min="11030" max="11030" width="1" style="1128" customWidth="1"/>
    <col min="11031" max="11031" width="6.7109375" style="1128" customWidth="1"/>
    <col min="11032" max="11032" width="1" style="1128" customWidth="1"/>
    <col min="11033" max="11033" width="6.7109375" style="1128" customWidth="1"/>
    <col min="11034" max="11034" width="1" style="1128" customWidth="1"/>
    <col min="11035" max="11035" width="6.7109375" style="1128" customWidth="1"/>
    <col min="11036" max="11036" width="1" style="1128" customWidth="1"/>
    <col min="11037" max="11037" width="6.7109375" style="1128" customWidth="1"/>
    <col min="11038" max="11038" width="1" style="1128" customWidth="1"/>
    <col min="11039" max="11039" width="6.7109375" style="1128" customWidth="1"/>
    <col min="11040" max="11040" width="1" style="1128" customWidth="1"/>
    <col min="11041" max="11042" width="6.7109375" style="1128" customWidth="1"/>
    <col min="11043" max="11264" width="11.42578125" style="1128"/>
    <col min="11265" max="11267" width="0" style="1128" hidden="1" customWidth="1"/>
    <col min="11268" max="11268" width="2.7109375" style="1128" customWidth="1"/>
    <col min="11269" max="11269" width="6" style="1128" customWidth="1"/>
    <col min="11270" max="11270" width="1.140625" style="1128" customWidth="1"/>
    <col min="11271" max="11271" width="63.28515625" style="1128" customWidth="1"/>
    <col min="11272" max="11274" width="5.7109375" style="1128" customWidth="1"/>
    <col min="11275" max="11275" width="0.42578125" style="1128" customWidth="1"/>
    <col min="11276" max="11278" width="5.7109375" style="1128" customWidth="1"/>
    <col min="11279" max="11280" width="11.42578125" style="1128"/>
    <col min="11281" max="11281" width="4.7109375" style="1128" customWidth="1"/>
    <col min="11282" max="11282" width="5" style="1128" customWidth="1"/>
    <col min="11283" max="11283" width="2.28515625" style="1128" customWidth="1"/>
    <col min="11284" max="11284" width="26" style="1128" customWidth="1"/>
    <col min="11285" max="11285" width="8" style="1128" customWidth="1"/>
    <col min="11286" max="11286" width="1" style="1128" customWidth="1"/>
    <col min="11287" max="11287" width="6.7109375" style="1128" customWidth="1"/>
    <col min="11288" max="11288" width="1" style="1128" customWidth="1"/>
    <col min="11289" max="11289" width="6.7109375" style="1128" customWidth="1"/>
    <col min="11290" max="11290" width="1" style="1128" customWidth="1"/>
    <col min="11291" max="11291" width="6.7109375" style="1128" customWidth="1"/>
    <col min="11292" max="11292" width="1" style="1128" customWidth="1"/>
    <col min="11293" max="11293" width="6.7109375" style="1128" customWidth="1"/>
    <col min="11294" max="11294" width="1" style="1128" customWidth="1"/>
    <col min="11295" max="11295" width="6.7109375" style="1128" customWidth="1"/>
    <col min="11296" max="11296" width="1" style="1128" customWidth="1"/>
    <col min="11297" max="11298" width="6.7109375" style="1128" customWidth="1"/>
    <col min="11299" max="11520" width="11.42578125" style="1128"/>
    <col min="11521" max="11523" width="0" style="1128" hidden="1" customWidth="1"/>
    <col min="11524" max="11524" width="2.7109375" style="1128" customWidth="1"/>
    <col min="11525" max="11525" width="6" style="1128" customWidth="1"/>
    <col min="11526" max="11526" width="1.140625" style="1128" customWidth="1"/>
    <col min="11527" max="11527" width="63.28515625" style="1128" customWidth="1"/>
    <col min="11528" max="11530" width="5.7109375" style="1128" customWidth="1"/>
    <col min="11531" max="11531" width="0.42578125" style="1128" customWidth="1"/>
    <col min="11532" max="11534" width="5.7109375" style="1128" customWidth="1"/>
    <col min="11535" max="11536" width="11.42578125" style="1128"/>
    <col min="11537" max="11537" width="4.7109375" style="1128" customWidth="1"/>
    <col min="11538" max="11538" width="5" style="1128" customWidth="1"/>
    <col min="11539" max="11539" width="2.28515625" style="1128" customWidth="1"/>
    <col min="11540" max="11540" width="26" style="1128" customWidth="1"/>
    <col min="11541" max="11541" width="8" style="1128" customWidth="1"/>
    <col min="11542" max="11542" width="1" style="1128" customWidth="1"/>
    <col min="11543" max="11543" width="6.7109375" style="1128" customWidth="1"/>
    <col min="11544" max="11544" width="1" style="1128" customWidth="1"/>
    <col min="11545" max="11545" width="6.7109375" style="1128" customWidth="1"/>
    <col min="11546" max="11546" width="1" style="1128" customWidth="1"/>
    <col min="11547" max="11547" width="6.7109375" style="1128" customWidth="1"/>
    <col min="11548" max="11548" width="1" style="1128" customWidth="1"/>
    <col min="11549" max="11549" width="6.7109375" style="1128" customWidth="1"/>
    <col min="11550" max="11550" width="1" style="1128" customWidth="1"/>
    <col min="11551" max="11551" width="6.7109375" style="1128" customWidth="1"/>
    <col min="11552" max="11552" width="1" style="1128" customWidth="1"/>
    <col min="11553" max="11554" width="6.7109375" style="1128" customWidth="1"/>
    <col min="11555" max="11776" width="11.42578125" style="1128"/>
    <col min="11777" max="11779" width="0" style="1128" hidden="1" customWidth="1"/>
    <col min="11780" max="11780" width="2.7109375" style="1128" customWidth="1"/>
    <col min="11781" max="11781" width="6" style="1128" customWidth="1"/>
    <col min="11782" max="11782" width="1.140625" style="1128" customWidth="1"/>
    <col min="11783" max="11783" width="63.28515625" style="1128" customWidth="1"/>
    <col min="11784" max="11786" width="5.7109375" style="1128" customWidth="1"/>
    <col min="11787" max="11787" width="0.42578125" style="1128" customWidth="1"/>
    <col min="11788" max="11790" width="5.7109375" style="1128" customWidth="1"/>
    <col min="11791" max="11792" width="11.42578125" style="1128"/>
    <col min="11793" max="11793" width="4.7109375" style="1128" customWidth="1"/>
    <col min="11794" max="11794" width="5" style="1128" customWidth="1"/>
    <col min="11795" max="11795" width="2.28515625" style="1128" customWidth="1"/>
    <col min="11796" max="11796" width="26" style="1128" customWidth="1"/>
    <col min="11797" max="11797" width="8" style="1128" customWidth="1"/>
    <col min="11798" max="11798" width="1" style="1128" customWidth="1"/>
    <col min="11799" max="11799" width="6.7109375" style="1128" customWidth="1"/>
    <col min="11800" max="11800" width="1" style="1128" customWidth="1"/>
    <col min="11801" max="11801" width="6.7109375" style="1128" customWidth="1"/>
    <col min="11802" max="11802" width="1" style="1128" customWidth="1"/>
    <col min="11803" max="11803" width="6.7109375" style="1128" customWidth="1"/>
    <col min="11804" max="11804" width="1" style="1128" customWidth="1"/>
    <col min="11805" max="11805" width="6.7109375" style="1128" customWidth="1"/>
    <col min="11806" max="11806" width="1" style="1128" customWidth="1"/>
    <col min="11807" max="11807" width="6.7109375" style="1128" customWidth="1"/>
    <col min="11808" max="11808" width="1" style="1128" customWidth="1"/>
    <col min="11809" max="11810" width="6.7109375" style="1128" customWidth="1"/>
    <col min="11811" max="12032" width="11.42578125" style="1128"/>
    <col min="12033" max="12035" width="0" style="1128" hidden="1" customWidth="1"/>
    <col min="12036" max="12036" width="2.7109375" style="1128" customWidth="1"/>
    <col min="12037" max="12037" width="6" style="1128" customWidth="1"/>
    <col min="12038" max="12038" width="1.140625" style="1128" customWidth="1"/>
    <col min="12039" max="12039" width="63.28515625" style="1128" customWidth="1"/>
    <col min="12040" max="12042" width="5.7109375" style="1128" customWidth="1"/>
    <col min="12043" max="12043" width="0.42578125" style="1128" customWidth="1"/>
    <col min="12044" max="12046" width="5.7109375" style="1128" customWidth="1"/>
    <col min="12047" max="12048" width="11.42578125" style="1128"/>
    <col min="12049" max="12049" width="4.7109375" style="1128" customWidth="1"/>
    <col min="12050" max="12050" width="5" style="1128" customWidth="1"/>
    <col min="12051" max="12051" width="2.28515625" style="1128" customWidth="1"/>
    <col min="12052" max="12052" width="26" style="1128" customWidth="1"/>
    <col min="12053" max="12053" width="8" style="1128" customWidth="1"/>
    <col min="12054" max="12054" width="1" style="1128" customWidth="1"/>
    <col min="12055" max="12055" width="6.7109375" style="1128" customWidth="1"/>
    <col min="12056" max="12056" width="1" style="1128" customWidth="1"/>
    <col min="12057" max="12057" width="6.7109375" style="1128" customWidth="1"/>
    <col min="12058" max="12058" width="1" style="1128" customWidth="1"/>
    <col min="12059" max="12059" width="6.7109375" style="1128" customWidth="1"/>
    <col min="12060" max="12060" width="1" style="1128" customWidth="1"/>
    <col min="12061" max="12061" width="6.7109375" style="1128" customWidth="1"/>
    <col min="12062" max="12062" width="1" style="1128" customWidth="1"/>
    <col min="12063" max="12063" width="6.7109375" style="1128" customWidth="1"/>
    <col min="12064" max="12064" width="1" style="1128" customWidth="1"/>
    <col min="12065" max="12066" width="6.7109375" style="1128" customWidth="1"/>
    <col min="12067" max="12288" width="11.42578125" style="1128"/>
    <col min="12289" max="12291" width="0" style="1128" hidden="1" customWidth="1"/>
    <col min="12292" max="12292" width="2.7109375" style="1128" customWidth="1"/>
    <col min="12293" max="12293" width="6" style="1128" customWidth="1"/>
    <col min="12294" max="12294" width="1.140625" style="1128" customWidth="1"/>
    <col min="12295" max="12295" width="63.28515625" style="1128" customWidth="1"/>
    <col min="12296" max="12298" width="5.7109375" style="1128" customWidth="1"/>
    <col min="12299" max="12299" width="0.42578125" style="1128" customWidth="1"/>
    <col min="12300" max="12302" width="5.7109375" style="1128" customWidth="1"/>
    <col min="12303" max="12304" width="11.42578125" style="1128"/>
    <col min="12305" max="12305" width="4.7109375" style="1128" customWidth="1"/>
    <col min="12306" max="12306" width="5" style="1128" customWidth="1"/>
    <col min="12307" max="12307" width="2.28515625" style="1128" customWidth="1"/>
    <col min="12308" max="12308" width="26" style="1128" customWidth="1"/>
    <col min="12309" max="12309" width="8" style="1128" customWidth="1"/>
    <col min="12310" max="12310" width="1" style="1128" customWidth="1"/>
    <col min="12311" max="12311" width="6.7109375" style="1128" customWidth="1"/>
    <col min="12312" max="12312" width="1" style="1128" customWidth="1"/>
    <col min="12313" max="12313" width="6.7109375" style="1128" customWidth="1"/>
    <col min="12314" max="12314" width="1" style="1128" customWidth="1"/>
    <col min="12315" max="12315" width="6.7109375" style="1128" customWidth="1"/>
    <col min="12316" max="12316" width="1" style="1128" customWidth="1"/>
    <col min="12317" max="12317" width="6.7109375" style="1128" customWidth="1"/>
    <col min="12318" max="12318" width="1" style="1128" customWidth="1"/>
    <col min="12319" max="12319" width="6.7109375" style="1128" customWidth="1"/>
    <col min="12320" max="12320" width="1" style="1128" customWidth="1"/>
    <col min="12321" max="12322" width="6.7109375" style="1128" customWidth="1"/>
    <col min="12323" max="12544" width="11.42578125" style="1128"/>
    <col min="12545" max="12547" width="0" style="1128" hidden="1" customWidth="1"/>
    <col min="12548" max="12548" width="2.7109375" style="1128" customWidth="1"/>
    <col min="12549" max="12549" width="6" style="1128" customWidth="1"/>
    <col min="12550" max="12550" width="1.140625" style="1128" customWidth="1"/>
    <col min="12551" max="12551" width="63.28515625" style="1128" customWidth="1"/>
    <col min="12552" max="12554" width="5.7109375" style="1128" customWidth="1"/>
    <col min="12555" max="12555" width="0.42578125" style="1128" customWidth="1"/>
    <col min="12556" max="12558" width="5.7109375" style="1128" customWidth="1"/>
    <col min="12559" max="12560" width="11.42578125" style="1128"/>
    <col min="12561" max="12561" width="4.7109375" style="1128" customWidth="1"/>
    <col min="12562" max="12562" width="5" style="1128" customWidth="1"/>
    <col min="12563" max="12563" width="2.28515625" style="1128" customWidth="1"/>
    <col min="12564" max="12564" width="26" style="1128" customWidth="1"/>
    <col min="12565" max="12565" width="8" style="1128" customWidth="1"/>
    <col min="12566" max="12566" width="1" style="1128" customWidth="1"/>
    <col min="12567" max="12567" width="6.7109375" style="1128" customWidth="1"/>
    <col min="12568" max="12568" width="1" style="1128" customWidth="1"/>
    <col min="12569" max="12569" width="6.7109375" style="1128" customWidth="1"/>
    <col min="12570" max="12570" width="1" style="1128" customWidth="1"/>
    <col min="12571" max="12571" width="6.7109375" style="1128" customWidth="1"/>
    <col min="12572" max="12572" width="1" style="1128" customWidth="1"/>
    <col min="12573" max="12573" width="6.7109375" style="1128" customWidth="1"/>
    <col min="12574" max="12574" width="1" style="1128" customWidth="1"/>
    <col min="12575" max="12575" width="6.7109375" style="1128" customWidth="1"/>
    <col min="12576" max="12576" width="1" style="1128" customWidth="1"/>
    <col min="12577" max="12578" width="6.7109375" style="1128" customWidth="1"/>
    <col min="12579" max="12800" width="11.42578125" style="1128"/>
    <col min="12801" max="12803" width="0" style="1128" hidden="1" customWidth="1"/>
    <col min="12804" max="12804" width="2.7109375" style="1128" customWidth="1"/>
    <col min="12805" max="12805" width="6" style="1128" customWidth="1"/>
    <col min="12806" max="12806" width="1.140625" style="1128" customWidth="1"/>
    <col min="12807" max="12807" width="63.28515625" style="1128" customWidth="1"/>
    <col min="12808" max="12810" width="5.7109375" style="1128" customWidth="1"/>
    <col min="12811" max="12811" width="0.42578125" style="1128" customWidth="1"/>
    <col min="12812" max="12814" width="5.7109375" style="1128" customWidth="1"/>
    <col min="12815" max="12816" width="11.42578125" style="1128"/>
    <col min="12817" max="12817" width="4.7109375" style="1128" customWidth="1"/>
    <col min="12818" max="12818" width="5" style="1128" customWidth="1"/>
    <col min="12819" max="12819" width="2.28515625" style="1128" customWidth="1"/>
    <col min="12820" max="12820" width="26" style="1128" customWidth="1"/>
    <col min="12821" max="12821" width="8" style="1128" customWidth="1"/>
    <col min="12822" max="12822" width="1" style="1128" customWidth="1"/>
    <col min="12823" max="12823" width="6.7109375" style="1128" customWidth="1"/>
    <col min="12824" max="12824" width="1" style="1128" customWidth="1"/>
    <col min="12825" max="12825" width="6.7109375" style="1128" customWidth="1"/>
    <col min="12826" max="12826" width="1" style="1128" customWidth="1"/>
    <col min="12827" max="12827" width="6.7109375" style="1128" customWidth="1"/>
    <col min="12828" max="12828" width="1" style="1128" customWidth="1"/>
    <col min="12829" max="12829" width="6.7109375" style="1128" customWidth="1"/>
    <col min="12830" max="12830" width="1" style="1128" customWidth="1"/>
    <col min="12831" max="12831" width="6.7109375" style="1128" customWidth="1"/>
    <col min="12832" max="12832" width="1" style="1128" customWidth="1"/>
    <col min="12833" max="12834" width="6.7109375" style="1128" customWidth="1"/>
    <col min="12835" max="13056" width="11.42578125" style="1128"/>
    <col min="13057" max="13059" width="0" style="1128" hidden="1" customWidth="1"/>
    <col min="13060" max="13060" width="2.7109375" style="1128" customWidth="1"/>
    <col min="13061" max="13061" width="6" style="1128" customWidth="1"/>
    <col min="13062" max="13062" width="1.140625" style="1128" customWidth="1"/>
    <col min="13063" max="13063" width="63.28515625" style="1128" customWidth="1"/>
    <col min="13064" max="13066" width="5.7109375" style="1128" customWidth="1"/>
    <col min="13067" max="13067" width="0.42578125" style="1128" customWidth="1"/>
    <col min="13068" max="13070" width="5.7109375" style="1128" customWidth="1"/>
    <col min="13071" max="13072" width="11.42578125" style="1128"/>
    <col min="13073" max="13073" width="4.7109375" style="1128" customWidth="1"/>
    <col min="13074" max="13074" width="5" style="1128" customWidth="1"/>
    <col min="13075" max="13075" width="2.28515625" style="1128" customWidth="1"/>
    <col min="13076" max="13076" width="26" style="1128" customWidth="1"/>
    <col min="13077" max="13077" width="8" style="1128" customWidth="1"/>
    <col min="13078" max="13078" width="1" style="1128" customWidth="1"/>
    <col min="13079" max="13079" width="6.7109375" style="1128" customWidth="1"/>
    <col min="13080" max="13080" width="1" style="1128" customWidth="1"/>
    <col min="13081" max="13081" width="6.7109375" style="1128" customWidth="1"/>
    <col min="13082" max="13082" width="1" style="1128" customWidth="1"/>
    <col min="13083" max="13083" width="6.7109375" style="1128" customWidth="1"/>
    <col min="13084" max="13084" width="1" style="1128" customWidth="1"/>
    <col min="13085" max="13085" width="6.7109375" style="1128" customWidth="1"/>
    <col min="13086" max="13086" width="1" style="1128" customWidth="1"/>
    <col min="13087" max="13087" width="6.7109375" style="1128" customWidth="1"/>
    <col min="13088" max="13088" width="1" style="1128" customWidth="1"/>
    <col min="13089" max="13090" width="6.7109375" style="1128" customWidth="1"/>
    <col min="13091" max="13312" width="11.42578125" style="1128"/>
    <col min="13313" max="13315" width="0" style="1128" hidden="1" customWidth="1"/>
    <col min="13316" max="13316" width="2.7109375" style="1128" customWidth="1"/>
    <col min="13317" max="13317" width="6" style="1128" customWidth="1"/>
    <col min="13318" max="13318" width="1.140625" style="1128" customWidth="1"/>
    <col min="13319" max="13319" width="63.28515625" style="1128" customWidth="1"/>
    <col min="13320" max="13322" width="5.7109375" style="1128" customWidth="1"/>
    <col min="13323" max="13323" width="0.42578125" style="1128" customWidth="1"/>
    <col min="13324" max="13326" width="5.7109375" style="1128" customWidth="1"/>
    <col min="13327" max="13328" width="11.42578125" style="1128"/>
    <col min="13329" max="13329" width="4.7109375" style="1128" customWidth="1"/>
    <col min="13330" max="13330" width="5" style="1128" customWidth="1"/>
    <col min="13331" max="13331" width="2.28515625" style="1128" customWidth="1"/>
    <col min="13332" max="13332" width="26" style="1128" customWidth="1"/>
    <col min="13333" max="13333" width="8" style="1128" customWidth="1"/>
    <col min="13334" max="13334" width="1" style="1128" customWidth="1"/>
    <col min="13335" max="13335" width="6.7109375" style="1128" customWidth="1"/>
    <col min="13336" max="13336" width="1" style="1128" customWidth="1"/>
    <col min="13337" max="13337" width="6.7109375" style="1128" customWidth="1"/>
    <col min="13338" max="13338" width="1" style="1128" customWidth="1"/>
    <col min="13339" max="13339" width="6.7109375" style="1128" customWidth="1"/>
    <col min="13340" max="13340" width="1" style="1128" customWidth="1"/>
    <col min="13341" max="13341" width="6.7109375" style="1128" customWidth="1"/>
    <col min="13342" max="13342" width="1" style="1128" customWidth="1"/>
    <col min="13343" max="13343" width="6.7109375" style="1128" customWidth="1"/>
    <col min="13344" max="13344" width="1" style="1128" customWidth="1"/>
    <col min="13345" max="13346" width="6.7109375" style="1128" customWidth="1"/>
    <col min="13347" max="13568" width="11.42578125" style="1128"/>
    <col min="13569" max="13571" width="0" style="1128" hidden="1" customWidth="1"/>
    <col min="13572" max="13572" width="2.7109375" style="1128" customWidth="1"/>
    <col min="13573" max="13573" width="6" style="1128" customWidth="1"/>
    <col min="13574" max="13574" width="1.140625" style="1128" customWidth="1"/>
    <col min="13575" max="13575" width="63.28515625" style="1128" customWidth="1"/>
    <col min="13576" max="13578" width="5.7109375" style="1128" customWidth="1"/>
    <col min="13579" max="13579" width="0.42578125" style="1128" customWidth="1"/>
    <col min="13580" max="13582" width="5.7109375" style="1128" customWidth="1"/>
    <col min="13583" max="13584" width="11.42578125" style="1128"/>
    <col min="13585" max="13585" width="4.7109375" style="1128" customWidth="1"/>
    <col min="13586" max="13586" width="5" style="1128" customWidth="1"/>
    <col min="13587" max="13587" width="2.28515625" style="1128" customWidth="1"/>
    <col min="13588" max="13588" width="26" style="1128" customWidth="1"/>
    <col min="13589" max="13589" width="8" style="1128" customWidth="1"/>
    <col min="13590" max="13590" width="1" style="1128" customWidth="1"/>
    <col min="13591" max="13591" width="6.7109375" style="1128" customWidth="1"/>
    <col min="13592" max="13592" width="1" style="1128" customWidth="1"/>
    <col min="13593" max="13593" width="6.7109375" style="1128" customWidth="1"/>
    <col min="13594" max="13594" width="1" style="1128" customWidth="1"/>
    <col min="13595" max="13595" width="6.7109375" style="1128" customWidth="1"/>
    <col min="13596" max="13596" width="1" style="1128" customWidth="1"/>
    <col min="13597" max="13597" width="6.7109375" style="1128" customWidth="1"/>
    <col min="13598" max="13598" width="1" style="1128" customWidth="1"/>
    <col min="13599" max="13599" width="6.7109375" style="1128" customWidth="1"/>
    <col min="13600" max="13600" width="1" style="1128" customWidth="1"/>
    <col min="13601" max="13602" width="6.7109375" style="1128" customWidth="1"/>
    <col min="13603" max="13824" width="11.42578125" style="1128"/>
    <col min="13825" max="13827" width="0" style="1128" hidden="1" customWidth="1"/>
    <col min="13828" max="13828" width="2.7109375" style="1128" customWidth="1"/>
    <col min="13829" max="13829" width="6" style="1128" customWidth="1"/>
    <col min="13830" max="13830" width="1.140625" style="1128" customWidth="1"/>
    <col min="13831" max="13831" width="63.28515625" style="1128" customWidth="1"/>
    <col min="13832" max="13834" width="5.7109375" style="1128" customWidth="1"/>
    <col min="13835" max="13835" width="0.42578125" style="1128" customWidth="1"/>
    <col min="13836" max="13838" width="5.7109375" style="1128" customWidth="1"/>
    <col min="13839" max="13840" width="11.42578125" style="1128"/>
    <col min="13841" max="13841" width="4.7109375" style="1128" customWidth="1"/>
    <col min="13842" max="13842" width="5" style="1128" customWidth="1"/>
    <col min="13843" max="13843" width="2.28515625" style="1128" customWidth="1"/>
    <col min="13844" max="13844" width="26" style="1128" customWidth="1"/>
    <col min="13845" max="13845" width="8" style="1128" customWidth="1"/>
    <col min="13846" max="13846" width="1" style="1128" customWidth="1"/>
    <col min="13847" max="13847" width="6.7109375" style="1128" customWidth="1"/>
    <col min="13848" max="13848" width="1" style="1128" customWidth="1"/>
    <col min="13849" max="13849" width="6.7109375" style="1128" customWidth="1"/>
    <col min="13850" max="13850" width="1" style="1128" customWidth="1"/>
    <col min="13851" max="13851" width="6.7109375" style="1128" customWidth="1"/>
    <col min="13852" max="13852" width="1" style="1128" customWidth="1"/>
    <col min="13853" max="13853" width="6.7109375" style="1128" customWidth="1"/>
    <col min="13854" max="13854" width="1" style="1128" customWidth="1"/>
    <col min="13855" max="13855" width="6.7109375" style="1128" customWidth="1"/>
    <col min="13856" max="13856" width="1" style="1128" customWidth="1"/>
    <col min="13857" max="13858" width="6.7109375" style="1128" customWidth="1"/>
    <col min="13859" max="14080" width="11.42578125" style="1128"/>
    <col min="14081" max="14083" width="0" style="1128" hidden="1" customWidth="1"/>
    <col min="14084" max="14084" width="2.7109375" style="1128" customWidth="1"/>
    <col min="14085" max="14085" width="6" style="1128" customWidth="1"/>
    <col min="14086" max="14086" width="1.140625" style="1128" customWidth="1"/>
    <col min="14087" max="14087" width="63.28515625" style="1128" customWidth="1"/>
    <col min="14088" max="14090" width="5.7109375" style="1128" customWidth="1"/>
    <col min="14091" max="14091" width="0.42578125" style="1128" customWidth="1"/>
    <col min="14092" max="14094" width="5.7109375" style="1128" customWidth="1"/>
    <col min="14095" max="14096" width="11.42578125" style="1128"/>
    <col min="14097" max="14097" width="4.7109375" style="1128" customWidth="1"/>
    <col min="14098" max="14098" width="5" style="1128" customWidth="1"/>
    <col min="14099" max="14099" width="2.28515625" style="1128" customWidth="1"/>
    <col min="14100" max="14100" width="26" style="1128" customWidth="1"/>
    <col min="14101" max="14101" width="8" style="1128" customWidth="1"/>
    <col min="14102" max="14102" width="1" style="1128" customWidth="1"/>
    <col min="14103" max="14103" width="6.7109375" style="1128" customWidth="1"/>
    <col min="14104" max="14104" width="1" style="1128" customWidth="1"/>
    <col min="14105" max="14105" width="6.7109375" style="1128" customWidth="1"/>
    <col min="14106" max="14106" width="1" style="1128" customWidth="1"/>
    <col min="14107" max="14107" width="6.7109375" style="1128" customWidth="1"/>
    <col min="14108" max="14108" width="1" style="1128" customWidth="1"/>
    <col min="14109" max="14109" width="6.7109375" style="1128" customWidth="1"/>
    <col min="14110" max="14110" width="1" style="1128" customWidth="1"/>
    <col min="14111" max="14111" width="6.7109375" style="1128" customWidth="1"/>
    <col min="14112" max="14112" width="1" style="1128" customWidth="1"/>
    <col min="14113" max="14114" width="6.7109375" style="1128" customWidth="1"/>
    <col min="14115" max="14336" width="11.42578125" style="1128"/>
    <col min="14337" max="14339" width="0" style="1128" hidden="1" customWidth="1"/>
    <col min="14340" max="14340" width="2.7109375" style="1128" customWidth="1"/>
    <col min="14341" max="14341" width="6" style="1128" customWidth="1"/>
    <col min="14342" max="14342" width="1.140625" style="1128" customWidth="1"/>
    <col min="14343" max="14343" width="63.28515625" style="1128" customWidth="1"/>
    <col min="14344" max="14346" width="5.7109375" style="1128" customWidth="1"/>
    <col min="14347" max="14347" width="0.42578125" style="1128" customWidth="1"/>
    <col min="14348" max="14350" width="5.7109375" style="1128" customWidth="1"/>
    <col min="14351" max="14352" width="11.42578125" style="1128"/>
    <col min="14353" max="14353" width="4.7109375" style="1128" customWidth="1"/>
    <col min="14354" max="14354" width="5" style="1128" customWidth="1"/>
    <col min="14355" max="14355" width="2.28515625" style="1128" customWidth="1"/>
    <col min="14356" max="14356" width="26" style="1128" customWidth="1"/>
    <col min="14357" max="14357" width="8" style="1128" customWidth="1"/>
    <col min="14358" max="14358" width="1" style="1128" customWidth="1"/>
    <col min="14359" max="14359" width="6.7109375" style="1128" customWidth="1"/>
    <col min="14360" max="14360" width="1" style="1128" customWidth="1"/>
    <col min="14361" max="14361" width="6.7109375" style="1128" customWidth="1"/>
    <col min="14362" max="14362" width="1" style="1128" customWidth="1"/>
    <col min="14363" max="14363" width="6.7109375" style="1128" customWidth="1"/>
    <col min="14364" max="14364" width="1" style="1128" customWidth="1"/>
    <col min="14365" max="14365" width="6.7109375" style="1128" customWidth="1"/>
    <col min="14366" max="14366" width="1" style="1128" customWidth="1"/>
    <col min="14367" max="14367" width="6.7109375" style="1128" customWidth="1"/>
    <col min="14368" max="14368" width="1" style="1128" customWidth="1"/>
    <col min="14369" max="14370" width="6.7109375" style="1128" customWidth="1"/>
    <col min="14371" max="14592" width="11.42578125" style="1128"/>
    <col min="14593" max="14595" width="0" style="1128" hidden="1" customWidth="1"/>
    <col min="14596" max="14596" width="2.7109375" style="1128" customWidth="1"/>
    <col min="14597" max="14597" width="6" style="1128" customWidth="1"/>
    <col min="14598" max="14598" width="1.140625" style="1128" customWidth="1"/>
    <col min="14599" max="14599" width="63.28515625" style="1128" customWidth="1"/>
    <col min="14600" max="14602" width="5.7109375" style="1128" customWidth="1"/>
    <col min="14603" max="14603" width="0.42578125" style="1128" customWidth="1"/>
    <col min="14604" max="14606" width="5.7109375" style="1128" customWidth="1"/>
    <col min="14607" max="14608" width="11.42578125" style="1128"/>
    <col min="14609" max="14609" width="4.7109375" style="1128" customWidth="1"/>
    <col min="14610" max="14610" width="5" style="1128" customWidth="1"/>
    <col min="14611" max="14611" width="2.28515625" style="1128" customWidth="1"/>
    <col min="14612" max="14612" width="26" style="1128" customWidth="1"/>
    <col min="14613" max="14613" width="8" style="1128" customWidth="1"/>
    <col min="14614" max="14614" width="1" style="1128" customWidth="1"/>
    <col min="14615" max="14615" width="6.7109375" style="1128" customWidth="1"/>
    <col min="14616" max="14616" width="1" style="1128" customWidth="1"/>
    <col min="14617" max="14617" width="6.7109375" style="1128" customWidth="1"/>
    <col min="14618" max="14618" width="1" style="1128" customWidth="1"/>
    <col min="14619" max="14619" width="6.7109375" style="1128" customWidth="1"/>
    <col min="14620" max="14620" width="1" style="1128" customWidth="1"/>
    <col min="14621" max="14621" width="6.7109375" style="1128" customWidth="1"/>
    <col min="14622" max="14622" width="1" style="1128" customWidth="1"/>
    <col min="14623" max="14623" width="6.7109375" style="1128" customWidth="1"/>
    <col min="14624" max="14624" width="1" style="1128" customWidth="1"/>
    <col min="14625" max="14626" width="6.7109375" style="1128" customWidth="1"/>
    <col min="14627" max="14848" width="11.42578125" style="1128"/>
    <col min="14849" max="14851" width="0" style="1128" hidden="1" customWidth="1"/>
    <col min="14852" max="14852" width="2.7109375" style="1128" customWidth="1"/>
    <col min="14853" max="14853" width="6" style="1128" customWidth="1"/>
    <col min="14854" max="14854" width="1.140625" style="1128" customWidth="1"/>
    <col min="14855" max="14855" width="63.28515625" style="1128" customWidth="1"/>
    <col min="14856" max="14858" width="5.7109375" style="1128" customWidth="1"/>
    <col min="14859" max="14859" width="0.42578125" style="1128" customWidth="1"/>
    <col min="14860" max="14862" width="5.7109375" style="1128" customWidth="1"/>
    <col min="14863" max="14864" width="11.42578125" style="1128"/>
    <col min="14865" max="14865" width="4.7109375" style="1128" customWidth="1"/>
    <col min="14866" max="14866" width="5" style="1128" customWidth="1"/>
    <col min="14867" max="14867" width="2.28515625" style="1128" customWidth="1"/>
    <col min="14868" max="14868" width="26" style="1128" customWidth="1"/>
    <col min="14869" max="14869" width="8" style="1128" customWidth="1"/>
    <col min="14870" max="14870" width="1" style="1128" customWidth="1"/>
    <col min="14871" max="14871" width="6.7109375" style="1128" customWidth="1"/>
    <col min="14872" max="14872" width="1" style="1128" customWidth="1"/>
    <col min="14873" max="14873" width="6.7109375" style="1128" customWidth="1"/>
    <col min="14874" max="14874" width="1" style="1128" customWidth="1"/>
    <col min="14875" max="14875" width="6.7109375" style="1128" customWidth="1"/>
    <col min="14876" max="14876" width="1" style="1128" customWidth="1"/>
    <col min="14877" max="14877" width="6.7109375" style="1128" customWidth="1"/>
    <col min="14878" max="14878" width="1" style="1128" customWidth="1"/>
    <col min="14879" max="14879" width="6.7109375" style="1128" customWidth="1"/>
    <col min="14880" max="14880" width="1" style="1128" customWidth="1"/>
    <col min="14881" max="14882" width="6.7109375" style="1128" customWidth="1"/>
    <col min="14883" max="15104" width="11.42578125" style="1128"/>
    <col min="15105" max="15107" width="0" style="1128" hidden="1" customWidth="1"/>
    <col min="15108" max="15108" width="2.7109375" style="1128" customWidth="1"/>
    <col min="15109" max="15109" width="6" style="1128" customWidth="1"/>
    <col min="15110" max="15110" width="1.140625" style="1128" customWidth="1"/>
    <col min="15111" max="15111" width="63.28515625" style="1128" customWidth="1"/>
    <col min="15112" max="15114" width="5.7109375" style="1128" customWidth="1"/>
    <col min="15115" max="15115" width="0.42578125" style="1128" customWidth="1"/>
    <col min="15116" max="15118" width="5.7109375" style="1128" customWidth="1"/>
    <col min="15119" max="15120" width="11.42578125" style="1128"/>
    <col min="15121" max="15121" width="4.7109375" style="1128" customWidth="1"/>
    <col min="15122" max="15122" width="5" style="1128" customWidth="1"/>
    <col min="15123" max="15123" width="2.28515625" style="1128" customWidth="1"/>
    <col min="15124" max="15124" width="26" style="1128" customWidth="1"/>
    <col min="15125" max="15125" width="8" style="1128" customWidth="1"/>
    <col min="15126" max="15126" width="1" style="1128" customWidth="1"/>
    <col min="15127" max="15127" width="6.7109375" style="1128" customWidth="1"/>
    <col min="15128" max="15128" width="1" style="1128" customWidth="1"/>
    <col min="15129" max="15129" width="6.7109375" style="1128" customWidth="1"/>
    <col min="15130" max="15130" width="1" style="1128" customWidth="1"/>
    <col min="15131" max="15131" width="6.7109375" style="1128" customWidth="1"/>
    <col min="15132" max="15132" width="1" style="1128" customWidth="1"/>
    <col min="15133" max="15133" width="6.7109375" style="1128" customWidth="1"/>
    <col min="15134" max="15134" width="1" style="1128" customWidth="1"/>
    <col min="15135" max="15135" width="6.7109375" style="1128" customWidth="1"/>
    <col min="15136" max="15136" width="1" style="1128" customWidth="1"/>
    <col min="15137" max="15138" width="6.7109375" style="1128" customWidth="1"/>
    <col min="15139" max="15360" width="11.42578125" style="1128"/>
    <col min="15361" max="15363" width="0" style="1128" hidden="1" customWidth="1"/>
    <col min="15364" max="15364" width="2.7109375" style="1128" customWidth="1"/>
    <col min="15365" max="15365" width="6" style="1128" customWidth="1"/>
    <col min="15366" max="15366" width="1.140625" style="1128" customWidth="1"/>
    <col min="15367" max="15367" width="63.28515625" style="1128" customWidth="1"/>
    <col min="15368" max="15370" width="5.7109375" style="1128" customWidth="1"/>
    <col min="15371" max="15371" width="0.42578125" style="1128" customWidth="1"/>
    <col min="15372" max="15374" width="5.7109375" style="1128" customWidth="1"/>
    <col min="15375" max="15376" width="11.42578125" style="1128"/>
    <col min="15377" max="15377" width="4.7109375" style="1128" customWidth="1"/>
    <col min="15378" max="15378" width="5" style="1128" customWidth="1"/>
    <col min="15379" max="15379" width="2.28515625" style="1128" customWidth="1"/>
    <col min="15380" max="15380" width="26" style="1128" customWidth="1"/>
    <col min="15381" max="15381" width="8" style="1128" customWidth="1"/>
    <col min="15382" max="15382" width="1" style="1128" customWidth="1"/>
    <col min="15383" max="15383" width="6.7109375" style="1128" customWidth="1"/>
    <col min="15384" max="15384" width="1" style="1128" customWidth="1"/>
    <col min="15385" max="15385" width="6.7109375" style="1128" customWidth="1"/>
    <col min="15386" max="15386" width="1" style="1128" customWidth="1"/>
    <col min="15387" max="15387" width="6.7109375" style="1128" customWidth="1"/>
    <col min="15388" max="15388" width="1" style="1128" customWidth="1"/>
    <col min="15389" max="15389" width="6.7109375" style="1128" customWidth="1"/>
    <col min="15390" max="15390" width="1" style="1128" customWidth="1"/>
    <col min="15391" max="15391" width="6.7109375" style="1128" customWidth="1"/>
    <col min="15392" max="15392" width="1" style="1128" customWidth="1"/>
    <col min="15393" max="15394" width="6.7109375" style="1128" customWidth="1"/>
    <col min="15395" max="15616" width="11.42578125" style="1128"/>
    <col min="15617" max="15619" width="0" style="1128" hidden="1" customWidth="1"/>
    <col min="15620" max="15620" width="2.7109375" style="1128" customWidth="1"/>
    <col min="15621" max="15621" width="6" style="1128" customWidth="1"/>
    <col min="15622" max="15622" width="1.140625" style="1128" customWidth="1"/>
    <col min="15623" max="15623" width="63.28515625" style="1128" customWidth="1"/>
    <col min="15624" max="15626" width="5.7109375" style="1128" customWidth="1"/>
    <col min="15627" max="15627" width="0.42578125" style="1128" customWidth="1"/>
    <col min="15628" max="15630" width="5.7109375" style="1128" customWidth="1"/>
    <col min="15631" max="15632" width="11.42578125" style="1128"/>
    <col min="15633" max="15633" width="4.7109375" style="1128" customWidth="1"/>
    <col min="15634" max="15634" width="5" style="1128" customWidth="1"/>
    <col min="15635" max="15635" width="2.28515625" style="1128" customWidth="1"/>
    <col min="15636" max="15636" width="26" style="1128" customWidth="1"/>
    <col min="15637" max="15637" width="8" style="1128" customWidth="1"/>
    <col min="15638" max="15638" width="1" style="1128" customWidth="1"/>
    <col min="15639" max="15639" width="6.7109375" style="1128" customWidth="1"/>
    <col min="15640" max="15640" width="1" style="1128" customWidth="1"/>
    <col min="15641" max="15641" width="6.7109375" style="1128" customWidth="1"/>
    <col min="15642" max="15642" width="1" style="1128" customWidth="1"/>
    <col min="15643" max="15643" width="6.7109375" style="1128" customWidth="1"/>
    <col min="15644" max="15644" width="1" style="1128" customWidth="1"/>
    <col min="15645" max="15645" width="6.7109375" style="1128" customWidth="1"/>
    <col min="15646" max="15646" width="1" style="1128" customWidth="1"/>
    <col min="15647" max="15647" width="6.7109375" style="1128" customWidth="1"/>
    <col min="15648" max="15648" width="1" style="1128" customWidth="1"/>
    <col min="15649" max="15650" width="6.7109375" style="1128" customWidth="1"/>
    <col min="15651" max="15872" width="11.42578125" style="1128"/>
    <col min="15873" max="15875" width="0" style="1128" hidden="1" customWidth="1"/>
    <col min="15876" max="15876" width="2.7109375" style="1128" customWidth="1"/>
    <col min="15877" max="15877" width="6" style="1128" customWidth="1"/>
    <col min="15878" max="15878" width="1.140625" style="1128" customWidth="1"/>
    <col min="15879" max="15879" width="63.28515625" style="1128" customWidth="1"/>
    <col min="15880" max="15882" width="5.7109375" style="1128" customWidth="1"/>
    <col min="15883" max="15883" width="0.42578125" style="1128" customWidth="1"/>
    <col min="15884" max="15886" width="5.7109375" style="1128" customWidth="1"/>
    <col min="15887" max="15888" width="11.42578125" style="1128"/>
    <col min="15889" max="15889" width="4.7109375" style="1128" customWidth="1"/>
    <col min="15890" max="15890" width="5" style="1128" customWidth="1"/>
    <col min="15891" max="15891" width="2.28515625" style="1128" customWidth="1"/>
    <col min="15892" max="15892" width="26" style="1128" customWidth="1"/>
    <col min="15893" max="15893" width="8" style="1128" customWidth="1"/>
    <col min="15894" max="15894" width="1" style="1128" customWidth="1"/>
    <col min="15895" max="15895" width="6.7109375" style="1128" customWidth="1"/>
    <col min="15896" max="15896" width="1" style="1128" customWidth="1"/>
    <col min="15897" max="15897" width="6.7109375" style="1128" customWidth="1"/>
    <col min="15898" max="15898" width="1" style="1128" customWidth="1"/>
    <col min="15899" max="15899" width="6.7109375" style="1128" customWidth="1"/>
    <col min="15900" max="15900" width="1" style="1128" customWidth="1"/>
    <col min="15901" max="15901" width="6.7109375" style="1128" customWidth="1"/>
    <col min="15902" max="15902" width="1" style="1128" customWidth="1"/>
    <col min="15903" max="15903" width="6.7109375" style="1128" customWidth="1"/>
    <col min="15904" max="15904" width="1" style="1128" customWidth="1"/>
    <col min="15905" max="15906" width="6.7109375" style="1128" customWidth="1"/>
    <col min="15907" max="16128" width="11.42578125" style="1128"/>
    <col min="16129" max="16131" width="0" style="1128" hidden="1" customWidth="1"/>
    <col min="16132" max="16132" width="2.7109375" style="1128" customWidth="1"/>
    <col min="16133" max="16133" width="6" style="1128" customWidth="1"/>
    <col min="16134" max="16134" width="1.140625" style="1128" customWidth="1"/>
    <col min="16135" max="16135" width="63.28515625" style="1128" customWidth="1"/>
    <col min="16136" max="16138" width="5.7109375" style="1128" customWidth="1"/>
    <col min="16139" max="16139" width="0.42578125" style="1128" customWidth="1"/>
    <col min="16140" max="16142" width="5.7109375" style="1128" customWidth="1"/>
    <col min="16143" max="16144" width="11.42578125" style="1128"/>
    <col min="16145" max="16145" width="4.7109375" style="1128" customWidth="1"/>
    <col min="16146" max="16146" width="5" style="1128" customWidth="1"/>
    <col min="16147" max="16147" width="2.28515625" style="1128" customWidth="1"/>
    <col min="16148" max="16148" width="26" style="1128" customWidth="1"/>
    <col min="16149" max="16149" width="8" style="1128" customWidth="1"/>
    <col min="16150" max="16150" width="1" style="1128" customWidth="1"/>
    <col min="16151" max="16151" width="6.7109375" style="1128" customWidth="1"/>
    <col min="16152" max="16152" width="1" style="1128" customWidth="1"/>
    <col min="16153" max="16153" width="6.7109375" style="1128" customWidth="1"/>
    <col min="16154" max="16154" width="1" style="1128" customWidth="1"/>
    <col min="16155" max="16155" width="6.7109375" style="1128" customWidth="1"/>
    <col min="16156" max="16156" width="1" style="1128" customWidth="1"/>
    <col min="16157" max="16157" width="6.7109375" style="1128" customWidth="1"/>
    <col min="16158" max="16158" width="1" style="1128" customWidth="1"/>
    <col min="16159" max="16159" width="6.7109375" style="1128" customWidth="1"/>
    <col min="16160" max="16160" width="1" style="1128" customWidth="1"/>
    <col min="16161" max="16162" width="6.7109375" style="1128" customWidth="1"/>
    <col min="16163" max="16384" width="11.42578125" style="1128"/>
  </cols>
  <sheetData>
    <row r="2" spans="1:35" ht="12.75" customHeight="1">
      <c r="A2" s="1134"/>
      <c r="B2" s="1134"/>
      <c r="C2" s="1144"/>
      <c r="D2" s="1144"/>
      <c r="E2" s="1981" t="s">
        <v>636</v>
      </c>
      <c r="F2" s="1981"/>
      <c r="G2" s="1981"/>
      <c r="H2" s="1981"/>
      <c r="I2" s="1981"/>
      <c r="J2" s="1981"/>
      <c r="K2" s="1981"/>
      <c r="L2" s="1981"/>
      <c r="M2" s="1981"/>
      <c r="N2" s="1981"/>
      <c r="O2" s="1203"/>
      <c r="P2" s="1127"/>
      <c r="Q2" s="1127"/>
      <c r="R2" s="1981"/>
      <c r="S2" s="1981"/>
      <c r="T2" s="1981"/>
      <c r="U2" s="1981"/>
      <c r="V2" s="1981"/>
      <c r="W2" s="1981"/>
      <c r="X2" s="1981"/>
      <c r="Y2" s="1981"/>
      <c r="Z2" s="1981"/>
      <c r="AA2" s="1981"/>
      <c r="AB2" s="1981"/>
      <c r="AC2" s="1981"/>
      <c r="AD2" s="1981"/>
      <c r="AE2" s="1981"/>
      <c r="AF2" s="1981"/>
    </row>
    <row r="3" spans="1:35" s="1127" customFormat="1" ht="12.95" customHeight="1">
      <c r="A3" s="1204"/>
      <c r="B3" s="1204"/>
      <c r="C3" s="1205"/>
      <c r="D3" s="1205"/>
      <c r="E3" s="1998" t="s">
        <v>2</v>
      </c>
      <c r="F3" s="1998"/>
      <c r="G3" s="1998"/>
      <c r="H3" s="1998"/>
      <c r="I3" s="1998"/>
      <c r="J3" s="1998"/>
      <c r="K3" s="1998"/>
      <c r="L3" s="1998"/>
      <c r="M3" s="1998"/>
      <c r="N3" s="1998"/>
      <c r="O3" s="1131"/>
      <c r="P3" s="1129"/>
      <c r="Q3" s="1129"/>
      <c r="R3" s="1132"/>
      <c r="AH3" s="1133"/>
      <c r="AI3" s="1133"/>
    </row>
    <row r="4" spans="1:35" s="1127" customFormat="1" ht="12.95" customHeight="1">
      <c r="A4" s="1204"/>
      <c r="B4" s="1204"/>
      <c r="C4" s="1205"/>
      <c r="D4" s="1205"/>
      <c r="E4" s="1206"/>
      <c r="F4" s="1206"/>
      <c r="G4" s="1206"/>
      <c r="H4" s="1206"/>
      <c r="I4" s="1206"/>
      <c r="J4" s="1206"/>
      <c r="K4" s="1206"/>
      <c r="L4" s="1206"/>
      <c r="M4" s="1206"/>
      <c r="N4" s="1206"/>
      <c r="O4" s="1131"/>
      <c r="P4" s="1129"/>
      <c r="Q4" s="1129"/>
      <c r="R4" s="1132"/>
      <c r="AH4" s="1133"/>
      <c r="AI4" s="1133"/>
    </row>
    <row r="5" spans="1:35" ht="12.95" customHeight="1">
      <c r="A5" s="1143"/>
      <c r="B5" s="1143"/>
      <c r="C5" s="1144"/>
      <c r="D5" s="1144"/>
      <c r="E5" s="1982" t="s">
        <v>3</v>
      </c>
      <c r="F5" s="1145"/>
      <c r="G5" s="1146"/>
      <c r="H5" s="1999" t="s">
        <v>637</v>
      </c>
      <c r="I5" s="1999"/>
      <c r="J5" s="1999"/>
      <c r="K5" s="1999"/>
      <c r="L5" s="1999"/>
      <c r="M5" s="1999"/>
      <c r="N5" s="2000"/>
      <c r="O5" s="1202"/>
      <c r="P5" s="1143"/>
    </row>
    <row r="6" spans="1:35" ht="12.75" customHeight="1">
      <c r="A6" s="1143"/>
      <c r="B6" s="1143"/>
      <c r="C6" s="1144"/>
      <c r="D6" s="1144"/>
      <c r="E6" s="1983"/>
      <c r="F6" s="1147" t="s">
        <v>151</v>
      </c>
      <c r="G6" s="1148"/>
      <c r="H6" s="1987" t="s">
        <v>638</v>
      </c>
      <c r="I6" s="1987"/>
      <c r="J6" s="1987"/>
      <c r="K6" s="1207"/>
      <c r="L6" s="1988" t="s">
        <v>628</v>
      </c>
      <c r="M6" s="1988"/>
      <c r="N6" s="1989"/>
      <c r="O6" s="1202"/>
      <c r="P6" s="1143"/>
    </row>
    <row r="7" spans="1:35" ht="12.75" customHeight="1">
      <c r="A7" s="1134" t="s">
        <v>9</v>
      </c>
      <c r="B7" s="1134" t="s">
        <v>10</v>
      </c>
      <c r="C7" s="1144" t="s">
        <v>11</v>
      </c>
      <c r="D7" s="1144"/>
      <c r="E7" s="1984"/>
      <c r="F7" s="1150"/>
      <c r="G7" s="1151"/>
      <c r="H7" s="1208" t="s">
        <v>19</v>
      </c>
      <c r="I7" s="1208" t="s">
        <v>20</v>
      </c>
      <c r="J7" s="1208" t="s">
        <v>21</v>
      </c>
      <c r="K7" s="1208"/>
      <c r="L7" s="1208" t="s">
        <v>19</v>
      </c>
      <c r="M7" s="1208" t="s">
        <v>20</v>
      </c>
      <c r="N7" s="1209" t="s">
        <v>21</v>
      </c>
      <c r="O7" s="1126"/>
      <c r="P7" s="1127"/>
    </row>
    <row r="8" spans="1:35" ht="12.95" customHeight="1">
      <c r="A8" s="1143"/>
      <c r="B8" s="1143"/>
      <c r="C8" s="1144"/>
      <c r="D8" s="1144"/>
      <c r="E8" s="1993">
        <v>1401</v>
      </c>
      <c r="F8" s="1210" t="s">
        <v>22</v>
      </c>
      <c r="G8" s="1147"/>
      <c r="H8" s="1211">
        <f>SUM(H9+H12+H18+H25+H28)</f>
        <v>986</v>
      </c>
      <c r="I8" s="1211">
        <f>SUM(I9+I12+I18+I25+I28)</f>
        <v>404</v>
      </c>
      <c r="J8" s="1211">
        <f>H8+I8</f>
        <v>1390</v>
      </c>
      <c r="K8" s="1211"/>
      <c r="L8" s="1211">
        <f>SUM(L9+L12+L15+L18+L25+L28)</f>
        <v>2198</v>
      </c>
      <c r="M8" s="1211">
        <f>SUM(M9+M12+M15+M18+M25+M28)</f>
        <v>621</v>
      </c>
      <c r="N8" s="1212">
        <f>L8+M8</f>
        <v>2819</v>
      </c>
      <c r="O8" s="1126"/>
      <c r="P8" s="1126"/>
    </row>
    <row r="9" spans="1:35" ht="12" customHeight="1">
      <c r="A9" s="1143"/>
      <c r="B9" s="1143"/>
      <c r="C9" s="1144"/>
      <c r="D9" s="1144"/>
      <c r="E9" s="1994"/>
      <c r="F9" s="1213" t="s">
        <v>23</v>
      </c>
      <c r="G9" s="1214"/>
      <c r="H9" s="1215">
        <f>H10+H11</f>
        <v>235</v>
      </c>
      <c r="I9" s="1215">
        <f>I10+I11</f>
        <v>135</v>
      </c>
      <c r="J9" s="1215">
        <f t="shared" ref="J9:J68" si="0">SUM(H9:I9)</f>
        <v>370</v>
      </c>
      <c r="K9" s="1215"/>
      <c r="L9" s="1215">
        <f>L10+L11</f>
        <v>209</v>
      </c>
      <c r="M9" s="1215">
        <f>M10+M11</f>
        <v>135</v>
      </c>
      <c r="N9" s="1216">
        <f t="shared" ref="N9:N29" si="1">SUM(L9:M9)</f>
        <v>344</v>
      </c>
      <c r="O9" s="1126"/>
      <c r="P9" s="1126"/>
    </row>
    <row r="10" spans="1:35" ht="12" customHeight="1">
      <c r="A10" s="1143">
        <v>1</v>
      </c>
      <c r="B10" s="1143">
        <v>1</v>
      </c>
      <c r="C10" s="1144">
        <v>11</v>
      </c>
      <c r="D10" s="1144"/>
      <c r="E10" s="1994"/>
      <c r="F10" s="1217"/>
      <c r="G10" s="1134" t="s">
        <v>159</v>
      </c>
      <c r="H10" s="1218">
        <v>235</v>
      </c>
      <c r="I10" s="1218">
        <v>135</v>
      </c>
      <c r="J10" s="1219">
        <f t="shared" si="0"/>
        <v>370</v>
      </c>
      <c r="K10" s="1218"/>
      <c r="L10" s="1218">
        <v>209</v>
      </c>
      <c r="M10" s="1218">
        <v>135</v>
      </c>
      <c r="N10" s="1220">
        <f t="shared" si="1"/>
        <v>344</v>
      </c>
      <c r="O10" s="1126"/>
      <c r="P10" s="1126"/>
    </row>
    <row r="11" spans="1:35" ht="12" customHeight="1">
      <c r="A11" s="1143">
        <v>1</v>
      </c>
      <c r="B11" s="1143">
        <v>1</v>
      </c>
      <c r="C11" s="1144">
        <v>7</v>
      </c>
      <c r="D11" s="1144"/>
      <c r="E11" s="1994"/>
      <c r="F11" s="1217"/>
      <c r="G11" s="1134" t="s">
        <v>160</v>
      </c>
      <c r="H11" s="1219">
        <v>0</v>
      </c>
      <c r="I11" s="1219">
        <v>0</v>
      </c>
      <c r="J11" s="1219">
        <f t="shared" si="0"/>
        <v>0</v>
      </c>
      <c r="K11" s="1218"/>
      <c r="L11" s="1218">
        <v>0</v>
      </c>
      <c r="M11" s="1218">
        <v>0</v>
      </c>
      <c r="N11" s="1220">
        <f t="shared" si="1"/>
        <v>0</v>
      </c>
      <c r="O11" s="1126"/>
      <c r="P11" s="1126"/>
    </row>
    <row r="12" spans="1:35" ht="12" customHeight="1">
      <c r="A12" s="1143"/>
      <c r="B12" s="1143"/>
      <c r="C12" s="1144"/>
      <c r="D12" s="1144"/>
      <c r="E12" s="1994"/>
      <c r="F12" s="1221" t="s">
        <v>24</v>
      </c>
      <c r="G12" s="1134"/>
      <c r="H12" s="1222">
        <f>H13+H14</f>
        <v>346</v>
      </c>
      <c r="I12" s="1222">
        <f>I13+I14</f>
        <v>96</v>
      </c>
      <c r="J12" s="1211">
        <f t="shared" si="0"/>
        <v>442</v>
      </c>
      <c r="K12" s="1218"/>
      <c r="L12" s="1222">
        <f>SUM(L13:L14)</f>
        <v>586</v>
      </c>
      <c r="M12" s="1222">
        <f>M13+M14</f>
        <v>163</v>
      </c>
      <c r="N12" s="1212">
        <f t="shared" si="1"/>
        <v>749</v>
      </c>
      <c r="O12" s="1126"/>
      <c r="P12" s="1126"/>
    </row>
    <row r="13" spans="1:35" ht="12" customHeight="1">
      <c r="A13" s="1143">
        <v>1</v>
      </c>
      <c r="B13" s="1143">
        <v>1</v>
      </c>
      <c r="C13" s="1144">
        <v>5</v>
      </c>
      <c r="D13" s="1144"/>
      <c r="E13" s="1994"/>
      <c r="F13" s="1217"/>
      <c r="G13" s="1134" t="s">
        <v>161</v>
      </c>
      <c r="H13" s="1219">
        <v>245</v>
      </c>
      <c r="I13" s="1219">
        <v>62</v>
      </c>
      <c r="J13" s="1219">
        <f t="shared" si="0"/>
        <v>307</v>
      </c>
      <c r="K13" s="1218"/>
      <c r="L13" s="1218">
        <v>421</v>
      </c>
      <c r="M13" s="1218">
        <v>109</v>
      </c>
      <c r="N13" s="1220">
        <f t="shared" si="1"/>
        <v>530</v>
      </c>
      <c r="O13" s="1126"/>
      <c r="P13" s="1126"/>
    </row>
    <row r="14" spans="1:35" ht="12" customHeight="1">
      <c r="A14" s="1143">
        <v>1</v>
      </c>
      <c r="B14" s="1143">
        <v>1</v>
      </c>
      <c r="C14" s="1144">
        <v>5</v>
      </c>
      <c r="D14" s="1144"/>
      <c r="E14" s="1994"/>
      <c r="F14" s="1217"/>
      <c r="G14" s="1134" t="s">
        <v>162</v>
      </c>
      <c r="H14" s="1219">
        <v>101</v>
      </c>
      <c r="I14" s="1219">
        <v>34</v>
      </c>
      <c r="J14" s="1219">
        <f t="shared" si="0"/>
        <v>135</v>
      </c>
      <c r="K14" s="1218"/>
      <c r="L14" s="1218">
        <v>165</v>
      </c>
      <c r="M14" s="1218">
        <v>54</v>
      </c>
      <c r="N14" s="1220">
        <f t="shared" si="1"/>
        <v>219</v>
      </c>
      <c r="O14" s="1126"/>
      <c r="P14" s="1126"/>
    </row>
    <row r="15" spans="1:35" ht="12" customHeight="1">
      <c r="A15" s="1143"/>
      <c r="B15" s="1143"/>
      <c r="C15" s="1144"/>
      <c r="D15" s="1144"/>
      <c r="E15" s="1994"/>
      <c r="F15" s="1221" t="s">
        <v>25</v>
      </c>
      <c r="G15" s="1134"/>
      <c r="H15" s="1222">
        <f>H16+H17</f>
        <v>333</v>
      </c>
      <c r="I15" s="1222">
        <f>I16+I17</f>
        <v>71</v>
      </c>
      <c r="J15" s="1222">
        <f t="shared" si="0"/>
        <v>404</v>
      </c>
      <c r="K15" s="1222"/>
      <c r="L15" s="1222">
        <f>L16+L17</f>
        <v>1179</v>
      </c>
      <c r="M15" s="1222">
        <f>M16+M17</f>
        <v>212</v>
      </c>
      <c r="N15" s="1212">
        <f t="shared" si="1"/>
        <v>1391</v>
      </c>
      <c r="O15" s="1126"/>
      <c r="P15" s="1126"/>
    </row>
    <row r="16" spans="1:35" ht="12" customHeight="1">
      <c r="A16" s="1143">
        <v>1</v>
      </c>
      <c r="B16" s="1143">
        <v>1</v>
      </c>
      <c r="C16" s="1144">
        <v>12</v>
      </c>
      <c r="D16" s="1144"/>
      <c r="E16" s="1994"/>
      <c r="F16" s="1221"/>
      <c r="G16" s="1134" t="s">
        <v>163</v>
      </c>
      <c r="H16" s="1223">
        <v>0</v>
      </c>
      <c r="I16" s="1223">
        <v>0</v>
      </c>
      <c r="J16" s="1219">
        <f t="shared" si="0"/>
        <v>0</v>
      </c>
      <c r="K16" s="1218"/>
      <c r="L16" s="1218">
        <v>0</v>
      </c>
      <c r="M16" s="1218">
        <v>0</v>
      </c>
      <c r="N16" s="1220">
        <f t="shared" si="1"/>
        <v>0</v>
      </c>
      <c r="O16" s="1126"/>
      <c r="P16" s="1126"/>
    </row>
    <row r="17" spans="1:16" ht="12" customHeight="1">
      <c r="A17" s="1143">
        <v>1</v>
      </c>
      <c r="B17" s="1143">
        <v>1</v>
      </c>
      <c r="C17" s="1144">
        <v>12</v>
      </c>
      <c r="D17" s="1144"/>
      <c r="E17" s="1994"/>
      <c r="F17" s="1224"/>
      <c r="G17" s="1134" t="s">
        <v>164</v>
      </c>
      <c r="H17" s="1219">
        <v>333</v>
      </c>
      <c r="I17" s="1219">
        <v>71</v>
      </c>
      <c r="J17" s="1219">
        <f t="shared" si="0"/>
        <v>404</v>
      </c>
      <c r="K17" s="1218"/>
      <c r="L17" s="1218">
        <v>1179</v>
      </c>
      <c r="M17" s="1218">
        <v>212</v>
      </c>
      <c r="N17" s="1220">
        <f t="shared" si="1"/>
        <v>1391</v>
      </c>
      <c r="O17" s="1126"/>
      <c r="P17" s="1126"/>
    </row>
    <row r="18" spans="1:16" ht="12" customHeight="1">
      <c r="A18" s="1143"/>
      <c r="B18" s="1143"/>
      <c r="C18" s="1144"/>
      <c r="D18" s="1144"/>
      <c r="E18" s="1994"/>
      <c r="F18" s="1225" t="s">
        <v>26</v>
      </c>
      <c r="G18" s="1226"/>
      <c r="H18" s="1222">
        <f>H19+H20+H21+H22+H23+H24</f>
        <v>195</v>
      </c>
      <c r="I18" s="1222">
        <f>I19+I20+I21+I22+I23+I24</f>
        <v>70</v>
      </c>
      <c r="J18" s="1222">
        <f t="shared" si="0"/>
        <v>265</v>
      </c>
      <c r="K18" s="1222"/>
      <c r="L18" s="1222">
        <f>SUM(L19:L24)</f>
        <v>88</v>
      </c>
      <c r="M18" s="1222">
        <f>SUM(M19:M24)</f>
        <v>54</v>
      </c>
      <c r="N18" s="1227">
        <f t="shared" si="1"/>
        <v>142</v>
      </c>
      <c r="O18" s="1126"/>
      <c r="P18" s="1126"/>
    </row>
    <row r="19" spans="1:16" ht="12" customHeight="1">
      <c r="A19" s="1143">
        <v>1</v>
      </c>
      <c r="B19" s="1143">
        <v>1</v>
      </c>
      <c r="C19" s="1144">
        <v>2</v>
      </c>
      <c r="D19" s="1144"/>
      <c r="E19" s="1994"/>
      <c r="F19" s="1224"/>
      <c r="G19" s="1134" t="s">
        <v>165</v>
      </c>
      <c r="H19" s="1219">
        <v>52</v>
      </c>
      <c r="I19" s="1219">
        <v>16</v>
      </c>
      <c r="J19" s="1219">
        <f t="shared" si="0"/>
        <v>68</v>
      </c>
      <c r="K19" s="1218"/>
      <c r="L19" s="1218">
        <v>16</v>
      </c>
      <c r="M19" s="1218">
        <v>5</v>
      </c>
      <c r="N19" s="1220">
        <f t="shared" si="1"/>
        <v>21</v>
      </c>
      <c r="O19" s="1126"/>
      <c r="P19" s="1126"/>
    </row>
    <row r="20" spans="1:16" ht="12" customHeight="1">
      <c r="A20" s="1143">
        <v>1</v>
      </c>
      <c r="B20" s="1143">
        <v>1</v>
      </c>
      <c r="C20" s="1144">
        <v>2</v>
      </c>
      <c r="D20" s="1144"/>
      <c r="E20" s="1994"/>
      <c r="F20" s="1217"/>
      <c r="G20" s="1134" t="s">
        <v>166</v>
      </c>
      <c r="H20" s="1219">
        <v>11</v>
      </c>
      <c r="I20" s="1219">
        <v>11</v>
      </c>
      <c r="J20" s="1219">
        <f t="shared" si="0"/>
        <v>22</v>
      </c>
      <c r="K20" s="1218"/>
      <c r="L20" s="1218">
        <v>6</v>
      </c>
      <c r="M20" s="1218">
        <v>8</v>
      </c>
      <c r="N20" s="1220">
        <f t="shared" si="1"/>
        <v>14</v>
      </c>
      <c r="O20" s="1126"/>
      <c r="P20" s="1126"/>
    </row>
    <row r="21" spans="1:16" ht="12" customHeight="1">
      <c r="A21" s="1143">
        <v>1</v>
      </c>
      <c r="B21" s="1143">
        <v>1</v>
      </c>
      <c r="C21" s="1144">
        <v>2</v>
      </c>
      <c r="D21" s="1144"/>
      <c r="E21" s="1994"/>
      <c r="F21" s="1224"/>
      <c r="G21" s="1134" t="s">
        <v>167</v>
      </c>
      <c r="H21" s="1219">
        <v>11</v>
      </c>
      <c r="I21" s="1219">
        <v>12</v>
      </c>
      <c r="J21" s="1219">
        <f t="shared" si="0"/>
        <v>23</v>
      </c>
      <c r="K21" s="1218"/>
      <c r="L21" s="1218">
        <v>16</v>
      </c>
      <c r="M21" s="1218">
        <v>21</v>
      </c>
      <c r="N21" s="1220">
        <f t="shared" si="1"/>
        <v>37</v>
      </c>
      <c r="O21" s="1126"/>
      <c r="P21" s="1126"/>
    </row>
    <row r="22" spans="1:16" ht="12" customHeight="1">
      <c r="A22" s="1143">
        <v>1</v>
      </c>
      <c r="B22" s="1143">
        <v>1</v>
      </c>
      <c r="C22" s="1144">
        <v>2</v>
      </c>
      <c r="D22" s="1144"/>
      <c r="E22" s="1994"/>
      <c r="F22" s="1217"/>
      <c r="G22" s="1134" t="s">
        <v>168</v>
      </c>
      <c r="H22" s="1223">
        <v>30</v>
      </c>
      <c r="I22" s="1223">
        <v>10</v>
      </c>
      <c r="J22" s="1219">
        <f t="shared" si="0"/>
        <v>40</v>
      </c>
      <c r="K22" s="1218"/>
      <c r="L22" s="1218">
        <v>50</v>
      </c>
      <c r="M22" s="1218">
        <v>20</v>
      </c>
      <c r="N22" s="1220">
        <f t="shared" si="1"/>
        <v>70</v>
      </c>
      <c r="O22" s="1126"/>
      <c r="P22" s="1126"/>
    </row>
    <row r="23" spans="1:16" ht="12" customHeight="1">
      <c r="A23" s="1143">
        <v>1</v>
      </c>
      <c r="B23" s="1143">
        <v>1</v>
      </c>
      <c r="C23" s="1144">
        <v>2</v>
      </c>
      <c r="D23" s="1144"/>
      <c r="E23" s="1994"/>
      <c r="F23" s="1217"/>
      <c r="G23" s="1134" t="s">
        <v>169</v>
      </c>
      <c r="H23" s="1223">
        <v>91</v>
      </c>
      <c r="I23" s="1223">
        <v>21</v>
      </c>
      <c r="J23" s="1219">
        <f t="shared" si="0"/>
        <v>112</v>
      </c>
      <c r="K23" s="1218"/>
      <c r="L23" s="1218">
        <v>0</v>
      </c>
      <c r="M23" s="1218">
        <v>0</v>
      </c>
      <c r="N23" s="1220">
        <f t="shared" si="1"/>
        <v>0</v>
      </c>
      <c r="O23" s="1126"/>
      <c r="P23" s="1126"/>
    </row>
    <row r="24" spans="1:16" ht="12" customHeight="1">
      <c r="A24" s="1143">
        <v>1</v>
      </c>
      <c r="B24" s="1143">
        <v>1</v>
      </c>
      <c r="C24" s="1144">
        <v>2</v>
      </c>
      <c r="D24" s="1144"/>
      <c r="E24" s="1994"/>
      <c r="F24" s="1217"/>
      <c r="G24" s="1134" t="s">
        <v>413</v>
      </c>
      <c r="H24" s="1219">
        <v>0</v>
      </c>
      <c r="I24" s="1219">
        <v>0</v>
      </c>
      <c r="J24" s="1219">
        <f t="shared" si="0"/>
        <v>0</v>
      </c>
      <c r="K24" s="1219"/>
      <c r="L24" s="1219">
        <v>0</v>
      </c>
      <c r="M24" s="1219">
        <v>0</v>
      </c>
      <c r="N24" s="1220">
        <f t="shared" si="1"/>
        <v>0</v>
      </c>
      <c r="O24" s="1126"/>
      <c r="P24" s="1126"/>
    </row>
    <row r="25" spans="1:16" ht="12" customHeight="1">
      <c r="A25" s="1143"/>
      <c r="B25" s="1143"/>
      <c r="C25" s="1144"/>
      <c r="D25" s="1144"/>
      <c r="E25" s="1994"/>
      <c r="F25" s="1225" t="s">
        <v>27</v>
      </c>
      <c r="G25" s="1134"/>
      <c r="H25" s="1222">
        <f>H26+H27</f>
        <v>84</v>
      </c>
      <c r="I25" s="1222">
        <f>I26+I27</f>
        <v>31</v>
      </c>
      <c r="J25" s="1222">
        <f t="shared" si="0"/>
        <v>115</v>
      </c>
      <c r="K25" s="1222"/>
      <c r="L25" s="1222">
        <f>L26+L27</f>
        <v>113</v>
      </c>
      <c r="M25" s="1222">
        <f>M26+M27</f>
        <v>40</v>
      </c>
      <c r="N25" s="1227">
        <f t="shared" si="1"/>
        <v>153</v>
      </c>
      <c r="O25" s="1126"/>
      <c r="P25" s="1126"/>
    </row>
    <row r="26" spans="1:16" ht="12" customHeight="1">
      <c r="A26" s="1143">
        <v>1</v>
      </c>
      <c r="B26" s="1143">
        <v>1</v>
      </c>
      <c r="C26" s="1144">
        <v>4</v>
      </c>
      <c r="D26" s="1144"/>
      <c r="E26" s="1994"/>
      <c r="F26" s="1217"/>
      <c r="G26" s="1134" t="s">
        <v>165</v>
      </c>
      <c r="H26" s="1219">
        <v>27</v>
      </c>
      <c r="I26" s="1219">
        <v>22</v>
      </c>
      <c r="J26" s="1219">
        <f t="shared" si="0"/>
        <v>49</v>
      </c>
      <c r="K26" s="1218"/>
      <c r="L26" s="1218">
        <v>29</v>
      </c>
      <c r="M26" s="1218">
        <v>33</v>
      </c>
      <c r="N26" s="1220">
        <f t="shared" si="1"/>
        <v>62</v>
      </c>
      <c r="O26" s="1126"/>
      <c r="P26" s="1126"/>
    </row>
    <row r="27" spans="1:16" ht="12" customHeight="1">
      <c r="A27" s="1143">
        <v>1</v>
      </c>
      <c r="B27" s="1143">
        <v>1</v>
      </c>
      <c r="C27" s="1144">
        <v>4</v>
      </c>
      <c r="D27" s="1144"/>
      <c r="E27" s="1994"/>
      <c r="F27" s="1217"/>
      <c r="G27" s="1134" t="s">
        <v>159</v>
      </c>
      <c r="H27" s="1219">
        <v>57</v>
      </c>
      <c r="I27" s="1219">
        <v>9</v>
      </c>
      <c r="J27" s="1219">
        <f t="shared" si="0"/>
        <v>66</v>
      </c>
      <c r="K27" s="1218"/>
      <c r="L27" s="1218">
        <v>84</v>
      </c>
      <c r="M27" s="1218">
        <v>7</v>
      </c>
      <c r="N27" s="1220">
        <f t="shared" si="1"/>
        <v>91</v>
      </c>
      <c r="O27" s="1126"/>
      <c r="P27" s="1126"/>
    </row>
    <row r="28" spans="1:16" ht="12" customHeight="1">
      <c r="A28" s="1143"/>
      <c r="B28" s="1143"/>
      <c r="C28" s="1144"/>
      <c r="D28" s="1144"/>
      <c r="E28" s="1994"/>
      <c r="F28" s="1228" t="s">
        <v>28</v>
      </c>
      <c r="G28" s="1134"/>
      <c r="H28" s="1222">
        <f>H29</f>
        <v>126</v>
      </c>
      <c r="I28" s="1222">
        <f>I29</f>
        <v>72</v>
      </c>
      <c r="J28" s="1211">
        <f t="shared" si="0"/>
        <v>198</v>
      </c>
      <c r="K28" s="1218"/>
      <c r="L28" s="1222">
        <f>L29</f>
        <v>23</v>
      </c>
      <c r="M28" s="1222">
        <f>M29</f>
        <v>17</v>
      </c>
      <c r="N28" s="1212">
        <f t="shared" si="1"/>
        <v>40</v>
      </c>
      <c r="O28" s="1126"/>
      <c r="P28" s="1126"/>
    </row>
    <row r="29" spans="1:16" ht="12" customHeight="1">
      <c r="A29" s="1143">
        <v>1</v>
      </c>
      <c r="B29" s="1143">
        <v>1</v>
      </c>
      <c r="C29" s="1144">
        <v>1</v>
      </c>
      <c r="D29" s="1144"/>
      <c r="E29" s="1994"/>
      <c r="F29" s="1224"/>
      <c r="G29" s="1134" t="s">
        <v>172</v>
      </c>
      <c r="H29" s="1219">
        <v>126</v>
      </c>
      <c r="I29" s="1219">
        <v>72</v>
      </c>
      <c r="J29" s="1219">
        <f t="shared" si="0"/>
        <v>198</v>
      </c>
      <c r="K29" s="1219"/>
      <c r="L29" s="1219">
        <v>23</v>
      </c>
      <c r="M29" s="1218">
        <v>17</v>
      </c>
      <c r="N29" s="1220">
        <f t="shared" si="1"/>
        <v>40</v>
      </c>
      <c r="O29" s="1126"/>
      <c r="P29" s="1126"/>
    </row>
    <row r="30" spans="1:16" ht="12.95" customHeight="1">
      <c r="A30" s="1134"/>
      <c r="B30" s="1134"/>
      <c r="C30" s="1144"/>
      <c r="D30" s="1144"/>
      <c r="E30" s="1997">
        <v>1402</v>
      </c>
      <c r="F30" s="1170" t="s">
        <v>29</v>
      </c>
      <c r="G30" s="1171"/>
      <c r="H30" s="1229">
        <f>SUM(H31+H36+H39+H44+H47+H51+H54+H58)</f>
        <v>2022</v>
      </c>
      <c r="I30" s="1229">
        <f>SUM(I31+I36+I39+I44+I47+I51+I54+I58)</f>
        <v>2126</v>
      </c>
      <c r="J30" s="1229">
        <f t="shared" si="0"/>
        <v>4148</v>
      </c>
      <c r="K30" s="1229">
        <f>K31+K36+K39+K44+K51+K54+K58</f>
        <v>0</v>
      </c>
      <c r="L30" s="1229">
        <f>SUM(L31+L36+L39+L44+L47+L51+L54+L58)</f>
        <v>4038</v>
      </c>
      <c r="M30" s="1229">
        <f>M31+M36+M39+M44+M51+M54+M58+M47</f>
        <v>3799</v>
      </c>
      <c r="N30" s="1230">
        <f>L30+M30</f>
        <v>7837</v>
      </c>
      <c r="O30" s="1126"/>
      <c r="P30" s="1126"/>
    </row>
    <row r="31" spans="1:16" ht="12" customHeight="1">
      <c r="A31" s="1143"/>
      <c r="B31" s="1143"/>
      <c r="C31" s="1143"/>
      <c r="D31" s="1143"/>
      <c r="E31" s="1997"/>
      <c r="F31" s="1221" t="s">
        <v>30</v>
      </c>
      <c r="G31" s="1134"/>
      <c r="H31" s="1222">
        <f>H32+H33+H34+H35</f>
        <v>728</v>
      </c>
      <c r="I31" s="1222">
        <f>I32+I33+I34+I35</f>
        <v>684</v>
      </c>
      <c r="J31" s="1222">
        <f t="shared" si="0"/>
        <v>1412</v>
      </c>
      <c r="K31" s="1222"/>
      <c r="L31" s="1222">
        <f>SUM(L32:L35)</f>
        <v>1363</v>
      </c>
      <c r="M31" s="1222">
        <f>SUM(M32:M35)</f>
        <v>1117</v>
      </c>
      <c r="N31" s="1227">
        <f t="shared" ref="N31:N59" si="2">SUM(L31:M31)</f>
        <v>2480</v>
      </c>
      <c r="O31" s="1126"/>
      <c r="P31" s="1126"/>
    </row>
    <row r="32" spans="1:16" ht="12" customHeight="1">
      <c r="A32" s="1143">
        <v>2</v>
      </c>
      <c r="B32" s="1143">
        <v>4</v>
      </c>
      <c r="C32" s="1143">
        <v>11</v>
      </c>
      <c r="D32" s="1143"/>
      <c r="E32" s="1997"/>
      <c r="F32" s="1217"/>
      <c r="G32" s="1134" t="s">
        <v>173</v>
      </c>
      <c r="H32" s="1143">
        <v>166</v>
      </c>
      <c r="I32" s="1143">
        <v>215</v>
      </c>
      <c r="J32" s="1219">
        <f t="shared" si="0"/>
        <v>381</v>
      </c>
      <c r="K32" s="1218"/>
      <c r="L32" s="1218">
        <v>291</v>
      </c>
      <c r="M32" s="1218">
        <v>362</v>
      </c>
      <c r="N32" s="1220">
        <f t="shared" si="2"/>
        <v>653</v>
      </c>
      <c r="O32" s="1126"/>
      <c r="P32" s="1126"/>
    </row>
    <row r="33" spans="1:16" ht="12" customHeight="1">
      <c r="A33" s="1143">
        <v>2</v>
      </c>
      <c r="B33" s="1143">
        <v>4</v>
      </c>
      <c r="C33" s="1143">
        <v>11</v>
      </c>
      <c r="D33" s="1143"/>
      <c r="E33" s="1997"/>
      <c r="F33" s="1217"/>
      <c r="G33" s="1134" t="s">
        <v>174</v>
      </c>
      <c r="H33" s="1218">
        <v>164</v>
      </c>
      <c r="I33" s="1218">
        <v>196</v>
      </c>
      <c r="J33" s="1219">
        <f t="shared" si="0"/>
        <v>360</v>
      </c>
      <c r="K33" s="1218"/>
      <c r="L33" s="1218">
        <v>196</v>
      </c>
      <c r="M33" s="1218">
        <v>294</v>
      </c>
      <c r="N33" s="1220">
        <f t="shared" si="2"/>
        <v>490</v>
      </c>
      <c r="O33" s="1126"/>
      <c r="P33" s="1126"/>
    </row>
    <row r="34" spans="1:16" ht="12" customHeight="1">
      <c r="A34" s="1143">
        <v>2</v>
      </c>
      <c r="B34" s="1143">
        <v>4</v>
      </c>
      <c r="C34" s="1143">
        <v>11</v>
      </c>
      <c r="D34" s="1143"/>
      <c r="E34" s="1997"/>
      <c r="F34" s="1217"/>
      <c r="G34" s="1134" t="s">
        <v>175</v>
      </c>
      <c r="H34" s="1219">
        <v>75</v>
      </c>
      <c r="I34" s="1219">
        <v>182</v>
      </c>
      <c r="J34" s="1219">
        <f t="shared" si="0"/>
        <v>257</v>
      </c>
      <c r="K34" s="1218"/>
      <c r="L34" s="1218">
        <v>126</v>
      </c>
      <c r="M34" s="1218">
        <v>275</v>
      </c>
      <c r="N34" s="1220">
        <f t="shared" si="2"/>
        <v>401</v>
      </c>
      <c r="O34" s="1126"/>
      <c r="P34" s="1126"/>
    </row>
    <row r="35" spans="1:16" ht="12" customHeight="1">
      <c r="A35" s="1143">
        <v>2</v>
      </c>
      <c r="B35" s="1143">
        <v>6</v>
      </c>
      <c r="C35" s="1143">
        <v>11</v>
      </c>
      <c r="D35" s="1143"/>
      <c r="E35" s="1997"/>
      <c r="F35" s="1224"/>
      <c r="G35" s="1134" t="s">
        <v>176</v>
      </c>
      <c r="H35" s="1218">
        <v>323</v>
      </c>
      <c r="I35" s="1218">
        <v>91</v>
      </c>
      <c r="J35" s="1219">
        <f t="shared" si="0"/>
        <v>414</v>
      </c>
      <c r="K35" s="1218"/>
      <c r="L35" s="1218">
        <v>750</v>
      </c>
      <c r="M35" s="1218">
        <v>186</v>
      </c>
      <c r="N35" s="1220">
        <f t="shared" si="2"/>
        <v>936</v>
      </c>
      <c r="O35" s="1126"/>
      <c r="P35" s="1126"/>
    </row>
    <row r="36" spans="1:16" ht="12" customHeight="1">
      <c r="A36" s="1143"/>
      <c r="B36" s="1143"/>
      <c r="C36" s="1143"/>
      <c r="D36" s="1143"/>
      <c r="E36" s="1997"/>
      <c r="F36" s="1221" t="s">
        <v>31</v>
      </c>
      <c r="G36" s="1134"/>
      <c r="H36" s="1222">
        <f>H37+H38</f>
        <v>394</v>
      </c>
      <c r="I36" s="1222">
        <f>I37+I38</f>
        <v>377</v>
      </c>
      <c r="J36" s="1222">
        <f t="shared" si="0"/>
        <v>771</v>
      </c>
      <c r="K36" s="1222"/>
      <c r="L36" s="1222">
        <f>L37+L38</f>
        <v>1147</v>
      </c>
      <c r="M36" s="1222">
        <f>M37+M38</f>
        <v>1078</v>
      </c>
      <c r="N36" s="1227">
        <f t="shared" si="2"/>
        <v>2225</v>
      </c>
      <c r="O36" s="1126"/>
      <c r="P36" s="1126"/>
    </row>
    <row r="37" spans="1:16" ht="12" customHeight="1">
      <c r="A37" s="1143">
        <v>2</v>
      </c>
      <c r="B37" s="1143">
        <v>4</v>
      </c>
      <c r="C37" s="1143">
        <v>10</v>
      </c>
      <c r="D37" s="1143"/>
      <c r="E37" s="1997"/>
      <c r="F37" s="1217"/>
      <c r="G37" s="1134" t="s">
        <v>174</v>
      </c>
      <c r="H37" s="1218">
        <v>222</v>
      </c>
      <c r="I37" s="1218">
        <v>308</v>
      </c>
      <c r="J37" s="1219">
        <f t="shared" si="0"/>
        <v>530</v>
      </c>
      <c r="K37" s="1218"/>
      <c r="L37" s="1218">
        <v>552</v>
      </c>
      <c r="M37" s="1218">
        <v>820</v>
      </c>
      <c r="N37" s="1220">
        <f t="shared" si="2"/>
        <v>1372</v>
      </c>
      <c r="O37" s="1126"/>
      <c r="P37" s="1126"/>
    </row>
    <row r="38" spans="1:16" ht="12" customHeight="1">
      <c r="A38" s="1143">
        <v>2</v>
      </c>
      <c r="B38" s="1143">
        <v>6</v>
      </c>
      <c r="C38" s="1143">
        <v>10</v>
      </c>
      <c r="D38" s="1143"/>
      <c r="E38" s="1997"/>
      <c r="F38" s="1217"/>
      <c r="G38" s="1134" t="s">
        <v>176</v>
      </c>
      <c r="H38" s="1218">
        <v>172</v>
      </c>
      <c r="I38" s="1218">
        <v>69</v>
      </c>
      <c r="J38" s="1219">
        <f t="shared" si="0"/>
        <v>241</v>
      </c>
      <c r="K38" s="1218"/>
      <c r="L38" s="1218">
        <v>595</v>
      </c>
      <c r="M38" s="1218">
        <v>258</v>
      </c>
      <c r="N38" s="1220">
        <f t="shared" si="2"/>
        <v>853</v>
      </c>
      <c r="O38" s="1126"/>
      <c r="P38" s="1126"/>
    </row>
    <row r="39" spans="1:16" ht="12" customHeight="1">
      <c r="A39" s="1143"/>
      <c r="B39" s="1143"/>
      <c r="C39" s="1143"/>
      <c r="D39" s="1143"/>
      <c r="E39" s="1997"/>
      <c r="F39" s="1221" t="s">
        <v>32</v>
      </c>
      <c r="G39" s="1134"/>
      <c r="H39" s="1222">
        <f>H40+H41+H42+H43</f>
        <v>214</v>
      </c>
      <c r="I39" s="1222">
        <f>I40+I41+I42+I43</f>
        <v>264</v>
      </c>
      <c r="J39" s="1222">
        <f t="shared" si="0"/>
        <v>478</v>
      </c>
      <c r="K39" s="1222"/>
      <c r="L39" s="1222">
        <f>SUM(L40:L43)</f>
        <v>499</v>
      </c>
      <c r="M39" s="1222">
        <f>SUM(M40:M43)</f>
        <v>511</v>
      </c>
      <c r="N39" s="1227">
        <f t="shared" si="2"/>
        <v>1010</v>
      </c>
      <c r="O39" s="1126"/>
      <c r="P39" s="1126"/>
    </row>
    <row r="40" spans="1:16" ht="12" customHeight="1">
      <c r="A40" s="1143">
        <v>2</v>
      </c>
      <c r="B40" s="1143">
        <v>4</v>
      </c>
      <c r="C40" s="1143">
        <v>10</v>
      </c>
      <c r="D40" s="1143"/>
      <c r="E40" s="1997"/>
      <c r="F40" s="1217"/>
      <c r="G40" s="1134" t="s">
        <v>173</v>
      </c>
      <c r="H40" s="1218">
        <v>78</v>
      </c>
      <c r="I40" s="1218">
        <v>75</v>
      </c>
      <c r="J40" s="1219">
        <f t="shared" si="0"/>
        <v>153</v>
      </c>
      <c r="K40" s="1218"/>
      <c r="L40" s="1218">
        <v>203</v>
      </c>
      <c r="M40" s="1218">
        <v>221</v>
      </c>
      <c r="N40" s="1220">
        <f t="shared" si="2"/>
        <v>424</v>
      </c>
      <c r="O40" s="1126"/>
      <c r="P40" s="1126"/>
    </row>
    <row r="41" spans="1:16" ht="12" customHeight="1">
      <c r="A41" s="1143">
        <v>2</v>
      </c>
      <c r="B41" s="1143">
        <v>4</v>
      </c>
      <c r="C41" s="1143">
        <v>10</v>
      </c>
      <c r="D41" s="1143"/>
      <c r="E41" s="1997"/>
      <c r="F41" s="1217"/>
      <c r="G41" s="1134" t="s">
        <v>177</v>
      </c>
      <c r="H41" s="1218">
        <v>62</v>
      </c>
      <c r="I41" s="1218">
        <v>29</v>
      </c>
      <c r="J41" s="1219">
        <f t="shared" si="0"/>
        <v>91</v>
      </c>
      <c r="K41" s="1218"/>
      <c r="L41" s="1218">
        <v>195</v>
      </c>
      <c r="M41" s="1218">
        <v>84</v>
      </c>
      <c r="N41" s="1220">
        <f t="shared" si="2"/>
        <v>279</v>
      </c>
      <c r="O41" s="1126"/>
      <c r="P41" s="1126"/>
    </row>
    <row r="42" spans="1:16" ht="12" customHeight="1">
      <c r="A42" s="1143">
        <v>2</v>
      </c>
      <c r="B42" s="1143">
        <v>4</v>
      </c>
      <c r="C42" s="1143">
        <v>10</v>
      </c>
      <c r="D42" s="1143"/>
      <c r="E42" s="1997"/>
      <c r="F42" s="1217"/>
      <c r="G42" s="1134" t="s">
        <v>178</v>
      </c>
      <c r="H42" s="1219">
        <v>20</v>
      </c>
      <c r="I42" s="1219">
        <v>33</v>
      </c>
      <c r="J42" s="1219">
        <f t="shared" si="0"/>
        <v>53</v>
      </c>
      <c r="K42" s="1218">
        <v>7</v>
      </c>
      <c r="L42" s="1218">
        <v>10</v>
      </c>
      <c r="M42" s="1218">
        <v>4</v>
      </c>
      <c r="N42" s="1220">
        <f t="shared" si="2"/>
        <v>14</v>
      </c>
      <c r="O42" s="1126"/>
      <c r="P42" s="1126"/>
    </row>
    <row r="43" spans="1:16" ht="12" customHeight="1">
      <c r="A43" s="1143">
        <v>2</v>
      </c>
      <c r="B43" s="1143">
        <v>4</v>
      </c>
      <c r="C43" s="1143">
        <v>10</v>
      </c>
      <c r="D43" s="1143"/>
      <c r="E43" s="1997"/>
      <c r="F43" s="1217"/>
      <c r="G43" s="1134" t="s">
        <v>179</v>
      </c>
      <c r="H43" s="1218">
        <v>54</v>
      </c>
      <c r="I43" s="1218">
        <v>127</v>
      </c>
      <c r="J43" s="1219">
        <f t="shared" si="0"/>
        <v>181</v>
      </c>
      <c r="K43" s="1218"/>
      <c r="L43" s="1218">
        <v>91</v>
      </c>
      <c r="M43" s="1218">
        <v>202</v>
      </c>
      <c r="N43" s="1220">
        <f t="shared" si="2"/>
        <v>293</v>
      </c>
      <c r="O43" s="1126"/>
      <c r="P43" s="1126"/>
    </row>
    <row r="44" spans="1:16" ht="12" customHeight="1">
      <c r="A44" s="1143"/>
      <c r="B44" s="1143"/>
      <c r="C44" s="1143"/>
      <c r="D44" s="1143"/>
      <c r="E44" s="1997"/>
      <c r="F44" s="1221" t="s">
        <v>33</v>
      </c>
      <c r="G44" s="1134"/>
      <c r="H44" s="1222">
        <f>H45+H46</f>
        <v>329</v>
      </c>
      <c r="I44" s="1222">
        <f>I45+I46</f>
        <v>391</v>
      </c>
      <c r="J44" s="1222">
        <f t="shared" si="0"/>
        <v>720</v>
      </c>
      <c r="K44" s="1222"/>
      <c r="L44" s="1222">
        <f>SUM(L45:L46)</f>
        <v>400</v>
      </c>
      <c r="M44" s="1222">
        <f>SUM(M45:M46)</f>
        <v>396</v>
      </c>
      <c r="N44" s="1227">
        <f t="shared" si="2"/>
        <v>796</v>
      </c>
      <c r="O44" s="1126"/>
      <c r="P44" s="1126"/>
    </row>
    <row r="45" spans="1:16" ht="12" customHeight="1">
      <c r="A45" s="1143">
        <v>2</v>
      </c>
      <c r="B45" s="1143">
        <v>4</v>
      </c>
      <c r="C45" s="1143">
        <v>3</v>
      </c>
      <c r="D45" s="1143"/>
      <c r="E45" s="1997"/>
      <c r="F45" s="1224"/>
      <c r="G45" s="1134" t="s">
        <v>173</v>
      </c>
      <c r="H45" s="1219">
        <v>147</v>
      </c>
      <c r="I45" s="1219">
        <v>185</v>
      </c>
      <c r="J45" s="1219">
        <f t="shared" si="0"/>
        <v>332</v>
      </c>
      <c r="K45" s="1218"/>
      <c r="L45" s="1218">
        <v>103</v>
      </c>
      <c r="M45" s="1218">
        <v>126</v>
      </c>
      <c r="N45" s="1220">
        <f t="shared" si="2"/>
        <v>229</v>
      </c>
      <c r="O45" s="1126"/>
      <c r="P45" s="1126"/>
    </row>
    <row r="46" spans="1:16" ht="12" customHeight="1">
      <c r="A46" s="1143">
        <v>2</v>
      </c>
      <c r="B46" s="1143">
        <v>4</v>
      </c>
      <c r="C46" s="1143">
        <v>3</v>
      </c>
      <c r="D46" s="1143"/>
      <c r="E46" s="1997"/>
      <c r="F46" s="1224"/>
      <c r="G46" s="1134" t="s">
        <v>174</v>
      </c>
      <c r="H46" s="1223">
        <v>182</v>
      </c>
      <c r="I46" s="1223">
        <v>206</v>
      </c>
      <c r="J46" s="1219">
        <f t="shared" si="0"/>
        <v>388</v>
      </c>
      <c r="K46" s="1218"/>
      <c r="L46" s="1218">
        <v>297</v>
      </c>
      <c r="M46" s="1218">
        <v>270</v>
      </c>
      <c r="N46" s="1220">
        <f t="shared" si="2"/>
        <v>567</v>
      </c>
      <c r="O46" s="1126"/>
      <c r="P46" s="1126"/>
    </row>
    <row r="47" spans="1:16" ht="12" customHeight="1">
      <c r="A47" s="1143"/>
      <c r="B47" s="1143"/>
      <c r="C47" s="1143"/>
      <c r="D47" s="1143"/>
      <c r="E47" s="1997"/>
      <c r="F47" s="1221" t="s">
        <v>34</v>
      </c>
      <c r="G47" s="1134"/>
      <c r="H47" s="1222">
        <f>H48+H49+H50</f>
        <v>108</v>
      </c>
      <c r="I47" s="1222">
        <f>I48+I49+I50</f>
        <v>135</v>
      </c>
      <c r="J47" s="1222">
        <f t="shared" si="0"/>
        <v>243</v>
      </c>
      <c r="K47" s="1222"/>
      <c r="L47" s="1222">
        <f>L48+L49+L50</f>
        <v>77</v>
      </c>
      <c r="M47" s="1222">
        <f>M48+M49+M50</f>
        <v>96</v>
      </c>
      <c r="N47" s="1212">
        <f t="shared" si="2"/>
        <v>173</v>
      </c>
      <c r="O47" s="1126"/>
      <c r="P47" s="1126"/>
    </row>
    <row r="48" spans="1:16" ht="12" customHeight="1">
      <c r="A48" s="1143">
        <v>2</v>
      </c>
      <c r="B48" s="1143">
        <v>4</v>
      </c>
      <c r="C48" s="1143">
        <v>7</v>
      </c>
      <c r="D48" s="1143"/>
      <c r="E48" s="1997"/>
      <c r="F48" s="1217"/>
      <c r="G48" s="1134" t="s">
        <v>173</v>
      </c>
      <c r="H48" s="1219">
        <v>51</v>
      </c>
      <c r="I48" s="1219">
        <v>57</v>
      </c>
      <c r="J48" s="1219">
        <f t="shared" si="0"/>
        <v>108</v>
      </c>
      <c r="K48" s="1218"/>
      <c r="L48" s="1218">
        <v>32</v>
      </c>
      <c r="M48" s="1218">
        <v>32</v>
      </c>
      <c r="N48" s="1220">
        <f t="shared" si="2"/>
        <v>64</v>
      </c>
      <c r="O48" s="1126"/>
      <c r="P48" s="1126"/>
    </row>
    <row r="49" spans="1:16" ht="12" customHeight="1">
      <c r="A49" s="1143">
        <v>2</v>
      </c>
      <c r="B49" s="1143">
        <v>4</v>
      </c>
      <c r="C49" s="1143">
        <v>7</v>
      </c>
      <c r="D49" s="1143"/>
      <c r="E49" s="1997"/>
      <c r="F49" s="1217"/>
      <c r="G49" s="1134" t="s">
        <v>180</v>
      </c>
      <c r="H49" s="1223">
        <v>5</v>
      </c>
      <c r="I49" s="1223">
        <v>3</v>
      </c>
      <c r="J49" s="1219">
        <f t="shared" si="0"/>
        <v>8</v>
      </c>
      <c r="K49" s="1218"/>
      <c r="L49" s="1218">
        <v>15</v>
      </c>
      <c r="M49" s="1218">
        <v>9</v>
      </c>
      <c r="N49" s="1220">
        <f t="shared" si="2"/>
        <v>24</v>
      </c>
      <c r="O49" s="1126"/>
      <c r="P49" s="1126"/>
    </row>
    <row r="50" spans="1:16" ht="12" customHeight="1">
      <c r="A50" s="1143">
        <v>2</v>
      </c>
      <c r="B50" s="1143">
        <v>4</v>
      </c>
      <c r="C50" s="1143">
        <v>7</v>
      </c>
      <c r="D50" s="1143"/>
      <c r="E50" s="1997"/>
      <c r="F50" s="1217"/>
      <c r="G50" s="1134" t="s">
        <v>174</v>
      </c>
      <c r="H50" s="1223">
        <v>52</v>
      </c>
      <c r="I50" s="1223">
        <v>75</v>
      </c>
      <c r="J50" s="1219">
        <f t="shared" si="0"/>
        <v>127</v>
      </c>
      <c r="K50" s="1218"/>
      <c r="L50" s="1218">
        <v>30</v>
      </c>
      <c r="M50" s="1218">
        <v>55</v>
      </c>
      <c r="N50" s="1220">
        <f t="shared" si="2"/>
        <v>85</v>
      </c>
      <c r="O50" s="1126"/>
      <c r="P50" s="1126"/>
    </row>
    <row r="51" spans="1:16" ht="12" customHeight="1">
      <c r="A51" s="1143"/>
      <c r="B51" s="1143"/>
      <c r="C51" s="1143"/>
      <c r="D51" s="1143"/>
      <c r="E51" s="1997"/>
      <c r="F51" s="1221" t="s">
        <v>35</v>
      </c>
      <c r="G51" s="1134"/>
      <c r="H51" s="1222">
        <f>H52+H53</f>
        <v>109</v>
      </c>
      <c r="I51" s="1222">
        <f>I52+I53</f>
        <v>116</v>
      </c>
      <c r="J51" s="1211">
        <f t="shared" si="0"/>
        <v>225</v>
      </c>
      <c r="K51" s="1218"/>
      <c r="L51" s="1222">
        <f>L52+L53</f>
        <v>114</v>
      </c>
      <c r="M51" s="1222">
        <f>M52+M53</f>
        <v>106</v>
      </c>
      <c r="N51" s="1231">
        <f t="shared" si="2"/>
        <v>220</v>
      </c>
      <c r="O51" s="1126"/>
      <c r="P51" s="1126"/>
    </row>
    <row r="52" spans="1:16" ht="12" customHeight="1">
      <c r="A52" s="1143">
        <v>2</v>
      </c>
      <c r="B52" s="1143">
        <v>4</v>
      </c>
      <c r="C52" s="1143">
        <v>1</v>
      </c>
      <c r="D52" s="1143"/>
      <c r="E52" s="1997"/>
      <c r="F52" s="1224"/>
      <c r="G52" s="1134" t="s">
        <v>173</v>
      </c>
      <c r="H52" s="1143">
        <v>56</v>
      </c>
      <c r="I52" s="1143">
        <v>53</v>
      </c>
      <c r="J52" s="1219">
        <f t="shared" si="0"/>
        <v>109</v>
      </c>
      <c r="K52" s="1218"/>
      <c r="L52" s="1218">
        <v>73</v>
      </c>
      <c r="M52" s="1218">
        <v>60</v>
      </c>
      <c r="N52" s="1220">
        <f t="shared" si="2"/>
        <v>133</v>
      </c>
      <c r="O52" s="1126"/>
      <c r="P52" s="1126"/>
    </row>
    <row r="53" spans="1:16" ht="12" customHeight="1">
      <c r="A53" s="1143">
        <v>2</v>
      </c>
      <c r="B53" s="1143">
        <v>4</v>
      </c>
      <c r="C53" s="1143">
        <v>1</v>
      </c>
      <c r="D53" s="1143"/>
      <c r="E53" s="1997"/>
      <c r="F53" s="1224"/>
      <c r="G53" s="1134" t="s">
        <v>174</v>
      </c>
      <c r="H53" s="1143">
        <v>53</v>
      </c>
      <c r="I53" s="1143">
        <v>63</v>
      </c>
      <c r="J53" s="1219">
        <f t="shared" si="0"/>
        <v>116</v>
      </c>
      <c r="K53" s="1218"/>
      <c r="L53" s="1218">
        <v>41</v>
      </c>
      <c r="M53" s="1218">
        <v>46</v>
      </c>
      <c r="N53" s="1220">
        <f t="shared" si="2"/>
        <v>87</v>
      </c>
      <c r="O53" s="1126"/>
      <c r="P53" s="1126"/>
    </row>
    <row r="54" spans="1:16" ht="12" customHeight="1">
      <c r="A54" s="1143"/>
      <c r="B54" s="1143"/>
      <c r="C54" s="1143"/>
      <c r="D54" s="1143"/>
      <c r="E54" s="1997"/>
      <c r="F54" s="1221" t="s">
        <v>36</v>
      </c>
      <c r="G54" s="1134"/>
      <c r="H54" s="1222">
        <f>H55+H56+H57</f>
        <v>138</v>
      </c>
      <c r="I54" s="1222">
        <f>I55+I56+I57</f>
        <v>155</v>
      </c>
      <c r="J54" s="1211">
        <f t="shared" si="0"/>
        <v>293</v>
      </c>
      <c r="K54" s="1218"/>
      <c r="L54" s="1222">
        <f>SUM(L55:L57)</f>
        <v>438</v>
      </c>
      <c r="M54" s="1222">
        <f>SUM(M55:M57)</f>
        <v>495</v>
      </c>
      <c r="N54" s="1231">
        <f t="shared" si="2"/>
        <v>933</v>
      </c>
      <c r="O54" s="1126"/>
      <c r="P54" s="1126"/>
    </row>
    <row r="55" spans="1:16" ht="12" customHeight="1">
      <c r="A55" s="1143">
        <v>2</v>
      </c>
      <c r="B55" s="1143">
        <v>4</v>
      </c>
      <c r="C55" s="1143">
        <v>9</v>
      </c>
      <c r="D55" s="1143"/>
      <c r="E55" s="1997"/>
      <c r="F55" s="1232"/>
      <c r="G55" s="1134" t="s">
        <v>173</v>
      </c>
      <c r="H55" s="1223">
        <v>66</v>
      </c>
      <c r="I55" s="1223">
        <v>92</v>
      </c>
      <c r="J55" s="1219">
        <f t="shared" si="0"/>
        <v>158</v>
      </c>
      <c r="K55" s="1218"/>
      <c r="L55" s="1218">
        <v>205</v>
      </c>
      <c r="M55" s="1218">
        <v>299</v>
      </c>
      <c r="N55" s="1220">
        <f t="shared" si="2"/>
        <v>504</v>
      </c>
      <c r="O55" s="1126"/>
      <c r="P55" s="1126"/>
    </row>
    <row r="56" spans="1:16" ht="12" customHeight="1">
      <c r="A56" s="1143">
        <v>2</v>
      </c>
      <c r="B56" s="1143">
        <v>4</v>
      </c>
      <c r="C56" s="1143">
        <v>9</v>
      </c>
      <c r="D56" s="1143"/>
      <c r="E56" s="1997"/>
      <c r="F56" s="1232"/>
      <c r="G56" s="1134" t="s">
        <v>174</v>
      </c>
      <c r="H56" s="1143">
        <v>71</v>
      </c>
      <c r="I56" s="1218">
        <v>61</v>
      </c>
      <c r="J56" s="1219">
        <f t="shared" si="0"/>
        <v>132</v>
      </c>
      <c r="K56" s="1218"/>
      <c r="L56" s="1218">
        <v>226</v>
      </c>
      <c r="M56" s="1218">
        <v>182</v>
      </c>
      <c r="N56" s="1220">
        <f t="shared" si="2"/>
        <v>408</v>
      </c>
      <c r="O56" s="1126"/>
      <c r="P56" s="1126"/>
    </row>
    <row r="57" spans="1:16" ht="12" customHeight="1">
      <c r="A57" s="1143">
        <v>2</v>
      </c>
      <c r="B57" s="1143">
        <v>4</v>
      </c>
      <c r="C57" s="1143">
        <v>9</v>
      </c>
      <c r="D57" s="1143"/>
      <c r="E57" s="1997"/>
      <c r="F57" s="1232"/>
      <c r="G57" s="1134" t="s">
        <v>179</v>
      </c>
      <c r="H57" s="1219">
        <v>1</v>
      </c>
      <c r="I57" s="1219">
        <v>2</v>
      </c>
      <c r="J57" s="1219">
        <f t="shared" si="0"/>
        <v>3</v>
      </c>
      <c r="K57" s="1218"/>
      <c r="L57" s="1218">
        <v>7</v>
      </c>
      <c r="M57" s="1218">
        <v>14</v>
      </c>
      <c r="N57" s="1220">
        <f t="shared" si="2"/>
        <v>21</v>
      </c>
      <c r="O57" s="1126"/>
      <c r="P57" s="1126"/>
    </row>
    <row r="58" spans="1:16" ht="12" customHeight="1">
      <c r="A58" s="1143"/>
      <c r="B58" s="1143"/>
      <c r="C58" s="1143"/>
      <c r="D58" s="1143"/>
      <c r="E58" s="1997"/>
      <c r="F58" s="1228" t="s">
        <v>37</v>
      </c>
      <c r="G58" s="1233"/>
      <c r="H58" s="1211">
        <f>H59</f>
        <v>2</v>
      </c>
      <c r="I58" s="1211">
        <f>I59</f>
        <v>4</v>
      </c>
      <c r="J58" s="1211">
        <f t="shared" si="0"/>
        <v>6</v>
      </c>
      <c r="K58" s="1218"/>
      <c r="L58" s="1222">
        <f>L59</f>
        <v>0</v>
      </c>
      <c r="M58" s="1222">
        <f>M59</f>
        <v>0</v>
      </c>
      <c r="N58" s="1212">
        <f t="shared" si="2"/>
        <v>0</v>
      </c>
      <c r="O58" s="1126"/>
      <c r="P58" s="1126"/>
    </row>
    <row r="59" spans="1:16" ht="12" customHeight="1">
      <c r="A59" s="1143">
        <v>2</v>
      </c>
      <c r="B59" s="1143">
        <v>4</v>
      </c>
      <c r="C59" s="1143">
        <v>11</v>
      </c>
      <c r="D59" s="1143"/>
      <c r="E59" s="1997"/>
      <c r="F59" s="1224"/>
      <c r="G59" s="1134" t="s">
        <v>181</v>
      </c>
      <c r="H59" s="1218">
        <v>2</v>
      </c>
      <c r="I59" s="1218">
        <v>4</v>
      </c>
      <c r="J59" s="1219">
        <f t="shared" si="0"/>
        <v>6</v>
      </c>
      <c r="K59" s="1218"/>
      <c r="L59" s="1218">
        <v>0</v>
      </c>
      <c r="M59" s="1218">
        <v>0</v>
      </c>
      <c r="N59" s="1220">
        <f t="shared" si="2"/>
        <v>0</v>
      </c>
      <c r="O59" s="1126"/>
      <c r="P59" s="1126"/>
    </row>
    <row r="60" spans="1:16" ht="12.75" customHeight="1">
      <c r="A60" s="1134"/>
      <c r="B60" s="1134"/>
      <c r="C60" s="1144"/>
      <c r="D60" s="1144"/>
      <c r="E60" s="1997">
        <v>1403</v>
      </c>
      <c r="F60" s="1170" t="s">
        <v>38</v>
      </c>
      <c r="G60" s="1171"/>
      <c r="H60" s="1229">
        <f>SUM(H61+H64+H66)</f>
        <v>286</v>
      </c>
      <c r="I60" s="1229">
        <f>SUM(I61+I64+I66)</f>
        <v>403</v>
      </c>
      <c r="J60" s="1229">
        <f t="shared" si="0"/>
        <v>689</v>
      </c>
      <c r="K60" s="1229" t="e">
        <f>K61+K64+K66+#REF!</f>
        <v>#REF!</v>
      </c>
      <c r="L60" s="1229">
        <f>L61+L64+L66</f>
        <v>591</v>
      </c>
      <c r="M60" s="1229">
        <f>M61+M64+M66</f>
        <v>872</v>
      </c>
      <c r="N60" s="1230">
        <f>L60+M60</f>
        <v>1463</v>
      </c>
      <c r="O60" s="1126"/>
      <c r="P60" s="1126"/>
    </row>
    <row r="61" spans="1:16" ht="12" customHeight="1">
      <c r="A61" s="1143"/>
      <c r="B61" s="1143"/>
      <c r="C61" s="1144"/>
      <c r="D61" s="1144"/>
      <c r="E61" s="1997"/>
      <c r="F61" s="1228" t="s">
        <v>39</v>
      </c>
      <c r="G61" s="1134"/>
      <c r="H61" s="1211">
        <f>H62+H63</f>
        <v>98</v>
      </c>
      <c r="I61" s="1211">
        <f>I62+I63</f>
        <v>155</v>
      </c>
      <c r="J61" s="1211">
        <f t="shared" si="0"/>
        <v>253</v>
      </c>
      <c r="K61" s="1218"/>
      <c r="L61" s="1222">
        <f>L62+L63</f>
        <v>195</v>
      </c>
      <c r="M61" s="1222">
        <f>M62+M63</f>
        <v>304</v>
      </c>
      <c r="N61" s="1212">
        <f t="shared" ref="N61:N68" si="3">SUM(L61:M61)</f>
        <v>499</v>
      </c>
      <c r="O61" s="1126"/>
      <c r="P61" s="1126"/>
    </row>
    <row r="62" spans="1:16" ht="12" customHeight="1">
      <c r="A62" s="1143">
        <v>3</v>
      </c>
      <c r="B62" s="1143">
        <v>5</v>
      </c>
      <c r="C62" s="1143">
        <v>11</v>
      </c>
      <c r="D62" s="1143"/>
      <c r="E62" s="1997"/>
      <c r="F62" s="1224"/>
      <c r="G62" s="1134" t="s">
        <v>182</v>
      </c>
      <c r="H62" s="1143">
        <v>0</v>
      </c>
      <c r="I62" s="1143">
        <v>0</v>
      </c>
      <c r="J62" s="1219">
        <f t="shared" si="0"/>
        <v>0</v>
      </c>
      <c r="K62" s="1218"/>
      <c r="L62" s="1218">
        <v>0</v>
      </c>
      <c r="M62" s="1218">
        <v>0</v>
      </c>
      <c r="N62" s="1220">
        <f t="shared" si="3"/>
        <v>0</v>
      </c>
      <c r="O62" s="1126"/>
      <c r="P62" s="1126"/>
    </row>
    <row r="63" spans="1:16" ht="12" customHeight="1">
      <c r="A63" s="1143">
        <v>3</v>
      </c>
      <c r="B63" s="1143">
        <v>5</v>
      </c>
      <c r="C63" s="1143">
        <v>11</v>
      </c>
      <c r="D63" s="1143"/>
      <c r="E63" s="1997"/>
      <c r="F63" s="1224"/>
      <c r="G63" s="1134" t="s">
        <v>183</v>
      </c>
      <c r="H63" s="1219">
        <v>98</v>
      </c>
      <c r="I63" s="1219">
        <v>155</v>
      </c>
      <c r="J63" s="1219">
        <f t="shared" si="0"/>
        <v>253</v>
      </c>
      <c r="K63" s="1218"/>
      <c r="L63" s="1218">
        <v>195</v>
      </c>
      <c r="M63" s="1218">
        <v>304</v>
      </c>
      <c r="N63" s="1220">
        <f t="shared" si="3"/>
        <v>499</v>
      </c>
      <c r="O63" s="1126"/>
      <c r="P63" s="1126"/>
    </row>
    <row r="64" spans="1:16" ht="12" customHeight="1">
      <c r="A64" s="1143"/>
      <c r="B64" s="1143"/>
      <c r="C64" s="1143"/>
      <c r="D64" s="1143"/>
      <c r="E64" s="1997"/>
      <c r="F64" s="1228" t="s">
        <v>40</v>
      </c>
      <c r="G64" s="1134"/>
      <c r="H64" s="1222">
        <f>H65</f>
        <v>77</v>
      </c>
      <c r="I64" s="1222">
        <f>I65</f>
        <v>112</v>
      </c>
      <c r="J64" s="1211">
        <f t="shared" si="0"/>
        <v>189</v>
      </c>
      <c r="K64" s="1218"/>
      <c r="L64" s="1222">
        <f>L65</f>
        <v>69</v>
      </c>
      <c r="M64" s="1222">
        <f>M65</f>
        <v>100</v>
      </c>
      <c r="N64" s="1212">
        <f t="shared" si="3"/>
        <v>169</v>
      </c>
      <c r="O64" s="1126"/>
      <c r="P64" s="1126"/>
    </row>
    <row r="65" spans="1:16" ht="12" customHeight="1">
      <c r="A65" s="1143">
        <v>3</v>
      </c>
      <c r="B65" s="1143">
        <v>5</v>
      </c>
      <c r="C65" s="1143">
        <v>8</v>
      </c>
      <c r="D65" s="1143"/>
      <c r="E65" s="1997"/>
      <c r="F65" s="1224"/>
      <c r="G65" s="1134" t="s">
        <v>183</v>
      </c>
      <c r="H65" s="1219">
        <v>77</v>
      </c>
      <c r="I65" s="1219">
        <v>112</v>
      </c>
      <c r="J65" s="1219">
        <f t="shared" si="0"/>
        <v>189</v>
      </c>
      <c r="K65" s="1218"/>
      <c r="L65" s="1218">
        <v>69</v>
      </c>
      <c r="M65" s="1218">
        <v>100</v>
      </c>
      <c r="N65" s="1220">
        <f t="shared" si="3"/>
        <v>169</v>
      </c>
      <c r="O65" s="1126"/>
      <c r="P65" s="1126"/>
    </row>
    <row r="66" spans="1:16" ht="12" customHeight="1">
      <c r="A66" s="1143"/>
      <c r="B66" s="1143"/>
      <c r="C66" s="1143"/>
      <c r="D66" s="1143"/>
      <c r="E66" s="1997"/>
      <c r="F66" s="1228" t="s">
        <v>41</v>
      </c>
      <c r="G66" s="1134"/>
      <c r="H66" s="1211">
        <f>SUM(H67:H68)</f>
        <v>111</v>
      </c>
      <c r="I66" s="1211">
        <f>SUM(I67:I68)</f>
        <v>136</v>
      </c>
      <c r="J66" s="1211">
        <f t="shared" si="0"/>
        <v>247</v>
      </c>
      <c r="K66" s="1218"/>
      <c r="L66" s="1222">
        <f>SUM(L67:L68)</f>
        <v>327</v>
      </c>
      <c r="M66" s="1222">
        <f>SUM(M67:M68)</f>
        <v>468</v>
      </c>
      <c r="N66" s="1212">
        <f t="shared" si="3"/>
        <v>795</v>
      </c>
      <c r="O66" s="1126"/>
      <c r="P66" s="1126"/>
    </row>
    <row r="67" spans="1:16" ht="12" customHeight="1">
      <c r="A67" s="1143">
        <v>3</v>
      </c>
      <c r="B67" s="1143">
        <v>5</v>
      </c>
      <c r="C67" s="1143">
        <v>10</v>
      </c>
      <c r="D67" s="1143"/>
      <c r="E67" s="1997"/>
      <c r="F67" s="1224"/>
      <c r="G67" s="1134" t="s">
        <v>183</v>
      </c>
      <c r="H67" s="1218">
        <v>100</v>
      </c>
      <c r="I67" s="1218">
        <v>118</v>
      </c>
      <c r="J67" s="1219">
        <f t="shared" si="0"/>
        <v>218</v>
      </c>
      <c r="K67" s="1218"/>
      <c r="L67" s="1218">
        <v>323</v>
      </c>
      <c r="M67" s="1218">
        <v>442</v>
      </c>
      <c r="N67" s="1220">
        <f t="shared" si="3"/>
        <v>765</v>
      </c>
      <c r="O67" s="1126"/>
      <c r="P67" s="1126"/>
    </row>
    <row r="68" spans="1:16" ht="12" customHeight="1">
      <c r="A68" s="1143">
        <v>3</v>
      </c>
      <c r="B68" s="1143">
        <v>5</v>
      </c>
      <c r="C68" s="1143">
        <v>10</v>
      </c>
      <c r="D68" s="1143"/>
      <c r="E68" s="1997"/>
      <c r="F68" s="1234"/>
      <c r="G68" s="1235" t="s">
        <v>184</v>
      </c>
      <c r="H68" s="1236">
        <v>11</v>
      </c>
      <c r="I68" s="1236">
        <v>18</v>
      </c>
      <c r="J68" s="1237">
        <f t="shared" si="0"/>
        <v>29</v>
      </c>
      <c r="K68" s="1238"/>
      <c r="L68" s="1238">
        <v>4</v>
      </c>
      <c r="M68" s="1238">
        <v>26</v>
      </c>
      <c r="N68" s="1239">
        <f t="shared" si="3"/>
        <v>30</v>
      </c>
      <c r="O68" s="1126"/>
      <c r="P68" s="1126"/>
    </row>
    <row r="69" spans="1:16" ht="12" customHeight="1">
      <c r="A69" s="1134"/>
      <c r="B69" s="1134"/>
      <c r="C69" s="1144"/>
      <c r="D69" s="1144"/>
      <c r="E69" s="1240"/>
      <c r="F69" s="1241"/>
      <c r="G69" s="1134"/>
      <c r="H69" s="1143"/>
      <c r="I69" s="1143"/>
      <c r="J69" s="1218"/>
      <c r="K69" s="1218"/>
      <c r="L69" s="1143"/>
      <c r="M69" s="1242"/>
      <c r="N69" s="1242" t="s">
        <v>185</v>
      </c>
      <c r="O69" s="1126"/>
      <c r="P69" s="1126"/>
    </row>
    <row r="70" spans="1:16" ht="12" customHeight="1">
      <c r="A70" s="1134"/>
      <c r="B70" s="1134"/>
      <c r="C70" s="1144"/>
      <c r="D70" s="1144"/>
      <c r="E70" s="1243"/>
      <c r="F70" s="1134"/>
      <c r="G70" s="1134"/>
      <c r="H70" s="1143"/>
      <c r="I70" s="1244"/>
      <c r="J70" s="1143"/>
      <c r="K70" s="1143"/>
      <c r="L70" s="1143"/>
      <c r="M70" s="1245" t="s">
        <v>186</v>
      </c>
      <c r="N70" s="1245"/>
    </row>
    <row r="71" spans="1:16" ht="12.95" customHeight="1">
      <c r="A71" s="1143"/>
      <c r="B71" s="1143"/>
      <c r="C71" s="1144"/>
      <c r="D71" s="1144"/>
      <c r="E71" s="1982" t="s">
        <v>3</v>
      </c>
      <c r="F71" s="1145"/>
      <c r="G71" s="1146"/>
      <c r="H71" s="1999" t="s">
        <v>637</v>
      </c>
      <c r="I71" s="1999"/>
      <c r="J71" s="1999"/>
      <c r="K71" s="1999"/>
      <c r="L71" s="1999"/>
      <c r="M71" s="1999"/>
      <c r="N71" s="2000"/>
      <c r="O71" s="1202"/>
      <c r="P71" s="1143"/>
    </row>
    <row r="72" spans="1:16" ht="12.75" customHeight="1">
      <c r="A72" s="1143"/>
      <c r="B72" s="1143"/>
      <c r="C72" s="1144"/>
      <c r="D72" s="1144"/>
      <c r="E72" s="1983"/>
      <c r="F72" s="1147" t="s">
        <v>151</v>
      </c>
      <c r="G72" s="1148"/>
      <c r="H72" s="1987" t="s">
        <v>638</v>
      </c>
      <c r="I72" s="1987"/>
      <c r="J72" s="1987"/>
      <c r="K72" s="1207"/>
      <c r="L72" s="1988" t="s">
        <v>628</v>
      </c>
      <c r="M72" s="1988"/>
      <c r="N72" s="1989"/>
      <c r="O72" s="1202"/>
      <c r="P72" s="1143"/>
    </row>
    <row r="73" spans="1:16" ht="12.75" customHeight="1">
      <c r="A73" s="1134" t="s">
        <v>9</v>
      </c>
      <c r="B73" s="1134" t="s">
        <v>10</v>
      </c>
      <c r="C73" s="1144" t="s">
        <v>11</v>
      </c>
      <c r="D73" s="1144"/>
      <c r="E73" s="1984"/>
      <c r="F73" s="1150"/>
      <c r="G73" s="1151"/>
      <c r="H73" s="1208" t="s">
        <v>19</v>
      </c>
      <c r="I73" s="1208" t="s">
        <v>20</v>
      </c>
      <c r="J73" s="1208" t="s">
        <v>21</v>
      </c>
      <c r="K73" s="1208"/>
      <c r="L73" s="1208" t="s">
        <v>19</v>
      </c>
      <c r="M73" s="1208" t="s">
        <v>20</v>
      </c>
      <c r="N73" s="1209" t="s">
        <v>21</v>
      </c>
      <c r="O73" s="1126"/>
      <c r="P73" s="1127"/>
    </row>
    <row r="74" spans="1:16">
      <c r="A74" s="1143"/>
      <c r="B74" s="1143"/>
      <c r="C74" s="1143"/>
      <c r="D74" s="1143"/>
      <c r="E74" s="1995">
        <v>1404</v>
      </c>
      <c r="F74" s="1246" t="s">
        <v>42</v>
      </c>
      <c r="G74" s="1235"/>
      <c r="H74" s="1211">
        <f>SUM(H75+H77)</f>
        <v>1333</v>
      </c>
      <c r="I74" s="1211">
        <f>SUM(I75+I77)</f>
        <v>536</v>
      </c>
      <c r="J74" s="1247">
        <f>H74+I74</f>
        <v>1869</v>
      </c>
      <c r="K74" s="1247"/>
      <c r="L74" s="1247">
        <f>SUM(L75+L77)</f>
        <v>1386</v>
      </c>
      <c r="M74" s="1247">
        <f>M75+M77</f>
        <v>1041</v>
      </c>
      <c r="N74" s="1248">
        <f>L74+M74</f>
        <v>2427</v>
      </c>
    </row>
    <row r="75" spans="1:16" ht="12" customHeight="1">
      <c r="A75" s="1143"/>
      <c r="B75" s="1143"/>
      <c r="C75" s="1143"/>
      <c r="D75" s="1143"/>
      <c r="E75" s="1990"/>
      <c r="F75" s="1221" t="s">
        <v>43</v>
      </c>
      <c r="G75" s="1134"/>
      <c r="H75" s="1215">
        <f>H76</f>
        <v>914</v>
      </c>
      <c r="I75" s="1215">
        <f>I76</f>
        <v>218</v>
      </c>
      <c r="J75" s="1211">
        <f t="shared" ref="J75:J126" si="4">SUM(H75:I75)</f>
        <v>1132</v>
      </c>
      <c r="K75" s="1218"/>
      <c r="L75" s="1222">
        <f>L76</f>
        <v>0</v>
      </c>
      <c r="M75" s="1222">
        <f>M76</f>
        <v>0</v>
      </c>
      <c r="N75" s="1212">
        <f>SUM(L75:M75)</f>
        <v>0</v>
      </c>
    </row>
    <row r="76" spans="1:16" ht="12" customHeight="1">
      <c r="A76" s="1143">
        <v>4</v>
      </c>
      <c r="B76" s="1143">
        <v>6</v>
      </c>
      <c r="C76" s="1143">
        <v>11</v>
      </c>
      <c r="D76" s="1143"/>
      <c r="E76" s="1990"/>
      <c r="F76" s="1217"/>
      <c r="G76" s="1134" t="s">
        <v>187</v>
      </c>
      <c r="H76" s="1223">
        <v>914</v>
      </c>
      <c r="I76" s="1223">
        <v>218</v>
      </c>
      <c r="J76" s="1219">
        <f t="shared" si="4"/>
        <v>1132</v>
      </c>
      <c r="K76" s="1219"/>
      <c r="L76" s="1219">
        <v>0</v>
      </c>
      <c r="M76" s="1219">
        <v>0</v>
      </c>
      <c r="N76" s="1220">
        <f>SUM(L76:M76)</f>
        <v>0</v>
      </c>
    </row>
    <row r="77" spans="1:16" ht="12" customHeight="1">
      <c r="A77" s="1143"/>
      <c r="B77" s="1143"/>
      <c r="C77" s="1143"/>
      <c r="D77" s="1143"/>
      <c r="E77" s="1990"/>
      <c r="F77" s="1221" t="s">
        <v>44</v>
      </c>
      <c r="G77" s="1134"/>
      <c r="H77" s="1249">
        <f>H78</f>
        <v>419</v>
      </c>
      <c r="I77" s="1249">
        <f>I78</f>
        <v>318</v>
      </c>
      <c r="J77" s="1222">
        <f t="shared" si="4"/>
        <v>737</v>
      </c>
      <c r="K77" s="1222"/>
      <c r="L77" s="1222">
        <f>L78</f>
        <v>1386</v>
      </c>
      <c r="M77" s="1222">
        <f>M78</f>
        <v>1041</v>
      </c>
      <c r="N77" s="1227">
        <f>SUM(L77:M77)</f>
        <v>2427</v>
      </c>
    </row>
    <row r="78" spans="1:16" ht="12" customHeight="1">
      <c r="A78" s="1143">
        <v>4</v>
      </c>
      <c r="B78" s="1143">
        <v>6</v>
      </c>
      <c r="C78" s="1143">
        <v>11</v>
      </c>
      <c r="D78" s="1143"/>
      <c r="E78" s="1990"/>
      <c r="F78" s="1217"/>
      <c r="G78" s="1134" t="s">
        <v>188</v>
      </c>
      <c r="H78" s="1223">
        <v>419</v>
      </c>
      <c r="I78" s="1223">
        <v>318</v>
      </c>
      <c r="J78" s="1219">
        <f t="shared" si="4"/>
        <v>737</v>
      </c>
      <c r="K78" s="1219"/>
      <c r="L78" s="1219">
        <v>1386</v>
      </c>
      <c r="M78" s="1219">
        <v>1041</v>
      </c>
      <c r="N78" s="1220">
        <f>SUM(L78:M78)</f>
        <v>2427</v>
      </c>
    </row>
    <row r="79" spans="1:16" ht="12.75" customHeight="1">
      <c r="A79" s="1143"/>
      <c r="B79" s="1143"/>
      <c r="C79" s="1143"/>
      <c r="D79" s="1143"/>
      <c r="E79" s="1997">
        <v>1405</v>
      </c>
      <c r="F79" s="1178" t="s">
        <v>45</v>
      </c>
      <c r="G79" s="1179"/>
      <c r="H79" s="1229">
        <f>SUM(H80+H82+H87+H95)</f>
        <v>983</v>
      </c>
      <c r="I79" s="1229">
        <f>SUM(I80+I82+I87+I95)</f>
        <v>1394</v>
      </c>
      <c r="J79" s="1229">
        <f t="shared" si="4"/>
        <v>2377</v>
      </c>
      <c r="K79" s="1229">
        <f>K82+K87+K95+K80</f>
        <v>0</v>
      </c>
      <c r="L79" s="1229">
        <f>SUM(L80+L82+L87+L95)</f>
        <v>80</v>
      </c>
      <c r="M79" s="1229">
        <f>SUM(M80+M82+M87+M95)</f>
        <v>136</v>
      </c>
      <c r="N79" s="1230">
        <f>L79+M79</f>
        <v>216</v>
      </c>
    </row>
    <row r="80" spans="1:16" ht="12" customHeight="1">
      <c r="A80" s="1143"/>
      <c r="B80" s="1143"/>
      <c r="C80" s="1143"/>
      <c r="D80" s="1143"/>
      <c r="E80" s="1997"/>
      <c r="F80" s="1221" t="s">
        <v>46</v>
      </c>
      <c r="G80" s="1134"/>
      <c r="H80" s="1222">
        <f>H81</f>
        <v>498</v>
      </c>
      <c r="I80" s="1222">
        <f>I81</f>
        <v>652</v>
      </c>
      <c r="J80" s="1222">
        <f t="shared" si="4"/>
        <v>1150</v>
      </c>
      <c r="K80" s="1222"/>
      <c r="L80" s="1222">
        <f>L81</f>
        <v>1</v>
      </c>
      <c r="M80" s="1222">
        <f>M81</f>
        <v>0</v>
      </c>
      <c r="N80" s="1212">
        <f t="shared" ref="N80:N126" si="5">SUM(L80:M80)</f>
        <v>1</v>
      </c>
    </row>
    <row r="81" spans="1:14" ht="12" customHeight="1">
      <c r="A81" s="1143">
        <v>5</v>
      </c>
      <c r="B81" s="1143">
        <v>4</v>
      </c>
      <c r="C81" s="1143">
        <v>8</v>
      </c>
      <c r="D81" s="1143"/>
      <c r="E81" s="1997"/>
      <c r="F81" s="1217"/>
      <c r="G81" s="1134" t="s">
        <v>189</v>
      </c>
      <c r="H81" s="1218">
        <v>498</v>
      </c>
      <c r="I81" s="1218">
        <v>652</v>
      </c>
      <c r="J81" s="1219">
        <f t="shared" si="4"/>
        <v>1150</v>
      </c>
      <c r="K81" s="1218"/>
      <c r="L81" s="1218">
        <v>1</v>
      </c>
      <c r="M81" s="1218">
        <v>0</v>
      </c>
      <c r="N81" s="1212">
        <f t="shared" si="5"/>
        <v>1</v>
      </c>
    </row>
    <row r="82" spans="1:14" ht="12" customHeight="1">
      <c r="A82" s="1143"/>
      <c r="B82" s="1143"/>
      <c r="C82" s="1143"/>
      <c r="D82" s="1143"/>
      <c r="E82" s="1997"/>
      <c r="F82" s="1221" t="s">
        <v>47</v>
      </c>
      <c r="G82" s="1134"/>
      <c r="H82" s="1222">
        <f>H83+H84+H85+H86</f>
        <v>60</v>
      </c>
      <c r="I82" s="1222">
        <f>I83+I84+I85+I86</f>
        <v>70</v>
      </c>
      <c r="J82" s="1222">
        <f t="shared" si="4"/>
        <v>130</v>
      </c>
      <c r="K82" s="1222"/>
      <c r="L82" s="1222">
        <f>L83+L84+L85+L86</f>
        <v>28</v>
      </c>
      <c r="M82" s="1222">
        <f>M83+M84+M85+M86</f>
        <v>49</v>
      </c>
      <c r="N82" s="1227">
        <f t="shared" si="5"/>
        <v>77</v>
      </c>
    </row>
    <row r="83" spans="1:14" ht="12" customHeight="1">
      <c r="A83" s="1143">
        <v>5</v>
      </c>
      <c r="B83" s="1143">
        <v>4</v>
      </c>
      <c r="C83" s="1143">
        <v>8</v>
      </c>
      <c r="D83" s="1143"/>
      <c r="E83" s="1997"/>
      <c r="F83" s="1224"/>
      <c r="G83" s="1134" t="s">
        <v>190</v>
      </c>
      <c r="H83" s="1223">
        <v>4</v>
      </c>
      <c r="I83" s="1223">
        <v>1</v>
      </c>
      <c r="J83" s="1219">
        <f t="shared" si="4"/>
        <v>5</v>
      </c>
      <c r="K83" s="1219"/>
      <c r="L83" s="1219">
        <v>0</v>
      </c>
      <c r="M83" s="1219">
        <v>0</v>
      </c>
      <c r="N83" s="1220">
        <f t="shared" si="5"/>
        <v>0</v>
      </c>
    </row>
    <row r="84" spans="1:14" s="1127" customFormat="1" ht="12" customHeight="1">
      <c r="A84" s="1143">
        <v>5</v>
      </c>
      <c r="B84" s="1143">
        <v>4</v>
      </c>
      <c r="C84" s="1143">
        <v>8</v>
      </c>
      <c r="D84" s="1143"/>
      <c r="E84" s="1997"/>
      <c r="F84" s="1217"/>
      <c r="G84" s="1134" t="s">
        <v>191</v>
      </c>
      <c r="H84" s="1223">
        <v>30</v>
      </c>
      <c r="I84" s="1223">
        <v>47</v>
      </c>
      <c r="J84" s="1219">
        <f t="shared" si="4"/>
        <v>77</v>
      </c>
      <c r="K84" s="1219"/>
      <c r="L84" s="1219">
        <v>6</v>
      </c>
      <c r="M84" s="1219">
        <v>31</v>
      </c>
      <c r="N84" s="1220">
        <f t="shared" si="5"/>
        <v>37</v>
      </c>
    </row>
    <row r="85" spans="1:14" s="1127" customFormat="1" ht="12" customHeight="1">
      <c r="A85" s="1143">
        <v>5</v>
      </c>
      <c r="B85" s="1143">
        <v>4</v>
      </c>
      <c r="C85" s="1143">
        <v>8</v>
      </c>
      <c r="D85" s="1143"/>
      <c r="E85" s="1997"/>
      <c r="F85" s="1217"/>
      <c r="G85" s="1134" t="s">
        <v>192</v>
      </c>
      <c r="H85" s="1219">
        <v>12</v>
      </c>
      <c r="I85" s="1219">
        <v>10</v>
      </c>
      <c r="J85" s="1219">
        <f t="shared" si="4"/>
        <v>22</v>
      </c>
      <c r="K85" s="1219"/>
      <c r="L85" s="1219">
        <v>4</v>
      </c>
      <c r="M85" s="1219">
        <v>11</v>
      </c>
      <c r="N85" s="1220">
        <f t="shared" si="5"/>
        <v>15</v>
      </c>
    </row>
    <row r="86" spans="1:14" ht="12" customHeight="1">
      <c r="A86" s="1143">
        <v>5</v>
      </c>
      <c r="B86" s="1143">
        <v>4</v>
      </c>
      <c r="C86" s="1143">
        <v>8</v>
      </c>
      <c r="D86" s="1143"/>
      <c r="E86" s="1997"/>
      <c r="F86" s="1217"/>
      <c r="G86" s="1134" t="s">
        <v>193</v>
      </c>
      <c r="H86" s="1219">
        <v>14</v>
      </c>
      <c r="I86" s="1219">
        <v>12</v>
      </c>
      <c r="J86" s="1219">
        <f t="shared" si="4"/>
        <v>26</v>
      </c>
      <c r="K86" s="1219"/>
      <c r="L86" s="1219">
        <v>18</v>
      </c>
      <c r="M86" s="1219">
        <v>7</v>
      </c>
      <c r="N86" s="1220">
        <f t="shared" si="5"/>
        <v>25</v>
      </c>
    </row>
    <row r="87" spans="1:14" ht="12" customHeight="1">
      <c r="A87" s="1143"/>
      <c r="B87" s="1143"/>
      <c r="C87" s="1143"/>
      <c r="D87" s="1143"/>
      <c r="E87" s="1997"/>
      <c r="F87" s="1221" t="s">
        <v>48</v>
      </c>
      <c r="G87" s="1134"/>
      <c r="H87" s="1222">
        <f>H88+H89+H90+H91+H92++H94</f>
        <v>407</v>
      </c>
      <c r="I87" s="1222">
        <f>I88+I89+I90+I91+I92++I94</f>
        <v>653</v>
      </c>
      <c r="J87" s="1222">
        <f t="shared" si="4"/>
        <v>1060</v>
      </c>
      <c r="K87" s="1222"/>
      <c r="L87" s="1222">
        <f>L88+L89+L90+L91+L92+L94</f>
        <v>28</v>
      </c>
      <c r="M87" s="1222">
        <f>M88+M89+M90+M91+M92+M94</f>
        <v>64</v>
      </c>
      <c r="N87" s="1227">
        <f t="shared" si="5"/>
        <v>92</v>
      </c>
    </row>
    <row r="88" spans="1:14" ht="12" customHeight="1">
      <c r="A88" s="1143">
        <v>5</v>
      </c>
      <c r="B88" s="1143">
        <v>5</v>
      </c>
      <c r="C88" s="1143">
        <v>11</v>
      </c>
      <c r="D88" s="1143"/>
      <c r="E88" s="1997"/>
      <c r="F88" s="1224"/>
      <c r="G88" s="1134" t="s">
        <v>194</v>
      </c>
      <c r="H88" s="1223">
        <v>24</v>
      </c>
      <c r="I88" s="1223">
        <v>34</v>
      </c>
      <c r="J88" s="1219">
        <f t="shared" si="4"/>
        <v>58</v>
      </c>
      <c r="K88" s="1219"/>
      <c r="L88" s="1219">
        <v>0</v>
      </c>
      <c r="M88" s="1219">
        <v>0</v>
      </c>
      <c r="N88" s="1220">
        <f t="shared" si="5"/>
        <v>0</v>
      </c>
    </row>
    <row r="89" spans="1:14" ht="12" customHeight="1">
      <c r="A89" s="1143">
        <v>5</v>
      </c>
      <c r="B89" s="1143">
        <v>5</v>
      </c>
      <c r="C89" s="1143">
        <v>11</v>
      </c>
      <c r="D89" s="1143"/>
      <c r="E89" s="1997"/>
      <c r="F89" s="1224"/>
      <c r="G89" s="1134" t="s">
        <v>195</v>
      </c>
      <c r="H89" s="1219">
        <v>142</v>
      </c>
      <c r="I89" s="1219">
        <v>170</v>
      </c>
      <c r="J89" s="1219">
        <f t="shared" si="4"/>
        <v>312</v>
      </c>
      <c r="K89" s="1219"/>
      <c r="L89" s="1219">
        <v>0</v>
      </c>
      <c r="M89" s="1219">
        <v>0</v>
      </c>
      <c r="N89" s="1220">
        <f t="shared" si="5"/>
        <v>0</v>
      </c>
    </row>
    <row r="90" spans="1:14" ht="12" customHeight="1">
      <c r="A90" s="1143">
        <v>5</v>
      </c>
      <c r="B90" s="1143">
        <v>5</v>
      </c>
      <c r="C90" s="1143">
        <v>11</v>
      </c>
      <c r="D90" s="1143"/>
      <c r="E90" s="1997"/>
      <c r="F90" s="1224"/>
      <c r="G90" s="1134" t="s">
        <v>196</v>
      </c>
      <c r="H90" s="1223">
        <v>14</v>
      </c>
      <c r="I90" s="1223">
        <v>4</v>
      </c>
      <c r="J90" s="1219">
        <f t="shared" si="4"/>
        <v>18</v>
      </c>
      <c r="K90" s="1219"/>
      <c r="L90" s="1219">
        <v>0</v>
      </c>
      <c r="M90" s="1219">
        <v>0</v>
      </c>
      <c r="N90" s="1220">
        <f t="shared" si="5"/>
        <v>0</v>
      </c>
    </row>
    <row r="91" spans="1:14" ht="12" customHeight="1">
      <c r="A91" s="1143">
        <v>5</v>
      </c>
      <c r="B91" s="1143">
        <v>5</v>
      </c>
      <c r="C91" s="1143">
        <v>11</v>
      </c>
      <c r="D91" s="1143"/>
      <c r="E91" s="1997"/>
      <c r="F91" s="1224"/>
      <c r="G91" s="1134" t="s">
        <v>197</v>
      </c>
      <c r="H91" s="1219">
        <v>1</v>
      </c>
      <c r="I91" s="1219">
        <v>0</v>
      </c>
      <c r="J91" s="1219">
        <f t="shared" si="4"/>
        <v>1</v>
      </c>
      <c r="K91" s="1219"/>
      <c r="L91" s="1219">
        <v>0</v>
      </c>
      <c r="M91" s="1219">
        <v>0</v>
      </c>
      <c r="N91" s="1220">
        <f t="shared" si="5"/>
        <v>0</v>
      </c>
    </row>
    <row r="92" spans="1:14" ht="12" customHeight="1">
      <c r="A92" s="1143">
        <v>5</v>
      </c>
      <c r="B92" s="1143">
        <v>5</v>
      </c>
      <c r="C92" s="1143">
        <v>11</v>
      </c>
      <c r="D92" s="1143"/>
      <c r="E92" s="1997"/>
      <c r="F92" s="1224"/>
      <c r="G92" s="1134" t="s">
        <v>198</v>
      </c>
      <c r="H92" s="1219">
        <v>202</v>
      </c>
      <c r="I92" s="1219">
        <v>421</v>
      </c>
      <c r="J92" s="1219">
        <f t="shared" si="4"/>
        <v>623</v>
      </c>
      <c r="K92" s="1219"/>
      <c r="L92" s="1219">
        <v>7</v>
      </c>
      <c r="M92" s="1219">
        <v>19</v>
      </c>
      <c r="N92" s="1220">
        <f t="shared" si="5"/>
        <v>26</v>
      </c>
    </row>
    <row r="93" spans="1:14" ht="12" customHeight="1">
      <c r="A93" s="1143"/>
      <c r="B93" s="1143"/>
      <c r="C93" s="1143"/>
      <c r="D93" s="1143"/>
      <c r="E93" s="1997"/>
      <c r="F93" s="1224"/>
      <c r="G93" s="1134" t="s">
        <v>429</v>
      </c>
      <c r="H93" s="1219">
        <v>0</v>
      </c>
      <c r="I93" s="1219">
        <v>0</v>
      </c>
      <c r="J93" s="1219">
        <f t="shared" si="4"/>
        <v>0</v>
      </c>
      <c r="K93" s="1219"/>
      <c r="L93" s="1219">
        <v>0</v>
      </c>
      <c r="M93" s="1219">
        <v>0</v>
      </c>
      <c r="N93" s="1220">
        <f t="shared" si="5"/>
        <v>0</v>
      </c>
    </row>
    <row r="94" spans="1:14" ht="12" customHeight="1">
      <c r="A94" s="1143">
        <v>5</v>
      </c>
      <c r="B94" s="1143">
        <v>5</v>
      </c>
      <c r="C94" s="1143">
        <v>11</v>
      </c>
      <c r="D94" s="1143"/>
      <c r="E94" s="1997"/>
      <c r="F94" s="1224"/>
      <c r="G94" s="1134" t="s">
        <v>199</v>
      </c>
      <c r="H94" s="1219">
        <v>24</v>
      </c>
      <c r="I94" s="1219">
        <v>24</v>
      </c>
      <c r="J94" s="1219">
        <f t="shared" si="4"/>
        <v>48</v>
      </c>
      <c r="K94" s="1219"/>
      <c r="L94" s="1219">
        <v>21</v>
      </c>
      <c r="M94" s="1219">
        <v>45</v>
      </c>
      <c r="N94" s="1220">
        <f t="shared" si="5"/>
        <v>66</v>
      </c>
    </row>
    <row r="95" spans="1:14" ht="12" customHeight="1">
      <c r="A95" s="1143"/>
      <c r="B95" s="1143"/>
      <c r="C95" s="1143"/>
      <c r="D95" s="1143"/>
      <c r="E95" s="1997"/>
      <c r="F95" s="1250" t="s">
        <v>49</v>
      </c>
      <c r="G95" s="1134"/>
      <c r="H95" s="1222">
        <f>H96</f>
        <v>18</v>
      </c>
      <c r="I95" s="1222">
        <f>I96</f>
        <v>19</v>
      </c>
      <c r="J95" s="1211">
        <f t="shared" si="4"/>
        <v>37</v>
      </c>
      <c r="K95" s="1218"/>
      <c r="L95" s="1222">
        <f>L96</f>
        <v>23</v>
      </c>
      <c r="M95" s="1222">
        <f>M96</f>
        <v>23</v>
      </c>
      <c r="N95" s="1227">
        <f t="shared" si="5"/>
        <v>46</v>
      </c>
    </row>
    <row r="96" spans="1:14" ht="12" customHeight="1">
      <c r="A96" s="1143">
        <v>5</v>
      </c>
      <c r="B96" s="1143">
        <v>4</v>
      </c>
      <c r="C96" s="1143">
        <v>8</v>
      </c>
      <c r="D96" s="1143"/>
      <c r="E96" s="1997"/>
      <c r="F96" s="1224"/>
      <c r="G96" s="1134" t="s">
        <v>200</v>
      </c>
      <c r="H96" s="1218">
        <v>18</v>
      </c>
      <c r="I96" s="1218">
        <v>19</v>
      </c>
      <c r="J96" s="1219">
        <f t="shared" si="4"/>
        <v>37</v>
      </c>
      <c r="K96" s="1218"/>
      <c r="L96" s="1218">
        <v>23</v>
      </c>
      <c r="M96" s="1218">
        <v>23</v>
      </c>
      <c r="N96" s="1220">
        <f t="shared" si="5"/>
        <v>46</v>
      </c>
    </row>
    <row r="97" spans="1:14" ht="12.75" customHeight="1">
      <c r="A97" s="1134"/>
      <c r="B97" s="1134"/>
      <c r="C97" s="1144"/>
      <c r="D97" s="1144"/>
      <c r="E97" s="1997">
        <v>1406</v>
      </c>
      <c r="F97" s="1170" t="s">
        <v>50</v>
      </c>
      <c r="G97" s="1171"/>
      <c r="H97" s="1251">
        <f>SUM(H98+H101+H104+H106)</f>
        <v>607</v>
      </c>
      <c r="I97" s="1251">
        <f>SUM(I98+I101+I104+I106)</f>
        <v>594</v>
      </c>
      <c r="J97" s="1251">
        <f t="shared" si="4"/>
        <v>1201</v>
      </c>
      <c r="K97" s="1252"/>
      <c r="L97" s="1229">
        <f>SUM(L98+L101+L104+L106)</f>
        <v>796</v>
      </c>
      <c r="M97" s="1229">
        <f>SUM(M98+M101+M104+M106)</f>
        <v>787</v>
      </c>
      <c r="N97" s="1230">
        <f t="shared" si="5"/>
        <v>1583</v>
      </c>
    </row>
    <row r="98" spans="1:14" ht="12" customHeight="1">
      <c r="A98" s="1143"/>
      <c r="B98" s="1143"/>
      <c r="C98" s="1143"/>
      <c r="D98" s="1143"/>
      <c r="E98" s="1997"/>
      <c r="F98" s="1221" t="s">
        <v>51</v>
      </c>
      <c r="G98" s="1134"/>
      <c r="H98" s="1222">
        <f>H99+H100</f>
        <v>305</v>
      </c>
      <c r="I98" s="1222">
        <f>I99+I100</f>
        <v>277</v>
      </c>
      <c r="J98" s="1211">
        <f t="shared" si="4"/>
        <v>582</v>
      </c>
      <c r="K98" s="1218"/>
      <c r="L98" s="1222">
        <f>L99+L100</f>
        <v>89</v>
      </c>
      <c r="M98" s="1222">
        <f>M99+M100</f>
        <v>90</v>
      </c>
      <c r="N98" s="1227">
        <f t="shared" si="5"/>
        <v>179</v>
      </c>
    </row>
    <row r="99" spans="1:14" ht="12" customHeight="1">
      <c r="A99" s="1143">
        <v>6</v>
      </c>
      <c r="B99" s="1143">
        <v>2</v>
      </c>
      <c r="C99" s="1143">
        <v>6</v>
      </c>
      <c r="D99" s="1143"/>
      <c r="E99" s="1997"/>
      <c r="F99" s="1253"/>
      <c r="G99" s="1134" t="s">
        <v>201</v>
      </c>
      <c r="H99" s="1218">
        <v>0</v>
      </c>
      <c r="I99" s="1218">
        <v>0</v>
      </c>
      <c r="J99" s="1219">
        <f t="shared" si="4"/>
        <v>0</v>
      </c>
      <c r="K99" s="1218"/>
      <c r="L99" s="1218">
        <v>0</v>
      </c>
      <c r="M99" s="1218">
        <v>0</v>
      </c>
      <c r="N99" s="1220">
        <f t="shared" si="5"/>
        <v>0</v>
      </c>
    </row>
    <row r="100" spans="1:14" ht="12" customHeight="1">
      <c r="A100" s="1143">
        <v>6</v>
      </c>
      <c r="B100" s="1143">
        <v>2</v>
      </c>
      <c r="C100" s="1143">
        <v>11</v>
      </c>
      <c r="D100" s="1143"/>
      <c r="E100" s="1997"/>
      <c r="F100" s="1253"/>
      <c r="G100" s="1134" t="s">
        <v>202</v>
      </c>
      <c r="H100" s="1218">
        <v>305</v>
      </c>
      <c r="I100" s="1218">
        <v>277</v>
      </c>
      <c r="J100" s="1219">
        <f t="shared" si="4"/>
        <v>582</v>
      </c>
      <c r="K100" s="1218"/>
      <c r="L100" s="1218">
        <v>89</v>
      </c>
      <c r="M100" s="1218">
        <v>90</v>
      </c>
      <c r="N100" s="1220">
        <f t="shared" si="5"/>
        <v>179</v>
      </c>
    </row>
    <row r="101" spans="1:14" ht="12" customHeight="1">
      <c r="A101" s="1143"/>
      <c r="B101" s="1143"/>
      <c r="C101" s="1143"/>
      <c r="D101" s="1143"/>
      <c r="E101" s="1997"/>
      <c r="F101" s="1221" t="s">
        <v>52</v>
      </c>
      <c r="G101" s="1134"/>
      <c r="H101" s="1222">
        <f>H102+H103</f>
        <v>190</v>
      </c>
      <c r="I101" s="1222">
        <f>I102+I103</f>
        <v>213</v>
      </c>
      <c r="J101" s="1211">
        <f t="shared" si="4"/>
        <v>403</v>
      </c>
      <c r="K101" s="1218"/>
      <c r="L101" s="1222">
        <f>L103+L102</f>
        <v>385</v>
      </c>
      <c r="M101" s="1222">
        <f>M103+M102</f>
        <v>407</v>
      </c>
      <c r="N101" s="1227">
        <f t="shared" si="5"/>
        <v>792</v>
      </c>
    </row>
    <row r="102" spans="1:14" ht="12" customHeight="1">
      <c r="A102" s="1143">
        <v>6</v>
      </c>
      <c r="B102" s="1143">
        <v>2</v>
      </c>
      <c r="C102" s="1143">
        <v>10</v>
      </c>
      <c r="D102" s="1143"/>
      <c r="E102" s="1997"/>
      <c r="F102" s="1217"/>
      <c r="G102" s="1134" t="s">
        <v>203</v>
      </c>
      <c r="H102" s="1218">
        <v>162</v>
      </c>
      <c r="I102" s="1218">
        <v>170</v>
      </c>
      <c r="J102" s="1219">
        <f t="shared" si="4"/>
        <v>332</v>
      </c>
      <c r="K102" s="1218"/>
      <c r="L102" s="1218">
        <v>327</v>
      </c>
      <c r="M102" s="1218">
        <v>327</v>
      </c>
      <c r="N102" s="1220">
        <f t="shared" si="5"/>
        <v>654</v>
      </c>
    </row>
    <row r="103" spans="1:14" ht="12" customHeight="1">
      <c r="A103" s="1143">
        <v>6</v>
      </c>
      <c r="B103" s="1143">
        <v>2</v>
      </c>
      <c r="C103" s="1143">
        <v>6</v>
      </c>
      <c r="D103" s="1143"/>
      <c r="E103" s="1997"/>
      <c r="F103" s="1217"/>
      <c r="G103" s="1134" t="s">
        <v>204</v>
      </c>
      <c r="H103" s="1218">
        <v>28</v>
      </c>
      <c r="I103" s="1218">
        <v>43</v>
      </c>
      <c r="J103" s="1219">
        <f t="shared" si="4"/>
        <v>71</v>
      </c>
      <c r="K103" s="1218"/>
      <c r="L103" s="1218">
        <v>58</v>
      </c>
      <c r="M103" s="1218">
        <v>80</v>
      </c>
      <c r="N103" s="1220">
        <f t="shared" si="5"/>
        <v>138</v>
      </c>
    </row>
    <row r="104" spans="1:14" ht="12" customHeight="1">
      <c r="A104" s="1143"/>
      <c r="B104" s="1143"/>
      <c r="C104" s="1143"/>
      <c r="D104" s="1143"/>
      <c r="E104" s="1997"/>
      <c r="F104" s="1221" t="s">
        <v>53</v>
      </c>
      <c r="G104" s="1134"/>
      <c r="H104" s="1222">
        <f>H105</f>
        <v>93</v>
      </c>
      <c r="I104" s="1222">
        <f>I105</f>
        <v>92</v>
      </c>
      <c r="J104" s="1211">
        <f t="shared" si="4"/>
        <v>185</v>
      </c>
      <c r="K104" s="1218"/>
      <c r="L104" s="1222">
        <f>L105</f>
        <v>322</v>
      </c>
      <c r="M104" s="1222">
        <f>M105</f>
        <v>290</v>
      </c>
      <c r="N104" s="1227">
        <f t="shared" si="5"/>
        <v>612</v>
      </c>
    </row>
    <row r="105" spans="1:14" ht="12" customHeight="1">
      <c r="A105" s="1143">
        <v>6</v>
      </c>
      <c r="B105" s="1143">
        <v>2</v>
      </c>
      <c r="C105" s="1143">
        <v>10</v>
      </c>
      <c r="D105" s="1143"/>
      <c r="E105" s="1997"/>
      <c r="F105" s="1253"/>
      <c r="G105" s="1134" t="s">
        <v>205</v>
      </c>
      <c r="H105" s="1218">
        <v>93</v>
      </c>
      <c r="I105" s="1218">
        <v>92</v>
      </c>
      <c r="J105" s="1219">
        <f t="shared" si="4"/>
        <v>185</v>
      </c>
      <c r="K105" s="1218"/>
      <c r="L105" s="1218">
        <v>322</v>
      </c>
      <c r="M105" s="1218">
        <v>290</v>
      </c>
      <c r="N105" s="1220">
        <f t="shared" si="5"/>
        <v>612</v>
      </c>
    </row>
    <row r="106" spans="1:14" ht="12" customHeight="1">
      <c r="A106" s="1143"/>
      <c r="B106" s="1143"/>
      <c r="C106" s="1143"/>
      <c r="D106" s="1143"/>
      <c r="E106" s="1997"/>
      <c r="F106" s="1221" t="s">
        <v>54</v>
      </c>
      <c r="G106" s="1134"/>
      <c r="H106" s="1222">
        <f>H107</f>
        <v>19</v>
      </c>
      <c r="I106" s="1222">
        <f>I107</f>
        <v>12</v>
      </c>
      <c r="J106" s="1211">
        <f t="shared" si="4"/>
        <v>31</v>
      </c>
      <c r="K106" s="1218"/>
      <c r="L106" s="1222">
        <f>L107</f>
        <v>0</v>
      </c>
      <c r="M106" s="1222">
        <f>M107</f>
        <v>0</v>
      </c>
      <c r="N106" s="1227">
        <f t="shared" si="5"/>
        <v>0</v>
      </c>
    </row>
    <row r="107" spans="1:14" ht="12" customHeight="1">
      <c r="A107" s="1143">
        <v>6</v>
      </c>
      <c r="B107" s="1143">
        <v>4</v>
      </c>
      <c r="C107" s="1143">
        <v>11</v>
      </c>
      <c r="D107" s="1143"/>
      <c r="E107" s="1997"/>
      <c r="F107" s="1217"/>
      <c r="G107" s="1134" t="s">
        <v>206</v>
      </c>
      <c r="H107" s="1218">
        <v>19</v>
      </c>
      <c r="I107" s="1218">
        <v>12</v>
      </c>
      <c r="J107" s="1219">
        <f t="shared" si="4"/>
        <v>31</v>
      </c>
      <c r="K107" s="1218"/>
      <c r="L107" s="1218">
        <v>0</v>
      </c>
      <c r="M107" s="1218">
        <v>0</v>
      </c>
      <c r="N107" s="1220">
        <f t="shared" si="5"/>
        <v>0</v>
      </c>
    </row>
    <row r="108" spans="1:14" ht="12.75" customHeight="1">
      <c r="A108" s="1134"/>
      <c r="B108" s="1134"/>
      <c r="C108" s="1144"/>
      <c r="D108" s="1144"/>
      <c r="E108" s="1991">
        <v>1407</v>
      </c>
      <c r="F108" s="1178" t="s">
        <v>55</v>
      </c>
      <c r="G108" s="1171"/>
      <c r="H108" s="1254">
        <f>SUM(H109+H112)</f>
        <v>102</v>
      </c>
      <c r="I108" s="1254">
        <f>SUM(I109+I112)</f>
        <v>87</v>
      </c>
      <c r="J108" s="1251">
        <f t="shared" si="4"/>
        <v>189</v>
      </c>
      <c r="K108" s="1252"/>
      <c r="L108" s="1229">
        <f>SUM(L109+L112)</f>
        <v>23</v>
      </c>
      <c r="M108" s="1229">
        <f>SUM(M109+M112)</f>
        <v>25</v>
      </c>
      <c r="N108" s="1230">
        <f t="shared" si="5"/>
        <v>48</v>
      </c>
    </row>
    <row r="109" spans="1:14" ht="12" customHeight="1">
      <c r="A109" s="1143"/>
      <c r="B109" s="1143"/>
      <c r="C109" s="1143"/>
      <c r="D109" s="1143"/>
      <c r="E109" s="1991"/>
      <c r="F109" s="1221" t="s">
        <v>56</v>
      </c>
      <c r="G109" s="1233"/>
      <c r="H109" s="1249">
        <f>H110+H111</f>
        <v>57</v>
      </c>
      <c r="I109" s="1249">
        <f>I110+I111</f>
        <v>38</v>
      </c>
      <c r="J109" s="1211">
        <f t="shared" si="4"/>
        <v>95</v>
      </c>
      <c r="K109" s="1218"/>
      <c r="L109" s="1222">
        <f>L110+L111</f>
        <v>8</v>
      </c>
      <c r="M109" s="1222">
        <f>M110+M111</f>
        <v>4</v>
      </c>
      <c r="N109" s="1227">
        <f t="shared" si="5"/>
        <v>12</v>
      </c>
    </row>
    <row r="110" spans="1:14" ht="12" customHeight="1">
      <c r="A110" s="1143">
        <v>7</v>
      </c>
      <c r="B110" s="1143">
        <v>3</v>
      </c>
      <c r="C110" s="1143">
        <v>11</v>
      </c>
      <c r="D110" s="1143"/>
      <c r="E110" s="1991"/>
      <c r="F110" s="1224"/>
      <c r="G110" s="1134" t="s">
        <v>207</v>
      </c>
      <c r="H110" s="1143">
        <v>38</v>
      </c>
      <c r="I110" s="1218">
        <v>16</v>
      </c>
      <c r="J110" s="1219">
        <f t="shared" si="4"/>
        <v>54</v>
      </c>
      <c r="K110" s="1218"/>
      <c r="L110" s="1218">
        <v>4</v>
      </c>
      <c r="M110" s="1218">
        <v>1</v>
      </c>
      <c r="N110" s="1220">
        <f t="shared" si="5"/>
        <v>5</v>
      </c>
    </row>
    <row r="111" spans="1:14" ht="12" customHeight="1">
      <c r="A111" s="1143">
        <v>7</v>
      </c>
      <c r="B111" s="1143">
        <v>3</v>
      </c>
      <c r="C111" s="1143">
        <v>11</v>
      </c>
      <c r="D111" s="1143"/>
      <c r="E111" s="1991"/>
      <c r="F111" s="1217"/>
      <c r="G111" s="1134" t="s">
        <v>208</v>
      </c>
      <c r="H111" s="1143">
        <v>19</v>
      </c>
      <c r="I111" s="1218">
        <v>22</v>
      </c>
      <c r="J111" s="1219">
        <f t="shared" si="4"/>
        <v>41</v>
      </c>
      <c r="K111" s="1218"/>
      <c r="L111" s="1218">
        <v>4</v>
      </c>
      <c r="M111" s="1218">
        <v>3</v>
      </c>
      <c r="N111" s="1220">
        <f t="shared" si="5"/>
        <v>7</v>
      </c>
    </row>
    <row r="112" spans="1:14" ht="12" customHeight="1">
      <c r="A112" s="1143"/>
      <c r="B112" s="1143"/>
      <c r="C112" s="1143"/>
      <c r="D112" s="1143"/>
      <c r="E112" s="1991"/>
      <c r="F112" s="1221" t="s">
        <v>57</v>
      </c>
      <c r="G112" s="1134"/>
      <c r="H112" s="1249">
        <f>H113+H114</f>
        <v>45</v>
      </c>
      <c r="I112" s="1249">
        <f>I113+I114</f>
        <v>49</v>
      </c>
      <c r="J112" s="1211">
        <f t="shared" si="4"/>
        <v>94</v>
      </c>
      <c r="K112" s="1218"/>
      <c r="L112" s="1222">
        <f>L113+L114</f>
        <v>15</v>
      </c>
      <c r="M112" s="1222">
        <f>M113+M114</f>
        <v>21</v>
      </c>
      <c r="N112" s="1227">
        <f t="shared" si="5"/>
        <v>36</v>
      </c>
    </row>
    <row r="113" spans="1:14" ht="12" customHeight="1">
      <c r="A113" s="1143">
        <v>7</v>
      </c>
      <c r="B113" s="1143">
        <v>6</v>
      </c>
      <c r="C113" s="1143">
        <v>10</v>
      </c>
      <c r="D113" s="1143"/>
      <c r="E113" s="1991"/>
      <c r="F113" s="1228"/>
      <c r="G113" s="1134" t="s">
        <v>209</v>
      </c>
      <c r="H113" s="1143">
        <v>45</v>
      </c>
      <c r="I113" s="1218">
        <v>49</v>
      </c>
      <c r="J113" s="1219">
        <f t="shared" si="4"/>
        <v>94</v>
      </c>
      <c r="K113" s="1218">
        <v>0</v>
      </c>
      <c r="L113" s="1218">
        <v>15</v>
      </c>
      <c r="M113" s="1218">
        <v>21</v>
      </c>
      <c r="N113" s="1220">
        <f t="shared" si="5"/>
        <v>36</v>
      </c>
    </row>
    <row r="114" spans="1:14" ht="12" customHeight="1">
      <c r="A114" s="1143">
        <v>7</v>
      </c>
      <c r="B114" s="1143">
        <v>6</v>
      </c>
      <c r="C114" s="1143">
        <v>10</v>
      </c>
      <c r="D114" s="1143"/>
      <c r="E114" s="1991"/>
      <c r="F114" s="1217"/>
      <c r="G114" s="1134" t="s">
        <v>210</v>
      </c>
      <c r="H114" s="1223">
        <v>0</v>
      </c>
      <c r="I114" s="1223">
        <v>0</v>
      </c>
      <c r="J114" s="1219">
        <f t="shared" si="4"/>
        <v>0</v>
      </c>
      <c r="K114" s="1218"/>
      <c r="L114" s="1218">
        <v>0</v>
      </c>
      <c r="M114" s="1218">
        <v>0</v>
      </c>
      <c r="N114" s="1220">
        <f t="shared" si="5"/>
        <v>0</v>
      </c>
    </row>
    <row r="115" spans="1:14" ht="12.75" customHeight="1">
      <c r="A115" s="1134"/>
      <c r="B115" s="1134"/>
      <c r="C115" s="1144"/>
      <c r="D115" s="1144"/>
      <c r="E115" s="1991">
        <v>1408</v>
      </c>
      <c r="F115" s="1178" t="s">
        <v>58</v>
      </c>
      <c r="G115" s="1186"/>
      <c r="H115" s="1229">
        <f>SUM(H116+H120+H122)</f>
        <v>136</v>
      </c>
      <c r="I115" s="1229">
        <f>SUM(I116+I120+I122)</f>
        <v>109</v>
      </c>
      <c r="J115" s="1251">
        <f t="shared" si="4"/>
        <v>245</v>
      </c>
      <c r="K115" s="1252"/>
      <c r="L115" s="1229">
        <f>SUM(L116+L120+L122)</f>
        <v>188</v>
      </c>
      <c r="M115" s="1229">
        <f>SUM(M116+M120+M122)</f>
        <v>117</v>
      </c>
      <c r="N115" s="1230">
        <f t="shared" si="5"/>
        <v>305</v>
      </c>
    </row>
    <row r="116" spans="1:14" ht="12" customHeight="1">
      <c r="A116" s="1143"/>
      <c r="B116" s="1143"/>
      <c r="C116" s="1143"/>
      <c r="D116" s="1143"/>
      <c r="E116" s="1991"/>
      <c r="F116" s="1228" t="s">
        <v>59</v>
      </c>
      <c r="G116" s="1134"/>
      <c r="H116" s="1222">
        <f>SUM(H117:H119)</f>
        <v>72</v>
      </c>
      <c r="I116" s="1222">
        <f>I117+I118+I119</f>
        <v>45</v>
      </c>
      <c r="J116" s="1255">
        <f t="shared" si="4"/>
        <v>117</v>
      </c>
      <c r="K116" s="1218"/>
      <c r="L116" s="1222">
        <f>SUM(L117:L119)</f>
        <v>163</v>
      </c>
      <c r="M116" s="1222">
        <f>M117+M118+M119</f>
        <v>99</v>
      </c>
      <c r="N116" s="1227">
        <f t="shared" si="5"/>
        <v>262</v>
      </c>
    </row>
    <row r="117" spans="1:14" ht="12" customHeight="1">
      <c r="A117" s="1143">
        <v>8</v>
      </c>
      <c r="B117" s="1143">
        <v>4</v>
      </c>
      <c r="C117" s="1143">
        <v>11</v>
      </c>
      <c r="D117" s="1143"/>
      <c r="E117" s="1991"/>
      <c r="F117" s="1228"/>
      <c r="G117" s="1134" t="s">
        <v>211</v>
      </c>
      <c r="H117" s="1219">
        <v>35</v>
      </c>
      <c r="I117" s="1219">
        <v>11</v>
      </c>
      <c r="J117" s="1219">
        <f t="shared" si="4"/>
        <v>46</v>
      </c>
      <c r="K117" s="1219"/>
      <c r="L117" s="1219">
        <v>68</v>
      </c>
      <c r="M117" s="1219">
        <v>17</v>
      </c>
      <c r="N117" s="1220">
        <f t="shared" si="5"/>
        <v>85</v>
      </c>
    </row>
    <row r="118" spans="1:14" ht="12" customHeight="1">
      <c r="A118" s="1196">
        <v>8</v>
      </c>
      <c r="B118" s="1196">
        <v>3</v>
      </c>
      <c r="C118" s="1196">
        <v>11</v>
      </c>
      <c r="D118" s="1196"/>
      <c r="E118" s="1991"/>
      <c r="F118" s="1228"/>
      <c r="G118" s="1134" t="s">
        <v>212</v>
      </c>
      <c r="H118" s="1223">
        <v>22</v>
      </c>
      <c r="I118" s="1223">
        <v>13</v>
      </c>
      <c r="J118" s="1219">
        <f t="shared" si="4"/>
        <v>35</v>
      </c>
      <c r="K118" s="1219"/>
      <c r="L118" s="1219">
        <v>64</v>
      </c>
      <c r="M118" s="1219">
        <v>31</v>
      </c>
      <c r="N118" s="1220">
        <f t="shared" si="5"/>
        <v>95</v>
      </c>
    </row>
    <row r="119" spans="1:14" ht="12" customHeight="1">
      <c r="A119" s="1196">
        <v>8</v>
      </c>
      <c r="B119" s="1196">
        <v>4</v>
      </c>
      <c r="C119" s="1196">
        <v>11</v>
      </c>
      <c r="D119" s="1196"/>
      <c r="E119" s="1991"/>
      <c r="F119" s="1228"/>
      <c r="G119" s="1134" t="s">
        <v>213</v>
      </c>
      <c r="H119" s="1223">
        <v>15</v>
      </c>
      <c r="I119" s="1223">
        <v>21</v>
      </c>
      <c r="J119" s="1219">
        <f t="shared" si="4"/>
        <v>36</v>
      </c>
      <c r="K119" s="1219"/>
      <c r="L119" s="1219">
        <v>31</v>
      </c>
      <c r="M119" s="1219">
        <v>51</v>
      </c>
      <c r="N119" s="1220">
        <f t="shared" si="5"/>
        <v>82</v>
      </c>
    </row>
    <row r="120" spans="1:14" ht="12" customHeight="1">
      <c r="A120" s="1196"/>
      <c r="B120" s="1196"/>
      <c r="C120" s="1196"/>
      <c r="D120" s="1196"/>
      <c r="E120" s="1991"/>
      <c r="F120" s="1228" t="s">
        <v>60</v>
      </c>
      <c r="G120" s="1233"/>
      <c r="H120" s="1249">
        <f>H121</f>
        <v>64</v>
      </c>
      <c r="I120" s="1249">
        <f>I121</f>
        <v>64</v>
      </c>
      <c r="J120" s="1222">
        <f t="shared" si="4"/>
        <v>128</v>
      </c>
      <c r="K120" s="1222"/>
      <c r="L120" s="1222">
        <f>L121</f>
        <v>25</v>
      </c>
      <c r="M120" s="1222">
        <f>M121</f>
        <v>18</v>
      </c>
      <c r="N120" s="1227">
        <f t="shared" si="5"/>
        <v>43</v>
      </c>
    </row>
    <row r="121" spans="1:14" ht="12" customHeight="1">
      <c r="A121" s="1196">
        <v>8</v>
      </c>
      <c r="B121" s="1196">
        <v>4</v>
      </c>
      <c r="C121" s="1196">
        <v>11</v>
      </c>
      <c r="D121" s="1196"/>
      <c r="E121" s="1991"/>
      <c r="F121" s="1224"/>
      <c r="G121" s="1134" t="s">
        <v>214</v>
      </c>
      <c r="H121" s="1223">
        <v>64</v>
      </c>
      <c r="I121" s="1223">
        <v>64</v>
      </c>
      <c r="J121" s="1219">
        <f t="shared" si="4"/>
        <v>128</v>
      </c>
      <c r="K121" s="1219"/>
      <c r="L121" s="1219">
        <v>25</v>
      </c>
      <c r="M121" s="1219">
        <v>18</v>
      </c>
      <c r="N121" s="1220">
        <f t="shared" si="5"/>
        <v>43</v>
      </c>
    </row>
    <row r="122" spans="1:14" ht="12" customHeight="1">
      <c r="A122" s="1196"/>
      <c r="B122" s="1196"/>
      <c r="C122" s="1196"/>
      <c r="D122" s="1196"/>
      <c r="E122" s="1991"/>
      <c r="F122" s="1221" t="s">
        <v>61</v>
      </c>
      <c r="G122" s="1134"/>
      <c r="H122" s="1249">
        <f>H123</f>
        <v>0</v>
      </c>
      <c r="I122" s="1249">
        <f>I123</f>
        <v>0</v>
      </c>
      <c r="J122" s="1222">
        <f t="shared" si="4"/>
        <v>0</v>
      </c>
      <c r="K122" s="1218"/>
      <c r="L122" s="1222">
        <f>L123</f>
        <v>0</v>
      </c>
      <c r="M122" s="1222">
        <f>M123</f>
        <v>0</v>
      </c>
      <c r="N122" s="1227">
        <f t="shared" si="5"/>
        <v>0</v>
      </c>
    </row>
    <row r="123" spans="1:14" ht="12" customHeight="1">
      <c r="A123" s="1196">
        <v>8</v>
      </c>
      <c r="B123" s="1196">
        <v>5</v>
      </c>
      <c r="C123" s="1196">
        <v>11</v>
      </c>
      <c r="D123" s="1196"/>
      <c r="E123" s="1991"/>
      <c r="F123" s="1256"/>
      <c r="G123" s="1235" t="s">
        <v>215</v>
      </c>
      <c r="H123" s="1236">
        <v>0</v>
      </c>
      <c r="I123" s="1236">
        <v>0</v>
      </c>
      <c r="J123" s="1237">
        <f t="shared" si="4"/>
        <v>0</v>
      </c>
      <c r="K123" s="1238"/>
      <c r="L123" s="1238">
        <v>0</v>
      </c>
      <c r="M123" s="1238">
        <v>0</v>
      </c>
      <c r="N123" s="1239">
        <f t="shared" si="5"/>
        <v>0</v>
      </c>
    </row>
    <row r="124" spans="1:14" ht="12.75" customHeight="1">
      <c r="A124" s="1196"/>
      <c r="B124" s="1196"/>
      <c r="C124" s="1196"/>
      <c r="D124" s="1196"/>
      <c r="E124" s="2001"/>
      <c r="F124" s="1178" t="s">
        <v>63</v>
      </c>
      <c r="G124" s="1171"/>
      <c r="H124" s="1254">
        <f>SUM(H125)</f>
        <v>106</v>
      </c>
      <c r="I124" s="1254">
        <f>SUM(I125)</f>
        <v>226</v>
      </c>
      <c r="J124" s="1251">
        <f t="shared" si="4"/>
        <v>332</v>
      </c>
      <c r="K124" s="1229"/>
      <c r="L124" s="1229">
        <f>SUM(L125)</f>
        <v>50</v>
      </c>
      <c r="M124" s="1229">
        <f>SUM(M125)</f>
        <v>120</v>
      </c>
      <c r="N124" s="1230">
        <f t="shared" si="5"/>
        <v>170</v>
      </c>
    </row>
    <row r="125" spans="1:14" ht="12" customHeight="1">
      <c r="A125" s="1196"/>
      <c r="B125" s="1196"/>
      <c r="C125" s="1196"/>
      <c r="D125" s="1196"/>
      <c r="E125" s="2001"/>
      <c r="F125" s="1257" t="s">
        <v>64</v>
      </c>
      <c r="G125" s="1127"/>
      <c r="H125" s="1258">
        <f>H126</f>
        <v>106</v>
      </c>
      <c r="I125" s="1258">
        <f>I126</f>
        <v>226</v>
      </c>
      <c r="J125" s="1211">
        <f t="shared" si="4"/>
        <v>332</v>
      </c>
      <c r="K125" s="1218"/>
      <c r="L125" s="1222">
        <f>L126</f>
        <v>50</v>
      </c>
      <c r="M125" s="1222">
        <f>M126</f>
        <v>120</v>
      </c>
      <c r="N125" s="1227">
        <f t="shared" si="5"/>
        <v>170</v>
      </c>
    </row>
    <row r="126" spans="1:14" ht="12" customHeight="1">
      <c r="A126" s="1196">
        <v>9</v>
      </c>
      <c r="B126" s="1196">
        <v>5</v>
      </c>
      <c r="C126" s="1196">
        <v>10</v>
      </c>
      <c r="D126" s="1196"/>
      <c r="E126" s="2001"/>
      <c r="F126" s="1241"/>
      <c r="G126" s="1134" t="s">
        <v>216</v>
      </c>
      <c r="H126" s="1196">
        <v>106</v>
      </c>
      <c r="I126" s="1196">
        <v>226</v>
      </c>
      <c r="J126" s="1237">
        <f t="shared" si="4"/>
        <v>332</v>
      </c>
      <c r="K126" s="1218"/>
      <c r="L126" s="1218">
        <v>50</v>
      </c>
      <c r="M126" s="1218">
        <v>120</v>
      </c>
      <c r="N126" s="1220">
        <f t="shared" si="5"/>
        <v>170</v>
      </c>
    </row>
    <row r="127" spans="1:14" ht="12" customHeight="1">
      <c r="F127" s="1996" t="s">
        <v>21</v>
      </c>
      <c r="G127" s="1996"/>
      <c r="H127" s="1259">
        <f t="shared" ref="H127:N127" si="6">SUM(H8+H30+H60+H74+H79+H97+H108+H115+H124)</f>
        <v>6561</v>
      </c>
      <c r="I127" s="1259">
        <f t="shared" si="6"/>
        <v>5879</v>
      </c>
      <c r="J127" s="1259">
        <f t="shared" si="6"/>
        <v>12440</v>
      </c>
      <c r="K127" s="1259" t="e">
        <f t="shared" si="6"/>
        <v>#REF!</v>
      </c>
      <c r="L127" s="1259">
        <f t="shared" si="6"/>
        <v>9350</v>
      </c>
      <c r="M127" s="1259">
        <f t="shared" si="6"/>
        <v>7518</v>
      </c>
      <c r="N127" s="1260">
        <f t="shared" si="6"/>
        <v>16868</v>
      </c>
    </row>
    <row r="128" spans="1:14" s="1198" customFormat="1" ht="10.5" customHeight="1">
      <c r="C128" s="1197"/>
      <c r="D128" s="1197"/>
      <c r="F128" s="1198" t="s">
        <v>631</v>
      </c>
      <c r="H128" s="1196"/>
      <c r="I128" s="1196"/>
      <c r="J128" s="1196"/>
      <c r="K128" s="1196"/>
      <c r="L128" s="1196"/>
      <c r="M128" s="1196"/>
      <c r="N128" s="1196"/>
    </row>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ht="9" customHeight="1"/>
    <row r="146" ht="9" customHeight="1"/>
    <row r="147" ht="9" customHeight="1"/>
    <row r="148" ht="9" customHeight="1"/>
    <row r="149" ht="9" customHeight="1"/>
    <row r="150" ht="9" customHeight="1"/>
    <row r="151" ht="9" customHeight="1"/>
    <row r="152" ht="9" customHeight="1"/>
    <row r="153" ht="9" customHeight="1"/>
    <row r="154" ht="9" customHeight="1"/>
    <row r="155" ht="9" customHeight="1"/>
    <row r="156" ht="9" customHeight="1"/>
    <row r="157" ht="9" customHeight="1"/>
    <row r="158" ht="9" customHeight="1"/>
    <row r="159" ht="9" customHeight="1"/>
    <row r="16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sheetData>
  <mergeCells count="21">
    <mergeCell ref="F127:G127"/>
    <mergeCell ref="E74:E78"/>
    <mergeCell ref="E79:E96"/>
    <mergeCell ref="E97:E107"/>
    <mergeCell ref="E108:E114"/>
    <mergeCell ref="E115:E123"/>
    <mergeCell ref="E124:E126"/>
    <mergeCell ref="E8:E29"/>
    <mergeCell ref="E30:E59"/>
    <mergeCell ref="E60:E68"/>
    <mergeCell ref="E71:E73"/>
    <mergeCell ref="H71:N71"/>
    <mergeCell ref="H72:J72"/>
    <mergeCell ref="L72:N72"/>
    <mergeCell ref="E2:N2"/>
    <mergeCell ref="R2:AF2"/>
    <mergeCell ref="E3:N3"/>
    <mergeCell ref="E5:E7"/>
    <mergeCell ref="H5:N5"/>
    <mergeCell ref="H6:J6"/>
    <mergeCell ref="L6:N6"/>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H475"/>
  <sheetViews>
    <sheetView topLeftCell="D1" workbookViewId="0">
      <selection activeCell="H20" sqref="H20"/>
    </sheetView>
  </sheetViews>
  <sheetFormatPr baseColWidth="10" defaultRowHeight="12.75"/>
  <cols>
    <col min="1" max="1" width="2" style="1198" hidden="1" customWidth="1"/>
    <col min="2" max="2" width="2.140625" style="1198" hidden="1" customWidth="1"/>
    <col min="3" max="3" width="2.7109375" style="1197" hidden="1" customWidth="1"/>
    <col min="4" max="4" width="6" style="1128" customWidth="1"/>
    <col min="5" max="5" width="1.140625" style="1128" customWidth="1"/>
    <col min="6" max="6" width="63.28515625" style="1128" customWidth="1"/>
    <col min="7" max="9" width="5.7109375" style="1181" customWidth="1"/>
    <col min="10" max="10" width="0.42578125" style="1181" customWidth="1"/>
    <col min="11" max="13" width="5.7109375" style="1181" customWidth="1"/>
    <col min="14" max="15" width="11.42578125" style="1128"/>
    <col min="16" max="16" width="4.7109375" style="1128" customWidth="1"/>
    <col min="17" max="17" width="5" style="1128" customWidth="1"/>
    <col min="18" max="18" width="2.28515625" style="1128" customWidth="1"/>
    <col min="19" max="19" width="26" style="1128" customWidth="1"/>
    <col min="20" max="20" width="8" style="1128" customWidth="1"/>
    <col min="21" max="21" width="1" style="1128" customWidth="1"/>
    <col min="22" max="22" width="6.7109375" style="1128" customWidth="1"/>
    <col min="23" max="23" width="1" style="1128" customWidth="1"/>
    <col min="24" max="24" width="6.7109375" style="1128" customWidth="1"/>
    <col min="25" max="25" width="1" style="1128" customWidth="1"/>
    <col min="26" max="26" width="6.7109375" style="1128" customWidth="1"/>
    <col min="27" max="27" width="1" style="1128" customWidth="1"/>
    <col min="28" max="28" width="6.7109375" style="1128" customWidth="1"/>
    <col min="29" max="29" width="1" style="1128" customWidth="1"/>
    <col min="30" max="30" width="6.7109375" style="1128" customWidth="1"/>
    <col min="31" max="31" width="1" style="1128" customWidth="1"/>
    <col min="32" max="33" width="6.7109375" style="1128" customWidth="1"/>
    <col min="34" max="256" width="11.42578125" style="1128"/>
    <col min="257" max="259" width="0" style="1128" hidden="1" customWidth="1"/>
    <col min="260" max="260" width="6" style="1128" customWidth="1"/>
    <col min="261" max="261" width="1.140625" style="1128" customWidth="1"/>
    <col min="262" max="262" width="63.28515625" style="1128" customWidth="1"/>
    <col min="263" max="265" width="5.7109375" style="1128" customWidth="1"/>
    <col min="266" max="266" width="0.42578125" style="1128" customWidth="1"/>
    <col min="267" max="269" width="5.7109375" style="1128" customWidth="1"/>
    <col min="270" max="271" width="11.42578125" style="1128"/>
    <col min="272" max="272" width="4.7109375" style="1128" customWidth="1"/>
    <col min="273" max="273" width="5" style="1128" customWidth="1"/>
    <col min="274" max="274" width="2.28515625" style="1128" customWidth="1"/>
    <col min="275" max="275" width="26" style="1128" customWidth="1"/>
    <col min="276" max="276" width="8" style="1128" customWidth="1"/>
    <col min="277" max="277" width="1" style="1128" customWidth="1"/>
    <col min="278" max="278" width="6.7109375" style="1128" customWidth="1"/>
    <col min="279" max="279" width="1" style="1128" customWidth="1"/>
    <col min="280" max="280" width="6.7109375" style="1128" customWidth="1"/>
    <col min="281" max="281" width="1" style="1128" customWidth="1"/>
    <col min="282" max="282" width="6.7109375" style="1128" customWidth="1"/>
    <col min="283" max="283" width="1" style="1128" customWidth="1"/>
    <col min="284" max="284" width="6.7109375" style="1128" customWidth="1"/>
    <col min="285" max="285" width="1" style="1128" customWidth="1"/>
    <col min="286" max="286" width="6.7109375" style="1128" customWidth="1"/>
    <col min="287" max="287" width="1" style="1128" customWidth="1"/>
    <col min="288" max="289" width="6.7109375" style="1128" customWidth="1"/>
    <col min="290" max="512" width="11.42578125" style="1128"/>
    <col min="513" max="515" width="0" style="1128" hidden="1" customWidth="1"/>
    <col min="516" max="516" width="6" style="1128" customWidth="1"/>
    <col min="517" max="517" width="1.140625" style="1128" customWidth="1"/>
    <col min="518" max="518" width="63.28515625" style="1128" customWidth="1"/>
    <col min="519" max="521" width="5.7109375" style="1128" customWidth="1"/>
    <col min="522" max="522" width="0.42578125" style="1128" customWidth="1"/>
    <col min="523" max="525" width="5.7109375" style="1128" customWidth="1"/>
    <col min="526" max="527" width="11.42578125" style="1128"/>
    <col min="528" max="528" width="4.7109375" style="1128" customWidth="1"/>
    <col min="529" max="529" width="5" style="1128" customWidth="1"/>
    <col min="530" max="530" width="2.28515625" style="1128" customWidth="1"/>
    <col min="531" max="531" width="26" style="1128" customWidth="1"/>
    <col min="532" max="532" width="8" style="1128" customWidth="1"/>
    <col min="533" max="533" width="1" style="1128" customWidth="1"/>
    <col min="534" max="534" width="6.7109375" style="1128" customWidth="1"/>
    <col min="535" max="535" width="1" style="1128" customWidth="1"/>
    <col min="536" max="536" width="6.7109375" style="1128" customWidth="1"/>
    <col min="537" max="537" width="1" style="1128" customWidth="1"/>
    <col min="538" max="538" width="6.7109375" style="1128" customWidth="1"/>
    <col min="539" max="539" width="1" style="1128" customWidth="1"/>
    <col min="540" max="540" width="6.7109375" style="1128" customWidth="1"/>
    <col min="541" max="541" width="1" style="1128" customWidth="1"/>
    <col min="542" max="542" width="6.7109375" style="1128" customWidth="1"/>
    <col min="543" max="543" width="1" style="1128" customWidth="1"/>
    <col min="544" max="545" width="6.7109375" style="1128" customWidth="1"/>
    <col min="546" max="768" width="11.42578125" style="1128"/>
    <col min="769" max="771" width="0" style="1128" hidden="1" customWidth="1"/>
    <col min="772" max="772" width="6" style="1128" customWidth="1"/>
    <col min="773" max="773" width="1.140625" style="1128" customWidth="1"/>
    <col min="774" max="774" width="63.28515625" style="1128" customWidth="1"/>
    <col min="775" max="777" width="5.7109375" style="1128" customWidth="1"/>
    <col min="778" max="778" width="0.42578125" style="1128" customWidth="1"/>
    <col min="779" max="781" width="5.7109375" style="1128" customWidth="1"/>
    <col min="782" max="783" width="11.42578125" style="1128"/>
    <col min="784" max="784" width="4.7109375" style="1128" customWidth="1"/>
    <col min="785" max="785" width="5" style="1128" customWidth="1"/>
    <col min="786" max="786" width="2.28515625" style="1128" customWidth="1"/>
    <col min="787" max="787" width="26" style="1128" customWidth="1"/>
    <col min="788" max="788" width="8" style="1128" customWidth="1"/>
    <col min="789" max="789" width="1" style="1128" customWidth="1"/>
    <col min="790" max="790" width="6.7109375" style="1128" customWidth="1"/>
    <col min="791" max="791" width="1" style="1128" customWidth="1"/>
    <col min="792" max="792" width="6.7109375" style="1128" customWidth="1"/>
    <col min="793" max="793" width="1" style="1128" customWidth="1"/>
    <col min="794" max="794" width="6.7109375" style="1128" customWidth="1"/>
    <col min="795" max="795" width="1" style="1128" customWidth="1"/>
    <col min="796" max="796" width="6.7109375" style="1128" customWidth="1"/>
    <col min="797" max="797" width="1" style="1128" customWidth="1"/>
    <col min="798" max="798" width="6.7109375" style="1128" customWidth="1"/>
    <col min="799" max="799" width="1" style="1128" customWidth="1"/>
    <col min="800" max="801" width="6.7109375" style="1128" customWidth="1"/>
    <col min="802" max="1024" width="11.42578125" style="1128"/>
    <col min="1025" max="1027" width="0" style="1128" hidden="1" customWidth="1"/>
    <col min="1028" max="1028" width="6" style="1128" customWidth="1"/>
    <col min="1029" max="1029" width="1.140625" style="1128" customWidth="1"/>
    <col min="1030" max="1030" width="63.28515625" style="1128" customWidth="1"/>
    <col min="1031" max="1033" width="5.7109375" style="1128" customWidth="1"/>
    <col min="1034" max="1034" width="0.42578125" style="1128" customWidth="1"/>
    <col min="1035" max="1037" width="5.7109375" style="1128" customWidth="1"/>
    <col min="1038" max="1039" width="11.42578125" style="1128"/>
    <col min="1040" max="1040" width="4.7109375" style="1128" customWidth="1"/>
    <col min="1041" max="1041" width="5" style="1128" customWidth="1"/>
    <col min="1042" max="1042" width="2.28515625" style="1128" customWidth="1"/>
    <col min="1043" max="1043" width="26" style="1128" customWidth="1"/>
    <col min="1044" max="1044" width="8" style="1128" customWidth="1"/>
    <col min="1045" max="1045" width="1" style="1128" customWidth="1"/>
    <col min="1046" max="1046" width="6.7109375" style="1128" customWidth="1"/>
    <col min="1047" max="1047" width="1" style="1128" customWidth="1"/>
    <col min="1048" max="1048" width="6.7109375" style="1128" customWidth="1"/>
    <col min="1049" max="1049" width="1" style="1128" customWidth="1"/>
    <col min="1050" max="1050" width="6.7109375" style="1128" customWidth="1"/>
    <col min="1051" max="1051" width="1" style="1128" customWidth="1"/>
    <col min="1052" max="1052" width="6.7109375" style="1128" customWidth="1"/>
    <col min="1053" max="1053" width="1" style="1128" customWidth="1"/>
    <col min="1054" max="1054" width="6.7109375" style="1128" customWidth="1"/>
    <col min="1055" max="1055" width="1" style="1128" customWidth="1"/>
    <col min="1056" max="1057" width="6.7109375" style="1128" customWidth="1"/>
    <col min="1058" max="1280" width="11.42578125" style="1128"/>
    <col min="1281" max="1283" width="0" style="1128" hidden="1" customWidth="1"/>
    <col min="1284" max="1284" width="6" style="1128" customWidth="1"/>
    <col min="1285" max="1285" width="1.140625" style="1128" customWidth="1"/>
    <col min="1286" max="1286" width="63.28515625" style="1128" customWidth="1"/>
    <col min="1287" max="1289" width="5.7109375" style="1128" customWidth="1"/>
    <col min="1290" max="1290" width="0.42578125" style="1128" customWidth="1"/>
    <col min="1291" max="1293" width="5.7109375" style="1128" customWidth="1"/>
    <col min="1294" max="1295" width="11.42578125" style="1128"/>
    <col min="1296" max="1296" width="4.7109375" style="1128" customWidth="1"/>
    <col min="1297" max="1297" width="5" style="1128" customWidth="1"/>
    <col min="1298" max="1298" width="2.28515625" style="1128" customWidth="1"/>
    <col min="1299" max="1299" width="26" style="1128" customWidth="1"/>
    <col min="1300" max="1300" width="8" style="1128" customWidth="1"/>
    <col min="1301" max="1301" width="1" style="1128" customWidth="1"/>
    <col min="1302" max="1302" width="6.7109375" style="1128" customWidth="1"/>
    <col min="1303" max="1303" width="1" style="1128" customWidth="1"/>
    <col min="1304" max="1304" width="6.7109375" style="1128" customWidth="1"/>
    <col min="1305" max="1305" width="1" style="1128" customWidth="1"/>
    <col min="1306" max="1306" width="6.7109375" style="1128" customWidth="1"/>
    <col min="1307" max="1307" width="1" style="1128" customWidth="1"/>
    <col min="1308" max="1308" width="6.7109375" style="1128" customWidth="1"/>
    <col min="1309" max="1309" width="1" style="1128" customWidth="1"/>
    <col min="1310" max="1310" width="6.7109375" style="1128" customWidth="1"/>
    <col min="1311" max="1311" width="1" style="1128" customWidth="1"/>
    <col min="1312" max="1313" width="6.7109375" style="1128" customWidth="1"/>
    <col min="1314" max="1536" width="11.42578125" style="1128"/>
    <col min="1537" max="1539" width="0" style="1128" hidden="1" customWidth="1"/>
    <col min="1540" max="1540" width="6" style="1128" customWidth="1"/>
    <col min="1541" max="1541" width="1.140625" style="1128" customWidth="1"/>
    <col min="1542" max="1542" width="63.28515625" style="1128" customWidth="1"/>
    <col min="1543" max="1545" width="5.7109375" style="1128" customWidth="1"/>
    <col min="1546" max="1546" width="0.42578125" style="1128" customWidth="1"/>
    <col min="1547" max="1549" width="5.7109375" style="1128" customWidth="1"/>
    <col min="1550" max="1551" width="11.42578125" style="1128"/>
    <col min="1552" max="1552" width="4.7109375" style="1128" customWidth="1"/>
    <col min="1553" max="1553" width="5" style="1128" customWidth="1"/>
    <col min="1554" max="1554" width="2.28515625" style="1128" customWidth="1"/>
    <col min="1555" max="1555" width="26" style="1128" customWidth="1"/>
    <col min="1556" max="1556" width="8" style="1128" customWidth="1"/>
    <col min="1557" max="1557" width="1" style="1128" customWidth="1"/>
    <col min="1558" max="1558" width="6.7109375" style="1128" customWidth="1"/>
    <col min="1559" max="1559" width="1" style="1128" customWidth="1"/>
    <col min="1560" max="1560" width="6.7109375" style="1128" customWidth="1"/>
    <col min="1561" max="1561" width="1" style="1128" customWidth="1"/>
    <col min="1562" max="1562" width="6.7109375" style="1128" customWidth="1"/>
    <col min="1563" max="1563" width="1" style="1128" customWidth="1"/>
    <col min="1564" max="1564" width="6.7109375" style="1128" customWidth="1"/>
    <col min="1565" max="1565" width="1" style="1128" customWidth="1"/>
    <col min="1566" max="1566" width="6.7109375" style="1128" customWidth="1"/>
    <col min="1567" max="1567" width="1" style="1128" customWidth="1"/>
    <col min="1568" max="1569" width="6.7109375" style="1128" customWidth="1"/>
    <col min="1570" max="1792" width="11.42578125" style="1128"/>
    <col min="1793" max="1795" width="0" style="1128" hidden="1" customWidth="1"/>
    <col min="1796" max="1796" width="6" style="1128" customWidth="1"/>
    <col min="1797" max="1797" width="1.140625" style="1128" customWidth="1"/>
    <col min="1798" max="1798" width="63.28515625" style="1128" customWidth="1"/>
    <col min="1799" max="1801" width="5.7109375" style="1128" customWidth="1"/>
    <col min="1802" max="1802" width="0.42578125" style="1128" customWidth="1"/>
    <col min="1803" max="1805" width="5.7109375" style="1128" customWidth="1"/>
    <col min="1806" max="1807" width="11.42578125" style="1128"/>
    <col min="1808" max="1808" width="4.7109375" style="1128" customWidth="1"/>
    <col min="1809" max="1809" width="5" style="1128" customWidth="1"/>
    <col min="1810" max="1810" width="2.28515625" style="1128" customWidth="1"/>
    <col min="1811" max="1811" width="26" style="1128" customWidth="1"/>
    <col min="1812" max="1812" width="8" style="1128" customWidth="1"/>
    <col min="1813" max="1813" width="1" style="1128" customWidth="1"/>
    <col min="1814" max="1814" width="6.7109375" style="1128" customWidth="1"/>
    <col min="1815" max="1815" width="1" style="1128" customWidth="1"/>
    <col min="1816" max="1816" width="6.7109375" style="1128" customWidth="1"/>
    <col min="1817" max="1817" width="1" style="1128" customWidth="1"/>
    <col min="1818" max="1818" width="6.7109375" style="1128" customWidth="1"/>
    <col min="1819" max="1819" width="1" style="1128" customWidth="1"/>
    <col min="1820" max="1820" width="6.7109375" style="1128" customWidth="1"/>
    <col min="1821" max="1821" width="1" style="1128" customWidth="1"/>
    <col min="1822" max="1822" width="6.7109375" style="1128" customWidth="1"/>
    <col min="1823" max="1823" width="1" style="1128" customWidth="1"/>
    <col min="1824" max="1825" width="6.7109375" style="1128" customWidth="1"/>
    <col min="1826" max="2048" width="11.42578125" style="1128"/>
    <col min="2049" max="2051" width="0" style="1128" hidden="1" customWidth="1"/>
    <col min="2052" max="2052" width="6" style="1128" customWidth="1"/>
    <col min="2053" max="2053" width="1.140625" style="1128" customWidth="1"/>
    <col min="2054" max="2054" width="63.28515625" style="1128" customWidth="1"/>
    <col min="2055" max="2057" width="5.7109375" style="1128" customWidth="1"/>
    <col min="2058" max="2058" width="0.42578125" style="1128" customWidth="1"/>
    <col min="2059" max="2061" width="5.7109375" style="1128" customWidth="1"/>
    <col min="2062" max="2063" width="11.42578125" style="1128"/>
    <col min="2064" max="2064" width="4.7109375" style="1128" customWidth="1"/>
    <col min="2065" max="2065" width="5" style="1128" customWidth="1"/>
    <col min="2066" max="2066" width="2.28515625" style="1128" customWidth="1"/>
    <col min="2067" max="2067" width="26" style="1128" customWidth="1"/>
    <col min="2068" max="2068" width="8" style="1128" customWidth="1"/>
    <col min="2069" max="2069" width="1" style="1128" customWidth="1"/>
    <col min="2070" max="2070" width="6.7109375" style="1128" customWidth="1"/>
    <col min="2071" max="2071" width="1" style="1128" customWidth="1"/>
    <col min="2072" max="2072" width="6.7109375" style="1128" customWidth="1"/>
    <col min="2073" max="2073" width="1" style="1128" customWidth="1"/>
    <col min="2074" max="2074" width="6.7109375" style="1128" customWidth="1"/>
    <col min="2075" max="2075" width="1" style="1128" customWidth="1"/>
    <col min="2076" max="2076" width="6.7109375" style="1128" customWidth="1"/>
    <col min="2077" max="2077" width="1" style="1128" customWidth="1"/>
    <col min="2078" max="2078" width="6.7109375" style="1128" customWidth="1"/>
    <col min="2079" max="2079" width="1" style="1128" customWidth="1"/>
    <col min="2080" max="2081" width="6.7109375" style="1128" customWidth="1"/>
    <col min="2082" max="2304" width="11.42578125" style="1128"/>
    <col min="2305" max="2307" width="0" style="1128" hidden="1" customWidth="1"/>
    <col min="2308" max="2308" width="6" style="1128" customWidth="1"/>
    <col min="2309" max="2309" width="1.140625" style="1128" customWidth="1"/>
    <col min="2310" max="2310" width="63.28515625" style="1128" customWidth="1"/>
    <col min="2311" max="2313" width="5.7109375" style="1128" customWidth="1"/>
    <col min="2314" max="2314" width="0.42578125" style="1128" customWidth="1"/>
    <col min="2315" max="2317" width="5.7109375" style="1128" customWidth="1"/>
    <col min="2318" max="2319" width="11.42578125" style="1128"/>
    <col min="2320" max="2320" width="4.7109375" style="1128" customWidth="1"/>
    <col min="2321" max="2321" width="5" style="1128" customWidth="1"/>
    <col min="2322" max="2322" width="2.28515625" style="1128" customWidth="1"/>
    <col min="2323" max="2323" width="26" style="1128" customWidth="1"/>
    <col min="2324" max="2324" width="8" style="1128" customWidth="1"/>
    <col min="2325" max="2325" width="1" style="1128" customWidth="1"/>
    <col min="2326" max="2326" width="6.7109375" style="1128" customWidth="1"/>
    <col min="2327" max="2327" width="1" style="1128" customWidth="1"/>
    <col min="2328" max="2328" width="6.7109375" style="1128" customWidth="1"/>
    <col min="2329" max="2329" width="1" style="1128" customWidth="1"/>
    <col min="2330" max="2330" width="6.7109375" style="1128" customWidth="1"/>
    <col min="2331" max="2331" width="1" style="1128" customWidth="1"/>
    <col min="2332" max="2332" width="6.7109375" style="1128" customWidth="1"/>
    <col min="2333" max="2333" width="1" style="1128" customWidth="1"/>
    <col min="2334" max="2334" width="6.7109375" style="1128" customWidth="1"/>
    <col min="2335" max="2335" width="1" style="1128" customWidth="1"/>
    <col min="2336" max="2337" width="6.7109375" style="1128" customWidth="1"/>
    <col min="2338" max="2560" width="11.42578125" style="1128"/>
    <col min="2561" max="2563" width="0" style="1128" hidden="1" customWidth="1"/>
    <col min="2564" max="2564" width="6" style="1128" customWidth="1"/>
    <col min="2565" max="2565" width="1.140625" style="1128" customWidth="1"/>
    <col min="2566" max="2566" width="63.28515625" style="1128" customWidth="1"/>
    <col min="2567" max="2569" width="5.7109375" style="1128" customWidth="1"/>
    <col min="2570" max="2570" width="0.42578125" style="1128" customWidth="1"/>
    <col min="2571" max="2573" width="5.7109375" style="1128" customWidth="1"/>
    <col min="2574" max="2575" width="11.42578125" style="1128"/>
    <col min="2576" max="2576" width="4.7109375" style="1128" customWidth="1"/>
    <col min="2577" max="2577" width="5" style="1128" customWidth="1"/>
    <col min="2578" max="2578" width="2.28515625" style="1128" customWidth="1"/>
    <col min="2579" max="2579" width="26" style="1128" customWidth="1"/>
    <col min="2580" max="2580" width="8" style="1128" customWidth="1"/>
    <col min="2581" max="2581" width="1" style="1128" customWidth="1"/>
    <col min="2582" max="2582" width="6.7109375" style="1128" customWidth="1"/>
    <col min="2583" max="2583" width="1" style="1128" customWidth="1"/>
    <col min="2584" max="2584" width="6.7109375" style="1128" customWidth="1"/>
    <col min="2585" max="2585" width="1" style="1128" customWidth="1"/>
    <col min="2586" max="2586" width="6.7109375" style="1128" customWidth="1"/>
    <col min="2587" max="2587" width="1" style="1128" customWidth="1"/>
    <col min="2588" max="2588" width="6.7109375" style="1128" customWidth="1"/>
    <col min="2589" max="2589" width="1" style="1128" customWidth="1"/>
    <col min="2590" max="2590" width="6.7109375" style="1128" customWidth="1"/>
    <col min="2591" max="2591" width="1" style="1128" customWidth="1"/>
    <col min="2592" max="2593" width="6.7109375" style="1128" customWidth="1"/>
    <col min="2594" max="2816" width="11.42578125" style="1128"/>
    <col min="2817" max="2819" width="0" style="1128" hidden="1" customWidth="1"/>
    <col min="2820" max="2820" width="6" style="1128" customWidth="1"/>
    <col min="2821" max="2821" width="1.140625" style="1128" customWidth="1"/>
    <col min="2822" max="2822" width="63.28515625" style="1128" customWidth="1"/>
    <col min="2823" max="2825" width="5.7109375" style="1128" customWidth="1"/>
    <col min="2826" max="2826" width="0.42578125" style="1128" customWidth="1"/>
    <col min="2827" max="2829" width="5.7109375" style="1128" customWidth="1"/>
    <col min="2830" max="2831" width="11.42578125" style="1128"/>
    <col min="2832" max="2832" width="4.7109375" style="1128" customWidth="1"/>
    <col min="2833" max="2833" width="5" style="1128" customWidth="1"/>
    <col min="2834" max="2834" width="2.28515625" style="1128" customWidth="1"/>
    <col min="2835" max="2835" width="26" style="1128" customWidth="1"/>
    <col min="2836" max="2836" width="8" style="1128" customWidth="1"/>
    <col min="2837" max="2837" width="1" style="1128" customWidth="1"/>
    <col min="2838" max="2838" width="6.7109375" style="1128" customWidth="1"/>
    <col min="2839" max="2839" width="1" style="1128" customWidth="1"/>
    <col min="2840" max="2840" width="6.7109375" style="1128" customWidth="1"/>
    <col min="2841" max="2841" width="1" style="1128" customWidth="1"/>
    <col min="2842" max="2842" width="6.7109375" style="1128" customWidth="1"/>
    <col min="2843" max="2843" width="1" style="1128" customWidth="1"/>
    <col min="2844" max="2844" width="6.7109375" style="1128" customWidth="1"/>
    <col min="2845" max="2845" width="1" style="1128" customWidth="1"/>
    <col min="2846" max="2846" width="6.7109375" style="1128" customWidth="1"/>
    <col min="2847" max="2847" width="1" style="1128" customWidth="1"/>
    <col min="2848" max="2849" width="6.7109375" style="1128" customWidth="1"/>
    <col min="2850" max="3072" width="11.42578125" style="1128"/>
    <col min="3073" max="3075" width="0" style="1128" hidden="1" customWidth="1"/>
    <col min="3076" max="3076" width="6" style="1128" customWidth="1"/>
    <col min="3077" max="3077" width="1.140625" style="1128" customWidth="1"/>
    <col min="3078" max="3078" width="63.28515625" style="1128" customWidth="1"/>
    <col min="3079" max="3081" width="5.7109375" style="1128" customWidth="1"/>
    <col min="3082" max="3082" width="0.42578125" style="1128" customWidth="1"/>
    <col min="3083" max="3085" width="5.7109375" style="1128" customWidth="1"/>
    <col min="3086" max="3087" width="11.42578125" style="1128"/>
    <col min="3088" max="3088" width="4.7109375" style="1128" customWidth="1"/>
    <col min="3089" max="3089" width="5" style="1128" customWidth="1"/>
    <col min="3090" max="3090" width="2.28515625" style="1128" customWidth="1"/>
    <col min="3091" max="3091" width="26" style="1128" customWidth="1"/>
    <col min="3092" max="3092" width="8" style="1128" customWidth="1"/>
    <col min="3093" max="3093" width="1" style="1128" customWidth="1"/>
    <col min="3094" max="3094" width="6.7109375" style="1128" customWidth="1"/>
    <col min="3095" max="3095" width="1" style="1128" customWidth="1"/>
    <col min="3096" max="3096" width="6.7109375" style="1128" customWidth="1"/>
    <col min="3097" max="3097" width="1" style="1128" customWidth="1"/>
    <col min="3098" max="3098" width="6.7109375" style="1128" customWidth="1"/>
    <col min="3099" max="3099" width="1" style="1128" customWidth="1"/>
    <col min="3100" max="3100" width="6.7109375" style="1128" customWidth="1"/>
    <col min="3101" max="3101" width="1" style="1128" customWidth="1"/>
    <col min="3102" max="3102" width="6.7109375" style="1128" customWidth="1"/>
    <col min="3103" max="3103" width="1" style="1128" customWidth="1"/>
    <col min="3104" max="3105" width="6.7109375" style="1128" customWidth="1"/>
    <col min="3106" max="3328" width="11.42578125" style="1128"/>
    <col min="3329" max="3331" width="0" style="1128" hidden="1" customWidth="1"/>
    <col min="3332" max="3332" width="6" style="1128" customWidth="1"/>
    <col min="3333" max="3333" width="1.140625" style="1128" customWidth="1"/>
    <col min="3334" max="3334" width="63.28515625" style="1128" customWidth="1"/>
    <col min="3335" max="3337" width="5.7109375" style="1128" customWidth="1"/>
    <col min="3338" max="3338" width="0.42578125" style="1128" customWidth="1"/>
    <col min="3339" max="3341" width="5.7109375" style="1128" customWidth="1"/>
    <col min="3342" max="3343" width="11.42578125" style="1128"/>
    <col min="3344" max="3344" width="4.7109375" style="1128" customWidth="1"/>
    <col min="3345" max="3345" width="5" style="1128" customWidth="1"/>
    <col min="3346" max="3346" width="2.28515625" style="1128" customWidth="1"/>
    <col min="3347" max="3347" width="26" style="1128" customWidth="1"/>
    <col min="3348" max="3348" width="8" style="1128" customWidth="1"/>
    <col min="3349" max="3349" width="1" style="1128" customWidth="1"/>
    <col min="3350" max="3350" width="6.7109375" style="1128" customWidth="1"/>
    <col min="3351" max="3351" width="1" style="1128" customWidth="1"/>
    <col min="3352" max="3352" width="6.7109375" style="1128" customWidth="1"/>
    <col min="3353" max="3353" width="1" style="1128" customWidth="1"/>
    <col min="3354" max="3354" width="6.7109375" style="1128" customWidth="1"/>
    <col min="3355" max="3355" width="1" style="1128" customWidth="1"/>
    <col min="3356" max="3356" width="6.7109375" style="1128" customWidth="1"/>
    <col min="3357" max="3357" width="1" style="1128" customWidth="1"/>
    <col min="3358" max="3358" width="6.7109375" style="1128" customWidth="1"/>
    <col min="3359" max="3359" width="1" style="1128" customWidth="1"/>
    <col min="3360" max="3361" width="6.7109375" style="1128" customWidth="1"/>
    <col min="3362" max="3584" width="11.42578125" style="1128"/>
    <col min="3585" max="3587" width="0" style="1128" hidden="1" customWidth="1"/>
    <col min="3588" max="3588" width="6" style="1128" customWidth="1"/>
    <col min="3589" max="3589" width="1.140625" style="1128" customWidth="1"/>
    <col min="3590" max="3590" width="63.28515625" style="1128" customWidth="1"/>
    <col min="3591" max="3593" width="5.7109375" style="1128" customWidth="1"/>
    <col min="3594" max="3594" width="0.42578125" style="1128" customWidth="1"/>
    <col min="3595" max="3597" width="5.7109375" style="1128" customWidth="1"/>
    <col min="3598" max="3599" width="11.42578125" style="1128"/>
    <col min="3600" max="3600" width="4.7109375" style="1128" customWidth="1"/>
    <col min="3601" max="3601" width="5" style="1128" customWidth="1"/>
    <col min="3602" max="3602" width="2.28515625" style="1128" customWidth="1"/>
    <col min="3603" max="3603" width="26" style="1128" customWidth="1"/>
    <col min="3604" max="3604" width="8" style="1128" customWidth="1"/>
    <col min="3605" max="3605" width="1" style="1128" customWidth="1"/>
    <col min="3606" max="3606" width="6.7109375" style="1128" customWidth="1"/>
    <col min="3607" max="3607" width="1" style="1128" customWidth="1"/>
    <col min="3608" max="3608" width="6.7109375" style="1128" customWidth="1"/>
    <col min="3609" max="3609" width="1" style="1128" customWidth="1"/>
    <col min="3610" max="3610" width="6.7109375" style="1128" customWidth="1"/>
    <col min="3611" max="3611" width="1" style="1128" customWidth="1"/>
    <col min="3612" max="3612" width="6.7109375" style="1128" customWidth="1"/>
    <col min="3613" max="3613" width="1" style="1128" customWidth="1"/>
    <col min="3614" max="3614" width="6.7109375" style="1128" customWidth="1"/>
    <col min="3615" max="3615" width="1" style="1128" customWidth="1"/>
    <col min="3616" max="3617" width="6.7109375" style="1128" customWidth="1"/>
    <col min="3618" max="3840" width="11.42578125" style="1128"/>
    <col min="3841" max="3843" width="0" style="1128" hidden="1" customWidth="1"/>
    <col min="3844" max="3844" width="6" style="1128" customWidth="1"/>
    <col min="3845" max="3845" width="1.140625" style="1128" customWidth="1"/>
    <col min="3846" max="3846" width="63.28515625" style="1128" customWidth="1"/>
    <col min="3847" max="3849" width="5.7109375" style="1128" customWidth="1"/>
    <col min="3850" max="3850" width="0.42578125" style="1128" customWidth="1"/>
    <col min="3851" max="3853" width="5.7109375" style="1128" customWidth="1"/>
    <col min="3854" max="3855" width="11.42578125" style="1128"/>
    <col min="3856" max="3856" width="4.7109375" style="1128" customWidth="1"/>
    <col min="3857" max="3857" width="5" style="1128" customWidth="1"/>
    <col min="3858" max="3858" width="2.28515625" style="1128" customWidth="1"/>
    <col min="3859" max="3859" width="26" style="1128" customWidth="1"/>
    <col min="3860" max="3860" width="8" style="1128" customWidth="1"/>
    <col min="3861" max="3861" width="1" style="1128" customWidth="1"/>
    <col min="3862" max="3862" width="6.7109375" style="1128" customWidth="1"/>
    <col min="3863" max="3863" width="1" style="1128" customWidth="1"/>
    <col min="3864" max="3864" width="6.7109375" style="1128" customWidth="1"/>
    <col min="3865" max="3865" width="1" style="1128" customWidth="1"/>
    <col min="3866" max="3866" width="6.7109375" style="1128" customWidth="1"/>
    <col min="3867" max="3867" width="1" style="1128" customWidth="1"/>
    <col min="3868" max="3868" width="6.7109375" style="1128" customWidth="1"/>
    <col min="3869" max="3869" width="1" style="1128" customWidth="1"/>
    <col min="3870" max="3870" width="6.7109375" style="1128" customWidth="1"/>
    <col min="3871" max="3871" width="1" style="1128" customWidth="1"/>
    <col min="3872" max="3873" width="6.7109375" style="1128" customWidth="1"/>
    <col min="3874" max="4096" width="11.42578125" style="1128"/>
    <col min="4097" max="4099" width="0" style="1128" hidden="1" customWidth="1"/>
    <col min="4100" max="4100" width="6" style="1128" customWidth="1"/>
    <col min="4101" max="4101" width="1.140625" style="1128" customWidth="1"/>
    <col min="4102" max="4102" width="63.28515625" style="1128" customWidth="1"/>
    <col min="4103" max="4105" width="5.7109375" style="1128" customWidth="1"/>
    <col min="4106" max="4106" width="0.42578125" style="1128" customWidth="1"/>
    <col min="4107" max="4109" width="5.7109375" style="1128" customWidth="1"/>
    <col min="4110" max="4111" width="11.42578125" style="1128"/>
    <col min="4112" max="4112" width="4.7109375" style="1128" customWidth="1"/>
    <col min="4113" max="4113" width="5" style="1128" customWidth="1"/>
    <col min="4114" max="4114" width="2.28515625" style="1128" customWidth="1"/>
    <col min="4115" max="4115" width="26" style="1128" customWidth="1"/>
    <col min="4116" max="4116" width="8" style="1128" customWidth="1"/>
    <col min="4117" max="4117" width="1" style="1128" customWidth="1"/>
    <col min="4118" max="4118" width="6.7109375" style="1128" customWidth="1"/>
    <col min="4119" max="4119" width="1" style="1128" customWidth="1"/>
    <col min="4120" max="4120" width="6.7109375" style="1128" customWidth="1"/>
    <col min="4121" max="4121" width="1" style="1128" customWidth="1"/>
    <col min="4122" max="4122" width="6.7109375" style="1128" customWidth="1"/>
    <col min="4123" max="4123" width="1" style="1128" customWidth="1"/>
    <col min="4124" max="4124" width="6.7109375" style="1128" customWidth="1"/>
    <col min="4125" max="4125" width="1" style="1128" customWidth="1"/>
    <col min="4126" max="4126" width="6.7109375" style="1128" customWidth="1"/>
    <col min="4127" max="4127" width="1" style="1128" customWidth="1"/>
    <col min="4128" max="4129" width="6.7109375" style="1128" customWidth="1"/>
    <col min="4130" max="4352" width="11.42578125" style="1128"/>
    <col min="4353" max="4355" width="0" style="1128" hidden="1" customWidth="1"/>
    <col min="4356" max="4356" width="6" style="1128" customWidth="1"/>
    <col min="4357" max="4357" width="1.140625" style="1128" customWidth="1"/>
    <col min="4358" max="4358" width="63.28515625" style="1128" customWidth="1"/>
    <col min="4359" max="4361" width="5.7109375" style="1128" customWidth="1"/>
    <col min="4362" max="4362" width="0.42578125" style="1128" customWidth="1"/>
    <col min="4363" max="4365" width="5.7109375" style="1128" customWidth="1"/>
    <col min="4366" max="4367" width="11.42578125" style="1128"/>
    <col min="4368" max="4368" width="4.7109375" style="1128" customWidth="1"/>
    <col min="4369" max="4369" width="5" style="1128" customWidth="1"/>
    <col min="4370" max="4370" width="2.28515625" style="1128" customWidth="1"/>
    <col min="4371" max="4371" width="26" style="1128" customWidth="1"/>
    <col min="4372" max="4372" width="8" style="1128" customWidth="1"/>
    <col min="4373" max="4373" width="1" style="1128" customWidth="1"/>
    <col min="4374" max="4374" width="6.7109375" style="1128" customWidth="1"/>
    <col min="4375" max="4375" width="1" style="1128" customWidth="1"/>
    <col min="4376" max="4376" width="6.7109375" style="1128" customWidth="1"/>
    <col min="4377" max="4377" width="1" style="1128" customWidth="1"/>
    <col min="4378" max="4378" width="6.7109375" style="1128" customWidth="1"/>
    <col min="4379" max="4379" width="1" style="1128" customWidth="1"/>
    <col min="4380" max="4380" width="6.7109375" style="1128" customWidth="1"/>
    <col min="4381" max="4381" width="1" style="1128" customWidth="1"/>
    <col min="4382" max="4382" width="6.7109375" style="1128" customWidth="1"/>
    <col min="4383" max="4383" width="1" style="1128" customWidth="1"/>
    <col min="4384" max="4385" width="6.7109375" style="1128" customWidth="1"/>
    <col min="4386" max="4608" width="11.42578125" style="1128"/>
    <col min="4609" max="4611" width="0" style="1128" hidden="1" customWidth="1"/>
    <col min="4612" max="4612" width="6" style="1128" customWidth="1"/>
    <col min="4613" max="4613" width="1.140625" style="1128" customWidth="1"/>
    <col min="4614" max="4614" width="63.28515625" style="1128" customWidth="1"/>
    <col min="4615" max="4617" width="5.7109375" style="1128" customWidth="1"/>
    <col min="4618" max="4618" width="0.42578125" style="1128" customWidth="1"/>
    <col min="4619" max="4621" width="5.7109375" style="1128" customWidth="1"/>
    <col min="4622" max="4623" width="11.42578125" style="1128"/>
    <col min="4624" max="4624" width="4.7109375" style="1128" customWidth="1"/>
    <col min="4625" max="4625" width="5" style="1128" customWidth="1"/>
    <col min="4626" max="4626" width="2.28515625" style="1128" customWidth="1"/>
    <col min="4627" max="4627" width="26" style="1128" customWidth="1"/>
    <col min="4628" max="4628" width="8" style="1128" customWidth="1"/>
    <col min="4629" max="4629" width="1" style="1128" customWidth="1"/>
    <col min="4630" max="4630" width="6.7109375" style="1128" customWidth="1"/>
    <col min="4631" max="4631" width="1" style="1128" customWidth="1"/>
    <col min="4632" max="4632" width="6.7109375" style="1128" customWidth="1"/>
    <col min="4633" max="4633" width="1" style="1128" customWidth="1"/>
    <col min="4634" max="4634" width="6.7109375" style="1128" customWidth="1"/>
    <col min="4635" max="4635" width="1" style="1128" customWidth="1"/>
    <col min="4636" max="4636" width="6.7109375" style="1128" customWidth="1"/>
    <col min="4637" max="4637" width="1" style="1128" customWidth="1"/>
    <col min="4638" max="4638" width="6.7109375" style="1128" customWidth="1"/>
    <col min="4639" max="4639" width="1" style="1128" customWidth="1"/>
    <col min="4640" max="4641" width="6.7109375" style="1128" customWidth="1"/>
    <col min="4642" max="4864" width="11.42578125" style="1128"/>
    <col min="4865" max="4867" width="0" style="1128" hidden="1" customWidth="1"/>
    <col min="4868" max="4868" width="6" style="1128" customWidth="1"/>
    <col min="4869" max="4869" width="1.140625" style="1128" customWidth="1"/>
    <col min="4870" max="4870" width="63.28515625" style="1128" customWidth="1"/>
    <col min="4871" max="4873" width="5.7109375" style="1128" customWidth="1"/>
    <col min="4874" max="4874" width="0.42578125" style="1128" customWidth="1"/>
    <col min="4875" max="4877" width="5.7109375" style="1128" customWidth="1"/>
    <col min="4878" max="4879" width="11.42578125" style="1128"/>
    <col min="4880" max="4880" width="4.7109375" style="1128" customWidth="1"/>
    <col min="4881" max="4881" width="5" style="1128" customWidth="1"/>
    <col min="4882" max="4882" width="2.28515625" style="1128" customWidth="1"/>
    <col min="4883" max="4883" width="26" style="1128" customWidth="1"/>
    <col min="4884" max="4884" width="8" style="1128" customWidth="1"/>
    <col min="4885" max="4885" width="1" style="1128" customWidth="1"/>
    <col min="4886" max="4886" width="6.7109375" style="1128" customWidth="1"/>
    <col min="4887" max="4887" width="1" style="1128" customWidth="1"/>
    <col min="4888" max="4888" width="6.7109375" style="1128" customWidth="1"/>
    <col min="4889" max="4889" width="1" style="1128" customWidth="1"/>
    <col min="4890" max="4890" width="6.7109375" style="1128" customWidth="1"/>
    <col min="4891" max="4891" width="1" style="1128" customWidth="1"/>
    <col min="4892" max="4892" width="6.7109375" style="1128" customWidth="1"/>
    <col min="4893" max="4893" width="1" style="1128" customWidth="1"/>
    <col min="4894" max="4894" width="6.7109375" style="1128" customWidth="1"/>
    <col min="4895" max="4895" width="1" style="1128" customWidth="1"/>
    <col min="4896" max="4897" width="6.7109375" style="1128" customWidth="1"/>
    <col min="4898" max="5120" width="11.42578125" style="1128"/>
    <col min="5121" max="5123" width="0" style="1128" hidden="1" customWidth="1"/>
    <col min="5124" max="5124" width="6" style="1128" customWidth="1"/>
    <col min="5125" max="5125" width="1.140625" style="1128" customWidth="1"/>
    <col min="5126" max="5126" width="63.28515625" style="1128" customWidth="1"/>
    <col min="5127" max="5129" width="5.7109375" style="1128" customWidth="1"/>
    <col min="5130" max="5130" width="0.42578125" style="1128" customWidth="1"/>
    <col min="5131" max="5133" width="5.7109375" style="1128" customWidth="1"/>
    <col min="5134" max="5135" width="11.42578125" style="1128"/>
    <col min="5136" max="5136" width="4.7109375" style="1128" customWidth="1"/>
    <col min="5137" max="5137" width="5" style="1128" customWidth="1"/>
    <col min="5138" max="5138" width="2.28515625" style="1128" customWidth="1"/>
    <col min="5139" max="5139" width="26" style="1128" customWidth="1"/>
    <col min="5140" max="5140" width="8" style="1128" customWidth="1"/>
    <col min="5141" max="5141" width="1" style="1128" customWidth="1"/>
    <col min="5142" max="5142" width="6.7109375" style="1128" customWidth="1"/>
    <col min="5143" max="5143" width="1" style="1128" customWidth="1"/>
    <col min="5144" max="5144" width="6.7109375" style="1128" customWidth="1"/>
    <col min="5145" max="5145" width="1" style="1128" customWidth="1"/>
    <col min="5146" max="5146" width="6.7109375" style="1128" customWidth="1"/>
    <col min="5147" max="5147" width="1" style="1128" customWidth="1"/>
    <col min="5148" max="5148" width="6.7109375" style="1128" customWidth="1"/>
    <col min="5149" max="5149" width="1" style="1128" customWidth="1"/>
    <col min="5150" max="5150" width="6.7109375" style="1128" customWidth="1"/>
    <col min="5151" max="5151" width="1" style="1128" customWidth="1"/>
    <col min="5152" max="5153" width="6.7109375" style="1128" customWidth="1"/>
    <col min="5154" max="5376" width="11.42578125" style="1128"/>
    <col min="5377" max="5379" width="0" style="1128" hidden="1" customWidth="1"/>
    <col min="5380" max="5380" width="6" style="1128" customWidth="1"/>
    <col min="5381" max="5381" width="1.140625" style="1128" customWidth="1"/>
    <col min="5382" max="5382" width="63.28515625" style="1128" customWidth="1"/>
    <col min="5383" max="5385" width="5.7109375" style="1128" customWidth="1"/>
    <col min="5386" max="5386" width="0.42578125" style="1128" customWidth="1"/>
    <col min="5387" max="5389" width="5.7109375" style="1128" customWidth="1"/>
    <col min="5390" max="5391" width="11.42578125" style="1128"/>
    <col min="5392" max="5392" width="4.7109375" style="1128" customWidth="1"/>
    <col min="5393" max="5393" width="5" style="1128" customWidth="1"/>
    <col min="5394" max="5394" width="2.28515625" style="1128" customWidth="1"/>
    <col min="5395" max="5395" width="26" style="1128" customWidth="1"/>
    <col min="5396" max="5396" width="8" style="1128" customWidth="1"/>
    <col min="5397" max="5397" width="1" style="1128" customWidth="1"/>
    <col min="5398" max="5398" width="6.7109375" style="1128" customWidth="1"/>
    <col min="5399" max="5399" width="1" style="1128" customWidth="1"/>
    <col min="5400" max="5400" width="6.7109375" style="1128" customWidth="1"/>
    <col min="5401" max="5401" width="1" style="1128" customWidth="1"/>
    <col min="5402" max="5402" width="6.7109375" style="1128" customWidth="1"/>
    <col min="5403" max="5403" width="1" style="1128" customWidth="1"/>
    <col min="5404" max="5404" width="6.7109375" style="1128" customWidth="1"/>
    <col min="5405" max="5405" width="1" style="1128" customWidth="1"/>
    <col min="5406" max="5406" width="6.7109375" style="1128" customWidth="1"/>
    <col min="5407" max="5407" width="1" style="1128" customWidth="1"/>
    <col min="5408" max="5409" width="6.7109375" style="1128" customWidth="1"/>
    <col min="5410" max="5632" width="11.42578125" style="1128"/>
    <col min="5633" max="5635" width="0" style="1128" hidden="1" customWidth="1"/>
    <col min="5636" max="5636" width="6" style="1128" customWidth="1"/>
    <col min="5637" max="5637" width="1.140625" style="1128" customWidth="1"/>
    <col min="5638" max="5638" width="63.28515625" style="1128" customWidth="1"/>
    <col min="5639" max="5641" width="5.7109375" style="1128" customWidth="1"/>
    <col min="5642" max="5642" width="0.42578125" style="1128" customWidth="1"/>
    <col min="5643" max="5645" width="5.7109375" style="1128" customWidth="1"/>
    <col min="5646" max="5647" width="11.42578125" style="1128"/>
    <col min="5648" max="5648" width="4.7109375" style="1128" customWidth="1"/>
    <col min="5649" max="5649" width="5" style="1128" customWidth="1"/>
    <col min="5650" max="5650" width="2.28515625" style="1128" customWidth="1"/>
    <col min="5651" max="5651" width="26" style="1128" customWidth="1"/>
    <col min="5652" max="5652" width="8" style="1128" customWidth="1"/>
    <col min="5653" max="5653" width="1" style="1128" customWidth="1"/>
    <col min="5654" max="5654" width="6.7109375" style="1128" customWidth="1"/>
    <col min="5655" max="5655" width="1" style="1128" customWidth="1"/>
    <col min="5656" max="5656" width="6.7109375" style="1128" customWidth="1"/>
    <col min="5657" max="5657" width="1" style="1128" customWidth="1"/>
    <col min="5658" max="5658" width="6.7109375" style="1128" customWidth="1"/>
    <col min="5659" max="5659" width="1" style="1128" customWidth="1"/>
    <col min="5660" max="5660" width="6.7109375" style="1128" customWidth="1"/>
    <col min="5661" max="5661" width="1" style="1128" customWidth="1"/>
    <col min="5662" max="5662" width="6.7109375" style="1128" customWidth="1"/>
    <col min="5663" max="5663" width="1" style="1128" customWidth="1"/>
    <col min="5664" max="5665" width="6.7109375" style="1128" customWidth="1"/>
    <col min="5666" max="5888" width="11.42578125" style="1128"/>
    <col min="5889" max="5891" width="0" style="1128" hidden="1" customWidth="1"/>
    <col min="5892" max="5892" width="6" style="1128" customWidth="1"/>
    <col min="5893" max="5893" width="1.140625" style="1128" customWidth="1"/>
    <col min="5894" max="5894" width="63.28515625" style="1128" customWidth="1"/>
    <col min="5895" max="5897" width="5.7109375" style="1128" customWidth="1"/>
    <col min="5898" max="5898" width="0.42578125" style="1128" customWidth="1"/>
    <col min="5899" max="5901" width="5.7109375" style="1128" customWidth="1"/>
    <col min="5902" max="5903" width="11.42578125" style="1128"/>
    <col min="5904" max="5904" width="4.7109375" style="1128" customWidth="1"/>
    <col min="5905" max="5905" width="5" style="1128" customWidth="1"/>
    <col min="5906" max="5906" width="2.28515625" style="1128" customWidth="1"/>
    <col min="5907" max="5907" width="26" style="1128" customWidth="1"/>
    <col min="5908" max="5908" width="8" style="1128" customWidth="1"/>
    <col min="5909" max="5909" width="1" style="1128" customWidth="1"/>
    <col min="5910" max="5910" width="6.7109375" style="1128" customWidth="1"/>
    <col min="5911" max="5911" width="1" style="1128" customWidth="1"/>
    <col min="5912" max="5912" width="6.7109375" style="1128" customWidth="1"/>
    <col min="5913" max="5913" width="1" style="1128" customWidth="1"/>
    <col min="5914" max="5914" width="6.7109375" style="1128" customWidth="1"/>
    <col min="5915" max="5915" width="1" style="1128" customWidth="1"/>
    <col min="5916" max="5916" width="6.7109375" style="1128" customWidth="1"/>
    <col min="5917" max="5917" width="1" style="1128" customWidth="1"/>
    <col min="5918" max="5918" width="6.7109375" style="1128" customWidth="1"/>
    <col min="5919" max="5919" width="1" style="1128" customWidth="1"/>
    <col min="5920" max="5921" width="6.7109375" style="1128" customWidth="1"/>
    <col min="5922" max="6144" width="11.42578125" style="1128"/>
    <col min="6145" max="6147" width="0" style="1128" hidden="1" customWidth="1"/>
    <col min="6148" max="6148" width="6" style="1128" customWidth="1"/>
    <col min="6149" max="6149" width="1.140625" style="1128" customWidth="1"/>
    <col min="6150" max="6150" width="63.28515625" style="1128" customWidth="1"/>
    <col min="6151" max="6153" width="5.7109375" style="1128" customWidth="1"/>
    <col min="6154" max="6154" width="0.42578125" style="1128" customWidth="1"/>
    <col min="6155" max="6157" width="5.7109375" style="1128" customWidth="1"/>
    <col min="6158" max="6159" width="11.42578125" style="1128"/>
    <col min="6160" max="6160" width="4.7109375" style="1128" customWidth="1"/>
    <col min="6161" max="6161" width="5" style="1128" customWidth="1"/>
    <col min="6162" max="6162" width="2.28515625" style="1128" customWidth="1"/>
    <col min="6163" max="6163" width="26" style="1128" customWidth="1"/>
    <col min="6164" max="6164" width="8" style="1128" customWidth="1"/>
    <col min="6165" max="6165" width="1" style="1128" customWidth="1"/>
    <col min="6166" max="6166" width="6.7109375" style="1128" customWidth="1"/>
    <col min="6167" max="6167" width="1" style="1128" customWidth="1"/>
    <col min="6168" max="6168" width="6.7109375" style="1128" customWidth="1"/>
    <col min="6169" max="6169" width="1" style="1128" customWidth="1"/>
    <col min="6170" max="6170" width="6.7109375" style="1128" customWidth="1"/>
    <col min="6171" max="6171" width="1" style="1128" customWidth="1"/>
    <col min="6172" max="6172" width="6.7109375" style="1128" customWidth="1"/>
    <col min="6173" max="6173" width="1" style="1128" customWidth="1"/>
    <col min="6174" max="6174" width="6.7109375" style="1128" customWidth="1"/>
    <col min="6175" max="6175" width="1" style="1128" customWidth="1"/>
    <col min="6176" max="6177" width="6.7109375" style="1128" customWidth="1"/>
    <col min="6178" max="6400" width="11.42578125" style="1128"/>
    <col min="6401" max="6403" width="0" style="1128" hidden="1" customWidth="1"/>
    <col min="6404" max="6404" width="6" style="1128" customWidth="1"/>
    <col min="6405" max="6405" width="1.140625" style="1128" customWidth="1"/>
    <col min="6406" max="6406" width="63.28515625" style="1128" customWidth="1"/>
    <col min="6407" max="6409" width="5.7109375" style="1128" customWidth="1"/>
    <col min="6410" max="6410" width="0.42578125" style="1128" customWidth="1"/>
    <col min="6411" max="6413" width="5.7109375" style="1128" customWidth="1"/>
    <col min="6414" max="6415" width="11.42578125" style="1128"/>
    <col min="6416" max="6416" width="4.7109375" style="1128" customWidth="1"/>
    <col min="6417" max="6417" width="5" style="1128" customWidth="1"/>
    <col min="6418" max="6418" width="2.28515625" style="1128" customWidth="1"/>
    <col min="6419" max="6419" width="26" style="1128" customWidth="1"/>
    <col min="6420" max="6420" width="8" style="1128" customWidth="1"/>
    <col min="6421" max="6421" width="1" style="1128" customWidth="1"/>
    <col min="6422" max="6422" width="6.7109375" style="1128" customWidth="1"/>
    <col min="6423" max="6423" width="1" style="1128" customWidth="1"/>
    <col min="6424" max="6424" width="6.7109375" style="1128" customWidth="1"/>
    <col min="6425" max="6425" width="1" style="1128" customWidth="1"/>
    <col min="6426" max="6426" width="6.7109375" style="1128" customWidth="1"/>
    <col min="6427" max="6427" width="1" style="1128" customWidth="1"/>
    <col min="6428" max="6428" width="6.7109375" style="1128" customWidth="1"/>
    <col min="6429" max="6429" width="1" style="1128" customWidth="1"/>
    <col min="6430" max="6430" width="6.7109375" style="1128" customWidth="1"/>
    <col min="6431" max="6431" width="1" style="1128" customWidth="1"/>
    <col min="6432" max="6433" width="6.7109375" style="1128" customWidth="1"/>
    <col min="6434" max="6656" width="11.42578125" style="1128"/>
    <col min="6657" max="6659" width="0" style="1128" hidden="1" customWidth="1"/>
    <col min="6660" max="6660" width="6" style="1128" customWidth="1"/>
    <col min="6661" max="6661" width="1.140625" style="1128" customWidth="1"/>
    <col min="6662" max="6662" width="63.28515625" style="1128" customWidth="1"/>
    <col min="6663" max="6665" width="5.7109375" style="1128" customWidth="1"/>
    <col min="6666" max="6666" width="0.42578125" style="1128" customWidth="1"/>
    <col min="6667" max="6669" width="5.7109375" style="1128" customWidth="1"/>
    <col min="6670" max="6671" width="11.42578125" style="1128"/>
    <col min="6672" max="6672" width="4.7109375" style="1128" customWidth="1"/>
    <col min="6673" max="6673" width="5" style="1128" customWidth="1"/>
    <col min="6674" max="6674" width="2.28515625" style="1128" customWidth="1"/>
    <col min="6675" max="6675" width="26" style="1128" customWidth="1"/>
    <col min="6676" max="6676" width="8" style="1128" customWidth="1"/>
    <col min="6677" max="6677" width="1" style="1128" customWidth="1"/>
    <col min="6678" max="6678" width="6.7109375" style="1128" customWidth="1"/>
    <col min="6679" max="6679" width="1" style="1128" customWidth="1"/>
    <col min="6680" max="6680" width="6.7109375" style="1128" customWidth="1"/>
    <col min="6681" max="6681" width="1" style="1128" customWidth="1"/>
    <col min="6682" max="6682" width="6.7109375" style="1128" customWidth="1"/>
    <col min="6683" max="6683" width="1" style="1128" customWidth="1"/>
    <col min="6684" max="6684" width="6.7109375" style="1128" customWidth="1"/>
    <col min="6685" max="6685" width="1" style="1128" customWidth="1"/>
    <col min="6686" max="6686" width="6.7109375" style="1128" customWidth="1"/>
    <col min="6687" max="6687" width="1" style="1128" customWidth="1"/>
    <col min="6688" max="6689" width="6.7109375" style="1128" customWidth="1"/>
    <col min="6690" max="6912" width="11.42578125" style="1128"/>
    <col min="6913" max="6915" width="0" style="1128" hidden="1" customWidth="1"/>
    <col min="6916" max="6916" width="6" style="1128" customWidth="1"/>
    <col min="6917" max="6917" width="1.140625" style="1128" customWidth="1"/>
    <col min="6918" max="6918" width="63.28515625" style="1128" customWidth="1"/>
    <col min="6919" max="6921" width="5.7109375" style="1128" customWidth="1"/>
    <col min="6922" max="6922" width="0.42578125" style="1128" customWidth="1"/>
    <col min="6923" max="6925" width="5.7109375" style="1128" customWidth="1"/>
    <col min="6926" max="6927" width="11.42578125" style="1128"/>
    <col min="6928" max="6928" width="4.7109375" style="1128" customWidth="1"/>
    <col min="6929" max="6929" width="5" style="1128" customWidth="1"/>
    <col min="6930" max="6930" width="2.28515625" style="1128" customWidth="1"/>
    <col min="6931" max="6931" width="26" style="1128" customWidth="1"/>
    <col min="6932" max="6932" width="8" style="1128" customWidth="1"/>
    <col min="6933" max="6933" width="1" style="1128" customWidth="1"/>
    <col min="6934" max="6934" width="6.7109375" style="1128" customWidth="1"/>
    <col min="6935" max="6935" width="1" style="1128" customWidth="1"/>
    <col min="6936" max="6936" width="6.7109375" style="1128" customWidth="1"/>
    <col min="6937" max="6937" width="1" style="1128" customWidth="1"/>
    <col min="6938" max="6938" width="6.7109375" style="1128" customWidth="1"/>
    <col min="6939" max="6939" width="1" style="1128" customWidth="1"/>
    <col min="6940" max="6940" width="6.7109375" style="1128" customWidth="1"/>
    <col min="6941" max="6941" width="1" style="1128" customWidth="1"/>
    <col min="6942" max="6942" width="6.7109375" style="1128" customWidth="1"/>
    <col min="6943" max="6943" width="1" style="1128" customWidth="1"/>
    <col min="6944" max="6945" width="6.7109375" style="1128" customWidth="1"/>
    <col min="6946" max="7168" width="11.42578125" style="1128"/>
    <col min="7169" max="7171" width="0" style="1128" hidden="1" customWidth="1"/>
    <col min="7172" max="7172" width="6" style="1128" customWidth="1"/>
    <col min="7173" max="7173" width="1.140625" style="1128" customWidth="1"/>
    <col min="7174" max="7174" width="63.28515625" style="1128" customWidth="1"/>
    <col min="7175" max="7177" width="5.7109375" style="1128" customWidth="1"/>
    <col min="7178" max="7178" width="0.42578125" style="1128" customWidth="1"/>
    <col min="7179" max="7181" width="5.7109375" style="1128" customWidth="1"/>
    <col min="7182" max="7183" width="11.42578125" style="1128"/>
    <col min="7184" max="7184" width="4.7109375" style="1128" customWidth="1"/>
    <col min="7185" max="7185" width="5" style="1128" customWidth="1"/>
    <col min="7186" max="7186" width="2.28515625" style="1128" customWidth="1"/>
    <col min="7187" max="7187" width="26" style="1128" customWidth="1"/>
    <col min="7188" max="7188" width="8" style="1128" customWidth="1"/>
    <col min="7189" max="7189" width="1" style="1128" customWidth="1"/>
    <col min="7190" max="7190" width="6.7109375" style="1128" customWidth="1"/>
    <col min="7191" max="7191" width="1" style="1128" customWidth="1"/>
    <col min="7192" max="7192" width="6.7109375" style="1128" customWidth="1"/>
    <col min="7193" max="7193" width="1" style="1128" customWidth="1"/>
    <col min="7194" max="7194" width="6.7109375" style="1128" customWidth="1"/>
    <col min="7195" max="7195" width="1" style="1128" customWidth="1"/>
    <col min="7196" max="7196" width="6.7109375" style="1128" customWidth="1"/>
    <col min="7197" max="7197" width="1" style="1128" customWidth="1"/>
    <col min="7198" max="7198" width="6.7109375" style="1128" customWidth="1"/>
    <col min="7199" max="7199" width="1" style="1128" customWidth="1"/>
    <col min="7200" max="7201" width="6.7109375" style="1128" customWidth="1"/>
    <col min="7202" max="7424" width="11.42578125" style="1128"/>
    <col min="7425" max="7427" width="0" style="1128" hidden="1" customWidth="1"/>
    <col min="7428" max="7428" width="6" style="1128" customWidth="1"/>
    <col min="7429" max="7429" width="1.140625" style="1128" customWidth="1"/>
    <col min="7430" max="7430" width="63.28515625" style="1128" customWidth="1"/>
    <col min="7431" max="7433" width="5.7109375" style="1128" customWidth="1"/>
    <col min="7434" max="7434" width="0.42578125" style="1128" customWidth="1"/>
    <col min="7435" max="7437" width="5.7109375" style="1128" customWidth="1"/>
    <col min="7438" max="7439" width="11.42578125" style="1128"/>
    <col min="7440" max="7440" width="4.7109375" style="1128" customWidth="1"/>
    <col min="7441" max="7441" width="5" style="1128" customWidth="1"/>
    <col min="7442" max="7442" width="2.28515625" style="1128" customWidth="1"/>
    <col min="7443" max="7443" width="26" style="1128" customWidth="1"/>
    <col min="7444" max="7444" width="8" style="1128" customWidth="1"/>
    <col min="7445" max="7445" width="1" style="1128" customWidth="1"/>
    <col min="7446" max="7446" width="6.7109375" style="1128" customWidth="1"/>
    <col min="7447" max="7447" width="1" style="1128" customWidth="1"/>
    <col min="7448" max="7448" width="6.7109375" style="1128" customWidth="1"/>
    <col min="7449" max="7449" width="1" style="1128" customWidth="1"/>
    <col min="7450" max="7450" width="6.7109375" style="1128" customWidth="1"/>
    <col min="7451" max="7451" width="1" style="1128" customWidth="1"/>
    <col min="7452" max="7452" width="6.7109375" style="1128" customWidth="1"/>
    <col min="7453" max="7453" width="1" style="1128" customWidth="1"/>
    <col min="7454" max="7454" width="6.7109375" style="1128" customWidth="1"/>
    <col min="7455" max="7455" width="1" style="1128" customWidth="1"/>
    <col min="7456" max="7457" width="6.7109375" style="1128" customWidth="1"/>
    <col min="7458" max="7680" width="11.42578125" style="1128"/>
    <col min="7681" max="7683" width="0" style="1128" hidden="1" customWidth="1"/>
    <col min="7684" max="7684" width="6" style="1128" customWidth="1"/>
    <col min="7685" max="7685" width="1.140625" style="1128" customWidth="1"/>
    <col min="7686" max="7686" width="63.28515625" style="1128" customWidth="1"/>
    <col min="7687" max="7689" width="5.7109375" style="1128" customWidth="1"/>
    <col min="7690" max="7690" width="0.42578125" style="1128" customWidth="1"/>
    <col min="7691" max="7693" width="5.7109375" style="1128" customWidth="1"/>
    <col min="7694" max="7695" width="11.42578125" style="1128"/>
    <col min="7696" max="7696" width="4.7109375" style="1128" customWidth="1"/>
    <col min="7697" max="7697" width="5" style="1128" customWidth="1"/>
    <col min="7698" max="7698" width="2.28515625" style="1128" customWidth="1"/>
    <col min="7699" max="7699" width="26" style="1128" customWidth="1"/>
    <col min="7700" max="7700" width="8" style="1128" customWidth="1"/>
    <col min="7701" max="7701" width="1" style="1128" customWidth="1"/>
    <col min="7702" max="7702" width="6.7109375" style="1128" customWidth="1"/>
    <col min="7703" max="7703" width="1" style="1128" customWidth="1"/>
    <col min="7704" max="7704" width="6.7109375" style="1128" customWidth="1"/>
    <col min="7705" max="7705" width="1" style="1128" customWidth="1"/>
    <col min="7706" max="7706" width="6.7109375" style="1128" customWidth="1"/>
    <col min="7707" max="7707" width="1" style="1128" customWidth="1"/>
    <col min="7708" max="7708" width="6.7109375" style="1128" customWidth="1"/>
    <col min="7709" max="7709" width="1" style="1128" customWidth="1"/>
    <col min="7710" max="7710" width="6.7109375" style="1128" customWidth="1"/>
    <col min="7711" max="7711" width="1" style="1128" customWidth="1"/>
    <col min="7712" max="7713" width="6.7109375" style="1128" customWidth="1"/>
    <col min="7714" max="7936" width="11.42578125" style="1128"/>
    <col min="7937" max="7939" width="0" style="1128" hidden="1" customWidth="1"/>
    <col min="7940" max="7940" width="6" style="1128" customWidth="1"/>
    <col min="7941" max="7941" width="1.140625" style="1128" customWidth="1"/>
    <col min="7942" max="7942" width="63.28515625" style="1128" customWidth="1"/>
    <col min="7943" max="7945" width="5.7109375" style="1128" customWidth="1"/>
    <col min="7946" max="7946" width="0.42578125" style="1128" customWidth="1"/>
    <col min="7947" max="7949" width="5.7109375" style="1128" customWidth="1"/>
    <col min="7950" max="7951" width="11.42578125" style="1128"/>
    <col min="7952" max="7952" width="4.7109375" style="1128" customWidth="1"/>
    <col min="7953" max="7953" width="5" style="1128" customWidth="1"/>
    <col min="7954" max="7954" width="2.28515625" style="1128" customWidth="1"/>
    <col min="7955" max="7955" width="26" style="1128" customWidth="1"/>
    <col min="7956" max="7956" width="8" style="1128" customWidth="1"/>
    <col min="7957" max="7957" width="1" style="1128" customWidth="1"/>
    <col min="7958" max="7958" width="6.7109375" style="1128" customWidth="1"/>
    <col min="7959" max="7959" width="1" style="1128" customWidth="1"/>
    <col min="7960" max="7960" width="6.7109375" style="1128" customWidth="1"/>
    <col min="7961" max="7961" width="1" style="1128" customWidth="1"/>
    <col min="7962" max="7962" width="6.7109375" style="1128" customWidth="1"/>
    <col min="7963" max="7963" width="1" style="1128" customWidth="1"/>
    <col min="7964" max="7964" width="6.7109375" style="1128" customWidth="1"/>
    <col min="7965" max="7965" width="1" style="1128" customWidth="1"/>
    <col min="7966" max="7966" width="6.7109375" style="1128" customWidth="1"/>
    <col min="7967" max="7967" width="1" style="1128" customWidth="1"/>
    <col min="7968" max="7969" width="6.7109375" style="1128" customWidth="1"/>
    <col min="7970" max="8192" width="11.42578125" style="1128"/>
    <col min="8193" max="8195" width="0" style="1128" hidden="1" customWidth="1"/>
    <col min="8196" max="8196" width="6" style="1128" customWidth="1"/>
    <col min="8197" max="8197" width="1.140625" style="1128" customWidth="1"/>
    <col min="8198" max="8198" width="63.28515625" style="1128" customWidth="1"/>
    <col min="8199" max="8201" width="5.7109375" style="1128" customWidth="1"/>
    <col min="8202" max="8202" width="0.42578125" style="1128" customWidth="1"/>
    <col min="8203" max="8205" width="5.7109375" style="1128" customWidth="1"/>
    <col min="8206" max="8207" width="11.42578125" style="1128"/>
    <col min="8208" max="8208" width="4.7109375" style="1128" customWidth="1"/>
    <col min="8209" max="8209" width="5" style="1128" customWidth="1"/>
    <col min="8210" max="8210" width="2.28515625" style="1128" customWidth="1"/>
    <col min="8211" max="8211" width="26" style="1128" customWidth="1"/>
    <col min="8212" max="8212" width="8" style="1128" customWidth="1"/>
    <col min="8213" max="8213" width="1" style="1128" customWidth="1"/>
    <col min="8214" max="8214" width="6.7109375" style="1128" customWidth="1"/>
    <col min="8215" max="8215" width="1" style="1128" customWidth="1"/>
    <col min="8216" max="8216" width="6.7109375" style="1128" customWidth="1"/>
    <col min="8217" max="8217" width="1" style="1128" customWidth="1"/>
    <col min="8218" max="8218" width="6.7109375" style="1128" customWidth="1"/>
    <col min="8219" max="8219" width="1" style="1128" customWidth="1"/>
    <col min="8220" max="8220" width="6.7109375" style="1128" customWidth="1"/>
    <col min="8221" max="8221" width="1" style="1128" customWidth="1"/>
    <col min="8222" max="8222" width="6.7109375" style="1128" customWidth="1"/>
    <col min="8223" max="8223" width="1" style="1128" customWidth="1"/>
    <col min="8224" max="8225" width="6.7109375" style="1128" customWidth="1"/>
    <col min="8226" max="8448" width="11.42578125" style="1128"/>
    <col min="8449" max="8451" width="0" style="1128" hidden="1" customWidth="1"/>
    <col min="8452" max="8452" width="6" style="1128" customWidth="1"/>
    <col min="8453" max="8453" width="1.140625" style="1128" customWidth="1"/>
    <col min="8454" max="8454" width="63.28515625" style="1128" customWidth="1"/>
    <col min="8455" max="8457" width="5.7109375" style="1128" customWidth="1"/>
    <col min="8458" max="8458" width="0.42578125" style="1128" customWidth="1"/>
    <col min="8459" max="8461" width="5.7109375" style="1128" customWidth="1"/>
    <col min="8462" max="8463" width="11.42578125" style="1128"/>
    <col min="8464" max="8464" width="4.7109375" style="1128" customWidth="1"/>
    <col min="8465" max="8465" width="5" style="1128" customWidth="1"/>
    <col min="8466" max="8466" width="2.28515625" style="1128" customWidth="1"/>
    <col min="8467" max="8467" width="26" style="1128" customWidth="1"/>
    <col min="8468" max="8468" width="8" style="1128" customWidth="1"/>
    <col min="8469" max="8469" width="1" style="1128" customWidth="1"/>
    <col min="8470" max="8470" width="6.7109375" style="1128" customWidth="1"/>
    <col min="8471" max="8471" width="1" style="1128" customWidth="1"/>
    <col min="8472" max="8472" width="6.7109375" style="1128" customWidth="1"/>
    <col min="8473" max="8473" width="1" style="1128" customWidth="1"/>
    <col min="8474" max="8474" width="6.7109375" style="1128" customWidth="1"/>
    <col min="8475" max="8475" width="1" style="1128" customWidth="1"/>
    <col min="8476" max="8476" width="6.7109375" style="1128" customWidth="1"/>
    <col min="8477" max="8477" width="1" style="1128" customWidth="1"/>
    <col min="8478" max="8478" width="6.7109375" style="1128" customWidth="1"/>
    <col min="8479" max="8479" width="1" style="1128" customWidth="1"/>
    <col min="8480" max="8481" width="6.7109375" style="1128" customWidth="1"/>
    <col min="8482" max="8704" width="11.42578125" style="1128"/>
    <col min="8705" max="8707" width="0" style="1128" hidden="1" customWidth="1"/>
    <col min="8708" max="8708" width="6" style="1128" customWidth="1"/>
    <col min="8709" max="8709" width="1.140625" style="1128" customWidth="1"/>
    <col min="8710" max="8710" width="63.28515625" style="1128" customWidth="1"/>
    <col min="8711" max="8713" width="5.7109375" style="1128" customWidth="1"/>
    <col min="8714" max="8714" width="0.42578125" style="1128" customWidth="1"/>
    <col min="8715" max="8717" width="5.7109375" style="1128" customWidth="1"/>
    <col min="8718" max="8719" width="11.42578125" style="1128"/>
    <col min="8720" max="8720" width="4.7109375" style="1128" customWidth="1"/>
    <col min="8721" max="8721" width="5" style="1128" customWidth="1"/>
    <col min="8722" max="8722" width="2.28515625" style="1128" customWidth="1"/>
    <col min="8723" max="8723" width="26" style="1128" customWidth="1"/>
    <col min="8724" max="8724" width="8" style="1128" customWidth="1"/>
    <col min="8725" max="8725" width="1" style="1128" customWidth="1"/>
    <col min="8726" max="8726" width="6.7109375" style="1128" customWidth="1"/>
    <col min="8727" max="8727" width="1" style="1128" customWidth="1"/>
    <col min="8728" max="8728" width="6.7109375" style="1128" customWidth="1"/>
    <col min="8729" max="8729" width="1" style="1128" customWidth="1"/>
    <col min="8730" max="8730" width="6.7109375" style="1128" customWidth="1"/>
    <col min="8731" max="8731" width="1" style="1128" customWidth="1"/>
    <col min="8732" max="8732" width="6.7109375" style="1128" customWidth="1"/>
    <col min="8733" max="8733" width="1" style="1128" customWidth="1"/>
    <col min="8734" max="8734" width="6.7109375" style="1128" customWidth="1"/>
    <col min="8735" max="8735" width="1" style="1128" customWidth="1"/>
    <col min="8736" max="8737" width="6.7109375" style="1128" customWidth="1"/>
    <col min="8738" max="8960" width="11.42578125" style="1128"/>
    <col min="8961" max="8963" width="0" style="1128" hidden="1" customWidth="1"/>
    <col min="8964" max="8964" width="6" style="1128" customWidth="1"/>
    <col min="8965" max="8965" width="1.140625" style="1128" customWidth="1"/>
    <col min="8966" max="8966" width="63.28515625" style="1128" customWidth="1"/>
    <col min="8967" max="8969" width="5.7109375" style="1128" customWidth="1"/>
    <col min="8970" max="8970" width="0.42578125" style="1128" customWidth="1"/>
    <col min="8971" max="8973" width="5.7109375" style="1128" customWidth="1"/>
    <col min="8974" max="8975" width="11.42578125" style="1128"/>
    <col min="8976" max="8976" width="4.7109375" style="1128" customWidth="1"/>
    <col min="8977" max="8977" width="5" style="1128" customWidth="1"/>
    <col min="8978" max="8978" width="2.28515625" style="1128" customWidth="1"/>
    <col min="8979" max="8979" width="26" style="1128" customWidth="1"/>
    <col min="8980" max="8980" width="8" style="1128" customWidth="1"/>
    <col min="8981" max="8981" width="1" style="1128" customWidth="1"/>
    <col min="8982" max="8982" width="6.7109375" style="1128" customWidth="1"/>
    <col min="8983" max="8983" width="1" style="1128" customWidth="1"/>
    <col min="8984" max="8984" width="6.7109375" style="1128" customWidth="1"/>
    <col min="8985" max="8985" width="1" style="1128" customWidth="1"/>
    <col min="8986" max="8986" width="6.7109375" style="1128" customWidth="1"/>
    <col min="8987" max="8987" width="1" style="1128" customWidth="1"/>
    <col min="8988" max="8988" width="6.7109375" style="1128" customWidth="1"/>
    <col min="8989" max="8989" width="1" style="1128" customWidth="1"/>
    <col min="8990" max="8990" width="6.7109375" style="1128" customWidth="1"/>
    <col min="8991" max="8991" width="1" style="1128" customWidth="1"/>
    <col min="8992" max="8993" width="6.7109375" style="1128" customWidth="1"/>
    <col min="8994" max="9216" width="11.42578125" style="1128"/>
    <col min="9217" max="9219" width="0" style="1128" hidden="1" customWidth="1"/>
    <col min="9220" max="9220" width="6" style="1128" customWidth="1"/>
    <col min="9221" max="9221" width="1.140625" style="1128" customWidth="1"/>
    <col min="9222" max="9222" width="63.28515625" style="1128" customWidth="1"/>
    <col min="9223" max="9225" width="5.7109375" style="1128" customWidth="1"/>
    <col min="9226" max="9226" width="0.42578125" style="1128" customWidth="1"/>
    <col min="9227" max="9229" width="5.7109375" style="1128" customWidth="1"/>
    <col min="9230" max="9231" width="11.42578125" style="1128"/>
    <col min="9232" max="9232" width="4.7109375" style="1128" customWidth="1"/>
    <col min="9233" max="9233" width="5" style="1128" customWidth="1"/>
    <col min="9234" max="9234" width="2.28515625" style="1128" customWidth="1"/>
    <col min="9235" max="9235" width="26" style="1128" customWidth="1"/>
    <col min="9236" max="9236" width="8" style="1128" customWidth="1"/>
    <col min="9237" max="9237" width="1" style="1128" customWidth="1"/>
    <col min="9238" max="9238" width="6.7109375" style="1128" customWidth="1"/>
    <col min="9239" max="9239" width="1" style="1128" customWidth="1"/>
    <col min="9240" max="9240" width="6.7109375" style="1128" customWidth="1"/>
    <col min="9241" max="9241" width="1" style="1128" customWidth="1"/>
    <col min="9242" max="9242" width="6.7109375" style="1128" customWidth="1"/>
    <col min="9243" max="9243" width="1" style="1128" customWidth="1"/>
    <col min="9244" max="9244" width="6.7109375" style="1128" customWidth="1"/>
    <col min="9245" max="9245" width="1" style="1128" customWidth="1"/>
    <col min="9246" max="9246" width="6.7109375" style="1128" customWidth="1"/>
    <col min="9247" max="9247" width="1" style="1128" customWidth="1"/>
    <col min="9248" max="9249" width="6.7109375" style="1128" customWidth="1"/>
    <col min="9250" max="9472" width="11.42578125" style="1128"/>
    <col min="9473" max="9475" width="0" style="1128" hidden="1" customWidth="1"/>
    <col min="9476" max="9476" width="6" style="1128" customWidth="1"/>
    <col min="9477" max="9477" width="1.140625" style="1128" customWidth="1"/>
    <col min="9478" max="9478" width="63.28515625" style="1128" customWidth="1"/>
    <col min="9479" max="9481" width="5.7109375" style="1128" customWidth="1"/>
    <col min="9482" max="9482" width="0.42578125" style="1128" customWidth="1"/>
    <col min="9483" max="9485" width="5.7109375" style="1128" customWidth="1"/>
    <col min="9486" max="9487" width="11.42578125" style="1128"/>
    <col min="9488" max="9488" width="4.7109375" style="1128" customWidth="1"/>
    <col min="9489" max="9489" width="5" style="1128" customWidth="1"/>
    <col min="9490" max="9490" width="2.28515625" style="1128" customWidth="1"/>
    <col min="9491" max="9491" width="26" style="1128" customWidth="1"/>
    <col min="9492" max="9492" width="8" style="1128" customWidth="1"/>
    <col min="9493" max="9493" width="1" style="1128" customWidth="1"/>
    <col min="9494" max="9494" width="6.7109375" style="1128" customWidth="1"/>
    <col min="9495" max="9495" width="1" style="1128" customWidth="1"/>
    <col min="9496" max="9496" width="6.7109375" style="1128" customWidth="1"/>
    <col min="9497" max="9497" width="1" style="1128" customWidth="1"/>
    <col min="9498" max="9498" width="6.7109375" style="1128" customWidth="1"/>
    <col min="9499" max="9499" width="1" style="1128" customWidth="1"/>
    <col min="9500" max="9500" width="6.7109375" style="1128" customWidth="1"/>
    <col min="9501" max="9501" width="1" style="1128" customWidth="1"/>
    <col min="9502" max="9502" width="6.7109375" style="1128" customWidth="1"/>
    <col min="9503" max="9503" width="1" style="1128" customWidth="1"/>
    <col min="9504" max="9505" width="6.7109375" style="1128" customWidth="1"/>
    <col min="9506" max="9728" width="11.42578125" style="1128"/>
    <col min="9729" max="9731" width="0" style="1128" hidden="1" customWidth="1"/>
    <col min="9732" max="9732" width="6" style="1128" customWidth="1"/>
    <col min="9733" max="9733" width="1.140625" style="1128" customWidth="1"/>
    <col min="9734" max="9734" width="63.28515625" style="1128" customWidth="1"/>
    <col min="9735" max="9737" width="5.7109375" style="1128" customWidth="1"/>
    <col min="9738" max="9738" width="0.42578125" style="1128" customWidth="1"/>
    <col min="9739" max="9741" width="5.7109375" style="1128" customWidth="1"/>
    <col min="9742" max="9743" width="11.42578125" style="1128"/>
    <col min="9744" max="9744" width="4.7109375" style="1128" customWidth="1"/>
    <col min="9745" max="9745" width="5" style="1128" customWidth="1"/>
    <col min="9746" max="9746" width="2.28515625" style="1128" customWidth="1"/>
    <col min="9747" max="9747" width="26" style="1128" customWidth="1"/>
    <col min="9748" max="9748" width="8" style="1128" customWidth="1"/>
    <col min="9749" max="9749" width="1" style="1128" customWidth="1"/>
    <col min="9750" max="9750" width="6.7109375" style="1128" customWidth="1"/>
    <col min="9751" max="9751" width="1" style="1128" customWidth="1"/>
    <col min="9752" max="9752" width="6.7109375" style="1128" customWidth="1"/>
    <col min="9753" max="9753" width="1" style="1128" customWidth="1"/>
    <col min="9754" max="9754" width="6.7109375" style="1128" customWidth="1"/>
    <col min="9755" max="9755" width="1" style="1128" customWidth="1"/>
    <col min="9756" max="9756" width="6.7109375" style="1128" customWidth="1"/>
    <col min="9757" max="9757" width="1" style="1128" customWidth="1"/>
    <col min="9758" max="9758" width="6.7109375" style="1128" customWidth="1"/>
    <col min="9759" max="9759" width="1" style="1128" customWidth="1"/>
    <col min="9760" max="9761" width="6.7109375" style="1128" customWidth="1"/>
    <col min="9762" max="9984" width="11.42578125" style="1128"/>
    <col min="9985" max="9987" width="0" style="1128" hidden="1" customWidth="1"/>
    <col min="9988" max="9988" width="6" style="1128" customWidth="1"/>
    <col min="9989" max="9989" width="1.140625" style="1128" customWidth="1"/>
    <col min="9990" max="9990" width="63.28515625" style="1128" customWidth="1"/>
    <col min="9991" max="9993" width="5.7109375" style="1128" customWidth="1"/>
    <col min="9994" max="9994" width="0.42578125" style="1128" customWidth="1"/>
    <col min="9995" max="9997" width="5.7109375" style="1128" customWidth="1"/>
    <col min="9998" max="9999" width="11.42578125" style="1128"/>
    <col min="10000" max="10000" width="4.7109375" style="1128" customWidth="1"/>
    <col min="10001" max="10001" width="5" style="1128" customWidth="1"/>
    <col min="10002" max="10002" width="2.28515625" style="1128" customWidth="1"/>
    <col min="10003" max="10003" width="26" style="1128" customWidth="1"/>
    <col min="10004" max="10004" width="8" style="1128" customWidth="1"/>
    <col min="10005" max="10005" width="1" style="1128" customWidth="1"/>
    <col min="10006" max="10006" width="6.7109375" style="1128" customWidth="1"/>
    <col min="10007" max="10007" width="1" style="1128" customWidth="1"/>
    <col min="10008" max="10008" width="6.7109375" style="1128" customWidth="1"/>
    <col min="10009" max="10009" width="1" style="1128" customWidth="1"/>
    <col min="10010" max="10010" width="6.7109375" style="1128" customWidth="1"/>
    <col min="10011" max="10011" width="1" style="1128" customWidth="1"/>
    <col min="10012" max="10012" width="6.7109375" style="1128" customWidth="1"/>
    <col min="10013" max="10013" width="1" style="1128" customWidth="1"/>
    <col min="10014" max="10014" width="6.7109375" style="1128" customWidth="1"/>
    <col min="10015" max="10015" width="1" style="1128" customWidth="1"/>
    <col min="10016" max="10017" width="6.7109375" style="1128" customWidth="1"/>
    <col min="10018" max="10240" width="11.42578125" style="1128"/>
    <col min="10241" max="10243" width="0" style="1128" hidden="1" customWidth="1"/>
    <col min="10244" max="10244" width="6" style="1128" customWidth="1"/>
    <col min="10245" max="10245" width="1.140625" style="1128" customWidth="1"/>
    <col min="10246" max="10246" width="63.28515625" style="1128" customWidth="1"/>
    <col min="10247" max="10249" width="5.7109375" style="1128" customWidth="1"/>
    <col min="10250" max="10250" width="0.42578125" style="1128" customWidth="1"/>
    <col min="10251" max="10253" width="5.7109375" style="1128" customWidth="1"/>
    <col min="10254" max="10255" width="11.42578125" style="1128"/>
    <col min="10256" max="10256" width="4.7109375" style="1128" customWidth="1"/>
    <col min="10257" max="10257" width="5" style="1128" customWidth="1"/>
    <col min="10258" max="10258" width="2.28515625" style="1128" customWidth="1"/>
    <col min="10259" max="10259" width="26" style="1128" customWidth="1"/>
    <col min="10260" max="10260" width="8" style="1128" customWidth="1"/>
    <col min="10261" max="10261" width="1" style="1128" customWidth="1"/>
    <col min="10262" max="10262" width="6.7109375" style="1128" customWidth="1"/>
    <col min="10263" max="10263" width="1" style="1128" customWidth="1"/>
    <col min="10264" max="10264" width="6.7109375" style="1128" customWidth="1"/>
    <col min="10265" max="10265" width="1" style="1128" customWidth="1"/>
    <col min="10266" max="10266" width="6.7109375" style="1128" customWidth="1"/>
    <col min="10267" max="10267" width="1" style="1128" customWidth="1"/>
    <col min="10268" max="10268" width="6.7109375" style="1128" customWidth="1"/>
    <col min="10269" max="10269" width="1" style="1128" customWidth="1"/>
    <col min="10270" max="10270" width="6.7109375" style="1128" customWidth="1"/>
    <col min="10271" max="10271" width="1" style="1128" customWidth="1"/>
    <col min="10272" max="10273" width="6.7109375" style="1128" customWidth="1"/>
    <col min="10274" max="10496" width="11.42578125" style="1128"/>
    <col min="10497" max="10499" width="0" style="1128" hidden="1" customWidth="1"/>
    <col min="10500" max="10500" width="6" style="1128" customWidth="1"/>
    <col min="10501" max="10501" width="1.140625" style="1128" customWidth="1"/>
    <col min="10502" max="10502" width="63.28515625" style="1128" customWidth="1"/>
    <col min="10503" max="10505" width="5.7109375" style="1128" customWidth="1"/>
    <col min="10506" max="10506" width="0.42578125" style="1128" customWidth="1"/>
    <col min="10507" max="10509" width="5.7109375" style="1128" customWidth="1"/>
    <col min="10510" max="10511" width="11.42578125" style="1128"/>
    <col min="10512" max="10512" width="4.7109375" style="1128" customWidth="1"/>
    <col min="10513" max="10513" width="5" style="1128" customWidth="1"/>
    <col min="10514" max="10514" width="2.28515625" style="1128" customWidth="1"/>
    <col min="10515" max="10515" width="26" style="1128" customWidth="1"/>
    <col min="10516" max="10516" width="8" style="1128" customWidth="1"/>
    <col min="10517" max="10517" width="1" style="1128" customWidth="1"/>
    <col min="10518" max="10518" width="6.7109375" style="1128" customWidth="1"/>
    <col min="10519" max="10519" width="1" style="1128" customWidth="1"/>
    <col min="10520" max="10520" width="6.7109375" style="1128" customWidth="1"/>
    <col min="10521" max="10521" width="1" style="1128" customWidth="1"/>
    <col min="10522" max="10522" width="6.7109375" style="1128" customWidth="1"/>
    <col min="10523" max="10523" width="1" style="1128" customWidth="1"/>
    <col min="10524" max="10524" width="6.7109375" style="1128" customWidth="1"/>
    <col min="10525" max="10525" width="1" style="1128" customWidth="1"/>
    <col min="10526" max="10526" width="6.7109375" style="1128" customWidth="1"/>
    <col min="10527" max="10527" width="1" style="1128" customWidth="1"/>
    <col min="10528" max="10529" width="6.7109375" style="1128" customWidth="1"/>
    <col min="10530" max="10752" width="11.42578125" style="1128"/>
    <col min="10753" max="10755" width="0" style="1128" hidden="1" customWidth="1"/>
    <col min="10756" max="10756" width="6" style="1128" customWidth="1"/>
    <col min="10757" max="10757" width="1.140625" style="1128" customWidth="1"/>
    <col min="10758" max="10758" width="63.28515625" style="1128" customWidth="1"/>
    <col min="10759" max="10761" width="5.7109375" style="1128" customWidth="1"/>
    <col min="10762" max="10762" width="0.42578125" style="1128" customWidth="1"/>
    <col min="10763" max="10765" width="5.7109375" style="1128" customWidth="1"/>
    <col min="10766" max="10767" width="11.42578125" style="1128"/>
    <col min="10768" max="10768" width="4.7109375" style="1128" customWidth="1"/>
    <col min="10769" max="10769" width="5" style="1128" customWidth="1"/>
    <col min="10770" max="10770" width="2.28515625" style="1128" customWidth="1"/>
    <col min="10771" max="10771" width="26" style="1128" customWidth="1"/>
    <col min="10772" max="10772" width="8" style="1128" customWidth="1"/>
    <col min="10773" max="10773" width="1" style="1128" customWidth="1"/>
    <col min="10774" max="10774" width="6.7109375" style="1128" customWidth="1"/>
    <col min="10775" max="10775" width="1" style="1128" customWidth="1"/>
    <col min="10776" max="10776" width="6.7109375" style="1128" customWidth="1"/>
    <col min="10777" max="10777" width="1" style="1128" customWidth="1"/>
    <col min="10778" max="10778" width="6.7109375" style="1128" customWidth="1"/>
    <col min="10779" max="10779" width="1" style="1128" customWidth="1"/>
    <col min="10780" max="10780" width="6.7109375" style="1128" customWidth="1"/>
    <col min="10781" max="10781" width="1" style="1128" customWidth="1"/>
    <col min="10782" max="10782" width="6.7109375" style="1128" customWidth="1"/>
    <col min="10783" max="10783" width="1" style="1128" customWidth="1"/>
    <col min="10784" max="10785" width="6.7109375" style="1128" customWidth="1"/>
    <col min="10786" max="11008" width="11.42578125" style="1128"/>
    <col min="11009" max="11011" width="0" style="1128" hidden="1" customWidth="1"/>
    <col min="11012" max="11012" width="6" style="1128" customWidth="1"/>
    <col min="11013" max="11013" width="1.140625" style="1128" customWidth="1"/>
    <col min="11014" max="11014" width="63.28515625" style="1128" customWidth="1"/>
    <col min="11015" max="11017" width="5.7109375" style="1128" customWidth="1"/>
    <col min="11018" max="11018" width="0.42578125" style="1128" customWidth="1"/>
    <col min="11019" max="11021" width="5.7109375" style="1128" customWidth="1"/>
    <col min="11022" max="11023" width="11.42578125" style="1128"/>
    <col min="11024" max="11024" width="4.7109375" style="1128" customWidth="1"/>
    <col min="11025" max="11025" width="5" style="1128" customWidth="1"/>
    <col min="11026" max="11026" width="2.28515625" style="1128" customWidth="1"/>
    <col min="11027" max="11027" width="26" style="1128" customWidth="1"/>
    <col min="11028" max="11028" width="8" style="1128" customWidth="1"/>
    <col min="11029" max="11029" width="1" style="1128" customWidth="1"/>
    <col min="11030" max="11030" width="6.7109375" style="1128" customWidth="1"/>
    <col min="11031" max="11031" width="1" style="1128" customWidth="1"/>
    <col min="11032" max="11032" width="6.7109375" style="1128" customWidth="1"/>
    <col min="11033" max="11033" width="1" style="1128" customWidth="1"/>
    <col min="11034" max="11034" width="6.7109375" style="1128" customWidth="1"/>
    <col min="11035" max="11035" width="1" style="1128" customWidth="1"/>
    <col min="11036" max="11036" width="6.7109375" style="1128" customWidth="1"/>
    <col min="11037" max="11037" width="1" style="1128" customWidth="1"/>
    <col min="11038" max="11038" width="6.7109375" style="1128" customWidth="1"/>
    <col min="11039" max="11039" width="1" style="1128" customWidth="1"/>
    <col min="11040" max="11041" width="6.7109375" style="1128" customWidth="1"/>
    <col min="11042" max="11264" width="11.42578125" style="1128"/>
    <col min="11265" max="11267" width="0" style="1128" hidden="1" customWidth="1"/>
    <col min="11268" max="11268" width="6" style="1128" customWidth="1"/>
    <col min="11269" max="11269" width="1.140625" style="1128" customWidth="1"/>
    <col min="11270" max="11270" width="63.28515625" style="1128" customWidth="1"/>
    <col min="11271" max="11273" width="5.7109375" style="1128" customWidth="1"/>
    <col min="11274" max="11274" width="0.42578125" style="1128" customWidth="1"/>
    <col min="11275" max="11277" width="5.7109375" style="1128" customWidth="1"/>
    <col min="11278" max="11279" width="11.42578125" style="1128"/>
    <col min="11280" max="11280" width="4.7109375" style="1128" customWidth="1"/>
    <col min="11281" max="11281" width="5" style="1128" customWidth="1"/>
    <col min="11282" max="11282" width="2.28515625" style="1128" customWidth="1"/>
    <col min="11283" max="11283" width="26" style="1128" customWidth="1"/>
    <col min="11284" max="11284" width="8" style="1128" customWidth="1"/>
    <col min="11285" max="11285" width="1" style="1128" customWidth="1"/>
    <col min="11286" max="11286" width="6.7109375" style="1128" customWidth="1"/>
    <col min="11287" max="11287" width="1" style="1128" customWidth="1"/>
    <col min="11288" max="11288" width="6.7109375" style="1128" customWidth="1"/>
    <col min="11289" max="11289" width="1" style="1128" customWidth="1"/>
    <col min="11290" max="11290" width="6.7109375" style="1128" customWidth="1"/>
    <col min="11291" max="11291" width="1" style="1128" customWidth="1"/>
    <col min="11292" max="11292" width="6.7109375" style="1128" customWidth="1"/>
    <col min="11293" max="11293" width="1" style="1128" customWidth="1"/>
    <col min="11294" max="11294" width="6.7109375" style="1128" customWidth="1"/>
    <col min="11295" max="11295" width="1" style="1128" customWidth="1"/>
    <col min="11296" max="11297" width="6.7109375" style="1128" customWidth="1"/>
    <col min="11298" max="11520" width="11.42578125" style="1128"/>
    <col min="11521" max="11523" width="0" style="1128" hidden="1" customWidth="1"/>
    <col min="11524" max="11524" width="6" style="1128" customWidth="1"/>
    <col min="11525" max="11525" width="1.140625" style="1128" customWidth="1"/>
    <col min="11526" max="11526" width="63.28515625" style="1128" customWidth="1"/>
    <col min="11527" max="11529" width="5.7109375" style="1128" customWidth="1"/>
    <col min="11530" max="11530" width="0.42578125" style="1128" customWidth="1"/>
    <col min="11531" max="11533" width="5.7109375" style="1128" customWidth="1"/>
    <col min="11534" max="11535" width="11.42578125" style="1128"/>
    <col min="11536" max="11536" width="4.7109375" style="1128" customWidth="1"/>
    <col min="11537" max="11537" width="5" style="1128" customWidth="1"/>
    <col min="11538" max="11538" width="2.28515625" style="1128" customWidth="1"/>
    <col min="11539" max="11539" width="26" style="1128" customWidth="1"/>
    <col min="11540" max="11540" width="8" style="1128" customWidth="1"/>
    <col min="11541" max="11541" width="1" style="1128" customWidth="1"/>
    <col min="11542" max="11542" width="6.7109375" style="1128" customWidth="1"/>
    <col min="11543" max="11543" width="1" style="1128" customWidth="1"/>
    <col min="11544" max="11544" width="6.7109375" style="1128" customWidth="1"/>
    <col min="11545" max="11545" width="1" style="1128" customWidth="1"/>
    <col min="11546" max="11546" width="6.7109375" style="1128" customWidth="1"/>
    <col min="11547" max="11547" width="1" style="1128" customWidth="1"/>
    <col min="11548" max="11548" width="6.7109375" style="1128" customWidth="1"/>
    <col min="11549" max="11549" width="1" style="1128" customWidth="1"/>
    <col min="11550" max="11550" width="6.7109375" style="1128" customWidth="1"/>
    <col min="11551" max="11551" width="1" style="1128" customWidth="1"/>
    <col min="11552" max="11553" width="6.7109375" style="1128" customWidth="1"/>
    <col min="11554" max="11776" width="11.42578125" style="1128"/>
    <col min="11777" max="11779" width="0" style="1128" hidden="1" customWidth="1"/>
    <col min="11780" max="11780" width="6" style="1128" customWidth="1"/>
    <col min="11781" max="11781" width="1.140625" style="1128" customWidth="1"/>
    <col min="11782" max="11782" width="63.28515625" style="1128" customWidth="1"/>
    <col min="11783" max="11785" width="5.7109375" style="1128" customWidth="1"/>
    <col min="11786" max="11786" width="0.42578125" style="1128" customWidth="1"/>
    <col min="11787" max="11789" width="5.7109375" style="1128" customWidth="1"/>
    <col min="11790" max="11791" width="11.42578125" style="1128"/>
    <col min="11792" max="11792" width="4.7109375" style="1128" customWidth="1"/>
    <col min="11793" max="11793" width="5" style="1128" customWidth="1"/>
    <col min="11794" max="11794" width="2.28515625" style="1128" customWidth="1"/>
    <col min="11795" max="11795" width="26" style="1128" customWidth="1"/>
    <col min="11796" max="11796" width="8" style="1128" customWidth="1"/>
    <col min="11797" max="11797" width="1" style="1128" customWidth="1"/>
    <col min="11798" max="11798" width="6.7109375" style="1128" customWidth="1"/>
    <col min="11799" max="11799" width="1" style="1128" customWidth="1"/>
    <col min="11800" max="11800" width="6.7109375" style="1128" customWidth="1"/>
    <col min="11801" max="11801" width="1" style="1128" customWidth="1"/>
    <col min="11802" max="11802" width="6.7109375" style="1128" customWidth="1"/>
    <col min="11803" max="11803" width="1" style="1128" customWidth="1"/>
    <col min="11804" max="11804" width="6.7109375" style="1128" customWidth="1"/>
    <col min="11805" max="11805" width="1" style="1128" customWidth="1"/>
    <col min="11806" max="11806" width="6.7109375" style="1128" customWidth="1"/>
    <col min="11807" max="11807" width="1" style="1128" customWidth="1"/>
    <col min="11808" max="11809" width="6.7109375" style="1128" customWidth="1"/>
    <col min="11810" max="12032" width="11.42578125" style="1128"/>
    <col min="12033" max="12035" width="0" style="1128" hidden="1" customWidth="1"/>
    <col min="12036" max="12036" width="6" style="1128" customWidth="1"/>
    <col min="12037" max="12037" width="1.140625" style="1128" customWidth="1"/>
    <col min="12038" max="12038" width="63.28515625" style="1128" customWidth="1"/>
    <col min="12039" max="12041" width="5.7109375" style="1128" customWidth="1"/>
    <col min="12042" max="12042" width="0.42578125" style="1128" customWidth="1"/>
    <col min="12043" max="12045" width="5.7109375" style="1128" customWidth="1"/>
    <col min="12046" max="12047" width="11.42578125" style="1128"/>
    <col min="12048" max="12048" width="4.7109375" style="1128" customWidth="1"/>
    <col min="12049" max="12049" width="5" style="1128" customWidth="1"/>
    <col min="12050" max="12050" width="2.28515625" style="1128" customWidth="1"/>
    <col min="12051" max="12051" width="26" style="1128" customWidth="1"/>
    <col min="12052" max="12052" width="8" style="1128" customWidth="1"/>
    <col min="12053" max="12053" width="1" style="1128" customWidth="1"/>
    <col min="12054" max="12054" width="6.7109375" style="1128" customWidth="1"/>
    <col min="12055" max="12055" width="1" style="1128" customWidth="1"/>
    <col min="12056" max="12056" width="6.7109375" style="1128" customWidth="1"/>
    <col min="12057" max="12057" width="1" style="1128" customWidth="1"/>
    <col min="12058" max="12058" width="6.7109375" style="1128" customWidth="1"/>
    <col min="12059" max="12059" width="1" style="1128" customWidth="1"/>
    <col min="12060" max="12060" width="6.7109375" style="1128" customWidth="1"/>
    <col min="12061" max="12061" width="1" style="1128" customWidth="1"/>
    <col min="12062" max="12062" width="6.7109375" style="1128" customWidth="1"/>
    <col min="12063" max="12063" width="1" style="1128" customWidth="1"/>
    <col min="12064" max="12065" width="6.7109375" style="1128" customWidth="1"/>
    <col min="12066" max="12288" width="11.42578125" style="1128"/>
    <col min="12289" max="12291" width="0" style="1128" hidden="1" customWidth="1"/>
    <col min="12292" max="12292" width="6" style="1128" customWidth="1"/>
    <col min="12293" max="12293" width="1.140625" style="1128" customWidth="1"/>
    <col min="12294" max="12294" width="63.28515625" style="1128" customWidth="1"/>
    <col min="12295" max="12297" width="5.7109375" style="1128" customWidth="1"/>
    <col min="12298" max="12298" width="0.42578125" style="1128" customWidth="1"/>
    <col min="12299" max="12301" width="5.7109375" style="1128" customWidth="1"/>
    <col min="12302" max="12303" width="11.42578125" style="1128"/>
    <col min="12304" max="12304" width="4.7109375" style="1128" customWidth="1"/>
    <col min="12305" max="12305" width="5" style="1128" customWidth="1"/>
    <col min="12306" max="12306" width="2.28515625" style="1128" customWidth="1"/>
    <col min="12307" max="12307" width="26" style="1128" customWidth="1"/>
    <col min="12308" max="12308" width="8" style="1128" customWidth="1"/>
    <col min="12309" max="12309" width="1" style="1128" customWidth="1"/>
    <col min="12310" max="12310" width="6.7109375" style="1128" customWidth="1"/>
    <col min="12311" max="12311" width="1" style="1128" customWidth="1"/>
    <col min="12312" max="12312" width="6.7109375" style="1128" customWidth="1"/>
    <col min="12313" max="12313" width="1" style="1128" customWidth="1"/>
    <col min="12314" max="12314" width="6.7109375" style="1128" customWidth="1"/>
    <col min="12315" max="12315" width="1" style="1128" customWidth="1"/>
    <col min="12316" max="12316" width="6.7109375" style="1128" customWidth="1"/>
    <col min="12317" max="12317" width="1" style="1128" customWidth="1"/>
    <col min="12318" max="12318" width="6.7109375" style="1128" customWidth="1"/>
    <col min="12319" max="12319" width="1" style="1128" customWidth="1"/>
    <col min="12320" max="12321" width="6.7109375" style="1128" customWidth="1"/>
    <col min="12322" max="12544" width="11.42578125" style="1128"/>
    <col min="12545" max="12547" width="0" style="1128" hidden="1" customWidth="1"/>
    <col min="12548" max="12548" width="6" style="1128" customWidth="1"/>
    <col min="12549" max="12549" width="1.140625" style="1128" customWidth="1"/>
    <col min="12550" max="12550" width="63.28515625" style="1128" customWidth="1"/>
    <col min="12551" max="12553" width="5.7109375" style="1128" customWidth="1"/>
    <col min="12554" max="12554" width="0.42578125" style="1128" customWidth="1"/>
    <col min="12555" max="12557" width="5.7109375" style="1128" customWidth="1"/>
    <col min="12558" max="12559" width="11.42578125" style="1128"/>
    <col min="12560" max="12560" width="4.7109375" style="1128" customWidth="1"/>
    <col min="12561" max="12561" width="5" style="1128" customWidth="1"/>
    <col min="12562" max="12562" width="2.28515625" style="1128" customWidth="1"/>
    <col min="12563" max="12563" width="26" style="1128" customWidth="1"/>
    <col min="12564" max="12564" width="8" style="1128" customWidth="1"/>
    <col min="12565" max="12565" width="1" style="1128" customWidth="1"/>
    <col min="12566" max="12566" width="6.7109375" style="1128" customWidth="1"/>
    <col min="12567" max="12567" width="1" style="1128" customWidth="1"/>
    <col min="12568" max="12568" width="6.7109375" style="1128" customWidth="1"/>
    <col min="12569" max="12569" width="1" style="1128" customWidth="1"/>
    <col min="12570" max="12570" width="6.7109375" style="1128" customWidth="1"/>
    <col min="12571" max="12571" width="1" style="1128" customWidth="1"/>
    <col min="12572" max="12572" width="6.7109375" style="1128" customWidth="1"/>
    <col min="12573" max="12573" width="1" style="1128" customWidth="1"/>
    <col min="12574" max="12574" width="6.7109375" style="1128" customWidth="1"/>
    <col min="12575" max="12575" width="1" style="1128" customWidth="1"/>
    <col min="12576" max="12577" width="6.7109375" style="1128" customWidth="1"/>
    <col min="12578" max="12800" width="11.42578125" style="1128"/>
    <col min="12801" max="12803" width="0" style="1128" hidden="1" customWidth="1"/>
    <col min="12804" max="12804" width="6" style="1128" customWidth="1"/>
    <col min="12805" max="12805" width="1.140625" style="1128" customWidth="1"/>
    <col min="12806" max="12806" width="63.28515625" style="1128" customWidth="1"/>
    <col min="12807" max="12809" width="5.7109375" style="1128" customWidth="1"/>
    <col min="12810" max="12810" width="0.42578125" style="1128" customWidth="1"/>
    <col min="12811" max="12813" width="5.7109375" style="1128" customWidth="1"/>
    <col min="12814" max="12815" width="11.42578125" style="1128"/>
    <col min="12816" max="12816" width="4.7109375" style="1128" customWidth="1"/>
    <col min="12817" max="12817" width="5" style="1128" customWidth="1"/>
    <col min="12818" max="12818" width="2.28515625" style="1128" customWidth="1"/>
    <col min="12819" max="12819" width="26" style="1128" customWidth="1"/>
    <col min="12820" max="12820" width="8" style="1128" customWidth="1"/>
    <col min="12821" max="12821" width="1" style="1128" customWidth="1"/>
    <col min="12822" max="12822" width="6.7109375" style="1128" customWidth="1"/>
    <col min="12823" max="12823" width="1" style="1128" customWidth="1"/>
    <col min="12824" max="12824" width="6.7109375" style="1128" customWidth="1"/>
    <col min="12825" max="12825" width="1" style="1128" customWidth="1"/>
    <col min="12826" max="12826" width="6.7109375" style="1128" customWidth="1"/>
    <col min="12827" max="12827" width="1" style="1128" customWidth="1"/>
    <col min="12828" max="12828" width="6.7109375" style="1128" customWidth="1"/>
    <col min="12829" max="12829" width="1" style="1128" customWidth="1"/>
    <col min="12830" max="12830" width="6.7109375" style="1128" customWidth="1"/>
    <col min="12831" max="12831" width="1" style="1128" customWidth="1"/>
    <col min="12832" max="12833" width="6.7109375" style="1128" customWidth="1"/>
    <col min="12834" max="13056" width="11.42578125" style="1128"/>
    <col min="13057" max="13059" width="0" style="1128" hidden="1" customWidth="1"/>
    <col min="13060" max="13060" width="6" style="1128" customWidth="1"/>
    <col min="13061" max="13061" width="1.140625" style="1128" customWidth="1"/>
    <col min="13062" max="13062" width="63.28515625" style="1128" customWidth="1"/>
    <col min="13063" max="13065" width="5.7109375" style="1128" customWidth="1"/>
    <col min="13066" max="13066" width="0.42578125" style="1128" customWidth="1"/>
    <col min="13067" max="13069" width="5.7109375" style="1128" customWidth="1"/>
    <col min="13070" max="13071" width="11.42578125" style="1128"/>
    <col min="13072" max="13072" width="4.7109375" style="1128" customWidth="1"/>
    <col min="13073" max="13073" width="5" style="1128" customWidth="1"/>
    <col min="13074" max="13074" width="2.28515625" style="1128" customWidth="1"/>
    <col min="13075" max="13075" width="26" style="1128" customWidth="1"/>
    <col min="13076" max="13076" width="8" style="1128" customWidth="1"/>
    <col min="13077" max="13077" width="1" style="1128" customWidth="1"/>
    <col min="13078" max="13078" width="6.7109375" style="1128" customWidth="1"/>
    <col min="13079" max="13079" width="1" style="1128" customWidth="1"/>
    <col min="13080" max="13080" width="6.7109375" style="1128" customWidth="1"/>
    <col min="13081" max="13081" width="1" style="1128" customWidth="1"/>
    <col min="13082" max="13082" width="6.7109375" style="1128" customWidth="1"/>
    <col min="13083" max="13083" width="1" style="1128" customWidth="1"/>
    <col min="13084" max="13084" width="6.7109375" style="1128" customWidth="1"/>
    <col min="13085" max="13085" width="1" style="1128" customWidth="1"/>
    <col min="13086" max="13086" width="6.7109375" style="1128" customWidth="1"/>
    <col min="13087" max="13087" width="1" style="1128" customWidth="1"/>
    <col min="13088" max="13089" width="6.7109375" style="1128" customWidth="1"/>
    <col min="13090" max="13312" width="11.42578125" style="1128"/>
    <col min="13313" max="13315" width="0" style="1128" hidden="1" customWidth="1"/>
    <col min="13316" max="13316" width="6" style="1128" customWidth="1"/>
    <col min="13317" max="13317" width="1.140625" style="1128" customWidth="1"/>
    <col min="13318" max="13318" width="63.28515625" style="1128" customWidth="1"/>
    <col min="13319" max="13321" width="5.7109375" style="1128" customWidth="1"/>
    <col min="13322" max="13322" width="0.42578125" style="1128" customWidth="1"/>
    <col min="13323" max="13325" width="5.7109375" style="1128" customWidth="1"/>
    <col min="13326" max="13327" width="11.42578125" style="1128"/>
    <col min="13328" max="13328" width="4.7109375" style="1128" customWidth="1"/>
    <col min="13329" max="13329" width="5" style="1128" customWidth="1"/>
    <col min="13330" max="13330" width="2.28515625" style="1128" customWidth="1"/>
    <col min="13331" max="13331" width="26" style="1128" customWidth="1"/>
    <col min="13332" max="13332" width="8" style="1128" customWidth="1"/>
    <col min="13333" max="13333" width="1" style="1128" customWidth="1"/>
    <col min="13334" max="13334" width="6.7109375" style="1128" customWidth="1"/>
    <col min="13335" max="13335" width="1" style="1128" customWidth="1"/>
    <col min="13336" max="13336" width="6.7109375" style="1128" customWidth="1"/>
    <col min="13337" max="13337" width="1" style="1128" customWidth="1"/>
    <col min="13338" max="13338" width="6.7109375" style="1128" customWidth="1"/>
    <col min="13339" max="13339" width="1" style="1128" customWidth="1"/>
    <col min="13340" max="13340" width="6.7109375" style="1128" customWidth="1"/>
    <col min="13341" max="13341" width="1" style="1128" customWidth="1"/>
    <col min="13342" max="13342" width="6.7109375" style="1128" customWidth="1"/>
    <col min="13343" max="13343" width="1" style="1128" customWidth="1"/>
    <col min="13344" max="13345" width="6.7109375" style="1128" customWidth="1"/>
    <col min="13346" max="13568" width="11.42578125" style="1128"/>
    <col min="13569" max="13571" width="0" style="1128" hidden="1" customWidth="1"/>
    <col min="13572" max="13572" width="6" style="1128" customWidth="1"/>
    <col min="13573" max="13573" width="1.140625" style="1128" customWidth="1"/>
    <col min="13574" max="13574" width="63.28515625" style="1128" customWidth="1"/>
    <col min="13575" max="13577" width="5.7109375" style="1128" customWidth="1"/>
    <col min="13578" max="13578" width="0.42578125" style="1128" customWidth="1"/>
    <col min="13579" max="13581" width="5.7109375" style="1128" customWidth="1"/>
    <col min="13582" max="13583" width="11.42578125" style="1128"/>
    <col min="13584" max="13584" width="4.7109375" style="1128" customWidth="1"/>
    <col min="13585" max="13585" width="5" style="1128" customWidth="1"/>
    <col min="13586" max="13586" width="2.28515625" style="1128" customWidth="1"/>
    <col min="13587" max="13587" width="26" style="1128" customWidth="1"/>
    <col min="13588" max="13588" width="8" style="1128" customWidth="1"/>
    <col min="13589" max="13589" width="1" style="1128" customWidth="1"/>
    <col min="13590" max="13590" width="6.7109375" style="1128" customWidth="1"/>
    <col min="13591" max="13591" width="1" style="1128" customWidth="1"/>
    <col min="13592" max="13592" width="6.7109375" style="1128" customWidth="1"/>
    <col min="13593" max="13593" width="1" style="1128" customWidth="1"/>
    <col min="13594" max="13594" width="6.7109375" style="1128" customWidth="1"/>
    <col min="13595" max="13595" width="1" style="1128" customWidth="1"/>
    <col min="13596" max="13596" width="6.7109375" style="1128" customWidth="1"/>
    <col min="13597" max="13597" width="1" style="1128" customWidth="1"/>
    <col min="13598" max="13598" width="6.7109375" style="1128" customWidth="1"/>
    <col min="13599" max="13599" width="1" style="1128" customWidth="1"/>
    <col min="13600" max="13601" width="6.7109375" style="1128" customWidth="1"/>
    <col min="13602" max="13824" width="11.42578125" style="1128"/>
    <col min="13825" max="13827" width="0" style="1128" hidden="1" customWidth="1"/>
    <col min="13828" max="13828" width="6" style="1128" customWidth="1"/>
    <col min="13829" max="13829" width="1.140625" style="1128" customWidth="1"/>
    <col min="13830" max="13830" width="63.28515625" style="1128" customWidth="1"/>
    <col min="13831" max="13833" width="5.7109375" style="1128" customWidth="1"/>
    <col min="13834" max="13834" width="0.42578125" style="1128" customWidth="1"/>
    <col min="13835" max="13837" width="5.7109375" style="1128" customWidth="1"/>
    <col min="13838" max="13839" width="11.42578125" style="1128"/>
    <col min="13840" max="13840" width="4.7109375" style="1128" customWidth="1"/>
    <col min="13841" max="13841" width="5" style="1128" customWidth="1"/>
    <col min="13842" max="13842" width="2.28515625" style="1128" customWidth="1"/>
    <col min="13843" max="13843" width="26" style="1128" customWidth="1"/>
    <col min="13844" max="13844" width="8" style="1128" customWidth="1"/>
    <col min="13845" max="13845" width="1" style="1128" customWidth="1"/>
    <col min="13846" max="13846" width="6.7109375" style="1128" customWidth="1"/>
    <col min="13847" max="13847" width="1" style="1128" customWidth="1"/>
    <col min="13848" max="13848" width="6.7109375" style="1128" customWidth="1"/>
    <col min="13849" max="13849" width="1" style="1128" customWidth="1"/>
    <col min="13850" max="13850" width="6.7109375" style="1128" customWidth="1"/>
    <col min="13851" max="13851" width="1" style="1128" customWidth="1"/>
    <col min="13852" max="13852" width="6.7109375" style="1128" customWidth="1"/>
    <col min="13853" max="13853" width="1" style="1128" customWidth="1"/>
    <col min="13854" max="13854" width="6.7109375" style="1128" customWidth="1"/>
    <col min="13855" max="13855" width="1" style="1128" customWidth="1"/>
    <col min="13856" max="13857" width="6.7109375" style="1128" customWidth="1"/>
    <col min="13858" max="14080" width="11.42578125" style="1128"/>
    <col min="14081" max="14083" width="0" style="1128" hidden="1" customWidth="1"/>
    <col min="14084" max="14084" width="6" style="1128" customWidth="1"/>
    <col min="14085" max="14085" width="1.140625" style="1128" customWidth="1"/>
    <col min="14086" max="14086" width="63.28515625" style="1128" customWidth="1"/>
    <col min="14087" max="14089" width="5.7109375" style="1128" customWidth="1"/>
    <col min="14090" max="14090" width="0.42578125" style="1128" customWidth="1"/>
    <col min="14091" max="14093" width="5.7109375" style="1128" customWidth="1"/>
    <col min="14094" max="14095" width="11.42578125" style="1128"/>
    <col min="14096" max="14096" width="4.7109375" style="1128" customWidth="1"/>
    <col min="14097" max="14097" width="5" style="1128" customWidth="1"/>
    <col min="14098" max="14098" width="2.28515625" style="1128" customWidth="1"/>
    <col min="14099" max="14099" width="26" style="1128" customWidth="1"/>
    <col min="14100" max="14100" width="8" style="1128" customWidth="1"/>
    <col min="14101" max="14101" width="1" style="1128" customWidth="1"/>
    <col min="14102" max="14102" width="6.7109375" style="1128" customWidth="1"/>
    <col min="14103" max="14103" width="1" style="1128" customWidth="1"/>
    <col min="14104" max="14104" width="6.7109375" style="1128" customWidth="1"/>
    <col min="14105" max="14105" width="1" style="1128" customWidth="1"/>
    <col min="14106" max="14106" width="6.7109375" style="1128" customWidth="1"/>
    <col min="14107" max="14107" width="1" style="1128" customWidth="1"/>
    <col min="14108" max="14108" width="6.7109375" style="1128" customWidth="1"/>
    <col min="14109" max="14109" width="1" style="1128" customWidth="1"/>
    <col min="14110" max="14110" width="6.7109375" style="1128" customWidth="1"/>
    <col min="14111" max="14111" width="1" style="1128" customWidth="1"/>
    <col min="14112" max="14113" width="6.7109375" style="1128" customWidth="1"/>
    <col min="14114" max="14336" width="11.42578125" style="1128"/>
    <col min="14337" max="14339" width="0" style="1128" hidden="1" customWidth="1"/>
    <col min="14340" max="14340" width="6" style="1128" customWidth="1"/>
    <col min="14341" max="14341" width="1.140625" style="1128" customWidth="1"/>
    <col min="14342" max="14342" width="63.28515625" style="1128" customWidth="1"/>
    <col min="14343" max="14345" width="5.7109375" style="1128" customWidth="1"/>
    <col min="14346" max="14346" width="0.42578125" style="1128" customWidth="1"/>
    <col min="14347" max="14349" width="5.7109375" style="1128" customWidth="1"/>
    <col min="14350" max="14351" width="11.42578125" style="1128"/>
    <col min="14352" max="14352" width="4.7109375" style="1128" customWidth="1"/>
    <col min="14353" max="14353" width="5" style="1128" customWidth="1"/>
    <col min="14354" max="14354" width="2.28515625" style="1128" customWidth="1"/>
    <col min="14355" max="14355" width="26" style="1128" customWidth="1"/>
    <col min="14356" max="14356" width="8" style="1128" customWidth="1"/>
    <col min="14357" max="14357" width="1" style="1128" customWidth="1"/>
    <col min="14358" max="14358" width="6.7109375" style="1128" customWidth="1"/>
    <col min="14359" max="14359" width="1" style="1128" customWidth="1"/>
    <col min="14360" max="14360" width="6.7109375" style="1128" customWidth="1"/>
    <col min="14361" max="14361" width="1" style="1128" customWidth="1"/>
    <col min="14362" max="14362" width="6.7109375" style="1128" customWidth="1"/>
    <col min="14363" max="14363" width="1" style="1128" customWidth="1"/>
    <col min="14364" max="14364" width="6.7109375" style="1128" customWidth="1"/>
    <col min="14365" max="14365" width="1" style="1128" customWidth="1"/>
    <col min="14366" max="14366" width="6.7109375" style="1128" customWidth="1"/>
    <col min="14367" max="14367" width="1" style="1128" customWidth="1"/>
    <col min="14368" max="14369" width="6.7109375" style="1128" customWidth="1"/>
    <col min="14370" max="14592" width="11.42578125" style="1128"/>
    <col min="14593" max="14595" width="0" style="1128" hidden="1" customWidth="1"/>
    <col min="14596" max="14596" width="6" style="1128" customWidth="1"/>
    <col min="14597" max="14597" width="1.140625" style="1128" customWidth="1"/>
    <col min="14598" max="14598" width="63.28515625" style="1128" customWidth="1"/>
    <col min="14599" max="14601" width="5.7109375" style="1128" customWidth="1"/>
    <col min="14602" max="14602" width="0.42578125" style="1128" customWidth="1"/>
    <col min="14603" max="14605" width="5.7109375" style="1128" customWidth="1"/>
    <col min="14606" max="14607" width="11.42578125" style="1128"/>
    <col min="14608" max="14608" width="4.7109375" style="1128" customWidth="1"/>
    <col min="14609" max="14609" width="5" style="1128" customWidth="1"/>
    <col min="14610" max="14610" width="2.28515625" style="1128" customWidth="1"/>
    <col min="14611" max="14611" width="26" style="1128" customWidth="1"/>
    <col min="14612" max="14612" width="8" style="1128" customWidth="1"/>
    <col min="14613" max="14613" width="1" style="1128" customWidth="1"/>
    <col min="14614" max="14614" width="6.7109375" style="1128" customWidth="1"/>
    <col min="14615" max="14615" width="1" style="1128" customWidth="1"/>
    <col min="14616" max="14616" width="6.7109375" style="1128" customWidth="1"/>
    <col min="14617" max="14617" width="1" style="1128" customWidth="1"/>
    <col min="14618" max="14618" width="6.7109375" style="1128" customWidth="1"/>
    <col min="14619" max="14619" width="1" style="1128" customWidth="1"/>
    <col min="14620" max="14620" width="6.7109375" style="1128" customWidth="1"/>
    <col min="14621" max="14621" width="1" style="1128" customWidth="1"/>
    <col min="14622" max="14622" width="6.7109375" style="1128" customWidth="1"/>
    <col min="14623" max="14623" width="1" style="1128" customWidth="1"/>
    <col min="14624" max="14625" width="6.7109375" style="1128" customWidth="1"/>
    <col min="14626" max="14848" width="11.42578125" style="1128"/>
    <col min="14849" max="14851" width="0" style="1128" hidden="1" customWidth="1"/>
    <col min="14852" max="14852" width="6" style="1128" customWidth="1"/>
    <col min="14853" max="14853" width="1.140625" style="1128" customWidth="1"/>
    <col min="14854" max="14854" width="63.28515625" style="1128" customWidth="1"/>
    <col min="14855" max="14857" width="5.7109375" style="1128" customWidth="1"/>
    <col min="14858" max="14858" width="0.42578125" style="1128" customWidth="1"/>
    <col min="14859" max="14861" width="5.7109375" style="1128" customWidth="1"/>
    <col min="14862" max="14863" width="11.42578125" style="1128"/>
    <col min="14864" max="14864" width="4.7109375" style="1128" customWidth="1"/>
    <col min="14865" max="14865" width="5" style="1128" customWidth="1"/>
    <col min="14866" max="14866" width="2.28515625" style="1128" customWidth="1"/>
    <col min="14867" max="14867" width="26" style="1128" customWidth="1"/>
    <col min="14868" max="14868" width="8" style="1128" customWidth="1"/>
    <col min="14869" max="14869" width="1" style="1128" customWidth="1"/>
    <col min="14870" max="14870" width="6.7109375" style="1128" customWidth="1"/>
    <col min="14871" max="14871" width="1" style="1128" customWidth="1"/>
    <col min="14872" max="14872" width="6.7109375" style="1128" customWidth="1"/>
    <col min="14873" max="14873" width="1" style="1128" customWidth="1"/>
    <col min="14874" max="14874" width="6.7109375" style="1128" customWidth="1"/>
    <col min="14875" max="14875" width="1" style="1128" customWidth="1"/>
    <col min="14876" max="14876" width="6.7109375" style="1128" customWidth="1"/>
    <col min="14877" max="14877" width="1" style="1128" customWidth="1"/>
    <col min="14878" max="14878" width="6.7109375" style="1128" customWidth="1"/>
    <col min="14879" max="14879" width="1" style="1128" customWidth="1"/>
    <col min="14880" max="14881" width="6.7109375" style="1128" customWidth="1"/>
    <col min="14882" max="15104" width="11.42578125" style="1128"/>
    <col min="15105" max="15107" width="0" style="1128" hidden="1" customWidth="1"/>
    <col min="15108" max="15108" width="6" style="1128" customWidth="1"/>
    <col min="15109" max="15109" width="1.140625" style="1128" customWidth="1"/>
    <col min="15110" max="15110" width="63.28515625" style="1128" customWidth="1"/>
    <col min="15111" max="15113" width="5.7109375" style="1128" customWidth="1"/>
    <col min="15114" max="15114" width="0.42578125" style="1128" customWidth="1"/>
    <col min="15115" max="15117" width="5.7109375" style="1128" customWidth="1"/>
    <col min="15118" max="15119" width="11.42578125" style="1128"/>
    <col min="15120" max="15120" width="4.7109375" style="1128" customWidth="1"/>
    <col min="15121" max="15121" width="5" style="1128" customWidth="1"/>
    <col min="15122" max="15122" width="2.28515625" style="1128" customWidth="1"/>
    <col min="15123" max="15123" width="26" style="1128" customWidth="1"/>
    <col min="15124" max="15124" width="8" style="1128" customWidth="1"/>
    <col min="15125" max="15125" width="1" style="1128" customWidth="1"/>
    <col min="15126" max="15126" width="6.7109375" style="1128" customWidth="1"/>
    <col min="15127" max="15127" width="1" style="1128" customWidth="1"/>
    <col min="15128" max="15128" width="6.7109375" style="1128" customWidth="1"/>
    <col min="15129" max="15129" width="1" style="1128" customWidth="1"/>
    <col min="15130" max="15130" width="6.7109375" style="1128" customWidth="1"/>
    <col min="15131" max="15131" width="1" style="1128" customWidth="1"/>
    <col min="15132" max="15132" width="6.7109375" style="1128" customWidth="1"/>
    <col min="15133" max="15133" width="1" style="1128" customWidth="1"/>
    <col min="15134" max="15134" width="6.7109375" style="1128" customWidth="1"/>
    <col min="15135" max="15135" width="1" style="1128" customWidth="1"/>
    <col min="15136" max="15137" width="6.7109375" style="1128" customWidth="1"/>
    <col min="15138" max="15360" width="11.42578125" style="1128"/>
    <col min="15361" max="15363" width="0" style="1128" hidden="1" customWidth="1"/>
    <col min="15364" max="15364" width="6" style="1128" customWidth="1"/>
    <col min="15365" max="15365" width="1.140625" style="1128" customWidth="1"/>
    <col min="15366" max="15366" width="63.28515625" style="1128" customWidth="1"/>
    <col min="15367" max="15369" width="5.7109375" style="1128" customWidth="1"/>
    <col min="15370" max="15370" width="0.42578125" style="1128" customWidth="1"/>
    <col min="15371" max="15373" width="5.7109375" style="1128" customWidth="1"/>
    <col min="15374" max="15375" width="11.42578125" style="1128"/>
    <col min="15376" max="15376" width="4.7109375" style="1128" customWidth="1"/>
    <col min="15377" max="15377" width="5" style="1128" customWidth="1"/>
    <col min="15378" max="15378" width="2.28515625" style="1128" customWidth="1"/>
    <col min="15379" max="15379" width="26" style="1128" customWidth="1"/>
    <col min="15380" max="15380" width="8" style="1128" customWidth="1"/>
    <col min="15381" max="15381" width="1" style="1128" customWidth="1"/>
    <col min="15382" max="15382" width="6.7109375" style="1128" customWidth="1"/>
    <col min="15383" max="15383" width="1" style="1128" customWidth="1"/>
    <col min="15384" max="15384" width="6.7109375" style="1128" customWidth="1"/>
    <col min="15385" max="15385" width="1" style="1128" customWidth="1"/>
    <col min="15386" max="15386" width="6.7109375" style="1128" customWidth="1"/>
    <col min="15387" max="15387" width="1" style="1128" customWidth="1"/>
    <col min="15388" max="15388" width="6.7109375" style="1128" customWidth="1"/>
    <col min="15389" max="15389" width="1" style="1128" customWidth="1"/>
    <col min="15390" max="15390" width="6.7109375" style="1128" customWidth="1"/>
    <col min="15391" max="15391" width="1" style="1128" customWidth="1"/>
    <col min="15392" max="15393" width="6.7109375" style="1128" customWidth="1"/>
    <col min="15394" max="15616" width="11.42578125" style="1128"/>
    <col min="15617" max="15619" width="0" style="1128" hidden="1" customWidth="1"/>
    <col min="15620" max="15620" width="6" style="1128" customWidth="1"/>
    <col min="15621" max="15621" width="1.140625" style="1128" customWidth="1"/>
    <col min="15622" max="15622" width="63.28515625" style="1128" customWidth="1"/>
    <col min="15623" max="15625" width="5.7109375" style="1128" customWidth="1"/>
    <col min="15626" max="15626" width="0.42578125" style="1128" customWidth="1"/>
    <col min="15627" max="15629" width="5.7109375" style="1128" customWidth="1"/>
    <col min="15630" max="15631" width="11.42578125" style="1128"/>
    <col min="15632" max="15632" width="4.7109375" style="1128" customWidth="1"/>
    <col min="15633" max="15633" width="5" style="1128" customWidth="1"/>
    <col min="15634" max="15634" width="2.28515625" style="1128" customWidth="1"/>
    <col min="15635" max="15635" width="26" style="1128" customWidth="1"/>
    <col min="15636" max="15636" width="8" style="1128" customWidth="1"/>
    <col min="15637" max="15637" width="1" style="1128" customWidth="1"/>
    <col min="15638" max="15638" width="6.7109375" style="1128" customWidth="1"/>
    <col min="15639" max="15639" width="1" style="1128" customWidth="1"/>
    <col min="15640" max="15640" width="6.7109375" style="1128" customWidth="1"/>
    <col min="15641" max="15641" width="1" style="1128" customWidth="1"/>
    <col min="15642" max="15642" width="6.7109375" style="1128" customWidth="1"/>
    <col min="15643" max="15643" width="1" style="1128" customWidth="1"/>
    <col min="15644" max="15644" width="6.7109375" style="1128" customWidth="1"/>
    <col min="15645" max="15645" width="1" style="1128" customWidth="1"/>
    <col min="15646" max="15646" width="6.7109375" style="1128" customWidth="1"/>
    <col min="15647" max="15647" width="1" style="1128" customWidth="1"/>
    <col min="15648" max="15649" width="6.7109375" style="1128" customWidth="1"/>
    <col min="15650" max="15872" width="11.42578125" style="1128"/>
    <col min="15873" max="15875" width="0" style="1128" hidden="1" customWidth="1"/>
    <col min="15876" max="15876" width="6" style="1128" customWidth="1"/>
    <col min="15877" max="15877" width="1.140625" style="1128" customWidth="1"/>
    <col min="15878" max="15878" width="63.28515625" style="1128" customWidth="1"/>
    <col min="15879" max="15881" width="5.7109375" style="1128" customWidth="1"/>
    <col min="15882" max="15882" width="0.42578125" style="1128" customWidth="1"/>
    <col min="15883" max="15885" width="5.7109375" style="1128" customWidth="1"/>
    <col min="15886" max="15887" width="11.42578125" style="1128"/>
    <col min="15888" max="15888" width="4.7109375" style="1128" customWidth="1"/>
    <col min="15889" max="15889" width="5" style="1128" customWidth="1"/>
    <col min="15890" max="15890" width="2.28515625" style="1128" customWidth="1"/>
    <col min="15891" max="15891" width="26" style="1128" customWidth="1"/>
    <col min="15892" max="15892" width="8" style="1128" customWidth="1"/>
    <col min="15893" max="15893" width="1" style="1128" customWidth="1"/>
    <col min="15894" max="15894" width="6.7109375" style="1128" customWidth="1"/>
    <col min="15895" max="15895" width="1" style="1128" customWidth="1"/>
    <col min="15896" max="15896" width="6.7109375" style="1128" customWidth="1"/>
    <col min="15897" max="15897" width="1" style="1128" customWidth="1"/>
    <col min="15898" max="15898" width="6.7109375" style="1128" customWidth="1"/>
    <col min="15899" max="15899" width="1" style="1128" customWidth="1"/>
    <col min="15900" max="15900" width="6.7109375" style="1128" customWidth="1"/>
    <col min="15901" max="15901" width="1" style="1128" customWidth="1"/>
    <col min="15902" max="15902" width="6.7109375" style="1128" customWidth="1"/>
    <col min="15903" max="15903" width="1" style="1128" customWidth="1"/>
    <col min="15904" max="15905" width="6.7109375" style="1128" customWidth="1"/>
    <col min="15906" max="16128" width="11.42578125" style="1128"/>
    <col min="16129" max="16131" width="0" style="1128" hidden="1" customWidth="1"/>
    <col min="16132" max="16132" width="6" style="1128" customWidth="1"/>
    <col min="16133" max="16133" width="1.140625" style="1128" customWidth="1"/>
    <col min="16134" max="16134" width="63.28515625" style="1128" customWidth="1"/>
    <col min="16135" max="16137" width="5.7109375" style="1128" customWidth="1"/>
    <col min="16138" max="16138" width="0.42578125" style="1128" customWidth="1"/>
    <col min="16139" max="16141" width="5.7109375" style="1128" customWidth="1"/>
    <col min="16142" max="16143" width="11.42578125" style="1128"/>
    <col min="16144" max="16144" width="4.7109375" style="1128" customWidth="1"/>
    <col min="16145" max="16145" width="5" style="1128" customWidth="1"/>
    <col min="16146" max="16146" width="2.28515625" style="1128" customWidth="1"/>
    <col min="16147" max="16147" width="26" style="1128" customWidth="1"/>
    <col min="16148" max="16148" width="8" style="1128" customWidth="1"/>
    <col min="16149" max="16149" width="1" style="1128" customWidth="1"/>
    <col min="16150" max="16150" width="6.7109375" style="1128" customWidth="1"/>
    <col min="16151" max="16151" width="1" style="1128" customWidth="1"/>
    <col min="16152" max="16152" width="6.7109375" style="1128" customWidth="1"/>
    <col min="16153" max="16153" width="1" style="1128" customWidth="1"/>
    <col min="16154" max="16154" width="6.7109375" style="1128" customWidth="1"/>
    <col min="16155" max="16155" width="1" style="1128" customWidth="1"/>
    <col min="16156" max="16156" width="6.7109375" style="1128" customWidth="1"/>
    <col min="16157" max="16157" width="1" style="1128" customWidth="1"/>
    <col min="16158" max="16158" width="6.7109375" style="1128" customWidth="1"/>
    <col min="16159" max="16159" width="1" style="1128" customWidth="1"/>
    <col min="16160" max="16161" width="6.7109375" style="1128" customWidth="1"/>
    <col min="16162" max="16384" width="11.42578125" style="1128"/>
  </cols>
  <sheetData>
    <row r="2" spans="1:34" ht="12.75" customHeight="1">
      <c r="A2" s="1134"/>
      <c r="B2" s="1134"/>
      <c r="C2" s="1144"/>
      <c r="D2" s="1981" t="s">
        <v>636</v>
      </c>
      <c r="E2" s="1981"/>
      <c r="F2" s="1981"/>
      <c r="G2" s="1981"/>
      <c r="H2" s="1981"/>
      <c r="I2" s="1981"/>
      <c r="J2" s="1981"/>
      <c r="K2" s="1981"/>
      <c r="L2" s="1981"/>
      <c r="M2" s="1981"/>
      <c r="N2" s="1203"/>
      <c r="O2" s="1127"/>
      <c r="P2" s="1127"/>
      <c r="Q2" s="1981"/>
      <c r="R2" s="1981"/>
      <c r="S2" s="1981"/>
      <c r="T2" s="1981"/>
      <c r="U2" s="1981"/>
      <c r="V2" s="1981"/>
      <c r="W2" s="1981"/>
      <c r="X2" s="1981"/>
      <c r="Y2" s="1981"/>
      <c r="Z2" s="1981"/>
      <c r="AA2" s="1981"/>
      <c r="AB2" s="1981"/>
      <c r="AC2" s="1981"/>
      <c r="AD2" s="1981"/>
      <c r="AE2" s="1981"/>
    </row>
    <row r="3" spans="1:34" s="1127" customFormat="1" ht="12.95" customHeight="1">
      <c r="A3" s="1204"/>
      <c r="B3" s="1204"/>
      <c r="C3" s="1205"/>
      <c r="D3" s="1998" t="s">
        <v>68</v>
      </c>
      <c r="E3" s="1998"/>
      <c r="F3" s="1998"/>
      <c r="G3" s="1998"/>
      <c r="H3" s="1998"/>
      <c r="I3" s="1998"/>
      <c r="J3" s="1998"/>
      <c r="K3" s="1998"/>
      <c r="L3" s="1998"/>
      <c r="M3" s="1998"/>
      <c r="N3" s="1131"/>
      <c r="O3" s="1129"/>
      <c r="P3" s="1129"/>
      <c r="Q3" s="1132"/>
      <c r="AG3" s="1133"/>
      <c r="AH3" s="1133"/>
    </row>
    <row r="4" spans="1:34" s="1127" customFormat="1" ht="12.95" customHeight="1">
      <c r="A4" s="1204"/>
      <c r="B4" s="1204"/>
      <c r="C4" s="1205"/>
      <c r="D4" s="1206"/>
      <c r="E4" s="1206"/>
      <c r="F4" s="1206"/>
      <c r="G4" s="1206"/>
      <c r="H4" s="1206"/>
      <c r="I4" s="1206"/>
      <c r="J4" s="1206"/>
      <c r="K4" s="1206"/>
      <c r="L4" s="1206"/>
      <c r="M4" s="1206"/>
      <c r="N4" s="1131"/>
      <c r="O4" s="1129"/>
      <c r="P4" s="1129"/>
      <c r="Q4" s="1132"/>
      <c r="AG4" s="1133"/>
      <c r="AH4" s="1133"/>
    </row>
    <row r="5" spans="1:34" ht="12.95" customHeight="1">
      <c r="A5" s="1143"/>
      <c r="B5" s="1143"/>
      <c r="C5" s="1144"/>
      <c r="D5" s="1982" t="s">
        <v>3</v>
      </c>
      <c r="E5" s="1145"/>
      <c r="F5" s="1146"/>
      <c r="G5" s="1999" t="s">
        <v>637</v>
      </c>
      <c r="H5" s="1999"/>
      <c r="I5" s="1999"/>
      <c r="J5" s="1999"/>
      <c r="K5" s="1999"/>
      <c r="L5" s="1999"/>
      <c r="M5" s="2000"/>
      <c r="N5" s="1202"/>
      <c r="O5" s="1143"/>
    </row>
    <row r="6" spans="1:34" ht="12.75" customHeight="1">
      <c r="A6" s="1143"/>
      <c r="B6" s="1143"/>
      <c r="C6" s="1144"/>
      <c r="D6" s="1983"/>
      <c r="E6" s="1147" t="s">
        <v>151</v>
      </c>
      <c r="F6" s="1148"/>
      <c r="G6" s="1987" t="s">
        <v>638</v>
      </c>
      <c r="H6" s="1987"/>
      <c r="I6" s="1987"/>
      <c r="J6" s="1207"/>
      <c r="K6" s="1988" t="s">
        <v>628</v>
      </c>
      <c r="L6" s="1988"/>
      <c r="M6" s="1989"/>
      <c r="N6" s="1202"/>
      <c r="O6" s="1143"/>
    </row>
    <row r="7" spans="1:34" ht="12.75" customHeight="1">
      <c r="A7" s="1134" t="s">
        <v>9</v>
      </c>
      <c r="B7" s="1134" t="s">
        <v>10</v>
      </c>
      <c r="C7" s="1144" t="s">
        <v>11</v>
      </c>
      <c r="D7" s="1984"/>
      <c r="E7" s="1150"/>
      <c r="F7" s="1151"/>
      <c r="G7" s="1208" t="s">
        <v>19</v>
      </c>
      <c r="H7" s="1208" t="s">
        <v>20</v>
      </c>
      <c r="I7" s="1208" t="s">
        <v>21</v>
      </c>
      <c r="J7" s="1208"/>
      <c r="K7" s="1208" t="s">
        <v>19</v>
      </c>
      <c r="L7" s="1208" t="s">
        <v>20</v>
      </c>
      <c r="M7" s="1209" t="s">
        <v>21</v>
      </c>
      <c r="N7" s="1126"/>
      <c r="O7" s="1127"/>
    </row>
    <row r="8" spans="1:34" ht="12.95" customHeight="1">
      <c r="A8" s="1143"/>
      <c r="B8" s="1143"/>
      <c r="C8" s="1144"/>
      <c r="D8" s="1993">
        <v>1401</v>
      </c>
      <c r="E8" s="1210" t="s">
        <v>22</v>
      </c>
      <c r="F8" s="1147"/>
      <c r="G8" s="1261">
        <f>SUM(G10+G12+G15+G18+G25+G28)</f>
        <v>1332</v>
      </c>
      <c r="H8" s="1261">
        <f>SUM(H10+H12+H15+H18+H25+H28)</f>
        <v>446</v>
      </c>
      <c r="I8" s="1211">
        <f>G8+H8</f>
        <v>1778</v>
      </c>
      <c r="J8" s="1211"/>
      <c r="K8" s="1211">
        <f>SUM(K9+K12+K15+K18+K25+K28)</f>
        <v>3292</v>
      </c>
      <c r="L8" s="1211">
        <f>SUM(L9+L12+L15+L18+L25+L28)</f>
        <v>881</v>
      </c>
      <c r="M8" s="1212">
        <f>K8+L8</f>
        <v>4173</v>
      </c>
      <c r="N8" s="1126"/>
      <c r="O8" s="1126"/>
    </row>
    <row r="9" spans="1:34" ht="12" customHeight="1">
      <c r="A9" s="1143"/>
      <c r="B9" s="1143"/>
      <c r="C9" s="1144"/>
      <c r="D9" s="1994"/>
      <c r="E9" s="1213" t="s">
        <v>23</v>
      </c>
      <c r="F9" s="1214"/>
      <c r="G9" s="1262">
        <v>150</v>
      </c>
      <c r="H9" s="1262">
        <v>86</v>
      </c>
      <c r="I9" s="1215">
        <f t="shared" ref="I9:I14" si="0">SUM(G9:H9)</f>
        <v>236</v>
      </c>
      <c r="J9" s="1215"/>
      <c r="K9" s="1215">
        <f>K10+K11</f>
        <v>253</v>
      </c>
      <c r="L9" s="1215">
        <f>L10+L11</f>
        <v>128</v>
      </c>
      <c r="M9" s="1216">
        <f t="shared" ref="M9:M29" si="1">SUM(K9:L9)</f>
        <v>381</v>
      </c>
      <c r="N9" s="1126"/>
      <c r="O9" s="1126"/>
    </row>
    <row r="10" spans="1:34" ht="12" customHeight="1">
      <c r="A10" s="1143">
        <v>1</v>
      </c>
      <c r="B10" s="1143">
        <v>1</v>
      </c>
      <c r="C10" s="1144">
        <v>11</v>
      </c>
      <c r="D10" s="1994"/>
      <c r="E10" s="1217"/>
      <c r="F10" s="1134" t="s">
        <v>159</v>
      </c>
      <c r="G10" s="1211">
        <v>150</v>
      </c>
      <c r="H10" s="1211">
        <v>86</v>
      </c>
      <c r="I10" s="1219">
        <f t="shared" si="0"/>
        <v>236</v>
      </c>
      <c r="J10" s="1218"/>
      <c r="K10" s="1218">
        <v>253</v>
      </c>
      <c r="L10" s="1218">
        <v>128</v>
      </c>
      <c r="M10" s="1220">
        <f t="shared" si="1"/>
        <v>381</v>
      </c>
      <c r="N10" s="1126"/>
      <c r="O10" s="1126"/>
    </row>
    <row r="11" spans="1:34" ht="12" customHeight="1">
      <c r="A11" s="1143">
        <v>1</v>
      </c>
      <c r="B11" s="1143">
        <v>1</v>
      </c>
      <c r="C11" s="1144">
        <v>7</v>
      </c>
      <c r="D11" s="1994"/>
      <c r="E11" s="1217"/>
      <c r="F11" s="1134" t="s">
        <v>160</v>
      </c>
      <c r="G11" s="1219">
        <v>0</v>
      </c>
      <c r="H11" s="1219">
        <v>0</v>
      </c>
      <c r="I11" s="1219">
        <f t="shared" si="0"/>
        <v>0</v>
      </c>
      <c r="J11" s="1218"/>
      <c r="K11" s="1218">
        <v>0</v>
      </c>
      <c r="L11" s="1218">
        <v>0</v>
      </c>
      <c r="M11" s="1220">
        <f t="shared" si="1"/>
        <v>0</v>
      </c>
      <c r="N11" s="1126"/>
      <c r="O11" s="1126"/>
    </row>
    <row r="12" spans="1:34" ht="12" customHeight="1">
      <c r="A12" s="1143"/>
      <c r="B12" s="1143"/>
      <c r="C12" s="1144"/>
      <c r="D12" s="1994"/>
      <c r="E12" s="1221" t="s">
        <v>24</v>
      </c>
      <c r="F12" s="1134"/>
      <c r="G12" s="1222">
        <f>SUM(G13:G14)</f>
        <v>349</v>
      </c>
      <c r="H12" s="1222">
        <f>SUM(H13:H14)</f>
        <v>96</v>
      </c>
      <c r="I12" s="1211">
        <f t="shared" si="0"/>
        <v>445</v>
      </c>
      <c r="J12" s="1218"/>
      <c r="K12" s="1222">
        <f>SUM(K13:K14)</f>
        <v>559</v>
      </c>
      <c r="L12" s="1222">
        <f>L13+L14</f>
        <v>186</v>
      </c>
      <c r="M12" s="1212">
        <f t="shared" si="1"/>
        <v>745</v>
      </c>
      <c r="N12" s="1126"/>
      <c r="O12" s="1126"/>
    </row>
    <row r="13" spans="1:34" ht="12" customHeight="1">
      <c r="A13" s="1143">
        <v>1</v>
      </c>
      <c r="B13" s="1143">
        <v>1</v>
      </c>
      <c r="C13" s="1144">
        <v>5</v>
      </c>
      <c r="D13" s="1994"/>
      <c r="E13" s="1217"/>
      <c r="F13" s="1134" t="s">
        <v>161</v>
      </c>
      <c r="G13" s="1219">
        <v>264</v>
      </c>
      <c r="H13" s="1219">
        <v>67</v>
      </c>
      <c r="I13" s="1219">
        <f t="shared" si="0"/>
        <v>331</v>
      </c>
      <c r="J13" s="1218"/>
      <c r="K13" s="1218">
        <v>466</v>
      </c>
      <c r="L13" s="1218">
        <v>137</v>
      </c>
      <c r="M13" s="1220">
        <f t="shared" si="1"/>
        <v>603</v>
      </c>
      <c r="N13" s="1126"/>
      <c r="O13" s="1126"/>
    </row>
    <row r="14" spans="1:34" ht="12" customHeight="1">
      <c r="A14" s="1143">
        <v>1</v>
      </c>
      <c r="B14" s="1143">
        <v>1</v>
      </c>
      <c r="C14" s="1144">
        <v>5</v>
      </c>
      <c r="D14" s="1994"/>
      <c r="E14" s="1217"/>
      <c r="F14" s="1134" t="s">
        <v>162</v>
      </c>
      <c r="G14" s="1219">
        <v>85</v>
      </c>
      <c r="H14" s="1219">
        <v>29</v>
      </c>
      <c r="I14" s="1219">
        <f t="shared" si="0"/>
        <v>114</v>
      </c>
      <c r="J14" s="1218"/>
      <c r="K14" s="1218">
        <v>93</v>
      </c>
      <c r="L14" s="1218">
        <v>49</v>
      </c>
      <c r="M14" s="1220">
        <f t="shared" si="1"/>
        <v>142</v>
      </c>
      <c r="N14" s="1126"/>
      <c r="O14" s="1126"/>
    </row>
    <row r="15" spans="1:34" ht="12" customHeight="1">
      <c r="A15" s="1143"/>
      <c r="B15" s="1143"/>
      <c r="C15" s="1144"/>
      <c r="D15" s="1994"/>
      <c r="E15" s="1221" t="s">
        <v>25</v>
      </c>
      <c r="F15" s="1134"/>
      <c r="G15" s="1222">
        <f>SUM(G16:G17)</f>
        <v>408</v>
      </c>
      <c r="H15" s="1222">
        <f>SUM(H16:H17)</f>
        <v>79</v>
      </c>
      <c r="I15" s="1222">
        <v>487</v>
      </c>
      <c r="J15" s="1222"/>
      <c r="K15" s="1222">
        <f>K16+K17</f>
        <v>1968</v>
      </c>
      <c r="L15" s="1222">
        <f>L16+L17</f>
        <v>342</v>
      </c>
      <c r="M15" s="1212">
        <f t="shared" si="1"/>
        <v>2310</v>
      </c>
      <c r="N15" s="1126"/>
      <c r="O15" s="1126"/>
    </row>
    <row r="16" spans="1:34" ht="12" customHeight="1">
      <c r="A16" s="1143">
        <v>1</v>
      </c>
      <c r="B16" s="1143">
        <v>1</v>
      </c>
      <c r="C16" s="1144">
        <v>12</v>
      </c>
      <c r="D16" s="1994"/>
      <c r="E16" s="1221"/>
      <c r="F16" s="1134" t="s">
        <v>163</v>
      </c>
      <c r="G16" s="1223">
        <v>0</v>
      </c>
      <c r="H16" s="1223">
        <v>0</v>
      </c>
      <c r="I16" s="1219">
        <f>SUM(G16:H16)</f>
        <v>0</v>
      </c>
      <c r="J16" s="1218"/>
      <c r="K16" s="1218">
        <v>0</v>
      </c>
      <c r="L16" s="1218">
        <v>0</v>
      </c>
      <c r="M16" s="1220">
        <f t="shared" si="1"/>
        <v>0</v>
      </c>
      <c r="N16" s="1126"/>
      <c r="O16" s="1126"/>
    </row>
    <row r="17" spans="1:15" ht="12" customHeight="1">
      <c r="A17" s="1143">
        <v>1</v>
      </c>
      <c r="B17" s="1143">
        <v>1</v>
      </c>
      <c r="C17" s="1144">
        <v>12</v>
      </c>
      <c r="D17" s="1994"/>
      <c r="E17" s="1224"/>
      <c r="F17" s="1134" t="s">
        <v>164</v>
      </c>
      <c r="G17" s="1219">
        <v>408</v>
      </c>
      <c r="H17" s="1219">
        <v>79</v>
      </c>
      <c r="I17" s="1219">
        <f>SUM(G17:H17)</f>
        <v>487</v>
      </c>
      <c r="J17" s="1218"/>
      <c r="K17" s="1218">
        <v>1968</v>
      </c>
      <c r="L17" s="1218">
        <v>342</v>
      </c>
      <c r="M17" s="1220">
        <f t="shared" si="1"/>
        <v>2310</v>
      </c>
      <c r="N17" s="1126"/>
      <c r="O17" s="1126"/>
    </row>
    <row r="18" spans="1:15" ht="12" customHeight="1">
      <c r="A18" s="1143"/>
      <c r="B18" s="1143"/>
      <c r="C18" s="1144"/>
      <c r="D18" s="1994"/>
      <c r="E18" s="1225" t="s">
        <v>26</v>
      </c>
      <c r="F18" s="1226"/>
      <c r="G18" s="1222">
        <f>SUM(G19:G24)</f>
        <v>226</v>
      </c>
      <c r="H18" s="1222">
        <f>SUM(H19:H24)</f>
        <v>84</v>
      </c>
      <c r="I18" s="1222">
        <v>310</v>
      </c>
      <c r="J18" s="1222"/>
      <c r="K18" s="1222">
        <f>SUM(K19:K24)</f>
        <v>260</v>
      </c>
      <c r="L18" s="1222">
        <f>SUM(L19:L24)</f>
        <v>151</v>
      </c>
      <c r="M18" s="1227">
        <f t="shared" si="1"/>
        <v>411</v>
      </c>
      <c r="N18" s="1126"/>
      <c r="O18" s="1126"/>
    </row>
    <row r="19" spans="1:15" ht="12" customHeight="1">
      <c r="A19" s="1143">
        <v>1</v>
      </c>
      <c r="B19" s="1143">
        <v>1</v>
      </c>
      <c r="C19" s="1144">
        <v>2</v>
      </c>
      <c r="D19" s="1994"/>
      <c r="E19" s="1224"/>
      <c r="F19" s="1134" t="s">
        <v>165</v>
      </c>
      <c r="G19" s="1219">
        <v>65</v>
      </c>
      <c r="H19" s="1219">
        <v>19</v>
      </c>
      <c r="I19" s="1219">
        <f t="shared" ref="I19:I24" si="2">SUM(G19:H19)</f>
        <v>84</v>
      </c>
      <c r="J19" s="1218"/>
      <c r="K19" s="1218">
        <v>7</v>
      </c>
      <c r="L19" s="1218">
        <v>3</v>
      </c>
      <c r="M19" s="1220">
        <f t="shared" si="1"/>
        <v>10</v>
      </c>
      <c r="N19" s="1126"/>
      <c r="O19" s="1126"/>
    </row>
    <row r="20" spans="1:15" ht="12" customHeight="1">
      <c r="A20" s="1143">
        <v>1</v>
      </c>
      <c r="B20" s="1143">
        <v>1</v>
      </c>
      <c r="C20" s="1144">
        <v>2</v>
      </c>
      <c r="D20" s="1994"/>
      <c r="E20" s="1217"/>
      <c r="F20" s="1134" t="s">
        <v>166</v>
      </c>
      <c r="G20" s="1219">
        <v>16</v>
      </c>
      <c r="H20" s="1219">
        <v>13</v>
      </c>
      <c r="I20" s="1219">
        <f t="shared" si="2"/>
        <v>29</v>
      </c>
      <c r="J20" s="1218"/>
      <c r="K20" s="1218">
        <v>22</v>
      </c>
      <c r="L20" s="1218">
        <v>33</v>
      </c>
      <c r="M20" s="1220">
        <f t="shared" si="1"/>
        <v>55</v>
      </c>
      <c r="N20" s="1126"/>
      <c r="O20" s="1126"/>
    </row>
    <row r="21" spans="1:15" ht="12" customHeight="1">
      <c r="A21" s="1143">
        <v>1</v>
      </c>
      <c r="B21" s="1143">
        <v>1</v>
      </c>
      <c r="C21" s="1144">
        <v>2</v>
      </c>
      <c r="D21" s="1994"/>
      <c r="E21" s="1224"/>
      <c r="F21" s="1134" t="s">
        <v>167</v>
      </c>
      <c r="G21" s="1219">
        <v>15</v>
      </c>
      <c r="H21" s="1219">
        <v>14</v>
      </c>
      <c r="I21" s="1219">
        <f t="shared" si="2"/>
        <v>29</v>
      </c>
      <c r="J21" s="1218"/>
      <c r="K21" s="1218">
        <v>46</v>
      </c>
      <c r="L21" s="1218">
        <v>23</v>
      </c>
      <c r="M21" s="1220">
        <f t="shared" si="1"/>
        <v>69</v>
      </c>
      <c r="N21" s="1126"/>
      <c r="O21" s="1126"/>
    </row>
    <row r="22" spans="1:15" ht="12" customHeight="1">
      <c r="A22" s="1143">
        <v>1</v>
      </c>
      <c r="B22" s="1143">
        <v>1</v>
      </c>
      <c r="C22" s="1144">
        <v>2</v>
      </c>
      <c r="D22" s="1994"/>
      <c r="E22" s="1217"/>
      <c r="F22" s="1134" t="s">
        <v>168</v>
      </c>
      <c r="G22" s="1223">
        <v>38</v>
      </c>
      <c r="H22" s="1223">
        <v>17</v>
      </c>
      <c r="I22" s="1219">
        <f t="shared" si="2"/>
        <v>55</v>
      </c>
      <c r="J22" s="1218"/>
      <c r="K22" s="1218">
        <v>107</v>
      </c>
      <c r="L22" s="1218">
        <v>66</v>
      </c>
      <c r="M22" s="1220">
        <f t="shared" si="1"/>
        <v>173</v>
      </c>
      <c r="N22" s="1126"/>
      <c r="O22" s="1126"/>
    </row>
    <row r="23" spans="1:15" ht="12" customHeight="1">
      <c r="A23" s="1143">
        <v>1</v>
      </c>
      <c r="B23" s="1143">
        <v>1</v>
      </c>
      <c r="C23" s="1144">
        <v>2</v>
      </c>
      <c r="D23" s="1994"/>
      <c r="E23" s="1217"/>
      <c r="F23" s="1134" t="s">
        <v>169</v>
      </c>
      <c r="G23" s="1223">
        <v>92</v>
      </c>
      <c r="H23" s="1223">
        <v>21</v>
      </c>
      <c r="I23" s="1219">
        <f t="shared" si="2"/>
        <v>113</v>
      </c>
      <c r="J23" s="1218"/>
      <c r="K23" s="1218">
        <v>78</v>
      </c>
      <c r="L23" s="1218">
        <v>26</v>
      </c>
      <c r="M23" s="1220">
        <f t="shared" si="1"/>
        <v>104</v>
      </c>
      <c r="N23" s="1126"/>
      <c r="O23" s="1126"/>
    </row>
    <row r="24" spans="1:15" ht="12" customHeight="1">
      <c r="A24" s="1143">
        <v>1</v>
      </c>
      <c r="B24" s="1143">
        <v>1</v>
      </c>
      <c r="C24" s="1144">
        <v>2</v>
      </c>
      <c r="D24" s="1994"/>
      <c r="E24" s="1217"/>
      <c r="F24" s="1134" t="s">
        <v>413</v>
      </c>
      <c r="G24" s="1219">
        <v>0</v>
      </c>
      <c r="H24" s="1219">
        <v>0</v>
      </c>
      <c r="I24" s="1219">
        <f t="shared" si="2"/>
        <v>0</v>
      </c>
      <c r="J24" s="1219"/>
      <c r="K24" s="1219">
        <v>0</v>
      </c>
      <c r="L24" s="1219">
        <v>0</v>
      </c>
      <c r="M24" s="1220">
        <f t="shared" si="1"/>
        <v>0</v>
      </c>
      <c r="N24" s="1126"/>
      <c r="O24" s="1126"/>
    </row>
    <row r="25" spans="1:15" ht="12" customHeight="1">
      <c r="A25" s="1143"/>
      <c r="B25" s="1143"/>
      <c r="C25" s="1144"/>
      <c r="D25" s="1994"/>
      <c r="E25" s="1225" t="s">
        <v>27</v>
      </c>
      <c r="F25" s="1134"/>
      <c r="G25" s="1222">
        <f>G26+G27</f>
        <v>110</v>
      </c>
      <c r="H25" s="1222">
        <f>H26+H27</f>
        <v>48</v>
      </c>
      <c r="I25" s="1222">
        <v>158</v>
      </c>
      <c r="J25" s="1222"/>
      <c r="K25" s="1222">
        <f>K26+K27</f>
        <v>220</v>
      </c>
      <c r="L25" s="1222">
        <f>L26+L27</f>
        <v>59</v>
      </c>
      <c r="M25" s="1227">
        <f t="shared" si="1"/>
        <v>279</v>
      </c>
      <c r="N25" s="1126"/>
      <c r="O25" s="1126"/>
    </row>
    <row r="26" spans="1:15" ht="12" customHeight="1">
      <c r="A26" s="1143">
        <v>1</v>
      </c>
      <c r="B26" s="1143">
        <v>1</v>
      </c>
      <c r="C26" s="1144">
        <v>4</v>
      </c>
      <c r="D26" s="1994"/>
      <c r="E26" s="1217"/>
      <c r="F26" s="1134" t="s">
        <v>165</v>
      </c>
      <c r="G26" s="1219">
        <v>40</v>
      </c>
      <c r="H26" s="1219">
        <v>32</v>
      </c>
      <c r="I26" s="1219">
        <f>SUM(G26:H26)</f>
        <v>72</v>
      </c>
      <c r="J26" s="1218"/>
      <c r="K26" s="1218">
        <v>41</v>
      </c>
      <c r="L26" s="1218">
        <v>17</v>
      </c>
      <c r="M26" s="1220">
        <f t="shared" si="1"/>
        <v>58</v>
      </c>
      <c r="N26" s="1126"/>
      <c r="O26" s="1126"/>
    </row>
    <row r="27" spans="1:15" ht="12" customHeight="1">
      <c r="A27" s="1143">
        <v>1</v>
      </c>
      <c r="B27" s="1143">
        <v>1</v>
      </c>
      <c r="C27" s="1144">
        <v>4</v>
      </c>
      <c r="D27" s="1994"/>
      <c r="E27" s="1217"/>
      <c r="F27" s="1134" t="s">
        <v>159</v>
      </c>
      <c r="G27" s="1219">
        <v>70</v>
      </c>
      <c r="H27" s="1219">
        <v>16</v>
      </c>
      <c r="I27" s="1219">
        <f>SUM(G27:H27)</f>
        <v>86</v>
      </c>
      <c r="J27" s="1218"/>
      <c r="K27" s="1218">
        <v>179</v>
      </c>
      <c r="L27" s="1218">
        <v>42</v>
      </c>
      <c r="M27" s="1220">
        <f t="shared" si="1"/>
        <v>221</v>
      </c>
      <c r="N27" s="1126"/>
      <c r="O27" s="1126"/>
    </row>
    <row r="28" spans="1:15" ht="12" customHeight="1">
      <c r="A28" s="1143"/>
      <c r="B28" s="1143"/>
      <c r="C28" s="1144"/>
      <c r="D28" s="1994"/>
      <c r="E28" s="1228" t="s">
        <v>639</v>
      </c>
      <c r="F28" s="1134"/>
      <c r="G28" s="1222">
        <f>G29</f>
        <v>89</v>
      </c>
      <c r="H28" s="1222">
        <f>H29</f>
        <v>53</v>
      </c>
      <c r="I28" s="1211">
        <v>142</v>
      </c>
      <c r="J28" s="1218"/>
      <c r="K28" s="1222">
        <f>K29</f>
        <v>32</v>
      </c>
      <c r="L28" s="1222">
        <f>L29</f>
        <v>15</v>
      </c>
      <c r="M28" s="1212">
        <f t="shared" si="1"/>
        <v>47</v>
      </c>
      <c r="N28" s="1126"/>
      <c r="O28" s="1126"/>
    </row>
    <row r="29" spans="1:15" ht="12" customHeight="1">
      <c r="A29" s="1143">
        <v>1</v>
      </c>
      <c r="B29" s="1143">
        <v>1</v>
      </c>
      <c r="C29" s="1144">
        <v>1</v>
      </c>
      <c r="D29" s="1994"/>
      <c r="E29" s="1224"/>
      <c r="F29" s="1134" t="s">
        <v>172</v>
      </c>
      <c r="G29" s="1219">
        <v>89</v>
      </c>
      <c r="H29" s="1219">
        <v>53</v>
      </c>
      <c r="I29" s="1219">
        <f>SUM(G29:H29)</f>
        <v>142</v>
      </c>
      <c r="J29" s="1219"/>
      <c r="K29" s="1219">
        <v>32</v>
      </c>
      <c r="L29" s="1218">
        <v>15</v>
      </c>
      <c r="M29" s="1220">
        <f t="shared" si="1"/>
        <v>47</v>
      </c>
      <c r="N29" s="1126"/>
      <c r="O29" s="1126"/>
    </row>
    <row r="30" spans="1:15" ht="12.95" customHeight="1">
      <c r="A30" s="1134"/>
      <c r="B30" s="1134"/>
      <c r="C30" s="1144"/>
      <c r="D30" s="1997">
        <v>1402</v>
      </c>
      <c r="E30" s="1170" t="s">
        <v>29</v>
      </c>
      <c r="F30" s="1171"/>
      <c r="G30" s="1229">
        <f>SUM(G31+G36+G39+G44+G47+G51+G54+G58)</f>
        <v>2173</v>
      </c>
      <c r="H30" s="1229">
        <f>SUM(H31+H36+H39+H44+H47+H51+H54+H58)</f>
        <v>2219</v>
      </c>
      <c r="I30" s="1229">
        <v>4392</v>
      </c>
      <c r="J30" s="1229">
        <f>J31+J36+J39+J44+J51+J54+J58</f>
        <v>0</v>
      </c>
      <c r="K30" s="1229">
        <f>SUM(K31+K36+K39+K44+K47+K51+K54+K58)</f>
        <v>4609</v>
      </c>
      <c r="L30" s="1229">
        <f>L31+L36+L39+L44+L51+L54+L58+L47</f>
        <v>4106</v>
      </c>
      <c r="M30" s="1230">
        <f>K30+L30</f>
        <v>8715</v>
      </c>
      <c r="N30" s="1126"/>
      <c r="O30" s="1126"/>
    </row>
    <row r="31" spans="1:15" ht="12" customHeight="1">
      <c r="A31" s="1143"/>
      <c r="B31" s="1143"/>
      <c r="C31" s="1143"/>
      <c r="D31" s="1997"/>
      <c r="E31" s="1221" t="s">
        <v>30</v>
      </c>
      <c r="F31" s="1134"/>
      <c r="G31" s="1222">
        <f>SUM(G32:G35)</f>
        <v>747</v>
      </c>
      <c r="H31" s="1222">
        <f>SUM(H32:H35)</f>
        <v>728</v>
      </c>
      <c r="I31" s="1222">
        <v>1475</v>
      </c>
      <c r="J31" s="1222"/>
      <c r="K31" s="1222">
        <f>SUM(K32:K35)</f>
        <v>643</v>
      </c>
      <c r="L31" s="1222">
        <f>SUM(L32:L35)</f>
        <v>389</v>
      </c>
      <c r="M31" s="1227">
        <f t="shared" ref="M31:M59" si="3">SUM(K31:L31)</f>
        <v>1032</v>
      </c>
      <c r="N31" s="1126"/>
      <c r="O31" s="1126"/>
    </row>
    <row r="32" spans="1:15" ht="12" customHeight="1">
      <c r="A32" s="1143">
        <v>2</v>
      </c>
      <c r="B32" s="1143">
        <v>4</v>
      </c>
      <c r="C32" s="1143">
        <v>11</v>
      </c>
      <c r="D32" s="1997"/>
      <c r="E32" s="1217"/>
      <c r="F32" s="1134" t="s">
        <v>173</v>
      </c>
      <c r="G32" s="1143">
        <v>167</v>
      </c>
      <c r="H32" s="1143">
        <v>163</v>
      </c>
      <c r="I32" s="1219">
        <f>SUM(G32:H32)</f>
        <v>330</v>
      </c>
      <c r="J32" s="1218"/>
      <c r="K32" s="1218">
        <v>129</v>
      </c>
      <c r="L32" s="1218">
        <v>161</v>
      </c>
      <c r="M32" s="1220">
        <f t="shared" si="3"/>
        <v>290</v>
      </c>
      <c r="N32" s="1126"/>
      <c r="O32" s="1126"/>
    </row>
    <row r="33" spans="1:15" ht="12" customHeight="1">
      <c r="A33" s="1143">
        <v>2</v>
      </c>
      <c r="B33" s="1143">
        <v>4</v>
      </c>
      <c r="C33" s="1143">
        <v>11</v>
      </c>
      <c r="D33" s="1997"/>
      <c r="E33" s="1217"/>
      <c r="F33" s="1134" t="s">
        <v>174</v>
      </c>
      <c r="G33" s="1218">
        <v>206</v>
      </c>
      <c r="H33" s="1218">
        <v>214</v>
      </c>
      <c r="I33" s="1219">
        <f>SUM(G33:H33)</f>
        <v>420</v>
      </c>
      <c r="J33" s="1218"/>
      <c r="K33" s="1218">
        <v>73</v>
      </c>
      <c r="L33" s="1218">
        <v>82</v>
      </c>
      <c r="M33" s="1220">
        <f t="shared" si="3"/>
        <v>155</v>
      </c>
      <c r="N33" s="1126"/>
      <c r="O33" s="1126"/>
    </row>
    <row r="34" spans="1:15" ht="12" customHeight="1">
      <c r="A34" s="1143">
        <v>2</v>
      </c>
      <c r="B34" s="1143">
        <v>4</v>
      </c>
      <c r="C34" s="1143">
        <v>11</v>
      </c>
      <c r="D34" s="1997"/>
      <c r="E34" s="1217"/>
      <c r="F34" s="1134" t="s">
        <v>175</v>
      </c>
      <c r="G34" s="1219">
        <v>105</v>
      </c>
      <c r="H34" s="1219">
        <v>283</v>
      </c>
      <c r="I34" s="1219">
        <f>SUM(G34:H34)</f>
        <v>388</v>
      </c>
      <c r="J34" s="1218"/>
      <c r="K34" s="1218">
        <v>12</v>
      </c>
      <c r="L34" s="1218">
        <v>39</v>
      </c>
      <c r="M34" s="1220">
        <f t="shared" si="3"/>
        <v>51</v>
      </c>
      <c r="N34" s="1126"/>
      <c r="O34" s="1126"/>
    </row>
    <row r="35" spans="1:15" ht="12" customHeight="1">
      <c r="A35" s="1143">
        <v>2</v>
      </c>
      <c r="B35" s="1143">
        <v>6</v>
      </c>
      <c r="C35" s="1143">
        <v>11</v>
      </c>
      <c r="D35" s="1997"/>
      <c r="E35" s="1224"/>
      <c r="F35" s="1134" t="s">
        <v>176</v>
      </c>
      <c r="G35" s="1218">
        <v>269</v>
      </c>
      <c r="H35" s="1218">
        <v>68</v>
      </c>
      <c r="I35" s="1219">
        <f>SUM(G35:H35)</f>
        <v>337</v>
      </c>
      <c r="J35" s="1218"/>
      <c r="K35" s="1218">
        <v>429</v>
      </c>
      <c r="L35" s="1218">
        <v>107</v>
      </c>
      <c r="M35" s="1220">
        <f t="shared" si="3"/>
        <v>536</v>
      </c>
      <c r="N35" s="1126"/>
      <c r="O35" s="1126"/>
    </row>
    <row r="36" spans="1:15" ht="12" customHeight="1">
      <c r="A36" s="1143"/>
      <c r="B36" s="1143"/>
      <c r="C36" s="1143"/>
      <c r="D36" s="1997"/>
      <c r="E36" s="1221" t="s">
        <v>31</v>
      </c>
      <c r="F36" s="1134"/>
      <c r="G36" s="1222">
        <f>G37+G38</f>
        <v>494</v>
      </c>
      <c r="H36" s="1222">
        <f>H37+H38</f>
        <v>447</v>
      </c>
      <c r="I36" s="1222">
        <v>941</v>
      </c>
      <c r="J36" s="1222"/>
      <c r="K36" s="1222">
        <f>K37+K38</f>
        <v>2086</v>
      </c>
      <c r="L36" s="1222">
        <f>L37+L38</f>
        <v>1854</v>
      </c>
      <c r="M36" s="1227">
        <f t="shared" si="3"/>
        <v>3940</v>
      </c>
      <c r="N36" s="1126"/>
      <c r="O36" s="1126"/>
    </row>
    <row r="37" spans="1:15" ht="12" customHeight="1">
      <c r="A37" s="1143">
        <v>2</v>
      </c>
      <c r="B37" s="1143">
        <v>4</v>
      </c>
      <c r="C37" s="1143">
        <v>10</v>
      </c>
      <c r="D37" s="1997"/>
      <c r="E37" s="1217"/>
      <c r="F37" s="1134" t="s">
        <v>174</v>
      </c>
      <c r="G37" s="1218">
        <v>290</v>
      </c>
      <c r="H37" s="1218">
        <v>378</v>
      </c>
      <c r="I37" s="1219">
        <f>SUM(G37:H37)</f>
        <v>668</v>
      </c>
      <c r="J37" s="1218"/>
      <c r="K37" s="1218">
        <v>1196</v>
      </c>
      <c r="L37" s="1218">
        <v>1558</v>
      </c>
      <c r="M37" s="1220">
        <f t="shared" si="3"/>
        <v>2754</v>
      </c>
      <c r="N37" s="1126"/>
      <c r="O37" s="1126"/>
    </row>
    <row r="38" spans="1:15" ht="12" customHeight="1">
      <c r="A38" s="1143">
        <v>2</v>
      </c>
      <c r="B38" s="1143">
        <v>6</v>
      </c>
      <c r="C38" s="1143">
        <v>10</v>
      </c>
      <c r="D38" s="1997"/>
      <c r="E38" s="1217"/>
      <c r="F38" s="1134" t="s">
        <v>176</v>
      </c>
      <c r="G38" s="1218">
        <v>204</v>
      </c>
      <c r="H38" s="1218">
        <v>69</v>
      </c>
      <c r="I38" s="1219">
        <f>SUM(G38:H38)</f>
        <v>273</v>
      </c>
      <c r="J38" s="1218"/>
      <c r="K38" s="1218">
        <v>890</v>
      </c>
      <c r="L38" s="1218">
        <v>296</v>
      </c>
      <c r="M38" s="1220">
        <f t="shared" si="3"/>
        <v>1186</v>
      </c>
      <c r="N38" s="1126"/>
      <c r="O38" s="1126"/>
    </row>
    <row r="39" spans="1:15" ht="12" customHeight="1">
      <c r="A39" s="1143"/>
      <c r="B39" s="1143"/>
      <c r="C39" s="1143"/>
      <c r="D39" s="1997"/>
      <c r="E39" s="1221" t="s">
        <v>32</v>
      </c>
      <c r="F39" s="1134"/>
      <c r="G39" s="1222">
        <f>SUM(G40:G43)</f>
        <v>226</v>
      </c>
      <c r="H39" s="1222">
        <f>SUM(H40:H43)</f>
        <v>272</v>
      </c>
      <c r="I39" s="1222">
        <v>498</v>
      </c>
      <c r="J39" s="1222"/>
      <c r="K39" s="1222">
        <f>SUM(K40:K43)</f>
        <v>186</v>
      </c>
      <c r="L39" s="1222">
        <f>SUM(L40:L43)</f>
        <v>214</v>
      </c>
      <c r="M39" s="1227">
        <f t="shared" si="3"/>
        <v>400</v>
      </c>
      <c r="N39" s="1126"/>
      <c r="O39" s="1126"/>
    </row>
    <row r="40" spans="1:15" ht="12" customHeight="1">
      <c r="A40" s="1143">
        <v>2</v>
      </c>
      <c r="B40" s="1143">
        <v>4</v>
      </c>
      <c r="C40" s="1143">
        <v>10</v>
      </c>
      <c r="D40" s="1997"/>
      <c r="E40" s="1217"/>
      <c r="F40" s="1134" t="s">
        <v>173</v>
      </c>
      <c r="G40" s="1218">
        <v>103</v>
      </c>
      <c r="H40" s="1218">
        <v>109</v>
      </c>
      <c r="I40" s="1219">
        <f>SUM(G40:H40)</f>
        <v>212</v>
      </c>
      <c r="J40" s="1218"/>
      <c r="K40" s="1218">
        <v>32</v>
      </c>
      <c r="L40" s="1218">
        <v>53</v>
      </c>
      <c r="M40" s="1220">
        <f t="shared" si="3"/>
        <v>85</v>
      </c>
      <c r="N40" s="1126"/>
      <c r="O40" s="1126"/>
    </row>
    <row r="41" spans="1:15" ht="12" customHeight="1">
      <c r="A41" s="1143">
        <v>2</v>
      </c>
      <c r="B41" s="1143">
        <v>4</v>
      </c>
      <c r="C41" s="1143">
        <v>10</v>
      </c>
      <c r="D41" s="1997"/>
      <c r="E41" s="1217"/>
      <c r="F41" s="1134" t="s">
        <v>177</v>
      </c>
      <c r="G41" s="1218">
        <v>59</v>
      </c>
      <c r="H41" s="1218">
        <v>44</v>
      </c>
      <c r="I41" s="1219">
        <f>SUM(G41:H41)</f>
        <v>103</v>
      </c>
      <c r="J41" s="1218"/>
      <c r="K41" s="1218">
        <v>123</v>
      </c>
      <c r="L41" s="1218">
        <v>67</v>
      </c>
      <c r="M41" s="1220">
        <f t="shared" si="3"/>
        <v>190</v>
      </c>
      <c r="N41" s="1126"/>
      <c r="O41" s="1126"/>
    </row>
    <row r="42" spans="1:15" ht="12" customHeight="1">
      <c r="A42" s="1143">
        <v>2</v>
      </c>
      <c r="B42" s="1143">
        <v>4</v>
      </c>
      <c r="C42" s="1143">
        <v>10</v>
      </c>
      <c r="D42" s="1997"/>
      <c r="E42" s="1217"/>
      <c r="F42" s="1134" t="s">
        <v>178</v>
      </c>
      <c r="G42" s="1219">
        <v>10</v>
      </c>
      <c r="H42" s="1219">
        <v>16</v>
      </c>
      <c r="I42" s="1219">
        <f>SUM(G42:H42)</f>
        <v>26</v>
      </c>
      <c r="J42" s="1218">
        <v>7</v>
      </c>
      <c r="K42" s="1218">
        <v>8</v>
      </c>
      <c r="L42" s="1218">
        <v>30</v>
      </c>
      <c r="M42" s="1220">
        <f t="shared" si="3"/>
        <v>38</v>
      </c>
      <c r="N42" s="1126"/>
      <c r="O42" s="1126"/>
    </row>
    <row r="43" spans="1:15" ht="12" customHeight="1">
      <c r="A43" s="1143">
        <v>2</v>
      </c>
      <c r="B43" s="1143">
        <v>4</v>
      </c>
      <c r="C43" s="1143">
        <v>10</v>
      </c>
      <c r="D43" s="1997"/>
      <c r="E43" s="1217"/>
      <c r="F43" s="1134" t="s">
        <v>179</v>
      </c>
      <c r="G43" s="1218">
        <v>54</v>
      </c>
      <c r="H43" s="1218">
        <v>103</v>
      </c>
      <c r="I43" s="1219">
        <f>SUM(G43:H43)</f>
        <v>157</v>
      </c>
      <c r="J43" s="1218"/>
      <c r="K43" s="1218">
        <v>23</v>
      </c>
      <c r="L43" s="1218">
        <v>64</v>
      </c>
      <c r="M43" s="1220">
        <f t="shared" si="3"/>
        <v>87</v>
      </c>
      <c r="N43" s="1126"/>
      <c r="O43" s="1126"/>
    </row>
    <row r="44" spans="1:15" ht="12" customHeight="1">
      <c r="A44" s="1143"/>
      <c r="B44" s="1143"/>
      <c r="C44" s="1143"/>
      <c r="D44" s="1997"/>
      <c r="E44" s="1221" t="s">
        <v>33</v>
      </c>
      <c r="F44" s="1134"/>
      <c r="G44" s="1222">
        <f>G45+G46</f>
        <v>180</v>
      </c>
      <c r="H44" s="1222">
        <f>H45+H46</f>
        <v>209</v>
      </c>
      <c r="I44" s="1222">
        <v>389</v>
      </c>
      <c r="J44" s="1222"/>
      <c r="K44" s="1222">
        <f>SUM(K45:K46)</f>
        <v>637</v>
      </c>
      <c r="L44" s="1222">
        <f>SUM(L45:L46)</f>
        <v>604</v>
      </c>
      <c r="M44" s="1227">
        <f t="shared" si="3"/>
        <v>1241</v>
      </c>
      <c r="N44" s="1126"/>
      <c r="O44" s="1126"/>
    </row>
    <row r="45" spans="1:15" ht="12" customHeight="1">
      <c r="A45" s="1143">
        <v>2</v>
      </c>
      <c r="B45" s="1143">
        <v>4</v>
      </c>
      <c r="C45" s="1143">
        <v>3</v>
      </c>
      <c r="D45" s="1997"/>
      <c r="E45" s="1224"/>
      <c r="F45" s="1134" t="s">
        <v>173</v>
      </c>
      <c r="G45" s="1219">
        <v>71</v>
      </c>
      <c r="H45" s="1219">
        <v>114</v>
      </c>
      <c r="I45" s="1219">
        <f>SUM(G45:H45)</f>
        <v>185</v>
      </c>
      <c r="J45" s="1218"/>
      <c r="K45" s="1218">
        <v>182</v>
      </c>
      <c r="L45" s="1218">
        <v>209</v>
      </c>
      <c r="M45" s="1220">
        <f t="shared" si="3"/>
        <v>391</v>
      </c>
      <c r="N45" s="1126"/>
      <c r="O45" s="1126"/>
    </row>
    <row r="46" spans="1:15" ht="12" customHeight="1">
      <c r="A46" s="1143">
        <v>2</v>
      </c>
      <c r="B46" s="1143">
        <v>4</v>
      </c>
      <c r="C46" s="1143">
        <v>3</v>
      </c>
      <c r="D46" s="1997"/>
      <c r="E46" s="1224"/>
      <c r="F46" s="1134" t="s">
        <v>174</v>
      </c>
      <c r="G46" s="1223">
        <v>109</v>
      </c>
      <c r="H46" s="1223">
        <v>95</v>
      </c>
      <c r="I46" s="1219">
        <f>SUM(G46:H46)</f>
        <v>204</v>
      </c>
      <c r="J46" s="1218"/>
      <c r="K46" s="1218">
        <v>455</v>
      </c>
      <c r="L46" s="1218">
        <v>395</v>
      </c>
      <c r="M46" s="1220">
        <f t="shared" si="3"/>
        <v>850</v>
      </c>
      <c r="N46" s="1126"/>
      <c r="O46" s="1126"/>
    </row>
    <row r="47" spans="1:15" ht="12" customHeight="1">
      <c r="A47" s="1143"/>
      <c r="B47" s="1143"/>
      <c r="C47" s="1143"/>
      <c r="D47" s="1997"/>
      <c r="E47" s="1221" t="s">
        <v>34</v>
      </c>
      <c r="F47" s="1134"/>
      <c r="G47" s="1222">
        <f>G48+G49+G50</f>
        <v>146</v>
      </c>
      <c r="H47" s="1222">
        <f>H48+H49+H50</f>
        <v>175</v>
      </c>
      <c r="I47" s="1222">
        <v>321</v>
      </c>
      <c r="J47" s="1222"/>
      <c r="K47" s="1222">
        <f>K48+K49+K50</f>
        <v>129</v>
      </c>
      <c r="L47" s="1222">
        <f>L48+L49+L50</f>
        <v>149</v>
      </c>
      <c r="M47" s="1212">
        <f t="shared" si="3"/>
        <v>278</v>
      </c>
      <c r="N47" s="1126"/>
      <c r="O47" s="1126"/>
    </row>
    <row r="48" spans="1:15" ht="12" customHeight="1">
      <c r="A48" s="1143">
        <v>2</v>
      </c>
      <c r="B48" s="1143">
        <v>4</v>
      </c>
      <c r="C48" s="1143">
        <v>7</v>
      </c>
      <c r="D48" s="1997"/>
      <c r="E48" s="1217"/>
      <c r="F48" s="1134" t="s">
        <v>173</v>
      </c>
      <c r="G48" s="1219">
        <v>60</v>
      </c>
      <c r="H48" s="1219">
        <v>79</v>
      </c>
      <c r="I48" s="1219">
        <f>SUM(G48:H48)</f>
        <v>139</v>
      </c>
      <c r="J48" s="1218"/>
      <c r="K48" s="1218">
        <v>55</v>
      </c>
      <c r="L48" s="1218">
        <v>75</v>
      </c>
      <c r="M48" s="1220">
        <f t="shared" si="3"/>
        <v>130</v>
      </c>
      <c r="N48" s="1126"/>
      <c r="O48" s="1126"/>
    </row>
    <row r="49" spans="1:15" ht="12" customHeight="1">
      <c r="A49" s="1143">
        <v>2</v>
      </c>
      <c r="B49" s="1143">
        <v>4</v>
      </c>
      <c r="C49" s="1143">
        <v>7</v>
      </c>
      <c r="D49" s="1997"/>
      <c r="E49" s="1217"/>
      <c r="F49" s="1134" t="s">
        <v>180</v>
      </c>
      <c r="G49" s="1223">
        <v>5</v>
      </c>
      <c r="H49" s="1223">
        <v>3</v>
      </c>
      <c r="I49" s="1219">
        <f>SUM(G49:H49)</f>
        <v>8</v>
      </c>
      <c r="J49" s="1218"/>
      <c r="K49" s="1218">
        <v>5</v>
      </c>
      <c r="L49" s="1218">
        <v>3</v>
      </c>
      <c r="M49" s="1220">
        <f t="shared" si="3"/>
        <v>8</v>
      </c>
      <c r="N49" s="1126"/>
      <c r="O49" s="1126"/>
    </row>
    <row r="50" spans="1:15" ht="12" customHeight="1">
      <c r="A50" s="1143">
        <v>2</v>
      </c>
      <c r="B50" s="1143">
        <v>4</v>
      </c>
      <c r="C50" s="1143">
        <v>7</v>
      </c>
      <c r="D50" s="1997"/>
      <c r="E50" s="1217"/>
      <c r="F50" s="1134" t="s">
        <v>174</v>
      </c>
      <c r="G50" s="1223">
        <v>81</v>
      </c>
      <c r="H50" s="1223">
        <v>93</v>
      </c>
      <c r="I50" s="1219">
        <f>SUM(G50:H50)</f>
        <v>174</v>
      </c>
      <c r="J50" s="1218"/>
      <c r="K50" s="1218">
        <v>69</v>
      </c>
      <c r="L50" s="1218">
        <v>71</v>
      </c>
      <c r="M50" s="1220">
        <f t="shared" si="3"/>
        <v>140</v>
      </c>
      <c r="N50" s="1126"/>
      <c r="O50" s="1126"/>
    </row>
    <row r="51" spans="1:15" ht="12" customHeight="1">
      <c r="A51" s="1143"/>
      <c r="B51" s="1143"/>
      <c r="C51" s="1143"/>
      <c r="D51" s="1997"/>
      <c r="E51" s="1221" t="s">
        <v>70</v>
      </c>
      <c r="F51" s="1134"/>
      <c r="G51" s="1222">
        <f>G52+G53</f>
        <v>137</v>
      </c>
      <c r="H51" s="1222">
        <f>H52+H53</f>
        <v>146</v>
      </c>
      <c r="I51" s="1211">
        <v>283</v>
      </c>
      <c r="J51" s="1218"/>
      <c r="K51" s="1222">
        <f>K52+K53</f>
        <v>245</v>
      </c>
      <c r="L51" s="1222">
        <f>L52+L53</f>
        <v>217</v>
      </c>
      <c r="M51" s="1231">
        <f t="shared" si="3"/>
        <v>462</v>
      </c>
      <c r="N51" s="1126"/>
      <c r="O51" s="1126"/>
    </row>
    <row r="52" spans="1:15" ht="12" customHeight="1">
      <c r="A52" s="1143">
        <v>2</v>
      </c>
      <c r="B52" s="1143">
        <v>4</v>
      </c>
      <c r="C52" s="1143">
        <v>1</v>
      </c>
      <c r="D52" s="1997"/>
      <c r="E52" s="1224"/>
      <c r="F52" s="1134" t="s">
        <v>173</v>
      </c>
      <c r="G52" s="1143">
        <v>51</v>
      </c>
      <c r="H52" s="1143">
        <v>64</v>
      </c>
      <c r="I52" s="1219">
        <f>SUM(G52:H52)</f>
        <v>115</v>
      </c>
      <c r="J52" s="1218"/>
      <c r="K52" s="1218">
        <v>49</v>
      </c>
      <c r="L52" s="1218">
        <v>59</v>
      </c>
      <c r="M52" s="1220">
        <f t="shared" si="3"/>
        <v>108</v>
      </c>
      <c r="N52" s="1126"/>
      <c r="O52" s="1126"/>
    </row>
    <row r="53" spans="1:15" ht="12" customHeight="1">
      <c r="A53" s="1143">
        <v>2</v>
      </c>
      <c r="B53" s="1143">
        <v>4</v>
      </c>
      <c r="C53" s="1143">
        <v>1</v>
      </c>
      <c r="D53" s="1997"/>
      <c r="E53" s="1224"/>
      <c r="F53" s="1134" t="s">
        <v>174</v>
      </c>
      <c r="G53" s="1143">
        <v>86</v>
      </c>
      <c r="H53" s="1143">
        <v>82</v>
      </c>
      <c r="I53" s="1219">
        <f>SUM(G53:H53)</f>
        <v>168</v>
      </c>
      <c r="J53" s="1218"/>
      <c r="K53" s="1218">
        <v>196</v>
      </c>
      <c r="L53" s="1218">
        <v>158</v>
      </c>
      <c r="M53" s="1220">
        <f t="shared" si="3"/>
        <v>354</v>
      </c>
      <c r="N53" s="1126"/>
      <c r="O53" s="1126"/>
    </row>
    <row r="54" spans="1:15" ht="12" customHeight="1">
      <c r="A54" s="1143"/>
      <c r="B54" s="1143"/>
      <c r="C54" s="1143"/>
      <c r="D54" s="1997"/>
      <c r="E54" s="1221" t="s">
        <v>36</v>
      </c>
      <c r="F54" s="1134"/>
      <c r="G54" s="1222">
        <f>SUM(G55:G57)</f>
        <v>197</v>
      </c>
      <c r="H54" s="1222">
        <f>SUM(H55:H57)</f>
        <v>192</v>
      </c>
      <c r="I54" s="1211">
        <v>389</v>
      </c>
      <c r="J54" s="1218"/>
      <c r="K54" s="1222">
        <f>SUM(K55:K57)</f>
        <v>625</v>
      </c>
      <c r="L54" s="1222">
        <f>SUM(L55:L57)</f>
        <v>608</v>
      </c>
      <c r="M54" s="1231">
        <f t="shared" si="3"/>
        <v>1233</v>
      </c>
      <c r="N54" s="1126"/>
      <c r="O54" s="1126"/>
    </row>
    <row r="55" spans="1:15" ht="12" customHeight="1">
      <c r="A55" s="1143">
        <v>2</v>
      </c>
      <c r="B55" s="1143">
        <v>4</v>
      </c>
      <c r="C55" s="1143">
        <v>9</v>
      </c>
      <c r="D55" s="1997"/>
      <c r="E55" s="1232"/>
      <c r="F55" s="1134" t="s">
        <v>173</v>
      </c>
      <c r="G55" s="1223">
        <v>90</v>
      </c>
      <c r="H55" s="1223">
        <v>104</v>
      </c>
      <c r="I55" s="1219">
        <f>SUM(G55:H55)</f>
        <v>194</v>
      </c>
      <c r="J55" s="1218"/>
      <c r="K55" s="1218">
        <v>317</v>
      </c>
      <c r="L55" s="1218">
        <v>418</v>
      </c>
      <c r="M55" s="1220">
        <f t="shared" si="3"/>
        <v>735</v>
      </c>
      <c r="N55" s="1126"/>
      <c r="O55" s="1126"/>
    </row>
    <row r="56" spans="1:15" ht="12" customHeight="1">
      <c r="A56" s="1143">
        <v>2</v>
      </c>
      <c r="B56" s="1143">
        <v>4</v>
      </c>
      <c r="C56" s="1143">
        <v>9</v>
      </c>
      <c r="D56" s="1997"/>
      <c r="E56" s="1232"/>
      <c r="F56" s="1134" t="s">
        <v>174</v>
      </c>
      <c r="G56" s="1143">
        <v>102</v>
      </c>
      <c r="H56" s="1218">
        <v>77</v>
      </c>
      <c r="I56" s="1219">
        <f>SUM(G56:H56)</f>
        <v>179</v>
      </c>
      <c r="J56" s="1218"/>
      <c r="K56" s="1218">
        <v>303</v>
      </c>
      <c r="L56" s="1218">
        <v>179</v>
      </c>
      <c r="M56" s="1220">
        <f t="shared" si="3"/>
        <v>482</v>
      </c>
      <c r="N56" s="1126"/>
      <c r="O56" s="1126"/>
    </row>
    <row r="57" spans="1:15" ht="12" customHeight="1">
      <c r="A57" s="1143">
        <v>2</v>
      </c>
      <c r="B57" s="1143">
        <v>4</v>
      </c>
      <c r="C57" s="1143">
        <v>9</v>
      </c>
      <c r="D57" s="1997"/>
      <c r="E57" s="1232"/>
      <c r="F57" s="1134" t="s">
        <v>179</v>
      </c>
      <c r="G57" s="1219">
        <v>5</v>
      </c>
      <c r="H57" s="1219">
        <v>11</v>
      </c>
      <c r="I57" s="1219">
        <f>SUM(G57:H57)</f>
        <v>16</v>
      </c>
      <c r="J57" s="1218"/>
      <c r="K57" s="1218">
        <v>5</v>
      </c>
      <c r="L57" s="1218">
        <v>11</v>
      </c>
      <c r="M57" s="1220">
        <f t="shared" si="3"/>
        <v>16</v>
      </c>
      <c r="N57" s="1126"/>
      <c r="O57" s="1126"/>
    </row>
    <row r="58" spans="1:15" ht="12" customHeight="1">
      <c r="A58" s="1143"/>
      <c r="B58" s="1143"/>
      <c r="C58" s="1143"/>
      <c r="D58" s="1997"/>
      <c r="E58" s="1228" t="s">
        <v>37</v>
      </c>
      <c r="F58" s="1233"/>
      <c r="G58" s="1211">
        <f>G59</f>
        <v>46</v>
      </c>
      <c r="H58" s="1211">
        <f>H59</f>
        <v>50</v>
      </c>
      <c r="I58" s="1211">
        <v>96</v>
      </c>
      <c r="J58" s="1218"/>
      <c r="K58" s="1222">
        <f>K59</f>
        <v>58</v>
      </c>
      <c r="L58" s="1222">
        <f>L59</f>
        <v>71</v>
      </c>
      <c r="M58" s="1212">
        <f t="shared" si="3"/>
        <v>129</v>
      </c>
      <c r="N58" s="1126"/>
      <c r="O58" s="1126"/>
    </row>
    <row r="59" spans="1:15" ht="12" customHeight="1">
      <c r="A59" s="1143">
        <v>2</v>
      </c>
      <c r="B59" s="1143">
        <v>4</v>
      </c>
      <c r="C59" s="1143">
        <v>11</v>
      </c>
      <c r="D59" s="1997"/>
      <c r="E59" s="1224"/>
      <c r="F59" s="1134" t="s">
        <v>181</v>
      </c>
      <c r="G59" s="1218">
        <v>46</v>
      </c>
      <c r="H59" s="1218">
        <v>50</v>
      </c>
      <c r="I59" s="1219">
        <f>SUM(G59:H59)</f>
        <v>96</v>
      </c>
      <c r="J59" s="1218"/>
      <c r="K59" s="1218">
        <v>58</v>
      </c>
      <c r="L59" s="1218">
        <v>71</v>
      </c>
      <c r="M59" s="1220">
        <f t="shared" si="3"/>
        <v>129</v>
      </c>
      <c r="N59" s="1126"/>
      <c r="O59" s="1126"/>
    </row>
    <row r="60" spans="1:15" ht="12.75" customHeight="1">
      <c r="A60" s="1134"/>
      <c r="B60" s="1134"/>
      <c r="C60" s="1144"/>
      <c r="D60" s="1997">
        <v>1403</v>
      </c>
      <c r="E60" s="1170" t="s">
        <v>38</v>
      </c>
      <c r="F60" s="1171"/>
      <c r="G60" s="1229">
        <f>SUM(G61+G64+G66)</f>
        <v>269</v>
      </c>
      <c r="H60" s="1229">
        <f>SUM(H61+H64+H66)</f>
        <v>433</v>
      </c>
      <c r="I60" s="1229">
        <v>702</v>
      </c>
      <c r="J60" s="1229" t="e">
        <f>J61+J64+J66+#REF!</f>
        <v>#REF!</v>
      </c>
      <c r="K60" s="1229">
        <f>K61+K64+K66</f>
        <v>834</v>
      </c>
      <c r="L60" s="1229">
        <f>L61+L64+L66</f>
        <v>1403</v>
      </c>
      <c r="M60" s="1230">
        <f>K60+L60</f>
        <v>2237</v>
      </c>
      <c r="N60" s="1126"/>
      <c r="O60" s="1126"/>
    </row>
    <row r="61" spans="1:15" ht="12" customHeight="1">
      <c r="A61" s="1143"/>
      <c r="B61" s="1143"/>
      <c r="C61" s="1144"/>
      <c r="D61" s="1997"/>
      <c r="E61" s="1228" t="s">
        <v>39</v>
      </c>
      <c r="F61" s="1134"/>
      <c r="G61" s="1211">
        <f>G62+G63</f>
        <v>108</v>
      </c>
      <c r="H61" s="1211">
        <f>H62+H63</f>
        <v>183</v>
      </c>
      <c r="I61" s="1211">
        <v>291</v>
      </c>
      <c r="J61" s="1218"/>
      <c r="K61" s="1222">
        <f>K62+K63</f>
        <v>165</v>
      </c>
      <c r="L61" s="1222">
        <f>L62+L63</f>
        <v>285</v>
      </c>
      <c r="M61" s="1212">
        <f t="shared" ref="M61:M68" si="4">SUM(K61:L61)</f>
        <v>450</v>
      </c>
      <c r="N61" s="1126"/>
      <c r="O61" s="1126"/>
    </row>
    <row r="62" spans="1:15" ht="12" customHeight="1">
      <c r="A62" s="1143">
        <v>3</v>
      </c>
      <c r="B62" s="1143">
        <v>5</v>
      </c>
      <c r="C62" s="1143">
        <v>11</v>
      </c>
      <c r="D62" s="1997"/>
      <c r="E62" s="1224"/>
      <c r="F62" s="1134" t="s">
        <v>182</v>
      </c>
      <c r="G62" s="1143">
        <v>0</v>
      </c>
      <c r="H62" s="1143">
        <v>0</v>
      </c>
      <c r="I62" s="1219">
        <f>SUM(G62:H62)</f>
        <v>0</v>
      </c>
      <c r="J62" s="1218"/>
      <c r="K62" s="1218">
        <v>0</v>
      </c>
      <c r="L62" s="1218">
        <v>0</v>
      </c>
      <c r="M62" s="1220">
        <f t="shared" si="4"/>
        <v>0</v>
      </c>
      <c r="N62" s="1126"/>
      <c r="O62" s="1126"/>
    </row>
    <row r="63" spans="1:15" ht="12" customHeight="1">
      <c r="A63" s="1143">
        <v>3</v>
      </c>
      <c r="B63" s="1143">
        <v>5</v>
      </c>
      <c r="C63" s="1143">
        <v>11</v>
      </c>
      <c r="D63" s="1997"/>
      <c r="E63" s="1224"/>
      <c r="F63" s="1134" t="s">
        <v>183</v>
      </c>
      <c r="G63" s="1219">
        <v>108</v>
      </c>
      <c r="H63" s="1219">
        <v>183</v>
      </c>
      <c r="I63" s="1219">
        <f>SUM(G63:H63)</f>
        <v>291</v>
      </c>
      <c r="J63" s="1218"/>
      <c r="K63" s="1218">
        <v>165</v>
      </c>
      <c r="L63" s="1218">
        <v>285</v>
      </c>
      <c r="M63" s="1220">
        <f t="shared" si="4"/>
        <v>450</v>
      </c>
      <c r="N63" s="1126"/>
      <c r="O63" s="1126"/>
    </row>
    <row r="64" spans="1:15" ht="12" customHeight="1">
      <c r="A64" s="1143"/>
      <c r="B64" s="1143"/>
      <c r="C64" s="1143"/>
      <c r="D64" s="1997"/>
      <c r="E64" s="1228" t="s">
        <v>40</v>
      </c>
      <c r="F64" s="1134"/>
      <c r="G64" s="1222">
        <f>G65</f>
        <v>69</v>
      </c>
      <c r="H64" s="1222">
        <f>H65</f>
        <v>114</v>
      </c>
      <c r="I64" s="1211">
        <v>183</v>
      </c>
      <c r="J64" s="1218"/>
      <c r="K64" s="1222">
        <f>K65</f>
        <v>196</v>
      </c>
      <c r="L64" s="1222">
        <f>L65</f>
        <v>261</v>
      </c>
      <c r="M64" s="1212">
        <f t="shared" si="4"/>
        <v>457</v>
      </c>
      <c r="N64" s="1126"/>
      <c r="O64" s="1126"/>
    </row>
    <row r="65" spans="1:15" ht="12" customHeight="1">
      <c r="A65" s="1143">
        <v>3</v>
      </c>
      <c r="B65" s="1143">
        <v>5</v>
      </c>
      <c r="C65" s="1143">
        <v>8</v>
      </c>
      <c r="D65" s="1997"/>
      <c r="E65" s="1224"/>
      <c r="F65" s="1134" t="s">
        <v>183</v>
      </c>
      <c r="G65" s="1219">
        <v>69</v>
      </c>
      <c r="H65" s="1219">
        <v>114</v>
      </c>
      <c r="I65" s="1219">
        <f>SUM(G65:H65)</f>
        <v>183</v>
      </c>
      <c r="J65" s="1218"/>
      <c r="K65" s="1218">
        <v>196</v>
      </c>
      <c r="L65" s="1218">
        <v>261</v>
      </c>
      <c r="M65" s="1220">
        <f t="shared" si="4"/>
        <v>457</v>
      </c>
      <c r="N65" s="1126"/>
      <c r="O65" s="1126"/>
    </row>
    <row r="66" spans="1:15" ht="12" customHeight="1">
      <c r="A66" s="1143"/>
      <c r="B66" s="1143"/>
      <c r="C66" s="1143"/>
      <c r="D66" s="1997"/>
      <c r="E66" s="1228" t="s">
        <v>41</v>
      </c>
      <c r="F66" s="1134"/>
      <c r="G66" s="1211">
        <f>SUM(G67:G68)</f>
        <v>92</v>
      </c>
      <c r="H66" s="1211">
        <f>SUM(H67:H68)</f>
        <v>136</v>
      </c>
      <c r="I66" s="1211">
        <v>228</v>
      </c>
      <c r="J66" s="1218"/>
      <c r="K66" s="1222">
        <f>SUM(K67:K68)</f>
        <v>473</v>
      </c>
      <c r="L66" s="1222">
        <f>SUM(L67:L68)</f>
        <v>857</v>
      </c>
      <c r="M66" s="1212">
        <f t="shared" si="4"/>
        <v>1330</v>
      </c>
      <c r="N66" s="1126"/>
      <c r="O66" s="1126"/>
    </row>
    <row r="67" spans="1:15" ht="12" customHeight="1">
      <c r="A67" s="1143">
        <v>3</v>
      </c>
      <c r="B67" s="1143">
        <v>5</v>
      </c>
      <c r="C67" s="1143">
        <v>10</v>
      </c>
      <c r="D67" s="1997"/>
      <c r="E67" s="1224"/>
      <c r="F67" s="1134" t="s">
        <v>183</v>
      </c>
      <c r="G67" s="1218">
        <v>91</v>
      </c>
      <c r="H67" s="1218">
        <v>132</v>
      </c>
      <c r="I67" s="1219">
        <f>SUM(G67:H67)</f>
        <v>223</v>
      </c>
      <c r="J67" s="1218"/>
      <c r="K67" s="1218">
        <v>469</v>
      </c>
      <c r="L67" s="1218">
        <v>845</v>
      </c>
      <c r="M67" s="1220">
        <f t="shared" si="4"/>
        <v>1314</v>
      </c>
      <c r="N67" s="1126"/>
      <c r="O67" s="1126"/>
    </row>
    <row r="68" spans="1:15" ht="12" customHeight="1">
      <c r="A68" s="1143">
        <v>3</v>
      </c>
      <c r="B68" s="1143">
        <v>5</v>
      </c>
      <c r="C68" s="1143">
        <v>10</v>
      </c>
      <c r="D68" s="1997"/>
      <c r="E68" s="1234"/>
      <c r="F68" s="1235" t="s">
        <v>184</v>
      </c>
      <c r="G68" s="1236">
        <v>1</v>
      </c>
      <c r="H68" s="1236">
        <v>4</v>
      </c>
      <c r="I68" s="1237">
        <f>SUM(G68:H68)</f>
        <v>5</v>
      </c>
      <c r="J68" s="1238"/>
      <c r="K68" s="1238">
        <v>4</v>
      </c>
      <c r="L68" s="1238">
        <v>12</v>
      </c>
      <c r="M68" s="1239">
        <f t="shared" si="4"/>
        <v>16</v>
      </c>
      <c r="N68" s="1126"/>
      <c r="O68" s="1126"/>
    </row>
    <row r="69" spans="1:15" ht="12" customHeight="1">
      <c r="A69" s="1134"/>
      <c r="B69" s="1134"/>
      <c r="C69" s="1144"/>
      <c r="D69" s="1240"/>
      <c r="E69" s="1241"/>
      <c r="F69" s="1134"/>
      <c r="G69" s="1143"/>
      <c r="H69" s="1143"/>
      <c r="I69" s="1218"/>
      <c r="J69" s="1218"/>
      <c r="K69" s="1143"/>
      <c r="L69" s="1242"/>
      <c r="M69" s="1242" t="s">
        <v>185</v>
      </c>
      <c r="N69" s="1126"/>
      <c r="O69" s="1126"/>
    </row>
    <row r="70" spans="1:15" ht="12" customHeight="1">
      <c r="A70" s="1134"/>
      <c r="B70" s="1134"/>
      <c r="C70" s="1144"/>
      <c r="D70" s="1243"/>
      <c r="E70" s="1134"/>
      <c r="F70" s="1134"/>
      <c r="G70" s="1143"/>
      <c r="H70" s="1244"/>
      <c r="I70" s="1143"/>
      <c r="J70" s="1143"/>
      <c r="K70" s="1143"/>
      <c r="L70" s="1245" t="s">
        <v>186</v>
      </c>
      <c r="M70" s="1245"/>
    </row>
    <row r="71" spans="1:15" ht="12.95" customHeight="1">
      <c r="A71" s="1143"/>
      <c r="B71" s="1143"/>
      <c r="C71" s="1144"/>
      <c r="D71" s="1982" t="s">
        <v>3</v>
      </c>
      <c r="E71" s="1145"/>
      <c r="F71" s="1263"/>
      <c r="G71" s="2002" t="s">
        <v>637</v>
      </c>
      <c r="H71" s="2002"/>
      <c r="I71" s="2002"/>
      <c r="J71" s="2002"/>
      <c r="K71" s="2002"/>
      <c r="L71" s="2002"/>
      <c r="M71" s="2002"/>
      <c r="N71" s="1202"/>
      <c r="O71" s="1143"/>
    </row>
    <row r="72" spans="1:15" ht="12.75" customHeight="1">
      <c r="A72" s="1143"/>
      <c r="B72" s="1143"/>
      <c r="C72" s="1144"/>
      <c r="D72" s="1983"/>
      <c r="E72" s="1147" t="s">
        <v>151</v>
      </c>
      <c r="F72" s="1148"/>
      <c r="G72" s="1987" t="s">
        <v>638</v>
      </c>
      <c r="H72" s="1987"/>
      <c r="I72" s="1987"/>
      <c r="J72" s="1207"/>
      <c r="K72" s="1988" t="s">
        <v>628</v>
      </c>
      <c r="L72" s="1988"/>
      <c r="M72" s="1988"/>
      <c r="N72" s="1202"/>
      <c r="O72" s="1143"/>
    </row>
    <row r="73" spans="1:15" ht="12.75" customHeight="1">
      <c r="A73" s="1134" t="s">
        <v>9</v>
      </c>
      <c r="B73" s="1134" t="s">
        <v>10</v>
      </c>
      <c r="C73" s="1144" t="s">
        <v>11</v>
      </c>
      <c r="D73" s="1984"/>
      <c r="E73" s="1150"/>
      <c r="F73" s="1156"/>
      <c r="G73" s="1264" t="s">
        <v>19</v>
      </c>
      <c r="H73" s="1264" t="s">
        <v>20</v>
      </c>
      <c r="I73" s="1264" t="s">
        <v>21</v>
      </c>
      <c r="J73" s="1264"/>
      <c r="K73" s="1264" t="s">
        <v>19</v>
      </c>
      <c r="L73" s="1264" t="s">
        <v>20</v>
      </c>
      <c r="M73" s="1265" t="s">
        <v>21</v>
      </c>
      <c r="N73" s="1126"/>
      <c r="O73" s="1127"/>
    </row>
    <row r="74" spans="1:15">
      <c r="A74" s="1143"/>
      <c r="B74" s="1143"/>
      <c r="C74" s="1143"/>
      <c r="D74" s="1995">
        <v>1404</v>
      </c>
      <c r="E74" s="1246" t="s">
        <v>42</v>
      </c>
      <c r="F74" s="1171"/>
      <c r="G74" s="1215">
        <f>SUM(G75+G77)</f>
        <v>1334</v>
      </c>
      <c r="H74" s="1215">
        <f>SUM(H75+H77)</f>
        <v>429</v>
      </c>
      <c r="I74" s="1251">
        <f>G74+H74</f>
        <v>1763</v>
      </c>
      <c r="J74" s="1251"/>
      <c r="K74" s="1251">
        <f>SUM(K75+K77)</f>
        <v>957</v>
      </c>
      <c r="L74" s="1251">
        <f>L75+L77</f>
        <v>625</v>
      </c>
      <c r="M74" s="1266">
        <f>K74+L74</f>
        <v>1582</v>
      </c>
    </row>
    <row r="75" spans="1:15" ht="12" customHeight="1">
      <c r="A75" s="1143"/>
      <c r="B75" s="1143"/>
      <c r="C75" s="1143"/>
      <c r="D75" s="1990"/>
      <c r="E75" s="1221" t="s">
        <v>43</v>
      </c>
      <c r="F75" s="1134"/>
      <c r="G75" s="1215">
        <f>G76</f>
        <v>1082</v>
      </c>
      <c r="H75" s="1215">
        <f>H76</f>
        <v>259</v>
      </c>
      <c r="I75" s="1211">
        <f t="shared" ref="I75:I125" si="5">SUM(G75:H75)</f>
        <v>1341</v>
      </c>
      <c r="J75" s="1218"/>
      <c r="K75" s="1222">
        <f>K76</f>
        <v>0</v>
      </c>
      <c r="L75" s="1222">
        <f>L76</f>
        <v>0</v>
      </c>
      <c r="M75" s="1212">
        <f>SUM(K75:L75)</f>
        <v>0</v>
      </c>
    </row>
    <row r="76" spans="1:15" ht="12" customHeight="1">
      <c r="A76" s="1143">
        <v>4</v>
      </c>
      <c r="B76" s="1143">
        <v>6</v>
      </c>
      <c r="C76" s="1143">
        <v>11</v>
      </c>
      <c r="D76" s="1990"/>
      <c r="E76" s="1217"/>
      <c r="F76" s="1134" t="s">
        <v>187</v>
      </c>
      <c r="G76" s="1223">
        <v>1082</v>
      </c>
      <c r="H76" s="1223">
        <v>259</v>
      </c>
      <c r="I76" s="1219">
        <f t="shared" si="5"/>
        <v>1341</v>
      </c>
      <c r="J76" s="1219"/>
      <c r="K76" s="1219">
        <v>0</v>
      </c>
      <c r="L76" s="1219">
        <v>0</v>
      </c>
      <c r="M76" s="1220">
        <f>SUM(K76:L76)</f>
        <v>0</v>
      </c>
    </row>
    <row r="77" spans="1:15" ht="12" customHeight="1">
      <c r="A77" s="1143"/>
      <c r="B77" s="1143"/>
      <c r="C77" s="1143"/>
      <c r="D77" s="1990"/>
      <c r="E77" s="1221" t="s">
        <v>44</v>
      </c>
      <c r="F77" s="1134"/>
      <c r="G77" s="1249">
        <f>G78</f>
        <v>252</v>
      </c>
      <c r="H77" s="1249">
        <f>H78</f>
        <v>170</v>
      </c>
      <c r="I77" s="1222">
        <f t="shared" si="5"/>
        <v>422</v>
      </c>
      <c r="J77" s="1222"/>
      <c r="K77" s="1222">
        <f>K78</f>
        <v>957</v>
      </c>
      <c r="L77" s="1222">
        <f>L78</f>
        <v>625</v>
      </c>
      <c r="M77" s="1227">
        <f>SUM(K77:L77)</f>
        <v>1582</v>
      </c>
    </row>
    <row r="78" spans="1:15" ht="12" customHeight="1">
      <c r="A78" s="1143">
        <v>4</v>
      </c>
      <c r="B78" s="1143">
        <v>6</v>
      </c>
      <c r="C78" s="1143">
        <v>11</v>
      </c>
      <c r="D78" s="1990"/>
      <c r="E78" s="1217"/>
      <c r="F78" s="1134" t="s">
        <v>188</v>
      </c>
      <c r="G78" s="1223">
        <v>252</v>
      </c>
      <c r="H78" s="1223">
        <v>170</v>
      </c>
      <c r="I78" s="1219">
        <f t="shared" si="5"/>
        <v>422</v>
      </c>
      <c r="J78" s="1219"/>
      <c r="K78" s="1219">
        <v>957</v>
      </c>
      <c r="L78" s="1219">
        <v>625</v>
      </c>
      <c r="M78" s="1220">
        <f>SUM(K78:L78)</f>
        <v>1582</v>
      </c>
    </row>
    <row r="79" spans="1:15" ht="12.75" customHeight="1">
      <c r="A79" s="1143"/>
      <c r="B79" s="1143"/>
      <c r="C79" s="1143"/>
      <c r="D79" s="1997">
        <v>1405</v>
      </c>
      <c r="E79" s="1178" t="s">
        <v>45</v>
      </c>
      <c r="F79" s="1179"/>
      <c r="G79" s="1229">
        <f>SUM(G80+G82+G87+G94)</f>
        <v>1194</v>
      </c>
      <c r="H79" s="1229">
        <f>SUM(H80+H82+H87+H94)</f>
        <v>1613</v>
      </c>
      <c r="I79" s="1229">
        <f t="shared" si="5"/>
        <v>2807</v>
      </c>
      <c r="J79" s="1229">
        <f>J82+J87+J94+J80</f>
        <v>0</v>
      </c>
      <c r="K79" s="1229">
        <f>SUM(K80+K82+K87+K94)</f>
        <v>330</v>
      </c>
      <c r="L79" s="1229">
        <f>SUM(L80+L82+L87+L94)</f>
        <v>371</v>
      </c>
      <c r="M79" s="1230">
        <f>K79+L79</f>
        <v>701</v>
      </c>
    </row>
    <row r="80" spans="1:15" ht="12" customHeight="1">
      <c r="A80" s="1143"/>
      <c r="B80" s="1143"/>
      <c r="C80" s="1143"/>
      <c r="D80" s="1997"/>
      <c r="E80" s="1221" t="s">
        <v>46</v>
      </c>
      <c r="F80" s="1134"/>
      <c r="G80" s="1222">
        <f>G81</f>
        <v>457</v>
      </c>
      <c r="H80" s="1222">
        <f>H81</f>
        <v>526</v>
      </c>
      <c r="I80" s="1222">
        <f t="shared" si="5"/>
        <v>983</v>
      </c>
      <c r="J80" s="1222"/>
      <c r="K80" s="1222">
        <f>K81</f>
        <v>0</v>
      </c>
      <c r="L80" s="1222">
        <f>L81</f>
        <v>0</v>
      </c>
      <c r="M80" s="1212">
        <f t="shared" ref="M80:M125" si="6">SUM(K80:L80)</f>
        <v>0</v>
      </c>
    </row>
    <row r="81" spans="1:13" ht="12" customHeight="1">
      <c r="A81" s="1143">
        <v>5</v>
      </c>
      <c r="B81" s="1143">
        <v>4</v>
      </c>
      <c r="C81" s="1143">
        <v>8</v>
      </c>
      <c r="D81" s="1997"/>
      <c r="E81" s="1217"/>
      <c r="F81" s="1134" t="s">
        <v>189</v>
      </c>
      <c r="G81" s="1218">
        <v>457</v>
      </c>
      <c r="H81" s="1218">
        <v>526</v>
      </c>
      <c r="I81" s="1219">
        <f t="shared" si="5"/>
        <v>983</v>
      </c>
      <c r="J81" s="1218"/>
      <c r="K81" s="1218">
        <v>0</v>
      </c>
      <c r="L81" s="1218">
        <v>0</v>
      </c>
      <c r="M81" s="1212">
        <f t="shared" si="6"/>
        <v>0</v>
      </c>
    </row>
    <row r="82" spans="1:13" ht="12" customHeight="1">
      <c r="A82" s="1143"/>
      <c r="B82" s="1143"/>
      <c r="C82" s="1143"/>
      <c r="D82" s="1997"/>
      <c r="E82" s="1221" t="s">
        <v>47</v>
      </c>
      <c r="F82" s="1134"/>
      <c r="G82" s="1222">
        <f>G83+G84+G85+G86</f>
        <v>97</v>
      </c>
      <c r="H82" s="1222">
        <f>H83+H84+H85+H86</f>
        <v>104</v>
      </c>
      <c r="I82" s="1222">
        <f t="shared" si="5"/>
        <v>201</v>
      </c>
      <c r="J82" s="1222"/>
      <c r="K82" s="1222">
        <f>K83+K84+K85+K86</f>
        <v>267</v>
      </c>
      <c r="L82" s="1222">
        <f>L83+L84+L85+L86</f>
        <v>280</v>
      </c>
      <c r="M82" s="1227">
        <f t="shared" si="6"/>
        <v>547</v>
      </c>
    </row>
    <row r="83" spans="1:13" ht="12" customHeight="1">
      <c r="A83" s="1143">
        <v>5</v>
      </c>
      <c r="B83" s="1143">
        <v>4</v>
      </c>
      <c r="C83" s="1143">
        <v>8</v>
      </c>
      <c r="D83" s="1997"/>
      <c r="E83" s="1224"/>
      <c r="F83" s="1134" t="s">
        <v>190</v>
      </c>
      <c r="G83" s="1223">
        <v>8</v>
      </c>
      <c r="H83" s="1223">
        <v>12</v>
      </c>
      <c r="I83" s="1219">
        <f t="shared" si="5"/>
        <v>20</v>
      </c>
      <c r="J83" s="1219"/>
      <c r="K83" s="1219">
        <v>0</v>
      </c>
      <c r="L83" s="1219">
        <v>18</v>
      </c>
      <c r="M83" s="1220">
        <f t="shared" si="6"/>
        <v>18</v>
      </c>
    </row>
    <row r="84" spans="1:13" s="1127" customFormat="1" ht="12" customHeight="1">
      <c r="A84" s="1143">
        <v>5</v>
      </c>
      <c r="B84" s="1143">
        <v>4</v>
      </c>
      <c r="C84" s="1143">
        <v>8</v>
      </c>
      <c r="D84" s="1997"/>
      <c r="E84" s="1217"/>
      <c r="F84" s="1134" t="s">
        <v>191</v>
      </c>
      <c r="G84" s="1223">
        <v>70</v>
      </c>
      <c r="H84" s="1223">
        <v>69</v>
      </c>
      <c r="I84" s="1219">
        <f t="shared" si="5"/>
        <v>139</v>
      </c>
      <c r="J84" s="1219"/>
      <c r="K84" s="1219">
        <v>223</v>
      </c>
      <c r="L84" s="1219">
        <v>178</v>
      </c>
      <c r="M84" s="1220">
        <f t="shared" si="6"/>
        <v>401</v>
      </c>
    </row>
    <row r="85" spans="1:13" s="1127" customFormat="1" ht="12" customHeight="1">
      <c r="A85" s="1143">
        <v>5</v>
      </c>
      <c r="B85" s="1143">
        <v>4</v>
      </c>
      <c r="C85" s="1143">
        <v>8</v>
      </c>
      <c r="D85" s="1997"/>
      <c r="E85" s="1217"/>
      <c r="F85" s="1134" t="s">
        <v>192</v>
      </c>
      <c r="G85" s="1219">
        <v>8</v>
      </c>
      <c r="H85" s="1219">
        <v>6</v>
      </c>
      <c r="I85" s="1219">
        <f t="shared" si="5"/>
        <v>14</v>
      </c>
      <c r="J85" s="1219"/>
      <c r="K85" s="1219">
        <v>8</v>
      </c>
      <c r="L85" s="1219">
        <v>12</v>
      </c>
      <c r="M85" s="1220">
        <f t="shared" si="6"/>
        <v>20</v>
      </c>
    </row>
    <row r="86" spans="1:13" ht="12" customHeight="1">
      <c r="A86" s="1143">
        <v>5</v>
      </c>
      <c r="B86" s="1143">
        <v>4</v>
      </c>
      <c r="C86" s="1143">
        <v>8</v>
      </c>
      <c r="D86" s="1997"/>
      <c r="E86" s="1217"/>
      <c r="F86" s="1134" t="s">
        <v>193</v>
      </c>
      <c r="G86" s="1219">
        <v>11</v>
      </c>
      <c r="H86" s="1219">
        <v>17</v>
      </c>
      <c r="I86" s="1219">
        <f t="shared" si="5"/>
        <v>28</v>
      </c>
      <c r="J86" s="1219"/>
      <c r="K86" s="1219">
        <v>36</v>
      </c>
      <c r="L86" s="1219">
        <v>72</v>
      </c>
      <c r="M86" s="1220">
        <f t="shared" si="6"/>
        <v>108</v>
      </c>
    </row>
    <row r="87" spans="1:13" ht="12" customHeight="1">
      <c r="A87" s="1143"/>
      <c r="B87" s="1143"/>
      <c r="C87" s="1143"/>
      <c r="D87" s="1997"/>
      <c r="E87" s="1221" t="s">
        <v>48</v>
      </c>
      <c r="F87" s="1134"/>
      <c r="G87" s="1222">
        <f>SUM(G88:G93)</f>
        <v>626</v>
      </c>
      <c r="H87" s="1222">
        <f>SUM(H88:H93)</f>
        <v>963</v>
      </c>
      <c r="I87" s="1222">
        <f t="shared" si="5"/>
        <v>1589</v>
      </c>
      <c r="J87" s="1222"/>
      <c r="K87" s="1222">
        <f>K88+K89+K90+K91+K92+K93</f>
        <v>59</v>
      </c>
      <c r="L87" s="1222">
        <f>L88+L89+L90+L91+L92+L93</f>
        <v>89</v>
      </c>
      <c r="M87" s="1227">
        <f t="shared" si="6"/>
        <v>148</v>
      </c>
    </row>
    <row r="88" spans="1:13" ht="12" customHeight="1">
      <c r="A88" s="1143">
        <v>5</v>
      </c>
      <c r="B88" s="1143">
        <v>5</v>
      </c>
      <c r="C88" s="1143">
        <v>11</v>
      </c>
      <c r="D88" s="1997"/>
      <c r="E88" s="1224"/>
      <c r="F88" s="1134" t="s">
        <v>194</v>
      </c>
      <c r="G88" s="1223">
        <v>19</v>
      </c>
      <c r="H88" s="1223">
        <v>36</v>
      </c>
      <c r="I88" s="1219">
        <f t="shared" si="5"/>
        <v>55</v>
      </c>
      <c r="J88" s="1219"/>
      <c r="K88" s="1219">
        <v>3</v>
      </c>
      <c r="L88" s="1219">
        <v>9</v>
      </c>
      <c r="M88" s="1220">
        <f t="shared" si="6"/>
        <v>12</v>
      </c>
    </row>
    <row r="89" spans="1:13" ht="12" customHeight="1">
      <c r="A89" s="1143">
        <v>5</v>
      </c>
      <c r="B89" s="1143">
        <v>5</v>
      </c>
      <c r="C89" s="1143">
        <v>11</v>
      </c>
      <c r="D89" s="1997"/>
      <c r="E89" s="1224"/>
      <c r="F89" s="1134" t="s">
        <v>195</v>
      </c>
      <c r="G89" s="1219">
        <v>228</v>
      </c>
      <c r="H89" s="1219">
        <v>250</v>
      </c>
      <c r="I89" s="1219">
        <f t="shared" si="5"/>
        <v>478</v>
      </c>
      <c r="J89" s="1219"/>
      <c r="K89" s="1219">
        <v>12</v>
      </c>
      <c r="L89" s="1219">
        <v>30</v>
      </c>
      <c r="M89" s="1220">
        <f t="shared" si="6"/>
        <v>42</v>
      </c>
    </row>
    <row r="90" spans="1:13" ht="12" customHeight="1">
      <c r="A90" s="1143">
        <v>5</v>
      </c>
      <c r="B90" s="1143">
        <v>5</v>
      </c>
      <c r="C90" s="1143">
        <v>11</v>
      </c>
      <c r="D90" s="1997"/>
      <c r="E90" s="1224"/>
      <c r="F90" s="1134" t="s">
        <v>196</v>
      </c>
      <c r="G90" s="1223">
        <v>35</v>
      </c>
      <c r="H90" s="1223">
        <v>16</v>
      </c>
      <c r="I90" s="1219">
        <f t="shared" si="5"/>
        <v>51</v>
      </c>
      <c r="J90" s="1219"/>
      <c r="K90" s="1219">
        <v>0</v>
      </c>
      <c r="L90" s="1219">
        <v>0</v>
      </c>
      <c r="M90" s="1220">
        <f t="shared" si="6"/>
        <v>0</v>
      </c>
    </row>
    <row r="91" spans="1:13" ht="12" customHeight="1">
      <c r="A91" s="1143">
        <v>5</v>
      </c>
      <c r="B91" s="1143">
        <v>5</v>
      </c>
      <c r="C91" s="1143">
        <v>11</v>
      </c>
      <c r="D91" s="1997"/>
      <c r="E91" s="1224"/>
      <c r="F91" s="1134" t="s">
        <v>197</v>
      </c>
      <c r="G91" s="1219">
        <v>57</v>
      </c>
      <c r="H91" s="1219">
        <v>81</v>
      </c>
      <c r="I91" s="1219">
        <f t="shared" si="5"/>
        <v>138</v>
      </c>
      <c r="J91" s="1219"/>
      <c r="K91" s="1219">
        <v>1</v>
      </c>
      <c r="L91" s="1219">
        <v>0</v>
      </c>
      <c r="M91" s="1220">
        <f t="shared" si="6"/>
        <v>1</v>
      </c>
    </row>
    <row r="92" spans="1:13" ht="12" customHeight="1">
      <c r="A92" s="1143">
        <v>5</v>
      </c>
      <c r="B92" s="1143">
        <v>5</v>
      </c>
      <c r="C92" s="1143">
        <v>11</v>
      </c>
      <c r="D92" s="1997"/>
      <c r="E92" s="1224"/>
      <c r="F92" s="1134" t="s">
        <v>198</v>
      </c>
      <c r="G92" s="1219">
        <v>264</v>
      </c>
      <c r="H92" s="1219">
        <v>554</v>
      </c>
      <c r="I92" s="1219">
        <f t="shared" si="5"/>
        <v>818</v>
      </c>
      <c r="J92" s="1219"/>
      <c r="K92" s="1219">
        <v>17</v>
      </c>
      <c r="L92" s="1219">
        <v>18</v>
      </c>
      <c r="M92" s="1220">
        <f t="shared" si="6"/>
        <v>35</v>
      </c>
    </row>
    <row r="93" spans="1:13" ht="12" customHeight="1">
      <c r="A93" s="1143">
        <v>5</v>
      </c>
      <c r="B93" s="1143">
        <v>5</v>
      </c>
      <c r="C93" s="1143">
        <v>11</v>
      </c>
      <c r="D93" s="1997"/>
      <c r="E93" s="1224"/>
      <c r="F93" s="1134" t="s">
        <v>199</v>
      </c>
      <c r="G93" s="1219">
        <v>23</v>
      </c>
      <c r="H93" s="1219">
        <v>26</v>
      </c>
      <c r="I93" s="1219">
        <f t="shared" si="5"/>
        <v>49</v>
      </c>
      <c r="J93" s="1219"/>
      <c r="K93" s="1219">
        <v>26</v>
      </c>
      <c r="L93" s="1219">
        <v>32</v>
      </c>
      <c r="M93" s="1220">
        <f t="shared" si="6"/>
        <v>58</v>
      </c>
    </row>
    <row r="94" spans="1:13" ht="12" customHeight="1">
      <c r="A94" s="1143"/>
      <c r="B94" s="1143"/>
      <c r="C94" s="1143"/>
      <c r="D94" s="1997"/>
      <c r="E94" s="1250" t="s">
        <v>49</v>
      </c>
      <c r="F94" s="1134"/>
      <c r="G94" s="1222">
        <f>G95</f>
        <v>14</v>
      </c>
      <c r="H94" s="1222">
        <f>H95</f>
        <v>20</v>
      </c>
      <c r="I94" s="1211">
        <f t="shared" si="5"/>
        <v>34</v>
      </c>
      <c r="J94" s="1218"/>
      <c r="K94" s="1222">
        <f>K95</f>
        <v>4</v>
      </c>
      <c r="L94" s="1222">
        <f>L95</f>
        <v>2</v>
      </c>
      <c r="M94" s="1227">
        <f t="shared" si="6"/>
        <v>6</v>
      </c>
    </row>
    <row r="95" spans="1:13" ht="12" customHeight="1">
      <c r="A95" s="1143">
        <v>5</v>
      </c>
      <c r="B95" s="1143">
        <v>4</v>
      </c>
      <c r="C95" s="1143">
        <v>8</v>
      </c>
      <c r="D95" s="1997"/>
      <c r="E95" s="1224"/>
      <c r="F95" s="1134" t="s">
        <v>200</v>
      </c>
      <c r="G95" s="1218">
        <v>14</v>
      </c>
      <c r="H95" s="1218">
        <v>20</v>
      </c>
      <c r="I95" s="1219">
        <f t="shared" si="5"/>
        <v>34</v>
      </c>
      <c r="J95" s="1218"/>
      <c r="K95" s="1218">
        <v>4</v>
      </c>
      <c r="L95" s="1218">
        <v>2</v>
      </c>
      <c r="M95" s="1220">
        <f t="shared" si="6"/>
        <v>6</v>
      </c>
    </row>
    <row r="96" spans="1:13" ht="12.75" customHeight="1">
      <c r="A96" s="1134"/>
      <c r="B96" s="1134"/>
      <c r="C96" s="1144"/>
      <c r="D96" s="1997">
        <v>1406</v>
      </c>
      <c r="E96" s="1170" t="s">
        <v>50</v>
      </c>
      <c r="F96" s="1171"/>
      <c r="G96" s="1251">
        <f>SUM(G97+G100+G103+G105)</f>
        <v>476</v>
      </c>
      <c r="H96" s="1251">
        <f>SUM(H97+H100+H103+H105)</f>
        <v>465</v>
      </c>
      <c r="I96" s="1251">
        <f t="shared" si="5"/>
        <v>941</v>
      </c>
      <c r="J96" s="1252"/>
      <c r="K96" s="1229">
        <f>SUM(K97+K100+K103+K105)</f>
        <v>256</v>
      </c>
      <c r="L96" s="1229">
        <f>SUM(L97+L100+L103+L105)</f>
        <v>314</v>
      </c>
      <c r="M96" s="1230">
        <f t="shared" si="6"/>
        <v>570</v>
      </c>
    </row>
    <row r="97" spans="1:13" ht="12" customHeight="1">
      <c r="A97" s="1143"/>
      <c r="B97" s="1143"/>
      <c r="C97" s="1143"/>
      <c r="D97" s="1997"/>
      <c r="E97" s="1221" t="s">
        <v>51</v>
      </c>
      <c r="F97" s="1134"/>
      <c r="G97" s="1222">
        <f>G98+G99</f>
        <v>171</v>
      </c>
      <c r="H97" s="1222">
        <f>H98+H99</f>
        <v>180</v>
      </c>
      <c r="I97" s="1211">
        <f t="shared" si="5"/>
        <v>351</v>
      </c>
      <c r="J97" s="1218"/>
      <c r="K97" s="1222">
        <f>K98+K99</f>
        <v>139</v>
      </c>
      <c r="L97" s="1222">
        <f>L98+L99</f>
        <v>156</v>
      </c>
      <c r="M97" s="1227">
        <f t="shared" si="6"/>
        <v>295</v>
      </c>
    </row>
    <row r="98" spans="1:13" ht="12" customHeight="1">
      <c r="A98" s="1143">
        <v>6</v>
      </c>
      <c r="B98" s="1143">
        <v>2</v>
      </c>
      <c r="C98" s="1143">
        <v>6</v>
      </c>
      <c r="D98" s="1997"/>
      <c r="E98" s="1253"/>
      <c r="F98" s="1134" t="s">
        <v>229</v>
      </c>
      <c r="G98" s="1218">
        <v>10</v>
      </c>
      <c r="H98" s="1218">
        <v>11</v>
      </c>
      <c r="I98" s="1219">
        <f t="shared" si="5"/>
        <v>21</v>
      </c>
      <c r="J98" s="1218"/>
      <c r="K98" s="1218">
        <v>0</v>
      </c>
      <c r="L98" s="1218">
        <v>0</v>
      </c>
      <c r="M98" s="1220">
        <f t="shared" si="6"/>
        <v>0</v>
      </c>
    </row>
    <row r="99" spans="1:13" ht="12" customHeight="1">
      <c r="A99" s="1143">
        <v>6</v>
      </c>
      <c r="B99" s="1143">
        <v>2</v>
      </c>
      <c r="C99" s="1143">
        <v>11</v>
      </c>
      <c r="D99" s="1997"/>
      <c r="E99" s="1253"/>
      <c r="F99" s="1134" t="s">
        <v>202</v>
      </c>
      <c r="G99" s="1218">
        <v>161</v>
      </c>
      <c r="H99" s="1218">
        <v>169</v>
      </c>
      <c r="I99" s="1219">
        <f t="shared" si="5"/>
        <v>330</v>
      </c>
      <c r="J99" s="1218"/>
      <c r="K99" s="1218">
        <v>139</v>
      </c>
      <c r="L99" s="1218">
        <v>156</v>
      </c>
      <c r="M99" s="1220">
        <f t="shared" si="6"/>
        <v>295</v>
      </c>
    </row>
    <row r="100" spans="1:13" ht="12" customHeight="1">
      <c r="A100" s="1143"/>
      <c r="B100" s="1143"/>
      <c r="C100" s="1143"/>
      <c r="D100" s="1997"/>
      <c r="E100" s="1221" t="s">
        <v>52</v>
      </c>
      <c r="F100" s="1134"/>
      <c r="G100" s="1222">
        <f>G101+G102</f>
        <v>201</v>
      </c>
      <c r="H100" s="1222">
        <f>H101+H102</f>
        <v>198</v>
      </c>
      <c r="I100" s="1211">
        <f t="shared" si="5"/>
        <v>399</v>
      </c>
      <c r="J100" s="1218"/>
      <c r="K100" s="1222">
        <f>K102+K101</f>
        <v>116</v>
      </c>
      <c r="L100" s="1222">
        <f>L102+L101</f>
        <v>157</v>
      </c>
      <c r="M100" s="1227">
        <f t="shared" si="6"/>
        <v>273</v>
      </c>
    </row>
    <row r="101" spans="1:13" ht="12" customHeight="1">
      <c r="A101" s="1143">
        <v>6</v>
      </c>
      <c r="B101" s="1143">
        <v>2</v>
      </c>
      <c r="C101" s="1143">
        <v>10</v>
      </c>
      <c r="D101" s="1997"/>
      <c r="E101" s="1217"/>
      <c r="F101" s="1134" t="s">
        <v>203</v>
      </c>
      <c r="G101" s="1218">
        <v>178</v>
      </c>
      <c r="H101" s="1218">
        <v>172</v>
      </c>
      <c r="I101" s="1219">
        <f t="shared" si="5"/>
        <v>350</v>
      </c>
      <c r="J101" s="1218"/>
      <c r="K101" s="1218">
        <v>57</v>
      </c>
      <c r="L101" s="1218">
        <v>67</v>
      </c>
      <c r="M101" s="1220">
        <f t="shared" si="6"/>
        <v>124</v>
      </c>
    </row>
    <row r="102" spans="1:13" ht="12" customHeight="1">
      <c r="A102" s="1143">
        <v>6</v>
      </c>
      <c r="B102" s="1143">
        <v>2</v>
      </c>
      <c r="C102" s="1143">
        <v>6</v>
      </c>
      <c r="D102" s="1997"/>
      <c r="E102" s="1217"/>
      <c r="F102" s="1134" t="s">
        <v>204</v>
      </c>
      <c r="G102" s="1218">
        <v>23</v>
      </c>
      <c r="H102" s="1218">
        <v>26</v>
      </c>
      <c r="I102" s="1219">
        <f t="shared" si="5"/>
        <v>49</v>
      </c>
      <c r="J102" s="1218"/>
      <c r="K102" s="1218">
        <v>59</v>
      </c>
      <c r="L102" s="1218">
        <v>90</v>
      </c>
      <c r="M102" s="1220">
        <f t="shared" si="6"/>
        <v>149</v>
      </c>
    </row>
    <row r="103" spans="1:13" ht="12" customHeight="1">
      <c r="A103" s="1143"/>
      <c r="B103" s="1143"/>
      <c r="C103" s="1143"/>
      <c r="D103" s="1997"/>
      <c r="E103" s="1221" t="s">
        <v>53</v>
      </c>
      <c r="F103" s="1134"/>
      <c r="G103" s="1222">
        <f>G104</f>
        <v>84</v>
      </c>
      <c r="H103" s="1222">
        <f>H104</f>
        <v>78</v>
      </c>
      <c r="I103" s="1211">
        <f t="shared" si="5"/>
        <v>162</v>
      </c>
      <c r="J103" s="1218"/>
      <c r="K103" s="1222">
        <f>K104</f>
        <v>0</v>
      </c>
      <c r="L103" s="1222">
        <f>L104</f>
        <v>0</v>
      </c>
      <c r="M103" s="1227">
        <f t="shared" si="6"/>
        <v>0</v>
      </c>
    </row>
    <row r="104" spans="1:13" ht="12" customHeight="1">
      <c r="A104" s="1143">
        <v>6</v>
      </c>
      <c r="B104" s="1143">
        <v>2</v>
      </c>
      <c r="C104" s="1143">
        <v>10</v>
      </c>
      <c r="D104" s="1997"/>
      <c r="E104" s="1253"/>
      <c r="F104" s="1134" t="s">
        <v>205</v>
      </c>
      <c r="G104" s="1218">
        <v>84</v>
      </c>
      <c r="H104" s="1218">
        <v>78</v>
      </c>
      <c r="I104" s="1219">
        <f t="shared" si="5"/>
        <v>162</v>
      </c>
      <c r="J104" s="1218"/>
      <c r="K104" s="1218">
        <v>0</v>
      </c>
      <c r="L104" s="1218">
        <v>0</v>
      </c>
      <c r="M104" s="1220">
        <f t="shared" si="6"/>
        <v>0</v>
      </c>
    </row>
    <row r="105" spans="1:13" ht="12" customHeight="1">
      <c r="A105" s="1143"/>
      <c r="B105" s="1143"/>
      <c r="C105" s="1143"/>
      <c r="D105" s="1997"/>
      <c r="E105" s="1221" t="s">
        <v>54</v>
      </c>
      <c r="F105" s="1134"/>
      <c r="G105" s="1222">
        <f>G106</f>
        <v>20</v>
      </c>
      <c r="H105" s="1222">
        <f>H106</f>
        <v>9</v>
      </c>
      <c r="I105" s="1211">
        <f t="shared" si="5"/>
        <v>29</v>
      </c>
      <c r="J105" s="1218"/>
      <c r="K105" s="1222">
        <f>K106</f>
        <v>1</v>
      </c>
      <c r="L105" s="1222">
        <f>L106</f>
        <v>1</v>
      </c>
      <c r="M105" s="1227">
        <f t="shared" si="6"/>
        <v>2</v>
      </c>
    </row>
    <row r="106" spans="1:13" ht="12" customHeight="1">
      <c r="A106" s="1143">
        <v>6</v>
      </c>
      <c r="B106" s="1143">
        <v>4</v>
      </c>
      <c r="C106" s="1143">
        <v>11</v>
      </c>
      <c r="D106" s="1997"/>
      <c r="E106" s="1217"/>
      <c r="F106" s="1134" t="s">
        <v>206</v>
      </c>
      <c r="G106" s="1218">
        <v>20</v>
      </c>
      <c r="H106" s="1218">
        <v>9</v>
      </c>
      <c r="I106" s="1219">
        <f t="shared" si="5"/>
        <v>29</v>
      </c>
      <c r="J106" s="1218"/>
      <c r="K106" s="1218">
        <v>1</v>
      </c>
      <c r="L106" s="1218">
        <v>1</v>
      </c>
      <c r="M106" s="1220">
        <f t="shared" si="6"/>
        <v>2</v>
      </c>
    </row>
    <row r="107" spans="1:13" ht="12.75" customHeight="1">
      <c r="A107" s="1134"/>
      <c r="B107" s="1134"/>
      <c r="C107" s="1144"/>
      <c r="D107" s="1991">
        <v>1407</v>
      </c>
      <c r="E107" s="1178" t="s">
        <v>55</v>
      </c>
      <c r="F107" s="1171"/>
      <c r="G107" s="1254">
        <f>SUM(G108+G111)</f>
        <v>215</v>
      </c>
      <c r="H107" s="1254">
        <f>SUM(H108+H111)</f>
        <v>170</v>
      </c>
      <c r="I107" s="1251">
        <f t="shared" si="5"/>
        <v>385</v>
      </c>
      <c r="J107" s="1252"/>
      <c r="K107" s="1229">
        <f>SUM(K108+K111)</f>
        <v>93</v>
      </c>
      <c r="L107" s="1229">
        <f>SUM(L108+L111)</f>
        <v>88</v>
      </c>
      <c r="M107" s="1230">
        <f t="shared" si="6"/>
        <v>181</v>
      </c>
    </row>
    <row r="108" spans="1:13" ht="12" customHeight="1">
      <c r="A108" s="1143"/>
      <c r="B108" s="1143"/>
      <c r="C108" s="1143"/>
      <c r="D108" s="1991"/>
      <c r="E108" s="1221" t="s">
        <v>56</v>
      </c>
      <c r="F108" s="1233"/>
      <c r="G108" s="1249">
        <f>G109+G110</f>
        <v>96</v>
      </c>
      <c r="H108" s="1249">
        <f>H109+H110</f>
        <v>55</v>
      </c>
      <c r="I108" s="1211">
        <f t="shared" si="5"/>
        <v>151</v>
      </c>
      <c r="J108" s="1218"/>
      <c r="K108" s="1222">
        <f>K109+K110</f>
        <v>20</v>
      </c>
      <c r="L108" s="1222">
        <f>L109+L110</f>
        <v>4</v>
      </c>
      <c r="M108" s="1227">
        <f t="shared" si="6"/>
        <v>24</v>
      </c>
    </row>
    <row r="109" spans="1:13" ht="12" customHeight="1">
      <c r="A109" s="1143">
        <v>7</v>
      </c>
      <c r="B109" s="1143">
        <v>3</v>
      </c>
      <c r="C109" s="1143">
        <v>11</v>
      </c>
      <c r="D109" s="1991"/>
      <c r="E109" s="1224"/>
      <c r="F109" s="1134" t="s">
        <v>207</v>
      </c>
      <c r="G109" s="1143">
        <v>58</v>
      </c>
      <c r="H109" s="1218">
        <v>16</v>
      </c>
      <c r="I109" s="1219">
        <f t="shared" si="5"/>
        <v>74</v>
      </c>
      <c r="J109" s="1218"/>
      <c r="K109" s="1218">
        <v>11</v>
      </c>
      <c r="L109" s="1218">
        <v>1</v>
      </c>
      <c r="M109" s="1220">
        <f t="shared" si="6"/>
        <v>12</v>
      </c>
    </row>
    <row r="110" spans="1:13" ht="12" customHeight="1">
      <c r="A110" s="1143">
        <v>7</v>
      </c>
      <c r="B110" s="1143">
        <v>3</v>
      </c>
      <c r="C110" s="1143">
        <v>11</v>
      </c>
      <c r="D110" s="1991"/>
      <c r="E110" s="1217"/>
      <c r="F110" s="1134" t="s">
        <v>208</v>
      </c>
      <c r="G110" s="1143">
        <v>38</v>
      </c>
      <c r="H110" s="1218">
        <v>39</v>
      </c>
      <c r="I110" s="1219">
        <f t="shared" si="5"/>
        <v>77</v>
      </c>
      <c r="J110" s="1218"/>
      <c r="K110" s="1218">
        <v>9</v>
      </c>
      <c r="L110" s="1218">
        <v>3</v>
      </c>
      <c r="M110" s="1220">
        <f t="shared" si="6"/>
        <v>12</v>
      </c>
    </row>
    <row r="111" spans="1:13" ht="12" customHeight="1">
      <c r="A111" s="1143"/>
      <c r="B111" s="1143"/>
      <c r="C111" s="1143"/>
      <c r="D111" s="1991"/>
      <c r="E111" s="1221" t="s">
        <v>71</v>
      </c>
      <c r="F111" s="1134"/>
      <c r="G111" s="1249">
        <f>G112+G113</f>
        <v>119</v>
      </c>
      <c r="H111" s="1249">
        <f>H112+H113</f>
        <v>115</v>
      </c>
      <c r="I111" s="1211">
        <f t="shared" si="5"/>
        <v>234</v>
      </c>
      <c r="J111" s="1218"/>
      <c r="K111" s="1222">
        <f>K112+K113</f>
        <v>73</v>
      </c>
      <c r="L111" s="1222">
        <f>L112+L113</f>
        <v>84</v>
      </c>
      <c r="M111" s="1227">
        <f t="shared" si="6"/>
        <v>157</v>
      </c>
    </row>
    <row r="112" spans="1:13" ht="12" customHeight="1">
      <c r="A112" s="1143">
        <v>7</v>
      </c>
      <c r="B112" s="1143">
        <v>6</v>
      </c>
      <c r="C112" s="1143">
        <v>10</v>
      </c>
      <c r="D112" s="1991"/>
      <c r="E112" s="1228"/>
      <c r="F112" s="1134" t="s">
        <v>209</v>
      </c>
      <c r="G112" s="1143">
        <v>90</v>
      </c>
      <c r="H112" s="1218">
        <v>91</v>
      </c>
      <c r="I112" s="1219">
        <f t="shared" si="5"/>
        <v>181</v>
      </c>
      <c r="J112" s="1218">
        <v>0</v>
      </c>
      <c r="K112" s="1218">
        <v>73</v>
      </c>
      <c r="L112" s="1218">
        <v>84</v>
      </c>
      <c r="M112" s="1220">
        <f t="shared" si="6"/>
        <v>157</v>
      </c>
    </row>
    <row r="113" spans="1:13" ht="12" customHeight="1">
      <c r="A113" s="1143">
        <v>7</v>
      </c>
      <c r="B113" s="1143">
        <v>6</v>
      </c>
      <c r="C113" s="1143">
        <v>10</v>
      </c>
      <c r="D113" s="1991"/>
      <c r="E113" s="1217"/>
      <c r="F113" s="1134" t="s">
        <v>210</v>
      </c>
      <c r="G113" s="1223">
        <v>29</v>
      </c>
      <c r="H113" s="1223">
        <v>24</v>
      </c>
      <c r="I113" s="1219">
        <f t="shared" si="5"/>
        <v>53</v>
      </c>
      <c r="J113" s="1218"/>
      <c r="K113" s="1218">
        <v>0</v>
      </c>
      <c r="L113" s="1218">
        <v>0</v>
      </c>
      <c r="M113" s="1220">
        <f t="shared" si="6"/>
        <v>0</v>
      </c>
    </row>
    <row r="114" spans="1:13" ht="12.75" customHeight="1">
      <c r="A114" s="1134"/>
      <c r="B114" s="1134"/>
      <c r="C114" s="1144"/>
      <c r="D114" s="1991">
        <v>1408</v>
      </c>
      <c r="E114" s="1178" t="s">
        <v>58</v>
      </c>
      <c r="F114" s="1186"/>
      <c r="G114" s="1229">
        <f>SUM(G115+G119+G121)</f>
        <v>147</v>
      </c>
      <c r="H114" s="1229">
        <f>SUM(H115+H119+H121)</f>
        <v>137</v>
      </c>
      <c r="I114" s="1251">
        <f t="shared" si="5"/>
        <v>284</v>
      </c>
      <c r="J114" s="1252"/>
      <c r="K114" s="1229">
        <f>SUM(K115+K119+K121)</f>
        <v>236</v>
      </c>
      <c r="L114" s="1229">
        <f>SUM(L115+L119+L121)</f>
        <v>263</v>
      </c>
      <c r="M114" s="1230">
        <f t="shared" si="6"/>
        <v>499</v>
      </c>
    </row>
    <row r="115" spans="1:13" ht="12" customHeight="1">
      <c r="A115" s="1143"/>
      <c r="B115" s="1143"/>
      <c r="C115" s="1143"/>
      <c r="D115" s="1991"/>
      <c r="E115" s="1228" t="s">
        <v>59</v>
      </c>
      <c r="F115" s="1134"/>
      <c r="G115" s="1222">
        <f>SUM(G116:G118)</f>
        <v>81</v>
      </c>
      <c r="H115" s="1222">
        <f>SUM(H116:H118)</f>
        <v>59</v>
      </c>
      <c r="I115" s="1255">
        <f t="shared" si="5"/>
        <v>140</v>
      </c>
      <c r="J115" s="1218"/>
      <c r="K115" s="1222">
        <f>SUM(K116:K118)</f>
        <v>221</v>
      </c>
      <c r="L115" s="1222">
        <f>L116+L117+L118</f>
        <v>244</v>
      </c>
      <c r="M115" s="1227">
        <f t="shared" si="6"/>
        <v>465</v>
      </c>
    </row>
    <row r="116" spans="1:13" ht="12" customHeight="1">
      <c r="A116" s="1143">
        <v>8</v>
      </c>
      <c r="B116" s="1143">
        <v>4</v>
      </c>
      <c r="C116" s="1143">
        <v>11</v>
      </c>
      <c r="D116" s="1991"/>
      <c r="E116" s="1228"/>
      <c r="F116" s="1134" t="s">
        <v>211</v>
      </c>
      <c r="G116" s="1219">
        <v>30</v>
      </c>
      <c r="H116" s="1219">
        <v>23</v>
      </c>
      <c r="I116" s="1219">
        <f t="shared" si="5"/>
        <v>53</v>
      </c>
      <c r="J116" s="1219"/>
      <c r="K116" s="1219">
        <v>64</v>
      </c>
      <c r="L116" s="1219">
        <v>97</v>
      </c>
      <c r="M116" s="1220">
        <f t="shared" si="6"/>
        <v>161</v>
      </c>
    </row>
    <row r="117" spans="1:13" ht="12" customHeight="1">
      <c r="A117" s="1196">
        <v>8</v>
      </c>
      <c r="B117" s="1196">
        <v>3</v>
      </c>
      <c r="C117" s="1196">
        <v>11</v>
      </c>
      <c r="D117" s="1991"/>
      <c r="E117" s="1228"/>
      <c r="F117" s="1134" t="s">
        <v>212</v>
      </c>
      <c r="G117" s="1223">
        <v>34</v>
      </c>
      <c r="H117" s="1223">
        <v>9</v>
      </c>
      <c r="I117" s="1219">
        <f t="shared" si="5"/>
        <v>43</v>
      </c>
      <c r="J117" s="1219"/>
      <c r="K117" s="1219">
        <v>90</v>
      </c>
      <c r="L117" s="1219">
        <v>30</v>
      </c>
      <c r="M117" s="1220">
        <f t="shared" si="6"/>
        <v>120</v>
      </c>
    </row>
    <row r="118" spans="1:13" ht="12" customHeight="1">
      <c r="A118" s="1196">
        <v>8</v>
      </c>
      <c r="B118" s="1196">
        <v>4</v>
      </c>
      <c r="C118" s="1196">
        <v>11</v>
      </c>
      <c r="D118" s="1991"/>
      <c r="E118" s="1228"/>
      <c r="F118" s="1134" t="s">
        <v>213</v>
      </c>
      <c r="G118" s="1223">
        <v>17</v>
      </c>
      <c r="H118" s="1223">
        <v>27</v>
      </c>
      <c r="I118" s="1219">
        <f t="shared" si="5"/>
        <v>44</v>
      </c>
      <c r="J118" s="1219"/>
      <c r="K118" s="1219">
        <v>67</v>
      </c>
      <c r="L118" s="1219">
        <v>117</v>
      </c>
      <c r="M118" s="1220">
        <f t="shared" si="6"/>
        <v>184</v>
      </c>
    </row>
    <row r="119" spans="1:13" ht="12" customHeight="1">
      <c r="A119" s="1196"/>
      <c r="B119" s="1196"/>
      <c r="C119" s="1196"/>
      <c r="D119" s="1991"/>
      <c r="E119" s="1228" t="s">
        <v>60</v>
      </c>
      <c r="F119" s="1233"/>
      <c r="G119" s="1249">
        <f>G120</f>
        <v>66</v>
      </c>
      <c r="H119" s="1249">
        <f>H120</f>
        <v>78</v>
      </c>
      <c r="I119" s="1222">
        <f t="shared" si="5"/>
        <v>144</v>
      </c>
      <c r="J119" s="1222"/>
      <c r="K119" s="1222">
        <f>K120</f>
        <v>15</v>
      </c>
      <c r="L119" s="1222">
        <f>L120</f>
        <v>19</v>
      </c>
      <c r="M119" s="1227">
        <f t="shared" si="6"/>
        <v>34</v>
      </c>
    </row>
    <row r="120" spans="1:13" ht="12" customHeight="1">
      <c r="A120" s="1196">
        <v>8</v>
      </c>
      <c r="B120" s="1196">
        <v>4</v>
      </c>
      <c r="C120" s="1196">
        <v>11</v>
      </c>
      <c r="D120" s="1991"/>
      <c r="E120" s="1224"/>
      <c r="F120" s="1134" t="s">
        <v>214</v>
      </c>
      <c r="G120" s="1223">
        <v>66</v>
      </c>
      <c r="H120" s="1223">
        <v>78</v>
      </c>
      <c r="I120" s="1219">
        <f t="shared" si="5"/>
        <v>144</v>
      </c>
      <c r="J120" s="1219"/>
      <c r="K120" s="1219">
        <v>15</v>
      </c>
      <c r="L120" s="1219">
        <v>19</v>
      </c>
      <c r="M120" s="1220">
        <f t="shared" si="6"/>
        <v>34</v>
      </c>
    </row>
    <row r="121" spans="1:13" ht="12" customHeight="1">
      <c r="A121" s="1196"/>
      <c r="B121" s="1196"/>
      <c r="C121" s="1196"/>
      <c r="D121" s="1991"/>
      <c r="E121" s="1221" t="s">
        <v>61</v>
      </c>
      <c r="F121" s="1134"/>
      <c r="G121" s="1249">
        <f>G122</f>
        <v>0</v>
      </c>
      <c r="H121" s="1249">
        <f>H122</f>
        <v>0</v>
      </c>
      <c r="I121" s="1222">
        <f t="shared" si="5"/>
        <v>0</v>
      </c>
      <c r="J121" s="1218"/>
      <c r="K121" s="1222">
        <f>K122</f>
        <v>0</v>
      </c>
      <c r="L121" s="1222">
        <f>L122</f>
        <v>0</v>
      </c>
      <c r="M121" s="1227">
        <f t="shared" si="6"/>
        <v>0</v>
      </c>
    </row>
    <row r="122" spans="1:13" ht="12" customHeight="1">
      <c r="A122" s="1196">
        <v>8</v>
      </c>
      <c r="B122" s="1196">
        <v>5</v>
      </c>
      <c r="C122" s="1196">
        <v>11</v>
      </c>
      <c r="D122" s="1990"/>
      <c r="E122" s="1256"/>
      <c r="F122" s="1235" t="s">
        <v>215</v>
      </c>
      <c r="G122" s="1236">
        <v>0</v>
      </c>
      <c r="H122" s="1236">
        <v>0</v>
      </c>
      <c r="I122" s="1237">
        <f t="shared" si="5"/>
        <v>0</v>
      </c>
      <c r="J122" s="1238"/>
      <c r="K122" s="1238">
        <v>0</v>
      </c>
      <c r="L122" s="1238">
        <v>0</v>
      </c>
      <c r="M122" s="1239">
        <f t="shared" si="6"/>
        <v>0</v>
      </c>
    </row>
    <row r="123" spans="1:13" ht="12.75" customHeight="1">
      <c r="A123" s="1196"/>
      <c r="B123" s="1196"/>
      <c r="C123" s="1196"/>
      <c r="D123" s="2004"/>
      <c r="E123" s="1267" t="s">
        <v>63</v>
      </c>
      <c r="F123" s="1214"/>
      <c r="G123" s="1255">
        <f>SUM(G124+G126)</f>
        <v>144</v>
      </c>
      <c r="H123" s="1255">
        <f>SUM(H124+H126)</f>
        <v>281</v>
      </c>
      <c r="I123" s="1215">
        <f t="shared" si="5"/>
        <v>425</v>
      </c>
      <c r="J123" s="1255"/>
      <c r="K123" s="1255">
        <f>SUM(K124+K126)</f>
        <v>65</v>
      </c>
      <c r="L123" s="1255">
        <f>SUM(L124+L126)</f>
        <v>85</v>
      </c>
      <c r="M123" s="1268">
        <f t="shared" si="6"/>
        <v>150</v>
      </c>
    </row>
    <row r="124" spans="1:13" ht="12" customHeight="1">
      <c r="A124" s="1196"/>
      <c r="B124" s="1196"/>
      <c r="C124" s="1196"/>
      <c r="D124" s="2005"/>
      <c r="E124" s="1269" t="s">
        <v>64</v>
      </c>
      <c r="F124" s="1270"/>
      <c r="G124" s="1271">
        <f>G125</f>
        <v>142</v>
      </c>
      <c r="H124" s="1271">
        <f>H125</f>
        <v>279</v>
      </c>
      <c r="I124" s="1272">
        <f t="shared" si="5"/>
        <v>421</v>
      </c>
      <c r="J124" s="1273"/>
      <c r="K124" s="1274">
        <f>K125</f>
        <v>65</v>
      </c>
      <c r="L124" s="1274">
        <f>L125</f>
        <v>85</v>
      </c>
      <c r="M124" s="1275">
        <f t="shared" si="6"/>
        <v>150</v>
      </c>
    </row>
    <row r="125" spans="1:13" ht="12" customHeight="1">
      <c r="A125" s="1196">
        <v>9</v>
      </c>
      <c r="B125" s="1196">
        <v>5</v>
      </c>
      <c r="C125" s="1196">
        <v>10</v>
      </c>
      <c r="D125" s="2005"/>
      <c r="E125" s="1241"/>
      <c r="F125" s="1134" t="s">
        <v>216</v>
      </c>
      <c r="G125" s="1143">
        <v>142</v>
      </c>
      <c r="H125" s="1143">
        <v>279</v>
      </c>
      <c r="I125" s="1219">
        <f t="shared" si="5"/>
        <v>421</v>
      </c>
      <c r="J125" s="1218"/>
      <c r="K125" s="1218">
        <v>65</v>
      </c>
      <c r="L125" s="1218">
        <v>85</v>
      </c>
      <c r="M125" s="1276">
        <f t="shared" si="6"/>
        <v>150</v>
      </c>
    </row>
    <row r="126" spans="1:13" ht="12" customHeight="1">
      <c r="A126" s="1196"/>
      <c r="B126" s="1196"/>
      <c r="C126" s="1196"/>
      <c r="D126" s="2005"/>
      <c r="E126" s="1202" t="s">
        <v>73</v>
      </c>
      <c r="F126" s="1233"/>
      <c r="G126" s="1222">
        <f>SUM(G127)</f>
        <v>2</v>
      </c>
      <c r="H126" s="1222">
        <f>SUM(H127)</f>
        <v>2</v>
      </c>
      <c r="I126" s="1222">
        <f>SUM(G126:H126)</f>
        <v>4</v>
      </c>
      <c r="J126" s="1222"/>
      <c r="K126" s="1222">
        <f>SUM(K127)</f>
        <v>0</v>
      </c>
      <c r="L126" s="1222">
        <f>SUM(L127)</f>
        <v>0</v>
      </c>
      <c r="M126" s="1277">
        <f>SUM(K126:L126)</f>
        <v>0</v>
      </c>
    </row>
    <row r="127" spans="1:13" ht="12" customHeight="1">
      <c r="A127" s="1196">
        <v>9</v>
      </c>
      <c r="B127" s="1196">
        <v>5</v>
      </c>
      <c r="C127" s="1196">
        <v>13</v>
      </c>
      <c r="D127" s="2006"/>
      <c r="E127" s="1278"/>
      <c r="F127" s="1150" t="s">
        <v>198</v>
      </c>
      <c r="G127" s="1279">
        <v>2</v>
      </c>
      <c r="H127" s="1279">
        <v>2</v>
      </c>
      <c r="I127" s="1280">
        <f>SUM(G127:H127)</f>
        <v>4</v>
      </c>
      <c r="J127" s="1279"/>
      <c r="K127" s="1279">
        <v>0</v>
      </c>
      <c r="L127" s="1279">
        <v>0</v>
      </c>
      <c r="M127" s="1281">
        <f>SUM(K127:L127)</f>
        <v>0</v>
      </c>
    </row>
    <row r="128" spans="1:13" ht="15" customHeight="1">
      <c r="E128" s="2003" t="s">
        <v>21</v>
      </c>
      <c r="F128" s="2003"/>
      <c r="G128" s="1282">
        <f t="shared" ref="G128:M128" si="7">SUM(G8+G30+G60+G74+G79+G96+G107+G114+G123)</f>
        <v>7284</v>
      </c>
      <c r="H128" s="1282">
        <f t="shared" si="7"/>
        <v>6193</v>
      </c>
      <c r="I128" s="1282">
        <f t="shared" si="7"/>
        <v>13477</v>
      </c>
      <c r="J128" s="1282" t="e">
        <f t="shared" si="7"/>
        <v>#REF!</v>
      </c>
      <c r="K128" s="1282">
        <f t="shared" si="7"/>
        <v>10672</v>
      </c>
      <c r="L128" s="1282">
        <f t="shared" si="7"/>
        <v>8136</v>
      </c>
      <c r="M128" s="1283">
        <f t="shared" si="7"/>
        <v>18808</v>
      </c>
    </row>
    <row r="129" spans="3:13" s="1198" customFormat="1" ht="10.5" customHeight="1">
      <c r="C129" s="1197"/>
      <c r="E129" s="1198" t="s">
        <v>631</v>
      </c>
      <c r="G129" s="1196"/>
      <c r="H129" s="1196"/>
      <c r="I129" s="1196"/>
      <c r="J129" s="1196"/>
      <c r="K129" s="1196"/>
      <c r="L129" s="1196"/>
      <c r="M129" s="1196"/>
    </row>
    <row r="130" spans="3:13" ht="9" customHeight="1"/>
    <row r="131" spans="3:13" ht="9" customHeight="1"/>
    <row r="132" spans="3:13" ht="9" customHeight="1"/>
    <row r="133" spans="3:13" ht="9" customHeight="1"/>
    <row r="134" spans="3:13" ht="9" customHeight="1"/>
    <row r="135" spans="3:13" ht="9" customHeight="1"/>
    <row r="136" spans="3:13" ht="9" customHeight="1"/>
    <row r="137" spans="3:13" ht="9" customHeight="1"/>
    <row r="138" spans="3:13" ht="9" customHeight="1"/>
    <row r="139" spans="3:13" ht="9" customHeight="1"/>
    <row r="140" spans="3:13" ht="9" customHeight="1"/>
    <row r="141" spans="3:13" ht="9" customHeight="1"/>
    <row r="142" spans="3:13" ht="9" customHeight="1"/>
    <row r="143" spans="3:13" ht="9" customHeight="1"/>
    <row r="144" spans="3:13" ht="9" customHeight="1"/>
    <row r="145" ht="9" customHeight="1"/>
    <row r="146" ht="9" customHeight="1"/>
    <row r="147" ht="9" customHeight="1"/>
    <row r="148" ht="9" customHeight="1"/>
    <row r="149" ht="9" customHeight="1"/>
    <row r="150" ht="9" customHeight="1"/>
    <row r="151" ht="9" customHeight="1"/>
    <row r="152" ht="9" customHeight="1"/>
    <row r="153" ht="9" customHeight="1"/>
    <row r="154" ht="9" customHeight="1"/>
    <row r="155" ht="9" customHeight="1"/>
    <row r="156" ht="9" customHeight="1"/>
    <row r="157" ht="9" customHeight="1"/>
    <row r="158" ht="9" customHeight="1"/>
    <row r="159" ht="9" customHeight="1"/>
    <row r="16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sheetData>
  <mergeCells count="21">
    <mergeCell ref="E128:F128"/>
    <mergeCell ref="D74:D78"/>
    <mergeCell ref="D79:D95"/>
    <mergeCell ref="D96:D106"/>
    <mergeCell ref="D107:D113"/>
    <mergeCell ref="D114:D122"/>
    <mergeCell ref="D123:D127"/>
    <mergeCell ref="D8:D29"/>
    <mergeCell ref="D30:D59"/>
    <mergeCell ref="D60:D68"/>
    <mergeCell ref="D71:D73"/>
    <mergeCell ref="G71:M71"/>
    <mergeCell ref="G72:I72"/>
    <mergeCell ref="K72:M72"/>
    <mergeCell ref="D2:M2"/>
    <mergeCell ref="Q2:AE2"/>
    <mergeCell ref="D3:M3"/>
    <mergeCell ref="D5:D7"/>
    <mergeCell ref="G5:M5"/>
    <mergeCell ref="G6:I6"/>
    <mergeCell ref="K6:M6"/>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412"/>
  <sheetViews>
    <sheetView topLeftCell="D1" workbookViewId="0">
      <selection activeCell="F16" sqref="F16"/>
    </sheetView>
  </sheetViews>
  <sheetFormatPr baseColWidth="10" defaultRowHeight="12.75"/>
  <cols>
    <col min="1" max="3" width="3.28515625" style="284" hidden="1" customWidth="1"/>
    <col min="4" max="4" width="3.28515625" style="284" customWidth="1"/>
    <col min="5" max="5" width="10.42578125" style="65" customWidth="1"/>
    <col min="6" max="6" width="67.5703125" style="65" bestFit="1" customWidth="1"/>
    <col min="7" max="7" width="4.85546875" style="342" bestFit="1" customWidth="1"/>
    <col min="8" max="8" width="10" style="342" bestFit="1" customWidth="1"/>
    <col min="9" max="9" width="6.7109375" style="342" bestFit="1" customWidth="1"/>
    <col min="10" max="10" width="6.85546875" style="342" bestFit="1" customWidth="1"/>
    <col min="11" max="11" width="7.28515625" style="342" customWidth="1"/>
    <col min="12" max="13" width="11.42578125" style="65"/>
    <col min="14" max="14" width="4.7109375" style="65" customWidth="1"/>
    <col min="15" max="15" width="5" style="65" customWidth="1"/>
    <col min="16" max="16" width="2.28515625" style="65" customWidth="1"/>
    <col min="17" max="17" width="26" style="65" customWidth="1"/>
    <col min="18" max="18" width="8" style="65" customWidth="1"/>
    <col min="19" max="19" width="1" style="65" customWidth="1"/>
    <col min="20" max="20" width="6.7109375" style="65" customWidth="1"/>
    <col min="21" max="21" width="1" style="65" customWidth="1"/>
    <col min="22" max="22" width="6.7109375" style="65" customWidth="1"/>
    <col min="23" max="23" width="1" style="65" customWidth="1"/>
    <col min="24" max="24" width="6.7109375" style="65" customWidth="1"/>
    <col min="25" max="25" width="1" style="65" customWidth="1"/>
    <col min="26" max="26" width="6.7109375" style="65" customWidth="1"/>
    <col min="27" max="27" width="1" style="65" customWidth="1"/>
    <col min="28" max="28" width="6.7109375" style="65" customWidth="1"/>
    <col min="29" max="29" width="1" style="65" customWidth="1"/>
    <col min="30" max="31" width="6.7109375" style="65" customWidth="1"/>
    <col min="32" max="16384" width="11.42578125" style="65"/>
  </cols>
  <sheetData>
    <row r="1" spans="1:32" ht="13.5" customHeight="1">
      <c r="G1" s="285"/>
      <c r="H1" s="285"/>
      <c r="I1" s="285"/>
      <c r="J1" s="285"/>
      <c r="K1" s="285"/>
      <c r="L1" s="199"/>
      <c r="M1" s="199"/>
    </row>
    <row r="2" spans="1:32" ht="3.75" customHeight="1">
      <c r="E2" s="71"/>
      <c r="F2" s="71"/>
      <c r="G2" s="286"/>
      <c r="H2" s="286"/>
      <c r="I2" s="286"/>
      <c r="J2" s="286"/>
      <c r="K2" s="286"/>
      <c r="L2" s="199"/>
      <c r="M2" s="199"/>
    </row>
    <row r="3" spans="1:32" ht="12.75" customHeight="1">
      <c r="E3" s="1813" t="s">
        <v>640</v>
      </c>
      <c r="F3" s="1813"/>
      <c r="G3" s="1813"/>
      <c r="H3" s="1813"/>
      <c r="I3" s="1813"/>
      <c r="J3" s="1813"/>
      <c r="K3" s="1813"/>
      <c r="L3" s="199"/>
      <c r="M3" s="71"/>
      <c r="N3" s="71"/>
      <c r="O3" s="1813"/>
      <c r="P3" s="1813"/>
      <c r="Q3" s="1813"/>
      <c r="R3" s="1813"/>
      <c r="S3" s="1813"/>
      <c r="T3" s="1813"/>
      <c r="U3" s="1813"/>
      <c r="V3" s="1813"/>
      <c r="W3" s="1813"/>
      <c r="X3" s="1813"/>
      <c r="Y3" s="1813"/>
      <c r="Z3" s="1813"/>
      <c r="AA3" s="1813"/>
      <c r="AB3" s="1813"/>
      <c r="AC3" s="1813"/>
    </row>
    <row r="4" spans="1:32" s="71" customFormat="1" ht="12.75" customHeight="1">
      <c r="A4" s="78"/>
      <c r="B4" s="78"/>
      <c r="C4" s="78"/>
      <c r="D4" s="78"/>
      <c r="E4" s="1886">
        <v>2015</v>
      </c>
      <c r="F4" s="1886"/>
      <c r="G4" s="1886"/>
      <c r="H4" s="1886"/>
      <c r="I4" s="1886"/>
      <c r="J4" s="1886"/>
      <c r="K4" s="1886"/>
      <c r="L4" s="240"/>
      <c r="M4" s="204"/>
      <c r="N4" s="204"/>
      <c r="O4" s="205"/>
      <c r="AE4" s="206"/>
      <c r="AF4" s="206"/>
    </row>
    <row r="5" spans="1:32" s="71" customFormat="1" ht="3" customHeight="1">
      <c r="A5" s="78"/>
      <c r="B5" s="78"/>
      <c r="C5" s="78"/>
      <c r="D5" s="78"/>
      <c r="F5" s="72"/>
      <c r="G5" s="510"/>
      <c r="H5" s="292"/>
      <c r="I5" s="292"/>
      <c r="J5" s="510"/>
      <c r="K5" s="510"/>
      <c r="L5" s="240"/>
      <c r="O5" s="69"/>
    </row>
    <row r="6" spans="1:32" s="71" customFormat="1" ht="12.75" customHeight="1">
      <c r="A6" s="78"/>
      <c r="B6" s="78"/>
      <c r="C6" s="78"/>
      <c r="D6" s="78"/>
      <c r="E6" s="1856" t="s">
        <v>3</v>
      </c>
      <c r="F6" s="178"/>
      <c r="G6" s="247"/>
      <c r="H6" s="247"/>
      <c r="I6" s="294"/>
      <c r="J6" s="512"/>
      <c r="K6" s="2007" t="s">
        <v>21</v>
      </c>
      <c r="L6" s="240"/>
      <c r="O6" s="69"/>
    </row>
    <row r="7" spans="1:32" ht="12.75" customHeight="1">
      <c r="A7" s="284" t="s">
        <v>9</v>
      </c>
      <c r="B7" s="284" t="s">
        <v>10</v>
      </c>
      <c r="C7" s="284" t="s">
        <v>11</v>
      </c>
      <c r="E7" s="1872"/>
      <c r="F7" s="97" t="s">
        <v>235</v>
      </c>
      <c r="G7" s="1873" t="s">
        <v>641</v>
      </c>
      <c r="H7" s="1873"/>
      <c r="I7" s="1873"/>
      <c r="J7" s="1873"/>
      <c r="K7" s="1932"/>
      <c r="L7" s="199"/>
      <c r="M7" s="78"/>
    </row>
    <row r="8" spans="1:32">
      <c r="E8" s="1892"/>
      <c r="F8" s="72"/>
      <c r="G8" s="302" t="s">
        <v>642</v>
      </c>
      <c r="H8" s="302" t="s">
        <v>643</v>
      </c>
      <c r="I8" s="302" t="s">
        <v>644</v>
      </c>
      <c r="J8" s="302" t="s">
        <v>645</v>
      </c>
      <c r="K8" s="2008"/>
      <c r="L8" s="199"/>
      <c r="M8" s="71"/>
    </row>
    <row r="9" spans="1:32" ht="12.75" customHeight="1">
      <c r="E9" s="1861">
        <v>1401</v>
      </c>
      <c r="F9" s="102" t="s">
        <v>22</v>
      </c>
      <c r="G9" s="1284">
        <f>SUM(G10:G15)</f>
        <v>0</v>
      </c>
      <c r="H9" s="1284">
        <f>SUM(H10:H15)</f>
        <v>0</v>
      </c>
      <c r="I9" s="1284">
        <f>SUM(I10:I15)</f>
        <v>0</v>
      </c>
      <c r="J9" s="1284">
        <f>SUM(J10:J15)</f>
        <v>0</v>
      </c>
      <c r="K9" s="1285">
        <f t="shared" ref="K9:K58" si="0">SUM(G9:J9)</f>
        <v>0</v>
      </c>
      <c r="L9" s="199"/>
      <c r="M9" s="71"/>
    </row>
    <row r="10" spans="1:32" ht="12.75" customHeight="1">
      <c r="A10" s="284">
        <v>1</v>
      </c>
      <c r="B10" s="284">
        <v>1</v>
      </c>
      <c r="C10" s="284">
        <v>11</v>
      </c>
      <c r="E10" s="1862"/>
      <c r="F10" s="106" t="s">
        <v>23</v>
      </c>
      <c r="G10" s="311">
        <v>0</v>
      </c>
      <c r="H10" s="311">
        <v>0</v>
      </c>
      <c r="I10" s="311">
        <v>0</v>
      </c>
      <c r="J10" s="311">
        <v>0</v>
      </c>
      <c r="K10" s="337">
        <f t="shared" si="0"/>
        <v>0</v>
      </c>
      <c r="L10" s="199"/>
      <c r="M10" s="199"/>
    </row>
    <row r="11" spans="1:32" ht="12.75" customHeight="1">
      <c r="A11" s="284">
        <v>1</v>
      </c>
      <c r="B11" s="284">
        <v>1</v>
      </c>
      <c r="C11" s="284">
        <v>5</v>
      </c>
      <c r="E11" s="1862"/>
      <c r="F11" s="110" t="s">
        <v>24</v>
      </c>
      <c r="G11" s="312">
        <v>0</v>
      </c>
      <c r="H11" s="312">
        <v>0</v>
      </c>
      <c r="I11" s="312">
        <v>0</v>
      </c>
      <c r="J11" s="312">
        <v>0</v>
      </c>
      <c r="K11" s="313">
        <f t="shared" si="0"/>
        <v>0</v>
      </c>
      <c r="L11" s="199"/>
      <c r="M11" s="199"/>
    </row>
    <row r="12" spans="1:32" ht="12.75" customHeight="1">
      <c r="A12" s="284">
        <v>1</v>
      </c>
      <c r="B12" s="284">
        <v>1</v>
      </c>
      <c r="C12" s="284">
        <v>12</v>
      </c>
      <c r="E12" s="1862"/>
      <c r="F12" s="110" t="s">
        <v>25</v>
      </c>
      <c r="G12" s="312">
        <v>0</v>
      </c>
      <c r="H12" s="312">
        <v>0</v>
      </c>
      <c r="I12" s="312">
        <v>0</v>
      </c>
      <c r="J12" s="312">
        <v>0</v>
      </c>
      <c r="K12" s="313">
        <f t="shared" si="0"/>
        <v>0</v>
      </c>
      <c r="L12" s="199"/>
      <c r="M12" s="199"/>
    </row>
    <row r="13" spans="1:32" ht="12.75" customHeight="1">
      <c r="A13" s="284">
        <v>1</v>
      </c>
      <c r="B13" s="284">
        <v>1</v>
      </c>
      <c r="C13" s="284">
        <v>2</v>
      </c>
      <c r="E13" s="1862"/>
      <c r="F13" s="111" t="s">
        <v>26</v>
      </c>
      <c r="G13" s="312">
        <v>0</v>
      </c>
      <c r="H13" s="312">
        <v>0</v>
      </c>
      <c r="I13" s="312">
        <v>0</v>
      </c>
      <c r="J13" s="312">
        <v>0</v>
      </c>
      <c r="K13" s="313">
        <f t="shared" si="0"/>
        <v>0</v>
      </c>
      <c r="L13" s="199"/>
      <c r="M13" s="199"/>
    </row>
    <row r="14" spans="1:32" ht="12.75" customHeight="1">
      <c r="A14" s="284">
        <v>1</v>
      </c>
      <c r="B14" s="284">
        <v>1</v>
      </c>
      <c r="C14" s="284">
        <v>4</v>
      </c>
      <c r="E14" s="1862"/>
      <c r="F14" s="111" t="s">
        <v>27</v>
      </c>
      <c r="G14" s="312">
        <v>0</v>
      </c>
      <c r="H14" s="312">
        <v>0</v>
      </c>
      <c r="I14" s="312">
        <v>0</v>
      </c>
      <c r="J14" s="312">
        <v>0</v>
      </c>
      <c r="K14" s="313">
        <f t="shared" si="0"/>
        <v>0</v>
      </c>
      <c r="L14" s="199"/>
      <c r="M14" s="199"/>
    </row>
    <row r="15" spans="1:32" ht="12.75" customHeight="1">
      <c r="A15" s="284">
        <v>1</v>
      </c>
      <c r="B15" s="284">
        <v>1</v>
      </c>
      <c r="C15" s="284">
        <v>1</v>
      </c>
      <c r="E15" s="1863"/>
      <c r="F15" s="111" t="s">
        <v>69</v>
      </c>
      <c r="G15" s="312">
        <v>0</v>
      </c>
      <c r="H15" s="312">
        <v>0</v>
      </c>
      <c r="I15" s="312">
        <v>0</v>
      </c>
      <c r="J15" s="312">
        <v>0</v>
      </c>
      <c r="K15" s="313">
        <f t="shared" si="0"/>
        <v>0</v>
      </c>
      <c r="L15" s="199"/>
      <c r="M15" s="199"/>
    </row>
    <row r="16" spans="1:32" ht="12.75" customHeight="1">
      <c r="E16" s="1862">
        <v>1402</v>
      </c>
      <c r="F16" s="113" t="s">
        <v>29</v>
      </c>
      <c r="G16" s="307">
        <f>SUM(G17:G24)</f>
        <v>0</v>
      </c>
      <c r="H16" s="307">
        <f>SUM(H17:H24)</f>
        <v>0</v>
      </c>
      <c r="I16" s="307">
        <f>SUM(I17:I24)</f>
        <v>0</v>
      </c>
      <c r="J16" s="307">
        <f>SUM(J17:J24)</f>
        <v>0</v>
      </c>
      <c r="K16" s="308">
        <f t="shared" si="0"/>
        <v>0</v>
      </c>
      <c r="L16" s="199"/>
      <c r="M16" s="199"/>
    </row>
    <row r="17" spans="1:13" ht="12.75" customHeight="1">
      <c r="A17" s="284">
        <v>2</v>
      </c>
      <c r="B17" s="284">
        <v>4</v>
      </c>
      <c r="C17" s="284">
        <v>11</v>
      </c>
      <c r="E17" s="1862"/>
      <c r="F17" s="110" t="s">
        <v>30</v>
      </c>
      <c r="G17" s="311">
        <v>0</v>
      </c>
      <c r="H17" s="311">
        <v>0</v>
      </c>
      <c r="I17" s="311">
        <v>0</v>
      </c>
      <c r="J17" s="311">
        <v>0</v>
      </c>
      <c r="K17" s="313">
        <f t="shared" si="0"/>
        <v>0</v>
      </c>
      <c r="L17" s="199"/>
      <c r="M17" s="199"/>
    </row>
    <row r="18" spans="1:13" ht="12.75" customHeight="1">
      <c r="A18" s="284">
        <v>2</v>
      </c>
      <c r="B18" s="284">
        <v>4</v>
      </c>
      <c r="C18" s="284">
        <v>10</v>
      </c>
      <c r="E18" s="1862"/>
      <c r="F18" s="110" t="s">
        <v>31</v>
      </c>
      <c r="G18" s="312">
        <v>0</v>
      </c>
      <c r="H18" s="312">
        <v>0</v>
      </c>
      <c r="I18" s="312">
        <v>0</v>
      </c>
      <c r="J18" s="312">
        <v>0</v>
      </c>
      <c r="K18" s="313">
        <f t="shared" si="0"/>
        <v>0</v>
      </c>
      <c r="L18" s="199"/>
      <c r="M18" s="199"/>
    </row>
    <row r="19" spans="1:13" ht="12.75" customHeight="1">
      <c r="A19" s="284">
        <v>2</v>
      </c>
      <c r="B19" s="284">
        <v>4</v>
      </c>
      <c r="C19" s="284">
        <v>10</v>
      </c>
      <c r="E19" s="1862"/>
      <c r="F19" s="110" t="s">
        <v>32</v>
      </c>
      <c r="G19" s="312">
        <v>0</v>
      </c>
      <c r="H19" s="312">
        <v>0</v>
      </c>
      <c r="I19" s="312">
        <v>0</v>
      </c>
      <c r="J19" s="312">
        <v>0</v>
      </c>
      <c r="K19" s="313">
        <f t="shared" si="0"/>
        <v>0</v>
      </c>
      <c r="L19" s="199"/>
      <c r="M19" s="199"/>
    </row>
    <row r="20" spans="1:13" ht="12.75" customHeight="1">
      <c r="A20" s="284">
        <v>2</v>
      </c>
      <c r="B20" s="284">
        <v>4</v>
      </c>
      <c r="C20" s="284">
        <v>3</v>
      </c>
      <c r="E20" s="1862"/>
      <c r="F20" s="110" t="s">
        <v>33</v>
      </c>
      <c r="G20" s="312">
        <v>0</v>
      </c>
      <c r="H20" s="312">
        <v>0</v>
      </c>
      <c r="I20" s="312">
        <v>0</v>
      </c>
      <c r="J20" s="312">
        <v>0</v>
      </c>
      <c r="K20" s="313">
        <f t="shared" si="0"/>
        <v>0</v>
      </c>
      <c r="L20" s="199"/>
      <c r="M20" s="199"/>
    </row>
    <row r="21" spans="1:13" ht="12.75" customHeight="1">
      <c r="A21" s="284">
        <v>2</v>
      </c>
      <c r="B21" s="284">
        <v>4</v>
      </c>
      <c r="C21" s="284">
        <v>7</v>
      </c>
      <c r="E21" s="1862"/>
      <c r="F21" s="110" t="s">
        <v>34</v>
      </c>
      <c r="G21" s="312">
        <v>0</v>
      </c>
      <c r="H21" s="312">
        <v>0</v>
      </c>
      <c r="I21" s="312">
        <v>0</v>
      </c>
      <c r="J21" s="312">
        <v>0</v>
      </c>
      <c r="K21" s="313">
        <f t="shared" si="0"/>
        <v>0</v>
      </c>
      <c r="L21" s="199"/>
      <c r="M21" s="199"/>
    </row>
    <row r="22" spans="1:13" ht="12.75" customHeight="1">
      <c r="A22" s="284">
        <v>2</v>
      </c>
      <c r="B22" s="284">
        <v>4</v>
      </c>
      <c r="C22" s="284">
        <v>1</v>
      </c>
      <c r="E22" s="1862"/>
      <c r="F22" s="110" t="s">
        <v>70</v>
      </c>
      <c r="G22" s="312">
        <v>0</v>
      </c>
      <c r="H22" s="312">
        <v>0</v>
      </c>
      <c r="I22" s="312">
        <v>0</v>
      </c>
      <c r="J22" s="312">
        <v>0</v>
      </c>
      <c r="K22" s="313">
        <f t="shared" si="0"/>
        <v>0</v>
      </c>
      <c r="L22" s="199"/>
      <c r="M22" s="199"/>
    </row>
    <row r="23" spans="1:13" ht="12.75" customHeight="1">
      <c r="A23" s="284">
        <v>2</v>
      </c>
      <c r="B23" s="284">
        <v>4</v>
      </c>
      <c r="C23" s="284">
        <v>9</v>
      </c>
      <c r="E23" s="1862"/>
      <c r="F23" s="110" t="s">
        <v>36</v>
      </c>
      <c r="G23" s="312">
        <v>0</v>
      </c>
      <c r="H23" s="312">
        <v>0</v>
      </c>
      <c r="I23" s="312">
        <v>0</v>
      </c>
      <c r="J23" s="312">
        <v>0</v>
      </c>
      <c r="K23" s="313">
        <f t="shared" si="0"/>
        <v>0</v>
      </c>
      <c r="L23" s="199"/>
      <c r="M23" s="199"/>
    </row>
    <row r="24" spans="1:13" ht="12.75" customHeight="1">
      <c r="A24" s="284">
        <v>2</v>
      </c>
      <c r="B24" s="284">
        <v>4</v>
      </c>
      <c r="C24" s="284">
        <v>11</v>
      </c>
      <c r="E24" s="1862"/>
      <c r="F24" s="125" t="s">
        <v>646</v>
      </c>
      <c r="G24" s="312">
        <v>0</v>
      </c>
      <c r="H24" s="312">
        <v>0</v>
      </c>
      <c r="I24" s="312">
        <v>0</v>
      </c>
      <c r="J24" s="312">
        <v>0</v>
      </c>
      <c r="K24" s="313">
        <f t="shared" si="0"/>
        <v>0</v>
      </c>
      <c r="L24" s="199"/>
      <c r="M24" s="199"/>
    </row>
    <row r="25" spans="1:13" ht="12.75" customHeight="1">
      <c r="E25" s="1866">
        <v>1403</v>
      </c>
      <c r="F25" s="113" t="s">
        <v>38</v>
      </c>
      <c r="G25" s="307">
        <f>SUM(G26:G28)</f>
        <v>0</v>
      </c>
      <c r="H25" s="307">
        <f>SUM(H26:H28)</f>
        <v>0</v>
      </c>
      <c r="I25" s="307">
        <f>SUM(I26:I28)</f>
        <v>0</v>
      </c>
      <c r="J25" s="307">
        <f>SUM(J26:J28)</f>
        <v>0</v>
      </c>
      <c r="K25" s="308">
        <f t="shared" si="0"/>
        <v>0</v>
      </c>
      <c r="L25" s="199"/>
      <c r="M25" s="199"/>
    </row>
    <row r="26" spans="1:13" ht="12.75" customHeight="1">
      <c r="A26" s="284">
        <v>3</v>
      </c>
      <c r="B26" s="284">
        <v>5</v>
      </c>
      <c r="C26" s="284">
        <v>11</v>
      </c>
      <c r="E26" s="1867"/>
      <c r="F26" s="111" t="s">
        <v>39</v>
      </c>
      <c r="G26" s="312">
        <v>0</v>
      </c>
      <c r="H26" s="312">
        <v>0</v>
      </c>
      <c r="I26" s="312">
        <v>0</v>
      </c>
      <c r="J26" s="312">
        <v>0</v>
      </c>
      <c r="K26" s="313">
        <f t="shared" si="0"/>
        <v>0</v>
      </c>
      <c r="L26" s="199"/>
      <c r="M26" s="199"/>
    </row>
    <row r="27" spans="1:13" ht="12.75" customHeight="1">
      <c r="A27" s="284">
        <v>3</v>
      </c>
      <c r="B27" s="284">
        <v>5</v>
      </c>
      <c r="C27" s="284">
        <v>8</v>
      </c>
      <c r="E27" s="1867"/>
      <c r="F27" s="111" t="s">
        <v>40</v>
      </c>
      <c r="G27" s="312">
        <v>0</v>
      </c>
      <c r="H27" s="312">
        <v>0</v>
      </c>
      <c r="I27" s="312">
        <v>0</v>
      </c>
      <c r="J27" s="312">
        <v>0</v>
      </c>
      <c r="K27" s="313">
        <f t="shared" si="0"/>
        <v>0</v>
      </c>
      <c r="L27" s="199"/>
      <c r="M27" s="199"/>
    </row>
    <row r="28" spans="1:13" ht="12.75" customHeight="1">
      <c r="A28" s="284">
        <v>3</v>
      </c>
      <c r="B28" s="284">
        <v>5</v>
      </c>
      <c r="C28" s="284">
        <v>10</v>
      </c>
      <c r="E28" s="1867"/>
      <c r="F28" s="320" t="s">
        <v>41</v>
      </c>
      <c r="G28" s="312">
        <v>0</v>
      </c>
      <c r="H28" s="312">
        <v>0</v>
      </c>
      <c r="I28" s="312">
        <v>0</v>
      </c>
      <c r="J28" s="312">
        <v>0</v>
      </c>
      <c r="K28" s="313">
        <f t="shared" si="0"/>
        <v>0</v>
      </c>
      <c r="L28" s="199"/>
      <c r="M28" s="199"/>
    </row>
    <row r="29" spans="1:13" ht="12.75" customHeight="1">
      <c r="E29" s="1868">
        <v>1404</v>
      </c>
      <c r="F29" s="113" t="s">
        <v>42</v>
      </c>
      <c r="G29" s="307">
        <f>SUM(G30:G31)</f>
        <v>12</v>
      </c>
      <c r="H29" s="307">
        <f>SUM(H30:H31)</f>
        <v>0</v>
      </c>
      <c r="I29" s="307">
        <f>SUM(I30:I31)</f>
        <v>0</v>
      </c>
      <c r="J29" s="307">
        <f>SUM(J30:J31)</f>
        <v>8</v>
      </c>
      <c r="K29" s="308">
        <f t="shared" si="0"/>
        <v>20</v>
      </c>
      <c r="L29" s="199"/>
      <c r="M29" s="199"/>
    </row>
    <row r="30" spans="1:13" ht="12.75" customHeight="1">
      <c r="A30" s="284">
        <v>4</v>
      </c>
      <c r="B30" s="284">
        <v>6</v>
      </c>
      <c r="C30" s="284">
        <v>11</v>
      </c>
      <c r="E30" s="1868"/>
      <c r="F30" s="110" t="s">
        <v>43</v>
      </c>
      <c r="G30" s="312">
        <v>12</v>
      </c>
      <c r="H30" s="312">
        <v>0</v>
      </c>
      <c r="I30" s="312">
        <v>0</v>
      </c>
      <c r="J30" s="312">
        <v>8</v>
      </c>
      <c r="K30" s="313">
        <f t="shared" si="0"/>
        <v>20</v>
      </c>
      <c r="L30" s="199"/>
    </row>
    <row r="31" spans="1:13" ht="12.75" customHeight="1">
      <c r="A31" s="284">
        <v>4</v>
      </c>
      <c r="B31" s="284">
        <v>6</v>
      </c>
      <c r="C31" s="284">
        <v>11</v>
      </c>
      <c r="E31" s="1868"/>
      <c r="F31" s="110" t="s">
        <v>44</v>
      </c>
      <c r="G31" s="312">
        <v>0</v>
      </c>
      <c r="H31" s="312">
        <v>0</v>
      </c>
      <c r="I31" s="312">
        <v>0</v>
      </c>
      <c r="J31" s="312">
        <v>0</v>
      </c>
      <c r="K31" s="313">
        <f t="shared" si="0"/>
        <v>0</v>
      </c>
      <c r="L31" s="199"/>
    </row>
    <row r="32" spans="1:13" ht="12.75" customHeight="1">
      <c r="E32" s="1819">
        <v>1405</v>
      </c>
      <c r="F32" s="124" t="s">
        <v>45</v>
      </c>
      <c r="G32" s="307">
        <f>SUM(G33:G36)</f>
        <v>0</v>
      </c>
      <c r="H32" s="307">
        <f>SUM(H33:H36)</f>
        <v>0</v>
      </c>
      <c r="I32" s="307">
        <f>SUM(I33:I36)</f>
        <v>0</v>
      </c>
      <c r="J32" s="307">
        <f>SUM(J33:J36)</f>
        <v>0</v>
      </c>
      <c r="K32" s="308">
        <f t="shared" si="0"/>
        <v>0</v>
      </c>
      <c r="L32" s="199"/>
    </row>
    <row r="33" spans="1:11" ht="12.75" customHeight="1">
      <c r="A33" s="284">
        <v>5</v>
      </c>
      <c r="B33" s="284">
        <v>4</v>
      </c>
      <c r="C33" s="284">
        <v>8</v>
      </c>
      <c r="E33" s="1820"/>
      <c r="F33" s="110" t="s">
        <v>46</v>
      </c>
      <c r="G33" s="312">
        <v>0</v>
      </c>
      <c r="H33" s="312">
        <v>0</v>
      </c>
      <c r="I33" s="312">
        <v>0</v>
      </c>
      <c r="J33" s="312">
        <v>0</v>
      </c>
      <c r="K33" s="337">
        <f t="shared" si="0"/>
        <v>0</v>
      </c>
    </row>
    <row r="34" spans="1:11" ht="12.75" customHeight="1">
      <c r="A34" s="284">
        <v>5</v>
      </c>
      <c r="B34" s="284">
        <v>4</v>
      </c>
      <c r="C34" s="284">
        <v>8</v>
      </c>
      <c r="E34" s="1820"/>
      <c r="F34" s="110" t="s">
        <v>47</v>
      </c>
      <c r="G34" s="312">
        <v>0</v>
      </c>
      <c r="H34" s="312">
        <v>0</v>
      </c>
      <c r="I34" s="312">
        <v>0</v>
      </c>
      <c r="J34" s="312">
        <v>0</v>
      </c>
      <c r="K34" s="313">
        <f t="shared" si="0"/>
        <v>0</v>
      </c>
    </row>
    <row r="35" spans="1:11" s="71" customFormat="1" ht="12.75" customHeight="1">
      <c r="A35" s="78">
        <v>5</v>
      </c>
      <c r="B35" s="78">
        <v>5</v>
      </c>
      <c r="C35" s="78">
        <v>11</v>
      </c>
      <c r="D35" s="78"/>
      <c r="E35" s="1820"/>
      <c r="F35" s="110" t="s">
        <v>48</v>
      </c>
      <c r="G35" s="312">
        <v>0</v>
      </c>
      <c r="H35" s="312">
        <v>0</v>
      </c>
      <c r="I35" s="312">
        <v>0</v>
      </c>
      <c r="J35" s="312">
        <v>0</v>
      </c>
      <c r="K35" s="313">
        <f t="shared" si="0"/>
        <v>0</v>
      </c>
    </row>
    <row r="36" spans="1:11" ht="12.75" customHeight="1">
      <c r="A36" s="284">
        <v>5</v>
      </c>
      <c r="B36" s="284">
        <v>4</v>
      </c>
      <c r="C36" s="284">
        <v>8</v>
      </c>
      <c r="E36" s="1820"/>
      <c r="F36" s="119" t="s">
        <v>49</v>
      </c>
      <c r="G36" s="312">
        <v>0</v>
      </c>
      <c r="H36" s="312">
        <v>0</v>
      </c>
      <c r="I36" s="312">
        <v>0</v>
      </c>
      <c r="J36" s="312">
        <v>0</v>
      </c>
      <c r="K36" s="313">
        <f t="shared" si="0"/>
        <v>0</v>
      </c>
    </row>
    <row r="37" spans="1:11" ht="12.75" customHeight="1">
      <c r="E37" s="1824">
        <v>1406</v>
      </c>
      <c r="F37" s="113" t="s">
        <v>50</v>
      </c>
      <c r="G37" s="307">
        <f>SUM(G38:G42)</f>
        <v>0</v>
      </c>
      <c r="H37" s="307">
        <f>SUM(H38:H42)</f>
        <v>0</v>
      </c>
      <c r="I37" s="307">
        <f>SUM(I38:I42)</f>
        <v>0</v>
      </c>
      <c r="J37" s="307">
        <f>SUM(J38:J42)</f>
        <v>0</v>
      </c>
      <c r="K37" s="308">
        <f t="shared" si="0"/>
        <v>0</v>
      </c>
    </row>
    <row r="38" spans="1:11" ht="12.75" customHeight="1">
      <c r="A38" s="284">
        <v>6</v>
      </c>
      <c r="B38" s="284">
        <v>2</v>
      </c>
      <c r="C38" s="284">
        <v>11</v>
      </c>
      <c r="E38" s="1824"/>
      <c r="F38" s="110" t="s">
        <v>51</v>
      </c>
      <c r="G38" s="312">
        <v>0</v>
      </c>
      <c r="H38" s="312">
        <v>0</v>
      </c>
      <c r="I38" s="312">
        <v>0</v>
      </c>
      <c r="J38" s="312">
        <v>0</v>
      </c>
      <c r="K38" s="313">
        <f t="shared" si="0"/>
        <v>0</v>
      </c>
    </row>
    <row r="39" spans="1:11" ht="12.75" customHeight="1">
      <c r="A39" s="284">
        <v>6</v>
      </c>
      <c r="B39" s="284">
        <v>2</v>
      </c>
      <c r="C39" s="284">
        <v>10</v>
      </c>
      <c r="E39" s="1824"/>
      <c r="F39" s="110" t="s">
        <v>52</v>
      </c>
      <c r="G39" s="312">
        <v>0</v>
      </c>
      <c r="H39" s="312">
        <v>0</v>
      </c>
      <c r="I39" s="312">
        <v>0</v>
      </c>
      <c r="J39" s="312">
        <v>0</v>
      </c>
      <c r="K39" s="313">
        <f t="shared" si="0"/>
        <v>0</v>
      </c>
    </row>
    <row r="40" spans="1:11" ht="12.75" customHeight="1">
      <c r="A40" s="284">
        <v>6</v>
      </c>
      <c r="B40" s="284">
        <v>2</v>
      </c>
      <c r="C40" s="284">
        <v>6</v>
      </c>
      <c r="E40" s="1824"/>
      <c r="F40" s="110" t="s">
        <v>647</v>
      </c>
      <c r="G40" s="312">
        <v>0</v>
      </c>
      <c r="H40" s="312">
        <v>0</v>
      </c>
      <c r="I40" s="312">
        <v>0</v>
      </c>
      <c r="J40" s="312">
        <v>0</v>
      </c>
      <c r="K40" s="313">
        <f t="shared" si="0"/>
        <v>0</v>
      </c>
    </row>
    <row r="41" spans="1:11" ht="12.75" customHeight="1">
      <c r="A41" s="284">
        <v>6</v>
      </c>
      <c r="B41" s="284">
        <v>2</v>
      </c>
      <c r="C41" s="284">
        <v>10</v>
      </c>
      <c r="E41" s="1824"/>
      <c r="F41" s="110" t="s">
        <v>53</v>
      </c>
      <c r="G41" s="312">
        <v>0</v>
      </c>
      <c r="H41" s="312">
        <v>0</v>
      </c>
      <c r="I41" s="312">
        <v>0</v>
      </c>
      <c r="J41" s="312">
        <v>0</v>
      </c>
      <c r="K41" s="313">
        <f t="shared" si="0"/>
        <v>0</v>
      </c>
    </row>
    <row r="42" spans="1:11" ht="12.75" customHeight="1">
      <c r="A42" s="284">
        <v>6</v>
      </c>
      <c r="B42" s="284">
        <v>4</v>
      </c>
      <c r="C42" s="284">
        <v>11</v>
      </c>
      <c r="E42" s="1824"/>
      <c r="F42" s="110" t="s">
        <v>648</v>
      </c>
      <c r="G42" s="312">
        <v>0</v>
      </c>
      <c r="H42" s="312">
        <v>0</v>
      </c>
      <c r="I42" s="312">
        <v>0</v>
      </c>
      <c r="J42" s="312">
        <v>0</v>
      </c>
      <c r="K42" s="313">
        <f t="shared" si="0"/>
        <v>0</v>
      </c>
    </row>
    <row r="43" spans="1:11" ht="12.75" customHeight="1">
      <c r="E43" s="1824">
        <v>1407</v>
      </c>
      <c r="F43" s="124" t="s">
        <v>55</v>
      </c>
      <c r="G43" s="307">
        <f>SUM(G44:G45)</f>
        <v>0</v>
      </c>
      <c r="H43" s="307">
        <f>SUM(H44:H45)</f>
        <v>0</v>
      </c>
      <c r="I43" s="307">
        <f>SUM(I44:I45)</f>
        <v>0</v>
      </c>
      <c r="J43" s="307">
        <f>SUM(J44:J45)</f>
        <v>0</v>
      </c>
      <c r="K43" s="308">
        <f t="shared" si="0"/>
        <v>0</v>
      </c>
    </row>
    <row r="44" spans="1:11" ht="12.75" customHeight="1">
      <c r="A44" s="284">
        <v>7</v>
      </c>
      <c r="B44" s="284">
        <v>3</v>
      </c>
      <c r="C44" s="284">
        <v>11</v>
      </c>
      <c r="E44" s="1824"/>
      <c r="F44" s="110" t="s">
        <v>56</v>
      </c>
      <c r="G44" s="312">
        <v>0</v>
      </c>
      <c r="H44" s="312">
        <v>0</v>
      </c>
      <c r="I44" s="312">
        <v>0</v>
      </c>
      <c r="J44" s="312">
        <v>0</v>
      </c>
      <c r="K44" s="1286">
        <f t="shared" si="0"/>
        <v>0</v>
      </c>
    </row>
    <row r="45" spans="1:11" ht="12.75" customHeight="1">
      <c r="A45" s="284">
        <v>7</v>
      </c>
      <c r="B45" s="284">
        <v>6</v>
      </c>
      <c r="C45" s="284">
        <v>10</v>
      </c>
      <c r="E45" s="1824"/>
      <c r="F45" s="110" t="s">
        <v>71</v>
      </c>
      <c r="G45" s="312">
        <v>0</v>
      </c>
      <c r="H45" s="312">
        <v>0</v>
      </c>
      <c r="I45" s="312">
        <v>0</v>
      </c>
      <c r="J45" s="312">
        <v>0</v>
      </c>
      <c r="K45" s="1286">
        <f t="shared" si="0"/>
        <v>0</v>
      </c>
    </row>
    <row r="46" spans="1:11" ht="12.75" customHeight="1">
      <c r="E46" s="1861">
        <v>1408</v>
      </c>
      <c r="F46" s="124" t="s">
        <v>58</v>
      </c>
      <c r="G46" s="322">
        <f>SUM(G47:G49)</f>
        <v>0</v>
      </c>
      <c r="H46" s="322">
        <f>SUM(H47:H49)</f>
        <v>0</v>
      </c>
      <c r="I46" s="322">
        <f>SUM(I47:I49)</f>
        <v>0</v>
      </c>
      <c r="J46" s="322">
        <f>SUM(J47:J49)</f>
        <v>0</v>
      </c>
      <c r="K46" s="1287">
        <f t="shared" si="0"/>
        <v>0</v>
      </c>
    </row>
    <row r="47" spans="1:11" ht="12.75" customHeight="1">
      <c r="A47" s="284">
        <v>8</v>
      </c>
      <c r="B47" s="284">
        <v>4</v>
      </c>
      <c r="C47" s="284">
        <v>11</v>
      </c>
      <c r="E47" s="1862"/>
      <c r="F47" s="111" t="s">
        <v>649</v>
      </c>
      <c r="G47" s="312">
        <v>0</v>
      </c>
      <c r="H47" s="312">
        <v>0</v>
      </c>
      <c r="I47" s="312">
        <v>0</v>
      </c>
      <c r="J47" s="312">
        <v>0</v>
      </c>
      <c r="K47" s="1000">
        <f t="shared" si="0"/>
        <v>0</v>
      </c>
    </row>
    <row r="48" spans="1:11" ht="12.75" customHeight="1">
      <c r="A48" s="284">
        <v>8</v>
      </c>
      <c r="B48" s="284">
        <v>4</v>
      </c>
      <c r="C48" s="284">
        <v>11</v>
      </c>
      <c r="E48" s="1862"/>
      <c r="F48" s="111" t="s">
        <v>650</v>
      </c>
      <c r="G48" s="312">
        <v>0</v>
      </c>
      <c r="H48" s="312">
        <v>0</v>
      </c>
      <c r="I48" s="312">
        <v>0</v>
      </c>
      <c r="J48" s="312">
        <v>0</v>
      </c>
      <c r="K48" s="313">
        <f t="shared" si="0"/>
        <v>0</v>
      </c>
    </row>
    <row r="49" spans="1:11" ht="12.75" customHeight="1">
      <c r="A49" s="284">
        <v>8</v>
      </c>
      <c r="B49" s="284">
        <v>5</v>
      </c>
      <c r="C49" s="284">
        <v>11</v>
      </c>
      <c r="E49" s="1863"/>
      <c r="F49" s="325" t="s">
        <v>651</v>
      </c>
      <c r="G49" s="312">
        <v>0</v>
      </c>
      <c r="H49" s="312">
        <v>0</v>
      </c>
      <c r="I49" s="312">
        <v>0</v>
      </c>
      <c r="J49" s="312">
        <v>0</v>
      </c>
      <c r="K49" s="478">
        <f t="shared" si="0"/>
        <v>0</v>
      </c>
    </row>
    <row r="50" spans="1:11" ht="12.75" customHeight="1">
      <c r="E50" s="2010"/>
      <c r="F50" s="1288" t="s">
        <v>63</v>
      </c>
      <c r="G50" s="307">
        <f>SUM(G51:G53)</f>
        <v>0</v>
      </c>
      <c r="H50" s="307">
        <f>SUM(H51:H53)</f>
        <v>0</v>
      </c>
      <c r="I50" s="307">
        <f>SUM(I51:I53)</f>
        <v>0</v>
      </c>
      <c r="J50" s="307">
        <f>SUM(J51:J53)</f>
        <v>0</v>
      </c>
      <c r="K50" s="308">
        <f t="shared" si="0"/>
        <v>0</v>
      </c>
    </row>
    <row r="51" spans="1:11" ht="12.75" customHeight="1">
      <c r="A51" s="284">
        <v>9</v>
      </c>
      <c r="B51" s="284">
        <v>5</v>
      </c>
      <c r="C51" s="284">
        <v>10</v>
      </c>
      <c r="E51" s="1864"/>
      <c r="F51" s="316" t="s">
        <v>64</v>
      </c>
      <c r="G51" s="312">
        <v>0</v>
      </c>
      <c r="H51" s="312">
        <v>0</v>
      </c>
      <c r="I51" s="312">
        <v>0</v>
      </c>
      <c r="J51" s="312">
        <v>0</v>
      </c>
      <c r="K51" s="313">
        <f t="shared" si="0"/>
        <v>0</v>
      </c>
    </row>
    <row r="52" spans="1:11" ht="12.75" customHeight="1">
      <c r="A52" s="284">
        <v>9</v>
      </c>
      <c r="B52" s="284">
        <v>5</v>
      </c>
      <c r="C52" s="284">
        <v>13</v>
      </c>
      <c r="E52" s="1864"/>
      <c r="F52" s="119" t="s">
        <v>73</v>
      </c>
      <c r="G52" s="312">
        <v>0</v>
      </c>
      <c r="H52" s="312">
        <v>0</v>
      </c>
      <c r="I52" s="312">
        <v>0</v>
      </c>
      <c r="J52" s="312">
        <v>0</v>
      </c>
      <c r="K52" s="313">
        <f t="shared" si="0"/>
        <v>0</v>
      </c>
    </row>
    <row r="53" spans="1:11" ht="12.75" customHeight="1">
      <c r="A53" s="284">
        <v>9</v>
      </c>
      <c r="B53" s="284">
        <v>4</v>
      </c>
      <c r="C53" s="284">
        <v>6</v>
      </c>
      <c r="E53" s="2011"/>
      <c r="F53" s="316" t="s">
        <v>133</v>
      </c>
      <c r="G53" s="312">
        <v>0</v>
      </c>
      <c r="H53" s="312">
        <v>0</v>
      </c>
      <c r="I53" s="312">
        <v>0</v>
      </c>
      <c r="J53" s="312">
        <v>0</v>
      </c>
      <c r="K53" s="313">
        <f t="shared" si="0"/>
        <v>0</v>
      </c>
    </row>
    <row r="54" spans="1:11" ht="12.75" customHeight="1">
      <c r="E54" s="2010"/>
      <c r="F54" s="1288" t="s">
        <v>652</v>
      </c>
      <c r="G54" s="307">
        <f>SUM(G55:G57)</f>
        <v>0</v>
      </c>
      <c r="H54" s="307">
        <f>SUM(H55:H57)</f>
        <v>0</v>
      </c>
      <c r="I54" s="307">
        <f>SUM(I55:I57)</f>
        <v>0</v>
      </c>
      <c r="J54" s="307">
        <f>SUM(J55:J57)</f>
        <v>0</v>
      </c>
      <c r="K54" s="308">
        <f t="shared" si="0"/>
        <v>0</v>
      </c>
    </row>
    <row r="55" spans="1:11" ht="12.75" customHeight="1">
      <c r="B55" s="284">
        <v>10</v>
      </c>
      <c r="C55" s="284">
        <v>14</v>
      </c>
      <c r="E55" s="1864"/>
      <c r="F55" s="316" t="s">
        <v>653</v>
      </c>
      <c r="G55" s="312">
        <v>0</v>
      </c>
      <c r="H55" s="312">
        <v>0</v>
      </c>
      <c r="I55" s="312">
        <v>0</v>
      </c>
      <c r="J55" s="312">
        <v>0</v>
      </c>
      <c r="K55" s="313">
        <f t="shared" si="0"/>
        <v>0</v>
      </c>
    </row>
    <row r="56" spans="1:11" ht="12.75" customHeight="1">
      <c r="B56" s="284">
        <v>10</v>
      </c>
      <c r="C56" s="284">
        <v>14</v>
      </c>
      <c r="E56" s="1864"/>
      <c r="F56" s="316" t="s">
        <v>654</v>
      </c>
      <c r="G56" s="312">
        <v>0</v>
      </c>
      <c r="H56" s="312">
        <v>0</v>
      </c>
      <c r="I56" s="312">
        <v>0</v>
      </c>
      <c r="J56" s="312">
        <v>0</v>
      </c>
      <c r="K56" s="313">
        <f t="shared" si="0"/>
        <v>0</v>
      </c>
    </row>
    <row r="57" spans="1:11" ht="12.75" customHeight="1">
      <c r="B57" s="284">
        <v>10</v>
      </c>
      <c r="C57" s="284">
        <v>14</v>
      </c>
      <c r="E57" s="2011"/>
      <c r="F57" s="316" t="s">
        <v>655</v>
      </c>
      <c r="G57" s="312">
        <v>0</v>
      </c>
      <c r="H57" s="312">
        <v>0</v>
      </c>
      <c r="I57" s="312">
        <v>0</v>
      </c>
      <c r="J57" s="312">
        <v>0</v>
      </c>
      <c r="K57" s="313">
        <f t="shared" si="0"/>
        <v>0</v>
      </c>
    </row>
    <row r="58" spans="1:11" ht="12.75" customHeight="1">
      <c r="B58" s="284" t="s">
        <v>65</v>
      </c>
      <c r="C58" s="284" t="s">
        <v>65</v>
      </c>
      <c r="E58" s="334"/>
      <c r="F58" s="124" t="s">
        <v>656</v>
      </c>
      <c r="G58" s="307">
        <v>0</v>
      </c>
      <c r="H58" s="307">
        <v>0</v>
      </c>
      <c r="I58" s="307">
        <v>0</v>
      </c>
      <c r="J58" s="307">
        <v>0</v>
      </c>
      <c r="K58" s="308">
        <f t="shared" si="0"/>
        <v>0</v>
      </c>
    </row>
    <row r="59" spans="1:11">
      <c r="F59" s="338" t="s">
        <v>21</v>
      </c>
      <c r="G59" s="339">
        <f>G9+G16+G25+G29+G32+G37+G43+G46+G58+G50+G54</f>
        <v>12</v>
      </c>
      <c r="H59" s="339">
        <f>H9+H16+H25+H29+H32+H37+H43+H46+H58+H50+H54</f>
        <v>0</v>
      </c>
      <c r="I59" s="339">
        <f>I9+I16+I25+I29+I32+I37+I43+I46+I58+I50+I54</f>
        <v>0</v>
      </c>
      <c r="J59" s="339">
        <f>J9+J16+J25+J29+J32+J37+J43+J46+J58+J50+J54</f>
        <v>8</v>
      </c>
      <c r="K59" s="340">
        <f>K9+K16+K25+K29+K32+K37+K43+K46+K58+K50+K54</f>
        <v>20</v>
      </c>
    </row>
    <row r="60" spans="1:11" ht="11.25" customHeight="1">
      <c r="E60" s="279"/>
      <c r="F60" s="890" t="s">
        <v>657</v>
      </c>
      <c r="G60" s="544"/>
      <c r="H60" s="544"/>
      <c r="I60" s="544"/>
      <c r="J60" s="544"/>
      <c r="K60" s="544"/>
    </row>
    <row r="61" spans="1:11" ht="11.25" customHeight="1">
      <c r="E61" s="279"/>
      <c r="F61" s="1929" t="s">
        <v>658</v>
      </c>
      <c r="G61" s="1929"/>
      <c r="H61" s="1929"/>
      <c r="I61" s="1929"/>
      <c r="J61" s="1929"/>
      <c r="K61" s="1929"/>
    </row>
    <row r="62" spans="1:11" ht="11.25" customHeight="1">
      <c r="E62" s="279"/>
      <c r="F62" s="2009" t="s">
        <v>659</v>
      </c>
      <c r="G62" s="2009"/>
      <c r="H62" s="2009"/>
      <c r="I62" s="2009"/>
      <c r="J62" s="2009"/>
      <c r="K62" s="2009"/>
    </row>
    <row r="63" spans="1:11" ht="11.25" customHeight="1">
      <c r="F63" s="2009" t="s">
        <v>660</v>
      </c>
      <c r="G63" s="2009"/>
      <c r="H63" s="2009"/>
      <c r="I63" s="2009"/>
      <c r="J63" s="2009"/>
      <c r="K63" s="2009"/>
    </row>
    <row r="64" spans="1:11" ht="11.25" customHeight="1">
      <c r="E64" s="279"/>
      <c r="F64" s="2009" t="s">
        <v>661</v>
      </c>
      <c r="G64" s="2009"/>
      <c r="H64" s="2009"/>
      <c r="I64" s="2009"/>
      <c r="J64" s="2009"/>
      <c r="K64" s="2009"/>
    </row>
    <row r="65" ht="9" customHeight="1"/>
    <row r="66" ht="9" customHeight="1"/>
    <row r="67" ht="9" customHeight="1"/>
    <row r="68" ht="9" customHeight="1"/>
    <row r="69" ht="9" customHeight="1"/>
    <row r="70" ht="9" customHeight="1"/>
    <row r="71" ht="9" customHeight="1"/>
    <row r="72" ht="9" customHeight="1"/>
    <row r="73" ht="9" customHeight="1"/>
    <row r="74" ht="9" customHeight="1"/>
    <row r="75" ht="9" customHeight="1"/>
    <row r="76" ht="9" customHeight="1"/>
    <row r="77" ht="9" customHeight="1"/>
    <row r="78" ht="9" customHeight="1"/>
    <row r="79" ht="9" customHeight="1"/>
    <row r="8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spans="6:11" ht="9" customHeight="1"/>
    <row r="146" spans="6:11" ht="9" customHeight="1"/>
    <row r="147" spans="6:11" ht="9" customHeight="1">
      <c r="F147" s="69"/>
      <c r="G147" s="344"/>
      <c r="H147" s="344"/>
      <c r="I147" s="345"/>
      <c r="J147" s="344"/>
      <c r="K147" s="344"/>
    </row>
    <row r="148" spans="6:11" ht="9" customHeight="1"/>
    <row r="149" spans="6:11" ht="9" customHeight="1"/>
    <row r="150" spans="6:11" ht="9" customHeight="1"/>
    <row r="151" spans="6:11" ht="9" customHeight="1"/>
    <row r="152" spans="6:11" ht="9" customHeight="1"/>
    <row r="153" spans="6:11" ht="9" customHeight="1"/>
    <row r="154" spans="6:11" ht="9" customHeight="1"/>
    <row r="155" spans="6:11" ht="9" customHeight="1"/>
    <row r="156" spans="6:11" ht="9" customHeight="1"/>
    <row r="157" spans="6:11" ht="9" customHeight="1"/>
    <row r="158" spans="6:11" ht="9" customHeight="1"/>
    <row r="159" spans="6:11" ht="9" customHeight="1"/>
    <row r="160" spans="6:11"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sheetData>
  <mergeCells count="20">
    <mergeCell ref="F63:K63"/>
    <mergeCell ref="F64:K64"/>
    <mergeCell ref="E43:E45"/>
    <mergeCell ref="E46:E49"/>
    <mergeCell ref="E50:E53"/>
    <mergeCell ref="E54:E57"/>
    <mergeCell ref="F61:K61"/>
    <mergeCell ref="F62:K62"/>
    <mergeCell ref="E37:E42"/>
    <mergeCell ref="E3:K3"/>
    <mergeCell ref="O3:AC3"/>
    <mergeCell ref="E4:K4"/>
    <mergeCell ref="E6:E8"/>
    <mergeCell ref="K6:K8"/>
    <mergeCell ref="G7:J7"/>
    <mergeCell ref="E9:E15"/>
    <mergeCell ref="E16:E24"/>
    <mergeCell ref="E25:E28"/>
    <mergeCell ref="E29:E31"/>
    <mergeCell ref="E32:E36"/>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413"/>
  <sheetViews>
    <sheetView topLeftCell="D1" workbookViewId="0">
      <selection activeCell="F22" sqref="F22"/>
    </sheetView>
  </sheetViews>
  <sheetFormatPr baseColWidth="10" defaultRowHeight="12.75"/>
  <cols>
    <col min="1" max="3" width="3.28515625" style="284" hidden="1" customWidth="1"/>
    <col min="4" max="4" width="3.28515625" style="284" customWidth="1"/>
    <col min="5" max="5" width="10.42578125" style="65" customWidth="1"/>
    <col min="6" max="6" width="67.5703125" style="65" bestFit="1" customWidth="1"/>
    <col min="7" max="7" width="4.85546875" style="342" bestFit="1" customWidth="1"/>
    <col min="8" max="8" width="10" style="342" bestFit="1" customWidth="1"/>
    <col min="9" max="9" width="6.7109375" style="342" bestFit="1" customWidth="1"/>
    <col min="10" max="10" width="6.85546875" style="342" bestFit="1" customWidth="1"/>
    <col min="11" max="11" width="7.28515625" style="342" customWidth="1"/>
    <col min="12" max="13" width="11.42578125" style="65"/>
    <col min="14" max="14" width="4.7109375" style="65" customWidth="1"/>
    <col min="15" max="15" width="5" style="65" customWidth="1"/>
    <col min="16" max="16" width="2.28515625" style="65" customWidth="1"/>
    <col min="17" max="17" width="26" style="65" customWidth="1"/>
    <col min="18" max="18" width="8" style="65" customWidth="1"/>
    <col min="19" max="19" width="1" style="65" customWidth="1"/>
    <col min="20" max="20" width="6.7109375" style="65" customWidth="1"/>
    <col min="21" max="21" width="1" style="65" customWidth="1"/>
    <col min="22" max="22" width="6.7109375" style="65" customWidth="1"/>
    <col min="23" max="23" width="1" style="65" customWidth="1"/>
    <col min="24" max="24" width="6.7109375" style="65" customWidth="1"/>
    <col min="25" max="25" width="1" style="65" customWidth="1"/>
    <col min="26" max="26" width="6.7109375" style="65" customWidth="1"/>
    <col min="27" max="27" width="1" style="65" customWidth="1"/>
    <col min="28" max="28" width="6.7109375" style="65" customWidth="1"/>
    <col min="29" max="29" width="1" style="65" customWidth="1"/>
    <col min="30" max="31" width="6.7109375" style="65" customWidth="1"/>
    <col min="32" max="256" width="11.42578125" style="65"/>
    <col min="257" max="259" width="0" style="65" hidden="1" customWidth="1"/>
    <col min="260" max="260" width="3.28515625" style="65" customWidth="1"/>
    <col min="261" max="261" width="10.42578125" style="65" customWidth="1"/>
    <col min="262" max="262" width="67.5703125" style="65" bestFit="1" customWidth="1"/>
    <col min="263" max="263" width="4.85546875" style="65" bestFit="1" customWidth="1"/>
    <col min="264" max="264" width="10" style="65" bestFit="1" customWidth="1"/>
    <col min="265" max="265" width="6.7109375" style="65" bestFit="1" customWidth="1"/>
    <col min="266" max="266" width="6.85546875" style="65" bestFit="1" customWidth="1"/>
    <col min="267" max="267" width="7.28515625" style="65" customWidth="1"/>
    <col min="268" max="269" width="11.42578125" style="65"/>
    <col min="270" max="270" width="4.7109375" style="65" customWidth="1"/>
    <col min="271" max="271" width="5" style="65" customWidth="1"/>
    <col min="272" max="272" width="2.28515625" style="65" customWidth="1"/>
    <col min="273" max="273" width="26" style="65" customWidth="1"/>
    <col min="274" max="274" width="8" style="65" customWidth="1"/>
    <col min="275" max="275" width="1" style="65" customWidth="1"/>
    <col min="276" max="276" width="6.7109375" style="65" customWidth="1"/>
    <col min="277" max="277" width="1" style="65" customWidth="1"/>
    <col min="278" max="278" width="6.7109375" style="65" customWidth="1"/>
    <col min="279" max="279" width="1" style="65" customWidth="1"/>
    <col min="280" max="280" width="6.7109375" style="65" customWidth="1"/>
    <col min="281" max="281" width="1" style="65" customWidth="1"/>
    <col min="282" max="282" width="6.7109375" style="65" customWidth="1"/>
    <col min="283" max="283" width="1" style="65" customWidth="1"/>
    <col min="284" max="284" width="6.7109375" style="65" customWidth="1"/>
    <col min="285" max="285" width="1" style="65" customWidth="1"/>
    <col min="286" max="287" width="6.7109375" style="65" customWidth="1"/>
    <col min="288" max="512" width="11.42578125" style="65"/>
    <col min="513" max="515" width="0" style="65" hidden="1" customWidth="1"/>
    <col min="516" max="516" width="3.28515625" style="65" customWidth="1"/>
    <col min="517" max="517" width="10.42578125" style="65" customWidth="1"/>
    <col min="518" max="518" width="67.5703125" style="65" bestFit="1" customWidth="1"/>
    <col min="519" max="519" width="4.85546875" style="65" bestFit="1" customWidth="1"/>
    <col min="520" max="520" width="10" style="65" bestFit="1" customWidth="1"/>
    <col min="521" max="521" width="6.7109375" style="65" bestFit="1" customWidth="1"/>
    <col min="522" max="522" width="6.85546875" style="65" bestFit="1" customWidth="1"/>
    <col min="523" max="523" width="7.28515625" style="65" customWidth="1"/>
    <col min="524" max="525" width="11.42578125" style="65"/>
    <col min="526" max="526" width="4.7109375" style="65" customWidth="1"/>
    <col min="527" max="527" width="5" style="65" customWidth="1"/>
    <col min="528" max="528" width="2.28515625" style="65" customWidth="1"/>
    <col min="529" max="529" width="26" style="65" customWidth="1"/>
    <col min="530" max="530" width="8" style="65" customWidth="1"/>
    <col min="531" max="531" width="1" style="65" customWidth="1"/>
    <col min="532" max="532" width="6.7109375" style="65" customWidth="1"/>
    <col min="533" max="533" width="1" style="65" customWidth="1"/>
    <col min="534" max="534" width="6.7109375" style="65" customWidth="1"/>
    <col min="535" max="535" width="1" style="65" customWidth="1"/>
    <col min="536" max="536" width="6.7109375" style="65" customWidth="1"/>
    <col min="537" max="537" width="1" style="65" customWidth="1"/>
    <col min="538" max="538" width="6.7109375" style="65" customWidth="1"/>
    <col min="539" max="539" width="1" style="65" customWidth="1"/>
    <col min="540" max="540" width="6.7109375" style="65" customWidth="1"/>
    <col min="541" max="541" width="1" style="65" customWidth="1"/>
    <col min="542" max="543" width="6.7109375" style="65" customWidth="1"/>
    <col min="544" max="768" width="11.42578125" style="65"/>
    <col min="769" max="771" width="0" style="65" hidden="1" customWidth="1"/>
    <col min="772" max="772" width="3.28515625" style="65" customWidth="1"/>
    <col min="773" max="773" width="10.42578125" style="65" customWidth="1"/>
    <col min="774" max="774" width="67.5703125" style="65" bestFit="1" customWidth="1"/>
    <col min="775" max="775" width="4.85546875" style="65" bestFit="1" customWidth="1"/>
    <col min="776" max="776" width="10" style="65" bestFit="1" customWidth="1"/>
    <col min="777" max="777" width="6.7109375" style="65" bestFit="1" customWidth="1"/>
    <col min="778" max="778" width="6.85546875" style="65" bestFit="1" customWidth="1"/>
    <col min="779" max="779" width="7.28515625" style="65" customWidth="1"/>
    <col min="780" max="781" width="11.42578125" style="65"/>
    <col min="782" max="782" width="4.7109375" style="65" customWidth="1"/>
    <col min="783" max="783" width="5" style="65" customWidth="1"/>
    <col min="784" max="784" width="2.28515625" style="65" customWidth="1"/>
    <col min="785" max="785" width="26" style="65" customWidth="1"/>
    <col min="786" max="786" width="8" style="65" customWidth="1"/>
    <col min="787" max="787" width="1" style="65" customWidth="1"/>
    <col min="788" max="788" width="6.7109375" style="65" customWidth="1"/>
    <col min="789" max="789" width="1" style="65" customWidth="1"/>
    <col min="790" max="790" width="6.7109375" style="65" customWidth="1"/>
    <col min="791" max="791" width="1" style="65" customWidth="1"/>
    <col min="792" max="792" width="6.7109375" style="65" customWidth="1"/>
    <col min="793" max="793" width="1" style="65" customWidth="1"/>
    <col min="794" max="794" width="6.7109375" style="65" customWidth="1"/>
    <col min="795" max="795" width="1" style="65" customWidth="1"/>
    <col min="796" max="796" width="6.7109375" style="65" customWidth="1"/>
    <col min="797" max="797" width="1" style="65" customWidth="1"/>
    <col min="798" max="799" width="6.7109375" style="65" customWidth="1"/>
    <col min="800" max="1024" width="11.42578125" style="65"/>
    <col min="1025" max="1027" width="0" style="65" hidden="1" customWidth="1"/>
    <col min="1028" max="1028" width="3.28515625" style="65" customWidth="1"/>
    <col min="1029" max="1029" width="10.42578125" style="65" customWidth="1"/>
    <col min="1030" max="1030" width="67.5703125" style="65" bestFit="1" customWidth="1"/>
    <col min="1031" max="1031" width="4.85546875" style="65" bestFit="1" customWidth="1"/>
    <col min="1032" max="1032" width="10" style="65" bestFit="1" customWidth="1"/>
    <col min="1033" max="1033" width="6.7109375" style="65" bestFit="1" customWidth="1"/>
    <col min="1034" max="1034" width="6.85546875" style="65" bestFit="1" customWidth="1"/>
    <col min="1035" max="1035" width="7.28515625" style="65" customWidth="1"/>
    <col min="1036" max="1037" width="11.42578125" style="65"/>
    <col min="1038" max="1038" width="4.7109375" style="65" customWidth="1"/>
    <col min="1039" max="1039" width="5" style="65" customWidth="1"/>
    <col min="1040" max="1040" width="2.28515625" style="65" customWidth="1"/>
    <col min="1041" max="1041" width="26" style="65" customWidth="1"/>
    <col min="1042" max="1042" width="8" style="65" customWidth="1"/>
    <col min="1043" max="1043" width="1" style="65" customWidth="1"/>
    <col min="1044" max="1044" width="6.7109375" style="65" customWidth="1"/>
    <col min="1045" max="1045" width="1" style="65" customWidth="1"/>
    <col min="1046" max="1046" width="6.7109375" style="65" customWidth="1"/>
    <col min="1047" max="1047" width="1" style="65" customWidth="1"/>
    <col min="1048" max="1048" width="6.7109375" style="65" customWidth="1"/>
    <col min="1049" max="1049" width="1" style="65" customWidth="1"/>
    <col min="1050" max="1050" width="6.7109375" style="65" customWidth="1"/>
    <col min="1051" max="1051" width="1" style="65" customWidth="1"/>
    <col min="1052" max="1052" width="6.7109375" style="65" customWidth="1"/>
    <col min="1053" max="1053" width="1" style="65" customWidth="1"/>
    <col min="1054" max="1055" width="6.7109375" style="65" customWidth="1"/>
    <col min="1056" max="1280" width="11.42578125" style="65"/>
    <col min="1281" max="1283" width="0" style="65" hidden="1" customWidth="1"/>
    <col min="1284" max="1284" width="3.28515625" style="65" customWidth="1"/>
    <col min="1285" max="1285" width="10.42578125" style="65" customWidth="1"/>
    <col min="1286" max="1286" width="67.5703125" style="65" bestFit="1" customWidth="1"/>
    <col min="1287" max="1287" width="4.85546875" style="65" bestFit="1" customWidth="1"/>
    <col min="1288" max="1288" width="10" style="65" bestFit="1" customWidth="1"/>
    <col min="1289" max="1289" width="6.7109375" style="65" bestFit="1" customWidth="1"/>
    <col min="1290" max="1290" width="6.85546875" style="65" bestFit="1" customWidth="1"/>
    <col min="1291" max="1291" width="7.28515625" style="65" customWidth="1"/>
    <col min="1292" max="1293" width="11.42578125" style="65"/>
    <col min="1294" max="1294" width="4.7109375" style="65" customWidth="1"/>
    <col min="1295" max="1295" width="5" style="65" customWidth="1"/>
    <col min="1296" max="1296" width="2.28515625" style="65" customWidth="1"/>
    <col min="1297" max="1297" width="26" style="65" customWidth="1"/>
    <col min="1298" max="1298" width="8" style="65" customWidth="1"/>
    <col min="1299" max="1299" width="1" style="65" customWidth="1"/>
    <col min="1300" max="1300" width="6.7109375" style="65" customWidth="1"/>
    <col min="1301" max="1301" width="1" style="65" customWidth="1"/>
    <col min="1302" max="1302" width="6.7109375" style="65" customWidth="1"/>
    <col min="1303" max="1303" width="1" style="65" customWidth="1"/>
    <col min="1304" max="1304" width="6.7109375" style="65" customWidth="1"/>
    <col min="1305" max="1305" width="1" style="65" customWidth="1"/>
    <col min="1306" max="1306" width="6.7109375" style="65" customWidth="1"/>
    <col min="1307" max="1307" width="1" style="65" customWidth="1"/>
    <col min="1308" max="1308" width="6.7109375" style="65" customWidth="1"/>
    <col min="1309" max="1309" width="1" style="65" customWidth="1"/>
    <col min="1310" max="1311" width="6.7109375" style="65" customWidth="1"/>
    <col min="1312" max="1536" width="11.42578125" style="65"/>
    <col min="1537" max="1539" width="0" style="65" hidden="1" customWidth="1"/>
    <col min="1540" max="1540" width="3.28515625" style="65" customWidth="1"/>
    <col min="1541" max="1541" width="10.42578125" style="65" customWidth="1"/>
    <col min="1542" max="1542" width="67.5703125" style="65" bestFit="1" customWidth="1"/>
    <col min="1543" max="1543" width="4.85546875" style="65" bestFit="1" customWidth="1"/>
    <col min="1544" max="1544" width="10" style="65" bestFit="1" customWidth="1"/>
    <col min="1545" max="1545" width="6.7109375" style="65" bestFit="1" customWidth="1"/>
    <col min="1546" max="1546" width="6.85546875" style="65" bestFit="1" customWidth="1"/>
    <col min="1547" max="1547" width="7.28515625" style="65" customWidth="1"/>
    <col min="1548" max="1549" width="11.42578125" style="65"/>
    <col min="1550" max="1550" width="4.7109375" style="65" customWidth="1"/>
    <col min="1551" max="1551" width="5" style="65" customWidth="1"/>
    <col min="1552" max="1552" width="2.28515625" style="65" customWidth="1"/>
    <col min="1553" max="1553" width="26" style="65" customWidth="1"/>
    <col min="1554" max="1554" width="8" style="65" customWidth="1"/>
    <col min="1555" max="1555" width="1" style="65" customWidth="1"/>
    <col min="1556" max="1556" width="6.7109375" style="65" customWidth="1"/>
    <col min="1557" max="1557" width="1" style="65" customWidth="1"/>
    <col min="1558" max="1558" width="6.7109375" style="65" customWidth="1"/>
    <col min="1559" max="1559" width="1" style="65" customWidth="1"/>
    <col min="1560" max="1560" width="6.7109375" style="65" customWidth="1"/>
    <col min="1561" max="1561" width="1" style="65" customWidth="1"/>
    <col min="1562" max="1562" width="6.7109375" style="65" customWidth="1"/>
    <col min="1563" max="1563" width="1" style="65" customWidth="1"/>
    <col min="1564" max="1564" width="6.7109375" style="65" customWidth="1"/>
    <col min="1565" max="1565" width="1" style="65" customWidth="1"/>
    <col min="1566" max="1567" width="6.7109375" style="65" customWidth="1"/>
    <col min="1568" max="1792" width="11.42578125" style="65"/>
    <col min="1793" max="1795" width="0" style="65" hidden="1" customWidth="1"/>
    <col min="1796" max="1796" width="3.28515625" style="65" customWidth="1"/>
    <col min="1797" max="1797" width="10.42578125" style="65" customWidth="1"/>
    <col min="1798" max="1798" width="67.5703125" style="65" bestFit="1" customWidth="1"/>
    <col min="1799" max="1799" width="4.85546875" style="65" bestFit="1" customWidth="1"/>
    <col min="1800" max="1800" width="10" style="65" bestFit="1" customWidth="1"/>
    <col min="1801" max="1801" width="6.7109375" style="65" bestFit="1" customWidth="1"/>
    <col min="1802" max="1802" width="6.85546875" style="65" bestFit="1" customWidth="1"/>
    <col min="1803" max="1803" width="7.28515625" style="65" customWidth="1"/>
    <col min="1804" max="1805" width="11.42578125" style="65"/>
    <col min="1806" max="1806" width="4.7109375" style="65" customWidth="1"/>
    <col min="1807" max="1807" width="5" style="65" customWidth="1"/>
    <col min="1808" max="1808" width="2.28515625" style="65" customWidth="1"/>
    <col min="1809" max="1809" width="26" style="65" customWidth="1"/>
    <col min="1810" max="1810" width="8" style="65" customWidth="1"/>
    <col min="1811" max="1811" width="1" style="65" customWidth="1"/>
    <col min="1812" max="1812" width="6.7109375" style="65" customWidth="1"/>
    <col min="1813" max="1813" width="1" style="65" customWidth="1"/>
    <col min="1814" max="1814" width="6.7109375" style="65" customWidth="1"/>
    <col min="1815" max="1815" width="1" style="65" customWidth="1"/>
    <col min="1816" max="1816" width="6.7109375" style="65" customWidth="1"/>
    <col min="1817" max="1817" width="1" style="65" customWidth="1"/>
    <col min="1818" max="1818" width="6.7109375" style="65" customWidth="1"/>
    <col min="1819" max="1819" width="1" style="65" customWidth="1"/>
    <col min="1820" max="1820" width="6.7109375" style="65" customWidth="1"/>
    <col min="1821" max="1821" width="1" style="65" customWidth="1"/>
    <col min="1822" max="1823" width="6.7109375" style="65" customWidth="1"/>
    <col min="1824" max="2048" width="11.42578125" style="65"/>
    <col min="2049" max="2051" width="0" style="65" hidden="1" customWidth="1"/>
    <col min="2052" max="2052" width="3.28515625" style="65" customWidth="1"/>
    <col min="2053" max="2053" width="10.42578125" style="65" customWidth="1"/>
    <col min="2054" max="2054" width="67.5703125" style="65" bestFit="1" customWidth="1"/>
    <col min="2055" max="2055" width="4.85546875" style="65" bestFit="1" customWidth="1"/>
    <col min="2056" max="2056" width="10" style="65" bestFit="1" customWidth="1"/>
    <col min="2057" max="2057" width="6.7109375" style="65" bestFit="1" customWidth="1"/>
    <col min="2058" max="2058" width="6.85546875" style="65" bestFit="1" customWidth="1"/>
    <col min="2059" max="2059" width="7.28515625" style="65" customWidth="1"/>
    <col min="2060" max="2061" width="11.42578125" style="65"/>
    <col min="2062" max="2062" width="4.7109375" style="65" customWidth="1"/>
    <col min="2063" max="2063" width="5" style="65" customWidth="1"/>
    <col min="2064" max="2064" width="2.28515625" style="65" customWidth="1"/>
    <col min="2065" max="2065" width="26" style="65" customWidth="1"/>
    <col min="2066" max="2066" width="8" style="65" customWidth="1"/>
    <col min="2067" max="2067" width="1" style="65" customWidth="1"/>
    <col min="2068" max="2068" width="6.7109375" style="65" customWidth="1"/>
    <col min="2069" max="2069" width="1" style="65" customWidth="1"/>
    <col min="2070" max="2070" width="6.7109375" style="65" customWidth="1"/>
    <col min="2071" max="2071" width="1" style="65" customWidth="1"/>
    <col min="2072" max="2072" width="6.7109375" style="65" customWidth="1"/>
    <col min="2073" max="2073" width="1" style="65" customWidth="1"/>
    <col min="2074" max="2074" width="6.7109375" style="65" customWidth="1"/>
    <col min="2075" max="2075" width="1" style="65" customWidth="1"/>
    <col min="2076" max="2076" width="6.7109375" style="65" customWidth="1"/>
    <col min="2077" max="2077" width="1" style="65" customWidth="1"/>
    <col min="2078" max="2079" width="6.7109375" style="65" customWidth="1"/>
    <col min="2080" max="2304" width="11.42578125" style="65"/>
    <col min="2305" max="2307" width="0" style="65" hidden="1" customWidth="1"/>
    <col min="2308" max="2308" width="3.28515625" style="65" customWidth="1"/>
    <col min="2309" max="2309" width="10.42578125" style="65" customWidth="1"/>
    <col min="2310" max="2310" width="67.5703125" style="65" bestFit="1" customWidth="1"/>
    <col min="2311" max="2311" width="4.85546875" style="65" bestFit="1" customWidth="1"/>
    <col min="2312" max="2312" width="10" style="65" bestFit="1" customWidth="1"/>
    <col min="2313" max="2313" width="6.7109375" style="65" bestFit="1" customWidth="1"/>
    <col min="2314" max="2314" width="6.85546875" style="65" bestFit="1" customWidth="1"/>
    <col min="2315" max="2315" width="7.28515625" style="65" customWidth="1"/>
    <col min="2316" max="2317" width="11.42578125" style="65"/>
    <col min="2318" max="2318" width="4.7109375" style="65" customWidth="1"/>
    <col min="2319" max="2319" width="5" style="65" customWidth="1"/>
    <col min="2320" max="2320" width="2.28515625" style="65" customWidth="1"/>
    <col min="2321" max="2321" width="26" style="65" customWidth="1"/>
    <col min="2322" max="2322" width="8" style="65" customWidth="1"/>
    <col min="2323" max="2323" width="1" style="65" customWidth="1"/>
    <col min="2324" max="2324" width="6.7109375" style="65" customWidth="1"/>
    <col min="2325" max="2325" width="1" style="65" customWidth="1"/>
    <col min="2326" max="2326" width="6.7109375" style="65" customWidth="1"/>
    <col min="2327" max="2327" width="1" style="65" customWidth="1"/>
    <col min="2328" max="2328" width="6.7109375" style="65" customWidth="1"/>
    <col min="2329" max="2329" width="1" style="65" customWidth="1"/>
    <col min="2330" max="2330" width="6.7109375" style="65" customWidth="1"/>
    <col min="2331" max="2331" width="1" style="65" customWidth="1"/>
    <col min="2332" max="2332" width="6.7109375" style="65" customWidth="1"/>
    <col min="2333" max="2333" width="1" style="65" customWidth="1"/>
    <col min="2334" max="2335" width="6.7109375" style="65" customWidth="1"/>
    <col min="2336" max="2560" width="11.42578125" style="65"/>
    <col min="2561" max="2563" width="0" style="65" hidden="1" customWidth="1"/>
    <col min="2564" max="2564" width="3.28515625" style="65" customWidth="1"/>
    <col min="2565" max="2565" width="10.42578125" style="65" customWidth="1"/>
    <col min="2566" max="2566" width="67.5703125" style="65" bestFit="1" customWidth="1"/>
    <col min="2567" max="2567" width="4.85546875" style="65" bestFit="1" customWidth="1"/>
    <col min="2568" max="2568" width="10" style="65" bestFit="1" customWidth="1"/>
    <col min="2569" max="2569" width="6.7109375" style="65" bestFit="1" customWidth="1"/>
    <col min="2570" max="2570" width="6.85546875" style="65" bestFit="1" customWidth="1"/>
    <col min="2571" max="2571" width="7.28515625" style="65" customWidth="1"/>
    <col min="2572" max="2573" width="11.42578125" style="65"/>
    <col min="2574" max="2574" width="4.7109375" style="65" customWidth="1"/>
    <col min="2575" max="2575" width="5" style="65" customWidth="1"/>
    <col min="2576" max="2576" width="2.28515625" style="65" customWidth="1"/>
    <col min="2577" max="2577" width="26" style="65" customWidth="1"/>
    <col min="2578" max="2578" width="8" style="65" customWidth="1"/>
    <col min="2579" max="2579" width="1" style="65" customWidth="1"/>
    <col min="2580" max="2580" width="6.7109375" style="65" customWidth="1"/>
    <col min="2581" max="2581" width="1" style="65" customWidth="1"/>
    <col min="2582" max="2582" width="6.7109375" style="65" customWidth="1"/>
    <col min="2583" max="2583" width="1" style="65" customWidth="1"/>
    <col min="2584" max="2584" width="6.7109375" style="65" customWidth="1"/>
    <col min="2585" max="2585" width="1" style="65" customWidth="1"/>
    <col min="2586" max="2586" width="6.7109375" style="65" customWidth="1"/>
    <col min="2587" max="2587" width="1" style="65" customWidth="1"/>
    <col min="2588" max="2588" width="6.7109375" style="65" customWidth="1"/>
    <col min="2589" max="2589" width="1" style="65" customWidth="1"/>
    <col min="2590" max="2591" width="6.7109375" style="65" customWidth="1"/>
    <col min="2592" max="2816" width="11.42578125" style="65"/>
    <col min="2817" max="2819" width="0" style="65" hidden="1" customWidth="1"/>
    <col min="2820" max="2820" width="3.28515625" style="65" customWidth="1"/>
    <col min="2821" max="2821" width="10.42578125" style="65" customWidth="1"/>
    <col min="2822" max="2822" width="67.5703125" style="65" bestFit="1" customWidth="1"/>
    <col min="2823" max="2823" width="4.85546875" style="65" bestFit="1" customWidth="1"/>
    <col min="2824" max="2824" width="10" style="65" bestFit="1" customWidth="1"/>
    <col min="2825" max="2825" width="6.7109375" style="65" bestFit="1" customWidth="1"/>
    <col min="2826" max="2826" width="6.85546875" style="65" bestFit="1" customWidth="1"/>
    <col min="2827" max="2827" width="7.28515625" style="65" customWidth="1"/>
    <col min="2828" max="2829" width="11.42578125" style="65"/>
    <col min="2830" max="2830" width="4.7109375" style="65" customWidth="1"/>
    <col min="2831" max="2831" width="5" style="65" customWidth="1"/>
    <col min="2832" max="2832" width="2.28515625" style="65" customWidth="1"/>
    <col min="2833" max="2833" width="26" style="65" customWidth="1"/>
    <col min="2834" max="2834" width="8" style="65" customWidth="1"/>
    <col min="2835" max="2835" width="1" style="65" customWidth="1"/>
    <col min="2836" max="2836" width="6.7109375" style="65" customWidth="1"/>
    <col min="2837" max="2837" width="1" style="65" customWidth="1"/>
    <col min="2838" max="2838" width="6.7109375" style="65" customWidth="1"/>
    <col min="2839" max="2839" width="1" style="65" customWidth="1"/>
    <col min="2840" max="2840" width="6.7109375" style="65" customWidth="1"/>
    <col min="2841" max="2841" width="1" style="65" customWidth="1"/>
    <col min="2842" max="2842" width="6.7109375" style="65" customWidth="1"/>
    <col min="2843" max="2843" width="1" style="65" customWidth="1"/>
    <col min="2844" max="2844" width="6.7109375" style="65" customWidth="1"/>
    <col min="2845" max="2845" width="1" style="65" customWidth="1"/>
    <col min="2846" max="2847" width="6.7109375" style="65" customWidth="1"/>
    <col min="2848" max="3072" width="11.42578125" style="65"/>
    <col min="3073" max="3075" width="0" style="65" hidden="1" customWidth="1"/>
    <col min="3076" max="3076" width="3.28515625" style="65" customWidth="1"/>
    <col min="3077" max="3077" width="10.42578125" style="65" customWidth="1"/>
    <col min="3078" max="3078" width="67.5703125" style="65" bestFit="1" customWidth="1"/>
    <col min="3079" max="3079" width="4.85546875" style="65" bestFit="1" customWidth="1"/>
    <col min="3080" max="3080" width="10" style="65" bestFit="1" customWidth="1"/>
    <col min="3081" max="3081" width="6.7109375" style="65" bestFit="1" customWidth="1"/>
    <col min="3082" max="3082" width="6.85546875" style="65" bestFit="1" customWidth="1"/>
    <col min="3083" max="3083" width="7.28515625" style="65" customWidth="1"/>
    <col min="3084" max="3085" width="11.42578125" style="65"/>
    <col min="3086" max="3086" width="4.7109375" style="65" customWidth="1"/>
    <col min="3087" max="3087" width="5" style="65" customWidth="1"/>
    <col min="3088" max="3088" width="2.28515625" style="65" customWidth="1"/>
    <col min="3089" max="3089" width="26" style="65" customWidth="1"/>
    <col min="3090" max="3090" width="8" style="65" customWidth="1"/>
    <col min="3091" max="3091" width="1" style="65" customWidth="1"/>
    <col min="3092" max="3092" width="6.7109375" style="65" customWidth="1"/>
    <col min="3093" max="3093" width="1" style="65" customWidth="1"/>
    <col min="3094" max="3094" width="6.7109375" style="65" customWidth="1"/>
    <col min="3095" max="3095" width="1" style="65" customWidth="1"/>
    <col min="3096" max="3096" width="6.7109375" style="65" customWidth="1"/>
    <col min="3097" max="3097" width="1" style="65" customWidth="1"/>
    <col min="3098" max="3098" width="6.7109375" style="65" customWidth="1"/>
    <col min="3099" max="3099" width="1" style="65" customWidth="1"/>
    <col min="3100" max="3100" width="6.7109375" style="65" customWidth="1"/>
    <col min="3101" max="3101" width="1" style="65" customWidth="1"/>
    <col min="3102" max="3103" width="6.7109375" style="65" customWidth="1"/>
    <col min="3104" max="3328" width="11.42578125" style="65"/>
    <col min="3329" max="3331" width="0" style="65" hidden="1" customWidth="1"/>
    <col min="3332" max="3332" width="3.28515625" style="65" customWidth="1"/>
    <col min="3333" max="3333" width="10.42578125" style="65" customWidth="1"/>
    <col min="3334" max="3334" width="67.5703125" style="65" bestFit="1" customWidth="1"/>
    <col min="3335" max="3335" width="4.85546875" style="65" bestFit="1" customWidth="1"/>
    <col min="3336" max="3336" width="10" style="65" bestFit="1" customWidth="1"/>
    <col min="3337" max="3337" width="6.7109375" style="65" bestFit="1" customWidth="1"/>
    <col min="3338" max="3338" width="6.85546875" style="65" bestFit="1" customWidth="1"/>
    <col min="3339" max="3339" width="7.28515625" style="65" customWidth="1"/>
    <col min="3340" max="3341" width="11.42578125" style="65"/>
    <col min="3342" max="3342" width="4.7109375" style="65" customWidth="1"/>
    <col min="3343" max="3343" width="5" style="65" customWidth="1"/>
    <col min="3344" max="3344" width="2.28515625" style="65" customWidth="1"/>
    <col min="3345" max="3345" width="26" style="65" customWidth="1"/>
    <col min="3346" max="3346" width="8" style="65" customWidth="1"/>
    <col min="3347" max="3347" width="1" style="65" customWidth="1"/>
    <col min="3348" max="3348" width="6.7109375" style="65" customWidth="1"/>
    <col min="3349" max="3349" width="1" style="65" customWidth="1"/>
    <col min="3350" max="3350" width="6.7109375" style="65" customWidth="1"/>
    <col min="3351" max="3351" width="1" style="65" customWidth="1"/>
    <col min="3352" max="3352" width="6.7109375" style="65" customWidth="1"/>
    <col min="3353" max="3353" width="1" style="65" customWidth="1"/>
    <col min="3354" max="3354" width="6.7109375" style="65" customWidth="1"/>
    <col min="3355" max="3355" width="1" style="65" customWidth="1"/>
    <col min="3356" max="3356" width="6.7109375" style="65" customWidth="1"/>
    <col min="3357" max="3357" width="1" style="65" customWidth="1"/>
    <col min="3358" max="3359" width="6.7109375" style="65" customWidth="1"/>
    <col min="3360" max="3584" width="11.42578125" style="65"/>
    <col min="3585" max="3587" width="0" style="65" hidden="1" customWidth="1"/>
    <col min="3588" max="3588" width="3.28515625" style="65" customWidth="1"/>
    <col min="3589" max="3589" width="10.42578125" style="65" customWidth="1"/>
    <col min="3590" max="3590" width="67.5703125" style="65" bestFit="1" customWidth="1"/>
    <col min="3591" max="3591" width="4.85546875" style="65" bestFit="1" customWidth="1"/>
    <col min="3592" max="3592" width="10" style="65" bestFit="1" customWidth="1"/>
    <col min="3593" max="3593" width="6.7109375" style="65" bestFit="1" customWidth="1"/>
    <col min="3594" max="3594" width="6.85546875" style="65" bestFit="1" customWidth="1"/>
    <col min="3595" max="3595" width="7.28515625" style="65" customWidth="1"/>
    <col min="3596" max="3597" width="11.42578125" style="65"/>
    <col min="3598" max="3598" width="4.7109375" style="65" customWidth="1"/>
    <col min="3599" max="3599" width="5" style="65" customWidth="1"/>
    <col min="3600" max="3600" width="2.28515625" style="65" customWidth="1"/>
    <col min="3601" max="3601" width="26" style="65" customWidth="1"/>
    <col min="3602" max="3602" width="8" style="65" customWidth="1"/>
    <col min="3603" max="3603" width="1" style="65" customWidth="1"/>
    <col min="3604" max="3604" width="6.7109375" style="65" customWidth="1"/>
    <col min="3605" max="3605" width="1" style="65" customWidth="1"/>
    <col min="3606" max="3606" width="6.7109375" style="65" customWidth="1"/>
    <col min="3607" max="3607" width="1" style="65" customWidth="1"/>
    <col min="3608" max="3608" width="6.7109375" style="65" customWidth="1"/>
    <col min="3609" max="3609" width="1" style="65" customWidth="1"/>
    <col min="3610" max="3610" width="6.7109375" style="65" customWidth="1"/>
    <col min="3611" max="3611" width="1" style="65" customWidth="1"/>
    <col min="3612" max="3612" width="6.7109375" style="65" customWidth="1"/>
    <col min="3613" max="3613" width="1" style="65" customWidth="1"/>
    <col min="3614" max="3615" width="6.7109375" style="65" customWidth="1"/>
    <col min="3616" max="3840" width="11.42578125" style="65"/>
    <col min="3841" max="3843" width="0" style="65" hidden="1" customWidth="1"/>
    <col min="3844" max="3844" width="3.28515625" style="65" customWidth="1"/>
    <col min="3845" max="3845" width="10.42578125" style="65" customWidth="1"/>
    <col min="3846" max="3846" width="67.5703125" style="65" bestFit="1" customWidth="1"/>
    <col min="3847" max="3847" width="4.85546875" style="65" bestFit="1" customWidth="1"/>
    <col min="3848" max="3848" width="10" style="65" bestFit="1" customWidth="1"/>
    <col min="3849" max="3849" width="6.7109375" style="65" bestFit="1" customWidth="1"/>
    <col min="3850" max="3850" width="6.85546875" style="65" bestFit="1" customWidth="1"/>
    <col min="3851" max="3851" width="7.28515625" style="65" customWidth="1"/>
    <col min="3852" max="3853" width="11.42578125" style="65"/>
    <col min="3854" max="3854" width="4.7109375" style="65" customWidth="1"/>
    <col min="3855" max="3855" width="5" style="65" customWidth="1"/>
    <col min="3856" max="3856" width="2.28515625" style="65" customWidth="1"/>
    <col min="3857" max="3857" width="26" style="65" customWidth="1"/>
    <col min="3858" max="3858" width="8" style="65" customWidth="1"/>
    <col min="3859" max="3859" width="1" style="65" customWidth="1"/>
    <col min="3860" max="3860" width="6.7109375" style="65" customWidth="1"/>
    <col min="3861" max="3861" width="1" style="65" customWidth="1"/>
    <col min="3862" max="3862" width="6.7109375" style="65" customWidth="1"/>
    <col min="3863" max="3863" width="1" style="65" customWidth="1"/>
    <col min="3864" max="3864" width="6.7109375" style="65" customWidth="1"/>
    <col min="3865" max="3865" width="1" style="65" customWidth="1"/>
    <col min="3866" max="3866" width="6.7109375" style="65" customWidth="1"/>
    <col min="3867" max="3867" width="1" style="65" customWidth="1"/>
    <col min="3868" max="3868" width="6.7109375" style="65" customWidth="1"/>
    <col min="3869" max="3869" width="1" style="65" customWidth="1"/>
    <col min="3870" max="3871" width="6.7109375" style="65" customWidth="1"/>
    <col min="3872" max="4096" width="11.42578125" style="65"/>
    <col min="4097" max="4099" width="0" style="65" hidden="1" customWidth="1"/>
    <col min="4100" max="4100" width="3.28515625" style="65" customWidth="1"/>
    <col min="4101" max="4101" width="10.42578125" style="65" customWidth="1"/>
    <col min="4102" max="4102" width="67.5703125" style="65" bestFit="1" customWidth="1"/>
    <col min="4103" max="4103" width="4.85546875" style="65" bestFit="1" customWidth="1"/>
    <col min="4104" max="4104" width="10" style="65" bestFit="1" customWidth="1"/>
    <col min="4105" max="4105" width="6.7109375" style="65" bestFit="1" customWidth="1"/>
    <col min="4106" max="4106" width="6.85546875" style="65" bestFit="1" customWidth="1"/>
    <col min="4107" max="4107" width="7.28515625" style="65" customWidth="1"/>
    <col min="4108" max="4109" width="11.42578125" style="65"/>
    <col min="4110" max="4110" width="4.7109375" style="65" customWidth="1"/>
    <col min="4111" max="4111" width="5" style="65" customWidth="1"/>
    <col min="4112" max="4112" width="2.28515625" style="65" customWidth="1"/>
    <col min="4113" max="4113" width="26" style="65" customWidth="1"/>
    <col min="4114" max="4114" width="8" style="65" customWidth="1"/>
    <col min="4115" max="4115" width="1" style="65" customWidth="1"/>
    <col min="4116" max="4116" width="6.7109375" style="65" customWidth="1"/>
    <col min="4117" max="4117" width="1" style="65" customWidth="1"/>
    <col min="4118" max="4118" width="6.7109375" style="65" customWidth="1"/>
    <col min="4119" max="4119" width="1" style="65" customWidth="1"/>
    <col min="4120" max="4120" width="6.7109375" style="65" customWidth="1"/>
    <col min="4121" max="4121" width="1" style="65" customWidth="1"/>
    <col min="4122" max="4122" width="6.7109375" style="65" customWidth="1"/>
    <col min="4123" max="4123" width="1" style="65" customWidth="1"/>
    <col min="4124" max="4124" width="6.7109375" style="65" customWidth="1"/>
    <col min="4125" max="4125" width="1" style="65" customWidth="1"/>
    <col min="4126" max="4127" width="6.7109375" style="65" customWidth="1"/>
    <col min="4128" max="4352" width="11.42578125" style="65"/>
    <col min="4353" max="4355" width="0" style="65" hidden="1" customWidth="1"/>
    <col min="4356" max="4356" width="3.28515625" style="65" customWidth="1"/>
    <col min="4357" max="4357" width="10.42578125" style="65" customWidth="1"/>
    <col min="4358" max="4358" width="67.5703125" style="65" bestFit="1" customWidth="1"/>
    <col min="4359" max="4359" width="4.85546875" style="65" bestFit="1" customWidth="1"/>
    <col min="4360" max="4360" width="10" style="65" bestFit="1" customWidth="1"/>
    <col min="4361" max="4361" width="6.7109375" style="65" bestFit="1" customWidth="1"/>
    <col min="4362" max="4362" width="6.85546875" style="65" bestFit="1" customWidth="1"/>
    <col min="4363" max="4363" width="7.28515625" style="65" customWidth="1"/>
    <col min="4364" max="4365" width="11.42578125" style="65"/>
    <col min="4366" max="4366" width="4.7109375" style="65" customWidth="1"/>
    <col min="4367" max="4367" width="5" style="65" customWidth="1"/>
    <col min="4368" max="4368" width="2.28515625" style="65" customWidth="1"/>
    <col min="4369" max="4369" width="26" style="65" customWidth="1"/>
    <col min="4370" max="4370" width="8" style="65" customWidth="1"/>
    <col min="4371" max="4371" width="1" style="65" customWidth="1"/>
    <col min="4372" max="4372" width="6.7109375" style="65" customWidth="1"/>
    <col min="4373" max="4373" width="1" style="65" customWidth="1"/>
    <col min="4374" max="4374" width="6.7109375" style="65" customWidth="1"/>
    <col min="4375" max="4375" width="1" style="65" customWidth="1"/>
    <col min="4376" max="4376" width="6.7109375" style="65" customWidth="1"/>
    <col min="4377" max="4377" width="1" style="65" customWidth="1"/>
    <col min="4378" max="4378" width="6.7109375" style="65" customWidth="1"/>
    <col min="4379" max="4379" width="1" style="65" customWidth="1"/>
    <col min="4380" max="4380" width="6.7109375" style="65" customWidth="1"/>
    <col min="4381" max="4381" width="1" style="65" customWidth="1"/>
    <col min="4382" max="4383" width="6.7109375" style="65" customWidth="1"/>
    <col min="4384" max="4608" width="11.42578125" style="65"/>
    <col min="4609" max="4611" width="0" style="65" hidden="1" customWidth="1"/>
    <col min="4612" max="4612" width="3.28515625" style="65" customWidth="1"/>
    <col min="4613" max="4613" width="10.42578125" style="65" customWidth="1"/>
    <col min="4614" max="4614" width="67.5703125" style="65" bestFit="1" customWidth="1"/>
    <col min="4615" max="4615" width="4.85546875" style="65" bestFit="1" customWidth="1"/>
    <col min="4616" max="4616" width="10" style="65" bestFit="1" customWidth="1"/>
    <col min="4617" max="4617" width="6.7109375" style="65" bestFit="1" customWidth="1"/>
    <col min="4618" max="4618" width="6.85546875" style="65" bestFit="1" customWidth="1"/>
    <col min="4619" max="4619" width="7.28515625" style="65" customWidth="1"/>
    <col min="4620" max="4621" width="11.42578125" style="65"/>
    <col min="4622" max="4622" width="4.7109375" style="65" customWidth="1"/>
    <col min="4623" max="4623" width="5" style="65" customWidth="1"/>
    <col min="4624" max="4624" width="2.28515625" style="65" customWidth="1"/>
    <col min="4625" max="4625" width="26" style="65" customWidth="1"/>
    <col min="4626" max="4626" width="8" style="65" customWidth="1"/>
    <col min="4627" max="4627" width="1" style="65" customWidth="1"/>
    <col min="4628" max="4628" width="6.7109375" style="65" customWidth="1"/>
    <col min="4629" max="4629" width="1" style="65" customWidth="1"/>
    <col min="4630" max="4630" width="6.7109375" style="65" customWidth="1"/>
    <col min="4631" max="4631" width="1" style="65" customWidth="1"/>
    <col min="4632" max="4632" width="6.7109375" style="65" customWidth="1"/>
    <col min="4633" max="4633" width="1" style="65" customWidth="1"/>
    <col min="4634" max="4634" width="6.7109375" style="65" customWidth="1"/>
    <col min="4635" max="4635" width="1" style="65" customWidth="1"/>
    <col min="4636" max="4636" width="6.7109375" style="65" customWidth="1"/>
    <col min="4637" max="4637" width="1" style="65" customWidth="1"/>
    <col min="4638" max="4639" width="6.7109375" style="65" customWidth="1"/>
    <col min="4640" max="4864" width="11.42578125" style="65"/>
    <col min="4865" max="4867" width="0" style="65" hidden="1" customWidth="1"/>
    <col min="4868" max="4868" width="3.28515625" style="65" customWidth="1"/>
    <col min="4869" max="4869" width="10.42578125" style="65" customWidth="1"/>
    <col min="4870" max="4870" width="67.5703125" style="65" bestFit="1" customWidth="1"/>
    <col min="4871" max="4871" width="4.85546875" style="65" bestFit="1" customWidth="1"/>
    <col min="4872" max="4872" width="10" style="65" bestFit="1" customWidth="1"/>
    <col min="4873" max="4873" width="6.7109375" style="65" bestFit="1" customWidth="1"/>
    <col min="4874" max="4874" width="6.85546875" style="65" bestFit="1" customWidth="1"/>
    <col min="4875" max="4875" width="7.28515625" style="65" customWidth="1"/>
    <col min="4876" max="4877" width="11.42578125" style="65"/>
    <col min="4878" max="4878" width="4.7109375" style="65" customWidth="1"/>
    <col min="4879" max="4879" width="5" style="65" customWidth="1"/>
    <col min="4880" max="4880" width="2.28515625" style="65" customWidth="1"/>
    <col min="4881" max="4881" width="26" style="65" customWidth="1"/>
    <col min="4882" max="4882" width="8" style="65" customWidth="1"/>
    <col min="4883" max="4883" width="1" style="65" customWidth="1"/>
    <col min="4884" max="4884" width="6.7109375" style="65" customWidth="1"/>
    <col min="4885" max="4885" width="1" style="65" customWidth="1"/>
    <col min="4886" max="4886" width="6.7109375" style="65" customWidth="1"/>
    <col min="4887" max="4887" width="1" style="65" customWidth="1"/>
    <col min="4888" max="4888" width="6.7109375" style="65" customWidth="1"/>
    <col min="4889" max="4889" width="1" style="65" customWidth="1"/>
    <col min="4890" max="4890" width="6.7109375" style="65" customWidth="1"/>
    <col min="4891" max="4891" width="1" style="65" customWidth="1"/>
    <col min="4892" max="4892" width="6.7109375" style="65" customWidth="1"/>
    <col min="4893" max="4893" width="1" style="65" customWidth="1"/>
    <col min="4894" max="4895" width="6.7109375" style="65" customWidth="1"/>
    <col min="4896" max="5120" width="11.42578125" style="65"/>
    <col min="5121" max="5123" width="0" style="65" hidden="1" customWidth="1"/>
    <col min="5124" max="5124" width="3.28515625" style="65" customWidth="1"/>
    <col min="5125" max="5125" width="10.42578125" style="65" customWidth="1"/>
    <col min="5126" max="5126" width="67.5703125" style="65" bestFit="1" customWidth="1"/>
    <col min="5127" max="5127" width="4.85546875" style="65" bestFit="1" customWidth="1"/>
    <col min="5128" max="5128" width="10" style="65" bestFit="1" customWidth="1"/>
    <col min="5129" max="5129" width="6.7109375" style="65" bestFit="1" customWidth="1"/>
    <col min="5130" max="5130" width="6.85546875" style="65" bestFit="1" customWidth="1"/>
    <col min="5131" max="5131" width="7.28515625" style="65" customWidth="1"/>
    <col min="5132" max="5133" width="11.42578125" style="65"/>
    <col min="5134" max="5134" width="4.7109375" style="65" customWidth="1"/>
    <col min="5135" max="5135" width="5" style="65" customWidth="1"/>
    <col min="5136" max="5136" width="2.28515625" style="65" customWidth="1"/>
    <col min="5137" max="5137" width="26" style="65" customWidth="1"/>
    <col min="5138" max="5138" width="8" style="65" customWidth="1"/>
    <col min="5139" max="5139" width="1" style="65" customWidth="1"/>
    <col min="5140" max="5140" width="6.7109375" style="65" customWidth="1"/>
    <col min="5141" max="5141" width="1" style="65" customWidth="1"/>
    <col min="5142" max="5142" width="6.7109375" style="65" customWidth="1"/>
    <col min="5143" max="5143" width="1" style="65" customWidth="1"/>
    <col min="5144" max="5144" width="6.7109375" style="65" customWidth="1"/>
    <col min="5145" max="5145" width="1" style="65" customWidth="1"/>
    <col min="5146" max="5146" width="6.7109375" style="65" customWidth="1"/>
    <col min="5147" max="5147" width="1" style="65" customWidth="1"/>
    <col min="5148" max="5148" width="6.7109375" style="65" customWidth="1"/>
    <col min="5149" max="5149" width="1" style="65" customWidth="1"/>
    <col min="5150" max="5151" width="6.7109375" style="65" customWidth="1"/>
    <col min="5152" max="5376" width="11.42578125" style="65"/>
    <col min="5377" max="5379" width="0" style="65" hidden="1" customWidth="1"/>
    <col min="5380" max="5380" width="3.28515625" style="65" customWidth="1"/>
    <col min="5381" max="5381" width="10.42578125" style="65" customWidth="1"/>
    <col min="5382" max="5382" width="67.5703125" style="65" bestFit="1" customWidth="1"/>
    <col min="5383" max="5383" width="4.85546875" style="65" bestFit="1" customWidth="1"/>
    <col min="5384" max="5384" width="10" style="65" bestFit="1" customWidth="1"/>
    <col min="5385" max="5385" width="6.7109375" style="65" bestFit="1" customWidth="1"/>
    <col min="5386" max="5386" width="6.85546875" style="65" bestFit="1" customWidth="1"/>
    <col min="5387" max="5387" width="7.28515625" style="65" customWidth="1"/>
    <col min="5388" max="5389" width="11.42578125" style="65"/>
    <col min="5390" max="5390" width="4.7109375" style="65" customWidth="1"/>
    <col min="5391" max="5391" width="5" style="65" customWidth="1"/>
    <col min="5392" max="5392" width="2.28515625" style="65" customWidth="1"/>
    <col min="5393" max="5393" width="26" style="65" customWidth="1"/>
    <col min="5394" max="5394" width="8" style="65" customWidth="1"/>
    <col min="5395" max="5395" width="1" style="65" customWidth="1"/>
    <col min="5396" max="5396" width="6.7109375" style="65" customWidth="1"/>
    <col min="5397" max="5397" width="1" style="65" customWidth="1"/>
    <col min="5398" max="5398" width="6.7109375" style="65" customWidth="1"/>
    <col min="5399" max="5399" width="1" style="65" customWidth="1"/>
    <col min="5400" max="5400" width="6.7109375" style="65" customWidth="1"/>
    <col min="5401" max="5401" width="1" style="65" customWidth="1"/>
    <col min="5402" max="5402" width="6.7109375" style="65" customWidth="1"/>
    <col min="5403" max="5403" width="1" style="65" customWidth="1"/>
    <col min="5404" max="5404" width="6.7109375" style="65" customWidth="1"/>
    <col min="5405" max="5405" width="1" style="65" customWidth="1"/>
    <col min="5406" max="5407" width="6.7109375" style="65" customWidth="1"/>
    <col min="5408" max="5632" width="11.42578125" style="65"/>
    <col min="5633" max="5635" width="0" style="65" hidden="1" customWidth="1"/>
    <col min="5636" max="5636" width="3.28515625" style="65" customWidth="1"/>
    <col min="5637" max="5637" width="10.42578125" style="65" customWidth="1"/>
    <col min="5638" max="5638" width="67.5703125" style="65" bestFit="1" customWidth="1"/>
    <col min="5639" max="5639" width="4.85546875" style="65" bestFit="1" customWidth="1"/>
    <col min="5640" max="5640" width="10" style="65" bestFit="1" customWidth="1"/>
    <col min="5641" max="5641" width="6.7109375" style="65" bestFit="1" customWidth="1"/>
    <col min="5642" max="5642" width="6.85546875" style="65" bestFit="1" customWidth="1"/>
    <col min="5643" max="5643" width="7.28515625" style="65" customWidth="1"/>
    <col min="5644" max="5645" width="11.42578125" style="65"/>
    <col min="5646" max="5646" width="4.7109375" style="65" customWidth="1"/>
    <col min="5647" max="5647" width="5" style="65" customWidth="1"/>
    <col min="5648" max="5648" width="2.28515625" style="65" customWidth="1"/>
    <col min="5649" max="5649" width="26" style="65" customWidth="1"/>
    <col min="5650" max="5650" width="8" style="65" customWidth="1"/>
    <col min="5651" max="5651" width="1" style="65" customWidth="1"/>
    <col min="5652" max="5652" width="6.7109375" style="65" customWidth="1"/>
    <col min="5653" max="5653" width="1" style="65" customWidth="1"/>
    <col min="5654" max="5654" width="6.7109375" style="65" customWidth="1"/>
    <col min="5655" max="5655" width="1" style="65" customWidth="1"/>
    <col min="5656" max="5656" width="6.7109375" style="65" customWidth="1"/>
    <col min="5657" max="5657" width="1" style="65" customWidth="1"/>
    <col min="5658" max="5658" width="6.7109375" style="65" customWidth="1"/>
    <col min="5659" max="5659" width="1" style="65" customWidth="1"/>
    <col min="5660" max="5660" width="6.7109375" style="65" customWidth="1"/>
    <col min="5661" max="5661" width="1" style="65" customWidth="1"/>
    <col min="5662" max="5663" width="6.7109375" style="65" customWidth="1"/>
    <col min="5664" max="5888" width="11.42578125" style="65"/>
    <col min="5889" max="5891" width="0" style="65" hidden="1" customWidth="1"/>
    <col min="5892" max="5892" width="3.28515625" style="65" customWidth="1"/>
    <col min="5893" max="5893" width="10.42578125" style="65" customWidth="1"/>
    <col min="5894" max="5894" width="67.5703125" style="65" bestFit="1" customWidth="1"/>
    <col min="5895" max="5895" width="4.85546875" style="65" bestFit="1" customWidth="1"/>
    <col min="5896" max="5896" width="10" style="65" bestFit="1" customWidth="1"/>
    <col min="5897" max="5897" width="6.7109375" style="65" bestFit="1" customWidth="1"/>
    <col min="5898" max="5898" width="6.85546875" style="65" bestFit="1" customWidth="1"/>
    <col min="5899" max="5899" width="7.28515625" style="65" customWidth="1"/>
    <col min="5900" max="5901" width="11.42578125" style="65"/>
    <col min="5902" max="5902" width="4.7109375" style="65" customWidth="1"/>
    <col min="5903" max="5903" width="5" style="65" customWidth="1"/>
    <col min="5904" max="5904" width="2.28515625" style="65" customWidth="1"/>
    <col min="5905" max="5905" width="26" style="65" customWidth="1"/>
    <col min="5906" max="5906" width="8" style="65" customWidth="1"/>
    <col min="5907" max="5907" width="1" style="65" customWidth="1"/>
    <col min="5908" max="5908" width="6.7109375" style="65" customWidth="1"/>
    <col min="5909" max="5909" width="1" style="65" customWidth="1"/>
    <col min="5910" max="5910" width="6.7109375" style="65" customWidth="1"/>
    <col min="5911" max="5911" width="1" style="65" customWidth="1"/>
    <col min="5912" max="5912" width="6.7109375" style="65" customWidth="1"/>
    <col min="5913" max="5913" width="1" style="65" customWidth="1"/>
    <col min="5914" max="5914" width="6.7109375" style="65" customWidth="1"/>
    <col min="5915" max="5915" width="1" style="65" customWidth="1"/>
    <col min="5916" max="5916" width="6.7109375" style="65" customWidth="1"/>
    <col min="5917" max="5917" width="1" style="65" customWidth="1"/>
    <col min="5918" max="5919" width="6.7109375" style="65" customWidth="1"/>
    <col min="5920" max="6144" width="11.42578125" style="65"/>
    <col min="6145" max="6147" width="0" style="65" hidden="1" customWidth="1"/>
    <col min="6148" max="6148" width="3.28515625" style="65" customWidth="1"/>
    <col min="6149" max="6149" width="10.42578125" style="65" customWidth="1"/>
    <col min="6150" max="6150" width="67.5703125" style="65" bestFit="1" customWidth="1"/>
    <col min="6151" max="6151" width="4.85546875" style="65" bestFit="1" customWidth="1"/>
    <col min="6152" max="6152" width="10" style="65" bestFit="1" customWidth="1"/>
    <col min="6153" max="6153" width="6.7109375" style="65" bestFit="1" customWidth="1"/>
    <col min="6154" max="6154" width="6.85546875" style="65" bestFit="1" customWidth="1"/>
    <col min="6155" max="6155" width="7.28515625" style="65" customWidth="1"/>
    <col min="6156" max="6157" width="11.42578125" style="65"/>
    <col min="6158" max="6158" width="4.7109375" style="65" customWidth="1"/>
    <col min="6159" max="6159" width="5" style="65" customWidth="1"/>
    <col min="6160" max="6160" width="2.28515625" style="65" customWidth="1"/>
    <col min="6161" max="6161" width="26" style="65" customWidth="1"/>
    <col min="6162" max="6162" width="8" style="65" customWidth="1"/>
    <col min="6163" max="6163" width="1" style="65" customWidth="1"/>
    <col min="6164" max="6164" width="6.7109375" style="65" customWidth="1"/>
    <col min="6165" max="6165" width="1" style="65" customWidth="1"/>
    <col min="6166" max="6166" width="6.7109375" style="65" customWidth="1"/>
    <col min="6167" max="6167" width="1" style="65" customWidth="1"/>
    <col min="6168" max="6168" width="6.7109375" style="65" customWidth="1"/>
    <col min="6169" max="6169" width="1" style="65" customWidth="1"/>
    <col min="6170" max="6170" width="6.7109375" style="65" customWidth="1"/>
    <col min="6171" max="6171" width="1" style="65" customWidth="1"/>
    <col min="6172" max="6172" width="6.7109375" style="65" customWidth="1"/>
    <col min="6173" max="6173" width="1" style="65" customWidth="1"/>
    <col min="6174" max="6175" width="6.7109375" style="65" customWidth="1"/>
    <col min="6176" max="6400" width="11.42578125" style="65"/>
    <col min="6401" max="6403" width="0" style="65" hidden="1" customWidth="1"/>
    <col min="6404" max="6404" width="3.28515625" style="65" customWidth="1"/>
    <col min="6405" max="6405" width="10.42578125" style="65" customWidth="1"/>
    <col min="6406" max="6406" width="67.5703125" style="65" bestFit="1" customWidth="1"/>
    <col min="6407" max="6407" width="4.85546875" style="65" bestFit="1" customWidth="1"/>
    <col min="6408" max="6408" width="10" style="65" bestFit="1" customWidth="1"/>
    <col min="6409" max="6409" width="6.7109375" style="65" bestFit="1" customWidth="1"/>
    <col min="6410" max="6410" width="6.85546875" style="65" bestFit="1" customWidth="1"/>
    <col min="6411" max="6411" width="7.28515625" style="65" customWidth="1"/>
    <col min="6412" max="6413" width="11.42578125" style="65"/>
    <col min="6414" max="6414" width="4.7109375" style="65" customWidth="1"/>
    <col min="6415" max="6415" width="5" style="65" customWidth="1"/>
    <col min="6416" max="6416" width="2.28515625" style="65" customWidth="1"/>
    <col min="6417" max="6417" width="26" style="65" customWidth="1"/>
    <col min="6418" max="6418" width="8" style="65" customWidth="1"/>
    <col min="6419" max="6419" width="1" style="65" customWidth="1"/>
    <col min="6420" max="6420" width="6.7109375" style="65" customWidth="1"/>
    <col min="6421" max="6421" width="1" style="65" customWidth="1"/>
    <col min="6422" max="6422" width="6.7109375" style="65" customWidth="1"/>
    <col min="6423" max="6423" width="1" style="65" customWidth="1"/>
    <col min="6424" max="6424" width="6.7109375" style="65" customWidth="1"/>
    <col min="6425" max="6425" width="1" style="65" customWidth="1"/>
    <col min="6426" max="6426" width="6.7109375" style="65" customWidth="1"/>
    <col min="6427" max="6427" width="1" style="65" customWidth="1"/>
    <col min="6428" max="6428" width="6.7109375" style="65" customWidth="1"/>
    <col min="6429" max="6429" width="1" style="65" customWidth="1"/>
    <col min="6430" max="6431" width="6.7109375" style="65" customWidth="1"/>
    <col min="6432" max="6656" width="11.42578125" style="65"/>
    <col min="6657" max="6659" width="0" style="65" hidden="1" customWidth="1"/>
    <col min="6660" max="6660" width="3.28515625" style="65" customWidth="1"/>
    <col min="6661" max="6661" width="10.42578125" style="65" customWidth="1"/>
    <col min="6662" max="6662" width="67.5703125" style="65" bestFit="1" customWidth="1"/>
    <col min="6663" max="6663" width="4.85546875" style="65" bestFit="1" customWidth="1"/>
    <col min="6664" max="6664" width="10" style="65" bestFit="1" customWidth="1"/>
    <col min="6665" max="6665" width="6.7109375" style="65" bestFit="1" customWidth="1"/>
    <col min="6666" max="6666" width="6.85546875" style="65" bestFit="1" customWidth="1"/>
    <col min="6667" max="6667" width="7.28515625" style="65" customWidth="1"/>
    <col min="6668" max="6669" width="11.42578125" style="65"/>
    <col min="6670" max="6670" width="4.7109375" style="65" customWidth="1"/>
    <col min="6671" max="6671" width="5" style="65" customWidth="1"/>
    <col min="6672" max="6672" width="2.28515625" style="65" customWidth="1"/>
    <col min="6673" max="6673" width="26" style="65" customWidth="1"/>
    <col min="6674" max="6674" width="8" style="65" customWidth="1"/>
    <col min="6675" max="6675" width="1" style="65" customWidth="1"/>
    <col min="6676" max="6676" width="6.7109375" style="65" customWidth="1"/>
    <col min="6677" max="6677" width="1" style="65" customWidth="1"/>
    <col min="6678" max="6678" width="6.7109375" style="65" customWidth="1"/>
    <col min="6679" max="6679" width="1" style="65" customWidth="1"/>
    <col min="6680" max="6680" width="6.7109375" style="65" customWidth="1"/>
    <col min="6681" max="6681" width="1" style="65" customWidth="1"/>
    <col min="6682" max="6682" width="6.7109375" style="65" customWidth="1"/>
    <col min="6683" max="6683" width="1" style="65" customWidth="1"/>
    <col min="6684" max="6684" width="6.7109375" style="65" customWidth="1"/>
    <col min="6685" max="6685" width="1" style="65" customWidth="1"/>
    <col min="6686" max="6687" width="6.7109375" style="65" customWidth="1"/>
    <col min="6688" max="6912" width="11.42578125" style="65"/>
    <col min="6913" max="6915" width="0" style="65" hidden="1" customWidth="1"/>
    <col min="6916" max="6916" width="3.28515625" style="65" customWidth="1"/>
    <col min="6917" max="6917" width="10.42578125" style="65" customWidth="1"/>
    <col min="6918" max="6918" width="67.5703125" style="65" bestFit="1" customWidth="1"/>
    <col min="6919" max="6919" width="4.85546875" style="65" bestFit="1" customWidth="1"/>
    <col min="6920" max="6920" width="10" style="65" bestFit="1" customWidth="1"/>
    <col min="6921" max="6921" width="6.7109375" style="65" bestFit="1" customWidth="1"/>
    <col min="6922" max="6922" width="6.85546875" style="65" bestFit="1" customWidth="1"/>
    <col min="6923" max="6923" width="7.28515625" style="65" customWidth="1"/>
    <col min="6924" max="6925" width="11.42578125" style="65"/>
    <col min="6926" max="6926" width="4.7109375" style="65" customWidth="1"/>
    <col min="6927" max="6927" width="5" style="65" customWidth="1"/>
    <col min="6928" max="6928" width="2.28515625" style="65" customWidth="1"/>
    <col min="6929" max="6929" width="26" style="65" customWidth="1"/>
    <col min="6930" max="6930" width="8" style="65" customWidth="1"/>
    <col min="6931" max="6931" width="1" style="65" customWidth="1"/>
    <col min="6932" max="6932" width="6.7109375" style="65" customWidth="1"/>
    <col min="6933" max="6933" width="1" style="65" customWidth="1"/>
    <col min="6934" max="6934" width="6.7109375" style="65" customWidth="1"/>
    <col min="6935" max="6935" width="1" style="65" customWidth="1"/>
    <col min="6936" max="6936" width="6.7109375" style="65" customWidth="1"/>
    <col min="6937" max="6937" width="1" style="65" customWidth="1"/>
    <col min="6938" max="6938" width="6.7109375" style="65" customWidth="1"/>
    <col min="6939" max="6939" width="1" style="65" customWidth="1"/>
    <col min="6940" max="6940" width="6.7109375" style="65" customWidth="1"/>
    <col min="6941" max="6941" width="1" style="65" customWidth="1"/>
    <col min="6942" max="6943" width="6.7109375" style="65" customWidth="1"/>
    <col min="6944" max="7168" width="11.42578125" style="65"/>
    <col min="7169" max="7171" width="0" style="65" hidden="1" customWidth="1"/>
    <col min="7172" max="7172" width="3.28515625" style="65" customWidth="1"/>
    <col min="7173" max="7173" width="10.42578125" style="65" customWidth="1"/>
    <col min="7174" max="7174" width="67.5703125" style="65" bestFit="1" customWidth="1"/>
    <col min="7175" max="7175" width="4.85546875" style="65" bestFit="1" customWidth="1"/>
    <col min="7176" max="7176" width="10" style="65" bestFit="1" customWidth="1"/>
    <col min="7177" max="7177" width="6.7109375" style="65" bestFit="1" customWidth="1"/>
    <col min="7178" max="7178" width="6.85546875" style="65" bestFit="1" customWidth="1"/>
    <col min="7179" max="7179" width="7.28515625" style="65" customWidth="1"/>
    <col min="7180" max="7181" width="11.42578125" style="65"/>
    <col min="7182" max="7182" width="4.7109375" style="65" customWidth="1"/>
    <col min="7183" max="7183" width="5" style="65" customWidth="1"/>
    <col min="7184" max="7184" width="2.28515625" style="65" customWidth="1"/>
    <col min="7185" max="7185" width="26" style="65" customWidth="1"/>
    <col min="7186" max="7186" width="8" style="65" customWidth="1"/>
    <col min="7187" max="7187" width="1" style="65" customWidth="1"/>
    <col min="7188" max="7188" width="6.7109375" style="65" customWidth="1"/>
    <col min="7189" max="7189" width="1" style="65" customWidth="1"/>
    <col min="7190" max="7190" width="6.7109375" style="65" customWidth="1"/>
    <col min="7191" max="7191" width="1" style="65" customWidth="1"/>
    <col min="7192" max="7192" width="6.7109375" style="65" customWidth="1"/>
    <col min="7193" max="7193" width="1" style="65" customWidth="1"/>
    <col min="7194" max="7194" width="6.7109375" style="65" customWidth="1"/>
    <col min="7195" max="7195" width="1" style="65" customWidth="1"/>
    <col min="7196" max="7196" width="6.7109375" style="65" customWidth="1"/>
    <col min="7197" max="7197" width="1" style="65" customWidth="1"/>
    <col min="7198" max="7199" width="6.7109375" style="65" customWidth="1"/>
    <col min="7200" max="7424" width="11.42578125" style="65"/>
    <col min="7425" max="7427" width="0" style="65" hidden="1" customWidth="1"/>
    <col min="7428" max="7428" width="3.28515625" style="65" customWidth="1"/>
    <col min="7429" max="7429" width="10.42578125" style="65" customWidth="1"/>
    <col min="7430" max="7430" width="67.5703125" style="65" bestFit="1" customWidth="1"/>
    <col min="7431" max="7431" width="4.85546875" style="65" bestFit="1" customWidth="1"/>
    <col min="7432" max="7432" width="10" style="65" bestFit="1" customWidth="1"/>
    <col min="7433" max="7433" width="6.7109375" style="65" bestFit="1" customWidth="1"/>
    <col min="7434" max="7434" width="6.85546875" style="65" bestFit="1" customWidth="1"/>
    <col min="7435" max="7435" width="7.28515625" style="65" customWidth="1"/>
    <col min="7436" max="7437" width="11.42578125" style="65"/>
    <col min="7438" max="7438" width="4.7109375" style="65" customWidth="1"/>
    <col min="7439" max="7439" width="5" style="65" customWidth="1"/>
    <col min="7440" max="7440" width="2.28515625" style="65" customWidth="1"/>
    <col min="7441" max="7441" width="26" style="65" customWidth="1"/>
    <col min="7442" max="7442" width="8" style="65" customWidth="1"/>
    <col min="7443" max="7443" width="1" style="65" customWidth="1"/>
    <col min="7444" max="7444" width="6.7109375" style="65" customWidth="1"/>
    <col min="7445" max="7445" width="1" style="65" customWidth="1"/>
    <col min="7446" max="7446" width="6.7109375" style="65" customWidth="1"/>
    <col min="7447" max="7447" width="1" style="65" customWidth="1"/>
    <col min="7448" max="7448" width="6.7109375" style="65" customWidth="1"/>
    <col min="7449" max="7449" width="1" style="65" customWidth="1"/>
    <col min="7450" max="7450" width="6.7109375" style="65" customWidth="1"/>
    <col min="7451" max="7451" width="1" style="65" customWidth="1"/>
    <col min="7452" max="7452" width="6.7109375" style="65" customWidth="1"/>
    <col min="7453" max="7453" width="1" style="65" customWidth="1"/>
    <col min="7454" max="7455" width="6.7109375" style="65" customWidth="1"/>
    <col min="7456" max="7680" width="11.42578125" style="65"/>
    <col min="7681" max="7683" width="0" style="65" hidden="1" customWidth="1"/>
    <col min="7684" max="7684" width="3.28515625" style="65" customWidth="1"/>
    <col min="7685" max="7685" width="10.42578125" style="65" customWidth="1"/>
    <col min="7686" max="7686" width="67.5703125" style="65" bestFit="1" customWidth="1"/>
    <col min="7687" max="7687" width="4.85546875" style="65" bestFit="1" customWidth="1"/>
    <col min="7688" max="7688" width="10" style="65" bestFit="1" customWidth="1"/>
    <col min="7689" max="7689" width="6.7109375" style="65" bestFit="1" customWidth="1"/>
    <col min="7690" max="7690" width="6.85546875" style="65" bestFit="1" customWidth="1"/>
    <col min="7691" max="7691" width="7.28515625" style="65" customWidth="1"/>
    <col min="7692" max="7693" width="11.42578125" style="65"/>
    <col min="7694" max="7694" width="4.7109375" style="65" customWidth="1"/>
    <col min="7695" max="7695" width="5" style="65" customWidth="1"/>
    <col min="7696" max="7696" width="2.28515625" style="65" customWidth="1"/>
    <col min="7697" max="7697" width="26" style="65" customWidth="1"/>
    <col min="7698" max="7698" width="8" style="65" customWidth="1"/>
    <col min="7699" max="7699" width="1" style="65" customWidth="1"/>
    <col min="7700" max="7700" width="6.7109375" style="65" customWidth="1"/>
    <col min="7701" max="7701" width="1" style="65" customWidth="1"/>
    <col min="7702" max="7702" width="6.7109375" style="65" customWidth="1"/>
    <col min="7703" max="7703" width="1" style="65" customWidth="1"/>
    <col min="7704" max="7704" width="6.7109375" style="65" customWidth="1"/>
    <col min="7705" max="7705" width="1" style="65" customWidth="1"/>
    <col min="7706" max="7706" width="6.7109375" style="65" customWidth="1"/>
    <col min="7707" max="7707" width="1" style="65" customWidth="1"/>
    <col min="7708" max="7708" width="6.7109375" style="65" customWidth="1"/>
    <col min="7709" max="7709" width="1" style="65" customWidth="1"/>
    <col min="7710" max="7711" width="6.7109375" style="65" customWidth="1"/>
    <col min="7712" max="7936" width="11.42578125" style="65"/>
    <col min="7937" max="7939" width="0" style="65" hidden="1" customWidth="1"/>
    <col min="7940" max="7940" width="3.28515625" style="65" customWidth="1"/>
    <col min="7941" max="7941" width="10.42578125" style="65" customWidth="1"/>
    <col min="7942" max="7942" width="67.5703125" style="65" bestFit="1" customWidth="1"/>
    <col min="7943" max="7943" width="4.85546875" style="65" bestFit="1" customWidth="1"/>
    <col min="7944" max="7944" width="10" style="65" bestFit="1" customWidth="1"/>
    <col min="7945" max="7945" width="6.7109375" style="65" bestFit="1" customWidth="1"/>
    <col min="7946" max="7946" width="6.85546875" style="65" bestFit="1" customWidth="1"/>
    <col min="7947" max="7947" width="7.28515625" style="65" customWidth="1"/>
    <col min="7948" max="7949" width="11.42578125" style="65"/>
    <col min="7950" max="7950" width="4.7109375" style="65" customWidth="1"/>
    <col min="7951" max="7951" width="5" style="65" customWidth="1"/>
    <col min="7952" max="7952" width="2.28515625" style="65" customWidth="1"/>
    <col min="7953" max="7953" width="26" style="65" customWidth="1"/>
    <col min="7954" max="7954" width="8" style="65" customWidth="1"/>
    <col min="7955" max="7955" width="1" style="65" customWidth="1"/>
    <col min="7956" max="7956" width="6.7109375" style="65" customWidth="1"/>
    <col min="7957" max="7957" width="1" style="65" customWidth="1"/>
    <col min="7958" max="7958" width="6.7109375" style="65" customWidth="1"/>
    <col min="7959" max="7959" width="1" style="65" customWidth="1"/>
    <col min="7960" max="7960" width="6.7109375" style="65" customWidth="1"/>
    <col min="7961" max="7961" width="1" style="65" customWidth="1"/>
    <col min="7962" max="7962" width="6.7109375" style="65" customWidth="1"/>
    <col min="7963" max="7963" width="1" style="65" customWidth="1"/>
    <col min="7964" max="7964" width="6.7109375" style="65" customWidth="1"/>
    <col min="7965" max="7965" width="1" style="65" customWidth="1"/>
    <col min="7966" max="7967" width="6.7109375" style="65" customWidth="1"/>
    <col min="7968" max="8192" width="11.42578125" style="65"/>
    <col min="8193" max="8195" width="0" style="65" hidden="1" customWidth="1"/>
    <col min="8196" max="8196" width="3.28515625" style="65" customWidth="1"/>
    <col min="8197" max="8197" width="10.42578125" style="65" customWidth="1"/>
    <col min="8198" max="8198" width="67.5703125" style="65" bestFit="1" customWidth="1"/>
    <col min="8199" max="8199" width="4.85546875" style="65" bestFit="1" customWidth="1"/>
    <col min="8200" max="8200" width="10" style="65" bestFit="1" customWidth="1"/>
    <col min="8201" max="8201" width="6.7109375" style="65" bestFit="1" customWidth="1"/>
    <col min="8202" max="8202" width="6.85546875" style="65" bestFit="1" customWidth="1"/>
    <col min="8203" max="8203" width="7.28515625" style="65" customWidth="1"/>
    <col min="8204" max="8205" width="11.42578125" style="65"/>
    <col min="8206" max="8206" width="4.7109375" style="65" customWidth="1"/>
    <col min="8207" max="8207" width="5" style="65" customWidth="1"/>
    <col min="8208" max="8208" width="2.28515625" style="65" customWidth="1"/>
    <col min="8209" max="8209" width="26" style="65" customWidth="1"/>
    <col min="8210" max="8210" width="8" style="65" customWidth="1"/>
    <col min="8211" max="8211" width="1" style="65" customWidth="1"/>
    <col min="8212" max="8212" width="6.7109375" style="65" customWidth="1"/>
    <col min="8213" max="8213" width="1" style="65" customWidth="1"/>
    <col min="8214" max="8214" width="6.7109375" style="65" customWidth="1"/>
    <col min="8215" max="8215" width="1" style="65" customWidth="1"/>
    <col min="8216" max="8216" width="6.7109375" style="65" customWidth="1"/>
    <col min="8217" max="8217" width="1" style="65" customWidth="1"/>
    <col min="8218" max="8218" width="6.7109375" style="65" customWidth="1"/>
    <col min="8219" max="8219" width="1" style="65" customWidth="1"/>
    <col min="8220" max="8220" width="6.7109375" style="65" customWidth="1"/>
    <col min="8221" max="8221" width="1" style="65" customWidth="1"/>
    <col min="8222" max="8223" width="6.7109375" style="65" customWidth="1"/>
    <col min="8224" max="8448" width="11.42578125" style="65"/>
    <col min="8449" max="8451" width="0" style="65" hidden="1" customWidth="1"/>
    <col min="8452" max="8452" width="3.28515625" style="65" customWidth="1"/>
    <col min="8453" max="8453" width="10.42578125" style="65" customWidth="1"/>
    <col min="8454" max="8454" width="67.5703125" style="65" bestFit="1" customWidth="1"/>
    <col min="8455" max="8455" width="4.85546875" style="65" bestFit="1" customWidth="1"/>
    <col min="8456" max="8456" width="10" style="65" bestFit="1" customWidth="1"/>
    <col min="8457" max="8457" width="6.7109375" style="65" bestFit="1" customWidth="1"/>
    <col min="8458" max="8458" width="6.85546875" style="65" bestFit="1" customWidth="1"/>
    <col min="8459" max="8459" width="7.28515625" style="65" customWidth="1"/>
    <col min="8460" max="8461" width="11.42578125" style="65"/>
    <col min="8462" max="8462" width="4.7109375" style="65" customWidth="1"/>
    <col min="8463" max="8463" width="5" style="65" customWidth="1"/>
    <col min="8464" max="8464" width="2.28515625" style="65" customWidth="1"/>
    <col min="8465" max="8465" width="26" style="65" customWidth="1"/>
    <col min="8466" max="8466" width="8" style="65" customWidth="1"/>
    <col min="8467" max="8467" width="1" style="65" customWidth="1"/>
    <col min="8468" max="8468" width="6.7109375" style="65" customWidth="1"/>
    <col min="8469" max="8469" width="1" style="65" customWidth="1"/>
    <col min="8470" max="8470" width="6.7109375" style="65" customWidth="1"/>
    <col min="8471" max="8471" width="1" style="65" customWidth="1"/>
    <col min="8472" max="8472" width="6.7109375" style="65" customWidth="1"/>
    <col min="8473" max="8473" width="1" style="65" customWidth="1"/>
    <col min="8474" max="8474" width="6.7109375" style="65" customWidth="1"/>
    <col min="8475" max="8475" width="1" style="65" customWidth="1"/>
    <col min="8476" max="8476" width="6.7109375" style="65" customWidth="1"/>
    <col min="8477" max="8477" width="1" style="65" customWidth="1"/>
    <col min="8478" max="8479" width="6.7109375" style="65" customWidth="1"/>
    <col min="8480" max="8704" width="11.42578125" style="65"/>
    <col min="8705" max="8707" width="0" style="65" hidden="1" customWidth="1"/>
    <col min="8708" max="8708" width="3.28515625" style="65" customWidth="1"/>
    <col min="8709" max="8709" width="10.42578125" style="65" customWidth="1"/>
    <col min="8710" max="8710" width="67.5703125" style="65" bestFit="1" customWidth="1"/>
    <col min="8711" max="8711" width="4.85546875" style="65" bestFit="1" customWidth="1"/>
    <col min="8712" max="8712" width="10" style="65" bestFit="1" customWidth="1"/>
    <col min="8713" max="8713" width="6.7109375" style="65" bestFit="1" customWidth="1"/>
    <col min="8714" max="8714" width="6.85546875" style="65" bestFit="1" customWidth="1"/>
    <col min="8715" max="8715" width="7.28515625" style="65" customWidth="1"/>
    <col min="8716" max="8717" width="11.42578125" style="65"/>
    <col min="8718" max="8718" width="4.7109375" style="65" customWidth="1"/>
    <col min="8719" max="8719" width="5" style="65" customWidth="1"/>
    <col min="8720" max="8720" width="2.28515625" style="65" customWidth="1"/>
    <col min="8721" max="8721" width="26" style="65" customWidth="1"/>
    <col min="8722" max="8722" width="8" style="65" customWidth="1"/>
    <col min="8723" max="8723" width="1" style="65" customWidth="1"/>
    <col min="8724" max="8724" width="6.7109375" style="65" customWidth="1"/>
    <col min="8725" max="8725" width="1" style="65" customWidth="1"/>
    <col min="8726" max="8726" width="6.7109375" style="65" customWidth="1"/>
    <col min="8727" max="8727" width="1" style="65" customWidth="1"/>
    <col min="8728" max="8728" width="6.7109375" style="65" customWidth="1"/>
    <col min="8729" max="8729" width="1" style="65" customWidth="1"/>
    <col min="8730" max="8730" width="6.7109375" style="65" customWidth="1"/>
    <col min="8731" max="8731" width="1" style="65" customWidth="1"/>
    <col min="8732" max="8732" width="6.7109375" style="65" customWidth="1"/>
    <col min="8733" max="8733" width="1" style="65" customWidth="1"/>
    <col min="8734" max="8735" width="6.7109375" style="65" customWidth="1"/>
    <col min="8736" max="8960" width="11.42578125" style="65"/>
    <col min="8961" max="8963" width="0" style="65" hidden="1" customWidth="1"/>
    <col min="8964" max="8964" width="3.28515625" style="65" customWidth="1"/>
    <col min="8965" max="8965" width="10.42578125" style="65" customWidth="1"/>
    <col min="8966" max="8966" width="67.5703125" style="65" bestFit="1" customWidth="1"/>
    <col min="8967" max="8967" width="4.85546875" style="65" bestFit="1" customWidth="1"/>
    <col min="8968" max="8968" width="10" style="65" bestFit="1" customWidth="1"/>
    <col min="8969" max="8969" width="6.7109375" style="65" bestFit="1" customWidth="1"/>
    <col min="8970" max="8970" width="6.85546875" style="65" bestFit="1" customWidth="1"/>
    <col min="8971" max="8971" width="7.28515625" style="65" customWidth="1"/>
    <col min="8972" max="8973" width="11.42578125" style="65"/>
    <col min="8974" max="8974" width="4.7109375" style="65" customWidth="1"/>
    <col min="8975" max="8975" width="5" style="65" customWidth="1"/>
    <col min="8976" max="8976" width="2.28515625" style="65" customWidth="1"/>
    <col min="8977" max="8977" width="26" style="65" customWidth="1"/>
    <col min="8978" max="8978" width="8" style="65" customWidth="1"/>
    <col min="8979" max="8979" width="1" style="65" customWidth="1"/>
    <col min="8980" max="8980" width="6.7109375" style="65" customWidth="1"/>
    <col min="8981" max="8981" width="1" style="65" customWidth="1"/>
    <col min="8982" max="8982" width="6.7109375" style="65" customWidth="1"/>
    <col min="8983" max="8983" width="1" style="65" customWidth="1"/>
    <col min="8984" max="8984" width="6.7109375" style="65" customWidth="1"/>
    <col min="8985" max="8985" width="1" style="65" customWidth="1"/>
    <col min="8986" max="8986" width="6.7109375" style="65" customWidth="1"/>
    <col min="8987" max="8987" width="1" style="65" customWidth="1"/>
    <col min="8988" max="8988" width="6.7109375" style="65" customWidth="1"/>
    <col min="8989" max="8989" width="1" style="65" customWidth="1"/>
    <col min="8990" max="8991" width="6.7109375" style="65" customWidth="1"/>
    <col min="8992" max="9216" width="11.42578125" style="65"/>
    <col min="9217" max="9219" width="0" style="65" hidden="1" customWidth="1"/>
    <col min="9220" max="9220" width="3.28515625" style="65" customWidth="1"/>
    <col min="9221" max="9221" width="10.42578125" style="65" customWidth="1"/>
    <col min="9222" max="9222" width="67.5703125" style="65" bestFit="1" customWidth="1"/>
    <col min="9223" max="9223" width="4.85546875" style="65" bestFit="1" customWidth="1"/>
    <col min="9224" max="9224" width="10" style="65" bestFit="1" customWidth="1"/>
    <col min="9225" max="9225" width="6.7109375" style="65" bestFit="1" customWidth="1"/>
    <col min="9226" max="9226" width="6.85546875" style="65" bestFit="1" customWidth="1"/>
    <col min="9227" max="9227" width="7.28515625" style="65" customWidth="1"/>
    <col min="9228" max="9229" width="11.42578125" style="65"/>
    <col min="9230" max="9230" width="4.7109375" style="65" customWidth="1"/>
    <col min="9231" max="9231" width="5" style="65" customWidth="1"/>
    <col min="9232" max="9232" width="2.28515625" style="65" customWidth="1"/>
    <col min="9233" max="9233" width="26" style="65" customWidth="1"/>
    <col min="9234" max="9234" width="8" style="65" customWidth="1"/>
    <col min="9235" max="9235" width="1" style="65" customWidth="1"/>
    <col min="9236" max="9236" width="6.7109375" style="65" customWidth="1"/>
    <col min="9237" max="9237" width="1" style="65" customWidth="1"/>
    <col min="9238" max="9238" width="6.7109375" style="65" customWidth="1"/>
    <col min="9239" max="9239" width="1" style="65" customWidth="1"/>
    <col min="9240" max="9240" width="6.7109375" style="65" customWidth="1"/>
    <col min="9241" max="9241" width="1" style="65" customWidth="1"/>
    <col min="9242" max="9242" width="6.7109375" style="65" customWidth="1"/>
    <col min="9243" max="9243" width="1" style="65" customWidth="1"/>
    <col min="9244" max="9244" width="6.7109375" style="65" customWidth="1"/>
    <col min="9245" max="9245" width="1" style="65" customWidth="1"/>
    <col min="9246" max="9247" width="6.7109375" style="65" customWidth="1"/>
    <col min="9248" max="9472" width="11.42578125" style="65"/>
    <col min="9473" max="9475" width="0" style="65" hidden="1" customWidth="1"/>
    <col min="9476" max="9476" width="3.28515625" style="65" customWidth="1"/>
    <col min="9477" max="9477" width="10.42578125" style="65" customWidth="1"/>
    <col min="9478" max="9478" width="67.5703125" style="65" bestFit="1" customWidth="1"/>
    <col min="9479" max="9479" width="4.85546875" style="65" bestFit="1" customWidth="1"/>
    <col min="9480" max="9480" width="10" style="65" bestFit="1" customWidth="1"/>
    <col min="9481" max="9481" width="6.7109375" style="65" bestFit="1" customWidth="1"/>
    <col min="9482" max="9482" width="6.85546875" style="65" bestFit="1" customWidth="1"/>
    <col min="9483" max="9483" width="7.28515625" style="65" customWidth="1"/>
    <col min="9484" max="9485" width="11.42578125" style="65"/>
    <col min="9486" max="9486" width="4.7109375" style="65" customWidth="1"/>
    <col min="9487" max="9487" width="5" style="65" customWidth="1"/>
    <col min="9488" max="9488" width="2.28515625" style="65" customWidth="1"/>
    <col min="9489" max="9489" width="26" style="65" customWidth="1"/>
    <col min="9490" max="9490" width="8" style="65" customWidth="1"/>
    <col min="9491" max="9491" width="1" style="65" customWidth="1"/>
    <col min="9492" max="9492" width="6.7109375" style="65" customWidth="1"/>
    <col min="9493" max="9493" width="1" style="65" customWidth="1"/>
    <col min="9494" max="9494" width="6.7109375" style="65" customWidth="1"/>
    <col min="9495" max="9495" width="1" style="65" customWidth="1"/>
    <col min="9496" max="9496" width="6.7109375" style="65" customWidth="1"/>
    <col min="9497" max="9497" width="1" style="65" customWidth="1"/>
    <col min="9498" max="9498" width="6.7109375" style="65" customWidth="1"/>
    <col min="9499" max="9499" width="1" style="65" customWidth="1"/>
    <col min="9500" max="9500" width="6.7109375" style="65" customWidth="1"/>
    <col min="9501" max="9501" width="1" style="65" customWidth="1"/>
    <col min="9502" max="9503" width="6.7109375" style="65" customWidth="1"/>
    <col min="9504" max="9728" width="11.42578125" style="65"/>
    <col min="9729" max="9731" width="0" style="65" hidden="1" customWidth="1"/>
    <col min="9732" max="9732" width="3.28515625" style="65" customWidth="1"/>
    <col min="9733" max="9733" width="10.42578125" style="65" customWidth="1"/>
    <col min="9734" max="9734" width="67.5703125" style="65" bestFit="1" customWidth="1"/>
    <col min="9735" max="9735" width="4.85546875" style="65" bestFit="1" customWidth="1"/>
    <col min="9736" max="9736" width="10" style="65" bestFit="1" customWidth="1"/>
    <col min="9737" max="9737" width="6.7109375" style="65" bestFit="1" customWidth="1"/>
    <col min="9738" max="9738" width="6.85546875" style="65" bestFit="1" customWidth="1"/>
    <col min="9739" max="9739" width="7.28515625" style="65" customWidth="1"/>
    <col min="9740" max="9741" width="11.42578125" style="65"/>
    <col min="9742" max="9742" width="4.7109375" style="65" customWidth="1"/>
    <col min="9743" max="9743" width="5" style="65" customWidth="1"/>
    <col min="9744" max="9744" width="2.28515625" style="65" customWidth="1"/>
    <col min="9745" max="9745" width="26" style="65" customWidth="1"/>
    <col min="9746" max="9746" width="8" style="65" customWidth="1"/>
    <col min="9747" max="9747" width="1" style="65" customWidth="1"/>
    <col min="9748" max="9748" width="6.7109375" style="65" customWidth="1"/>
    <col min="9749" max="9749" width="1" style="65" customWidth="1"/>
    <col min="9750" max="9750" width="6.7109375" style="65" customWidth="1"/>
    <col min="9751" max="9751" width="1" style="65" customWidth="1"/>
    <col min="9752" max="9752" width="6.7109375" style="65" customWidth="1"/>
    <col min="9753" max="9753" width="1" style="65" customWidth="1"/>
    <col min="9754" max="9754" width="6.7109375" style="65" customWidth="1"/>
    <col min="9755" max="9755" width="1" style="65" customWidth="1"/>
    <col min="9756" max="9756" width="6.7109375" style="65" customWidth="1"/>
    <col min="9757" max="9757" width="1" style="65" customWidth="1"/>
    <col min="9758" max="9759" width="6.7109375" style="65" customWidth="1"/>
    <col min="9760" max="9984" width="11.42578125" style="65"/>
    <col min="9985" max="9987" width="0" style="65" hidden="1" customWidth="1"/>
    <col min="9988" max="9988" width="3.28515625" style="65" customWidth="1"/>
    <col min="9989" max="9989" width="10.42578125" style="65" customWidth="1"/>
    <col min="9990" max="9990" width="67.5703125" style="65" bestFit="1" customWidth="1"/>
    <col min="9991" max="9991" width="4.85546875" style="65" bestFit="1" customWidth="1"/>
    <col min="9992" max="9992" width="10" style="65" bestFit="1" customWidth="1"/>
    <col min="9993" max="9993" width="6.7109375" style="65" bestFit="1" customWidth="1"/>
    <col min="9994" max="9994" width="6.85546875" style="65" bestFit="1" customWidth="1"/>
    <col min="9995" max="9995" width="7.28515625" style="65" customWidth="1"/>
    <col min="9996" max="9997" width="11.42578125" style="65"/>
    <col min="9998" max="9998" width="4.7109375" style="65" customWidth="1"/>
    <col min="9999" max="9999" width="5" style="65" customWidth="1"/>
    <col min="10000" max="10000" width="2.28515625" style="65" customWidth="1"/>
    <col min="10001" max="10001" width="26" style="65" customWidth="1"/>
    <col min="10002" max="10002" width="8" style="65" customWidth="1"/>
    <col min="10003" max="10003" width="1" style="65" customWidth="1"/>
    <col min="10004" max="10004" width="6.7109375" style="65" customWidth="1"/>
    <col min="10005" max="10005" width="1" style="65" customWidth="1"/>
    <col min="10006" max="10006" width="6.7109375" style="65" customWidth="1"/>
    <col min="10007" max="10007" width="1" style="65" customWidth="1"/>
    <col min="10008" max="10008" width="6.7109375" style="65" customWidth="1"/>
    <col min="10009" max="10009" width="1" style="65" customWidth="1"/>
    <col min="10010" max="10010" width="6.7109375" style="65" customWidth="1"/>
    <col min="10011" max="10011" width="1" style="65" customWidth="1"/>
    <col min="10012" max="10012" width="6.7109375" style="65" customWidth="1"/>
    <col min="10013" max="10013" width="1" style="65" customWidth="1"/>
    <col min="10014" max="10015" width="6.7109375" style="65" customWidth="1"/>
    <col min="10016" max="10240" width="11.42578125" style="65"/>
    <col min="10241" max="10243" width="0" style="65" hidden="1" customWidth="1"/>
    <col min="10244" max="10244" width="3.28515625" style="65" customWidth="1"/>
    <col min="10245" max="10245" width="10.42578125" style="65" customWidth="1"/>
    <col min="10246" max="10246" width="67.5703125" style="65" bestFit="1" customWidth="1"/>
    <col min="10247" max="10247" width="4.85546875" style="65" bestFit="1" customWidth="1"/>
    <col min="10248" max="10248" width="10" style="65" bestFit="1" customWidth="1"/>
    <col min="10249" max="10249" width="6.7109375" style="65" bestFit="1" customWidth="1"/>
    <col min="10250" max="10250" width="6.85546875" style="65" bestFit="1" customWidth="1"/>
    <col min="10251" max="10251" width="7.28515625" style="65" customWidth="1"/>
    <col min="10252" max="10253" width="11.42578125" style="65"/>
    <col min="10254" max="10254" width="4.7109375" style="65" customWidth="1"/>
    <col min="10255" max="10255" width="5" style="65" customWidth="1"/>
    <col min="10256" max="10256" width="2.28515625" style="65" customWidth="1"/>
    <col min="10257" max="10257" width="26" style="65" customWidth="1"/>
    <col min="10258" max="10258" width="8" style="65" customWidth="1"/>
    <col min="10259" max="10259" width="1" style="65" customWidth="1"/>
    <col min="10260" max="10260" width="6.7109375" style="65" customWidth="1"/>
    <col min="10261" max="10261" width="1" style="65" customWidth="1"/>
    <col min="10262" max="10262" width="6.7109375" style="65" customWidth="1"/>
    <col min="10263" max="10263" width="1" style="65" customWidth="1"/>
    <col min="10264" max="10264" width="6.7109375" style="65" customWidth="1"/>
    <col min="10265" max="10265" width="1" style="65" customWidth="1"/>
    <col min="10266" max="10266" width="6.7109375" style="65" customWidth="1"/>
    <col min="10267" max="10267" width="1" style="65" customWidth="1"/>
    <col min="10268" max="10268" width="6.7109375" style="65" customWidth="1"/>
    <col min="10269" max="10269" width="1" style="65" customWidth="1"/>
    <col min="10270" max="10271" width="6.7109375" style="65" customWidth="1"/>
    <col min="10272" max="10496" width="11.42578125" style="65"/>
    <col min="10497" max="10499" width="0" style="65" hidden="1" customWidth="1"/>
    <col min="10500" max="10500" width="3.28515625" style="65" customWidth="1"/>
    <col min="10501" max="10501" width="10.42578125" style="65" customWidth="1"/>
    <col min="10502" max="10502" width="67.5703125" style="65" bestFit="1" customWidth="1"/>
    <col min="10503" max="10503" width="4.85546875" style="65" bestFit="1" customWidth="1"/>
    <col min="10504" max="10504" width="10" style="65" bestFit="1" customWidth="1"/>
    <col min="10505" max="10505" width="6.7109375" style="65" bestFit="1" customWidth="1"/>
    <col min="10506" max="10506" width="6.85546875" style="65" bestFit="1" customWidth="1"/>
    <col min="10507" max="10507" width="7.28515625" style="65" customWidth="1"/>
    <col min="10508" max="10509" width="11.42578125" style="65"/>
    <col min="10510" max="10510" width="4.7109375" style="65" customWidth="1"/>
    <col min="10511" max="10511" width="5" style="65" customWidth="1"/>
    <col min="10512" max="10512" width="2.28515625" style="65" customWidth="1"/>
    <col min="10513" max="10513" width="26" style="65" customWidth="1"/>
    <col min="10514" max="10514" width="8" style="65" customWidth="1"/>
    <col min="10515" max="10515" width="1" style="65" customWidth="1"/>
    <col min="10516" max="10516" width="6.7109375" style="65" customWidth="1"/>
    <col min="10517" max="10517" width="1" style="65" customWidth="1"/>
    <col min="10518" max="10518" width="6.7109375" style="65" customWidth="1"/>
    <col min="10519" max="10519" width="1" style="65" customWidth="1"/>
    <col min="10520" max="10520" width="6.7109375" style="65" customWidth="1"/>
    <col min="10521" max="10521" width="1" style="65" customWidth="1"/>
    <col min="10522" max="10522" width="6.7109375" style="65" customWidth="1"/>
    <col min="10523" max="10523" width="1" style="65" customWidth="1"/>
    <col min="10524" max="10524" width="6.7109375" style="65" customWidth="1"/>
    <col min="10525" max="10525" width="1" style="65" customWidth="1"/>
    <col min="10526" max="10527" width="6.7109375" style="65" customWidth="1"/>
    <col min="10528" max="10752" width="11.42578125" style="65"/>
    <col min="10753" max="10755" width="0" style="65" hidden="1" customWidth="1"/>
    <col min="10756" max="10756" width="3.28515625" style="65" customWidth="1"/>
    <col min="10757" max="10757" width="10.42578125" style="65" customWidth="1"/>
    <col min="10758" max="10758" width="67.5703125" style="65" bestFit="1" customWidth="1"/>
    <col min="10759" max="10759" width="4.85546875" style="65" bestFit="1" customWidth="1"/>
    <col min="10760" max="10760" width="10" style="65" bestFit="1" customWidth="1"/>
    <col min="10761" max="10761" width="6.7109375" style="65" bestFit="1" customWidth="1"/>
    <col min="10762" max="10762" width="6.85546875" style="65" bestFit="1" customWidth="1"/>
    <col min="10763" max="10763" width="7.28515625" style="65" customWidth="1"/>
    <col min="10764" max="10765" width="11.42578125" style="65"/>
    <col min="10766" max="10766" width="4.7109375" style="65" customWidth="1"/>
    <col min="10767" max="10767" width="5" style="65" customWidth="1"/>
    <col min="10768" max="10768" width="2.28515625" style="65" customWidth="1"/>
    <col min="10769" max="10769" width="26" style="65" customWidth="1"/>
    <col min="10770" max="10770" width="8" style="65" customWidth="1"/>
    <col min="10771" max="10771" width="1" style="65" customWidth="1"/>
    <col min="10772" max="10772" width="6.7109375" style="65" customWidth="1"/>
    <col min="10773" max="10773" width="1" style="65" customWidth="1"/>
    <col min="10774" max="10774" width="6.7109375" style="65" customWidth="1"/>
    <col min="10775" max="10775" width="1" style="65" customWidth="1"/>
    <col min="10776" max="10776" width="6.7109375" style="65" customWidth="1"/>
    <col min="10777" max="10777" width="1" style="65" customWidth="1"/>
    <col min="10778" max="10778" width="6.7109375" style="65" customWidth="1"/>
    <col min="10779" max="10779" width="1" style="65" customWidth="1"/>
    <col min="10780" max="10780" width="6.7109375" style="65" customWidth="1"/>
    <col min="10781" max="10781" width="1" style="65" customWidth="1"/>
    <col min="10782" max="10783" width="6.7109375" style="65" customWidth="1"/>
    <col min="10784" max="11008" width="11.42578125" style="65"/>
    <col min="11009" max="11011" width="0" style="65" hidden="1" customWidth="1"/>
    <col min="11012" max="11012" width="3.28515625" style="65" customWidth="1"/>
    <col min="11013" max="11013" width="10.42578125" style="65" customWidth="1"/>
    <col min="11014" max="11014" width="67.5703125" style="65" bestFit="1" customWidth="1"/>
    <col min="11015" max="11015" width="4.85546875" style="65" bestFit="1" customWidth="1"/>
    <col min="11016" max="11016" width="10" style="65" bestFit="1" customWidth="1"/>
    <col min="11017" max="11017" width="6.7109375" style="65" bestFit="1" customWidth="1"/>
    <col min="11018" max="11018" width="6.85546875" style="65" bestFit="1" customWidth="1"/>
    <col min="11019" max="11019" width="7.28515625" style="65" customWidth="1"/>
    <col min="11020" max="11021" width="11.42578125" style="65"/>
    <col min="11022" max="11022" width="4.7109375" style="65" customWidth="1"/>
    <col min="11023" max="11023" width="5" style="65" customWidth="1"/>
    <col min="11024" max="11024" width="2.28515625" style="65" customWidth="1"/>
    <col min="11025" max="11025" width="26" style="65" customWidth="1"/>
    <col min="11026" max="11026" width="8" style="65" customWidth="1"/>
    <col min="11027" max="11027" width="1" style="65" customWidth="1"/>
    <col min="11028" max="11028" width="6.7109375" style="65" customWidth="1"/>
    <col min="11029" max="11029" width="1" style="65" customWidth="1"/>
    <col min="11030" max="11030" width="6.7109375" style="65" customWidth="1"/>
    <col min="11031" max="11031" width="1" style="65" customWidth="1"/>
    <col min="11032" max="11032" width="6.7109375" style="65" customWidth="1"/>
    <col min="11033" max="11033" width="1" style="65" customWidth="1"/>
    <col min="11034" max="11034" width="6.7109375" style="65" customWidth="1"/>
    <col min="11035" max="11035" width="1" style="65" customWidth="1"/>
    <col min="11036" max="11036" width="6.7109375" style="65" customWidth="1"/>
    <col min="11037" max="11037" width="1" style="65" customWidth="1"/>
    <col min="11038" max="11039" width="6.7109375" style="65" customWidth="1"/>
    <col min="11040" max="11264" width="11.42578125" style="65"/>
    <col min="11265" max="11267" width="0" style="65" hidden="1" customWidth="1"/>
    <col min="11268" max="11268" width="3.28515625" style="65" customWidth="1"/>
    <col min="11269" max="11269" width="10.42578125" style="65" customWidth="1"/>
    <col min="11270" max="11270" width="67.5703125" style="65" bestFit="1" customWidth="1"/>
    <col min="11271" max="11271" width="4.85546875" style="65" bestFit="1" customWidth="1"/>
    <col min="11272" max="11272" width="10" style="65" bestFit="1" customWidth="1"/>
    <col min="11273" max="11273" width="6.7109375" style="65" bestFit="1" customWidth="1"/>
    <col min="11274" max="11274" width="6.85546875" style="65" bestFit="1" customWidth="1"/>
    <col min="11275" max="11275" width="7.28515625" style="65" customWidth="1"/>
    <col min="11276" max="11277" width="11.42578125" style="65"/>
    <col min="11278" max="11278" width="4.7109375" style="65" customWidth="1"/>
    <col min="11279" max="11279" width="5" style="65" customWidth="1"/>
    <col min="11280" max="11280" width="2.28515625" style="65" customWidth="1"/>
    <col min="11281" max="11281" width="26" style="65" customWidth="1"/>
    <col min="11282" max="11282" width="8" style="65" customWidth="1"/>
    <col min="11283" max="11283" width="1" style="65" customWidth="1"/>
    <col min="11284" max="11284" width="6.7109375" style="65" customWidth="1"/>
    <col min="11285" max="11285" width="1" style="65" customWidth="1"/>
    <col min="11286" max="11286" width="6.7109375" style="65" customWidth="1"/>
    <col min="11287" max="11287" width="1" style="65" customWidth="1"/>
    <col min="11288" max="11288" width="6.7109375" style="65" customWidth="1"/>
    <col min="11289" max="11289" width="1" style="65" customWidth="1"/>
    <col min="11290" max="11290" width="6.7109375" style="65" customWidth="1"/>
    <col min="11291" max="11291" width="1" style="65" customWidth="1"/>
    <col min="11292" max="11292" width="6.7109375" style="65" customWidth="1"/>
    <col min="11293" max="11293" width="1" style="65" customWidth="1"/>
    <col min="11294" max="11295" width="6.7109375" style="65" customWidth="1"/>
    <col min="11296" max="11520" width="11.42578125" style="65"/>
    <col min="11521" max="11523" width="0" style="65" hidden="1" customWidth="1"/>
    <col min="11524" max="11524" width="3.28515625" style="65" customWidth="1"/>
    <col min="11525" max="11525" width="10.42578125" style="65" customWidth="1"/>
    <col min="11526" max="11526" width="67.5703125" style="65" bestFit="1" customWidth="1"/>
    <col min="11527" max="11527" width="4.85546875" style="65" bestFit="1" customWidth="1"/>
    <col min="11528" max="11528" width="10" style="65" bestFit="1" customWidth="1"/>
    <col min="11529" max="11529" width="6.7109375" style="65" bestFit="1" customWidth="1"/>
    <col min="11530" max="11530" width="6.85546875" style="65" bestFit="1" customWidth="1"/>
    <col min="11531" max="11531" width="7.28515625" style="65" customWidth="1"/>
    <col min="11532" max="11533" width="11.42578125" style="65"/>
    <col min="11534" max="11534" width="4.7109375" style="65" customWidth="1"/>
    <col min="11535" max="11535" width="5" style="65" customWidth="1"/>
    <col min="11536" max="11536" width="2.28515625" style="65" customWidth="1"/>
    <col min="11537" max="11537" width="26" style="65" customWidth="1"/>
    <col min="11538" max="11538" width="8" style="65" customWidth="1"/>
    <col min="11539" max="11539" width="1" style="65" customWidth="1"/>
    <col min="11540" max="11540" width="6.7109375" style="65" customWidth="1"/>
    <col min="11541" max="11541" width="1" style="65" customWidth="1"/>
    <col min="11542" max="11542" width="6.7109375" style="65" customWidth="1"/>
    <col min="11543" max="11543" width="1" style="65" customWidth="1"/>
    <col min="11544" max="11544" width="6.7109375" style="65" customWidth="1"/>
    <col min="11545" max="11545" width="1" style="65" customWidth="1"/>
    <col min="11546" max="11546" width="6.7109375" style="65" customWidth="1"/>
    <col min="11547" max="11547" width="1" style="65" customWidth="1"/>
    <col min="11548" max="11548" width="6.7109375" style="65" customWidth="1"/>
    <col min="11549" max="11549" width="1" style="65" customWidth="1"/>
    <col min="11550" max="11551" width="6.7109375" style="65" customWidth="1"/>
    <col min="11552" max="11776" width="11.42578125" style="65"/>
    <col min="11777" max="11779" width="0" style="65" hidden="1" customWidth="1"/>
    <col min="11780" max="11780" width="3.28515625" style="65" customWidth="1"/>
    <col min="11781" max="11781" width="10.42578125" style="65" customWidth="1"/>
    <col min="11782" max="11782" width="67.5703125" style="65" bestFit="1" customWidth="1"/>
    <col min="11783" max="11783" width="4.85546875" style="65" bestFit="1" customWidth="1"/>
    <col min="11784" max="11784" width="10" style="65" bestFit="1" customWidth="1"/>
    <col min="11785" max="11785" width="6.7109375" style="65" bestFit="1" customWidth="1"/>
    <col min="11786" max="11786" width="6.85546875" style="65" bestFit="1" customWidth="1"/>
    <col min="11787" max="11787" width="7.28515625" style="65" customWidth="1"/>
    <col min="11788" max="11789" width="11.42578125" style="65"/>
    <col min="11790" max="11790" width="4.7109375" style="65" customWidth="1"/>
    <col min="11791" max="11791" width="5" style="65" customWidth="1"/>
    <col min="11792" max="11792" width="2.28515625" style="65" customWidth="1"/>
    <col min="11793" max="11793" width="26" style="65" customWidth="1"/>
    <col min="11794" max="11794" width="8" style="65" customWidth="1"/>
    <col min="11795" max="11795" width="1" style="65" customWidth="1"/>
    <col min="11796" max="11796" width="6.7109375" style="65" customWidth="1"/>
    <col min="11797" max="11797" width="1" style="65" customWidth="1"/>
    <col min="11798" max="11798" width="6.7109375" style="65" customWidth="1"/>
    <col min="11799" max="11799" width="1" style="65" customWidth="1"/>
    <col min="11800" max="11800" width="6.7109375" style="65" customWidth="1"/>
    <col min="11801" max="11801" width="1" style="65" customWidth="1"/>
    <col min="11802" max="11802" width="6.7109375" style="65" customWidth="1"/>
    <col min="11803" max="11803" width="1" style="65" customWidth="1"/>
    <col min="11804" max="11804" width="6.7109375" style="65" customWidth="1"/>
    <col min="11805" max="11805" width="1" style="65" customWidth="1"/>
    <col min="11806" max="11807" width="6.7109375" style="65" customWidth="1"/>
    <col min="11808" max="12032" width="11.42578125" style="65"/>
    <col min="12033" max="12035" width="0" style="65" hidden="1" customWidth="1"/>
    <col min="12036" max="12036" width="3.28515625" style="65" customWidth="1"/>
    <col min="12037" max="12037" width="10.42578125" style="65" customWidth="1"/>
    <col min="12038" max="12038" width="67.5703125" style="65" bestFit="1" customWidth="1"/>
    <col min="12039" max="12039" width="4.85546875" style="65" bestFit="1" customWidth="1"/>
    <col min="12040" max="12040" width="10" style="65" bestFit="1" customWidth="1"/>
    <col min="12041" max="12041" width="6.7109375" style="65" bestFit="1" customWidth="1"/>
    <col min="12042" max="12042" width="6.85546875" style="65" bestFit="1" customWidth="1"/>
    <col min="12043" max="12043" width="7.28515625" style="65" customWidth="1"/>
    <col min="12044" max="12045" width="11.42578125" style="65"/>
    <col min="12046" max="12046" width="4.7109375" style="65" customWidth="1"/>
    <col min="12047" max="12047" width="5" style="65" customWidth="1"/>
    <col min="12048" max="12048" width="2.28515625" style="65" customWidth="1"/>
    <col min="12049" max="12049" width="26" style="65" customWidth="1"/>
    <col min="12050" max="12050" width="8" style="65" customWidth="1"/>
    <col min="12051" max="12051" width="1" style="65" customWidth="1"/>
    <col min="12052" max="12052" width="6.7109375" style="65" customWidth="1"/>
    <col min="12053" max="12053" width="1" style="65" customWidth="1"/>
    <col min="12054" max="12054" width="6.7109375" style="65" customWidth="1"/>
    <col min="12055" max="12055" width="1" style="65" customWidth="1"/>
    <col min="12056" max="12056" width="6.7109375" style="65" customWidth="1"/>
    <col min="12057" max="12057" width="1" style="65" customWidth="1"/>
    <col min="12058" max="12058" width="6.7109375" style="65" customWidth="1"/>
    <col min="12059" max="12059" width="1" style="65" customWidth="1"/>
    <col min="12060" max="12060" width="6.7109375" style="65" customWidth="1"/>
    <col min="12061" max="12061" width="1" style="65" customWidth="1"/>
    <col min="12062" max="12063" width="6.7109375" style="65" customWidth="1"/>
    <col min="12064" max="12288" width="11.42578125" style="65"/>
    <col min="12289" max="12291" width="0" style="65" hidden="1" customWidth="1"/>
    <col min="12292" max="12292" width="3.28515625" style="65" customWidth="1"/>
    <col min="12293" max="12293" width="10.42578125" style="65" customWidth="1"/>
    <col min="12294" max="12294" width="67.5703125" style="65" bestFit="1" customWidth="1"/>
    <col min="12295" max="12295" width="4.85546875" style="65" bestFit="1" customWidth="1"/>
    <col min="12296" max="12296" width="10" style="65" bestFit="1" customWidth="1"/>
    <col min="12297" max="12297" width="6.7109375" style="65" bestFit="1" customWidth="1"/>
    <col min="12298" max="12298" width="6.85546875" style="65" bestFit="1" customWidth="1"/>
    <col min="12299" max="12299" width="7.28515625" style="65" customWidth="1"/>
    <col min="12300" max="12301" width="11.42578125" style="65"/>
    <col min="12302" max="12302" width="4.7109375" style="65" customWidth="1"/>
    <col min="12303" max="12303" width="5" style="65" customWidth="1"/>
    <col min="12304" max="12304" width="2.28515625" style="65" customWidth="1"/>
    <col min="12305" max="12305" width="26" style="65" customWidth="1"/>
    <col min="12306" max="12306" width="8" style="65" customWidth="1"/>
    <col min="12307" max="12307" width="1" style="65" customWidth="1"/>
    <col min="12308" max="12308" width="6.7109375" style="65" customWidth="1"/>
    <col min="12309" max="12309" width="1" style="65" customWidth="1"/>
    <col min="12310" max="12310" width="6.7109375" style="65" customWidth="1"/>
    <col min="12311" max="12311" width="1" style="65" customWidth="1"/>
    <col min="12312" max="12312" width="6.7109375" style="65" customWidth="1"/>
    <col min="12313" max="12313" width="1" style="65" customWidth="1"/>
    <col min="12314" max="12314" width="6.7109375" style="65" customWidth="1"/>
    <col min="12315" max="12315" width="1" style="65" customWidth="1"/>
    <col min="12316" max="12316" width="6.7109375" style="65" customWidth="1"/>
    <col min="12317" max="12317" width="1" style="65" customWidth="1"/>
    <col min="12318" max="12319" width="6.7109375" style="65" customWidth="1"/>
    <col min="12320" max="12544" width="11.42578125" style="65"/>
    <col min="12545" max="12547" width="0" style="65" hidden="1" customWidth="1"/>
    <col min="12548" max="12548" width="3.28515625" style="65" customWidth="1"/>
    <col min="12549" max="12549" width="10.42578125" style="65" customWidth="1"/>
    <col min="12550" max="12550" width="67.5703125" style="65" bestFit="1" customWidth="1"/>
    <col min="12551" max="12551" width="4.85546875" style="65" bestFit="1" customWidth="1"/>
    <col min="12552" max="12552" width="10" style="65" bestFit="1" customWidth="1"/>
    <col min="12553" max="12553" width="6.7109375" style="65" bestFit="1" customWidth="1"/>
    <col min="12554" max="12554" width="6.85546875" style="65" bestFit="1" customWidth="1"/>
    <col min="12555" max="12555" width="7.28515625" style="65" customWidth="1"/>
    <col min="12556" max="12557" width="11.42578125" style="65"/>
    <col min="12558" max="12558" width="4.7109375" style="65" customWidth="1"/>
    <col min="12559" max="12559" width="5" style="65" customWidth="1"/>
    <col min="12560" max="12560" width="2.28515625" style="65" customWidth="1"/>
    <col min="12561" max="12561" width="26" style="65" customWidth="1"/>
    <col min="12562" max="12562" width="8" style="65" customWidth="1"/>
    <col min="12563" max="12563" width="1" style="65" customWidth="1"/>
    <col min="12564" max="12564" width="6.7109375" style="65" customWidth="1"/>
    <col min="12565" max="12565" width="1" style="65" customWidth="1"/>
    <col min="12566" max="12566" width="6.7109375" style="65" customWidth="1"/>
    <col min="12567" max="12567" width="1" style="65" customWidth="1"/>
    <col min="12568" max="12568" width="6.7109375" style="65" customWidth="1"/>
    <col min="12569" max="12569" width="1" style="65" customWidth="1"/>
    <col min="12570" max="12570" width="6.7109375" style="65" customWidth="1"/>
    <col min="12571" max="12571" width="1" style="65" customWidth="1"/>
    <col min="12572" max="12572" width="6.7109375" style="65" customWidth="1"/>
    <col min="12573" max="12573" width="1" style="65" customWidth="1"/>
    <col min="12574" max="12575" width="6.7109375" style="65" customWidth="1"/>
    <col min="12576" max="12800" width="11.42578125" style="65"/>
    <col min="12801" max="12803" width="0" style="65" hidden="1" customWidth="1"/>
    <col min="12804" max="12804" width="3.28515625" style="65" customWidth="1"/>
    <col min="12805" max="12805" width="10.42578125" style="65" customWidth="1"/>
    <col min="12806" max="12806" width="67.5703125" style="65" bestFit="1" customWidth="1"/>
    <col min="12807" max="12807" width="4.85546875" style="65" bestFit="1" customWidth="1"/>
    <col min="12808" max="12808" width="10" style="65" bestFit="1" customWidth="1"/>
    <col min="12809" max="12809" width="6.7109375" style="65" bestFit="1" customWidth="1"/>
    <col min="12810" max="12810" width="6.85546875" style="65" bestFit="1" customWidth="1"/>
    <col min="12811" max="12811" width="7.28515625" style="65" customWidth="1"/>
    <col min="12812" max="12813" width="11.42578125" style="65"/>
    <col min="12814" max="12814" width="4.7109375" style="65" customWidth="1"/>
    <col min="12815" max="12815" width="5" style="65" customWidth="1"/>
    <col min="12816" max="12816" width="2.28515625" style="65" customWidth="1"/>
    <col min="12817" max="12817" width="26" style="65" customWidth="1"/>
    <col min="12818" max="12818" width="8" style="65" customWidth="1"/>
    <col min="12819" max="12819" width="1" style="65" customWidth="1"/>
    <col min="12820" max="12820" width="6.7109375" style="65" customWidth="1"/>
    <col min="12821" max="12821" width="1" style="65" customWidth="1"/>
    <col min="12822" max="12822" width="6.7109375" style="65" customWidth="1"/>
    <col min="12823" max="12823" width="1" style="65" customWidth="1"/>
    <col min="12824" max="12824" width="6.7109375" style="65" customWidth="1"/>
    <col min="12825" max="12825" width="1" style="65" customWidth="1"/>
    <col min="12826" max="12826" width="6.7109375" style="65" customWidth="1"/>
    <col min="12827" max="12827" width="1" style="65" customWidth="1"/>
    <col min="12828" max="12828" width="6.7109375" style="65" customWidth="1"/>
    <col min="12829" max="12829" width="1" style="65" customWidth="1"/>
    <col min="12830" max="12831" width="6.7109375" style="65" customWidth="1"/>
    <col min="12832" max="13056" width="11.42578125" style="65"/>
    <col min="13057" max="13059" width="0" style="65" hidden="1" customWidth="1"/>
    <col min="13060" max="13060" width="3.28515625" style="65" customWidth="1"/>
    <col min="13061" max="13061" width="10.42578125" style="65" customWidth="1"/>
    <col min="13062" max="13062" width="67.5703125" style="65" bestFit="1" customWidth="1"/>
    <col min="13063" max="13063" width="4.85546875" style="65" bestFit="1" customWidth="1"/>
    <col min="13064" max="13064" width="10" style="65" bestFit="1" customWidth="1"/>
    <col min="13065" max="13065" width="6.7109375" style="65" bestFit="1" customWidth="1"/>
    <col min="13066" max="13066" width="6.85546875" style="65" bestFit="1" customWidth="1"/>
    <col min="13067" max="13067" width="7.28515625" style="65" customWidth="1"/>
    <col min="13068" max="13069" width="11.42578125" style="65"/>
    <col min="13070" max="13070" width="4.7109375" style="65" customWidth="1"/>
    <col min="13071" max="13071" width="5" style="65" customWidth="1"/>
    <col min="13072" max="13072" width="2.28515625" style="65" customWidth="1"/>
    <col min="13073" max="13073" width="26" style="65" customWidth="1"/>
    <col min="13074" max="13074" width="8" style="65" customWidth="1"/>
    <col min="13075" max="13075" width="1" style="65" customWidth="1"/>
    <col min="13076" max="13076" width="6.7109375" style="65" customWidth="1"/>
    <col min="13077" max="13077" width="1" style="65" customWidth="1"/>
    <col min="13078" max="13078" width="6.7109375" style="65" customWidth="1"/>
    <col min="13079" max="13079" width="1" style="65" customWidth="1"/>
    <col min="13080" max="13080" width="6.7109375" style="65" customWidth="1"/>
    <col min="13081" max="13081" width="1" style="65" customWidth="1"/>
    <col min="13082" max="13082" width="6.7109375" style="65" customWidth="1"/>
    <col min="13083" max="13083" width="1" style="65" customWidth="1"/>
    <col min="13084" max="13084" width="6.7109375" style="65" customWidth="1"/>
    <col min="13085" max="13085" width="1" style="65" customWidth="1"/>
    <col min="13086" max="13087" width="6.7109375" style="65" customWidth="1"/>
    <col min="13088" max="13312" width="11.42578125" style="65"/>
    <col min="13313" max="13315" width="0" style="65" hidden="1" customWidth="1"/>
    <col min="13316" max="13316" width="3.28515625" style="65" customWidth="1"/>
    <col min="13317" max="13317" width="10.42578125" style="65" customWidth="1"/>
    <col min="13318" max="13318" width="67.5703125" style="65" bestFit="1" customWidth="1"/>
    <col min="13319" max="13319" width="4.85546875" style="65" bestFit="1" customWidth="1"/>
    <col min="13320" max="13320" width="10" style="65" bestFit="1" customWidth="1"/>
    <col min="13321" max="13321" width="6.7109375" style="65" bestFit="1" customWidth="1"/>
    <col min="13322" max="13322" width="6.85546875" style="65" bestFit="1" customWidth="1"/>
    <col min="13323" max="13323" width="7.28515625" style="65" customWidth="1"/>
    <col min="13324" max="13325" width="11.42578125" style="65"/>
    <col min="13326" max="13326" width="4.7109375" style="65" customWidth="1"/>
    <col min="13327" max="13327" width="5" style="65" customWidth="1"/>
    <col min="13328" max="13328" width="2.28515625" style="65" customWidth="1"/>
    <col min="13329" max="13329" width="26" style="65" customWidth="1"/>
    <col min="13330" max="13330" width="8" style="65" customWidth="1"/>
    <col min="13331" max="13331" width="1" style="65" customWidth="1"/>
    <col min="13332" max="13332" width="6.7109375" style="65" customWidth="1"/>
    <col min="13333" max="13333" width="1" style="65" customWidth="1"/>
    <col min="13334" max="13334" width="6.7109375" style="65" customWidth="1"/>
    <col min="13335" max="13335" width="1" style="65" customWidth="1"/>
    <col min="13336" max="13336" width="6.7109375" style="65" customWidth="1"/>
    <col min="13337" max="13337" width="1" style="65" customWidth="1"/>
    <col min="13338" max="13338" width="6.7109375" style="65" customWidth="1"/>
    <col min="13339" max="13339" width="1" style="65" customWidth="1"/>
    <col min="13340" max="13340" width="6.7109375" style="65" customWidth="1"/>
    <col min="13341" max="13341" width="1" style="65" customWidth="1"/>
    <col min="13342" max="13343" width="6.7109375" style="65" customWidth="1"/>
    <col min="13344" max="13568" width="11.42578125" style="65"/>
    <col min="13569" max="13571" width="0" style="65" hidden="1" customWidth="1"/>
    <col min="13572" max="13572" width="3.28515625" style="65" customWidth="1"/>
    <col min="13573" max="13573" width="10.42578125" style="65" customWidth="1"/>
    <col min="13574" max="13574" width="67.5703125" style="65" bestFit="1" customWidth="1"/>
    <col min="13575" max="13575" width="4.85546875" style="65" bestFit="1" customWidth="1"/>
    <col min="13576" max="13576" width="10" style="65" bestFit="1" customWidth="1"/>
    <col min="13577" max="13577" width="6.7109375" style="65" bestFit="1" customWidth="1"/>
    <col min="13578" max="13578" width="6.85546875" style="65" bestFit="1" customWidth="1"/>
    <col min="13579" max="13579" width="7.28515625" style="65" customWidth="1"/>
    <col min="13580" max="13581" width="11.42578125" style="65"/>
    <col min="13582" max="13582" width="4.7109375" style="65" customWidth="1"/>
    <col min="13583" max="13583" width="5" style="65" customWidth="1"/>
    <col min="13584" max="13584" width="2.28515625" style="65" customWidth="1"/>
    <col min="13585" max="13585" width="26" style="65" customWidth="1"/>
    <col min="13586" max="13586" width="8" style="65" customWidth="1"/>
    <col min="13587" max="13587" width="1" style="65" customWidth="1"/>
    <col min="13588" max="13588" width="6.7109375" style="65" customWidth="1"/>
    <col min="13589" max="13589" width="1" style="65" customWidth="1"/>
    <col min="13590" max="13590" width="6.7109375" style="65" customWidth="1"/>
    <col min="13591" max="13591" width="1" style="65" customWidth="1"/>
    <col min="13592" max="13592" width="6.7109375" style="65" customWidth="1"/>
    <col min="13593" max="13593" width="1" style="65" customWidth="1"/>
    <col min="13594" max="13594" width="6.7109375" style="65" customWidth="1"/>
    <col min="13595" max="13595" width="1" style="65" customWidth="1"/>
    <col min="13596" max="13596" width="6.7109375" style="65" customWidth="1"/>
    <col min="13597" max="13597" width="1" style="65" customWidth="1"/>
    <col min="13598" max="13599" width="6.7109375" style="65" customWidth="1"/>
    <col min="13600" max="13824" width="11.42578125" style="65"/>
    <col min="13825" max="13827" width="0" style="65" hidden="1" customWidth="1"/>
    <col min="13828" max="13828" width="3.28515625" style="65" customWidth="1"/>
    <col min="13829" max="13829" width="10.42578125" style="65" customWidth="1"/>
    <col min="13830" max="13830" width="67.5703125" style="65" bestFit="1" customWidth="1"/>
    <col min="13831" max="13831" width="4.85546875" style="65" bestFit="1" customWidth="1"/>
    <col min="13832" max="13832" width="10" style="65" bestFit="1" customWidth="1"/>
    <col min="13833" max="13833" width="6.7109375" style="65" bestFit="1" customWidth="1"/>
    <col min="13834" max="13834" width="6.85546875" style="65" bestFit="1" customWidth="1"/>
    <col min="13835" max="13835" width="7.28515625" style="65" customWidth="1"/>
    <col min="13836" max="13837" width="11.42578125" style="65"/>
    <col min="13838" max="13838" width="4.7109375" style="65" customWidth="1"/>
    <col min="13839" max="13839" width="5" style="65" customWidth="1"/>
    <col min="13840" max="13840" width="2.28515625" style="65" customWidth="1"/>
    <col min="13841" max="13841" width="26" style="65" customWidth="1"/>
    <col min="13842" max="13842" width="8" style="65" customWidth="1"/>
    <col min="13843" max="13843" width="1" style="65" customWidth="1"/>
    <col min="13844" max="13844" width="6.7109375" style="65" customWidth="1"/>
    <col min="13845" max="13845" width="1" style="65" customWidth="1"/>
    <col min="13846" max="13846" width="6.7109375" style="65" customWidth="1"/>
    <col min="13847" max="13847" width="1" style="65" customWidth="1"/>
    <col min="13848" max="13848" width="6.7109375" style="65" customWidth="1"/>
    <col min="13849" max="13849" width="1" style="65" customWidth="1"/>
    <col min="13850" max="13850" width="6.7109375" style="65" customWidth="1"/>
    <col min="13851" max="13851" width="1" style="65" customWidth="1"/>
    <col min="13852" max="13852" width="6.7109375" style="65" customWidth="1"/>
    <col min="13853" max="13853" width="1" style="65" customWidth="1"/>
    <col min="13854" max="13855" width="6.7109375" style="65" customWidth="1"/>
    <col min="13856" max="14080" width="11.42578125" style="65"/>
    <col min="14081" max="14083" width="0" style="65" hidden="1" customWidth="1"/>
    <col min="14084" max="14084" width="3.28515625" style="65" customWidth="1"/>
    <col min="14085" max="14085" width="10.42578125" style="65" customWidth="1"/>
    <col min="14086" max="14086" width="67.5703125" style="65" bestFit="1" customWidth="1"/>
    <col min="14087" max="14087" width="4.85546875" style="65" bestFit="1" customWidth="1"/>
    <col min="14088" max="14088" width="10" style="65" bestFit="1" customWidth="1"/>
    <col min="14089" max="14089" width="6.7109375" style="65" bestFit="1" customWidth="1"/>
    <col min="14090" max="14090" width="6.85546875" style="65" bestFit="1" customWidth="1"/>
    <col min="14091" max="14091" width="7.28515625" style="65" customWidth="1"/>
    <col min="14092" max="14093" width="11.42578125" style="65"/>
    <col min="14094" max="14094" width="4.7109375" style="65" customWidth="1"/>
    <col min="14095" max="14095" width="5" style="65" customWidth="1"/>
    <col min="14096" max="14096" width="2.28515625" style="65" customWidth="1"/>
    <col min="14097" max="14097" width="26" style="65" customWidth="1"/>
    <col min="14098" max="14098" width="8" style="65" customWidth="1"/>
    <col min="14099" max="14099" width="1" style="65" customWidth="1"/>
    <col min="14100" max="14100" width="6.7109375" style="65" customWidth="1"/>
    <col min="14101" max="14101" width="1" style="65" customWidth="1"/>
    <col min="14102" max="14102" width="6.7109375" style="65" customWidth="1"/>
    <col min="14103" max="14103" width="1" style="65" customWidth="1"/>
    <col min="14104" max="14104" width="6.7109375" style="65" customWidth="1"/>
    <col min="14105" max="14105" width="1" style="65" customWidth="1"/>
    <col min="14106" max="14106" width="6.7109375" style="65" customWidth="1"/>
    <col min="14107" max="14107" width="1" style="65" customWidth="1"/>
    <col min="14108" max="14108" width="6.7109375" style="65" customWidth="1"/>
    <col min="14109" max="14109" width="1" style="65" customWidth="1"/>
    <col min="14110" max="14111" width="6.7109375" style="65" customWidth="1"/>
    <col min="14112" max="14336" width="11.42578125" style="65"/>
    <col min="14337" max="14339" width="0" style="65" hidden="1" customWidth="1"/>
    <col min="14340" max="14340" width="3.28515625" style="65" customWidth="1"/>
    <col min="14341" max="14341" width="10.42578125" style="65" customWidth="1"/>
    <col min="14342" max="14342" width="67.5703125" style="65" bestFit="1" customWidth="1"/>
    <col min="14343" max="14343" width="4.85546875" style="65" bestFit="1" customWidth="1"/>
    <col min="14344" max="14344" width="10" style="65" bestFit="1" customWidth="1"/>
    <col min="14345" max="14345" width="6.7109375" style="65" bestFit="1" customWidth="1"/>
    <col min="14346" max="14346" width="6.85546875" style="65" bestFit="1" customWidth="1"/>
    <col min="14347" max="14347" width="7.28515625" style="65" customWidth="1"/>
    <col min="14348" max="14349" width="11.42578125" style="65"/>
    <col min="14350" max="14350" width="4.7109375" style="65" customWidth="1"/>
    <col min="14351" max="14351" width="5" style="65" customWidth="1"/>
    <col min="14352" max="14352" width="2.28515625" style="65" customWidth="1"/>
    <col min="14353" max="14353" width="26" style="65" customWidth="1"/>
    <col min="14354" max="14354" width="8" style="65" customWidth="1"/>
    <col min="14355" max="14355" width="1" style="65" customWidth="1"/>
    <col min="14356" max="14356" width="6.7109375" style="65" customWidth="1"/>
    <col min="14357" max="14357" width="1" style="65" customWidth="1"/>
    <col min="14358" max="14358" width="6.7109375" style="65" customWidth="1"/>
    <col min="14359" max="14359" width="1" style="65" customWidth="1"/>
    <col min="14360" max="14360" width="6.7109375" style="65" customWidth="1"/>
    <col min="14361" max="14361" width="1" style="65" customWidth="1"/>
    <col min="14362" max="14362" width="6.7109375" style="65" customWidth="1"/>
    <col min="14363" max="14363" width="1" style="65" customWidth="1"/>
    <col min="14364" max="14364" width="6.7109375" style="65" customWidth="1"/>
    <col min="14365" max="14365" width="1" style="65" customWidth="1"/>
    <col min="14366" max="14367" width="6.7109375" style="65" customWidth="1"/>
    <col min="14368" max="14592" width="11.42578125" style="65"/>
    <col min="14593" max="14595" width="0" style="65" hidden="1" customWidth="1"/>
    <col min="14596" max="14596" width="3.28515625" style="65" customWidth="1"/>
    <col min="14597" max="14597" width="10.42578125" style="65" customWidth="1"/>
    <col min="14598" max="14598" width="67.5703125" style="65" bestFit="1" customWidth="1"/>
    <col min="14599" max="14599" width="4.85546875" style="65" bestFit="1" customWidth="1"/>
    <col min="14600" max="14600" width="10" style="65" bestFit="1" customWidth="1"/>
    <col min="14601" max="14601" width="6.7109375" style="65" bestFit="1" customWidth="1"/>
    <col min="14602" max="14602" width="6.85546875" style="65" bestFit="1" customWidth="1"/>
    <col min="14603" max="14603" width="7.28515625" style="65" customWidth="1"/>
    <col min="14604" max="14605" width="11.42578125" style="65"/>
    <col min="14606" max="14606" width="4.7109375" style="65" customWidth="1"/>
    <col min="14607" max="14607" width="5" style="65" customWidth="1"/>
    <col min="14608" max="14608" width="2.28515625" style="65" customWidth="1"/>
    <col min="14609" max="14609" width="26" style="65" customWidth="1"/>
    <col min="14610" max="14610" width="8" style="65" customWidth="1"/>
    <col min="14611" max="14611" width="1" style="65" customWidth="1"/>
    <col min="14612" max="14612" width="6.7109375" style="65" customWidth="1"/>
    <col min="14613" max="14613" width="1" style="65" customWidth="1"/>
    <col min="14614" max="14614" width="6.7109375" style="65" customWidth="1"/>
    <col min="14615" max="14615" width="1" style="65" customWidth="1"/>
    <col min="14616" max="14616" width="6.7109375" style="65" customWidth="1"/>
    <col min="14617" max="14617" width="1" style="65" customWidth="1"/>
    <col min="14618" max="14618" width="6.7109375" style="65" customWidth="1"/>
    <col min="14619" max="14619" width="1" style="65" customWidth="1"/>
    <col min="14620" max="14620" width="6.7109375" style="65" customWidth="1"/>
    <col min="14621" max="14621" width="1" style="65" customWidth="1"/>
    <col min="14622" max="14623" width="6.7109375" style="65" customWidth="1"/>
    <col min="14624" max="14848" width="11.42578125" style="65"/>
    <col min="14849" max="14851" width="0" style="65" hidden="1" customWidth="1"/>
    <col min="14852" max="14852" width="3.28515625" style="65" customWidth="1"/>
    <col min="14853" max="14853" width="10.42578125" style="65" customWidth="1"/>
    <col min="14854" max="14854" width="67.5703125" style="65" bestFit="1" customWidth="1"/>
    <col min="14855" max="14855" width="4.85546875" style="65" bestFit="1" customWidth="1"/>
    <col min="14856" max="14856" width="10" style="65" bestFit="1" customWidth="1"/>
    <col min="14857" max="14857" width="6.7109375" style="65" bestFit="1" customWidth="1"/>
    <col min="14858" max="14858" width="6.85546875" style="65" bestFit="1" customWidth="1"/>
    <col min="14859" max="14859" width="7.28515625" style="65" customWidth="1"/>
    <col min="14860" max="14861" width="11.42578125" style="65"/>
    <col min="14862" max="14862" width="4.7109375" style="65" customWidth="1"/>
    <col min="14863" max="14863" width="5" style="65" customWidth="1"/>
    <col min="14864" max="14864" width="2.28515625" style="65" customWidth="1"/>
    <col min="14865" max="14865" width="26" style="65" customWidth="1"/>
    <col min="14866" max="14866" width="8" style="65" customWidth="1"/>
    <col min="14867" max="14867" width="1" style="65" customWidth="1"/>
    <col min="14868" max="14868" width="6.7109375" style="65" customWidth="1"/>
    <col min="14869" max="14869" width="1" style="65" customWidth="1"/>
    <col min="14870" max="14870" width="6.7109375" style="65" customWidth="1"/>
    <col min="14871" max="14871" width="1" style="65" customWidth="1"/>
    <col min="14872" max="14872" width="6.7109375" style="65" customWidth="1"/>
    <col min="14873" max="14873" width="1" style="65" customWidth="1"/>
    <col min="14874" max="14874" width="6.7109375" style="65" customWidth="1"/>
    <col min="14875" max="14875" width="1" style="65" customWidth="1"/>
    <col min="14876" max="14876" width="6.7109375" style="65" customWidth="1"/>
    <col min="14877" max="14877" width="1" style="65" customWidth="1"/>
    <col min="14878" max="14879" width="6.7109375" style="65" customWidth="1"/>
    <col min="14880" max="15104" width="11.42578125" style="65"/>
    <col min="15105" max="15107" width="0" style="65" hidden="1" customWidth="1"/>
    <col min="15108" max="15108" width="3.28515625" style="65" customWidth="1"/>
    <col min="15109" max="15109" width="10.42578125" style="65" customWidth="1"/>
    <col min="15110" max="15110" width="67.5703125" style="65" bestFit="1" customWidth="1"/>
    <col min="15111" max="15111" width="4.85546875" style="65" bestFit="1" customWidth="1"/>
    <col min="15112" max="15112" width="10" style="65" bestFit="1" customWidth="1"/>
    <col min="15113" max="15113" width="6.7109375" style="65" bestFit="1" customWidth="1"/>
    <col min="15114" max="15114" width="6.85546875" style="65" bestFit="1" customWidth="1"/>
    <col min="15115" max="15115" width="7.28515625" style="65" customWidth="1"/>
    <col min="15116" max="15117" width="11.42578125" style="65"/>
    <col min="15118" max="15118" width="4.7109375" style="65" customWidth="1"/>
    <col min="15119" max="15119" width="5" style="65" customWidth="1"/>
    <col min="15120" max="15120" width="2.28515625" style="65" customWidth="1"/>
    <col min="15121" max="15121" width="26" style="65" customWidth="1"/>
    <col min="15122" max="15122" width="8" style="65" customWidth="1"/>
    <col min="15123" max="15123" width="1" style="65" customWidth="1"/>
    <col min="15124" max="15124" width="6.7109375" style="65" customWidth="1"/>
    <col min="15125" max="15125" width="1" style="65" customWidth="1"/>
    <col min="15126" max="15126" width="6.7109375" style="65" customWidth="1"/>
    <col min="15127" max="15127" width="1" style="65" customWidth="1"/>
    <col min="15128" max="15128" width="6.7109375" style="65" customWidth="1"/>
    <col min="15129" max="15129" width="1" style="65" customWidth="1"/>
    <col min="15130" max="15130" width="6.7109375" style="65" customWidth="1"/>
    <col min="15131" max="15131" width="1" style="65" customWidth="1"/>
    <col min="15132" max="15132" width="6.7109375" style="65" customWidth="1"/>
    <col min="15133" max="15133" width="1" style="65" customWidth="1"/>
    <col min="15134" max="15135" width="6.7109375" style="65" customWidth="1"/>
    <col min="15136" max="15360" width="11.42578125" style="65"/>
    <col min="15361" max="15363" width="0" style="65" hidden="1" customWidth="1"/>
    <col min="15364" max="15364" width="3.28515625" style="65" customWidth="1"/>
    <col min="15365" max="15365" width="10.42578125" style="65" customWidth="1"/>
    <col min="15366" max="15366" width="67.5703125" style="65" bestFit="1" customWidth="1"/>
    <col min="15367" max="15367" width="4.85546875" style="65" bestFit="1" customWidth="1"/>
    <col min="15368" max="15368" width="10" style="65" bestFit="1" customWidth="1"/>
    <col min="15369" max="15369" width="6.7109375" style="65" bestFit="1" customWidth="1"/>
    <col min="15370" max="15370" width="6.85546875" style="65" bestFit="1" customWidth="1"/>
    <col min="15371" max="15371" width="7.28515625" style="65" customWidth="1"/>
    <col min="15372" max="15373" width="11.42578125" style="65"/>
    <col min="15374" max="15374" width="4.7109375" style="65" customWidth="1"/>
    <col min="15375" max="15375" width="5" style="65" customWidth="1"/>
    <col min="15376" max="15376" width="2.28515625" style="65" customWidth="1"/>
    <col min="15377" max="15377" width="26" style="65" customWidth="1"/>
    <col min="15378" max="15378" width="8" style="65" customWidth="1"/>
    <col min="15379" max="15379" width="1" style="65" customWidth="1"/>
    <col min="15380" max="15380" width="6.7109375" style="65" customWidth="1"/>
    <col min="15381" max="15381" width="1" style="65" customWidth="1"/>
    <col min="15382" max="15382" width="6.7109375" style="65" customWidth="1"/>
    <col min="15383" max="15383" width="1" style="65" customWidth="1"/>
    <col min="15384" max="15384" width="6.7109375" style="65" customWidth="1"/>
    <col min="15385" max="15385" width="1" style="65" customWidth="1"/>
    <col min="15386" max="15386" width="6.7109375" style="65" customWidth="1"/>
    <col min="15387" max="15387" width="1" style="65" customWidth="1"/>
    <col min="15388" max="15388" width="6.7109375" style="65" customWidth="1"/>
    <col min="15389" max="15389" width="1" style="65" customWidth="1"/>
    <col min="15390" max="15391" width="6.7109375" style="65" customWidth="1"/>
    <col min="15392" max="15616" width="11.42578125" style="65"/>
    <col min="15617" max="15619" width="0" style="65" hidden="1" customWidth="1"/>
    <col min="15620" max="15620" width="3.28515625" style="65" customWidth="1"/>
    <col min="15621" max="15621" width="10.42578125" style="65" customWidth="1"/>
    <col min="15622" max="15622" width="67.5703125" style="65" bestFit="1" customWidth="1"/>
    <col min="15623" max="15623" width="4.85546875" style="65" bestFit="1" customWidth="1"/>
    <col min="15624" max="15624" width="10" style="65" bestFit="1" customWidth="1"/>
    <col min="15625" max="15625" width="6.7109375" style="65" bestFit="1" customWidth="1"/>
    <col min="15626" max="15626" width="6.85546875" style="65" bestFit="1" customWidth="1"/>
    <col min="15627" max="15627" width="7.28515625" style="65" customWidth="1"/>
    <col min="15628" max="15629" width="11.42578125" style="65"/>
    <col min="15630" max="15630" width="4.7109375" style="65" customWidth="1"/>
    <col min="15631" max="15631" width="5" style="65" customWidth="1"/>
    <col min="15632" max="15632" width="2.28515625" style="65" customWidth="1"/>
    <col min="15633" max="15633" width="26" style="65" customWidth="1"/>
    <col min="15634" max="15634" width="8" style="65" customWidth="1"/>
    <col min="15635" max="15635" width="1" style="65" customWidth="1"/>
    <col min="15636" max="15636" width="6.7109375" style="65" customWidth="1"/>
    <col min="15637" max="15637" width="1" style="65" customWidth="1"/>
    <col min="15638" max="15638" width="6.7109375" style="65" customWidth="1"/>
    <col min="15639" max="15639" width="1" style="65" customWidth="1"/>
    <col min="15640" max="15640" width="6.7109375" style="65" customWidth="1"/>
    <col min="15641" max="15641" width="1" style="65" customWidth="1"/>
    <col min="15642" max="15642" width="6.7109375" style="65" customWidth="1"/>
    <col min="15643" max="15643" width="1" style="65" customWidth="1"/>
    <col min="15644" max="15644" width="6.7109375" style="65" customWidth="1"/>
    <col min="15645" max="15645" width="1" style="65" customWidth="1"/>
    <col min="15646" max="15647" width="6.7109375" style="65" customWidth="1"/>
    <col min="15648" max="15872" width="11.42578125" style="65"/>
    <col min="15873" max="15875" width="0" style="65" hidden="1" customWidth="1"/>
    <col min="15876" max="15876" width="3.28515625" style="65" customWidth="1"/>
    <col min="15877" max="15877" width="10.42578125" style="65" customWidth="1"/>
    <col min="15878" max="15878" width="67.5703125" style="65" bestFit="1" customWidth="1"/>
    <col min="15879" max="15879" width="4.85546875" style="65" bestFit="1" customWidth="1"/>
    <col min="15880" max="15880" width="10" style="65" bestFit="1" customWidth="1"/>
    <col min="15881" max="15881" width="6.7109375" style="65" bestFit="1" customWidth="1"/>
    <col min="15882" max="15882" width="6.85546875" style="65" bestFit="1" customWidth="1"/>
    <col min="15883" max="15883" width="7.28515625" style="65" customWidth="1"/>
    <col min="15884" max="15885" width="11.42578125" style="65"/>
    <col min="15886" max="15886" width="4.7109375" style="65" customWidth="1"/>
    <col min="15887" max="15887" width="5" style="65" customWidth="1"/>
    <col min="15888" max="15888" width="2.28515625" style="65" customWidth="1"/>
    <col min="15889" max="15889" width="26" style="65" customWidth="1"/>
    <col min="15890" max="15890" width="8" style="65" customWidth="1"/>
    <col min="15891" max="15891" width="1" style="65" customWidth="1"/>
    <col min="15892" max="15892" width="6.7109375" style="65" customWidth="1"/>
    <col min="15893" max="15893" width="1" style="65" customWidth="1"/>
    <col min="15894" max="15894" width="6.7109375" style="65" customWidth="1"/>
    <col min="15895" max="15895" width="1" style="65" customWidth="1"/>
    <col min="15896" max="15896" width="6.7109375" style="65" customWidth="1"/>
    <col min="15897" max="15897" width="1" style="65" customWidth="1"/>
    <col min="15898" max="15898" width="6.7109375" style="65" customWidth="1"/>
    <col min="15899" max="15899" width="1" style="65" customWidth="1"/>
    <col min="15900" max="15900" width="6.7109375" style="65" customWidth="1"/>
    <col min="15901" max="15901" width="1" style="65" customWidth="1"/>
    <col min="15902" max="15903" width="6.7109375" style="65" customWidth="1"/>
    <col min="15904" max="16128" width="11.42578125" style="65"/>
    <col min="16129" max="16131" width="0" style="65" hidden="1" customWidth="1"/>
    <col min="16132" max="16132" width="3.28515625" style="65" customWidth="1"/>
    <col min="16133" max="16133" width="10.42578125" style="65" customWidth="1"/>
    <col min="16134" max="16134" width="67.5703125" style="65" bestFit="1" customWidth="1"/>
    <col min="16135" max="16135" width="4.85546875" style="65" bestFit="1" customWidth="1"/>
    <col min="16136" max="16136" width="10" style="65" bestFit="1" customWidth="1"/>
    <col min="16137" max="16137" width="6.7109375" style="65" bestFit="1" customWidth="1"/>
    <col min="16138" max="16138" width="6.85546875" style="65" bestFit="1" customWidth="1"/>
    <col min="16139" max="16139" width="7.28515625" style="65" customWidth="1"/>
    <col min="16140" max="16141" width="11.42578125" style="65"/>
    <col min="16142" max="16142" width="4.7109375" style="65" customWidth="1"/>
    <col min="16143" max="16143" width="5" style="65" customWidth="1"/>
    <col min="16144" max="16144" width="2.28515625" style="65" customWidth="1"/>
    <col min="16145" max="16145" width="26" style="65" customWidth="1"/>
    <col min="16146" max="16146" width="8" style="65" customWidth="1"/>
    <col min="16147" max="16147" width="1" style="65" customWidth="1"/>
    <col min="16148" max="16148" width="6.7109375" style="65" customWidth="1"/>
    <col min="16149" max="16149" width="1" style="65" customWidth="1"/>
    <col min="16150" max="16150" width="6.7109375" style="65" customWidth="1"/>
    <col min="16151" max="16151" width="1" style="65" customWidth="1"/>
    <col min="16152" max="16152" width="6.7109375" style="65" customWidth="1"/>
    <col min="16153" max="16153" width="1" style="65" customWidth="1"/>
    <col min="16154" max="16154" width="6.7109375" style="65" customWidth="1"/>
    <col min="16155" max="16155" width="1" style="65" customWidth="1"/>
    <col min="16156" max="16156" width="6.7109375" style="65" customWidth="1"/>
    <col min="16157" max="16157" width="1" style="65" customWidth="1"/>
    <col min="16158" max="16159" width="6.7109375" style="65" customWidth="1"/>
    <col min="16160" max="16384" width="11.42578125" style="65"/>
  </cols>
  <sheetData>
    <row r="1" spans="1:32" ht="13.5" customHeight="1">
      <c r="G1" s="285"/>
      <c r="H1" s="285"/>
      <c r="I1" s="285"/>
      <c r="J1" s="285"/>
      <c r="K1" s="285"/>
      <c r="L1" s="199"/>
      <c r="M1" s="199"/>
    </row>
    <row r="2" spans="1:32" ht="3.75" customHeight="1">
      <c r="E2" s="71"/>
      <c r="F2" s="71"/>
      <c r="G2" s="286"/>
      <c r="H2" s="286"/>
      <c r="I2" s="286"/>
      <c r="J2" s="286"/>
      <c r="K2" s="286"/>
      <c r="L2" s="199"/>
      <c r="M2" s="199"/>
    </row>
    <row r="3" spans="1:32" ht="12.75" customHeight="1">
      <c r="E3" s="1813" t="s">
        <v>662</v>
      </c>
      <c r="F3" s="1813"/>
      <c r="G3" s="1813"/>
      <c r="H3" s="1813"/>
      <c r="I3" s="1813"/>
      <c r="J3" s="1813"/>
      <c r="K3" s="1813"/>
      <c r="L3" s="199"/>
      <c r="M3" s="71"/>
      <c r="N3" s="71"/>
      <c r="O3" s="1813"/>
      <c r="P3" s="1813"/>
      <c r="Q3" s="1813"/>
      <c r="R3" s="1813"/>
      <c r="S3" s="1813"/>
      <c r="T3" s="1813"/>
      <c r="U3" s="1813"/>
      <c r="V3" s="1813"/>
      <c r="W3" s="1813"/>
      <c r="X3" s="1813"/>
      <c r="Y3" s="1813"/>
      <c r="Z3" s="1813"/>
      <c r="AA3" s="1813"/>
      <c r="AB3" s="1813"/>
      <c r="AC3" s="1813"/>
    </row>
    <row r="4" spans="1:32" s="71" customFormat="1" ht="12.75" customHeight="1">
      <c r="A4" s="78"/>
      <c r="B4" s="78"/>
      <c r="C4" s="78"/>
      <c r="D4" s="78"/>
      <c r="E4" s="1886">
        <v>2015</v>
      </c>
      <c r="F4" s="1886"/>
      <c r="G4" s="1886"/>
      <c r="H4" s="1886"/>
      <c r="I4" s="1886"/>
      <c r="J4" s="1886"/>
      <c r="K4" s="1886"/>
      <c r="L4" s="240"/>
      <c r="M4" s="204"/>
      <c r="N4" s="204"/>
      <c r="O4" s="205"/>
      <c r="AE4" s="206"/>
      <c r="AF4" s="206"/>
    </row>
    <row r="5" spans="1:32" s="71" customFormat="1" ht="3" customHeight="1">
      <c r="A5" s="78"/>
      <c r="B5" s="78"/>
      <c r="C5" s="78"/>
      <c r="D5" s="78"/>
      <c r="F5" s="72"/>
      <c r="G5" s="510"/>
      <c r="H5" s="292"/>
      <c r="I5" s="292"/>
      <c r="J5" s="510"/>
      <c r="K5" s="510"/>
      <c r="L5" s="240"/>
      <c r="O5" s="69"/>
    </row>
    <row r="6" spans="1:32" s="71" customFormat="1" ht="12.75" customHeight="1">
      <c r="A6" s="78"/>
      <c r="B6" s="78"/>
      <c r="C6" s="78"/>
      <c r="D6" s="78"/>
      <c r="E6" s="1856" t="s">
        <v>3</v>
      </c>
      <c r="F6" s="178"/>
      <c r="G6" s="247"/>
      <c r="H6" s="247"/>
      <c r="I6" s="294"/>
      <c r="J6" s="512"/>
      <c r="K6" s="2007" t="s">
        <v>21</v>
      </c>
      <c r="L6" s="240"/>
      <c r="O6" s="69"/>
    </row>
    <row r="7" spans="1:32" ht="12.75" customHeight="1">
      <c r="A7" s="284" t="s">
        <v>9</v>
      </c>
      <c r="B7" s="284" t="s">
        <v>10</v>
      </c>
      <c r="C7" s="284" t="s">
        <v>11</v>
      </c>
      <c r="E7" s="1872"/>
      <c r="F7" s="97" t="s">
        <v>235</v>
      </c>
      <c r="G7" s="1873" t="s">
        <v>641</v>
      </c>
      <c r="H7" s="1873"/>
      <c r="I7" s="1873"/>
      <c r="J7" s="1873"/>
      <c r="K7" s="1932"/>
      <c r="L7" s="199"/>
      <c r="M7" s="78"/>
    </row>
    <row r="8" spans="1:32">
      <c r="E8" s="1892"/>
      <c r="F8" s="72"/>
      <c r="G8" s="302" t="s">
        <v>642</v>
      </c>
      <c r="H8" s="302" t="s">
        <v>643</v>
      </c>
      <c r="I8" s="302" t="s">
        <v>644</v>
      </c>
      <c r="J8" s="302" t="s">
        <v>645</v>
      </c>
      <c r="K8" s="2008"/>
      <c r="L8" s="199"/>
      <c r="M8" s="71"/>
    </row>
    <row r="9" spans="1:32" ht="12.75" customHeight="1">
      <c r="E9" s="1861">
        <v>1401</v>
      </c>
      <c r="F9" s="102" t="s">
        <v>22</v>
      </c>
      <c r="G9" s="1284">
        <f>SUM(G10:G15)</f>
        <v>93</v>
      </c>
      <c r="H9" s="1284">
        <f>SUM(H10:H15)</f>
        <v>35</v>
      </c>
      <c r="I9" s="1284">
        <f>SUM(I10:I15)</f>
        <v>5</v>
      </c>
      <c r="J9" s="1284">
        <f>SUM(J10:J15)</f>
        <v>191</v>
      </c>
      <c r="K9" s="1285">
        <f>SUM(G9:J9)</f>
        <v>324</v>
      </c>
      <c r="L9" s="199"/>
      <c r="M9" s="71"/>
    </row>
    <row r="10" spans="1:32" ht="12.75" customHeight="1">
      <c r="A10" s="284">
        <v>1</v>
      </c>
      <c r="B10" s="284">
        <v>1</v>
      </c>
      <c r="C10" s="284">
        <v>11</v>
      </c>
      <c r="E10" s="1862"/>
      <c r="F10" s="106" t="s">
        <v>23</v>
      </c>
      <c r="G10" s="311">
        <v>21</v>
      </c>
      <c r="H10" s="311">
        <v>9</v>
      </c>
      <c r="I10" s="311">
        <v>2</v>
      </c>
      <c r="J10" s="311">
        <v>31</v>
      </c>
      <c r="K10" s="337">
        <f t="shared" ref="K10:K49" si="0">SUM(G10:J10)</f>
        <v>63</v>
      </c>
      <c r="L10" s="199"/>
      <c r="M10" s="199"/>
    </row>
    <row r="11" spans="1:32" ht="12.75" customHeight="1">
      <c r="A11" s="284">
        <v>1</v>
      </c>
      <c r="B11" s="284">
        <v>1</v>
      </c>
      <c r="C11" s="284">
        <v>5</v>
      </c>
      <c r="E11" s="1862"/>
      <c r="F11" s="110" t="s">
        <v>24</v>
      </c>
      <c r="G11" s="312">
        <v>24</v>
      </c>
      <c r="H11" s="312">
        <v>9</v>
      </c>
      <c r="I11" s="312">
        <v>2</v>
      </c>
      <c r="J11" s="312">
        <v>47</v>
      </c>
      <c r="K11" s="313">
        <f t="shared" si="0"/>
        <v>82</v>
      </c>
      <c r="L11" s="199"/>
      <c r="M11" s="199"/>
    </row>
    <row r="12" spans="1:32" ht="12.75" customHeight="1">
      <c r="A12" s="284">
        <v>1</v>
      </c>
      <c r="B12" s="284">
        <v>1</v>
      </c>
      <c r="C12" s="284">
        <v>12</v>
      </c>
      <c r="E12" s="1862"/>
      <c r="F12" s="110" t="s">
        <v>25</v>
      </c>
      <c r="G12" s="312">
        <v>18</v>
      </c>
      <c r="H12" s="312">
        <v>9</v>
      </c>
      <c r="I12" s="312">
        <v>0</v>
      </c>
      <c r="J12" s="312">
        <v>39</v>
      </c>
      <c r="K12" s="313">
        <f t="shared" si="0"/>
        <v>66</v>
      </c>
      <c r="L12" s="199"/>
      <c r="M12" s="199"/>
    </row>
    <row r="13" spans="1:32" ht="12.75" customHeight="1">
      <c r="A13" s="284">
        <v>1</v>
      </c>
      <c r="B13" s="284">
        <v>1</v>
      </c>
      <c r="C13" s="284">
        <v>2</v>
      </c>
      <c r="E13" s="1862"/>
      <c r="F13" s="111" t="s">
        <v>26</v>
      </c>
      <c r="G13" s="312">
        <v>16</v>
      </c>
      <c r="H13" s="312">
        <v>4</v>
      </c>
      <c r="I13" s="312">
        <v>1</v>
      </c>
      <c r="J13" s="312">
        <v>49</v>
      </c>
      <c r="K13" s="313">
        <f t="shared" si="0"/>
        <v>70</v>
      </c>
      <c r="L13" s="199"/>
      <c r="M13" s="199"/>
    </row>
    <row r="14" spans="1:32" ht="12.75" customHeight="1">
      <c r="A14" s="284">
        <v>1</v>
      </c>
      <c r="B14" s="284">
        <v>1</v>
      </c>
      <c r="C14" s="284">
        <v>4</v>
      </c>
      <c r="E14" s="1862"/>
      <c r="F14" s="111" t="s">
        <v>27</v>
      </c>
      <c r="G14" s="312">
        <v>6</v>
      </c>
      <c r="H14" s="312">
        <v>2</v>
      </c>
      <c r="I14" s="312">
        <v>0</v>
      </c>
      <c r="J14" s="312">
        <v>9</v>
      </c>
      <c r="K14" s="313">
        <f t="shared" si="0"/>
        <v>17</v>
      </c>
      <c r="L14" s="199"/>
      <c r="M14" s="199"/>
    </row>
    <row r="15" spans="1:32" ht="12.75" customHeight="1">
      <c r="A15" s="284">
        <v>1</v>
      </c>
      <c r="B15" s="284">
        <v>1</v>
      </c>
      <c r="C15" s="284">
        <v>1</v>
      </c>
      <c r="E15" s="1863"/>
      <c r="F15" s="111" t="s">
        <v>69</v>
      </c>
      <c r="G15" s="312">
        <v>8</v>
      </c>
      <c r="H15" s="312">
        <v>2</v>
      </c>
      <c r="I15" s="312">
        <v>0</v>
      </c>
      <c r="J15" s="312">
        <v>16</v>
      </c>
      <c r="K15" s="313">
        <f t="shared" si="0"/>
        <v>26</v>
      </c>
      <c r="L15" s="199"/>
      <c r="M15" s="199"/>
    </row>
    <row r="16" spans="1:32" ht="12.75" customHeight="1">
      <c r="E16" s="1862">
        <v>1402</v>
      </c>
      <c r="F16" s="113" t="s">
        <v>29</v>
      </c>
      <c r="G16" s="307">
        <f>SUM(G17:G24)</f>
        <v>152</v>
      </c>
      <c r="H16" s="307">
        <f>SUM(H17:H24)</f>
        <v>19</v>
      </c>
      <c r="I16" s="307">
        <f>SUM(I17:I24)</f>
        <v>2</v>
      </c>
      <c r="J16" s="307">
        <f>SUM(J17:J24)</f>
        <v>250</v>
      </c>
      <c r="K16" s="308">
        <f>SUM(G16:J16)</f>
        <v>423</v>
      </c>
      <c r="L16" s="199"/>
      <c r="M16" s="199"/>
    </row>
    <row r="17" spans="1:13" ht="12.75" customHeight="1">
      <c r="A17" s="284">
        <v>2</v>
      </c>
      <c r="B17" s="284">
        <v>4</v>
      </c>
      <c r="C17" s="284">
        <v>11</v>
      </c>
      <c r="E17" s="1862"/>
      <c r="F17" s="110" t="s">
        <v>30</v>
      </c>
      <c r="G17" s="312">
        <v>46</v>
      </c>
      <c r="H17" s="312">
        <v>6</v>
      </c>
      <c r="I17" s="312">
        <v>1</v>
      </c>
      <c r="J17" s="312">
        <v>77</v>
      </c>
      <c r="K17" s="313">
        <f t="shared" si="0"/>
        <v>130</v>
      </c>
      <c r="L17" s="199"/>
      <c r="M17" s="199"/>
    </row>
    <row r="18" spans="1:13" ht="12.75" customHeight="1">
      <c r="A18" s="284">
        <v>2</v>
      </c>
      <c r="B18" s="284">
        <v>4</v>
      </c>
      <c r="C18" s="284">
        <v>10</v>
      </c>
      <c r="E18" s="1862"/>
      <c r="F18" s="110" t="s">
        <v>31</v>
      </c>
      <c r="G18" s="312">
        <v>28</v>
      </c>
      <c r="H18" s="312">
        <v>5</v>
      </c>
      <c r="I18" s="312">
        <v>0</v>
      </c>
      <c r="J18" s="312">
        <v>33</v>
      </c>
      <c r="K18" s="313">
        <f t="shared" si="0"/>
        <v>66</v>
      </c>
      <c r="L18" s="199"/>
      <c r="M18" s="199"/>
    </row>
    <row r="19" spans="1:13" ht="12.75" customHeight="1">
      <c r="A19" s="284">
        <v>2</v>
      </c>
      <c r="B19" s="284">
        <v>4</v>
      </c>
      <c r="C19" s="284">
        <v>10</v>
      </c>
      <c r="E19" s="1862"/>
      <c r="F19" s="110" t="s">
        <v>32</v>
      </c>
      <c r="G19" s="312">
        <v>26</v>
      </c>
      <c r="H19" s="312">
        <v>3</v>
      </c>
      <c r="I19" s="312">
        <v>1</v>
      </c>
      <c r="J19" s="312">
        <v>43</v>
      </c>
      <c r="K19" s="313">
        <f t="shared" si="0"/>
        <v>73</v>
      </c>
      <c r="L19" s="199"/>
      <c r="M19" s="199"/>
    </row>
    <row r="20" spans="1:13" ht="12.75" customHeight="1">
      <c r="A20" s="284">
        <v>2</v>
      </c>
      <c r="B20" s="284">
        <v>4</v>
      </c>
      <c r="C20" s="284">
        <v>3</v>
      </c>
      <c r="E20" s="1862"/>
      <c r="F20" s="110" t="s">
        <v>33</v>
      </c>
      <c r="G20" s="312">
        <v>15</v>
      </c>
      <c r="H20" s="312">
        <v>1</v>
      </c>
      <c r="I20" s="312">
        <v>0</v>
      </c>
      <c r="J20" s="312">
        <v>23</v>
      </c>
      <c r="K20" s="313">
        <f t="shared" si="0"/>
        <v>39</v>
      </c>
      <c r="L20" s="199"/>
      <c r="M20" s="199"/>
    </row>
    <row r="21" spans="1:13" ht="12.75" customHeight="1">
      <c r="A21" s="284">
        <v>2</v>
      </c>
      <c r="B21" s="284">
        <v>4</v>
      </c>
      <c r="C21" s="284">
        <v>7</v>
      </c>
      <c r="E21" s="1862"/>
      <c r="F21" s="110" t="s">
        <v>34</v>
      </c>
      <c r="G21" s="312">
        <v>18</v>
      </c>
      <c r="H21" s="312">
        <v>1</v>
      </c>
      <c r="I21" s="312">
        <v>0</v>
      </c>
      <c r="J21" s="312">
        <v>20</v>
      </c>
      <c r="K21" s="313">
        <f t="shared" si="0"/>
        <v>39</v>
      </c>
      <c r="L21" s="199"/>
      <c r="M21" s="199"/>
    </row>
    <row r="22" spans="1:13" ht="12.75" customHeight="1">
      <c r="A22" s="284">
        <v>2</v>
      </c>
      <c r="B22" s="284">
        <v>4</v>
      </c>
      <c r="C22" s="284">
        <v>1</v>
      </c>
      <c r="E22" s="1862"/>
      <c r="F22" s="110" t="s">
        <v>70</v>
      </c>
      <c r="G22" s="312">
        <v>9</v>
      </c>
      <c r="H22" s="312">
        <v>1</v>
      </c>
      <c r="I22" s="312">
        <v>0</v>
      </c>
      <c r="J22" s="312">
        <v>24</v>
      </c>
      <c r="K22" s="313">
        <f t="shared" si="0"/>
        <v>34</v>
      </c>
      <c r="L22" s="199"/>
      <c r="M22" s="199"/>
    </row>
    <row r="23" spans="1:13" ht="12.75" customHeight="1">
      <c r="A23" s="284">
        <v>2</v>
      </c>
      <c r="B23" s="284">
        <v>4</v>
      </c>
      <c r="C23" s="284">
        <v>9</v>
      </c>
      <c r="E23" s="1862"/>
      <c r="F23" s="110" t="s">
        <v>36</v>
      </c>
      <c r="G23" s="312">
        <v>10</v>
      </c>
      <c r="H23" s="312">
        <v>2</v>
      </c>
      <c r="I23" s="312">
        <v>0</v>
      </c>
      <c r="J23" s="312">
        <v>15</v>
      </c>
      <c r="K23" s="313">
        <f t="shared" si="0"/>
        <v>27</v>
      </c>
      <c r="L23" s="199"/>
      <c r="M23" s="199"/>
    </row>
    <row r="24" spans="1:13" ht="12.75" customHeight="1">
      <c r="A24" s="284">
        <v>2</v>
      </c>
      <c r="B24" s="284">
        <v>4</v>
      </c>
      <c r="C24" s="284">
        <v>11</v>
      </c>
      <c r="E24" s="1862"/>
      <c r="F24" s="125" t="s">
        <v>646</v>
      </c>
      <c r="G24" s="312">
        <v>0</v>
      </c>
      <c r="H24" s="312">
        <v>0</v>
      </c>
      <c r="I24" s="312">
        <v>0</v>
      </c>
      <c r="J24" s="312">
        <v>15</v>
      </c>
      <c r="K24" s="313">
        <f t="shared" si="0"/>
        <v>15</v>
      </c>
      <c r="L24" s="199"/>
      <c r="M24" s="199"/>
    </row>
    <row r="25" spans="1:13" ht="12.75" customHeight="1">
      <c r="E25" s="1866">
        <v>1403</v>
      </c>
      <c r="F25" s="113" t="s">
        <v>38</v>
      </c>
      <c r="G25" s="307">
        <f>SUM(G26:G28)</f>
        <v>39</v>
      </c>
      <c r="H25" s="307">
        <f>SUM(H26:H28)</f>
        <v>7</v>
      </c>
      <c r="I25" s="307">
        <f>SUM(I26:I28)</f>
        <v>0</v>
      </c>
      <c r="J25" s="307">
        <f>SUM(J26:J28)</f>
        <v>69</v>
      </c>
      <c r="K25" s="308">
        <f t="shared" si="0"/>
        <v>115</v>
      </c>
      <c r="L25" s="199"/>
      <c r="M25" s="199"/>
    </row>
    <row r="26" spans="1:13" ht="12.75" customHeight="1">
      <c r="A26" s="284">
        <v>3</v>
      </c>
      <c r="B26" s="284">
        <v>5</v>
      </c>
      <c r="C26" s="284">
        <v>11</v>
      </c>
      <c r="E26" s="1867"/>
      <c r="F26" s="111" t="s">
        <v>39</v>
      </c>
      <c r="G26" s="312">
        <v>15</v>
      </c>
      <c r="H26" s="312">
        <v>2</v>
      </c>
      <c r="I26" s="312">
        <v>0</v>
      </c>
      <c r="J26" s="312">
        <v>34</v>
      </c>
      <c r="K26" s="313">
        <f t="shared" si="0"/>
        <v>51</v>
      </c>
      <c r="L26" s="199"/>
      <c r="M26" s="199"/>
    </row>
    <row r="27" spans="1:13" ht="12.75" customHeight="1">
      <c r="A27" s="284">
        <v>3</v>
      </c>
      <c r="B27" s="284">
        <v>5</v>
      </c>
      <c r="C27" s="284">
        <v>8</v>
      </c>
      <c r="E27" s="1867"/>
      <c r="F27" s="111" t="s">
        <v>40</v>
      </c>
      <c r="G27" s="312">
        <v>15</v>
      </c>
      <c r="H27" s="312">
        <v>4</v>
      </c>
      <c r="I27" s="312">
        <v>0</v>
      </c>
      <c r="J27" s="312">
        <v>22</v>
      </c>
      <c r="K27" s="313">
        <f t="shared" si="0"/>
        <v>41</v>
      </c>
      <c r="L27" s="199"/>
      <c r="M27" s="199"/>
    </row>
    <row r="28" spans="1:13" ht="12.75" customHeight="1">
      <c r="A28" s="284">
        <v>3</v>
      </c>
      <c r="B28" s="284">
        <v>5</v>
      </c>
      <c r="C28" s="284">
        <v>10</v>
      </c>
      <c r="E28" s="1867"/>
      <c r="F28" s="320" t="s">
        <v>41</v>
      </c>
      <c r="G28" s="312">
        <v>9</v>
      </c>
      <c r="H28" s="312">
        <v>1</v>
      </c>
      <c r="I28" s="312">
        <v>0</v>
      </c>
      <c r="J28" s="312">
        <v>13</v>
      </c>
      <c r="K28" s="313">
        <f t="shared" si="0"/>
        <v>23</v>
      </c>
      <c r="L28" s="199"/>
      <c r="M28" s="199"/>
    </row>
    <row r="29" spans="1:13" ht="12.75" customHeight="1">
      <c r="E29" s="1868">
        <v>1404</v>
      </c>
      <c r="F29" s="113" t="s">
        <v>42</v>
      </c>
      <c r="G29" s="307">
        <f>SUM(G30:G31)</f>
        <v>43</v>
      </c>
      <c r="H29" s="307">
        <f>SUM(H30:H31)</f>
        <v>8</v>
      </c>
      <c r="I29" s="307">
        <f>SUM(I30:I31)</f>
        <v>17</v>
      </c>
      <c r="J29" s="307">
        <f>SUM(J30:J31)</f>
        <v>165</v>
      </c>
      <c r="K29" s="308">
        <f t="shared" si="0"/>
        <v>233</v>
      </c>
      <c r="L29" s="199"/>
      <c r="M29" s="199"/>
    </row>
    <row r="30" spans="1:13" ht="12.75" customHeight="1">
      <c r="A30" s="284">
        <v>4</v>
      </c>
      <c r="B30" s="284">
        <v>6</v>
      </c>
      <c r="C30" s="284">
        <v>11</v>
      </c>
      <c r="E30" s="1868"/>
      <c r="F30" s="110" t="s">
        <v>43</v>
      </c>
      <c r="G30" s="312">
        <v>33</v>
      </c>
      <c r="H30" s="312">
        <v>5</v>
      </c>
      <c r="I30" s="312">
        <v>0</v>
      </c>
      <c r="J30" s="312">
        <v>99</v>
      </c>
      <c r="K30" s="313">
        <f>SUM(G30:J30)</f>
        <v>137</v>
      </c>
      <c r="L30" s="199"/>
    </row>
    <row r="31" spans="1:13" ht="12.75" customHeight="1">
      <c r="A31" s="284">
        <v>4</v>
      </c>
      <c r="B31" s="284">
        <v>6</v>
      </c>
      <c r="C31" s="284">
        <v>11</v>
      </c>
      <c r="E31" s="1868"/>
      <c r="F31" s="110" t="s">
        <v>44</v>
      </c>
      <c r="G31" s="312">
        <v>10</v>
      </c>
      <c r="H31" s="312">
        <v>3</v>
      </c>
      <c r="I31" s="312">
        <v>17</v>
      </c>
      <c r="J31" s="312">
        <v>66</v>
      </c>
      <c r="K31" s="313">
        <f t="shared" si="0"/>
        <v>96</v>
      </c>
      <c r="L31" s="199"/>
    </row>
    <row r="32" spans="1:13" ht="12.75" customHeight="1">
      <c r="E32" s="1819">
        <v>1405</v>
      </c>
      <c r="F32" s="124" t="s">
        <v>45</v>
      </c>
      <c r="G32" s="307">
        <f>SUM(G33:G36)</f>
        <v>87</v>
      </c>
      <c r="H32" s="307">
        <f>SUM(H33:H36)</f>
        <v>6</v>
      </c>
      <c r="I32" s="307">
        <f>SUM(I33:I36)</f>
        <v>2</v>
      </c>
      <c r="J32" s="307">
        <f>SUM(J33:J36)</f>
        <v>115</v>
      </c>
      <c r="K32" s="308">
        <f t="shared" si="0"/>
        <v>210</v>
      </c>
      <c r="L32" s="199"/>
    </row>
    <row r="33" spans="1:11" ht="12.75" customHeight="1">
      <c r="A33" s="284">
        <v>5</v>
      </c>
      <c r="B33" s="284">
        <v>4</v>
      </c>
      <c r="C33" s="284">
        <v>8</v>
      </c>
      <c r="E33" s="1820"/>
      <c r="F33" s="110" t="s">
        <v>46</v>
      </c>
      <c r="G33" s="311">
        <v>16</v>
      </c>
      <c r="H33" s="311">
        <v>1</v>
      </c>
      <c r="I33" s="311">
        <v>0</v>
      </c>
      <c r="J33" s="311">
        <v>48</v>
      </c>
      <c r="K33" s="337">
        <f t="shared" si="0"/>
        <v>65</v>
      </c>
    </row>
    <row r="34" spans="1:11" ht="12.75" customHeight="1">
      <c r="A34" s="284">
        <v>5</v>
      </c>
      <c r="B34" s="284">
        <v>4</v>
      </c>
      <c r="C34" s="284">
        <v>8</v>
      </c>
      <c r="E34" s="1820"/>
      <c r="F34" s="110" t="s">
        <v>47</v>
      </c>
      <c r="G34" s="312">
        <v>31</v>
      </c>
      <c r="H34" s="312">
        <v>3</v>
      </c>
      <c r="I34" s="312">
        <v>0</v>
      </c>
      <c r="J34" s="312">
        <v>36</v>
      </c>
      <c r="K34" s="313">
        <f t="shared" si="0"/>
        <v>70</v>
      </c>
    </row>
    <row r="35" spans="1:11" s="71" customFormat="1" ht="12.75" customHeight="1">
      <c r="A35" s="78">
        <v>5</v>
      </c>
      <c r="B35" s="78">
        <v>5</v>
      </c>
      <c r="C35" s="78">
        <v>11</v>
      </c>
      <c r="D35" s="78"/>
      <c r="E35" s="1820"/>
      <c r="F35" s="110" t="s">
        <v>48</v>
      </c>
      <c r="G35" s="312">
        <v>35</v>
      </c>
      <c r="H35" s="312">
        <v>2</v>
      </c>
      <c r="I35" s="312">
        <v>2</v>
      </c>
      <c r="J35" s="312">
        <v>24</v>
      </c>
      <c r="K35" s="313">
        <f t="shared" si="0"/>
        <v>63</v>
      </c>
    </row>
    <row r="36" spans="1:11" ht="12.75" customHeight="1">
      <c r="A36" s="284">
        <v>5</v>
      </c>
      <c r="B36" s="284">
        <v>4</v>
      </c>
      <c r="C36" s="284">
        <v>8</v>
      </c>
      <c r="E36" s="1820"/>
      <c r="F36" s="119" t="s">
        <v>49</v>
      </c>
      <c r="G36" s="312">
        <v>5</v>
      </c>
      <c r="H36" s="312">
        <v>0</v>
      </c>
      <c r="I36" s="312">
        <v>0</v>
      </c>
      <c r="J36" s="312">
        <v>7</v>
      </c>
      <c r="K36" s="313">
        <f t="shared" si="0"/>
        <v>12</v>
      </c>
    </row>
    <row r="37" spans="1:11" ht="12.75" customHeight="1">
      <c r="E37" s="1824">
        <v>1406</v>
      </c>
      <c r="F37" s="113" t="s">
        <v>50</v>
      </c>
      <c r="G37" s="307">
        <f>SUM(G38:G42)</f>
        <v>55</v>
      </c>
      <c r="H37" s="307">
        <f>SUM(H38:H42)</f>
        <v>25</v>
      </c>
      <c r="I37" s="307">
        <f>SUM(I38:I42)</f>
        <v>2</v>
      </c>
      <c r="J37" s="307">
        <f>SUM(J38:J42)</f>
        <v>161</v>
      </c>
      <c r="K37" s="308">
        <f t="shared" si="0"/>
        <v>243</v>
      </c>
    </row>
    <row r="38" spans="1:11" ht="12.75" customHeight="1">
      <c r="A38" s="284">
        <v>6</v>
      </c>
      <c r="B38" s="284">
        <v>2</v>
      </c>
      <c r="C38" s="284">
        <v>11</v>
      </c>
      <c r="E38" s="1824"/>
      <c r="F38" s="110" t="s">
        <v>51</v>
      </c>
      <c r="G38" s="312">
        <v>30</v>
      </c>
      <c r="H38" s="312">
        <v>6</v>
      </c>
      <c r="I38" s="312">
        <v>2</v>
      </c>
      <c r="J38" s="312">
        <v>79</v>
      </c>
      <c r="K38" s="313">
        <f t="shared" si="0"/>
        <v>117</v>
      </c>
    </row>
    <row r="39" spans="1:11" ht="12.75" customHeight="1">
      <c r="A39" s="284">
        <v>6</v>
      </c>
      <c r="B39" s="284">
        <v>2</v>
      </c>
      <c r="C39" s="284">
        <v>10</v>
      </c>
      <c r="E39" s="1824"/>
      <c r="F39" s="110" t="s">
        <v>52</v>
      </c>
      <c r="G39" s="312">
        <v>11</v>
      </c>
      <c r="H39" s="312">
        <v>10</v>
      </c>
      <c r="I39" s="312">
        <v>0</v>
      </c>
      <c r="J39" s="312">
        <v>27</v>
      </c>
      <c r="K39" s="313">
        <f t="shared" si="0"/>
        <v>48</v>
      </c>
    </row>
    <row r="40" spans="1:11" ht="12.75" customHeight="1">
      <c r="A40" s="284">
        <v>6</v>
      </c>
      <c r="B40" s="284">
        <v>2</v>
      </c>
      <c r="C40" s="284">
        <v>6</v>
      </c>
      <c r="E40" s="1824"/>
      <c r="F40" s="110" t="s">
        <v>647</v>
      </c>
      <c r="G40" s="312">
        <v>10</v>
      </c>
      <c r="H40" s="312">
        <v>3</v>
      </c>
      <c r="I40" s="312">
        <v>0</v>
      </c>
      <c r="J40" s="312">
        <v>25</v>
      </c>
      <c r="K40" s="313">
        <f t="shared" si="0"/>
        <v>38</v>
      </c>
    </row>
    <row r="41" spans="1:11" ht="12.75" customHeight="1">
      <c r="A41" s="284">
        <v>6</v>
      </c>
      <c r="B41" s="284">
        <v>2</v>
      </c>
      <c r="C41" s="284">
        <v>10</v>
      </c>
      <c r="E41" s="1824"/>
      <c r="F41" s="110" t="s">
        <v>53</v>
      </c>
      <c r="G41" s="312">
        <v>4</v>
      </c>
      <c r="H41" s="312">
        <v>6</v>
      </c>
      <c r="I41" s="312">
        <v>0</v>
      </c>
      <c r="J41" s="312">
        <v>16</v>
      </c>
      <c r="K41" s="313">
        <f t="shared" si="0"/>
        <v>26</v>
      </c>
    </row>
    <row r="42" spans="1:11" ht="12.75" customHeight="1">
      <c r="A42" s="284">
        <v>6</v>
      </c>
      <c r="B42" s="284">
        <v>4</v>
      </c>
      <c r="C42" s="284">
        <v>11</v>
      </c>
      <c r="E42" s="1824"/>
      <c r="F42" s="110" t="s">
        <v>648</v>
      </c>
      <c r="G42" s="312">
        <v>0</v>
      </c>
      <c r="H42" s="312">
        <v>0</v>
      </c>
      <c r="I42" s="312">
        <v>0</v>
      </c>
      <c r="J42" s="312">
        <v>14</v>
      </c>
      <c r="K42" s="313">
        <f t="shared" si="0"/>
        <v>14</v>
      </c>
    </row>
    <row r="43" spans="1:11" ht="12.75" customHeight="1">
      <c r="E43" s="1824">
        <v>1407</v>
      </c>
      <c r="F43" s="124" t="s">
        <v>55</v>
      </c>
      <c r="G43" s="307">
        <f>SUM(G44:G45)</f>
        <v>22</v>
      </c>
      <c r="H43" s="307">
        <f>SUM(H44:H45)</f>
        <v>11</v>
      </c>
      <c r="I43" s="307">
        <f>SUM(I44:I45)</f>
        <v>0</v>
      </c>
      <c r="J43" s="307">
        <f>SUM(J44:J45)</f>
        <v>80</v>
      </c>
      <c r="K43" s="308">
        <f t="shared" si="0"/>
        <v>113</v>
      </c>
    </row>
    <row r="44" spans="1:11" ht="12.75" customHeight="1">
      <c r="A44" s="284">
        <v>7</v>
      </c>
      <c r="B44" s="284">
        <v>3</v>
      </c>
      <c r="C44" s="284">
        <v>11</v>
      </c>
      <c r="E44" s="1824"/>
      <c r="F44" s="110" t="s">
        <v>56</v>
      </c>
      <c r="G44" s="321">
        <v>8</v>
      </c>
      <c r="H44" s="321">
        <v>3</v>
      </c>
      <c r="I44" s="321">
        <v>0</v>
      </c>
      <c r="J44" s="321">
        <v>25</v>
      </c>
      <c r="K44" s="1286">
        <f t="shared" si="0"/>
        <v>36</v>
      </c>
    </row>
    <row r="45" spans="1:11" ht="12.75" customHeight="1">
      <c r="A45" s="284">
        <v>7</v>
      </c>
      <c r="B45" s="284">
        <v>6</v>
      </c>
      <c r="C45" s="284">
        <v>10</v>
      </c>
      <c r="E45" s="1824"/>
      <c r="F45" s="110" t="s">
        <v>71</v>
      </c>
      <c r="G45" s="321">
        <v>14</v>
      </c>
      <c r="H45" s="321">
        <v>8</v>
      </c>
      <c r="I45" s="321">
        <v>0</v>
      </c>
      <c r="J45" s="321">
        <v>55</v>
      </c>
      <c r="K45" s="1286">
        <f t="shared" si="0"/>
        <v>77</v>
      </c>
    </row>
    <row r="46" spans="1:11" ht="12.75" customHeight="1">
      <c r="E46" s="1861">
        <v>1408</v>
      </c>
      <c r="F46" s="124" t="s">
        <v>58</v>
      </c>
      <c r="G46" s="322">
        <f>SUM(G47:G49)</f>
        <v>4</v>
      </c>
      <c r="H46" s="322">
        <f>SUM(H47:H49)</f>
        <v>0</v>
      </c>
      <c r="I46" s="322">
        <f>SUM(I47:I49)</f>
        <v>1</v>
      </c>
      <c r="J46" s="322">
        <f>SUM(J47:J49)</f>
        <v>43</v>
      </c>
      <c r="K46" s="1287">
        <f t="shared" si="0"/>
        <v>48</v>
      </c>
    </row>
    <row r="47" spans="1:11" ht="12.75" customHeight="1">
      <c r="A47" s="284">
        <v>8</v>
      </c>
      <c r="B47" s="284">
        <v>4</v>
      </c>
      <c r="C47" s="284">
        <v>11</v>
      </c>
      <c r="E47" s="1862"/>
      <c r="F47" s="111" t="s">
        <v>649</v>
      </c>
      <c r="G47" s="309">
        <v>0</v>
      </c>
      <c r="H47" s="324">
        <v>0</v>
      </c>
      <c r="I47" s="324">
        <v>0</v>
      </c>
      <c r="J47" s="324">
        <v>25</v>
      </c>
      <c r="K47" s="1000">
        <f t="shared" si="0"/>
        <v>25</v>
      </c>
    </row>
    <row r="48" spans="1:11" ht="12.75" customHeight="1">
      <c r="A48" s="284">
        <v>8</v>
      </c>
      <c r="B48" s="284">
        <v>4</v>
      </c>
      <c r="C48" s="284">
        <v>11</v>
      </c>
      <c r="E48" s="1862"/>
      <c r="F48" s="111" t="s">
        <v>663</v>
      </c>
      <c r="G48" s="312">
        <v>0</v>
      </c>
      <c r="H48" s="312">
        <v>0</v>
      </c>
      <c r="I48" s="312">
        <v>0</v>
      </c>
      <c r="J48" s="312">
        <v>12</v>
      </c>
      <c r="K48" s="313">
        <f t="shared" si="0"/>
        <v>12</v>
      </c>
    </row>
    <row r="49" spans="1:11" ht="12.75" customHeight="1">
      <c r="A49" s="284">
        <v>8</v>
      </c>
      <c r="B49" s="284">
        <v>5</v>
      </c>
      <c r="C49" s="284">
        <v>11</v>
      </c>
      <c r="E49" s="1863"/>
      <c r="F49" s="325" t="s">
        <v>664</v>
      </c>
      <c r="G49" s="326">
        <v>4</v>
      </c>
      <c r="H49" s="326">
        <v>0</v>
      </c>
      <c r="I49" s="326">
        <v>1</v>
      </c>
      <c r="J49" s="326">
        <v>6</v>
      </c>
      <c r="K49" s="478">
        <f t="shared" si="0"/>
        <v>11</v>
      </c>
    </row>
    <row r="50" spans="1:11" ht="12.75" customHeight="1">
      <c r="E50" s="2010"/>
      <c r="F50" s="1288" t="s">
        <v>63</v>
      </c>
      <c r="G50" s="307">
        <f>SUM(G51:G53)</f>
        <v>20</v>
      </c>
      <c r="H50" s="307">
        <f>SUM(H51:H53)</f>
        <v>3</v>
      </c>
      <c r="I50" s="307">
        <f>SUM(I51:I53)</f>
        <v>0</v>
      </c>
      <c r="J50" s="307">
        <f>SUM(J51:J53)</f>
        <v>59</v>
      </c>
      <c r="K50" s="308">
        <f>SUM(K51:K53)</f>
        <v>82</v>
      </c>
    </row>
    <row r="51" spans="1:11" ht="12.75" customHeight="1">
      <c r="A51" s="284">
        <v>9</v>
      </c>
      <c r="B51" s="284">
        <v>5</v>
      </c>
      <c r="C51" s="284">
        <v>10</v>
      </c>
      <c r="E51" s="1864"/>
      <c r="F51" s="316" t="s">
        <v>64</v>
      </c>
      <c r="G51" s="312">
        <v>11</v>
      </c>
      <c r="H51" s="312">
        <v>1</v>
      </c>
      <c r="I51" s="312">
        <v>0</v>
      </c>
      <c r="J51" s="312">
        <v>31</v>
      </c>
      <c r="K51" s="313">
        <f>SUM(G51:J51)</f>
        <v>43</v>
      </c>
    </row>
    <row r="52" spans="1:11" ht="12.75" customHeight="1">
      <c r="A52" s="284">
        <v>9</v>
      </c>
      <c r="B52" s="284">
        <v>5</v>
      </c>
      <c r="C52" s="284">
        <v>13</v>
      </c>
      <c r="E52" s="1864"/>
      <c r="F52" s="119" t="s">
        <v>73</v>
      </c>
      <c r="G52" s="312">
        <v>5</v>
      </c>
      <c r="H52" s="312">
        <v>1</v>
      </c>
      <c r="I52" s="312">
        <v>0</v>
      </c>
      <c r="J52" s="312">
        <v>6</v>
      </c>
      <c r="K52" s="313">
        <f>SUM(G52:J52)</f>
        <v>12</v>
      </c>
    </row>
    <row r="53" spans="1:11" ht="12.75" customHeight="1">
      <c r="A53" s="284">
        <v>9</v>
      </c>
      <c r="B53" s="284">
        <v>4</v>
      </c>
      <c r="C53" s="284">
        <v>6</v>
      </c>
      <c r="E53" s="2011"/>
      <c r="F53" s="316" t="s">
        <v>133</v>
      </c>
      <c r="G53" s="312">
        <v>4</v>
      </c>
      <c r="H53" s="312">
        <v>1</v>
      </c>
      <c r="I53" s="312">
        <v>0</v>
      </c>
      <c r="J53" s="312">
        <v>22</v>
      </c>
      <c r="K53" s="313">
        <f>SUM(G53:J53)</f>
        <v>27</v>
      </c>
    </row>
    <row r="54" spans="1:11" ht="12.75" customHeight="1">
      <c r="E54" s="2010"/>
      <c r="F54" s="1288" t="s">
        <v>652</v>
      </c>
      <c r="G54" s="307">
        <f>SUM(G55:G57)</f>
        <v>3</v>
      </c>
      <c r="H54" s="307">
        <f>SUM(H55:H57)</f>
        <v>8</v>
      </c>
      <c r="I54" s="307">
        <f>SUM(I55:I57)</f>
        <v>0</v>
      </c>
      <c r="J54" s="307">
        <f>SUM(J55:J57)</f>
        <v>43</v>
      </c>
      <c r="K54" s="308">
        <f>SUM(K55:K57)</f>
        <v>54</v>
      </c>
    </row>
    <row r="55" spans="1:11" ht="12.75" customHeight="1">
      <c r="B55" s="284">
        <v>10</v>
      </c>
      <c r="C55" s="284">
        <v>14</v>
      </c>
      <c r="E55" s="1864"/>
      <c r="F55" s="316" t="s">
        <v>653</v>
      </c>
      <c r="G55" s="312">
        <v>3</v>
      </c>
      <c r="H55" s="312">
        <v>4</v>
      </c>
      <c r="I55" s="312">
        <v>0</v>
      </c>
      <c r="J55" s="312">
        <v>27</v>
      </c>
      <c r="K55" s="313">
        <f>SUM(G55:J55)</f>
        <v>34</v>
      </c>
    </row>
    <row r="56" spans="1:11" ht="12.75" customHeight="1">
      <c r="B56" s="284">
        <v>10</v>
      </c>
      <c r="C56" s="284">
        <v>14</v>
      </c>
      <c r="E56" s="1864"/>
      <c r="F56" s="316" t="s">
        <v>654</v>
      </c>
      <c r="G56" s="312">
        <v>0</v>
      </c>
      <c r="H56" s="312">
        <v>2</v>
      </c>
      <c r="I56" s="312">
        <v>0</v>
      </c>
      <c r="J56" s="312">
        <v>8</v>
      </c>
      <c r="K56" s="313">
        <f>SUM(G56:J56)</f>
        <v>10</v>
      </c>
    </row>
    <row r="57" spans="1:11" ht="12.75" customHeight="1">
      <c r="B57" s="284">
        <v>10</v>
      </c>
      <c r="C57" s="284">
        <v>14</v>
      </c>
      <c r="E57" s="2011"/>
      <c r="F57" s="316" t="s">
        <v>655</v>
      </c>
      <c r="G57" s="312">
        <v>0</v>
      </c>
      <c r="H57" s="312">
        <v>2</v>
      </c>
      <c r="I57" s="312">
        <v>0</v>
      </c>
      <c r="J57" s="312">
        <v>8</v>
      </c>
      <c r="K57" s="313">
        <f>SUM(G57:J57)</f>
        <v>10</v>
      </c>
    </row>
    <row r="58" spans="1:11" ht="12.75" customHeight="1">
      <c r="B58" s="284" t="s">
        <v>65</v>
      </c>
      <c r="C58" s="284" t="s">
        <v>65</v>
      </c>
      <c r="E58" s="334"/>
      <c r="F58" s="124" t="s">
        <v>656</v>
      </c>
      <c r="G58" s="307">
        <v>0</v>
      </c>
      <c r="H58" s="307">
        <v>0</v>
      </c>
      <c r="I58" s="307">
        <v>0</v>
      </c>
      <c r="J58" s="307">
        <v>497</v>
      </c>
      <c r="K58" s="308">
        <f>SUM(G58:J58)</f>
        <v>497</v>
      </c>
    </row>
    <row r="59" spans="1:11">
      <c r="F59" s="338" t="s">
        <v>21</v>
      </c>
      <c r="G59" s="339">
        <f>G9+G16+G25+G29+G32+G37+G43+G46+G58+G50+G54</f>
        <v>518</v>
      </c>
      <c r="H59" s="339">
        <f>H9+H16+H25+H29+H32+H37+H43+H46+H58+H50+H54</f>
        <v>122</v>
      </c>
      <c r="I59" s="339">
        <f>I9+I16+I25+I29+I32+I37+I43+I46+I58+I50+I54</f>
        <v>29</v>
      </c>
      <c r="J59" s="339">
        <f>J9+J16+J25+J29+J32+J37+J43+J46+J58+J50+J54</f>
        <v>1673</v>
      </c>
      <c r="K59" s="340">
        <f>K9+K16+K25+K29+K32+K37+K43+K46+K58+K50+K54</f>
        <v>2342</v>
      </c>
    </row>
    <row r="60" spans="1:11" ht="11.25" customHeight="1">
      <c r="E60" s="279"/>
      <c r="F60" s="890" t="s">
        <v>657</v>
      </c>
      <c r="G60" s="544"/>
      <c r="H60" s="544"/>
      <c r="I60" s="544"/>
      <c r="J60" s="544"/>
      <c r="K60" s="544"/>
    </row>
    <row r="61" spans="1:11" ht="11.25" customHeight="1">
      <c r="E61" s="279"/>
      <c r="F61" s="1929" t="s">
        <v>658</v>
      </c>
      <c r="G61" s="1929"/>
      <c r="H61" s="1929"/>
      <c r="I61" s="1929"/>
      <c r="J61" s="1929"/>
      <c r="K61" s="1929"/>
    </row>
    <row r="62" spans="1:11" ht="9.75" customHeight="1">
      <c r="E62" s="279"/>
      <c r="F62" s="2009" t="s">
        <v>659</v>
      </c>
      <c r="G62" s="2009"/>
      <c r="H62" s="2009"/>
      <c r="I62" s="2009"/>
      <c r="J62" s="2009"/>
      <c r="K62" s="2009"/>
    </row>
    <row r="63" spans="1:11" ht="11.25" customHeight="1">
      <c r="F63" s="2009" t="s">
        <v>660</v>
      </c>
      <c r="G63" s="2009"/>
      <c r="H63" s="2009"/>
      <c r="I63" s="2009"/>
      <c r="J63" s="2009"/>
      <c r="K63" s="2009"/>
    </row>
    <row r="64" spans="1:11" ht="11.25" customHeight="1">
      <c r="E64" s="279"/>
      <c r="F64" s="2009" t="s">
        <v>661</v>
      </c>
      <c r="G64" s="2009"/>
      <c r="H64" s="2009"/>
      <c r="I64" s="2009"/>
      <c r="J64" s="2009"/>
      <c r="K64" s="2009"/>
    </row>
    <row r="65" ht="9" customHeight="1"/>
    <row r="66" ht="9" customHeight="1"/>
    <row r="67" ht="9" customHeight="1"/>
    <row r="68" ht="9" customHeight="1"/>
    <row r="69" ht="9" customHeight="1"/>
    <row r="70" ht="9" customHeight="1"/>
    <row r="71" ht="9" customHeight="1"/>
    <row r="72" ht="9" customHeight="1"/>
    <row r="73" ht="9" customHeight="1"/>
    <row r="74" ht="9" customHeight="1"/>
    <row r="75" ht="9" customHeight="1"/>
    <row r="76" ht="9" customHeight="1"/>
    <row r="77" ht="9" customHeight="1"/>
    <row r="78" ht="9" customHeight="1"/>
    <row r="79" ht="9" customHeight="1"/>
    <row r="8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spans="6:11" ht="9" customHeight="1"/>
    <row r="146" spans="6:11" ht="9" customHeight="1"/>
    <row r="147" spans="6:11" ht="9" customHeight="1"/>
    <row r="148" spans="6:11" ht="9" customHeight="1">
      <c r="F148" s="69"/>
      <c r="G148" s="344"/>
      <c r="H148" s="344"/>
      <c r="I148" s="345"/>
      <c r="J148" s="344"/>
      <c r="K148" s="344"/>
    </row>
    <row r="149" spans="6:11" ht="9" customHeight="1"/>
    <row r="150" spans="6:11" ht="9" customHeight="1"/>
    <row r="151" spans="6:11" ht="9" customHeight="1"/>
    <row r="152" spans="6:11" ht="9" customHeight="1"/>
    <row r="153" spans="6:11" ht="9" customHeight="1"/>
    <row r="154" spans="6:11" ht="9" customHeight="1"/>
    <row r="155" spans="6:11" ht="9" customHeight="1"/>
    <row r="156" spans="6:11" ht="9" customHeight="1"/>
    <row r="157" spans="6:11" ht="9" customHeight="1"/>
    <row r="158" spans="6:11" ht="9" customHeight="1"/>
    <row r="159" spans="6:11" ht="9" customHeight="1"/>
    <row r="160" spans="6:11"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sheetData>
  <mergeCells count="20">
    <mergeCell ref="F63:K63"/>
    <mergeCell ref="F64:K64"/>
    <mergeCell ref="E43:E45"/>
    <mergeCell ref="E46:E49"/>
    <mergeCell ref="E50:E53"/>
    <mergeCell ref="E54:E57"/>
    <mergeCell ref="F61:K61"/>
    <mergeCell ref="F62:K62"/>
    <mergeCell ref="E37:E42"/>
    <mergeCell ref="E3:K3"/>
    <mergeCell ref="O3:AC3"/>
    <mergeCell ref="E4:K4"/>
    <mergeCell ref="E6:E8"/>
    <mergeCell ref="K6:K8"/>
    <mergeCell ref="G7:J7"/>
    <mergeCell ref="E9:E15"/>
    <mergeCell ref="E16:E24"/>
    <mergeCell ref="E25:E28"/>
    <mergeCell ref="E29:E31"/>
    <mergeCell ref="E32:E36"/>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413"/>
  <sheetViews>
    <sheetView topLeftCell="D1" workbookViewId="0">
      <selection activeCell="F24" sqref="F24"/>
    </sheetView>
  </sheetViews>
  <sheetFormatPr baseColWidth="10" defaultRowHeight="12.75"/>
  <cols>
    <col min="1" max="2" width="2.140625" style="284" hidden="1" customWidth="1"/>
    <col min="3" max="3" width="2.7109375" style="284" hidden="1" customWidth="1"/>
    <col min="4" max="4" width="2.7109375" style="284" customWidth="1"/>
    <col min="5" max="5" width="7.5703125" style="65" customWidth="1"/>
    <col min="6" max="6" width="63.42578125" style="65" customWidth="1"/>
    <col min="7" max="10" width="10.7109375" style="342" customWidth="1"/>
    <col min="11" max="12" width="11.42578125" style="65"/>
    <col min="13" max="13" width="4.7109375" style="65" customWidth="1"/>
    <col min="14" max="14" width="5" style="65" customWidth="1"/>
    <col min="15" max="15" width="2.28515625" style="65" customWidth="1"/>
    <col min="16" max="16" width="26" style="65" customWidth="1"/>
    <col min="17" max="17" width="8" style="65" customWidth="1"/>
    <col min="18" max="18" width="1" style="65" customWidth="1"/>
    <col min="19" max="19" width="6.7109375" style="65" customWidth="1"/>
    <col min="20" max="20" width="1" style="65" customWidth="1"/>
    <col min="21" max="21" width="6.7109375" style="65" customWidth="1"/>
    <col min="22" max="22" width="1" style="65" customWidth="1"/>
    <col min="23" max="23" width="6.7109375" style="65" customWidth="1"/>
    <col min="24" max="24" width="1" style="65" customWidth="1"/>
    <col min="25" max="25" width="6.7109375" style="65" customWidth="1"/>
    <col min="26" max="26" width="1" style="65" customWidth="1"/>
    <col min="27" max="27" width="6.7109375" style="65" customWidth="1"/>
    <col min="28" max="28" width="1" style="65" customWidth="1"/>
    <col min="29" max="30" width="6.7109375" style="65" customWidth="1"/>
    <col min="31" max="256" width="11.42578125" style="65"/>
    <col min="257" max="259" width="0" style="65" hidden="1" customWidth="1"/>
    <col min="260" max="260" width="2.7109375" style="65" customWidth="1"/>
    <col min="261" max="261" width="7.5703125" style="65" customWidth="1"/>
    <col min="262" max="262" width="63.42578125" style="65" customWidth="1"/>
    <col min="263" max="266" width="10.7109375" style="65" customWidth="1"/>
    <col min="267" max="268" width="11.42578125" style="65"/>
    <col min="269" max="269" width="4.7109375" style="65" customWidth="1"/>
    <col min="270" max="270" width="5" style="65" customWidth="1"/>
    <col min="271" max="271" width="2.28515625" style="65" customWidth="1"/>
    <col min="272" max="272" width="26" style="65" customWidth="1"/>
    <col min="273" max="273" width="8" style="65" customWidth="1"/>
    <col min="274" max="274" width="1" style="65" customWidth="1"/>
    <col min="275" max="275" width="6.7109375" style="65" customWidth="1"/>
    <col min="276" max="276" width="1" style="65" customWidth="1"/>
    <col min="277" max="277" width="6.7109375" style="65" customWidth="1"/>
    <col min="278" max="278" width="1" style="65" customWidth="1"/>
    <col min="279" max="279" width="6.7109375" style="65" customWidth="1"/>
    <col min="280" max="280" width="1" style="65" customWidth="1"/>
    <col min="281" max="281" width="6.7109375" style="65" customWidth="1"/>
    <col min="282" max="282" width="1" style="65" customWidth="1"/>
    <col min="283" max="283" width="6.7109375" style="65" customWidth="1"/>
    <col min="284" max="284" width="1" style="65" customWidth="1"/>
    <col min="285" max="286" width="6.7109375" style="65" customWidth="1"/>
    <col min="287" max="512" width="11.42578125" style="65"/>
    <col min="513" max="515" width="0" style="65" hidden="1" customWidth="1"/>
    <col min="516" max="516" width="2.7109375" style="65" customWidth="1"/>
    <col min="517" max="517" width="7.5703125" style="65" customWidth="1"/>
    <col min="518" max="518" width="63.42578125" style="65" customWidth="1"/>
    <col min="519" max="522" width="10.7109375" style="65" customWidth="1"/>
    <col min="523" max="524" width="11.42578125" style="65"/>
    <col min="525" max="525" width="4.7109375" style="65" customWidth="1"/>
    <col min="526" max="526" width="5" style="65" customWidth="1"/>
    <col min="527" max="527" width="2.28515625" style="65" customWidth="1"/>
    <col min="528" max="528" width="26" style="65" customWidth="1"/>
    <col min="529" max="529" width="8" style="65" customWidth="1"/>
    <col min="530" max="530" width="1" style="65" customWidth="1"/>
    <col min="531" max="531" width="6.7109375" style="65" customWidth="1"/>
    <col min="532" max="532" width="1" style="65" customWidth="1"/>
    <col min="533" max="533" width="6.7109375" style="65" customWidth="1"/>
    <col min="534" max="534" width="1" style="65" customWidth="1"/>
    <col min="535" max="535" width="6.7109375" style="65" customWidth="1"/>
    <col min="536" max="536" width="1" style="65" customWidth="1"/>
    <col min="537" max="537" width="6.7109375" style="65" customWidth="1"/>
    <col min="538" max="538" width="1" style="65" customWidth="1"/>
    <col min="539" max="539" width="6.7109375" style="65" customWidth="1"/>
    <col min="540" max="540" width="1" style="65" customWidth="1"/>
    <col min="541" max="542" width="6.7109375" style="65" customWidth="1"/>
    <col min="543" max="768" width="11.42578125" style="65"/>
    <col min="769" max="771" width="0" style="65" hidden="1" customWidth="1"/>
    <col min="772" max="772" width="2.7109375" style="65" customWidth="1"/>
    <col min="773" max="773" width="7.5703125" style="65" customWidth="1"/>
    <col min="774" max="774" width="63.42578125" style="65" customWidth="1"/>
    <col min="775" max="778" width="10.7109375" style="65" customWidth="1"/>
    <col min="779" max="780" width="11.42578125" style="65"/>
    <col min="781" max="781" width="4.7109375" style="65" customWidth="1"/>
    <col min="782" max="782" width="5" style="65" customWidth="1"/>
    <col min="783" max="783" width="2.28515625" style="65" customWidth="1"/>
    <col min="784" max="784" width="26" style="65" customWidth="1"/>
    <col min="785" max="785" width="8" style="65" customWidth="1"/>
    <col min="786" max="786" width="1" style="65" customWidth="1"/>
    <col min="787" max="787" width="6.7109375" style="65" customWidth="1"/>
    <col min="788" max="788" width="1" style="65" customWidth="1"/>
    <col min="789" max="789" width="6.7109375" style="65" customWidth="1"/>
    <col min="790" max="790" width="1" style="65" customWidth="1"/>
    <col min="791" max="791" width="6.7109375" style="65" customWidth="1"/>
    <col min="792" max="792" width="1" style="65" customWidth="1"/>
    <col min="793" max="793" width="6.7109375" style="65" customWidth="1"/>
    <col min="794" max="794" width="1" style="65" customWidth="1"/>
    <col min="795" max="795" width="6.7109375" style="65" customWidth="1"/>
    <col min="796" max="796" width="1" style="65" customWidth="1"/>
    <col min="797" max="798" width="6.7109375" style="65" customWidth="1"/>
    <col min="799" max="1024" width="11.42578125" style="65"/>
    <col min="1025" max="1027" width="0" style="65" hidden="1" customWidth="1"/>
    <col min="1028" max="1028" width="2.7109375" style="65" customWidth="1"/>
    <col min="1029" max="1029" width="7.5703125" style="65" customWidth="1"/>
    <col min="1030" max="1030" width="63.42578125" style="65" customWidth="1"/>
    <col min="1031" max="1034" width="10.7109375" style="65" customWidth="1"/>
    <col min="1035" max="1036" width="11.42578125" style="65"/>
    <col min="1037" max="1037" width="4.7109375" style="65" customWidth="1"/>
    <col min="1038" max="1038" width="5" style="65" customWidth="1"/>
    <col min="1039" max="1039" width="2.28515625" style="65" customWidth="1"/>
    <col min="1040" max="1040" width="26" style="65" customWidth="1"/>
    <col min="1041" max="1041" width="8" style="65" customWidth="1"/>
    <col min="1042" max="1042" width="1" style="65" customWidth="1"/>
    <col min="1043" max="1043" width="6.7109375" style="65" customWidth="1"/>
    <col min="1044" max="1044" width="1" style="65" customWidth="1"/>
    <col min="1045" max="1045" width="6.7109375" style="65" customWidth="1"/>
    <col min="1046" max="1046" width="1" style="65" customWidth="1"/>
    <col min="1047" max="1047" width="6.7109375" style="65" customWidth="1"/>
    <col min="1048" max="1048" width="1" style="65" customWidth="1"/>
    <col min="1049" max="1049" width="6.7109375" style="65" customWidth="1"/>
    <col min="1050" max="1050" width="1" style="65" customWidth="1"/>
    <col min="1051" max="1051" width="6.7109375" style="65" customWidth="1"/>
    <col min="1052" max="1052" width="1" style="65" customWidth="1"/>
    <col min="1053" max="1054" width="6.7109375" style="65" customWidth="1"/>
    <col min="1055" max="1280" width="11.42578125" style="65"/>
    <col min="1281" max="1283" width="0" style="65" hidden="1" customWidth="1"/>
    <col min="1284" max="1284" width="2.7109375" style="65" customWidth="1"/>
    <col min="1285" max="1285" width="7.5703125" style="65" customWidth="1"/>
    <col min="1286" max="1286" width="63.42578125" style="65" customWidth="1"/>
    <col min="1287" max="1290" width="10.7109375" style="65" customWidth="1"/>
    <col min="1291" max="1292" width="11.42578125" style="65"/>
    <col min="1293" max="1293" width="4.7109375" style="65" customWidth="1"/>
    <col min="1294" max="1294" width="5" style="65" customWidth="1"/>
    <col min="1295" max="1295" width="2.28515625" style="65" customWidth="1"/>
    <col min="1296" max="1296" width="26" style="65" customWidth="1"/>
    <col min="1297" max="1297" width="8" style="65" customWidth="1"/>
    <col min="1298" max="1298" width="1" style="65" customWidth="1"/>
    <col min="1299" max="1299" width="6.7109375" style="65" customWidth="1"/>
    <col min="1300" max="1300" width="1" style="65" customWidth="1"/>
    <col min="1301" max="1301" width="6.7109375" style="65" customWidth="1"/>
    <col min="1302" max="1302" width="1" style="65" customWidth="1"/>
    <col min="1303" max="1303" width="6.7109375" style="65" customWidth="1"/>
    <col min="1304" max="1304" width="1" style="65" customWidth="1"/>
    <col min="1305" max="1305" width="6.7109375" style="65" customWidth="1"/>
    <col min="1306" max="1306" width="1" style="65" customWidth="1"/>
    <col min="1307" max="1307" width="6.7109375" style="65" customWidth="1"/>
    <col min="1308" max="1308" width="1" style="65" customWidth="1"/>
    <col min="1309" max="1310" width="6.7109375" style="65" customWidth="1"/>
    <col min="1311" max="1536" width="11.42578125" style="65"/>
    <col min="1537" max="1539" width="0" style="65" hidden="1" customWidth="1"/>
    <col min="1540" max="1540" width="2.7109375" style="65" customWidth="1"/>
    <col min="1541" max="1541" width="7.5703125" style="65" customWidth="1"/>
    <col min="1542" max="1542" width="63.42578125" style="65" customWidth="1"/>
    <col min="1543" max="1546" width="10.7109375" style="65" customWidth="1"/>
    <col min="1547" max="1548" width="11.42578125" style="65"/>
    <col min="1549" max="1549" width="4.7109375" style="65" customWidth="1"/>
    <col min="1550" max="1550" width="5" style="65" customWidth="1"/>
    <col min="1551" max="1551" width="2.28515625" style="65" customWidth="1"/>
    <col min="1552" max="1552" width="26" style="65" customWidth="1"/>
    <col min="1553" max="1553" width="8" style="65" customWidth="1"/>
    <col min="1554" max="1554" width="1" style="65" customWidth="1"/>
    <col min="1555" max="1555" width="6.7109375" style="65" customWidth="1"/>
    <col min="1556" max="1556" width="1" style="65" customWidth="1"/>
    <col min="1557" max="1557" width="6.7109375" style="65" customWidth="1"/>
    <col min="1558" max="1558" width="1" style="65" customWidth="1"/>
    <col min="1559" max="1559" width="6.7109375" style="65" customWidth="1"/>
    <col min="1560" max="1560" width="1" style="65" customWidth="1"/>
    <col min="1561" max="1561" width="6.7109375" style="65" customWidth="1"/>
    <col min="1562" max="1562" width="1" style="65" customWidth="1"/>
    <col min="1563" max="1563" width="6.7109375" style="65" customWidth="1"/>
    <col min="1564" max="1564" width="1" style="65" customWidth="1"/>
    <col min="1565" max="1566" width="6.7109375" style="65" customWidth="1"/>
    <col min="1567" max="1792" width="11.42578125" style="65"/>
    <col min="1793" max="1795" width="0" style="65" hidden="1" customWidth="1"/>
    <col min="1796" max="1796" width="2.7109375" style="65" customWidth="1"/>
    <col min="1797" max="1797" width="7.5703125" style="65" customWidth="1"/>
    <col min="1798" max="1798" width="63.42578125" style="65" customWidth="1"/>
    <col min="1799" max="1802" width="10.7109375" style="65" customWidth="1"/>
    <col min="1803" max="1804" width="11.42578125" style="65"/>
    <col min="1805" max="1805" width="4.7109375" style="65" customWidth="1"/>
    <col min="1806" max="1806" width="5" style="65" customWidth="1"/>
    <col min="1807" max="1807" width="2.28515625" style="65" customWidth="1"/>
    <col min="1808" max="1808" width="26" style="65" customWidth="1"/>
    <col min="1809" max="1809" width="8" style="65" customWidth="1"/>
    <col min="1810" max="1810" width="1" style="65" customWidth="1"/>
    <col min="1811" max="1811" width="6.7109375" style="65" customWidth="1"/>
    <col min="1812" max="1812" width="1" style="65" customWidth="1"/>
    <col min="1813" max="1813" width="6.7109375" style="65" customWidth="1"/>
    <col min="1814" max="1814" width="1" style="65" customWidth="1"/>
    <col min="1815" max="1815" width="6.7109375" style="65" customWidth="1"/>
    <col min="1816" max="1816" width="1" style="65" customWidth="1"/>
    <col min="1817" max="1817" width="6.7109375" style="65" customWidth="1"/>
    <col min="1818" max="1818" width="1" style="65" customWidth="1"/>
    <col min="1819" max="1819" width="6.7109375" style="65" customWidth="1"/>
    <col min="1820" max="1820" width="1" style="65" customWidth="1"/>
    <col min="1821" max="1822" width="6.7109375" style="65" customWidth="1"/>
    <col min="1823" max="2048" width="11.42578125" style="65"/>
    <col min="2049" max="2051" width="0" style="65" hidden="1" customWidth="1"/>
    <col min="2052" max="2052" width="2.7109375" style="65" customWidth="1"/>
    <col min="2053" max="2053" width="7.5703125" style="65" customWidth="1"/>
    <col min="2054" max="2054" width="63.42578125" style="65" customWidth="1"/>
    <col min="2055" max="2058" width="10.7109375" style="65" customWidth="1"/>
    <col min="2059" max="2060" width="11.42578125" style="65"/>
    <col min="2061" max="2061" width="4.7109375" style="65" customWidth="1"/>
    <col min="2062" max="2062" width="5" style="65" customWidth="1"/>
    <col min="2063" max="2063" width="2.28515625" style="65" customWidth="1"/>
    <col min="2064" max="2064" width="26" style="65" customWidth="1"/>
    <col min="2065" max="2065" width="8" style="65" customWidth="1"/>
    <col min="2066" max="2066" width="1" style="65" customWidth="1"/>
    <col min="2067" max="2067" width="6.7109375" style="65" customWidth="1"/>
    <col min="2068" max="2068" width="1" style="65" customWidth="1"/>
    <col min="2069" max="2069" width="6.7109375" style="65" customWidth="1"/>
    <col min="2070" max="2070" width="1" style="65" customWidth="1"/>
    <col min="2071" max="2071" width="6.7109375" style="65" customWidth="1"/>
    <col min="2072" max="2072" width="1" style="65" customWidth="1"/>
    <col min="2073" max="2073" width="6.7109375" style="65" customWidth="1"/>
    <col min="2074" max="2074" width="1" style="65" customWidth="1"/>
    <col min="2075" max="2075" width="6.7109375" style="65" customWidth="1"/>
    <col min="2076" max="2076" width="1" style="65" customWidth="1"/>
    <col min="2077" max="2078" width="6.7109375" style="65" customWidth="1"/>
    <col min="2079" max="2304" width="11.42578125" style="65"/>
    <col min="2305" max="2307" width="0" style="65" hidden="1" customWidth="1"/>
    <col min="2308" max="2308" width="2.7109375" style="65" customWidth="1"/>
    <col min="2309" max="2309" width="7.5703125" style="65" customWidth="1"/>
    <col min="2310" max="2310" width="63.42578125" style="65" customWidth="1"/>
    <col min="2311" max="2314" width="10.7109375" style="65" customWidth="1"/>
    <col min="2315" max="2316" width="11.42578125" style="65"/>
    <col min="2317" max="2317" width="4.7109375" style="65" customWidth="1"/>
    <col min="2318" max="2318" width="5" style="65" customWidth="1"/>
    <col min="2319" max="2319" width="2.28515625" style="65" customWidth="1"/>
    <col min="2320" max="2320" width="26" style="65" customWidth="1"/>
    <col min="2321" max="2321" width="8" style="65" customWidth="1"/>
    <col min="2322" max="2322" width="1" style="65" customWidth="1"/>
    <col min="2323" max="2323" width="6.7109375" style="65" customWidth="1"/>
    <col min="2324" max="2324" width="1" style="65" customWidth="1"/>
    <col min="2325" max="2325" width="6.7109375" style="65" customWidth="1"/>
    <col min="2326" max="2326" width="1" style="65" customWidth="1"/>
    <col min="2327" max="2327" width="6.7109375" style="65" customWidth="1"/>
    <col min="2328" max="2328" width="1" style="65" customWidth="1"/>
    <col min="2329" max="2329" width="6.7109375" style="65" customWidth="1"/>
    <col min="2330" max="2330" width="1" style="65" customWidth="1"/>
    <col min="2331" max="2331" width="6.7109375" style="65" customWidth="1"/>
    <col min="2332" max="2332" width="1" style="65" customWidth="1"/>
    <col min="2333" max="2334" width="6.7109375" style="65" customWidth="1"/>
    <col min="2335" max="2560" width="11.42578125" style="65"/>
    <col min="2561" max="2563" width="0" style="65" hidden="1" customWidth="1"/>
    <col min="2564" max="2564" width="2.7109375" style="65" customWidth="1"/>
    <col min="2565" max="2565" width="7.5703125" style="65" customWidth="1"/>
    <col min="2566" max="2566" width="63.42578125" style="65" customWidth="1"/>
    <col min="2567" max="2570" width="10.7109375" style="65" customWidth="1"/>
    <col min="2571" max="2572" width="11.42578125" style="65"/>
    <col min="2573" max="2573" width="4.7109375" style="65" customWidth="1"/>
    <col min="2574" max="2574" width="5" style="65" customWidth="1"/>
    <col min="2575" max="2575" width="2.28515625" style="65" customWidth="1"/>
    <col min="2576" max="2576" width="26" style="65" customWidth="1"/>
    <col min="2577" max="2577" width="8" style="65" customWidth="1"/>
    <col min="2578" max="2578" width="1" style="65" customWidth="1"/>
    <col min="2579" max="2579" width="6.7109375" style="65" customWidth="1"/>
    <col min="2580" max="2580" width="1" style="65" customWidth="1"/>
    <col min="2581" max="2581" width="6.7109375" style="65" customWidth="1"/>
    <col min="2582" max="2582" width="1" style="65" customWidth="1"/>
    <col min="2583" max="2583" width="6.7109375" style="65" customWidth="1"/>
    <col min="2584" max="2584" width="1" style="65" customWidth="1"/>
    <col min="2585" max="2585" width="6.7109375" style="65" customWidth="1"/>
    <col min="2586" max="2586" width="1" style="65" customWidth="1"/>
    <col min="2587" max="2587" width="6.7109375" style="65" customWidth="1"/>
    <col min="2588" max="2588" width="1" style="65" customWidth="1"/>
    <col min="2589" max="2590" width="6.7109375" style="65" customWidth="1"/>
    <col min="2591" max="2816" width="11.42578125" style="65"/>
    <col min="2817" max="2819" width="0" style="65" hidden="1" customWidth="1"/>
    <col min="2820" max="2820" width="2.7109375" style="65" customWidth="1"/>
    <col min="2821" max="2821" width="7.5703125" style="65" customWidth="1"/>
    <col min="2822" max="2822" width="63.42578125" style="65" customWidth="1"/>
    <col min="2823" max="2826" width="10.7109375" style="65" customWidth="1"/>
    <col min="2827" max="2828" width="11.42578125" style="65"/>
    <col min="2829" max="2829" width="4.7109375" style="65" customWidth="1"/>
    <col min="2830" max="2830" width="5" style="65" customWidth="1"/>
    <col min="2831" max="2831" width="2.28515625" style="65" customWidth="1"/>
    <col min="2832" max="2832" width="26" style="65" customWidth="1"/>
    <col min="2833" max="2833" width="8" style="65" customWidth="1"/>
    <col min="2834" max="2834" width="1" style="65" customWidth="1"/>
    <col min="2835" max="2835" width="6.7109375" style="65" customWidth="1"/>
    <col min="2836" max="2836" width="1" style="65" customWidth="1"/>
    <col min="2837" max="2837" width="6.7109375" style="65" customWidth="1"/>
    <col min="2838" max="2838" width="1" style="65" customWidth="1"/>
    <col min="2839" max="2839" width="6.7109375" style="65" customWidth="1"/>
    <col min="2840" max="2840" width="1" style="65" customWidth="1"/>
    <col min="2841" max="2841" width="6.7109375" style="65" customWidth="1"/>
    <col min="2842" max="2842" width="1" style="65" customWidth="1"/>
    <col min="2843" max="2843" width="6.7109375" style="65" customWidth="1"/>
    <col min="2844" max="2844" width="1" style="65" customWidth="1"/>
    <col min="2845" max="2846" width="6.7109375" style="65" customWidth="1"/>
    <col min="2847" max="3072" width="11.42578125" style="65"/>
    <col min="3073" max="3075" width="0" style="65" hidden="1" customWidth="1"/>
    <col min="3076" max="3076" width="2.7109375" style="65" customWidth="1"/>
    <col min="3077" max="3077" width="7.5703125" style="65" customWidth="1"/>
    <col min="3078" max="3078" width="63.42578125" style="65" customWidth="1"/>
    <col min="3079" max="3082" width="10.7109375" style="65" customWidth="1"/>
    <col min="3083" max="3084" width="11.42578125" style="65"/>
    <col min="3085" max="3085" width="4.7109375" style="65" customWidth="1"/>
    <col min="3086" max="3086" width="5" style="65" customWidth="1"/>
    <col min="3087" max="3087" width="2.28515625" style="65" customWidth="1"/>
    <col min="3088" max="3088" width="26" style="65" customWidth="1"/>
    <col min="3089" max="3089" width="8" style="65" customWidth="1"/>
    <col min="3090" max="3090" width="1" style="65" customWidth="1"/>
    <col min="3091" max="3091" width="6.7109375" style="65" customWidth="1"/>
    <col min="3092" max="3092" width="1" style="65" customWidth="1"/>
    <col min="3093" max="3093" width="6.7109375" style="65" customWidth="1"/>
    <col min="3094" max="3094" width="1" style="65" customWidth="1"/>
    <col min="3095" max="3095" width="6.7109375" style="65" customWidth="1"/>
    <col min="3096" max="3096" width="1" style="65" customWidth="1"/>
    <col min="3097" max="3097" width="6.7109375" style="65" customWidth="1"/>
    <col min="3098" max="3098" width="1" style="65" customWidth="1"/>
    <col min="3099" max="3099" width="6.7109375" style="65" customWidth="1"/>
    <col min="3100" max="3100" width="1" style="65" customWidth="1"/>
    <col min="3101" max="3102" width="6.7109375" style="65" customWidth="1"/>
    <col min="3103" max="3328" width="11.42578125" style="65"/>
    <col min="3329" max="3331" width="0" style="65" hidden="1" customWidth="1"/>
    <col min="3332" max="3332" width="2.7109375" style="65" customWidth="1"/>
    <col min="3333" max="3333" width="7.5703125" style="65" customWidth="1"/>
    <col min="3334" max="3334" width="63.42578125" style="65" customWidth="1"/>
    <col min="3335" max="3338" width="10.7109375" style="65" customWidth="1"/>
    <col min="3339" max="3340" width="11.42578125" style="65"/>
    <col min="3341" max="3341" width="4.7109375" style="65" customWidth="1"/>
    <col min="3342" max="3342" width="5" style="65" customWidth="1"/>
    <col min="3343" max="3343" width="2.28515625" style="65" customWidth="1"/>
    <col min="3344" max="3344" width="26" style="65" customWidth="1"/>
    <col min="3345" max="3345" width="8" style="65" customWidth="1"/>
    <col min="3346" max="3346" width="1" style="65" customWidth="1"/>
    <col min="3347" max="3347" width="6.7109375" style="65" customWidth="1"/>
    <col min="3348" max="3348" width="1" style="65" customWidth="1"/>
    <col min="3349" max="3349" width="6.7109375" style="65" customWidth="1"/>
    <col min="3350" max="3350" width="1" style="65" customWidth="1"/>
    <col min="3351" max="3351" width="6.7109375" style="65" customWidth="1"/>
    <col min="3352" max="3352" width="1" style="65" customWidth="1"/>
    <col min="3353" max="3353" width="6.7109375" style="65" customWidth="1"/>
    <col min="3354" max="3354" width="1" style="65" customWidth="1"/>
    <col min="3355" max="3355" width="6.7109375" style="65" customWidth="1"/>
    <col min="3356" max="3356" width="1" style="65" customWidth="1"/>
    <col min="3357" max="3358" width="6.7109375" style="65" customWidth="1"/>
    <col min="3359" max="3584" width="11.42578125" style="65"/>
    <col min="3585" max="3587" width="0" style="65" hidden="1" customWidth="1"/>
    <col min="3588" max="3588" width="2.7109375" style="65" customWidth="1"/>
    <col min="3589" max="3589" width="7.5703125" style="65" customWidth="1"/>
    <col min="3590" max="3590" width="63.42578125" style="65" customWidth="1"/>
    <col min="3591" max="3594" width="10.7109375" style="65" customWidth="1"/>
    <col min="3595" max="3596" width="11.42578125" style="65"/>
    <col min="3597" max="3597" width="4.7109375" style="65" customWidth="1"/>
    <col min="3598" max="3598" width="5" style="65" customWidth="1"/>
    <col min="3599" max="3599" width="2.28515625" style="65" customWidth="1"/>
    <col min="3600" max="3600" width="26" style="65" customWidth="1"/>
    <col min="3601" max="3601" width="8" style="65" customWidth="1"/>
    <col min="3602" max="3602" width="1" style="65" customWidth="1"/>
    <col min="3603" max="3603" width="6.7109375" style="65" customWidth="1"/>
    <col min="3604" max="3604" width="1" style="65" customWidth="1"/>
    <col min="3605" max="3605" width="6.7109375" style="65" customWidth="1"/>
    <col min="3606" max="3606" width="1" style="65" customWidth="1"/>
    <col min="3607" max="3607" width="6.7109375" style="65" customWidth="1"/>
    <col min="3608" max="3608" width="1" style="65" customWidth="1"/>
    <col min="3609" max="3609" width="6.7109375" style="65" customWidth="1"/>
    <col min="3610" max="3610" width="1" style="65" customWidth="1"/>
    <col min="3611" max="3611" width="6.7109375" style="65" customWidth="1"/>
    <col min="3612" max="3612" width="1" style="65" customWidth="1"/>
    <col min="3613" max="3614" width="6.7109375" style="65" customWidth="1"/>
    <col min="3615" max="3840" width="11.42578125" style="65"/>
    <col min="3841" max="3843" width="0" style="65" hidden="1" customWidth="1"/>
    <col min="3844" max="3844" width="2.7109375" style="65" customWidth="1"/>
    <col min="3845" max="3845" width="7.5703125" style="65" customWidth="1"/>
    <col min="3846" max="3846" width="63.42578125" style="65" customWidth="1"/>
    <col min="3847" max="3850" width="10.7109375" style="65" customWidth="1"/>
    <col min="3851" max="3852" width="11.42578125" style="65"/>
    <col min="3853" max="3853" width="4.7109375" style="65" customWidth="1"/>
    <col min="3854" max="3854" width="5" style="65" customWidth="1"/>
    <col min="3855" max="3855" width="2.28515625" style="65" customWidth="1"/>
    <col min="3856" max="3856" width="26" style="65" customWidth="1"/>
    <col min="3857" max="3857" width="8" style="65" customWidth="1"/>
    <col min="3858" max="3858" width="1" style="65" customWidth="1"/>
    <col min="3859" max="3859" width="6.7109375" style="65" customWidth="1"/>
    <col min="3860" max="3860" width="1" style="65" customWidth="1"/>
    <col min="3861" max="3861" width="6.7109375" style="65" customWidth="1"/>
    <col min="3862" max="3862" width="1" style="65" customWidth="1"/>
    <col min="3863" max="3863" width="6.7109375" style="65" customWidth="1"/>
    <col min="3864" max="3864" width="1" style="65" customWidth="1"/>
    <col min="3865" max="3865" width="6.7109375" style="65" customWidth="1"/>
    <col min="3866" max="3866" width="1" style="65" customWidth="1"/>
    <col min="3867" max="3867" width="6.7109375" style="65" customWidth="1"/>
    <col min="3868" max="3868" width="1" style="65" customWidth="1"/>
    <col min="3869" max="3870" width="6.7109375" style="65" customWidth="1"/>
    <col min="3871" max="4096" width="11.42578125" style="65"/>
    <col min="4097" max="4099" width="0" style="65" hidden="1" customWidth="1"/>
    <col min="4100" max="4100" width="2.7109375" style="65" customWidth="1"/>
    <col min="4101" max="4101" width="7.5703125" style="65" customWidth="1"/>
    <col min="4102" max="4102" width="63.42578125" style="65" customWidth="1"/>
    <col min="4103" max="4106" width="10.7109375" style="65" customWidth="1"/>
    <col min="4107" max="4108" width="11.42578125" style="65"/>
    <col min="4109" max="4109" width="4.7109375" style="65" customWidth="1"/>
    <col min="4110" max="4110" width="5" style="65" customWidth="1"/>
    <col min="4111" max="4111" width="2.28515625" style="65" customWidth="1"/>
    <col min="4112" max="4112" width="26" style="65" customWidth="1"/>
    <col min="4113" max="4113" width="8" style="65" customWidth="1"/>
    <col min="4114" max="4114" width="1" style="65" customWidth="1"/>
    <col min="4115" max="4115" width="6.7109375" style="65" customWidth="1"/>
    <col min="4116" max="4116" width="1" style="65" customWidth="1"/>
    <col min="4117" max="4117" width="6.7109375" style="65" customWidth="1"/>
    <col min="4118" max="4118" width="1" style="65" customWidth="1"/>
    <col min="4119" max="4119" width="6.7109375" style="65" customWidth="1"/>
    <col min="4120" max="4120" width="1" style="65" customWidth="1"/>
    <col min="4121" max="4121" width="6.7109375" style="65" customWidth="1"/>
    <col min="4122" max="4122" width="1" style="65" customWidth="1"/>
    <col min="4123" max="4123" width="6.7109375" style="65" customWidth="1"/>
    <col min="4124" max="4124" width="1" style="65" customWidth="1"/>
    <col min="4125" max="4126" width="6.7109375" style="65" customWidth="1"/>
    <col min="4127" max="4352" width="11.42578125" style="65"/>
    <col min="4353" max="4355" width="0" style="65" hidden="1" customWidth="1"/>
    <col min="4356" max="4356" width="2.7109375" style="65" customWidth="1"/>
    <col min="4357" max="4357" width="7.5703125" style="65" customWidth="1"/>
    <col min="4358" max="4358" width="63.42578125" style="65" customWidth="1"/>
    <col min="4359" max="4362" width="10.7109375" style="65" customWidth="1"/>
    <col min="4363" max="4364" width="11.42578125" style="65"/>
    <col min="4365" max="4365" width="4.7109375" style="65" customWidth="1"/>
    <col min="4366" max="4366" width="5" style="65" customWidth="1"/>
    <col min="4367" max="4367" width="2.28515625" style="65" customWidth="1"/>
    <col min="4368" max="4368" width="26" style="65" customWidth="1"/>
    <col min="4369" max="4369" width="8" style="65" customWidth="1"/>
    <col min="4370" max="4370" width="1" style="65" customWidth="1"/>
    <col min="4371" max="4371" width="6.7109375" style="65" customWidth="1"/>
    <col min="4372" max="4372" width="1" style="65" customWidth="1"/>
    <col min="4373" max="4373" width="6.7109375" style="65" customWidth="1"/>
    <col min="4374" max="4374" width="1" style="65" customWidth="1"/>
    <col min="4375" max="4375" width="6.7109375" style="65" customWidth="1"/>
    <col min="4376" max="4376" width="1" style="65" customWidth="1"/>
    <col min="4377" max="4377" width="6.7109375" style="65" customWidth="1"/>
    <col min="4378" max="4378" width="1" style="65" customWidth="1"/>
    <col min="4379" max="4379" width="6.7109375" style="65" customWidth="1"/>
    <col min="4380" max="4380" width="1" style="65" customWidth="1"/>
    <col min="4381" max="4382" width="6.7109375" style="65" customWidth="1"/>
    <col min="4383" max="4608" width="11.42578125" style="65"/>
    <col min="4609" max="4611" width="0" style="65" hidden="1" customWidth="1"/>
    <col min="4612" max="4612" width="2.7109375" style="65" customWidth="1"/>
    <col min="4613" max="4613" width="7.5703125" style="65" customWidth="1"/>
    <col min="4614" max="4614" width="63.42578125" style="65" customWidth="1"/>
    <col min="4615" max="4618" width="10.7109375" style="65" customWidth="1"/>
    <col min="4619" max="4620" width="11.42578125" style="65"/>
    <col min="4621" max="4621" width="4.7109375" style="65" customWidth="1"/>
    <col min="4622" max="4622" width="5" style="65" customWidth="1"/>
    <col min="4623" max="4623" width="2.28515625" style="65" customWidth="1"/>
    <col min="4624" max="4624" width="26" style="65" customWidth="1"/>
    <col min="4625" max="4625" width="8" style="65" customWidth="1"/>
    <col min="4626" max="4626" width="1" style="65" customWidth="1"/>
    <col min="4627" max="4627" width="6.7109375" style="65" customWidth="1"/>
    <col min="4628" max="4628" width="1" style="65" customWidth="1"/>
    <col min="4629" max="4629" width="6.7109375" style="65" customWidth="1"/>
    <col min="4630" max="4630" width="1" style="65" customWidth="1"/>
    <col min="4631" max="4631" width="6.7109375" style="65" customWidth="1"/>
    <col min="4632" max="4632" width="1" style="65" customWidth="1"/>
    <col min="4633" max="4633" width="6.7109375" style="65" customWidth="1"/>
    <col min="4634" max="4634" width="1" style="65" customWidth="1"/>
    <col min="4635" max="4635" width="6.7109375" style="65" customWidth="1"/>
    <col min="4636" max="4636" width="1" style="65" customWidth="1"/>
    <col min="4637" max="4638" width="6.7109375" style="65" customWidth="1"/>
    <col min="4639" max="4864" width="11.42578125" style="65"/>
    <col min="4865" max="4867" width="0" style="65" hidden="1" customWidth="1"/>
    <col min="4868" max="4868" width="2.7109375" style="65" customWidth="1"/>
    <col min="4869" max="4869" width="7.5703125" style="65" customWidth="1"/>
    <col min="4870" max="4870" width="63.42578125" style="65" customWidth="1"/>
    <col min="4871" max="4874" width="10.7109375" style="65" customWidth="1"/>
    <col min="4875" max="4876" width="11.42578125" style="65"/>
    <col min="4877" max="4877" width="4.7109375" style="65" customWidth="1"/>
    <col min="4878" max="4878" width="5" style="65" customWidth="1"/>
    <col min="4879" max="4879" width="2.28515625" style="65" customWidth="1"/>
    <col min="4880" max="4880" width="26" style="65" customWidth="1"/>
    <col min="4881" max="4881" width="8" style="65" customWidth="1"/>
    <col min="4882" max="4882" width="1" style="65" customWidth="1"/>
    <col min="4883" max="4883" width="6.7109375" style="65" customWidth="1"/>
    <col min="4884" max="4884" width="1" style="65" customWidth="1"/>
    <col min="4885" max="4885" width="6.7109375" style="65" customWidth="1"/>
    <col min="4886" max="4886" width="1" style="65" customWidth="1"/>
    <col min="4887" max="4887" width="6.7109375" style="65" customWidth="1"/>
    <col min="4888" max="4888" width="1" style="65" customWidth="1"/>
    <col min="4889" max="4889" width="6.7109375" style="65" customWidth="1"/>
    <col min="4890" max="4890" width="1" style="65" customWidth="1"/>
    <col min="4891" max="4891" width="6.7109375" style="65" customWidth="1"/>
    <col min="4892" max="4892" width="1" style="65" customWidth="1"/>
    <col min="4893" max="4894" width="6.7109375" style="65" customWidth="1"/>
    <col min="4895" max="5120" width="11.42578125" style="65"/>
    <col min="5121" max="5123" width="0" style="65" hidden="1" customWidth="1"/>
    <col min="5124" max="5124" width="2.7109375" style="65" customWidth="1"/>
    <col min="5125" max="5125" width="7.5703125" style="65" customWidth="1"/>
    <col min="5126" max="5126" width="63.42578125" style="65" customWidth="1"/>
    <col min="5127" max="5130" width="10.7109375" style="65" customWidth="1"/>
    <col min="5131" max="5132" width="11.42578125" style="65"/>
    <col min="5133" max="5133" width="4.7109375" style="65" customWidth="1"/>
    <col min="5134" max="5134" width="5" style="65" customWidth="1"/>
    <col min="5135" max="5135" width="2.28515625" style="65" customWidth="1"/>
    <col min="5136" max="5136" width="26" style="65" customWidth="1"/>
    <col min="5137" max="5137" width="8" style="65" customWidth="1"/>
    <col min="5138" max="5138" width="1" style="65" customWidth="1"/>
    <col min="5139" max="5139" width="6.7109375" style="65" customWidth="1"/>
    <col min="5140" max="5140" width="1" style="65" customWidth="1"/>
    <col min="5141" max="5141" width="6.7109375" style="65" customWidth="1"/>
    <col min="5142" max="5142" width="1" style="65" customWidth="1"/>
    <col min="5143" max="5143" width="6.7109375" style="65" customWidth="1"/>
    <col min="5144" max="5144" width="1" style="65" customWidth="1"/>
    <col min="5145" max="5145" width="6.7109375" style="65" customWidth="1"/>
    <col min="5146" max="5146" width="1" style="65" customWidth="1"/>
    <col min="5147" max="5147" width="6.7109375" style="65" customWidth="1"/>
    <col min="5148" max="5148" width="1" style="65" customWidth="1"/>
    <col min="5149" max="5150" width="6.7109375" style="65" customWidth="1"/>
    <col min="5151" max="5376" width="11.42578125" style="65"/>
    <col min="5377" max="5379" width="0" style="65" hidden="1" customWidth="1"/>
    <col min="5380" max="5380" width="2.7109375" style="65" customWidth="1"/>
    <col min="5381" max="5381" width="7.5703125" style="65" customWidth="1"/>
    <col min="5382" max="5382" width="63.42578125" style="65" customWidth="1"/>
    <col min="5383" max="5386" width="10.7109375" style="65" customWidth="1"/>
    <col min="5387" max="5388" width="11.42578125" style="65"/>
    <col min="5389" max="5389" width="4.7109375" style="65" customWidth="1"/>
    <col min="5390" max="5390" width="5" style="65" customWidth="1"/>
    <col min="5391" max="5391" width="2.28515625" style="65" customWidth="1"/>
    <col min="5392" max="5392" width="26" style="65" customWidth="1"/>
    <col min="5393" max="5393" width="8" style="65" customWidth="1"/>
    <col min="5394" max="5394" width="1" style="65" customWidth="1"/>
    <col min="5395" max="5395" width="6.7109375" style="65" customWidth="1"/>
    <col min="5396" max="5396" width="1" style="65" customWidth="1"/>
    <col min="5397" max="5397" width="6.7109375" style="65" customWidth="1"/>
    <col min="5398" max="5398" width="1" style="65" customWidth="1"/>
    <col min="5399" max="5399" width="6.7109375" style="65" customWidth="1"/>
    <col min="5400" max="5400" width="1" style="65" customWidth="1"/>
    <col min="5401" max="5401" width="6.7109375" style="65" customWidth="1"/>
    <col min="5402" max="5402" width="1" style="65" customWidth="1"/>
    <col min="5403" max="5403" width="6.7109375" style="65" customWidth="1"/>
    <col min="5404" max="5404" width="1" style="65" customWidth="1"/>
    <col min="5405" max="5406" width="6.7109375" style="65" customWidth="1"/>
    <col min="5407" max="5632" width="11.42578125" style="65"/>
    <col min="5633" max="5635" width="0" style="65" hidden="1" customWidth="1"/>
    <col min="5636" max="5636" width="2.7109375" style="65" customWidth="1"/>
    <col min="5637" max="5637" width="7.5703125" style="65" customWidth="1"/>
    <col min="5638" max="5638" width="63.42578125" style="65" customWidth="1"/>
    <col min="5639" max="5642" width="10.7109375" style="65" customWidth="1"/>
    <col min="5643" max="5644" width="11.42578125" style="65"/>
    <col min="5645" max="5645" width="4.7109375" style="65" customWidth="1"/>
    <col min="5646" max="5646" width="5" style="65" customWidth="1"/>
    <col min="5647" max="5647" width="2.28515625" style="65" customWidth="1"/>
    <col min="5648" max="5648" width="26" style="65" customWidth="1"/>
    <col min="5649" max="5649" width="8" style="65" customWidth="1"/>
    <col min="5650" max="5650" width="1" style="65" customWidth="1"/>
    <col min="5651" max="5651" width="6.7109375" style="65" customWidth="1"/>
    <col min="5652" max="5652" width="1" style="65" customWidth="1"/>
    <col min="5653" max="5653" width="6.7109375" style="65" customWidth="1"/>
    <col min="5654" max="5654" width="1" style="65" customWidth="1"/>
    <col min="5655" max="5655" width="6.7109375" style="65" customWidth="1"/>
    <col min="5656" max="5656" width="1" style="65" customWidth="1"/>
    <col min="5657" max="5657" width="6.7109375" style="65" customWidth="1"/>
    <col min="5658" max="5658" width="1" style="65" customWidth="1"/>
    <col min="5659" max="5659" width="6.7109375" style="65" customWidth="1"/>
    <col min="5660" max="5660" width="1" style="65" customWidth="1"/>
    <col min="5661" max="5662" width="6.7109375" style="65" customWidth="1"/>
    <col min="5663" max="5888" width="11.42578125" style="65"/>
    <col min="5889" max="5891" width="0" style="65" hidden="1" customWidth="1"/>
    <col min="5892" max="5892" width="2.7109375" style="65" customWidth="1"/>
    <col min="5893" max="5893" width="7.5703125" style="65" customWidth="1"/>
    <col min="5894" max="5894" width="63.42578125" style="65" customWidth="1"/>
    <col min="5895" max="5898" width="10.7109375" style="65" customWidth="1"/>
    <col min="5899" max="5900" width="11.42578125" style="65"/>
    <col min="5901" max="5901" width="4.7109375" style="65" customWidth="1"/>
    <col min="5902" max="5902" width="5" style="65" customWidth="1"/>
    <col min="5903" max="5903" width="2.28515625" style="65" customWidth="1"/>
    <col min="5904" max="5904" width="26" style="65" customWidth="1"/>
    <col min="5905" max="5905" width="8" style="65" customWidth="1"/>
    <col min="5906" max="5906" width="1" style="65" customWidth="1"/>
    <col min="5907" max="5907" width="6.7109375" style="65" customWidth="1"/>
    <col min="5908" max="5908" width="1" style="65" customWidth="1"/>
    <col min="5909" max="5909" width="6.7109375" style="65" customWidth="1"/>
    <col min="5910" max="5910" width="1" style="65" customWidth="1"/>
    <col min="5911" max="5911" width="6.7109375" style="65" customWidth="1"/>
    <col min="5912" max="5912" width="1" style="65" customWidth="1"/>
    <col min="5913" max="5913" width="6.7109375" style="65" customWidth="1"/>
    <col min="5914" max="5914" width="1" style="65" customWidth="1"/>
    <col min="5915" max="5915" width="6.7109375" style="65" customWidth="1"/>
    <col min="5916" max="5916" width="1" style="65" customWidth="1"/>
    <col min="5917" max="5918" width="6.7109375" style="65" customWidth="1"/>
    <col min="5919" max="6144" width="11.42578125" style="65"/>
    <col min="6145" max="6147" width="0" style="65" hidden="1" customWidth="1"/>
    <col min="6148" max="6148" width="2.7109375" style="65" customWidth="1"/>
    <col min="6149" max="6149" width="7.5703125" style="65" customWidth="1"/>
    <col min="6150" max="6150" width="63.42578125" style="65" customWidth="1"/>
    <col min="6151" max="6154" width="10.7109375" style="65" customWidth="1"/>
    <col min="6155" max="6156" width="11.42578125" style="65"/>
    <col min="6157" max="6157" width="4.7109375" style="65" customWidth="1"/>
    <col min="6158" max="6158" width="5" style="65" customWidth="1"/>
    <col min="6159" max="6159" width="2.28515625" style="65" customWidth="1"/>
    <col min="6160" max="6160" width="26" style="65" customWidth="1"/>
    <col min="6161" max="6161" width="8" style="65" customWidth="1"/>
    <col min="6162" max="6162" width="1" style="65" customWidth="1"/>
    <col min="6163" max="6163" width="6.7109375" style="65" customWidth="1"/>
    <col min="6164" max="6164" width="1" style="65" customWidth="1"/>
    <col min="6165" max="6165" width="6.7109375" style="65" customWidth="1"/>
    <col min="6166" max="6166" width="1" style="65" customWidth="1"/>
    <col min="6167" max="6167" width="6.7109375" style="65" customWidth="1"/>
    <col min="6168" max="6168" width="1" style="65" customWidth="1"/>
    <col min="6169" max="6169" width="6.7109375" style="65" customWidth="1"/>
    <col min="6170" max="6170" width="1" style="65" customWidth="1"/>
    <col min="6171" max="6171" width="6.7109375" style="65" customWidth="1"/>
    <col min="6172" max="6172" width="1" style="65" customWidth="1"/>
    <col min="6173" max="6174" width="6.7109375" style="65" customWidth="1"/>
    <col min="6175" max="6400" width="11.42578125" style="65"/>
    <col min="6401" max="6403" width="0" style="65" hidden="1" customWidth="1"/>
    <col min="6404" max="6404" width="2.7109375" style="65" customWidth="1"/>
    <col min="6405" max="6405" width="7.5703125" style="65" customWidth="1"/>
    <col min="6406" max="6406" width="63.42578125" style="65" customWidth="1"/>
    <col min="6407" max="6410" width="10.7109375" style="65" customWidth="1"/>
    <col min="6411" max="6412" width="11.42578125" style="65"/>
    <col min="6413" max="6413" width="4.7109375" style="65" customWidth="1"/>
    <col min="6414" max="6414" width="5" style="65" customWidth="1"/>
    <col min="6415" max="6415" width="2.28515625" style="65" customWidth="1"/>
    <col min="6416" max="6416" width="26" style="65" customWidth="1"/>
    <col min="6417" max="6417" width="8" style="65" customWidth="1"/>
    <col min="6418" max="6418" width="1" style="65" customWidth="1"/>
    <col min="6419" max="6419" width="6.7109375" style="65" customWidth="1"/>
    <col min="6420" max="6420" width="1" style="65" customWidth="1"/>
    <col min="6421" max="6421" width="6.7109375" style="65" customWidth="1"/>
    <col min="6422" max="6422" width="1" style="65" customWidth="1"/>
    <col min="6423" max="6423" width="6.7109375" style="65" customWidth="1"/>
    <col min="6424" max="6424" width="1" style="65" customWidth="1"/>
    <col min="6425" max="6425" width="6.7109375" style="65" customWidth="1"/>
    <col min="6426" max="6426" width="1" style="65" customWidth="1"/>
    <col min="6427" max="6427" width="6.7109375" style="65" customWidth="1"/>
    <col min="6428" max="6428" width="1" style="65" customWidth="1"/>
    <col min="6429" max="6430" width="6.7109375" style="65" customWidth="1"/>
    <col min="6431" max="6656" width="11.42578125" style="65"/>
    <col min="6657" max="6659" width="0" style="65" hidden="1" customWidth="1"/>
    <col min="6660" max="6660" width="2.7109375" style="65" customWidth="1"/>
    <col min="6661" max="6661" width="7.5703125" style="65" customWidth="1"/>
    <col min="6662" max="6662" width="63.42578125" style="65" customWidth="1"/>
    <col min="6663" max="6666" width="10.7109375" style="65" customWidth="1"/>
    <col min="6667" max="6668" width="11.42578125" style="65"/>
    <col min="6669" max="6669" width="4.7109375" style="65" customWidth="1"/>
    <col min="6670" max="6670" width="5" style="65" customWidth="1"/>
    <col min="6671" max="6671" width="2.28515625" style="65" customWidth="1"/>
    <col min="6672" max="6672" width="26" style="65" customWidth="1"/>
    <col min="6673" max="6673" width="8" style="65" customWidth="1"/>
    <col min="6674" max="6674" width="1" style="65" customWidth="1"/>
    <col min="6675" max="6675" width="6.7109375" style="65" customWidth="1"/>
    <col min="6676" max="6676" width="1" style="65" customWidth="1"/>
    <col min="6677" max="6677" width="6.7109375" style="65" customWidth="1"/>
    <col min="6678" max="6678" width="1" style="65" customWidth="1"/>
    <col min="6679" max="6679" width="6.7109375" style="65" customWidth="1"/>
    <col min="6680" max="6680" width="1" style="65" customWidth="1"/>
    <col min="6681" max="6681" width="6.7109375" style="65" customWidth="1"/>
    <col min="6682" max="6682" width="1" style="65" customWidth="1"/>
    <col min="6683" max="6683" width="6.7109375" style="65" customWidth="1"/>
    <col min="6684" max="6684" width="1" style="65" customWidth="1"/>
    <col min="6685" max="6686" width="6.7109375" style="65" customWidth="1"/>
    <col min="6687" max="6912" width="11.42578125" style="65"/>
    <col min="6913" max="6915" width="0" style="65" hidden="1" customWidth="1"/>
    <col min="6916" max="6916" width="2.7109375" style="65" customWidth="1"/>
    <col min="6917" max="6917" width="7.5703125" style="65" customWidth="1"/>
    <col min="6918" max="6918" width="63.42578125" style="65" customWidth="1"/>
    <col min="6919" max="6922" width="10.7109375" style="65" customWidth="1"/>
    <col min="6923" max="6924" width="11.42578125" style="65"/>
    <col min="6925" max="6925" width="4.7109375" style="65" customWidth="1"/>
    <col min="6926" max="6926" width="5" style="65" customWidth="1"/>
    <col min="6927" max="6927" width="2.28515625" style="65" customWidth="1"/>
    <col min="6928" max="6928" width="26" style="65" customWidth="1"/>
    <col min="6929" max="6929" width="8" style="65" customWidth="1"/>
    <col min="6930" max="6930" width="1" style="65" customWidth="1"/>
    <col min="6931" max="6931" width="6.7109375" style="65" customWidth="1"/>
    <col min="6932" max="6932" width="1" style="65" customWidth="1"/>
    <col min="6933" max="6933" width="6.7109375" style="65" customWidth="1"/>
    <col min="6934" max="6934" width="1" style="65" customWidth="1"/>
    <col min="6935" max="6935" width="6.7109375" style="65" customWidth="1"/>
    <col min="6936" max="6936" width="1" style="65" customWidth="1"/>
    <col min="6937" max="6937" width="6.7109375" style="65" customWidth="1"/>
    <col min="6938" max="6938" width="1" style="65" customWidth="1"/>
    <col min="6939" max="6939" width="6.7109375" style="65" customWidth="1"/>
    <col min="6940" max="6940" width="1" style="65" customWidth="1"/>
    <col min="6941" max="6942" width="6.7109375" style="65" customWidth="1"/>
    <col min="6943" max="7168" width="11.42578125" style="65"/>
    <col min="7169" max="7171" width="0" style="65" hidden="1" customWidth="1"/>
    <col min="7172" max="7172" width="2.7109375" style="65" customWidth="1"/>
    <col min="7173" max="7173" width="7.5703125" style="65" customWidth="1"/>
    <col min="7174" max="7174" width="63.42578125" style="65" customWidth="1"/>
    <col min="7175" max="7178" width="10.7109375" style="65" customWidth="1"/>
    <col min="7179" max="7180" width="11.42578125" style="65"/>
    <col min="7181" max="7181" width="4.7109375" style="65" customWidth="1"/>
    <col min="7182" max="7182" width="5" style="65" customWidth="1"/>
    <col min="7183" max="7183" width="2.28515625" style="65" customWidth="1"/>
    <col min="7184" max="7184" width="26" style="65" customWidth="1"/>
    <col min="7185" max="7185" width="8" style="65" customWidth="1"/>
    <col min="7186" max="7186" width="1" style="65" customWidth="1"/>
    <col min="7187" max="7187" width="6.7109375" style="65" customWidth="1"/>
    <col min="7188" max="7188" width="1" style="65" customWidth="1"/>
    <col min="7189" max="7189" width="6.7109375" style="65" customWidth="1"/>
    <col min="7190" max="7190" width="1" style="65" customWidth="1"/>
    <col min="7191" max="7191" width="6.7109375" style="65" customWidth="1"/>
    <col min="7192" max="7192" width="1" style="65" customWidth="1"/>
    <col min="7193" max="7193" width="6.7109375" style="65" customWidth="1"/>
    <col min="7194" max="7194" width="1" style="65" customWidth="1"/>
    <col min="7195" max="7195" width="6.7109375" style="65" customWidth="1"/>
    <col min="7196" max="7196" width="1" style="65" customWidth="1"/>
    <col min="7197" max="7198" width="6.7109375" style="65" customWidth="1"/>
    <col min="7199" max="7424" width="11.42578125" style="65"/>
    <col min="7425" max="7427" width="0" style="65" hidden="1" customWidth="1"/>
    <col min="7428" max="7428" width="2.7109375" style="65" customWidth="1"/>
    <col min="7429" max="7429" width="7.5703125" style="65" customWidth="1"/>
    <col min="7430" max="7430" width="63.42578125" style="65" customWidth="1"/>
    <col min="7431" max="7434" width="10.7109375" style="65" customWidth="1"/>
    <col min="7435" max="7436" width="11.42578125" style="65"/>
    <col min="7437" max="7437" width="4.7109375" style="65" customWidth="1"/>
    <col min="7438" max="7438" width="5" style="65" customWidth="1"/>
    <col min="7439" max="7439" width="2.28515625" style="65" customWidth="1"/>
    <col min="7440" max="7440" width="26" style="65" customWidth="1"/>
    <col min="7441" max="7441" width="8" style="65" customWidth="1"/>
    <col min="7442" max="7442" width="1" style="65" customWidth="1"/>
    <col min="7443" max="7443" width="6.7109375" style="65" customWidth="1"/>
    <col min="7444" max="7444" width="1" style="65" customWidth="1"/>
    <col min="7445" max="7445" width="6.7109375" style="65" customWidth="1"/>
    <col min="7446" max="7446" width="1" style="65" customWidth="1"/>
    <col min="7447" max="7447" width="6.7109375" style="65" customWidth="1"/>
    <col min="7448" max="7448" width="1" style="65" customWidth="1"/>
    <col min="7449" max="7449" width="6.7109375" style="65" customWidth="1"/>
    <col min="7450" max="7450" width="1" style="65" customWidth="1"/>
    <col min="7451" max="7451" width="6.7109375" style="65" customWidth="1"/>
    <col min="7452" max="7452" width="1" style="65" customWidth="1"/>
    <col min="7453" max="7454" width="6.7109375" style="65" customWidth="1"/>
    <col min="7455" max="7680" width="11.42578125" style="65"/>
    <col min="7681" max="7683" width="0" style="65" hidden="1" customWidth="1"/>
    <col min="7684" max="7684" width="2.7109375" style="65" customWidth="1"/>
    <col min="7685" max="7685" width="7.5703125" style="65" customWidth="1"/>
    <col min="7686" max="7686" width="63.42578125" style="65" customWidth="1"/>
    <col min="7687" max="7690" width="10.7109375" style="65" customWidth="1"/>
    <col min="7691" max="7692" width="11.42578125" style="65"/>
    <col min="7693" max="7693" width="4.7109375" style="65" customWidth="1"/>
    <col min="7694" max="7694" width="5" style="65" customWidth="1"/>
    <col min="7695" max="7695" width="2.28515625" style="65" customWidth="1"/>
    <col min="7696" max="7696" width="26" style="65" customWidth="1"/>
    <col min="7697" max="7697" width="8" style="65" customWidth="1"/>
    <col min="7698" max="7698" width="1" style="65" customWidth="1"/>
    <col min="7699" max="7699" width="6.7109375" style="65" customWidth="1"/>
    <col min="7700" max="7700" width="1" style="65" customWidth="1"/>
    <col min="7701" max="7701" width="6.7109375" style="65" customWidth="1"/>
    <col min="7702" max="7702" width="1" style="65" customWidth="1"/>
    <col min="7703" max="7703" width="6.7109375" style="65" customWidth="1"/>
    <col min="7704" max="7704" width="1" style="65" customWidth="1"/>
    <col min="7705" max="7705" width="6.7109375" style="65" customWidth="1"/>
    <col min="7706" max="7706" width="1" style="65" customWidth="1"/>
    <col min="7707" max="7707" width="6.7109375" style="65" customWidth="1"/>
    <col min="7708" max="7708" width="1" style="65" customWidth="1"/>
    <col min="7709" max="7710" width="6.7109375" style="65" customWidth="1"/>
    <col min="7711" max="7936" width="11.42578125" style="65"/>
    <col min="7937" max="7939" width="0" style="65" hidden="1" customWidth="1"/>
    <col min="7940" max="7940" width="2.7109375" style="65" customWidth="1"/>
    <col min="7941" max="7941" width="7.5703125" style="65" customWidth="1"/>
    <col min="7942" max="7942" width="63.42578125" style="65" customWidth="1"/>
    <col min="7943" max="7946" width="10.7109375" style="65" customWidth="1"/>
    <col min="7947" max="7948" width="11.42578125" style="65"/>
    <col min="7949" max="7949" width="4.7109375" style="65" customWidth="1"/>
    <col min="7950" max="7950" width="5" style="65" customWidth="1"/>
    <col min="7951" max="7951" width="2.28515625" style="65" customWidth="1"/>
    <col min="7952" max="7952" width="26" style="65" customWidth="1"/>
    <col min="7953" max="7953" width="8" style="65" customWidth="1"/>
    <col min="7954" max="7954" width="1" style="65" customWidth="1"/>
    <col min="7955" max="7955" width="6.7109375" style="65" customWidth="1"/>
    <col min="7956" max="7956" width="1" style="65" customWidth="1"/>
    <col min="7957" max="7957" width="6.7109375" style="65" customWidth="1"/>
    <col min="7958" max="7958" width="1" style="65" customWidth="1"/>
    <col min="7959" max="7959" width="6.7109375" style="65" customWidth="1"/>
    <col min="7960" max="7960" width="1" style="65" customWidth="1"/>
    <col min="7961" max="7961" width="6.7109375" style="65" customWidth="1"/>
    <col min="7962" max="7962" width="1" style="65" customWidth="1"/>
    <col min="7963" max="7963" width="6.7109375" style="65" customWidth="1"/>
    <col min="7964" max="7964" width="1" style="65" customWidth="1"/>
    <col min="7965" max="7966" width="6.7109375" style="65" customWidth="1"/>
    <col min="7967" max="8192" width="11.42578125" style="65"/>
    <col min="8193" max="8195" width="0" style="65" hidden="1" customWidth="1"/>
    <col min="8196" max="8196" width="2.7109375" style="65" customWidth="1"/>
    <col min="8197" max="8197" width="7.5703125" style="65" customWidth="1"/>
    <col min="8198" max="8198" width="63.42578125" style="65" customWidth="1"/>
    <col min="8199" max="8202" width="10.7109375" style="65" customWidth="1"/>
    <col min="8203" max="8204" width="11.42578125" style="65"/>
    <col min="8205" max="8205" width="4.7109375" style="65" customWidth="1"/>
    <col min="8206" max="8206" width="5" style="65" customWidth="1"/>
    <col min="8207" max="8207" width="2.28515625" style="65" customWidth="1"/>
    <col min="8208" max="8208" width="26" style="65" customWidth="1"/>
    <col min="8209" max="8209" width="8" style="65" customWidth="1"/>
    <col min="8210" max="8210" width="1" style="65" customWidth="1"/>
    <col min="8211" max="8211" width="6.7109375" style="65" customWidth="1"/>
    <col min="8212" max="8212" width="1" style="65" customWidth="1"/>
    <col min="8213" max="8213" width="6.7109375" style="65" customWidth="1"/>
    <col min="8214" max="8214" width="1" style="65" customWidth="1"/>
    <col min="8215" max="8215" width="6.7109375" style="65" customWidth="1"/>
    <col min="8216" max="8216" width="1" style="65" customWidth="1"/>
    <col min="8217" max="8217" width="6.7109375" style="65" customWidth="1"/>
    <col min="8218" max="8218" width="1" style="65" customWidth="1"/>
    <col min="8219" max="8219" width="6.7109375" style="65" customWidth="1"/>
    <col min="8220" max="8220" width="1" style="65" customWidth="1"/>
    <col min="8221" max="8222" width="6.7109375" style="65" customWidth="1"/>
    <col min="8223" max="8448" width="11.42578125" style="65"/>
    <col min="8449" max="8451" width="0" style="65" hidden="1" customWidth="1"/>
    <col min="8452" max="8452" width="2.7109375" style="65" customWidth="1"/>
    <col min="8453" max="8453" width="7.5703125" style="65" customWidth="1"/>
    <col min="8454" max="8454" width="63.42578125" style="65" customWidth="1"/>
    <col min="8455" max="8458" width="10.7109375" style="65" customWidth="1"/>
    <col min="8459" max="8460" width="11.42578125" style="65"/>
    <col min="8461" max="8461" width="4.7109375" style="65" customWidth="1"/>
    <col min="8462" max="8462" width="5" style="65" customWidth="1"/>
    <col min="8463" max="8463" width="2.28515625" style="65" customWidth="1"/>
    <col min="8464" max="8464" width="26" style="65" customWidth="1"/>
    <col min="8465" max="8465" width="8" style="65" customWidth="1"/>
    <col min="8466" max="8466" width="1" style="65" customWidth="1"/>
    <col min="8467" max="8467" width="6.7109375" style="65" customWidth="1"/>
    <col min="8468" max="8468" width="1" style="65" customWidth="1"/>
    <col min="8469" max="8469" width="6.7109375" style="65" customWidth="1"/>
    <col min="8470" max="8470" width="1" style="65" customWidth="1"/>
    <col min="8471" max="8471" width="6.7109375" style="65" customWidth="1"/>
    <col min="8472" max="8472" width="1" style="65" customWidth="1"/>
    <col min="8473" max="8473" width="6.7109375" style="65" customWidth="1"/>
    <col min="8474" max="8474" width="1" style="65" customWidth="1"/>
    <col min="8475" max="8475" width="6.7109375" style="65" customWidth="1"/>
    <col min="8476" max="8476" width="1" style="65" customWidth="1"/>
    <col min="8477" max="8478" width="6.7109375" style="65" customWidth="1"/>
    <col min="8479" max="8704" width="11.42578125" style="65"/>
    <col min="8705" max="8707" width="0" style="65" hidden="1" customWidth="1"/>
    <col min="8708" max="8708" width="2.7109375" style="65" customWidth="1"/>
    <col min="8709" max="8709" width="7.5703125" style="65" customWidth="1"/>
    <col min="8710" max="8710" width="63.42578125" style="65" customWidth="1"/>
    <col min="8711" max="8714" width="10.7109375" style="65" customWidth="1"/>
    <col min="8715" max="8716" width="11.42578125" style="65"/>
    <col min="8717" max="8717" width="4.7109375" style="65" customWidth="1"/>
    <col min="8718" max="8718" width="5" style="65" customWidth="1"/>
    <col min="8719" max="8719" width="2.28515625" style="65" customWidth="1"/>
    <col min="8720" max="8720" width="26" style="65" customWidth="1"/>
    <col min="8721" max="8721" width="8" style="65" customWidth="1"/>
    <col min="8722" max="8722" width="1" style="65" customWidth="1"/>
    <col min="8723" max="8723" width="6.7109375" style="65" customWidth="1"/>
    <col min="8724" max="8724" width="1" style="65" customWidth="1"/>
    <col min="8725" max="8725" width="6.7109375" style="65" customWidth="1"/>
    <col min="8726" max="8726" width="1" style="65" customWidth="1"/>
    <col min="8727" max="8727" width="6.7109375" style="65" customWidth="1"/>
    <col min="8728" max="8728" width="1" style="65" customWidth="1"/>
    <col min="8729" max="8729" width="6.7109375" style="65" customWidth="1"/>
    <col min="8730" max="8730" width="1" style="65" customWidth="1"/>
    <col min="8731" max="8731" width="6.7109375" style="65" customWidth="1"/>
    <col min="8732" max="8732" width="1" style="65" customWidth="1"/>
    <col min="8733" max="8734" width="6.7109375" style="65" customWidth="1"/>
    <col min="8735" max="8960" width="11.42578125" style="65"/>
    <col min="8961" max="8963" width="0" style="65" hidden="1" customWidth="1"/>
    <col min="8964" max="8964" width="2.7109375" style="65" customWidth="1"/>
    <col min="8965" max="8965" width="7.5703125" style="65" customWidth="1"/>
    <col min="8966" max="8966" width="63.42578125" style="65" customWidth="1"/>
    <col min="8967" max="8970" width="10.7109375" style="65" customWidth="1"/>
    <col min="8971" max="8972" width="11.42578125" style="65"/>
    <col min="8973" max="8973" width="4.7109375" style="65" customWidth="1"/>
    <col min="8974" max="8974" width="5" style="65" customWidth="1"/>
    <col min="8975" max="8975" width="2.28515625" style="65" customWidth="1"/>
    <col min="8976" max="8976" width="26" style="65" customWidth="1"/>
    <col min="8977" max="8977" width="8" style="65" customWidth="1"/>
    <col min="8978" max="8978" width="1" style="65" customWidth="1"/>
    <col min="8979" max="8979" width="6.7109375" style="65" customWidth="1"/>
    <col min="8980" max="8980" width="1" style="65" customWidth="1"/>
    <col min="8981" max="8981" width="6.7109375" style="65" customWidth="1"/>
    <col min="8982" max="8982" width="1" style="65" customWidth="1"/>
    <col min="8983" max="8983" width="6.7109375" style="65" customWidth="1"/>
    <col min="8984" max="8984" width="1" style="65" customWidth="1"/>
    <col min="8985" max="8985" width="6.7109375" style="65" customWidth="1"/>
    <col min="8986" max="8986" width="1" style="65" customWidth="1"/>
    <col min="8987" max="8987" width="6.7109375" style="65" customWidth="1"/>
    <col min="8988" max="8988" width="1" style="65" customWidth="1"/>
    <col min="8989" max="8990" width="6.7109375" style="65" customWidth="1"/>
    <col min="8991" max="9216" width="11.42578125" style="65"/>
    <col min="9217" max="9219" width="0" style="65" hidden="1" customWidth="1"/>
    <col min="9220" max="9220" width="2.7109375" style="65" customWidth="1"/>
    <col min="9221" max="9221" width="7.5703125" style="65" customWidth="1"/>
    <col min="9222" max="9222" width="63.42578125" style="65" customWidth="1"/>
    <col min="9223" max="9226" width="10.7109375" style="65" customWidth="1"/>
    <col min="9227" max="9228" width="11.42578125" style="65"/>
    <col min="9229" max="9229" width="4.7109375" style="65" customWidth="1"/>
    <col min="9230" max="9230" width="5" style="65" customWidth="1"/>
    <col min="9231" max="9231" width="2.28515625" style="65" customWidth="1"/>
    <col min="9232" max="9232" width="26" style="65" customWidth="1"/>
    <col min="9233" max="9233" width="8" style="65" customWidth="1"/>
    <col min="9234" max="9234" width="1" style="65" customWidth="1"/>
    <col min="9235" max="9235" width="6.7109375" style="65" customWidth="1"/>
    <col min="9236" max="9236" width="1" style="65" customWidth="1"/>
    <col min="9237" max="9237" width="6.7109375" style="65" customWidth="1"/>
    <col min="9238" max="9238" width="1" style="65" customWidth="1"/>
    <col min="9239" max="9239" width="6.7109375" style="65" customWidth="1"/>
    <col min="9240" max="9240" width="1" style="65" customWidth="1"/>
    <col min="9241" max="9241" width="6.7109375" style="65" customWidth="1"/>
    <col min="9242" max="9242" width="1" style="65" customWidth="1"/>
    <col min="9243" max="9243" width="6.7109375" style="65" customWidth="1"/>
    <col min="9244" max="9244" width="1" style="65" customWidth="1"/>
    <col min="9245" max="9246" width="6.7109375" style="65" customWidth="1"/>
    <col min="9247" max="9472" width="11.42578125" style="65"/>
    <col min="9473" max="9475" width="0" style="65" hidden="1" customWidth="1"/>
    <col min="9476" max="9476" width="2.7109375" style="65" customWidth="1"/>
    <col min="9477" max="9477" width="7.5703125" style="65" customWidth="1"/>
    <col min="9478" max="9478" width="63.42578125" style="65" customWidth="1"/>
    <col min="9479" max="9482" width="10.7109375" style="65" customWidth="1"/>
    <col min="9483" max="9484" width="11.42578125" style="65"/>
    <col min="9485" max="9485" width="4.7109375" style="65" customWidth="1"/>
    <col min="9486" max="9486" width="5" style="65" customWidth="1"/>
    <col min="9487" max="9487" width="2.28515625" style="65" customWidth="1"/>
    <col min="9488" max="9488" width="26" style="65" customWidth="1"/>
    <col min="9489" max="9489" width="8" style="65" customWidth="1"/>
    <col min="9490" max="9490" width="1" style="65" customWidth="1"/>
    <col min="9491" max="9491" width="6.7109375" style="65" customWidth="1"/>
    <col min="9492" max="9492" width="1" style="65" customWidth="1"/>
    <col min="9493" max="9493" width="6.7109375" style="65" customWidth="1"/>
    <col min="9494" max="9494" width="1" style="65" customWidth="1"/>
    <col min="9495" max="9495" width="6.7109375" style="65" customWidth="1"/>
    <col min="9496" max="9496" width="1" style="65" customWidth="1"/>
    <col min="9497" max="9497" width="6.7109375" style="65" customWidth="1"/>
    <col min="9498" max="9498" width="1" style="65" customWidth="1"/>
    <col min="9499" max="9499" width="6.7109375" style="65" customWidth="1"/>
    <col min="9500" max="9500" width="1" style="65" customWidth="1"/>
    <col min="9501" max="9502" width="6.7109375" style="65" customWidth="1"/>
    <col min="9503" max="9728" width="11.42578125" style="65"/>
    <col min="9729" max="9731" width="0" style="65" hidden="1" customWidth="1"/>
    <col min="9732" max="9732" width="2.7109375" style="65" customWidth="1"/>
    <col min="9733" max="9733" width="7.5703125" style="65" customWidth="1"/>
    <col min="9734" max="9734" width="63.42578125" style="65" customWidth="1"/>
    <col min="9735" max="9738" width="10.7109375" style="65" customWidth="1"/>
    <col min="9739" max="9740" width="11.42578125" style="65"/>
    <col min="9741" max="9741" width="4.7109375" style="65" customWidth="1"/>
    <col min="9742" max="9742" width="5" style="65" customWidth="1"/>
    <col min="9743" max="9743" width="2.28515625" style="65" customWidth="1"/>
    <col min="9744" max="9744" width="26" style="65" customWidth="1"/>
    <col min="9745" max="9745" width="8" style="65" customWidth="1"/>
    <col min="9746" max="9746" width="1" style="65" customWidth="1"/>
    <col min="9747" max="9747" width="6.7109375" style="65" customWidth="1"/>
    <col min="9748" max="9748" width="1" style="65" customWidth="1"/>
    <col min="9749" max="9749" width="6.7109375" style="65" customWidth="1"/>
    <col min="9750" max="9750" width="1" style="65" customWidth="1"/>
    <col min="9751" max="9751" width="6.7109375" style="65" customWidth="1"/>
    <col min="9752" max="9752" width="1" style="65" customWidth="1"/>
    <col min="9753" max="9753" width="6.7109375" style="65" customWidth="1"/>
    <col min="9754" max="9754" width="1" style="65" customWidth="1"/>
    <col min="9755" max="9755" width="6.7109375" style="65" customWidth="1"/>
    <col min="9756" max="9756" width="1" style="65" customWidth="1"/>
    <col min="9757" max="9758" width="6.7109375" style="65" customWidth="1"/>
    <col min="9759" max="9984" width="11.42578125" style="65"/>
    <col min="9985" max="9987" width="0" style="65" hidden="1" customWidth="1"/>
    <col min="9988" max="9988" width="2.7109375" style="65" customWidth="1"/>
    <col min="9989" max="9989" width="7.5703125" style="65" customWidth="1"/>
    <col min="9990" max="9990" width="63.42578125" style="65" customWidth="1"/>
    <col min="9991" max="9994" width="10.7109375" style="65" customWidth="1"/>
    <col min="9995" max="9996" width="11.42578125" style="65"/>
    <col min="9997" max="9997" width="4.7109375" style="65" customWidth="1"/>
    <col min="9998" max="9998" width="5" style="65" customWidth="1"/>
    <col min="9999" max="9999" width="2.28515625" style="65" customWidth="1"/>
    <col min="10000" max="10000" width="26" style="65" customWidth="1"/>
    <col min="10001" max="10001" width="8" style="65" customWidth="1"/>
    <col min="10002" max="10002" width="1" style="65" customWidth="1"/>
    <col min="10003" max="10003" width="6.7109375" style="65" customWidth="1"/>
    <col min="10004" max="10004" width="1" style="65" customWidth="1"/>
    <col min="10005" max="10005" width="6.7109375" style="65" customWidth="1"/>
    <col min="10006" max="10006" width="1" style="65" customWidth="1"/>
    <col min="10007" max="10007" width="6.7109375" style="65" customWidth="1"/>
    <col min="10008" max="10008" width="1" style="65" customWidth="1"/>
    <col min="10009" max="10009" width="6.7109375" style="65" customWidth="1"/>
    <col min="10010" max="10010" width="1" style="65" customWidth="1"/>
    <col min="10011" max="10011" width="6.7109375" style="65" customWidth="1"/>
    <col min="10012" max="10012" width="1" style="65" customWidth="1"/>
    <col min="10013" max="10014" width="6.7109375" style="65" customWidth="1"/>
    <col min="10015" max="10240" width="11.42578125" style="65"/>
    <col min="10241" max="10243" width="0" style="65" hidden="1" customWidth="1"/>
    <col min="10244" max="10244" width="2.7109375" style="65" customWidth="1"/>
    <col min="10245" max="10245" width="7.5703125" style="65" customWidth="1"/>
    <col min="10246" max="10246" width="63.42578125" style="65" customWidth="1"/>
    <col min="10247" max="10250" width="10.7109375" style="65" customWidth="1"/>
    <col min="10251" max="10252" width="11.42578125" style="65"/>
    <col min="10253" max="10253" width="4.7109375" style="65" customWidth="1"/>
    <col min="10254" max="10254" width="5" style="65" customWidth="1"/>
    <col min="10255" max="10255" width="2.28515625" style="65" customWidth="1"/>
    <col min="10256" max="10256" width="26" style="65" customWidth="1"/>
    <col min="10257" max="10257" width="8" style="65" customWidth="1"/>
    <col min="10258" max="10258" width="1" style="65" customWidth="1"/>
    <col min="10259" max="10259" width="6.7109375" style="65" customWidth="1"/>
    <col min="10260" max="10260" width="1" style="65" customWidth="1"/>
    <col min="10261" max="10261" width="6.7109375" style="65" customWidth="1"/>
    <col min="10262" max="10262" width="1" style="65" customWidth="1"/>
    <col min="10263" max="10263" width="6.7109375" style="65" customWidth="1"/>
    <col min="10264" max="10264" width="1" style="65" customWidth="1"/>
    <col min="10265" max="10265" width="6.7109375" style="65" customWidth="1"/>
    <col min="10266" max="10266" width="1" style="65" customWidth="1"/>
    <col min="10267" max="10267" width="6.7109375" style="65" customWidth="1"/>
    <col min="10268" max="10268" width="1" style="65" customWidth="1"/>
    <col min="10269" max="10270" width="6.7109375" style="65" customWidth="1"/>
    <col min="10271" max="10496" width="11.42578125" style="65"/>
    <col min="10497" max="10499" width="0" style="65" hidden="1" customWidth="1"/>
    <col min="10500" max="10500" width="2.7109375" style="65" customWidth="1"/>
    <col min="10501" max="10501" width="7.5703125" style="65" customWidth="1"/>
    <col min="10502" max="10502" width="63.42578125" style="65" customWidth="1"/>
    <col min="10503" max="10506" width="10.7109375" style="65" customWidth="1"/>
    <col min="10507" max="10508" width="11.42578125" style="65"/>
    <col min="10509" max="10509" width="4.7109375" style="65" customWidth="1"/>
    <col min="10510" max="10510" width="5" style="65" customWidth="1"/>
    <col min="10511" max="10511" width="2.28515625" style="65" customWidth="1"/>
    <col min="10512" max="10512" width="26" style="65" customWidth="1"/>
    <col min="10513" max="10513" width="8" style="65" customWidth="1"/>
    <col min="10514" max="10514" width="1" style="65" customWidth="1"/>
    <col min="10515" max="10515" width="6.7109375" style="65" customWidth="1"/>
    <col min="10516" max="10516" width="1" style="65" customWidth="1"/>
    <col min="10517" max="10517" width="6.7109375" style="65" customWidth="1"/>
    <col min="10518" max="10518" width="1" style="65" customWidth="1"/>
    <col min="10519" max="10519" width="6.7109375" style="65" customWidth="1"/>
    <col min="10520" max="10520" width="1" style="65" customWidth="1"/>
    <col min="10521" max="10521" width="6.7109375" style="65" customWidth="1"/>
    <col min="10522" max="10522" width="1" style="65" customWidth="1"/>
    <col min="10523" max="10523" width="6.7109375" style="65" customWidth="1"/>
    <col min="10524" max="10524" width="1" style="65" customWidth="1"/>
    <col min="10525" max="10526" width="6.7109375" style="65" customWidth="1"/>
    <col min="10527" max="10752" width="11.42578125" style="65"/>
    <col min="10753" max="10755" width="0" style="65" hidden="1" customWidth="1"/>
    <col min="10756" max="10756" width="2.7109375" style="65" customWidth="1"/>
    <col min="10757" max="10757" width="7.5703125" style="65" customWidth="1"/>
    <col min="10758" max="10758" width="63.42578125" style="65" customWidth="1"/>
    <col min="10759" max="10762" width="10.7109375" style="65" customWidth="1"/>
    <col min="10763" max="10764" width="11.42578125" style="65"/>
    <col min="10765" max="10765" width="4.7109375" style="65" customWidth="1"/>
    <col min="10766" max="10766" width="5" style="65" customWidth="1"/>
    <col min="10767" max="10767" width="2.28515625" style="65" customWidth="1"/>
    <col min="10768" max="10768" width="26" style="65" customWidth="1"/>
    <col min="10769" max="10769" width="8" style="65" customWidth="1"/>
    <col min="10770" max="10770" width="1" style="65" customWidth="1"/>
    <col min="10771" max="10771" width="6.7109375" style="65" customWidth="1"/>
    <col min="10772" max="10772" width="1" style="65" customWidth="1"/>
    <col min="10773" max="10773" width="6.7109375" style="65" customWidth="1"/>
    <col min="10774" max="10774" width="1" style="65" customWidth="1"/>
    <col min="10775" max="10775" width="6.7109375" style="65" customWidth="1"/>
    <col min="10776" max="10776" width="1" style="65" customWidth="1"/>
    <col min="10777" max="10777" width="6.7109375" style="65" customWidth="1"/>
    <col min="10778" max="10778" width="1" style="65" customWidth="1"/>
    <col min="10779" max="10779" width="6.7109375" style="65" customWidth="1"/>
    <col min="10780" max="10780" width="1" style="65" customWidth="1"/>
    <col min="10781" max="10782" width="6.7109375" style="65" customWidth="1"/>
    <col min="10783" max="11008" width="11.42578125" style="65"/>
    <col min="11009" max="11011" width="0" style="65" hidden="1" customWidth="1"/>
    <col min="11012" max="11012" width="2.7109375" style="65" customWidth="1"/>
    <col min="11013" max="11013" width="7.5703125" style="65" customWidth="1"/>
    <col min="11014" max="11014" width="63.42578125" style="65" customWidth="1"/>
    <col min="11015" max="11018" width="10.7109375" style="65" customWidth="1"/>
    <col min="11019" max="11020" width="11.42578125" style="65"/>
    <col min="11021" max="11021" width="4.7109375" style="65" customWidth="1"/>
    <col min="11022" max="11022" width="5" style="65" customWidth="1"/>
    <col min="11023" max="11023" width="2.28515625" style="65" customWidth="1"/>
    <col min="11024" max="11024" width="26" style="65" customWidth="1"/>
    <col min="11025" max="11025" width="8" style="65" customWidth="1"/>
    <col min="11026" max="11026" width="1" style="65" customWidth="1"/>
    <col min="11027" max="11027" width="6.7109375" style="65" customWidth="1"/>
    <col min="11028" max="11028" width="1" style="65" customWidth="1"/>
    <col min="11029" max="11029" width="6.7109375" style="65" customWidth="1"/>
    <col min="11030" max="11030" width="1" style="65" customWidth="1"/>
    <col min="11031" max="11031" width="6.7109375" style="65" customWidth="1"/>
    <col min="11032" max="11032" width="1" style="65" customWidth="1"/>
    <col min="11033" max="11033" width="6.7109375" style="65" customWidth="1"/>
    <col min="11034" max="11034" width="1" style="65" customWidth="1"/>
    <col min="11035" max="11035" width="6.7109375" style="65" customWidth="1"/>
    <col min="11036" max="11036" width="1" style="65" customWidth="1"/>
    <col min="11037" max="11038" width="6.7109375" style="65" customWidth="1"/>
    <col min="11039" max="11264" width="11.42578125" style="65"/>
    <col min="11265" max="11267" width="0" style="65" hidden="1" customWidth="1"/>
    <col min="11268" max="11268" width="2.7109375" style="65" customWidth="1"/>
    <col min="11269" max="11269" width="7.5703125" style="65" customWidth="1"/>
    <col min="11270" max="11270" width="63.42578125" style="65" customWidth="1"/>
    <col min="11271" max="11274" width="10.7109375" style="65" customWidth="1"/>
    <col min="11275" max="11276" width="11.42578125" style="65"/>
    <col min="11277" max="11277" width="4.7109375" style="65" customWidth="1"/>
    <col min="11278" max="11278" width="5" style="65" customWidth="1"/>
    <col min="11279" max="11279" width="2.28515625" style="65" customWidth="1"/>
    <col min="11280" max="11280" width="26" style="65" customWidth="1"/>
    <col min="11281" max="11281" width="8" style="65" customWidth="1"/>
    <col min="11282" max="11282" width="1" style="65" customWidth="1"/>
    <col min="11283" max="11283" width="6.7109375" style="65" customWidth="1"/>
    <col min="11284" max="11284" width="1" style="65" customWidth="1"/>
    <col min="11285" max="11285" width="6.7109375" style="65" customWidth="1"/>
    <col min="11286" max="11286" width="1" style="65" customWidth="1"/>
    <col min="11287" max="11287" width="6.7109375" style="65" customWidth="1"/>
    <col min="11288" max="11288" width="1" style="65" customWidth="1"/>
    <col min="11289" max="11289" width="6.7109375" style="65" customWidth="1"/>
    <col min="11290" max="11290" width="1" style="65" customWidth="1"/>
    <col min="11291" max="11291" width="6.7109375" style="65" customWidth="1"/>
    <col min="11292" max="11292" width="1" style="65" customWidth="1"/>
    <col min="11293" max="11294" width="6.7109375" style="65" customWidth="1"/>
    <col min="11295" max="11520" width="11.42578125" style="65"/>
    <col min="11521" max="11523" width="0" style="65" hidden="1" customWidth="1"/>
    <col min="11524" max="11524" width="2.7109375" style="65" customWidth="1"/>
    <col min="11525" max="11525" width="7.5703125" style="65" customWidth="1"/>
    <col min="11526" max="11526" width="63.42578125" style="65" customWidth="1"/>
    <col min="11527" max="11530" width="10.7109375" style="65" customWidth="1"/>
    <col min="11531" max="11532" width="11.42578125" style="65"/>
    <col min="11533" max="11533" width="4.7109375" style="65" customWidth="1"/>
    <col min="11534" max="11534" width="5" style="65" customWidth="1"/>
    <col min="11535" max="11535" width="2.28515625" style="65" customWidth="1"/>
    <col min="11536" max="11536" width="26" style="65" customWidth="1"/>
    <col min="11537" max="11537" width="8" style="65" customWidth="1"/>
    <col min="11538" max="11538" width="1" style="65" customWidth="1"/>
    <col min="11539" max="11539" width="6.7109375" style="65" customWidth="1"/>
    <col min="11540" max="11540" width="1" style="65" customWidth="1"/>
    <col min="11541" max="11541" width="6.7109375" style="65" customWidth="1"/>
    <col min="11542" max="11542" width="1" style="65" customWidth="1"/>
    <col min="11543" max="11543" width="6.7109375" style="65" customWidth="1"/>
    <col min="11544" max="11544" width="1" style="65" customWidth="1"/>
    <col min="11545" max="11545" width="6.7109375" style="65" customWidth="1"/>
    <col min="11546" max="11546" width="1" style="65" customWidth="1"/>
    <col min="11547" max="11547" width="6.7109375" style="65" customWidth="1"/>
    <col min="11548" max="11548" width="1" style="65" customWidth="1"/>
    <col min="11549" max="11550" width="6.7109375" style="65" customWidth="1"/>
    <col min="11551" max="11776" width="11.42578125" style="65"/>
    <col min="11777" max="11779" width="0" style="65" hidden="1" customWidth="1"/>
    <col min="11780" max="11780" width="2.7109375" style="65" customWidth="1"/>
    <col min="11781" max="11781" width="7.5703125" style="65" customWidth="1"/>
    <col min="11782" max="11782" width="63.42578125" style="65" customWidth="1"/>
    <col min="11783" max="11786" width="10.7109375" style="65" customWidth="1"/>
    <col min="11787" max="11788" width="11.42578125" style="65"/>
    <col min="11789" max="11789" width="4.7109375" style="65" customWidth="1"/>
    <col min="11790" max="11790" width="5" style="65" customWidth="1"/>
    <col min="11791" max="11791" width="2.28515625" style="65" customWidth="1"/>
    <col min="11792" max="11792" width="26" style="65" customWidth="1"/>
    <col min="11793" max="11793" width="8" style="65" customWidth="1"/>
    <col min="11794" max="11794" width="1" style="65" customWidth="1"/>
    <col min="11795" max="11795" width="6.7109375" style="65" customWidth="1"/>
    <col min="11796" max="11796" width="1" style="65" customWidth="1"/>
    <col min="11797" max="11797" width="6.7109375" style="65" customWidth="1"/>
    <col min="11798" max="11798" width="1" style="65" customWidth="1"/>
    <col min="11799" max="11799" width="6.7109375" style="65" customWidth="1"/>
    <col min="11800" max="11800" width="1" style="65" customWidth="1"/>
    <col min="11801" max="11801" width="6.7109375" style="65" customWidth="1"/>
    <col min="11802" max="11802" width="1" style="65" customWidth="1"/>
    <col min="11803" max="11803" width="6.7109375" style="65" customWidth="1"/>
    <col min="11804" max="11804" width="1" style="65" customWidth="1"/>
    <col min="11805" max="11806" width="6.7109375" style="65" customWidth="1"/>
    <col min="11807" max="12032" width="11.42578125" style="65"/>
    <col min="12033" max="12035" width="0" style="65" hidden="1" customWidth="1"/>
    <col min="12036" max="12036" width="2.7109375" style="65" customWidth="1"/>
    <col min="12037" max="12037" width="7.5703125" style="65" customWidth="1"/>
    <col min="12038" max="12038" width="63.42578125" style="65" customWidth="1"/>
    <col min="12039" max="12042" width="10.7109375" style="65" customWidth="1"/>
    <col min="12043" max="12044" width="11.42578125" style="65"/>
    <col min="12045" max="12045" width="4.7109375" style="65" customWidth="1"/>
    <col min="12046" max="12046" width="5" style="65" customWidth="1"/>
    <col min="12047" max="12047" width="2.28515625" style="65" customWidth="1"/>
    <col min="12048" max="12048" width="26" style="65" customWidth="1"/>
    <col min="12049" max="12049" width="8" style="65" customWidth="1"/>
    <col min="12050" max="12050" width="1" style="65" customWidth="1"/>
    <col min="12051" max="12051" width="6.7109375" style="65" customWidth="1"/>
    <col min="12052" max="12052" width="1" style="65" customWidth="1"/>
    <col min="12053" max="12053" width="6.7109375" style="65" customWidth="1"/>
    <col min="12054" max="12054" width="1" style="65" customWidth="1"/>
    <col min="12055" max="12055" width="6.7109375" style="65" customWidth="1"/>
    <col min="12056" max="12056" width="1" style="65" customWidth="1"/>
    <col min="12057" max="12057" width="6.7109375" style="65" customWidth="1"/>
    <col min="12058" max="12058" width="1" style="65" customWidth="1"/>
    <col min="12059" max="12059" width="6.7109375" style="65" customWidth="1"/>
    <col min="12060" max="12060" width="1" style="65" customWidth="1"/>
    <col min="12061" max="12062" width="6.7109375" style="65" customWidth="1"/>
    <col min="12063" max="12288" width="11.42578125" style="65"/>
    <col min="12289" max="12291" width="0" style="65" hidden="1" customWidth="1"/>
    <col min="12292" max="12292" width="2.7109375" style="65" customWidth="1"/>
    <col min="12293" max="12293" width="7.5703125" style="65" customWidth="1"/>
    <col min="12294" max="12294" width="63.42578125" style="65" customWidth="1"/>
    <col min="12295" max="12298" width="10.7109375" style="65" customWidth="1"/>
    <col min="12299" max="12300" width="11.42578125" style="65"/>
    <col min="12301" max="12301" width="4.7109375" style="65" customWidth="1"/>
    <col min="12302" max="12302" width="5" style="65" customWidth="1"/>
    <col min="12303" max="12303" width="2.28515625" style="65" customWidth="1"/>
    <col min="12304" max="12304" width="26" style="65" customWidth="1"/>
    <col min="12305" max="12305" width="8" style="65" customWidth="1"/>
    <col min="12306" max="12306" width="1" style="65" customWidth="1"/>
    <col min="12307" max="12307" width="6.7109375" style="65" customWidth="1"/>
    <col min="12308" max="12308" width="1" style="65" customWidth="1"/>
    <col min="12309" max="12309" width="6.7109375" style="65" customWidth="1"/>
    <col min="12310" max="12310" width="1" style="65" customWidth="1"/>
    <col min="12311" max="12311" width="6.7109375" style="65" customWidth="1"/>
    <col min="12312" max="12312" width="1" style="65" customWidth="1"/>
    <col min="12313" max="12313" width="6.7109375" style="65" customWidth="1"/>
    <col min="12314" max="12314" width="1" style="65" customWidth="1"/>
    <col min="12315" max="12315" width="6.7109375" style="65" customWidth="1"/>
    <col min="12316" max="12316" width="1" style="65" customWidth="1"/>
    <col min="12317" max="12318" width="6.7109375" style="65" customWidth="1"/>
    <col min="12319" max="12544" width="11.42578125" style="65"/>
    <col min="12545" max="12547" width="0" style="65" hidden="1" customWidth="1"/>
    <col min="12548" max="12548" width="2.7109375" style="65" customWidth="1"/>
    <col min="12549" max="12549" width="7.5703125" style="65" customWidth="1"/>
    <col min="12550" max="12550" width="63.42578125" style="65" customWidth="1"/>
    <col min="12551" max="12554" width="10.7109375" style="65" customWidth="1"/>
    <col min="12555" max="12556" width="11.42578125" style="65"/>
    <col min="12557" max="12557" width="4.7109375" style="65" customWidth="1"/>
    <col min="12558" max="12558" width="5" style="65" customWidth="1"/>
    <col min="12559" max="12559" width="2.28515625" style="65" customWidth="1"/>
    <col min="12560" max="12560" width="26" style="65" customWidth="1"/>
    <col min="12561" max="12561" width="8" style="65" customWidth="1"/>
    <col min="12562" max="12562" width="1" style="65" customWidth="1"/>
    <col min="12563" max="12563" width="6.7109375" style="65" customWidth="1"/>
    <col min="12564" max="12564" width="1" style="65" customWidth="1"/>
    <col min="12565" max="12565" width="6.7109375" style="65" customWidth="1"/>
    <col min="12566" max="12566" width="1" style="65" customWidth="1"/>
    <col min="12567" max="12567" width="6.7109375" style="65" customWidth="1"/>
    <col min="12568" max="12568" width="1" style="65" customWidth="1"/>
    <col min="12569" max="12569" width="6.7109375" style="65" customWidth="1"/>
    <col min="12570" max="12570" width="1" style="65" customWidth="1"/>
    <col min="12571" max="12571" width="6.7109375" style="65" customWidth="1"/>
    <col min="12572" max="12572" width="1" style="65" customWidth="1"/>
    <col min="12573" max="12574" width="6.7109375" style="65" customWidth="1"/>
    <col min="12575" max="12800" width="11.42578125" style="65"/>
    <col min="12801" max="12803" width="0" style="65" hidden="1" customWidth="1"/>
    <col min="12804" max="12804" width="2.7109375" style="65" customWidth="1"/>
    <col min="12805" max="12805" width="7.5703125" style="65" customWidth="1"/>
    <col min="12806" max="12806" width="63.42578125" style="65" customWidth="1"/>
    <col min="12807" max="12810" width="10.7109375" style="65" customWidth="1"/>
    <col min="12811" max="12812" width="11.42578125" style="65"/>
    <col min="12813" max="12813" width="4.7109375" style="65" customWidth="1"/>
    <col min="12814" max="12814" width="5" style="65" customWidth="1"/>
    <col min="12815" max="12815" width="2.28515625" style="65" customWidth="1"/>
    <col min="12816" max="12816" width="26" style="65" customWidth="1"/>
    <col min="12817" max="12817" width="8" style="65" customWidth="1"/>
    <col min="12818" max="12818" width="1" style="65" customWidth="1"/>
    <col min="12819" max="12819" width="6.7109375" style="65" customWidth="1"/>
    <col min="12820" max="12820" width="1" style="65" customWidth="1"/>
    <col min="12821" max="12821" width="6.7109375" style="65" customWidth="1"/>
    <col min="12822" max="12822" width="1" style="65" customWidth="1"/>
    <col min="12823" max="12823" width="6.7109375" style="65" customWidth="1"/>
    <col min="12824" max="12824" width="1" style="65" customWidth="1"/>
    <col min="12825" max="12825" width="6.7109375" style="65" customWidth="1"/>
    <col min="12826" max="12826" width="1" style="65" customWidth="1"/>
    <col min="12827" max="12827" width="6.7109375" style="65" customWidth="1"/>
    <col min="12828" max="12828" width="1" style="65" customWidth="1"/>
    <col min="12829" max="12830" width="6.7109375" style="65" customWidth="1"/>
    <col min="12831" max="13056" width="11.42578125" style="65"/>
    <col min="13057" max="13059" width="0" style="65" hidden="1" customWidth="1"/>
    <col min="13060" max="13060" width="2.7109375" style="65" customWidth="1"/>
    <col min="13061" max="13061" width="7.5703125" style="65" customWidth="1"/>
    <col min="13062" max="13062" width="63.42578125" style="65" customWidth="1"/>
    <col min="13063" max="13066" width="10.7109375" style="65" customWidth="1"/>
    <col min="13067" max="13068" width="11.42578125" style="65"/>
    <col min="13069" max="13069" width="4.7109375" style="65" customWidth="1"/>
    <col min="13070" max="13070" width="5" style="65" customWidth="1"/>
    <col min="13071" max="13071" width="2.28515625" style="65" customWidth="1"/>
    <col min="13072" max="13072" width="26" style="65" customWidth="1"/>
    <col min="13073" max="13073" width="8" style="65" customWidth="1"/>
    <col min="13074" max="13074" width="1" style="65" customWidth="1"/>
    <col min="13075" max="13075" width="6.7109375" style="65" customWidth="1"/>
    <col min="13076" max="13076" width="1" style="65" customWidth="1"/>
    <col min="13077" max="13077" width="6.7109375" style="65" customWidth="1"/>
    <col min="13078" max="13078" width="1" style="65" customWidth="1"/>
    <col min="13079" max="13079" width="6.7109375" style="65" customWidth="1"/>
    <col min="13080" max="13080" width="1" style="65" customWidth="1"/>
    <col min="13081" max="13081" width="6.7109375" style="65" customWidth="1"/>
    <col min="13082" max="13082" width="1" style="65" customWidth="1"/>
    <col min="13083" max="13083" width="6.7109375" style="65" customWidth="1"/>
    <col min="13084" max="13084" width="1" style="65" customWidth="1"/>
    <col min="13085" max="13086" width="6.7109375" style="65" customWidth="1"/>
    <col min="13087" max="13312" width="11.42578125" style="65"/>
    <col min="13313" max="13315" width="0" style="65" hidden="1" customWidth="1"/>
    <col min="13316" max="13316" width="2.7109375" style="65" customWidth="1"/>
    <col min="13317" max="13317" width="7.5703125" style="65" customWidth="1"/>
    <col min="13318" max="13318" width="63.42578125" style="65" customWidth="1"/>
    <col min="13319" max="13322" width="10.7109375" style="65" customWidth="1"/>
    <col min="13323" max="13324" width="11.42578125" style="65"/>
    <col min="13325" max="13325" width="4.7109375" style="65" customWidth="1"/>
    <col min="13326" max="13326" width="5" style="65" customWidth="1"/>
    <col min="13327" max="13327" width="2.28515625" style="65" customWidth="1"/>
    <col min="13328" max="13328" width="26" style="65" customWidth="1"/>
    <col min="13329" max="13329" width="8" style="65" customWidth="1"/>
    <col min="13330" max="13330" width="1" style="65" customWidth="1"/>
    <col min="13331" max="13331" width="6.7109375" style="65" customWidth="1"/>
    <col min="13332" max="13332" width="1" style="65" customWidth="1"/>
    <col min="13333" max="13333" width="6.7109375" style="65" customWidth="1"/>
    <col min="13334" max="13334" width="1" style="65" customWidth="1"/>
    <col min="13335" max="13335" width="6.7109375" style="65" customWidth="1"/>
    <col min="13336" max="13336" width="1" style="65" customWidth="1"/>
    <col min="13337" max="13337" width="6.7109375" style="65" customWidth="1"/>
    <col min="13338" max="13338" width="1" style="65" customWidth="1"/>
    <col min="13339" max="13339" width="6.7109375" style="65" customWidth="1"/>
    <col min="13340" max="13340" width="1" style="65" customWidth="1"/>
    <col min="13341" max="13342" width="6.7109375" style="65" customWidth="1"/>
    <col min="13343" max="13568" width="11.42578125" style="65"/>
    <col min="13569" max="13571" width="0" style="65" hidden="1" customWidth="1"/>
    <col min="13572" max="13572" width="2.7109375" style="65" customWidth="1"/>
    <col min="13573" max="13573" width="7.5703125" style="65" customWidth="1"/>
    <col min="13574" max="13574" width="63.42578125" style="65" customWidth="1"/>
    <col min="13575" max="13578" width="10.7109375" style="65" customWidth="1"/>
    <col min="13579" max="13580" width="11.42578125" style="65"/>
    <col min="13581" max="13581" width="4.7109375" style="65" customWidth="1"/>
    <col min="13582" max="13582" width="5" style="65" customWidth="1"/>
    <col min="13583" max="13583" width="2.28515625" style="65" customWidth="1"/>
    <col min="13584" max="13584" width="26" style="65" customWidth="1"/>
    <col min="13585" max="13585" width="8" style="65" customWidth="1"/>
    <col min="13586" max="13586" width="1" style="65" customWidth="1"/>
    <col min="13587" max="13587" width="6.7109375" style="65" customWidth="1"/>
    <col min="13588" max="13588" width="1" style="65" customWidth="1"/>
    <col min="13589" max="13589" width="6.7109375" style="65" customWidth="1"/>
    <col min="13590" max="13590" width="1" style="65" customWidth="1"/>
    <col min="13591" max="13591" width="6.7109375" style="65" customWidth="1"/>
    <col min="13592" max="13592" width="1" style="65" customWidth="1"/>
    <col min="13593" max="13593" width="6.7109375" style="65" customWidth="1"/>
    <col min="13594" max="13594" width="1" style="65" customWidth="1"/>
    <col min="13595" max="13595" width="6.7109375" style="65" customWidth="1"/>
    <col min="13596" max="13596" width="1" style="65" customWidth="1"/>
    <col min="13597" max="13598" width="6.7109375" style="65" customWidth="1"/>
    <col min="13599" max="13824" width="11.42578125" style="65"/>
    <col min="13825" max="13827" width="0" style="65" hidden="1" customWidth="1"/>
    <col min="13828" max="13828" width="2.7109375" style="65" customWidth="1"/>
    <col min="13829" max="13829" width="7.5703125" style="65" customWidth="1"/>
    <col min="13830" max="13830" width="63.42578125" style="65" customWidth="1"/>
    <col min="13831" max="13834" width="10.7109375" style="65" customWidth="1"/>
    <col min="13835" max="13836" width="11.42578125" style="65"/>
    <col min="13837" max="13837" width="4.7109375" style="65" customWidth="1"/>
    <col min="13838" max="13838" width="5" style="65" customWidth="1"/>
    <col min="13839" max="13839" width="2.28515625" style="65" customWidth="1"/>
    <col min="13840" max="13840" width="26" style="65" customWidth="1"/>
    <col min="13841" max="13841" width="8" style="65" customWidth="1"/>
    <col min="13842" max="13842" width="1" style="65" customWidth="1"/>
    <col min="13843" max="13843" width="6.7109375" style="65" customWidth="1"/>
    <col min="13844" max="13844" width="1" style="65" customWidth="1"/>
    <col min="13845" max="13845" width="6.7109375" style="65" customWidth="1"/>
    <col min="13846" max="13846" width="1" style="65" customWidth="1"/>
    <col min="13847" max="13847" width="6.7109375" style="65" customWidth="1"/>
    <col min="13848" max="13848" width="1" style="65" customWidth="1"/>
    <col min="13849" max="13849" width="6.7109375" style="65" customWidth="1"/>
    <col min="13850" max="13850" width="1" style="65" customWidth="1"/>
    <col min="13851" max="13851" width="6.7109375" style="65" customWidth="1"/>
    <col min="13852" max="13852" width="1" style="65" customWidth="1"/>
    <col min="13853" max="13854" width="6.7109375" style="65" customWidth="1"/>
    <col min="13855" max="14080" width="11.42578125" style="65"/>
    <col min="14081" max="14083" width="0" style="65" hidden="1" customWidth="1"/>
    <col min="14084" max="14084" width="2.7109375" style="65" customWidth="1"/>
    <col min="14085" max="14085" width="7.5703125" style="65" customWidth="1"/>
    <col min="14086" max="14086" width="63.42578125" style="65" customWidth="1"/>
    <col min="14087" max="14090" width="10.7109375" style="65" customWidth="1"/>
    <col min="14091" max="14092" width="11.42578125" style="65"/>
    <col min="14093" max="14093" width="4.7109375" style="65" customWidth="1"/>
    <col min="14094" max="14094" width="5" style="65" customWidth="1"/>
    <col min="14095" max="14095" width="2.28515625" style="65" customWidth="1"/>
    <col min="14096" max="14096" width="26" style="65" customWidth="1"/>
    <col min="14097" max="14097" width="8" style="65" customWidth="1"/>
    <col min="14098" max="14098" width="1" style="65" customWidth="1"/>
    <col min="14099" max="14099" width="6.7109375" style="65" customWidth="1"/>
    <col min="14100" max="14100" width="1" style="65" customWidth="1"/>
    <col min="14101" max="14101" width="6.7109375" style="65" customWidth="1"/>
    <col min="14102" max="14102" width="1" style="65" customWidth="1"/>
    <col min="14103" max="14103" width="6.7109375" style="65" customWidth="1"/>
    <col min="14104" max="14104" width="1" style="65" customWidth="1"/>
    <col min="14105" max="14105" width="6.7109375" style="65" customWidth="1"/>
    <col min="14106" max="14106" width="1" style="65" customWidth="1"/>
    <col min="14107" max="14107" width="6.7109375" style="65" customWidth="1"/>
    <col min="14108" max="14108" width="1" style="65" customWidth="1"/>
    <col min="14109" max="14110" width="6.7109375" style="65" customWidth="1"/>
    <col min="14111" max="14336" width="11.42578125" style="65"/>
    <col min="14337" max="14339" width="0" style="65" hidden="1" customWidth="1"/>
    <col min="14340" max="14340" width="2.7109375" style="65" customWidth="1"/>
    <col min="14341" max="14341" width="7.5703125" style="65" customWidth="1"/>
    <col min="14342" max="14342" width="63.42578125" style="65" customWidth="1"/>
    <col min="14343" max="14346" width="10.7109375" style="65" customWidth="1"/>
    <col min="14347" max="14348" width="11.42578125" style="65"/>
    <col min="14349" max="14349" width="4.7109375" style="65" customWidth="1"/>
    <col min="14350" max="14350" width="5" style="65" customWidth="1"/>
    <col min="14351" max="14351" width="2.28515625" style="65" customWidth="1"/>
    <col min="14352" max="14352" width="26" style="65" customWidth="1"/>
    <col min="14353" max="14353" width="8" style="65" customWidth="1"/>
    <col min="14354" max="14354" width="1" style="65" customWidth="1"/>
    <col min="14355" max="14355" width="6.7109375" style="65" customWidth="1"/>
    <col min="14356" max="14356" width="1" style="65" customWidth="1"/>
    <col min="14357" max="14357" width="6.7109375" style="65" customWidth="1"/>
    <col min="14358" max="14358" width="1" style="65" customWidth="1"/>
    <col min="14359" max="14359" width="6.7109375" style="65" customWidth="1"/>
    <col min="14360" max="14360" width="1" style="65" customWidth="1"/>
    <col min="14361" max="14361" width="6.7109375" style="65" customWidth="1"/>
    <col min="14362" max="14362" width="1" style="65" customWidth="1"/>
    <col min="14363" max="14363" width="6.7109375" style="65" customWidth="1"/>
    <col min="14364" max="14364" width="1" style="65" customWidth="1"/>
    <col min="14365" max="14366" width="6.7109375" style="65" customWidth="1"/>
    <col min="14367" max="14592" width="11.42578125" style="65"/>
    <col min="14593" max="14595" width="0" style="65" hidden="1" customWidth="1"/>
    <col min="14596" max="14596" width="2.7109375" style="65" customWidth="1"/>
    <col min="14597" max="14597" width="7.5703125" style="65" customWidth="1"/>
    <col min="14598" max="14598" width="63.42578125" style="65" customWidth="1"/>
    <col min="14599" max="14602" width="10.7109375" style="65" customWidth="1"/>
    <col min="14603" max="14604" width="11.42578125" style="65"/>
    <col min="14605" max="14605" width="4.7109375" style="65" customWidth="1"/>
    <col min="14606" max="14606" width="5" style="65" customWidth="1"/>
    <col min="14607" max="14607" width="2.28515625" style="65" customWidth="1"/>
    <col min="14608" max="14608" width="26" style="65" customWidth="1"/>
    <col min="14609" max="14609" width="8" style="65" customWidth="1"/>
    <col min="14610" max="14610" width="1" style="65" customWidth="1"/>
    <col min="14611" max="14611" width="6.7109375" style="65" customWidth="1"/>
    <col min="14612" max="14612" width="1" style="65" customWidth="1"/>
    <col min="14613" max="14613" width="6.7109375" style="65" customWidth="1"/>
    <col min="14614" max="14614" width="1" style="65" customWidth="1"/>
    <col min="14615" max="14615" width="6.7109375" style="65" customWidth="1"/>
    <col min="14616" max="14616" width="1" style="65" customWidth="1"/>
    <col min="14617" max="14617" width="6.7109375" style="65" customWidth="1"/>
    <col min="14618" max="14618" width="1" style="65" customWidth="1"/>
    <col min="14619" max="14619" width="6.7109375" style="65" customWidth="1"/>
    <col min="14620" max="14620" width="1" style="65" customWidth="1"/>
    <col min="14621" max="14622" width="6.7109375" style="65" customWidth="1"/>
    <col min="14623" max="14848" width="11.42578125" style="65"/>
    <col min="14849" max="14851" width="0" style="65" hidden="1" customWidth="1"/>
    <col min="14852" max="14852" width="2.7109375" style="65" customWidth="1"/>
    <col min="14853" max="14853" width="7.5703125" style="65" customWidth="1"/>
    <col min="14854" max="14854" width="63.42578125" style="65" customWidth="1"/>
    <col min="14855" max="14858" width="10.7109375" style="65" customWidth="1"/>
    <col min="14859" max="14860" width="11.42578125" style="65"/>
    <col min="14861" max="14861" width="4.7109375" style="65" customWidth="1"/>
    <col min="14862" max="14862" width="5" style="65" customWidth="1"/>
    <col min="14863" max="14863" width="2.28515625" style="65" customWidth="1"/>
    <col min="14864" max="14864" width="26" style="65" customWidth="1"/>
    <col min="14865" max="14865" width="8" style="65" customWidth="1"/>
    <col min="14866" max="14866" width="1" style="65" customWidth="1"/>
    <col min="14867" max="14867" width="6.7109375" style="65" customWidth="1"/>
    <col min="14868" max="14868" width="1" style="65" customWidth="1"/>
    <col min="14869" max="14869" width="6.7109375" style="65" customWidth="1"/>
    <col min="14870" max="14870" width="1" style="65" customWidth="1"/>
    <col min="14871" max="14871" width="6.7109375" style="65" customWidth="1"/>
    <col min="14872" max="14872" width="1" style="65" customWidth="1"/>
    <col min="14873" max="14873" width="6.7109375" style="65" customWidth="1"/>
    <col min="14874" max="14874" width="1" style="65" customWidth="1"/>
    <col min="14875" max="14875" width="6.7109375" style="65" customWidth="1"/>
    <col min="14876" max="14876" width="1" style="65" customWidth="1"/>
    <col min="14877" max="14878" width="6.7109375" style="65" customWidth="1"/>
    <col min="14879" max="15104" width="11.42578125" style="65"/>
    <col min="15105" max="15107" width="0" style="65" hidden="1" customWidth="1"/>
    <col min="15108" max="15108" width="2.7109375" style="65" customWidth="1"/>
    <col min="15109" max="15109" width="7.5703125" style="65" customWidth="1"/>
    <col min="15110" max="15110" width="63.42578125" style="65" customWidth="1"/>
    <col min="15111" max="15114" width="10.7109375" style="65" customWidth="1"/>
    <col min="15115" max="15116" width="11.42578125" style="65"/>
    <col min="15117" max="15117" width="4.7109375" style="65" customWidth="1"/>
    <col min="15118" max="15118" width="5" style="65" customWidth="1"/>
    <col min="15119" max="15119" width="2.28515625" style="65" customWidth="1"/>
    <col min="15120" max="15120" width="26" style="65" customWidth="1"/>
    <col min="15121" max="15121" width="8" style="65" customWidth="1"/>
    <col min="15122" max="15122" width="1" style="65" customWidth="1"/>
    <col min="15123" max="15123" width="6.7109375" style="65" customWidth="1"/>
    <col min="15124" max="15124" width="1" style="65" customWidth="1"/>
    <col min="15125" max="15125" width="6.7109375" style="65" customWidth="1"/>
    <col min="15126" max="15126" width="1" style="65" customWidth="1"/>
    <col min="15127" max="15127" width="6.7109375" style="65" customWidth="1"/>
    <col min="15128" max="15128" width="1" style="65" customWidth="1"/>
    <col min="15129" max="15129" width="6.7109375" style="65" customWidth="1"/>
    <col min="15130" max="15130" width="1" style="65" customWidth="1"/>
    <col min="15131" max="15131" width="6.7109375" style="65" customWidth="1"/>
    <col min="15132" max="15132" width="1" style="65" customWidth="1"/>
    <col min="15133" max="15134" width="6.7109375" style="65" customWidth="1"/>
    <col min="15135" max="15360" width="11.42578125" style="65"/>
    <col min="15361" max="15363" width="0" style="65" hidden="1" customWidth="1"/>
    <col min="15364" max="15364" width="2.7109375" style="65" customWidth="1"/>
    <col min="15365" max="15365" width="7.5703125" style="65" customWidth="1"/>
    <col min="15366" max="15366" width="63.42578125" style="65" customWidth="1"/>
    <col min="15367" max="15370" width="10.7109375" style="65" customWidth="1"/>
    <col min="15371" max="15372" width="11.42578125" style="65"/>
    <col min="15373" max="15373" width="4.7109375" style="65" customWidth="1"/>
    <col min="15374" max="15374" width="5" style="65" customWidth="1"/>
    <col min="15375" max="15375" width="2.28515625" style="65" customWidth="1"/>
    <col min="15376" max="15376" width="26" style="65" customWidth="1"/>
    <col min="15377" max="15377" width="8" style="65" customWidth="1"/>
    <col min="15378" max="15378" width="1" style="65" customWidth="1"/>
    <col min="15379" max="15379" width="6.7109375" style="65" customWidth="1"/>
    <col min="15380" max="15380" width="1" style="65" customWidth="1"/>
    <col min="15381" max="15381" width="6.7109375" style="65" customWidth="1"/>
    <col min="15382" max="15382" width="1" style="65" customWidth="1"/>
    <col min="15383" max="15383" width="6.7109375" style="65" customWidth="1"/>
    <col min="15384" max="15384" width="1" style="65" customWidth="1"/>
    <col min="15385" max="15385" width="6.7109375" style="65" customWidth="1"/>
    <col min="15386" max="15386" width="1" style="65" customWidth="1"/>
    <col min="15387" max="15387" width="6.7109375" style="65" customWidth="1"/>
    <col min="15388" max="15388" width="1" style="65" customWidth="1"/>
    <col min="15389" max="15390" width="6.7109375" style="65" customWidth="1"/>
    <col min="15391" max="15616" width="11.42578125" style="65"/>
    <col min="15617" max="15619" width="0" style="65" hidden="1" customWidth="1"/>
    <col min="15620" max="15620" width="2.7109375" style="65" customWidth="1"/>
    <col min="15621" max="15621" width="7.5703125" style="65" customWidth="1"/>
    <col min="15622" max="15622" width="63.42578125" style="65" customWidth="1"/>
    <col min="15623" max="15626" width="10.7109375" style="65" customWidth="1"/>
    <col min="15627" max="15628" width="11.42578125" style="65"/>
    <col min="15629" max="15629" width="4.7109375" style="65" customWidth="1"/>
    <col min="15630" max="15630" width="5" style="65" customWidth="1"/>
    <col min="15631" max="15631" width="2.28515625" style="65" customWidth="1"/>
    <col min="15632" max="15632" width="26" style="65" customWidth="1"/>
    <col min="15633" max="15633" width="8" style="65" customWidth="1"/>
    <col min="15634" max="15634" width="1" style="65" customWidth="1"/>
    <col min="15635" max="15635" width="6.7109375" style="65" customWidth="1"/>
    <col min="15636" max="15636" width="1" style="65" customWidth="1"/>
    <col min="15637" max="15637" width="6.7109375" style="65" customWidth="1"/>
    <col min="15638" max="15638" width="1" style="65" customWidth="1"/>
    <col min="15639" max="15639" width="6.7109375" style="65" customWidth="1"/>
    <col min="15640" max="15640" width="1" style="65" customWidth="1"/>
    <col min="15641" max="15641" width="6.7109375" style="65" customWidth="1"/>
    <col min="15642" max="15642" width="1" style="65" customWidth="1"/>
    <col min="15643" max="15643" width="6.7109375" style="65" customWidth="1"/>
    <col min="15644" max="15644" width="1" style="65" customWidth="1"/>
    <col min="15645" max="15646" width="6.7109375" style="65" customWidth="1"/>
    <col min="15647" max="15872" width="11.42578125" style="65"/>
    <col min="15873" max="15875" width="0" style="65" hidden="1" customWidth="1"/>
    <col min="15876" max="15876" width="2.7109375" style="65" customWidth="1"/>
    <col min="15877" max="15877" width="7.5703125" style="65" customWidth="1"/>
    <col min="15878" max="15878" width="63.42578125" style="65" customWidth="1"/>
    <col min="15879" max="15882" width="10.7109375" style="65" customWidth="1"/>
    <col min="15883" max="15884" width="11.42578125" style="65"/>
    <col min="15885" max="15885" width="4.7109375" style="65" customWidth="1"/>
    <col min="15886" max="15886" width="5" style="65" customWidth="1"/>
    <col min="15887" max="15887" width="2.28515625" style="65" customWidth="1"/>
    <col min="15888" max="15888" width="26" style="65" customWidth="1"/>
    <col min="15889" max="15889" width="8" style="65" customWidth="1"/>
    <col min="15890" max="15890" width="1" style="65" customWidth="1"/>
    <col min="15891" max="15891" width="6.7109375" style="65" customWidth="1"/>
    <col min="15892" max="15892" width="1" style="65" customWidth="1"/>
    <col min="15893" max="15893" width="6.7109375" style="65" customWidth="1"/>
    <col min="15894" max="15894" width="1" style="65" customWidth="1"/>
    <col min="15895" max="15895" width="6.7109375" style="65" customWidth="1"/>
    <col min="15896" max="15896" width="1" style="65" customWidth="1"/>
    <col min="15897" max="15897" width="6.7109375" style="65" customWidth="1"/>
    <col min="15898" max="15898" width="1" style="65" customWidth="1"/>
    <col min="15899" max="15899" width="6.7109375" style="65" customWidth="1"/>
    <col min="15900" max="15900" width="1" style="65" customWidth="1"/>
    <col min="15901" max="15902" width="6.7109375" style="65" customWidth="1"/>
    <col min="15903" max="16128" width="11.42578125" style="65"/>
    <col min="16129" max="16131" width="0" style="65" hidden="1" customWidth="1"/>
    <col min="16132" max="16132" width="2.7109375" style="65" customWidth="1"/>
    <col min="16133" max="16133" width="7.5703125" style="65" customWidth="1"/>
    <col min="16134" max="16134" width="63.42578125" style="65" customWidth="1"/>
    <col min="16135" max="16138" width="10.7109375" style="65" customWidth="1"/>
    <col min="16139" max="16140" width="11.42578125" style="65"/>
    <col min="16141" max="16141" width="4.7109375" style="65" customWidth="1"/>
    <col min="16142" max="16142" width="5" style="65" customWidth="1"/>
    <col min="16143" max="16143" width="2.28515625" style="65" customWidth="1"/>
    <col min="16144" max="16144" width="26" style="65" customWidth="1"/>
    <col min="16145" max="16145" width="8" style="65" customWidth="1"/>
    <col min="16146" max="16146" width="1" style="65" customWidth="1"/>
    <col min="16147" max="16147" width="6.7109375" style="65" customWidth="1"/>
    <col min="16148" max="16148" width="1" style="65" customWidth="1"/>
    <col min="16149" max="16149" width="6.7109375" style="65" customWidth="1"/>
    <col min="16150" max="16150" width="1" style="65" customWidth="1"/>
    <col min="16151" max="16151" width="6.7109375" style="65" customWidth="1"/>
    <col min="16152" max="16152" width="1" style="65" customWidth="1"/>
    <col min="16153" max="16153" width="6.7109375" style="65" customWidth="1"/>
    <col min="16154" max="16154" width="1" style="65" customWidth="1"/>
    <col min="16155" max="16155" width="6.7109375" style="65" customWidth="1"/>
    <col min="16156" max="16156" width="1" style="65" customWidth="1"/>
    <col min="16157" max="16158" width="6.7109375" style="65" customWidth="1"/>
    <col min="16159" max="16384" width="11.42578125" style="65"/>
  </cols>
  <sheetData>
    <row r="1" spans="1:31" ht="13.5" customHeight="1">
      <c r="G1" s="285"/>
      <c r="H1" s="285"/>
      <c r="I1" s="285"/>
      <c r="J1" s="285"/>
      <c r="K1" s="199"/>
      <c r="L1" s="199"/>
    </row>
    <row r="2" spans="1:31" ht="3.75" customHeight="1">
      <c r="E2" s="71"/>
      <c r="F2" s="71"/>
      <c r="G2" s="286"/>
      <c r="H2" s="286"/>
      <c r="I2" s="286"/>
      <c r="J2" s="286"/>
      <c r="K2" s="199"/>
      <c r="L2" s="199"/>
    </row>
    <row r="3" spans="1:31" ht="12.75" customHeight="1">
      <c r="E3" s="1813" t="s">
        <v>665</v>
      </c>
      <c r="F3" s="1813"/>
      <c r="G3" s="1813"/>
      <c r="H3" s="1813"/>
      <c r="I3" s="1813"/>
      <c r="J3" s="1813"/>
      <c r="K3" s="199"/>
      <c r="L3" s="71"/>
      <c r="M3" s="71"/>
      <c r="N3" s="1813"/>
      <c r="O3" s="1813"/>
      <c r="P3" s="1813"/>
      <c r="Q3" s="1813"/>
      <c r="R3" s="1813"/>
      <c r="S3" s="1813"/>
      <c r="T3" s="1813"/>
      <c r="U3" s="1813"/>
      <c r="V3" s="1813"/>
      <c r="W3" s="1813"/>
      <c r="X3" s="1813"/>
      <c r="Y3" s="1813"/>
      <c r="Z3" s="1813"/>
      <c r="AA3" s="1813"/>
      <c r="AB3" s="1813"/>
    </row>
    <row r="4" spans="1:31" s="71" customFormat="1" ht="12.75" customHeight="1">
      <c r="A4" s="78"/>
      <c r="B4" s="78"/>
      <c r="C4" s="78"/>
      <c r="D4" s="78"/>
      <c r="E4" s="1886">
        <v>2015</v>
      </c>
      <c r="F4" s="1886"/>
      <c r="G4" s="1886"/>
      <c r="H4" s="1886"/>
      <c r="I4" s="1886"/>
      <c r="J4" s="1886"/>
      <c r="K4" s="240"/>
      <c r="L4" s="204"/>
      <c r="M4" s="204"/>
      <c r="N4" s="205"/>
      <c r="AD4" s="206"/>
      <c r="AE4" s="206"/>
    </row>
    <row r="5" spans="1:31" s="71" customFormat="1" ht="3" customHeight="1">
      <c r="A5" s="78"/>
      <c r="B5" s="78"/>
      <c r="C5" s="78"/>
      <c r="D5" s="78"/>
      <c r="F5" s="72"/>
      <c r="G5" s="510"/>
      <c r="H5" s="292"/>
      <c r="I5" s="292"/>
      <c r="J5" s="510"/>
      <c r="K5" s="240"/>
      <c r="N5" s="69"/>
    </row>
    <row r="6" spans="1:31" s="71" customFormat="1" ht="12.75" customHeight="1">
      <c r="A6" s="78"/>
      <c r="B6" s="78"/>
      <c r="C6" s="78"/>
      <c r="D6" s="78"/>
      <c r="E6" s="1856" t="s">
        <v>3</v>
      </c>
      <c r="F6" s="178"/>
      <c r="G6" s="247"/>
      <c r="H6" s="247"/>
      <c r="I6" s="294"/>
      <c r="J6" s="2007" t="s">
        <v>21</v>
      </c>
      <c r="K6" s="240"/>
      <c r="N6" s="69"/>
    </row>
    <row r="7" spans="1:31" ht="12.75" customHeight="1">
      <c r="A7" s="284" t="s">
        <v>9</v>
      </c>
      <c r="B7" s="284" t="s">
        <v>10</v>
      </c>
      <c r="C7" s="284" t="s">
        <v>11</v>
      </c>
      <c r="E7" s="1872"/>
      <c r="F7" s="97" t="s">
        <v>116</v>
      </c>
      <c r="G7" s="1873" t="s">
        <v>666</v>
      </c>
      <c r="H7" s="1873"/>
      <c r="I7" s="1873"/>
      <c r="J7" s="1932"/>
      <c r="K7" s="199"/>
      <c r="L7" s="78"/>
    </row>
    <row r="8" spans="1:31">
      <c r="E8" s="1892"/>
      <c r="F8" s="72"/>
      <c r="G8" s="302" t="s">
        <v>667</v>
      </c>
      <c r="H8" s="302" t="s">
        <v>13</v>
      </c>
      <c r="I8" s="302" t="s">
        <v>668</v>
      </c>
      <c r="J8" s="2008"/>
      <c r="K8" s="199"/>
      <c r="L8" s="71"/>
    </row>
    <row r="9" spans="1:31" ht="12.75" customHeight="1">
      <c r="E9" s="1861">
        <v>1401</v>
      </c>
      <c r="F9" s="102" t="s">
        <v>22</v>
      </c>
      <c r="G9" s="1284">
        <f>SUM(G10:G16)</f>
        <v>280</v>
      </c>
      <c r="H9" s="1284">
        <f>SUM(H10:H16)</f>
        <v>29</v>
      </c>
      <c r="I9" s="1284">
        <f>SUM(I10:I16)</f>
        <v>100</v>
      </c>
      <c r="J9" s="1285">
        <f t="shared" ref="J9:J58" si="0">SUM(G9:I9)</f>
        <v>409</v>
      </c>
      <c r="K9" s="199"/>
      <c r="L9" s="71"/>
    </row>
    <row r="10" spans="1:31" ht="12.75" customHeight="1">
      <c r="A10" s="284">
        <v>1</v>
      </c>
      <c r="B10" s="284">
        <v>1</v>
      </c>
      <c r="C10" s="284">
        <v>11</v>
      </c>
      <c r="E10" s="1862"/>
      <c r="F10" s="106" t="s">
        <v>23</v>
      </c>
      <c r="G10" s="311">
        <v>54</v>
      </c>
      <c r="H10" s="311">
        <v>0</v>
      </c>
      <c r="I10" s="311">
        <v>19</v>
      </c>
      <c r="J10" s="337">
        <f t="shared" si="0"/>
        <v>73</v>
      </c>
      <c r="K10" s="199"/>
      <c r="L10" s="199"/>
    </row>
    <row r="11" spans="1:31" ht="12.75" customHeight="1">
      <c r="A11" s="284">
        <v>1</v>
      </c>
      <c r="B11" s="284">
        <v>1</v>
      </c>
      <c r="C11" s="284">
        <v>5</v>
      </c>
      <c r="E11" s="1862"/>
      <c r="F11" s="110" t="s">
        <v>24</v>
      </c>
      <c r="G11" s="312">
        <v>47</v>
      </c>
      <c r="H11" s="312">
        <v>5</v>
      </c>
      <c r="I11" s="312">
        <v>5</v>
      </c>
      <c r="J11" s="313">
        <f t="shared" si="0"/>
        <v>57</v>
      </c>
      <c r="K11" s="199"/>
      <c r="L11" s="199"/>
    </row>
    <row r="12" spans="1:31" ht="12.75" customHeight="1">
      <c r="A12" s="284">
        <v>1</v>
      </c>
      <c r="B12" s="284">
        <v>1</v>
      </c>
      <c r="C12" s="284">
        <v>12</v>
      </c>
      <c r="E12" s="1862"/>
      <c r="F12" s="110" t="s">
        <v>25</v>
      </c>
      <c r="G12" s="312">
        <v>42</v>
      </c>
      <c r="H12" s="312">
        <v>9</v>
      </c>
      <c r="I12" s="312">
        <v>24</v>
      </c>
      <c r="J12" s="313">
        <f t="shared" si="0"/>
        <v>75</v>
      </c>
      <c r="K12" s="199"/>
      <c r="L12" s="199"/>
    </row>
    <row r="13" spans="1:31" ht="12.75" customHeight="1">
      <c r="A13" s="284">
        <v>1</v>
      </c>
      <c r="B13" s="284">
        <v>1</v>
      </c>
      <c r="C13" s="284">
        <v>2</v>
      </c>
      <c r="E13" s="1862"/>
      <c r="F13" s="111" t="s">
        <v>26</v>
      </c>
      <c r="G13" s="312">
        <v>81</v>
      </c>
      <c r="H13" s="312">
        <v>6</v>
      </c>
      <c r="I13" s="312">
        <v>21</v>
      </c>
      <c r="J13" s="313">
        <f t="shared" si="0"/>
        <v>108</v>
      </c>
      <c r="K13" s="199"/>
      <c r="L13" s="199"/>
    </row>
    <row r="14" spans="1:31" ht="12.75" customHeight="1">
      <c r="A14" s="284">
        <v>1</v>
      </c>
      <c r="B14" s="284">
        <v>1</v>
      </c>
      <c r="C14" s="284">
        <v>4</v>
      </c>
      <c r="E14" s="1862"/>
      <c r="F14" s="111" t="s">
        <v>27</v>
      </c>
      <c r="G14" s="312">
        <v>35</v>
      </c>
      <c r="H14" s="312">
        <v>3</v>
      </c>
      <c r="I14" s="312">
        <v>3</v>
      </c>
      <c r="J14" s="313">
        <f t="shared" si="0"/>
        <v>41</v>
      </c>
      <c r="K14" s="199"/>
      <c r="L14" s="199"/>
    </row>
    <row r="15" spans="1:31" ht="12.75" customHeight="1">
      <c r="A15" s="284">
        <v>1</v>
      </c>
      <c r="B15" s="284">
        <v>1</v>
      </c>
      <c r="C15" s="284">
        <v>1</v>
      </c>
      <c r="E15" s="1862"/>
      <c r="F15" s="111" t="s">
        <v>69</v>
      </c>
      <c r="G15" s="312">
        <v>21</v>
      </c>
      <c r="H15" s="312">
        <v>0</v>
      </c>
      <c r="I15" s="312">
        <v>18</v>
      </c>
      <c r="J15" s="313">
        <f>SUM(G15:I15)</f>
        <v>39</v>
      </c>
      <c r="K15" s="199"/>
      <c r="L15" s="199"/>
    </row>
    <row r="16" spans="1:31" ht="12.75" customHeight="1">
      <c r="A16" s="284">
        <v>1</v>
      </c>
      <c r="B16" s="284">
        <v>1</v>
      </c>
      <c r="C16" s="284">
        <v>8</v>
      </c>
      <c r="E16" s="1862"/>
      <c r="F16" s="316" t="s">
        <v>125</v>
      </c>
      <c r="G16" s="312">
        <v>0</v>
      </c>
      <c r="H16" s="312">
        <v>6</v>
      </c>
      <c r="I16" s="312">
        <v>10</v>
      </c>
      <c r="J16" s="313">
        <f>SUM(G16:I16)</f>
        <v>16</v>
      </c>
      <c r="K16" s="199"/>
      <c r="L16" s="199"/>
    </row>
    <row r="17" spans="1:12" ht="12.75" customHeight="1">
      <c r="E17" s="1862">
        <v>1402</v>
      </c>
      <c r="F17" s="113" t="s">
        <v>29</v>
      </c>
      <c r="G17" s="307">
        <f>SUM(G18:G25)</f>
        <v>521</v>
      </c>
      <c r="H17" s="307">
        <f>SUM(H18:H25)</f>
        <v>128</v>
      </c>
      <c r="I17" s="307">
        <f>SUM(I18:I25)</f>
        <v>269</v>
      </c>
      <c r="J17" s="308">
        <f t="shared" si="0"/>
        <v>918</v>
      </c>
      <c r="K17" s="199"/>
      <c r="L17" s="199"/>
    </row>
    <row r="18" spans="1:12" ht="12.75" customHeight="1">
      <c r="A18" s="284">
        <v>2</v>
      </c>
      <c r="B18" s="284">
        <v>4</v>
      </c>
      <c r="C18" s="284">
        <v>11</v>
      </c>
      <c r="E18" s="1862"/>
      <c r="F18" s="110" t="s">
        <v>30</v>
      </c>
      <c r="G18" s="312">
        <v>174</v>
      </c>
      <c r="H18" s="312">
        <v>64</v>
      </c>
      <c r="I18" s="312">
        <v>68</v>
      </c>
      <c r="J18" s="313">
        <f t="shared" si="0"/>
        <v>306</v>
      </c>
      <c r="K18" s="199"/>
      <c r="L18" s="199"/>
    </row>
    <row r="19" spans="1:12" ht="12.75" customHeight="1">
      <c r="A19" s="284">
        <v>2</v>
      </c>
      <c r="B19" s="284">
        <v>4</v>
      </c>
      <c r="C19" s="284">
        <v>10</v>
      </c>
      <c r="E19" s="1862"/>
      <c r="F19" s="110" t="s">
        <v>31</v>
      </c>
      <c r="G19" s="312">
        <v>97</v>
      </c>
      <c r="H19" s="312">
        <v>15</v>
      </c>
      <c r="I19" s="312">
        <v>40</v>
      </c>
      <c r="J19" s="313">
        <f t="shared" si="0"/>
        <v>152</v>
      </c>
      <c r="K19" s="199"/>
      <c r="L19" s="199"/>
    </row>
    <row r="20" spans="1:12" ht="12.75" customHeight="1">
      <c r="A20" s="284">
        <v>2</v>
      </c>
      <c r="B20" s="284">
        <v>4</v>
      </c>
      <c r="C20" s="284">
        <v>10</v>
      </c>
      <c r="E20" s="1862"/>
      <c r="F20" s="110" t="s">
        <v>32</v>
      </c>
      <c r="G20" s="312">
        <v>78</v>
      </c>
      <c r="H20" s="312">
        <v>10</v>
      </c>
      <c r="I20" s="312">
        <v>16</v>
      </c>
      <c r="J20" s="313">
        <f t="shared" si="0"/>
        <v>104</v>
      </c>
      <c r="K20" s="199"/>
      <c r="L20" s="199"/>
    </row>
    <row r="21" spans="1:12" ht="12.75" customHeight="1">
      <c r="A21" s="284">
        <v>2</v>
      </c>
      <c r="B21" s="284">
        <v>4</v>
      </c>
      <c r="C21" s="284">
        <v>3</v>
      </c>
      <c r="E21" s="1862"/>
      <c r="F21" s="110" t="s">
        <v>126</v>
      </c>
      <c r="G21" s="312">
        <v>62</v>
      </c>
      <c r="H21" s="312">
        <v>14</v>
      </c>
      <c r="I21" s="312">
        <v>16</v>
      </c>
      <c r="J21" s="313">
        <f t="shared" si="0"/>
        <v>92</v>
      </c>
      <c r="K21" s="199"/>
      <c r="L21" s="199"/>
    </row>
    <row r="22" spans="1:12" ht="12.75" customHeight="1">
      <c r="A22" s="284">
        <v>2</v>
      </c>
      <c r="B22" s="284">
        <v>4</v>
      </c>
      <c r="C22" s="284">
        <v>7</v>
      </c>
      <c r="E22" s="1862"/>
      <c r="F22" s="110" t="s">
        <v>34</v>
      </c>
      <c r="G22" s="312">
        <v>30</v>
      </c>
      <c r="H22" s="312">
        <v>5</v>
      </c>
      <c r="I22" s="312">
        <v>18</v>
      </c>
      <c r="J22" s="313">
        <f t="shared" si="0"/>
        <v>53</v>
      </c>
      <c r="K22" s="199"/>
      <c r="L22" s="199"/>
    </row>
    <row r="23" spans="1:12" ht="12.75" customHeight="1">
      <c r="A23" s="284">
        <v>2</v>
      </c>
      <c r="B23" s="284">
        <v>4</v>
      </c>
      <c r="C23" s="284">
        <v>1</v>
      </c>
      <c r="E23" s="1862"/>
      <c r="F23" s="110" t="s">
        <v>70</v>
      </c>
      <c r="G23" s="312">
        <v>31</v>
      </c>
      <c r="H23" s="312">
        <v>5</v>
      </c>
      <c r="I23" s="312">
        <v>13</v>
      </c>
      <c r="J23" s="313">
        <f t="shared" si="0"/>
        <v>49</v>
      </c>
      <c r="K23" s="199"/>
      <c r="L23" s="199"/>
    </row>
    <row r="24" spans="1:12" ht="12.75" customHeight="1">
      <c r="A24" s="284">
        <v>2</v>
      </c>
      <c r="B24" s="284">
        <v>4</v>
      </c>
      <c r="C24" s="284">
        <v>9</v>
      </c>
      <c r="E24" s="1862"/>
      <c r="F24" s="110" t="s">
        <v>36</v>
      </c>
      <c r="G24" s="312">
        <v>49</v>
      </c>
      <c r="H24" s="312">
        <v>15</v>
      </c>
      <c r="I24" s="312">
        <v>14</v>
      </c>
      <c r="J24" s="313">
        <f t="shared" si="0"/>
        <v>78</v>
      </c>
      <c r="K24" s="199"/>
      <c r="L24" s="199"/>
    </row>
    <row r="25" spans="1:12" ht="12.75" customHeight="1">
      <c r="A25" s="284">
        <v>2</v>
      </c>
      <c r="B25" s="284">
        <v>4</v>
      </c>
      <c r="C25" s="284">
        <v>11</v>
      </c>
      <c r="E25" s="1862"/>
      <c r="F25" s="111" t="s">
        <v>127</v>
      </c>
      <c r="G25" s="312">
        <v>0</v>
      </c>
      <c r="H25" s="312">
        <v>0</v>
      </c>
      <c r="I25" s="312">
        <v>84</v>
      </c>
      <c r="J25" s="313">
        <f t="shared" si="0"/>
        <v>84</v>
      </c>
      <c r="K25" s="199"/>
      <c r="L25" s="199"/>
    </row>
    <row r="26" spans="1:12" ht="12.75" customHeight="1">
      <c r="E26" s="1866">
        <v>1403</v>
      </c>
      <c r="F26" s="113" t="s">
        <v>38</v>
      </c>
      <c r="G26" s="307">
        <f>SUM(G27:G29)</f>
        <v>112</v>
      </c>
      <c r="H26" s="307">
        <f>SUM(H27:H29)</f>
        <v>76</v>
      </c>
      <c r="I26" s="307">
        <f>SUM(I27:I29)</f>
        <v>67</v>
      </c>
      <c r="J26" s="308">
        <f t="shared" si="0"/>
        <v>255</v>
      </c>
      <c r="K26" s="199"/>
      <c r="L26" s="199"/>
    </row>
    <row r="27" spans="1:12" ht="12.75" customHeight="1">
      <c r="A27" s="284">
        <v>3</v>
      </c>
      <c r="B27" s="284">
        <v>5</v>
      </c>
      <c r="C27" s="284">
        <v>11</v>
      </c>
      <c r="E27" s="1867"/>
      <c r="F27" s="111" t="s">
        <v>39</v>
      </c>
      <c r="G27" s="312">
        <v>33</v>
      </c>
      <c r="H27" s="312">
        <v>42</v>
      </c>
      <c r="I27" s="312">
        <v>34</v>
      </c>
      <c r="J27" s="313">
        <f t="shared" si="0"/>
        <v>109</v>
      </c>
      <c r="K27" s="199"/>
      <c r="L27" s="199"/>
    </row>
    <row r="28" spans="1:12" ht="12.75" customHeight="1">
      <c r="A28" s="284">
        <v>3</v>
      </c>
      <c r="B28" s="284">
        <v>5</v>
      </c>
      <c r="C28" s="284">
        <v>8</v>
      </c>
      <c r="E28" s="1867"/>
      <c r="F28" s="111" t="s">
        <v>40</v>
      </c>
      <c r="G28" s="312">
        <v>49</v>
      </c>
      <c r="H28" s="312">
        <v>14</v>
      </c>
      <c r="I28" s="312">
        <v>17</v>
      </c>
      <c r="J28" s="313">
        <f t="shared" si="0"/>
        <v>80</v>
      </c>
      <c r="K28" s="199"/>
      <c r="L28" s="199"/>
    </row>
    <row r="29" spans="1:12" ht="12.75" customHeight="1">
      <c r="A29" s="284">
        <v>3</v>
      </c>
      <c r="B29" s="284">
        <v>5</v>
      </c>
      <c r="C29" s="284">
        <v>10</v>
      </c>
      <c r="E29" s="1867"/>
      <c r="F29" s="320" t="s">
        <v>41</v>
      </c>
      <c r="G29" s="312">
        <v>30</v>
      </c>
      <c r="H29" s="312">
        <v>20</v>
      </c>
      <c r="I29" s="312">
        <v>16</v>
      </c>
      <c r="J29" s="313">
        <f t="shared" si="0"/>
        <v>66</v>
      </c>
      <c r="K29" s="199"/>
      <c r="L29" s="199"/>
    </row>
    <row r="30" spans="1:12" ht="12.75" customHeight="1">
      <c r="E30" s="1868">
        <v>1404</v>
      </c>
      <c r="F30" s="113" t="s">
        <v>42</v>
      </c>
      <c r="G30" s="307">
        <f>SUM(G31:G32)</f>
        <v>128</v>
      </c>
      <c r="H30" s="307">
        <f>SUM(H31:H32)</f>
        <v>96</v>
      </c>
      <c r="I30" s="307">
        <f>SUM(I31:I32)</f>
        <v>50</v>
      </c>
      <c r="J30" s="308">
        <f t="shared" si="0"/>
        <v>274</v>
      </c>
      <c r="K30" s="199"/>
      <c r="L30" s="199"/>
    </row>
    <row r="31" spans="1:12" ht="12.75" customHeight="1">
      <c r="A31" s="284">
        <v>4</v>
      </c>
      <c r="B31" s="284">
        <v>6</v>
      </c>
      <c r="C31" s="284">
        <v>11</v>
      </c>
      <c r="E31" s="1868"/>
      <c r="F31" s="110" t="s">
        <v>44</v>
      </c>
      <c r="G31" s="312">
        <v>51</v>
      </c>
      <c r="H31" s="312">
        <v>26</v>
      </c>
      <c r="I31" s="312">
        <v>23</v>
      </c>
      <c r="J31" s="313">
        <f t="shared" si="0"/>
        <v>100</v>
      </c>
      <c r="K31" s="199"/>
    </row>
    <row r="32" spans="1:12" ht="12.75" customHeight="1">
      <c r="A32" s="284">
        <v>4</v>
      </c>
      <c r="B32" s="284">
        <v>6</v>
      </c>
      <c r="C32" s="284">
        <v>11</v>
      </c>
      <c r="E32" s="1868"/>
      <c r="F32" s="110" t="s">
        <v>43</v>
      </c>
      <c r="G32" s="312">
        <v>77</v>
      </c>
      <c r="H32" s="312">
        <v>70</v>
      </c>
      <c r="I32" s="312">
        <v>27</v>
      </c>
      <c r="J32" s="313">
        <f t="shared" si="0"/>
        <v>174</v>
      </c>
      <c r="K32" s="199"/>
    </row>
    <row r="33" spans="1:11" ht="12.75" customHeight="1">
      <c r="E33" s="1819">
        <v>1405</v>
      </c>
      <c r="F33" s="124" t="s">
        <v>45</v>
      </c>
      <c r="G33" s="307">
        <f>SUM(G34:G37)</f>
        <v>314</v>
      </c>
      <c r="H33" s="307">
        <f>SUM(H34:H37)</f>
        <v>137</v>
      </c>
      <c r="I33" s="307">
        <f>SUM(I34:I37)</f>
        <v>147</v>
      </c>
      <c r="J33" s="308">
        <f t="shared" si="0"/>
        <v>598</v>
      </c>
      <c r="K33" s="199"/>
    </row>
    <row r="34" spans="1:11" ht="12.75" customHeight="1">
      <c r="A34" s="284">
        <v>5</v>
      </c>
      <c r="B34" s="284">
        <v>4</v>
      </c>
      <c r="C34" s="284">
        <v>8</v>
      </c>
      <c r="E34" s="1820"/>
      <c r="F34" s="110" t="s">
        <v>46</v>
      </c>
      <c r="G34" s="311">
        <v>19</v>
      </c>
      <c r="H34" s="311">
        <v>27</v>
      </c>
      <c r="I34" s="311">
        <v>63</v>
      </c>
      <c r="J34" s="337">
        <f t="shared" si="0"/>
        <v>109</v>
      </c>
    </row>
    <row r="35" spans="1:11" ht="12.75" customHeight="1">
      <c r="A35" s="284">
        <v>5</v>
      </c>
      <c r="B35" s="284">
        <v>4</v>
      </c>
      <c r="C35" s="284">
        <v>8</v>
      </c>
      <c r="E35" s="1820"/>
      <c r="F35" s="110" t="s">
        <v>47</v>
      </c>
      <c r="G35" s="312">
        <v>161</v>
      </c>
      <c r="H35" s="312">
        <v>79</v>
      </c>
      <c r="I35" s="312">
        <v>30</v>
      </c>
      <c r="J35" s="313">
        <f t="shared" si="0"/>
        <v>270</v>
      </c>
    </row>
    <row r="36" spans="1:11" s="71" customFormat="1" ht="12.75" customHeight="1">
      <c r="A36" s="78">
        <v>5</v>
      </c>
      <c r="B36" s="78">
        <v>5</v>
      </c>
      <c r="C36" s="78">
        <v>11</v>
      </c>
      <c r="D36" s="78"/>
      <c r="E36" s="1820"/>
      <c r="F36" s="110" t="s">
        <v>48</v>
      </c>
      <c r="G36" s="312">
        <v>90</v>
      </c>
      <c r="H36" s="312">
        <v>18</v>
      </c>
      <c r="I36" s="312">
        <v>46</v>
      </c>
      <c r="J36" s="313">
        <f t="shared" si="0"/>
        <v>154</v>
      </c>
    </row>
    <row r="37" spans="1:11" ht="12.75" customHeight="1">
      <c r="A37" s="284">
        <v>5</v>
      </c>
      <c r="B37" s="284">
        <v>4</v>
      </c>
      <c r="C37" s="284">
        <v>8</v>
      </c>
      <c r="E37" s="1820"/>
      <c r="F37" s="119" t="s">
        <v>49</v>
      </c>
      <c r="G37" s="312">
        <v>44</v>
      </c>
      <c r="H37" s="312">
        <v>13</v>
      </c>
      <c r="I37" s="312">
        <v>8</v>
      </c>
      <c r="J37" s="313">
        <f t="shared" si="0"/>
        <v>65</v>
      </c>
    </row>
    <row r="38" spans="1:11" ht="12.75" customHeight="1">
      <c r="E38" s="1821">
        <v>1406</v>
      </c>
      <c r="F38" s="113" t="s">
        <v>50</v>
      </c>
      <c r="G38" s="307">
        <f>SUM(G39:G43)</f>
        <v>148</v>
      </c>
      <c r="H38" s="307">
        <f>SUM(H39:H43)</f>
        <v>49</v>
      </c>
      <c r="I38" s="307">
        <f>SUM(I39:I43)</f>
        <v>141</v>
      </c>
      <c r="J38" s="308">
        <f t="shared" si="0"/>
        <v>338</v>
      </c>
    </row>
    <row r="39" spans="1:11" ht="12.75" customHeight="1">
      <c r="A39" s="284">
        <v>6</v>
      </c>
      <c r="B39" s="284">
        <v>2</v>
      </c>
      <c r="C39" s="284">
        <v>11</v>
      </c>
      <c r="E39" s="1822"/>
      <c r="F39" s="110" t="s">
        <v>51</v>
      </c>
      <c r="G39" s="312">
        <v>54</v>
      </c>
      <c r="H39" s="312">
        <v>20</v>
      </c>
      <c r="I39" s="312">
        <v>59</v>
      </c>
      <c r="J39" s="313">
        <f t="shared" si="0"/>
        <v>133</v>
      </c>
    </row>
    <row r="40" spans="1:11" ht="12.75" customHeight="1">
      <c r="A40" s="284">
        <v>6</v>
      </c>
      <c r="B40" s="284">
        <v>2</v>
      </c>
      <c r="C40" s="284">
        <v>10</v>
      </c>
      <c r="E40" s="1822"/>
      <c r="F40" s="110" t="s">
        <v>52</v>
      </c>
      <c r="G40" s="312">
        <v>62</v>
      </c>
      <c r="H40" s="312">
        <v>15</v>
      </c>
      <c r="I40" s="312">
        <v>33</v>
      </c>
      <c r="J40" s="313">
        <f t="shared" si="0"/>
        <v>110</v>
      </c>
    </row>
    <row r="41" spans="1:11" ht="12.75" customHeight="1">
      <c r="A41" s="284">
        <v>6</v>
      </c>
      <c r="B41" s="284">
        <v>2</v>
      </c>
      <c r="C41" s="284">
        <v>10</v>
      </c>
      <c r="E41" s="1822"/>
      <c r="F41" s="110" t="s">
        <v>53</v>
      </c>
      <c r="G41" s="312">
        <v>32</v>
      </c>
      <c r="H41" s="312">
        <v>4</v>
      </c>
      <c r="I41" s="312">
        <v>13</v>
      </c>
      <c r="J41" s="313">
        <f t="shared" si="0"/>
        <v>49</v>
      </c>
    </row>
    <row r="42" spans="1:11" ht="12.75" customHeight="1">
      <c r="A42" s="284">
        <v>6</v>
      </c>
      <c r="B42" s="284">
        <v>4</v>
      </c>
      <c r="C42" s="284">
        <v>11</v>
      </c>
      <c r="E42" s="1822"/>
      <c r="F42" s="110" t="s">
        <v>54</v>
      </c>
      <c r="G42" s="312">
        <v>0</v>
      </c>
      <c r="H42" s="312">
        <v>6</v>
      </c>
      <c r="I42" s="312">
        <v>30</v>
      </c>
      <c r="J42" s="313">
        <f t="shared" si="0"/>
        <v>36</v>
      </c>
    </row>
    <row r="43" spans="1:11" ht="12.75" customHeight="1">
      <c r="A43" s="284">
        <v>6</v>
      </c>
      <c r="B43" s="284">
        <v>4</v>
      </c>
      <c r="C43" s="284">
        <v>10</v>
      </c>
      <c r="E43" s="1823"/>
      <c r="F43" s="110" t="s">
        <v>129</v>
      </c>
      <c r="G43" s="312">
        <v>0</v>
      </c>
      <c r="H43" s="312">
        <v>4</v>
      </c>
      <c r="I43" s="312">
        <v>6</v>
      </c>
      <c r="J43" s="313">
        <f t="shared" si="0"/>
        <v>10</v>
      </c>
    </row>
    <row r="44" spans="1:11" ht="12.75" customHeight="1">
      <c r="E44" s="1824">
        <v>1407</v>
      </c>
      <c r="F44" s="124" t="s">
        <v>55</v>
      </c>
      <c r="G44" s="307">
        <f>SUM(G45:G46)</f>
        <v>64</v>
      </c>
      <c r="H44" s="307">
        <f>SUM(H45:H46)</f>
        <v>33</v>
      </c>
      <c r="I44" s="307">
        <f>SUM(I45:I46)</f>
        <v>25</v>
      </c>
      <c r="J44" s="308">
        <f t="shared" si="0"/>
        <v>122</v>
      </c>
    </row>
    <row r="45" spans="1:11" ht="12.75" customHeight="1">
      <c r="A45" s="284">
        <v>7</v>
      </c>
      <c r="B45" s="284">
        <v>3</v>
      </c>
      <c r="C45" s="284">
        <v>11</v>
      </c>
      <c r="E45" s="1824"/>
      <c r="F45" s="110" t="s">
        <v>56</v>
      </c>
      <c r="G45" s="321">
        <v>34</v>
      </c>
      <c r="H45" s="321">
        <v>23</v>
      </c>
      <c r="I45" s="321">
        <v>10</v>
      </c>
      <c r="J45" s="1286">
        <f>SUM(G45:I45)</f>
        <v>67</v>
      </c>
    </row>
    <row r="46" spans="1:11" ht="12.75" customHeight="1">
      <c r="A46" s="284">
        <v>7</v>
      </c>
      <c r="B46" s="284">
        <v>6</v>
      </c>
      <c r="C46" s="284">
        <v>10</v>
      </c>
      <c r="E46" s="1824"/>
      <c r="F46" s="111" t="s">
        <v>71</v>
      </c>
      <c r="G46" s="321">
        <v>30</v>
      </c>
      <c r="H46" s="321">
        <v>10</v>
      </c>
      <c r="I46" s="321">
        <v>15</v>
      </c>
      <c r="J46" s="1286">
        <f t="shared" si="0"/>
        <v>55</v>
      </c>
    </row>
    <row r="47" spans="1:11" ht="12.75" customHeight="1">
      <c r="E47" s="1861">
        <v>1408</v>
      </c>
      <c r="F47" s="124" t="s">
        <v>58</v>
      </c>
      <c r="G47" s="322">
        <f>SUM(G48:G51)</f>
        <v>25</v>
      </c>
      <c r="H47" s="322">
        <f>SUM(H48:H51)</f>
        <v>66</v>
      </c>
      <c r="I47" s="322">
        <f>SUM(I48:I51)</f>
        <v>63</v>
      </c>
      <c r="J47" s="1287">
        <f t="shared" si="0"/>
        <v>154</v>
      </c>
    </row>
    <row r="48" spans="1:11" ht="12.75" customHeight="1">
      <c r="A48" s="284">
        <v>8</v>
      </c>
      <c r="B48" s="284">
        <v>4</v>
      </c>
      <c r="C48" s="284">
        <v>11</v>
      </c>
      <c r="E48" s="1862"/>
      <c r="F48" s="111" t="s">
        <v>131</v>
      </c>
      <c r="G48" s="309">
        <v>2</v>
      </c>
      <c r="H48" s="324">
        <v>32</v>
      </c>
      <c r="I48" s="324">
        <v>23</v>
      </c>
      <c r="J48" s="363">
        <f t="shared" si="0"/>
        <v>57</v>
      </c>
    </row>
    <row r="49" spans="1:10" ht="12.75" customHeight="1">
      <c r="A49" s="284">
        <v>8</v>
      </c>
      <c r="B49" s="284">
        <v>4</v>
      </c>
      <c r="C49" s="284">
        <v>11</v>
      </c>
      <c r="E49" s="1862"/>
      <c r="F49" s="111" t="s">
        <v>132</v>
      </c>
      <c r="G49" s="312">
        <v>0</v>
      </c>
      <c r="H49" s="312">
        <v>10</v>
      </c>
      <c r="I49" s="312">
        <v>19</v>
      </c>
      <c r="J49" s="313">
        <f t="shared" si="0"/>
        <v>29</v>
      </c>
    </row>
    <row r="50" spans="1:10" ht="12.75" customHeight="1">
      <c r="A50" s="284">
        <v>8</v>
      </c>
      <c r="B50" s="284">
        <v>5</v>
      </c>
      <c r="C50" s="284">
        <v>11</v>
      </c>
      <c r="E50" s="1862"/>
      <c r="F50" s="110" t="s">
        <v>61</v>
      </c>
      <c r="G50" s="312">
        <v>20</v>
      </c>
      <c r="H50" s="312">
        <v>4</v>
      </c>
      <c r="I50" s="312">
        <v>13</v>
      </c>
      <c r="J50" s="313">
        <f t="shared" si="0"/>
        <v>37</v>
      </c>
    </row>
    <row r="51" spans="1:10" ht="12.75" customHeight="1">
      <c r="A51" s="284">
        <v>8</v>
      </c>
      <c r="B51" s="284">
        <v>4</v>
      </c>
      <c r="C51" s="284">
        <v>8</v>
      </c>
      <c r="E51" s="1863"/>
      <c r="F51" s="325" t="s">
        <v>62</v>
      </c>
      <c r="G51" s="326">
        <v>3</v>
      </c>
      <c r="H51" s="326">
        <v>20</v>
      </c>
      <c r="I51" s="326">
        <v>8</v>
      </c>
      <c r="J51" s="478">
        <f t="shared" si="0"/>
        <v>31</v>
      </c>
    </row>
    <row r="52" spans="1:10" ht="12.75" customHeight="1">
      <c r="E52" s="1864"/>
      <c r="F52" s="305" t="s">
        <v>63</v>
      </c>
      <c r="G52" s="306">
        <f>SUM(G53:G56)</f>
        <v>32</v>
      </c>
      <c r="H52" s="306">
        <f>SUM(H53:H56)</f>
        <v>3</v>
      </c>
      <c r="I52" s="306">
        <f>SUM(I53:I56)</f>
        <v>23</v>
      </c>
      <c r="J52" s="308">
        <f t="shared" si="0"/>
        <v>58</v>
      </c>
    </row>
    <row r="53" spans="1:10" ht="12.75" customHeight="1">
      <c r="A53" s="284">
        <v>9</v>
      </c>
      <c r="B53" s="284">
        <v>5</v>
      </c>
      <c r="C53" s="284">
        <v>10</v>
      </c>
      <c r="E53" s="1865"/>
      <c r="F53" s="973" t="s">
        <v>64</v>
      </c>
      <c r="G53" s="311">
        <v>32</v>
      </c>
      <c r="H53" s="311">
        <v>0</v>
      </c>
      <c r="I53" s="311">
        <v>11</v>
      </c>
      <c r="J53" s="337">
        <f t="shared" si="0"/>
        <v>43</v>
      </c>
    </row>
    <row r="54" spans="1:10" ht="12.75" customHeight="1">
      <c r="A54" s="284">
        <v>9</v>
      </c>
      <c r="B54" s="284">
        <v>5</v>
      </c>
      <c r="C54" s="284">
        <v>13</v>
      </c>
      <c r="E54" s="1865"/>
      <c r="F54" s="119" t="s">
        <v>73</v>
      </c>
      <c r="G54" s="312">
        <v>0</v>
      </c>
      <c r="H54" s="312">
        <v>0</v>
      </c>
      <c r="I54" s="312">
        <v>0</v>
      </c>
      <c r="J54" s="313">
        <f>SUM(G54:I54)</f>
        <v>0</v>
      </c>
    </row>
    <row r="55" spans="1:10" ht="12.75" customHeight="1">
      <c r="E55" s="1865"/>
      <c r="F55" s="111" t="s">
        <v>133</v>
      </c>
      <c r="G55" s="312">
        <v>0</v>
      </c>
      <c r="H55" s="312">
        <v>0</v>
      </c>
      <c r="I55" s="312">
        <v>4</v>
      </c>
      <c r="J55" s="313">
        <f>SUM(G55:I55)</f>
        <v>4</v>
      </c>
    </row>
    <row r="56" spans="1:10" ht="12.75" customHeight="1">
      <c r="A56" s="284">
        <v>9</v>
      </c>
      <c r="B56" s="284">
        <v>4</v>
      </c>
      <c r="C56" s="284">
        <v>6</v>
      </c>
      <c r="E56" s="1875"/>
      <c r="F56" s="119" t="s">
        <v>669</v>
      </c>
      <c r="G56" s="312">
        <v>0</v>
      </c>
      <c r="H56" s="312">
        <v>3</v>
      </c>
      <c r="I56" s="312">
        <v>8</v>
      </c>
      <c r="J56" s="313">
        <f>SUM(G56:I56)</f>
        <v>11</v>
      </c>
    </row>
    <row r="57" spans="1:10" ht="12.75" customHeight="1">
      <c r="B57" s="284" t="s">
        <v>65</v>
      </c>
      <c r="C57" s="284" t="s">
        <v>65</v>
      </c>
      <c r="E57" s="1290"/>
      <c r="F57" s="124" t="s">
        <v>66</v>
      </c>
      <c r="G57" s="318">
        <v>47</v>
      </c>
      <c r="H57" s="318">
        <v>0</v>
      </c>
      <c r="I57" s="318">
        <v>1386</v>
      </c>
      <c r="J57" s="319">
        <f>SUM(G57:I57)</f>
        <v>1433</v>
      </c>
    </row>
    <row r="58" spans="1:10">
      <c r="F58" s="1291" t="s">
        <v>21</v>
      </c>
      <c r="G58" s="1292">
        <f>SUM(G9+G17+G26+G30+G33+G38+G44+G47+G52+G57)</f>
        <v>1671</v>
      </c>
      <c r="H58" s="1292">
        <f>SUM(H9+H17+H26+H30+H33+H38+H44+H47+H52+H57)</f>
        <v>617</v>
      </c>
      <c r="I58" s="1292">
        <f>SUM(I9+I17+I26+I30+I33+I38+I44+I47+I52+I57)</f>
        <v>2271</v>
      </c>
      <c r="J58" s="340">
        <f t="shared" si="0"/>
        <v>4559</v>
      </c>
    </row>
    <row r="59" spans="1:10" s="82" customFormat="1" ht="11.25" customHeight="1">
      <c r="A59" s="284"/>
      <c r="B59" s="284"/>
      <c r="C59" s="284"/>
      <c r="D59" s="284"/>
      <c r="E59" s="341"/>
      <c r="F59" s="82" t="s">
        <v>670</v>
      </c>
      <c r="G59" s="284"/>
      <c r="H59" s="284"/>
      <c r="I59" s="284"/>
      <c r="J59" s="284"/>
    </row>
    <row r="60" spans="1:10" s="82" customFormat="1" ht="11.25" customHeight="1">
      <c r="A60" s="284"/>
      <c r="B60" s="284"/>
      <c r="C60" s="284"/>
      <c r="D60" s="284"/>
      <c r="E60" s="341"/>
      <c r="F60" s="82" t="s">
        <v>671</v>
      </c>
      <c r="G60" s="284"/>
      <c r="H60" s="284"/>
      <c r="I60" s="284"/>
      <c r="J60" s="284"/>
    </row>
    <row r="61" spans="1:10" s="405" customFormat="1" ht="9" customHeight="1">
      <c r="A61" s="557"/>
      <c r="B61" s="557"/>
      <c r="C61" s="557"/>
      <c r="D61" s="557"/>
      <c r="G61" s="557"/>
      <c r="H61" s="557"/>
      <c r="I61" s="557"/>
      <c r="J61" s="557"/>
    </row>
    <row r="62" spans="1:10" ht="9" customHeight="1">
      <c r="E62" s="279"/>
    </row>
    <row r="63" spans="1:10" ht="9" customHeight="1">
      <c r="E63" s="279"/>
    </row>
    <row r="64" spans="1:10" ht="9" customHeight="1"/>
    <row r="65" ht="9" customHeight="1"/>
    <row r="66" ht="9" customHeight="1"/>
    <row r="67" ht="9" customHeight="1"/>
    <row r="68" ht="9" customHeight="1"/>
    <row r="69" ht="9" customHeight="1"/>
    <row r="70" ht="9" customHeight="1"/>
    <row r="71" ht="9" customHeight="1"/>
    <row r="72" ht="9" customHeight="1"/>
    <row r="73" ht="9" customHeight="1"/>
    <row r="74" ht="9" customHeight="1"/>
    <row r="75" ht="9" customHeight="1"/>
    <row r="76" ht="9" customHeight="1"/>
    <row r="77" ht="9" customHeight="1"/>
    <row r="78" ht="9" customHeight="1"/>
    <row r="79" ht="9" customHeight="1"/>
    <row r="8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spans="6:10" ht="9" customHeight="1"/>
    <row r="146" spans="6:10" ht="9" customHeight="1"/>
    <row r="147" spans="6:10" ht="9" customHeight="1"/>
    <row r="148" spans="6:10" ht="9" customHeight="1">
      <c r="F148" s="69"/>
      <c r="G148" s="344"/>
      <c r="H148" s="344"/>
      <c r="I148" s="345"/>
      <c r="J148" s="344"/>
    </row>
    <row r="149" spans="6:10" ht="9" customHeight="1"/>
    <row r="150" spans="6:10" ht="9" customHeight="1"/>
    <row r="151" spans="6:10" ht="9" customHeight="1"/>
    <row r="152" spans="6:10" ht="9" customHeight="1"/>
    <row r="153" spans="6:10" ht="9" customHeight="1"/>
    <row r="154" spans="6:10" ht="9" customHeight="1"/>
    <row r="155" spans="6:10" ht="9" customHeight="1"/>
    <row r="156" spans="6:10" ht="9" customHeight="1"/>
    <row r="157" spans="6:10" ht="9" customHeight="1"/>
    <row r="158" spans="6:10" ht="9" customHeight="1"/>
    <row r="159" spans="6:10" ht="9" customHeight="1"/>
    <row r="160" spans="6:1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sheetData>
  <mergeCells count="15">
    <mergeCell ref="E44:E46"/>
    <mergeCell ref="E47:E51"/>
    <mergeCell ref="E52:E56"/>
    <mergeCell ref="E9:E16"/>
    <mergeCell ref="E17:E25"/>
    <mergeCell ref="E26:E29"/>
    <mergeCell ref="E30:E32"/>
    <mergeCell ref="E33:E37"/>
    <mergeCell ref="E38:E43"/>
    <mergeCell ref="E3:J3"/>
    <mergeCell ref="N3:AB3"/>
    <mergeCell ref="E4:J4"/>
    <mergeCell ref="E6:E8"/>
    <mergeCell ref="J6:J8"/>
    <mergeCell ref="G7:I7"/>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T121"/>
  <sheetViews>
    <sheetView topLeftCell="D1" workbookViewId="0">
      <selection activeCell="P21" sqref="P21"/>
    </sheetView>
  </sheetViews>
  <sheetFormatPr baseColWidth="10" defaultColWidth="11.42578125" defaultRowHeight="12.75"/>
  <cols>
    <col min="1" max="1" width="2.28515625" style="1" hidden="1" customWidth="1"/>
    <col min="2" max="2" width="2.140625" style="1" hidden="1" customWidth="1"/>
    <col min="3" max="3" width="2.7109375" style="1" hidden="1" customWidth="1"/>
    <col min="4" max="4" width="6.85546875" style="2" customWidth="1"/>
    <col min="5" max="5" width="4.7109375" style="2" customWidth="1"/>
    <col min="6" max="6" width="50.5703125" style="2" customWidth="1"/>
    <col min="7" max="7" width="3.5703125" style="1" bestFit="1" customWidth="1"/>
    <col min="8" max="8" width="3.28515625" style="1" customWidth="1"/>
    <col min="9" max="9" width="0.42578125" style="1" customWidth="1"/>
    <col min="10" max="10" width="3.28515625" style="1" customWidth="1"/>
    <col min="11" max="11" width="3.42578125" style="1" customWidth="1"/>
    <col min="12" max="12" width="0.5703125" style="1" customWidth="1"/>
    <col min="13" max="15" width="3.5703125" style="1" customWidth="1"/>
    <col min="16" max="17" width="3.7109375" style="1" customWidth="1"/>
    <col min="18" max="18" width="3.140625" style="1" customWidth="1"/>
    <col min="19" max="19" width="0.42578125" style="1" customWidth="1"/>
    <col min="20" max="20" width="3.5703125" style="1" customWidth="1"/>
    <col min="21" max="21" width="3.85546875" style="1" customWidth="1"/>
    <col min="22" max="22" width="3.7109375" style="1" customWidth="1"/>
    <col min="23" max="23" width="3.5703125" style="1" customWidth="1"/>
    <col min="24" max="24" width="3.42578125" style="1" customWidth="1"/>
    <col min="25" max="25" width="3.28515625" style="1" customWidth="1"/>
    <col min="26" max="26" width="0.42578125" style="1" customWidth="1"/>
    <col min="27" max="27" width="4.85546875" style="1" bestFit="1" customWidth="1"/>
    <col min="28" max="28" width="3.42578125" style="1" customWidth="1"/>
    <col min="29" max="29" width="4.85546875" style="1" bestFit="1" customWidth="1"/>
    <col min="30" max="30" width="9.5703125" style="1" bestFit="1" customWidth="1"/>
    <col min="31" max="43" width="4.5703125" style="3" customWidth="1"/>
    <col min="44" max="49" width="5.42578125" style="3" customWidth="1"/>
    <col min="50" max="50" width="6" style="3" customWidth="1"/>
    <col min="51" max="51" width="12.28515625" style="3" bestFit="1" customWidth="1"/>
    <col min="52" max="16384" width="11.42578125" style="3"/>
  </cols>
  <sheetData>
    <row r="1" spans="1:54" ht="3.75" customHeight="1">
      <c r="A1" s="1" t="s">
        <v>0</v>
      </c>
      <c r="B1" s="1">
        <v>0</v>
      </c>
      <c r="C1" s="1">
        <v>0</v>
      </c>
      <c r="E1" s="2">
        <v>12</v>
      </c>
      <c r="F1" s="2">
        <v>6</v>
      </c>
      <c r="H1" s="1">
        <v>0</v>
      </c>
      <c r="I1" s="1">
        <v>1</v>
      </c>
      <c r="J1" s="1">
        <v>2</v>
      </c>
      <c r="K1" s="1">
        <v>0</v>
      </c>
      <c r="L1" s="1">
        <v>4</v>
      </c>
      <c r="M1" s="1">
        <v>0</v>
      </c>
      <c r="O1" s="1">
        <v>0</v>
      </c>
      <c r="P1" s="1">
        <v>1</v>
      </c>
      <c r="Q1" s="1">
        <v>0</v>
      </c>
      <c r="R1" s="1">
        <v>0</v>
      </c>
      <c r="S1" s="1">
        <v>0</v>
      </c>
      <c r="T1" s="1">
        <v>0</v>
      </c>
      <c r="V1" s="1">
        <v>18</v>
      </c>
      <c r="W1" s="1">
        <v>7</v>
      </c>
      <c r="X1" s="1">
        <v>25</v>
      </c>
      <c r="Y1" s="1">
        <v>25</v>
      </c>
    </row>
    <row r="2" spans="1:54" ht="12" customHeight="1">
      <c r="D2" s="1791" t="s">
        <v>1</v>
      </c>
      <c r="E2" s="1791"/>
      <c r="F2" s="1791"/>
      <c r="G2" s="1791"/>
      <c r="H2" s="1791"/>
      <c r="I2" s="1791"/>
      <c r="J2" s="1791"/>
      <c r="K2" s="1791"/>
      <c r="L2" s="1791"/>
      <c r="M2" s="1791"/>
      <c r="N2" s="1791"/>
      <c r="O2" s="1791"/>
      <c r="P2" s="1791"/>
      <c r="Q2" s="1791"/>
      <c r="R2" s="1791"/>
      <c r="S2" s="1791"/>
      <c r="T2" s="1791"/>
      <c r="U2" s="1791"/>
      <c r="V2" s="1791"/>
      <c r="W2" s="1791"/>
      <c r="X2" s="1791"/>
      <c r="Y2" s="1791"/>
      <c r="Z2" s="1791"/>
      <c r="AA2" s="1791"/>
      <c r="AB2" s="1791"/>
      <c r="AC2" s="1791"/>
      <c r="AD2" s="4"/>
      <c r="AE2" s="5"/>
      <c r="AF2" s="5"/>
      <c r="AG2" s="5"/>
      <c r="AH2" s="5"/>
      <c r="AI2" s="5"/>
      <c r="AJ2" s="5"/>
      <c r="AK2" s="5"/>
      <c r="AL2" s="5"/>
      <c r="AM2" s="5"/>
      <c r="AN2" s="5"/>
      <c r="AO2" s="5"/>
      <c r="AP2" s="5"/>
      <c r="AQ2" s="5"/>
      <c r="AR2" s="5"/>
      <c r="AS2" s="5"/>
      <c r="AT2" s="5"/>
      <c r="AU2" s="5"/>
      <c r="AV2" s="5"/>
      <c r="AW2" s="5"/>
    </row>
    <row r="3" spans="1:54" ht="12" customHeight="1">
      <c r="D3" s="1792" t="s">
        <v>2</v>
      </c>
      <c r="E3" s="1792"/>
      <c r="F3" s="1792"/>
      <c r="G3" s="1792"/>
      <c r="H3" s="1792"/>
      <c r="I3" s="1792"/>
      <c r="J3" s="1792"/>
      <c r="K3" s="1792"/>
      <c r="L3" s="1792"/>
      <c r="M3" s="1792"/>
      <c r="N3" s="1792"/>
      <c r="O3" s="1792"/>
      <c r="P3" s="1792"/>
      <c r="Q3" s="1792"/>
      <c r="R3" s="1792"/>
      <c r="S3" s="1792"/>
      <c r="T3" s="1792"/>
      <c r="U3" s="1792"/>
      <c r="V3" s="1792"/>
      <c r="W3" s="1792"/>
      <c r="X3" s="1792"/>
      <c r="Y3" s="1792"/>
      <c r="Z3" s="1792"/>
      <c r="AA3" s="1792"/>
      <c r="AB3" s="1792"/>
      <c r="AC3" s="1792"/>
      <c r="AD3" s="4"/>
      <c r="AE3" s="5"/>
      <c r="AF3" s="5"/>
      <c r="AG3" s="5"/>
      <c r="AH3" s="5"/>
      <c r="AI3" s="5"/>
      <c r="AJ3" s="5"/>
      <c r="AK3" s="5"/>
      <c r="AL3" s="5"/>
      <c r="AM3" s="5"/>
      <c r="AN3" s="5"/>
      <c r="AO3" s="5"/>
      <c r="AP3" s="5"/>
      <c r="AQ3" s="5"/>
      <c r="AR3" s="5"/>
      <c r="AS3" s="5"/>
      <c r="AT3" s="5"/>
      <c r="AU3" s="5"/>
      <c r="AV3" s="5"/>
      <c r="AW3" s="5"/>
    </row>
    <row r="4" spans="1:54" ht="3.75" customHeight="1">
      <c r="D4" s="1793"/>
      <c r="E4" s="1793"/>
      <c r="F4" s="1793"/>
      <c r="G4" s="1793"/>
      <c r="H4" s="1793"/>
      <c r="I4" s="1793"/>
      <c r="J4" s="1793"/>
      <c r="K4" s="1793"/>
      <c r="L4" s="1793"/>
      <c r="M4" s="1793"/>
      <c r="N4" s="1793"/>
      <c r="O4" s="1793"/>
      <c r="P4" s="1793"/>
      <c r="Q4" s="1793"/>
      <c r="R4" s="1793"/>
      <c r="S4" s="1793"/>
      <c r="T4" s="1793"/>
      <c r="U4" s="1793"/>
      <c r="V4" s="1793"/>
      <c r="W4" s="1793"/>
      <c r="X4" s="1793"/>
      <c r="Y4" s="1793"/>
      <c r="Z4" s="1793"/>
      <c r="AA4" s="1793"/>
      <c r="AB4" s="1793"/>
      <c r="AC4" s="1793"/>
    </row>
    <row r="5" spans="1:54" ht="10.5" customHeight="1">
      <c r="A5" s="6"/>
      <c r="B5" s="6"/>
      <c r="C5" s="6"/>
      <c r="D5" s="1794" t="s">
        <v>3</v>
      </c>
      <c r="E5" s="7"/>
      <c r="F5" s="8"/>
      <c r="G5" s="9" t="s">
        <v>4</v>
      </c>
      <c r="H5" s="9"/>
      <c r="I5" s="10"/>
      <c r="J5" s="1796" t="s">
        <v>5</v>
      </c>
      <c r="K5" s="1796"/>
      <c r="L5" s="11"/>
      <c r="M5" s="12" t="s">
        <v>6</v>
      </c>
      <c r="N5" s="12"/>
      <c r="O5" s="12"/>
      <c r="P5" s="12"/>
      <c r="Q5" s="12"/>
      <c r="R5" s="12"/>
      <c r="S5" s="11"/>
      <c r="T5" s="12" t="s">
        <v>7</v>
      </c>
      <c r="U5" s="12"/>
      <c r="V5" s="12"/>
      <c r="W5" s="12"/>
      <c r="X5" s="12"/>
      <c r="Y5" s="12"/>
      <c r="Z5" s="9"/>
      <c r="AA5" s="1797" t="s">
        <v>8</v>
      </c>
      <c r="AB5" s="1797"/>
      <c r="AC5" s="1798"/>
    </row>
    <row r="6" spans="1:54" ht="10.5" customHeight="1">
      <c r="A6" s="6" t="s">
        <v>9</v>
      </c>
      <c r="B6" s="6" t="s">
        <v>10</v>
      </c>
      <c r="C6" s="6" t="s">
        <v>11</v>
      </c>
      <c r="D6" s="1794"/>
      <c r="E6" s="13" t="s">
        <v>12</v>
      </c>
      <c r="F6" s="14"/>
      <c r="G6" s="12" t="s">
        <v>13</v>
      </c>
      <c r="H6" s="12"/>
      <c r="I6" s="10"/>
      <c r="J6" s="1799" t="s">
        <v>14</v>
      </c>
      <c r="K6" s="1799"/>
      <c r="L6" s="11"/>
      <c r="M6" s="12" t="s">
        <v>10</v>
      </c>
      <c r="N6" s="12"/>
      <c r="O6" s="12" t="s">
        <v>15</v>
      </c>
      <c r="P6" s="12"/>
      <c r="Q6" s="12" t="s">
        <v>16</v>
      </c>
      <c r="R6" s="12"/>
      <c r="S6" s="11"/>
      <c r="T6" s="12" t="s">
        <v>10</v>
      </c>
      <c r="U6" s="12"/>
      <c r="V6" s="12" t="s">
        <v>15</v>
      </c>
      <c r="W6" s="12"/>
      <c r="X6" s="12" t="s">
        <v>16</v>
      </c>
      <c r="Y6" s="12"/>
      <c r="Z6" s="9"/>
      <c r="AA6" s="1799"/>
      <c r="AB6" s="1799"/>
      <c r="AC6" s="1800"/>
    </row>
    <row r="7" spans="1:54" ht="11.25" customHeight="1">
      <c r="A7" s="6"/>
      <c r="B7" s="6"/>
      <c r="C7" s="6"/>
      <c r="D7" s="1795"/>
      <c r="E7" s="15"/>
      <c r="F7" s="13"/>
      <c r="G7" s="16" t="s">
        <v>17</v>
      </c>
      <c r="H7" s="16" t="s">
        <v>18</v>
      </c>
      <c r="I7" s="16"/>
      <c r="J7" s="16" t="s">
        <v>10</v>
      </c>
      <c r="K7" s="16" t="s">
        <v>15</v>
      </c>
      <c r="L7" s="11"/>
      <c r="M7" s="17" t="s">
        <v>17</v>
      </c>
      <c r="N7" s="17" t="s">
        <v>18</v>
      </c>
      <c r="O7" s="17" t="s">
        <v>17</v>
      </c>
      <c r="P7" s="17" t="s">
        <v>18</v>
      </c>
      <c r="Q7" s="17" t="s">
        <v>17</v>
      </c>
      <c r="R7" s="17" t="s">
        <v>18</v>
      </c>
      <c r="S7" s="11"/>
      <c r="T7" s="17" t="s">
        <v>17</v>
      </c>
      <c r="U7" s="17" t="s">
        <v>18</v>
      </c>
      <c r="V7" s="17" t="s">
        <v>17</v>
      </c>
      <c r="W7" s="17" t="s">
        <v>18</v>
      </c>
      <c r="X7" s="17" t="s">
        <v>17</v>
      </c>
      <c r="Y7" s="17" t="s">
        <v>18</v>
      </c>
      <c r="Z7" s="18"/>
      <c r="AA7" s="17" t="s">
        <v>19</v>
      </c>
      <c r="AB7" s="17" t="s">
        <v>20</v>
      </c>
      <c r="AC7" s="19" t="s">
        <v>21</v>
      </c>
    </row>
    <row r="8" spans="1:54" ht="15" customHeight="1">
      <c r="A8" s="6"/>
      <c r="B8" s="6"/>
      <c r="C8" s="6"/>
      <c r="D8" s="1789">
        <v>1401</v>
      </c>
      <c r="E8" s="20" t="s">
        <v>22</v>
      </c>
      <c r="F8" s="21"/>
      <c r="G8" s="22">
        <f>SUM(G9:G14)</f>
        <v>15</v>
      </c>
      <c r="H8" s="22">
        <f>SUM(H9:H14)</f>
        <v>0</v>
      </c>
      <c r="I8" s="22"/>
      <c r="J8" s="22">
        <f>SUM(J9:J14)</f>
        <v>91</v>
      </c>
      <c r="K8" s="22">
        <f>SUM(K9:K14)</f>
        <v>33</v>
      </c>
      <c r="L8" s="23"/>
      <c r="M8" s="22">
        <f t="shared" ref="M8:R8" si="0">SUM(M9:M14)</f>
        <v>2</v>
      </c>
      <c r="N8" s="22">
        <f t="shared" si="0"/>
        <v>2</v>
      </c>
      <c r="O8" s="22">
        <f t="shared" si="0"/>
        <v>11</v>
      </c>
      <c r="P8" s="22">
        <f t="shared" si="0"/>
        <v>4</v>
      </c>
      <c r="Q8" s="22">
        <f t="shared" si="0"/>
        <v>33</v>
      </c>
      <c r="R8" s="22">
        <f t="shared" si="0"/>
        <v>1</v>
      </c>
      <c r="S8" s="23"/>
      <c r="T8" s="22">
        <f t="shared" ref="T8:Y8" si="1">SUM(T9:T14)</f>
        <v>35</v>
      </c>
      <c r="U8" s="22">
        <f t="shared" si="1"/>
        <v>2</v>
      </c>
      <c r="V8" s="22">
        <f t="shared" si="1"/>
        <v>24</v>
      </c>
      <c r="W8" s="22">
        <f t="shared" si="1"/>
        <v>0</v>
      </c>
      <c r="X8" s="22">
        <f t="shared" si="1"/>
        <v>30</v>
      </c>
      <c r="Y8" s="22">
        <f t="shared" si="1"/>
        <v>2</v>
      </c>
      <c r="Z8" s="22"/>
      <c r="AA8" s="22">
        <f>SUM(AA9:AA14)</f>
        <v>227</v>
      </c>
      <c r="AB8" s="22">
        <f>SUM(AB9:AB14)</f>
        <v>58</v>
      </c>
      <c r="AC8" s="24">
        <f>SUM(AA8:AB8)</f>
        <v>285</v>
      </c>
    </row>
    <row r="9" spans="1:54" s="30" customFormat="1" ht="15" customHeight="1">
      <c r="A9" s="6">
        <v>1</v>
      </c>
      <c r="B9" s="6">
        <v>1</v>
      </c>
      <c r="C9" s="6">
        <v>11</v>
      </c>
      <c r="D9" s="1790"/>
      <c r="E9" s="25" t="s">
        <v>23</v>
      </c>
      <c r="F9" s="26"/>
      <c r="G9" s="27">
        <v>6</v>
      </c>
      <c r="H9" s="27">
        <v>0</v>
      </c>
      <c r="I9" s="27">
        <v>0</v>
      </c>
      <c r="J9" s="27">
        <v>6</v>
      </c>
      <c r="K9" s="27">
        <v>2</v>
      </c>
      <c r="L9" s="27"/>
      <c r="M9" s="27">
        <v>2</v>
      </c>
      <c r="N9" s="27">
        <v>1</v>
      </c>
      <c r="O9" s="27">
        <v>6</v>
      </c>
      <c r="P9" s="27">
        <v>0</v>
      </c>
      <c r="Q9" s="27">
        <v>15</v>
      </c>
      <c r="R9" s="27">
        <v>0</v>
      </c>
      <c r="S9" s="27"/>
      <c r="T9" s="27">
        <v>15</v>
      </c>
      <c r="U9" s="27">
        <v>0</v>
      </c>
      <c r="V9" s="27">
        <v>8</v>
      </c>
      <c r="W9" s="27">
        <v>0</v>
      </c>
      <c r="X9" s="27">
        <v>5</v>
      </c>
      <c r="Y9" s="27">
        <v>0</v>
      </c>
      <c r="Z9" s="27"/>
      <c r="AA9" s="27">
        <v>52</v>
      </c>
      <c r="AB9" s="27">
        <v>14</v>
      </c>
      <c r="AC9" s="28">
        <f t="shared" ref="AC9:AC14" si="2">SUM(AA9:AB9)</f>
        <v>66</v>
      </c>
      <c r="AD9" s="29"/>
    </row>
    <row r="10" spans="1:54" ht="15" customHeight="1">
      <c r="A10" s="6">
        <v>1</v>
      </c>
      <c r="B10" s="6">
        <v>1</v>
      </c>
      <c r="C10" s="6">
        <v>5</v>
      </c>
      <c r="D10" s="1790"/>
      <c r="E10" s="31" t="s">
        <v>24</v>
      </c>
      <c r="F10" s="26"/>
      <c r="G10" s="32">
        <v>1</v>
      </c>
      <c r="H10" s="32">
        <v>0</v>
      </c>
      <c r="I10" s="32">
        <v>0</v>
      </c>
      <c r="J10" s="32">
        <v>17</v>
      </c>
      <c r="K10" s="32">
        <v>13</v>
      </c>
      <c r="L10" s="32"/>
      <c r="M10" s="32">
        <v>0</v>
      </c>
      <c r="N10" s="32">
        <v>1</v>
      </c>
      <c r="O10" s="32">
        <v>4</v>
      </c>
      <c r="P10" s="32">
        <v>1</v>
      </c>
      <c r="Q10" s="32">
        <v>8</v>
      </c>
      <c r="R10" s="32">
        <v>1</v>
      </c>
      <c r="S10" s="32"/>
      <c r="T10" s="32">
        <v>10</v>
      </c>
      <c r="U10" s="32">
        <v>0</v>
      </c>
      <c r="V10" s="32">
        <v>8</v>
      </c>
      <c r="W10" s="32">
        <v>0</v>
      </c>
      <c r="X10" s="32">
        <v>13</v>
      </c>
      <c r="Y10" s="32">
        <v>0</v>
      </c>
      <c r="Z10" s="32"/>
      <c r="AA10" s="32">
        <v>67</v>
      </c>
      <c r="AB10" s="32">
        <v>10</v>
      </c>
      <c r="AC10" s="33">
        <f t="shared" si="2"/>
        <v>77</v>
      </c>
      <c r="AD10" s="29"/>
      <c r="AZ10" s="34"/>
      <c r="BA10" s="35"/>
      <c r="BB10" s="35"/>
    </row>
    <row r="11" spans="1:54" ht="15" customHeight="1">
      <c r="A11" s="6">
        <v>1</v>
      </c>
      <c r="B11" s="6">
        <v>1</v>
      </c>
      <c r="C11" s="6">
        <v>12</v>
      </c>
      <c r="D11" s="1790"/>
      <c r="E11" s="31" t="s">
        <v>25</v>
      </c>
      <c r="F11" s="26"/>
      <c r="G11" s="32">
        <v>2</v>
      </c>
      <c r="H11" s="32">
        <v>0</v>
      </c>
      <c r="I11" s="32">
        <v>0</v>
      </c>
      <c r="J11" s="32">
        <v>9</v>
      </c>
      <c r="K11" s="32">
        <v>11</v>
      </c>
      <c r="L11" s="32"/>
      <c r="M11" s="32">
        <v>0</v>
      </c>
      <c r="N11" s="32">
        <v>0</v>
      </c>
      <c r="O11" s="32">
        <v>0</v>
      </c>
      <c r="P11" s="32">
        <v>2</v>
      </c>
      <c r="Q11" s="32">
        <v>6</v>
      </c>
      <c r="R11" s="32">
        <v>0</v>
      </c>
      <c r="S11" s="32"/>
      <c r="T11" s="32">
        <v>7</v>
      </c>
      <c r="U11" s="32">
        <v>1</v>
      </c>
      <c r="V11" s="32">
        <v>8</v>
      </c>
      <c r="W11" s="32">
        <v>0</v>
      </c>
      <c r="X11" s="32">
        <v>12</v>
      </c>
      <c r="Y11" s="32">
        <v>2</v>
      </c>
      <c r="Z11" s="32"/>
      <c r="AA11" s="32">
        <v>53</v>
      </c>
      <c r="AB11" s="32">
        <v>9</v>
      </c>
      <c r="AC11" s="33">
        <f t="shared" si="2"/>
        <v>62</v>
      </c>
      <c r="AD11" s="29"/>
      <c r="AZ11" s="34"/>
      <c r="BA11" s="35"/>
      <c r="BB11" s="35"/>
    </row>
    <row r="12" spans="1:54" ht="15" customHeight="1">
      <c r="A12" s="6">
        <v>1</v>
      </c>
      <c r="B12" s="6">
        <v>1</v>
      </c>
      <c r="C12" s="6">
        <v>2</v>
      </c>
      <c r="D12" s="1790"/>
      <c r="E12" s="36" t="s">
        <v>26</v>
      </c>
      <c r="F12" s="26"/>
      <c r="G12" s="32">
        <v>4</v>
      </c>
      <c r="H12" s="32">
        <v>0</v>
      </c>
      <c r="I12" s="32">
        <v>0</v>
      </c>
      <c r="J12" s="32">
        <v>32</v>
      </c>
      <c r="K12" s="32">
        <v>6</v>
      </c>
      <c r="L12" s="32"/>
      <c r="M12" s="32">
        <v>0</v>
      </c>
      <c r="N12" s="32">
        <v>0</v>
      </c>
      <c r="O12" s="32">
        <v>1</v>
      </c>
      <c r="P12" s="32">
        <v>0</v>
      </c>
      <c r="Q12" s="32">
        <v>3</v>
      </c>
      <c r="R12" s="32">
        <v>0</v>
      </c>
      <c r="S12" s="32"/>
      <c r="T12" s="32">
        <v>1</v>
      </c>
      <c r="U12" s="32">
        <v>0</v>
      </c>
      <c r="V12" s="32">
        <v>0</v>
      </c>
      <c r="W12" s="32">
        <v>0</v>
      </c>
      <c r="X12" s="32">
        <v>0</v>
      </c>
      <c r="Y12" s="32">
        <v>0</v>
      </c>
      <c r="Z12" s="32"/>
      <c r="AA12" s="32">
        <v>30</v>
      </c>
      <c r="AB12" s="32">
        <v>15</v>
      </c>
      <c r="AC12" s="33">
        <f t="shared" si="2"/>
        <v>45</v>
      </c>
      <c r="AD12" s="29"/>
      <c r="AZ12" s="34"/>
      <c r="BA12" s="35"/>
      <c r="BB12" s="35"/>
    </row>
    <row r="13" spans="1:54" ht="15" customHeight="1">
      <c r="A13" s="6">
        <v>1</v>
      </c>
      <c r="B13" s="6">
        <v>1</v>
      </c>
      <c r="C13" s="6">
        <v>4</v>
      </c>
      <c r="D13" s="1790"/>
      <c r="E13" s="36" t="s">
        <v>27</v>
      </c>
      <c r="F13" s="26"/>
      <c r="G13" s="32">
        <v>0</v>
      </c>
      <c r="H13" s="32">
        <v>0</v>
      </c>
      <c r="I13" s="32">
        <v>0</v>
      </c>
      <c r="J13" s="32">
        <v>15</v>
      </c>
      <c r="K13" s="32">
        <v>0</v>
      </c>
      <c r="L13" s="32"/>
      <c r="M13" s="32">
        <v>0</v>
      </c>
      <c r="N13" s="32">
        <v>0</v>
      </c>
      <c r="O13" s="32">
        <v>0</v>
      </c>
      <c r="P13" s="32">
        <v>0</v>
      </c>
      <c r="Q13" s="32">
        <v>1</v>
      </c>
      <c r="R13" s="32">
        <v>0</v>
      </c>
      <c r="S13" s="32"/>
      <c r="T13" s="32">
        <v>1</v>
      </c>
      <c r="U13" s="32">
        <v>0</v>
      </c>
      <c r="V13" s="32">
        <v>0</v>
      </c>
      <c r="W13" s="32">
        <v>0</v>
      </c>
      <c r="X13" s="32">
        <v>0</v>
      </c>
      <c r="Y13" s="32">
        <v>0</v>
      </c>
      <c r="Z13" s="32"/>
      <c r="AA13" s="32">
        <v>14</v>
      </c>
      <c r="AB13" s="32">
        <v>3</v>
      </c>
      <c r="AC13" s="33">
        <f t="shared" si="2"/>
        <v>17</v>
      </c>
      <c r="AD13" s="29"/>
      <c r="AZ13" s="34"/>
      <c r="BA13" s="35"/>
      <c r="BB13" s="35"/>
    </row>
    <row r="14" spans="1:54" ht="15" customHeight="1">
      <c r="A14" s="6">
        <v>1</v>
      </c>
      <c r="B14" s="6">
        <v>1</v>
      </c>
      <c r="C14" s="6">
        <v>1</v>
      </c>
      <c r="D14" s="1790"/>
      <c r="E14" s="36" t="s">
        <v>28</v>
      </c>
      <c r="F14" s="26"/>
      <c r="G14" s="32">
        <v>2</v>
      </c>
      <c r="H14" s="32">
        <v>0</v>
      </c>
      <c r="I14" s="32">
        <v>0</v>
      </c>
      <c r="J14" s="32">
        <v>12</v>
      </c>
      <c r="K14" s="32">
        <v>1</v>
      </c>
      <c r="L14" s="32"/>
      <c r="M14" s="32">
        <v>0</v>
      </c>
      <c r="N14" s="32">
        <v>0</v>
      </c>
      <c r="O14" s="32">
        <v>0</v>
      </c>
      <c r="P14" s="32">
        <v>1</v>
      </c>
      <c r="Q14" s="32">
        <v>0</v>
      </c>
      <c r="R14" s="32">
        <v>0</v>
      </c>
      <c r="S14" s="32"/>
      <c r="T14" s="32">
        <v>1</v>
      </c>
      <c r="U14" s="32">
        <v>1</v>
      </c>
      <c r="V14" s="32">
        <v>0</v>
      </c>
      <c r="W14" s="32">
        <v>0</v>
      </c>
      <c r="X14" s="32">
        <v>0</v>
      </c>
      <c r="Y14" s="32">
        <v>0</v>
      </c>
      <c r="Z14" s="32"/>
      <c r="AA14" s="32">
        <v>11</v>
      </c>
      <c r="AB14" s="32">
        <v>7</v>
      </c>
      <c r="AC14" s="33">
        <f t="shared" si="2"/>
        <v>18</v>
      </c>
      <c r="AD14" s="29"/>
      <c r="AZ14" s="34"/>
      <c r="BA14" s="35"/>
      <c r="BB14" s="35"/>
    </row>
    <row r="15" spans="1:54" ht="15" customHeight="1">
      <c r="A15" s="6"/>
      <c r="B15" s="6"/>
      <c r="C15" s="6"/>
      <c r="D15" s="1789">
        <v>1402</v>
      </c>
      <c r="E15" s="37" t="s">
        <v>29</v>
      </c>
      <c r="F15" s="38"/>
      <c r="G15" s="23">
        <f>SUM(G16:G23)</f>
        <v>23</v>
      </c>
      <c r="H15" s="23">
        <f t="shared" ref="H15" si="3">SUM(H16:H23)</f>
        <v>0</v>
      </c>
      <c r="I15" s="23">
        <v>0</v>
      </c>
      <c r="J15" s="23">
        <f>SUM(J16:J23)</f>
        <v>147</v>
      </c>
      <c r="K15" s="23">
        <f t="shared" ref="K15" si="4">SUM(K16:K23)</f>
        <v>94</v>
      </c>
      <c r="L15" s="23"/>
      <c r="M15" s="23">
        <f>SUM(M16:M23)</f>
        <v>14</v>
      </c>
      <c r="N15" s="23">
        <f t="shared" ref="N15" si="5">SUM(N16:N23)</f>
        <v>3</v>
      </c>
      <c r="O15" s="23">
        <f>SUM(O16:O23)</f>
        <v>17</v>
      </c>
      <c r="P15" s="23">
        <f t="shared" ref="P15" si="6">SUM(P16:P23)</f>
        <v>9</v>
      </c>
      <c r="Q15" s="23">
        <f>SUM(Q16:Q23)</f>
        <v>51</v>
      </c>
      <c r="R15" s="23">
        <f t="shared" ref="R15" si="7">SUM(R16:R23)</f>
        <v>15</v>
      </c>
      <c r="S15" s="23"/>
      <c r="T15" s="23">
        <f>SUM(T16:T23)</f>
        <v>49</v>
      </c>
      <c r="U15" s="23">
        <f t="shared" ref="U15" si="8">SUM(U16:U23)</f>
        <v>12</v>
      </c>
      <c r="V15" s="23">
        <f>SUM(V16:V23)</f>
        <v>26</v>
      </c>
      <c r="W15" s="23">
        <f t="shared" ref="W15" si="9">SUM(W16:W23)</f>
        <v>1</v>
      </c>
      <c r="X15" s="23">
        <f>SUM(X16:X23)</f>
        <v>45</v>
      </c>
      <c r="Y15" s="23">
        <f t="shared" ref="Y15" si="10">SUM(Y16:Y23)</f>
        <v>1</v>
      </c>
      <c r="Z15" s="23"/>
      <c r="AA15" s="23">
        <f>SUM(AA16:AA23)</f>
        <v>335</v>
      </c>
      <c r="AB15" s="23">
        <f t="shared" ref="AB15" si="11">SUM(AB16:AB23)</f>
        <v>172</v>
      </c>
      <c r="AC15" s="39">
        <f>SUM(AA15:AB15)</f>
        <v>507</v>
      </c>
      <c r="AD15" s="29"/>
      <c r="AZ15" s="34"/>
      <c r="BA15" s="35"/>
      <c r="BB15" s="35"/>
    </row>
    <row r="16" spans="1:54" ht="15" customHeight="1">
      <c r="A16" s="6">
        <v>2</v>
      </c>
      <c r="B16" s="6">
        <v>4</v>
      </c>
      <c r="C16" s="6">
        <v>11</v>
      </c>
      <c r="D16" s="1790"/>
      <c r="E16" s="31" t="s">
        <v>30</v>
      </c>
      <c r="F16" s="26"/>
      <c r="G16" s="32">
        <v>0</v>
      </c>
      <c r="H16" s="32">
        <v>0</v>
      </c>
      <c r="I16" s="32">
        <v>0</v>
      </c>
      <c r="J16" s="32">
        <v>63</v>
      </c>
      <c r="K16" s="32">
        <v>30</v>
      </c>
      <c r="L16" s="32"/>
      <c r="M16" s="32">
        <v>2</v>
      </c>
      <c r="N16" s="32">
        <v>0</v>
      </c>
      <c r="O16" s="32">
        <v>6</v>
      </c>
      <c r="P16" s="32">
        <v>7</v>
      </c>
      <c r="Q16" s="32">
        <v>16</v>
      </c>
      <c r="R16" s="32">
        <v>4</v>
      </c>
      <c r="S16" s="32"/>
      <c r="T16" s="32">
        <v>18</v>
      </c>
      <c r="U16" s="32">
        <v>5</v>
      </c>
      <c r="V16" s="32">
        <v>10</v>
      </c>
      <c r="W16" s="40">
        <v>0</v>
      </c>
      <c r="X16" s="32">
        <v>19</v>
      </c>
      <c r="Y16" s="40">
        <v>0</v>
      </c>
      <c r="Z16" s="32"/>
      <c r="AA16" s="32">
        <v>126</v>
      </c>
      <c r="AB16" s="32">
        <v>54</v>
      </c>
      <c r="AC16" s="33">
        <f t="shared" ref="AC16:AC23" si="12">SUM(AA16:AB16)</f>
        <v>180</v>
      </c>
      <c r="AD16" s="29"/>
      <c r="AZ16" s="34"/>
      <c r="BA16" s="35"/>
      <c r="BB16" s="35"/>
    </row>
    <row r="17" spans="1:98" ht="15" customHeight="1">
      <c r="A17" s="6">
        <v>2</v>
      </c>
      <c r="B17" s="6">
        <v>4</v>
      </c>
      <c r="C17" s="6">
        <v>10</v>
      </c>
      <c r="D17" s="1790"/>
      <c r="E17" s="31" t="s">
        <v>31</v>
      </c>
      <c r="F17" s="26"/>
      <c r="G17" s="32">
        <v>0</v>
      </c>
      <c r="H17" s="32">
        <v>0</v>
      </c>
      <c r="I17" s="32">
        <v>0</v>
      </c>
      <c r="J17" s="32">
        <v>38</v>
      </c>
      <c r="K17" s="32">
        <v>14</v>
      </c>
      <c r="L17" s="32"/>
      <c r="M17" s="32">
        <v>0</v>
      </c>
      <c r="N17" s="32">
        <v>1</v>
      </c>
      <c r="O17" s="32">
        <v>0</v>
      </c>
      <c r="P17" s="32">
        <v>2</v>
      </c>
      <c r="Q17" s="32">
        <v>10</v>
      </c>
      <c r="R17" s="32">
        <v>2</v>
      </c>
      <c r="S17" s="32"/>
      <c r="T17" s="32">
        <v>6</v>
      </c>
      <c r="U17" s="32">
        <v>2</v>
      </c>
      <c r="V17" s="32">
        <v>4</v>
      </c>
      <c r="W17" s="32">
        <v>0</v>
      </c>
      <c r="X17" s="32">
        <v>12</v>
      </c>
      <c r="Y17" s="32">
        <v>0</v>
      </c>
      <c r="Z17" s="32"/>
      <c r="AA17" s="32">
        <v>68</v>
      </c>
      <c r="AB17" s="32">
        <v>23</v>
      </c>
      <c r="AC17" s="33">
        <f t="shared" si="12"/>
        <v>91</v>
      </c>
      <c r="AD17" s="29"/>
      <c r="AZ17" s="34"/>
      <c r="BA17" s="35"/>
      <c r="BB17" s="35"/>
    </row>
    <row r="18" spans="1:98" ht="15" customHeight="1">
      <c r="A18" s="6">
        <v>2</v>
      </c>
      <c r="B18" s="6">
        <v>4</v>
      </c>
      <c r="C18" s="6">
        <v>10</v>
      </c>
      <c r="D18" s="1790"/>
      <c r="E18" s="31" t="s">
        <v>32</v>
      </c>
      <c r="F18" s="26"/>
      <c r="G18" s="32">
        <v>1</v>
      </c>
      <c r="H18" s="32">
        <v>0</v>
      </c>
      <c r="I18" s="32">
        <v>0</v>
      </c>
      <c r="J18" s="32">
        <v>8</v>
      </c>
      <c r="K18" s="32">
        <v>28</v>
      </c>
      <c r="L18" s="32"/>
      <c r="M18" s="32">
        <v>4</v>
      </c>
      <c r="N18" s="32">
        <v>1</v>
      </c>
      <c r="O18" s="32">
        <v>5</v>
      </c>
      <c r="P18" s="32">
        <v>0</v>
      </c>
      <c r="Q18" s="32">
        <v>13</v>
      </c>
      <c r="R18" s="32">
        <v>0</v>
      </c>
      <c r="S18" s="32"/>
      <c r="T18" s="32">
        <v>8</v>
      </c>
      <c r="U18" s="32">
        <v>2</v>
      </c>
      <c r="V18" s="32">
        <v>10</v>
      </c>
      <c r="W18" s="41">
        <v>1</v>
      </c>
      <c r="X18" s="41">
        <v>11</v>
      </c>
      <c r="Y18" s="41">
        <v>1</v>
      </c>
      <c r="Z18" s="32"/>
      <c r="AA18" s="32">
        <v>59</v>
      </c>
      <c r="AB18" s="32">
        <v>34</v>
      </c>
      <c r="AC18" s="33">
        <f t="shared" si="12"/>
        <v>93</v>
      </c>
      <c r="AD18" s="29"/>
      <c r="AZ18" s="34"/>
      <c r="BA18" s="35"/>
    </row>
    <row r="19" spans="1:98" ht="15" customHeight="1">
      <c r="A19" s="6">
        <v>2</v>
      </c>
      <c r="B19" s="6">
        <v>4</v>
      </c>
      <c r="C19" s="6">
        <v>3</v>
      </c>
      <c r="D19" s="1790"/>
      <c r="E19" s="31" t="s">
        <v>33</v>
      </c>
      <c r="F19" s="26"/>
      <c r="G19" s="32">
        <v>0</v>
      </c>
      <c r="H19" s="32">
        <v>0</v>
      </c>
      <c r="I19" s="32">
        <v>0</v>
      </c>
      <c r="J19" s="32">
        <v>8</v>
      </c>
      <c r="K19" s="32">
        <v>7</v>
      </c>
      <c r="L19" s="32"/>
      <c r="M19" s="32">
        <v>5</v>
      </c>
      <c r="N19" s="32">
        <v>1</v>
      </c>
      <c r="O19" s="32">
        <v>0</v>
      </c>
      <c r="P19" s="32">
        <v>0</v>
      </c>
      <c r="Q19" s="32">
        <v>2</v>
      </c>
      <c r="R19" s="32">
        <v>7</v>
      </c>
      <c r="S19" s="32"/>
      <c r="T19" s="32">
        <v>7</v>
      </c>
      <c r="U19" s="32">
        <v>1</v>
      </c>
      <c r="V19" s="32">
        <v>1</v>
      </c>
      <c r="W19" s="32">
        <v>0</v>
      </c>
      <c r="X19" s="32">
        <v>1</v>
      </c>
      <c r="Y19" s="32">
        <v>0</v>
      </c>
      <c r="Z19" s="32"/>
      <c r="AA19" s="32">
        <v>25</v>
      </c>
      <c r="AB19" s="32">
        <v>15</v>
      </c>
      <c r="AC19" s="33">
        <f t="shared" si="12"/>
        <v>40</v>
      </c>
      <c r="AD19" s="29"/>
      <c r="AZ19" s="34"/>
      <c r="BA19" s="35"/>
    </row>
    <row r="20" spans="1:98" ht="15" customHeight="1">
      <c r="A20" s="6">
        <v>2</v>
      </c>
      <c r="B20" s="6">
        <v>4</v>
      </c>
      <c r="C20" s="6">
        <v>7</v>
      </c>
      <c r="D20" s="1790"/>
      <c r="E20" s="31" t="s">
        <v>34</v>
      </c>
      <c r="F20" s="26"/>
      <c r="G20" s="32">
        <v>0</v>
      </c>
      <c r="H20" s="32">
        <v>0</v>
      </c>
      <c r="I20" s="32">
        <v>0</v>
      </c>
      <c r="J20" s="32">
        <v>12</v>
      </c>
      <c r="K20" s="32">
        <v>6</v>
      </c>
      <c r="L20" s="32"/>
      <c r="M20" s="32">
        <v>0</v>
      </c>
      <c r="N20" s="32">
        <v>0</v>
      </c>
      <c r="O20" s="32">
        <v>2</v>
      </c>
      <c r="P20" s="32">
        <v>0</v>
      </c>
      <c r="Q20" s="32">
        <v>4</v>
      </c>
      <c r="R20" s="32">
        <v>0</v>
      </c>
      <c r="S20" s="32"/>
      <c r="T20" s="32">
        <v>0</v>
      </c>
      <c r="U20" s="32">
        <v>1</v>
      </c>
      <c r="V20" s="32">
        <v>0</v>
      </c>
      <c r="W20" s="32">
        <v>0</v>
      </c>
      <c r="X20" s="32">
        <v>0</v>
      </c>
      <c r="Y20" s="32">
        <v>0</v>
      </c>
      <c r="Z20" s="32"/>
      <c r="AA20" s="32">
        <v>18</v>
      </c>
      <c r="AB20" s="32">
        <v>7</v>
      </c>
      <c r="AC20" s="33">
        <f t="shared" si="12"/>
        <v>25</v>
      </c>
      <c r="AD20" s="29"/>
      <c r="AZ20" s="34"/>
      <c r="BA20" s="35"/>
      <c r="BB20" s="35"/>
    </row>
    <row r="21" spans="1:98" ht="15" customHeight="1">
      <c r="A21" s="6">
        <v>2</v>
      </c>
      <c r="B21" s="6">
        <v>4</v>
      </c>
      <c r="C21" s="6">
        <v>1</v>
      </c>
      <c r="D21" s="1790"/>
      <c r="E21" s="31" t="s">
        <v>35</v>
      </c>
      <c r="F21" s="26"/>
      <c r="G21" s="32">
        <v>1</v>
      </c>
      <c r="H21" s="32">
        <v>0</v>
      </c>
      <c r="I21" s="32">
        <v>0</v>
      </c>
      <c r="J21" s="32">
        <v>3</v>
      </c>
      <c r="K21" s="32">
        <v>4</v>
      </c>
      <c r="L21" s="32"/>
      <c r="M21" s="32">
        <v>1</v>
      </c>
      <c r="N21" s="32">
        <v>0</v>
      </c>
      <c r="O21" s="32">
        <v>1</v>
      </c>
      <c r="P21" s="32">
        <v>0</v>
      </c>
      <c r="Q21" s="32">
        <v>1</v>
      </c>
      <c r="R21" s="32">
        <v>0</v>
      </c>
      <c r="S21" s="32"/>
      <c r="T21" s="32">
        <v>3</v>
      </c>
      <c r="U21" s="32">
        <v>0</v>
      </c>
      <c r="V21" s="32">
        <v>1</v>
      </c>
      <c r="W21" s="32">
        <v>0</v>
      </c>
      <c r="X21" s="32">
        <v>1</v>
      </c>
      <c r="Y21" s="32">
        <v>0</v>
      </c>
      <c r="Z21" s="32"/>
      <c r="AA21" s="32">
        <v>10</v>
      </c>
      <c r="AB21" s="32">
        <v>6</v>
      </c>
      <c r="AC21" s="33">
        <f t="shared" si="12"/>
        <v>16</v>
      </c>
      <c r="AD21" s="29"/>
      <c r="AZ21" s="34"/>
      <c r="BA21" s="35"/>
      <c r="BB21" s="35"/>
    </row>
    <row r="22" spans="1:98" s="1" customFormat="1" ht="15" customHeight="1">
      <c r="A22" s="6">
        <v>2</v>
      </c>
      <c r="B22" s="6">
        <v>4</v>
      </c>
      <c r="C22" s="6">
        <v>9</v>
      </c>
      <c r="D22" s="1790"/>
      <c r="E22" s="31" t="s">
        <v>36</v>
      </c>
      <c r="F22" s="26"/>
      <c r="G22" s="32">
        <v>3</v>
      </c>
      <c r="H22" s="32">
        <v>0</v>
      </c>
      <c r="I22" s="32">
        <v>0</v>
      </c>
      <c r="J22" s="32">
        <v>7</v>
      </c>
      <c r="K22" s="32">
        <v>5</v>
      </c>
      <c r="L22" s="32"/>
      <c r="M22" s="32">
        <v>1</v>
      </c>
      <c r="N22" s="32">
        <v>0</v>
      </c>
      <c r="O22" s="32">
        <v>0</v>
      </c>
      <c r="P22" s="32">
        <v>0</v>
      </c>
      <c r="Q22" s="32">
        <v>4</v>
      </c>
      <c r="R22" s="32">
        <v>2</v>
      </c>
      <c r="S22" s="32"/>
      <c r="T22" s="32">
        <v>7</v>
      </c>
      <c r="U22" s="32">
        <v>1</v>
      </c>
      <c r="V22" s="32">
        <v>0</v>
      </c>
      <c r="W22" s="32">
        <v>0</v>
      </c>
      <c r="X22" s="32">
        <v>0</v>
      </c>
      <c r="Y22" s="32">
        <v>0</v>
      </c>
      <c r="Z22" s="32"/>
      <c r="AA22" s="32">
        <v>19</v>
      </c>
      <c r="AB22" s="32">
        <v>11</v>
      </c>
      <c r="AC22" s="33">
        <f t="shared" si="12"/>
        <v>30</v>
      </c>
      <c r="AD22" s="29"/>
      <c r="AE22" s="168"/>
      <c r="AF22" s="168"/>
      <c r="AG22" s="168"/>
      <c r="AH22" s="168"/>
      <c r="AI22" s="168"/>
      <c r="AJ22" s="168"/>
      <c r="AK22" s="168"/>
      <c r="AL22" s="168"/>
      <c r="AM22" s="168"/>
      <c r="AN22" s="168"/>
      <c r="AO22" s="168"/>
      <c r="AP22" s="168"/>
      <c r="AQ22" s="168"/>
      <c r="AR22" s="168"/>
      <c r="AS22" s="168"/>
      <c r="AT22" s="168"/>
      <c r="AU22" s="168"/>
      <c r="AV22" s="168"/>
      <c r="AW22" s="168"/>
      <c r="AX22" s="168"/>
      <c r="AY22" s="168"/>
      <c r="AZ22" s="169"/>
      <c r="BA22" s="170"/>
      <c r="BB22" s="170"/>
      <c r="BC22" s="168"/>
      <c r="BD22" s="168"/>
      <c r="BE22" s="168"/>
      <c r="BF22" s="168"/>
      <c r="BG22" s="168"/>
      <c r="BH22" s="168"/>
      <c r="BI22" s="168"/>
      <c r="BJ22" s="168"/>
      <c r="BK22" s="168"/>
      <c r="BL22" s="168"/>
      <c r="BM22" s="168"/>
      <c r="BN22" s="168"/>
      <c r="BO22" s="168"/>
      <c r="BP22" s="168"/>
      <c r="BQ22" s="168"/>
      <c r="BR22" s="168"/>
      <c r="BS22" s="168"/>
      <c r="BT22" s="168"/>
      <c r="BU22" s="168"/>
      <c r="BV22" s="168"/>
      <c r="BW22" s="168"/>
      <c r="BX22" s="168"/>
      <c r="BY22" s="168"/>
      <c r="BZ22" s="168"/>
      <c r="CA22" s="168"/>
      <c r="CB22" s="168"/>
      <c r="CC22" s="168"/>
      <c r="CD22" s="168"/>
      <c r="CE22" s="168"/>
      <c r="CF22" s="168"/>
      <c r="CG22" s="168"/>
      <c r="CH22" s="168"/>
      <c r="CI22" s="168"/>
      <c r="CJ22" s="168"/>
      <c r="CK22" s="168"/>
      <c r="CL22" s="168"/>
      <c r="CM22" s="168"/>
      <c r="CN22" s="168"/>
      <c r="CO22" s="168"/>
      <c r="CP22" s="168"/>
      <c r="CQ22" s="168"/>
      <c r="CR22" s="168"/>
      <c r="CS22" s="168"/>
      <c r="CT22" s="168"/>
    </row>
    <row r="23" spans="1:98" s="1" customFormat="1" ht="15" customHeight="1">
      <c r="A23" s="6">
        <v>2</v>
      </c>
      <c r="B23" s="6">
        <v>4</v>
      </c>
      <c r="C23" s="6">
        <v>11</v>
      </c>
      <c r="D23" s="1790"/>
      <c r="E23" s="36" t="s">
        <v>37</v>
      </c>
      <c r="F23" s="26"/>
      <c r="G23" s="32">
        <v>18</v>
      </c>
      <c r="H23" s="32">
        <v>0</v>
      </c>
      <c r="I23" s="32">
        <v>0</v>
      </c>
      <c r="J23" s="32">
        <v>8</v>
      </c>
      <c r="K23" s="32">
        <v>0</v>
      </c>
      <c r="L23" s="32"/>
      <c r="M23" s="32">
        <v>1</v>
      </c>
      <c r="N23" s="32">
        <v>0</v>
      </c>
      <c r="O23" s="32">
        <v>3</v>
      </c>
      <c r="P23" s="32">
        <v>0</v>
      </c>
      <c r="Q23" s="32">
        <v>1</v>
      </c>
      <c r="R23" s="32">
        <v>0</v>
      </c>
      <c r="S23" s="32"/>
      <c r="T23" s="32">
        <v>0</v>
      </c>
      <c r="U23" s="32">
        <v>0</v>
      </c>
      <c r="V23" s="32">
        <v>0</v>
      </c>
      <c r="W23" s="32">
        <v>0</v>
      </c>
      <c r="X23" s="32">
        <v>1</v>
      </c>
      <c r="Y23" s="32">
        <v>0</v>
      </c>
      <c r="Z23" s="32"/>
      <c r="AA23" s="32">
        <v>10</v>
      </c>
      <c r="AB23" s="32">
        <v>22</v>
      </c>
      <c r="AC23" s="33">
        <f t="shared" si="12"/>
        <v>32</v>
      </c>
      <c r="AD23" s="29"/>
      <c r="AE23" s="168"/>
      <c r="AF23" s="168"/>
      <c r="AG23" s="168"/>
      <c r="AH23" s="168"/>
      <c r="AI23" s="168"/>
      <c r="AJ23" s="168"/>
      <c r="AK23" s="168"/>
      <c r="AL23" s="168"/>
      <c r="AM23" s="168"/>
      <c r="AN23" s="168"/>
      <c r="AO23" s="168"/>
      <c r="AP23" s="168"/>
      <c r="AQ23" s="168"/>
      <c r="AR23" s="168"/>
      <c r="AS23" s="168"/>
      <c r="AT23" s="168"/>
      <c r="AU23" s="168"/>
      <c r="AV23" s="168"/>
      <c r="AW23" s="168"/>
      <c r="AX23" s="168"/>
      <c r="AY23" s="168"/>
      <c r="AZ23" s="169"/>
      <c r="BA23" s="170"/>
      <c r="BB23" s="170"/>
      <c r="BC23" s="168"/>
      <c r="BD23" s="168"/>
      <c r="BE23" s="168"/>
      <c r="BF23" s="168"/>
      <c r="BG23" s="168"/>
      <c r="BH23" s="168"/>
      <c r="BI23" s="168"/>
      <c r="BJ23" s="168"/>
      <c r="BK23" s="168"/>
      <c r="BL23" s="168"/>
      <c r="BM23" s="168"/>
      <c r="BN23" s="168"/>
      <c r="BO23" s="168"/>
      <c r="BP23" s="168"/>
      <c r="BQ23" s="168"/>
      <c r="BR23" s="168"/>
      <c r="BS23" s="168"/>
      <c r="BT23" s="168"/>
      <c r="BU23" s="168"/>
      <c r="BV23" s="168"/>
      <c r="BW23" s="168"/>
      <c r="BX23" s="168"/>
      <c r="BY23" s="168"/>
      <c r="BZ23" s="168"/>
      <c r="CA23" s="168"/>
      <c r="CB23" s="168"/>
      <c r="CC23" s="168"/>
      <c r="CD23" s="168"/>
      <c r="CE23" s="168"/>
      <c r="CF23" s="168"/>
      <c r="CG23" s="168"/>
      <c r="CH23" s="168"/>
      <c r="CI23" s="168"/>
      <c r="CJ23" s="168"/>
      <c r="CK23" s="168"/>
      <c r="CL23" s="168"/>
      <c r="CM23" s="168"/>
      <c r="CN23" s="168"/>
      <c r="CO23" s="168"/>
      <c r="CP23" s="168"/>
      <c r="CQ23" s="168"/>
      <c r="CR23" s="168"/>
      <c r="CS23" s="168"/>
      <c r="CT23" s="168"/>
    </row>
    <row r="24" spans="1:98" ht="15" customHeight="1">
      <c r="A24" s="6"/>
      <c r="B24" s="6"/>
      <c r="C24" s="6"/>
      <c r="D24" s="1789">
        <v>1403</v>
      </c>
      <c r="E24" s="37" t="s">
        <v>38</v>
      </c>
      <c r="F24" s="38"/>
      <c r="G24" s="23">
        <f>SUM(G25:G27)</f>
        <v>4</v>
      </c>
      <c r="H24" s="23">
        <f>SUM(H25:H27)</f>
        <v>0</v>
      </c>
      <c r="I24" s="23">
        <v>0</v>
      </c>
      <c r="J24" s="23">
        <f>SUM(J25:J27)</f>
        <v>128</v>
      </c>
      <c r="K24" s="23">
        <f>SUM(K25:K27)</f>
        <v>39</v>
      </c>
      <c r="L24" s="23"/>
      <c r="M24" s="23">
        <f t="shared" ref="M24:R24" si="13">SUM(M25:M27)</f>
        <v>10</v>
      </c>
      <c r="N24" s="23">
        <f t="shared" si="13"/>
        <v>1</v>
      </c>
      <c r="O24" s="23">
        <f t="shared" si="13"/>
        <v>11</v>
      </c>
      <c r="P24" s="23">
        <f t="shared" si="13"/>
        <v>2</v>
      </c>
      <c r="Q24" s="23">
        <f t="shared" si="13"/>
        <v>14</v>
      </c>
      <c r="R24" s="23">
        <f t="shared" si="13"/>
        <v>2</v>
      </c>
      <c r="S24" s="23"/>
      <c r="T24" s="23">
        <f t="shared" ref="T24:Y24" si="14">SUM(T25:T27)</f>
        <v>13</v>
      </c>
      <c r="U24" s="23">
        <f t="shared" si="14"/>
        <v>0</v>
      </c>
      <c r="V24" s="23">
        <f t="shared" si="14"/>
        <v>2</v>
      </c>
      <c r="W24" s="23">
        <f t="shared" si="14"/>
        <v>1</v>
      </c>
      <c r="X24" s="23">
        <f t="shared" si="14"/>
        <v>2</v>
      </c>
      <c r="Y24" s="23">
        <f t="shared" si="14"/>
        <v>0</v>
      </c>
      <c r="Z24" s="23"/>
      <c r="AA24" s="23">
        <f>SUM(AA25:AA27)</f>
        <v>75</v>
      </c>
      <c r="AB24" s="23">
        <f>SUM(AB25:AB27)</f>
        <v>154</v>
      </c>
      <c r="AC24" s="39">
        <f>SUM(AA24:AB24)</f>
        <v>229</v>
      </c>
      <c r="AD24" s="29"/>
      <c r="AE24" s="168"/>
      <c r="AF24" s="168"/>
      <c r="AG24" s="168"/>
      <c r="AH24" s="168"/>
      <c r="AI24" s="168"/>
      <c r="AJ24" s="168"/>
      <c r="AK24" s="168"/>
      <c r="AL24" s="168"/>
      <c r="AM24" s="168"/>
      <c r="AN24" s="168"/>
      <c r="AO24" s="168"/>
      <c r="AP24" s="168"/>
      <c r="AQ24" s="168"/>
      <c r="AR24" s="168"/>
      <c r="AS24" s="168"/>
      <c r="AT24" s="168"/>
      <c r="AU24" s="168"/>
      <c r="AV24" s="168"/>
      <c r="AW24" s="168"/>
      <c r="AX24" s="168"/>
      <c r="AY24" s="168"/>
      <c r="AZ24" s="169"/>
      <c r="BA24" s="170"/>
      <c r="BB24" s="170"/>
      <c r="BC24" s="168"/>
      <c r="BD24" s="168"/>
      <c r="BE24" s="168"/>
      <c r="BF24" s="168"/>
      <c r="BG24" s="168"/>
      <c r="BH24" s="168"/>
      <c r="BI24" s="168"/>
      <c r="BJ24" s="168"/>
      <c r="BK24" s="168"/>
      <c r="BL24" s="168"/>
      <c r="BM24" s="168"/>
      <c r="BN24" s="168"/>
      <c r="BO24" s="168"/>
      <c r="BP24" s="168"/>
      <c r="BQ24" s="168"/>
      <c r="BR24" s="168"/>
      <c r="BS24" s="168"/>
      <c r="BT24" s="168"/>
      <c r="BU24" s="168"/>
      <c r="BV24" s="168"/>
      <c r="BW24" s="168"/>
      <c r="BX24" s="168"/>
      <c r="BY24" s="168"/>
      <c r="BZ24" s="168"/>
      <c r="CA24" s="168"/>
      <c r="CB24" s="168"/>
      <c r="CC24" s="168"/>
      <c r="CD24" s="168"/>
      <c r="CE24" s="168"/>
      <c r="CF24" s="168"/>
      <c r="CG24" s="168"/>
      <c r="CH24" s="168"/>
      <c r="CI24" s="168"/>
      <c r="CJ24" s="168"/>
      <c r="CK24" s="168"/>
      <c r="CL24" s="168"/>
      <c r="CM24" s="168"/>
      <c r="CN24" s="168"/>
      <c r="CO24" s="168"/>
      <c r="CP24" s="168"/>
      <c r="CQ24" s="168"/>
      <c r="CR24" s="168"/>
      <c r="CS24" s="168"/>
      <c r="CT24" s="168"/>
    </row>
    <row r="25" spans="1:98" s="42" customFormat="1" ht="15" customHeight="1">
      <c r="A25" s="6">
        <v>3</v>
      </c>
      <c r="B25" s="6">
        <v>5</v>
      </c>
      <c r="C25" s="6">
        <v>11</v>
      </c>
      <c r="D25" s="1790"/>
      <c r="E25" s="36" t="s">
        <v>39</v>
      </c>
      <c r="F25" s="26"/>
      <c r="G25" s="32">
        <v>3</v>
      </c>
      <c r="H25" s="32">
        <v>0</v>
      </c>
      <c r="I25" s="32">
        <v>0</v>
      </c>
      <c r="J25" s="32">
        <v>83</v>
      </c>
      <c r="K25" s="32">
        <v>7</v>
      </c>
      <c r="L25" s="32"/>
      <c r="M25" s="32">
        <v>2</v>
      </c>
      <c r="N25" s="32">
        <v>1</v>
      </c>
      <c r="O25" s="32">
        <v>9</v>
      </c>
      <c r="P25" s="32">
        <v>0</v>
      </c>
      <c r="Q25" s="32">
        <v>10</v>
      </c>
      <c r="R25" s="32">
        <v>0</v>
      </c>
      <c r="S25" s="32"/>
      <c r="T25" s="32">
        <v>5</v>
      </c>
      <c r="U25" s="32">
        <v>0</v>
      </c>
      <c r="V25" s="32">
        <v>1</v>
      </c>
      <c r="W25" s="32">
        <v>0</v>
      </c>
      <c r="X25" s="32">
        <v>2</v>
      </c>
      <c r="Y25" s="32">
        <v>0</v>
      </c>
      <c r="Z25" s="32"/>
      <c r="AA25" s="32">
        <v>39</v>
      </c>
      <c r="AB25" s="32">
        <v>84</v>
      </c>
      <c r="AC25" s="33">
        <f t="shared" ref="AC25:AC27" si="15">SUM(AA25:AB25)</f>
        <v>123</v>
      </c>
      <c r="AD25" s="29"/>
      <c r="AE25" s="168"/>
      <c r="AF25" s="168"/>
      <c r="AG25" s="168"/>
      <c r="AH25" s="168"/>
      <c r="AI25" s="168"/>
      <c r="AJ25" s="168"/>
      <c r="AK25" s="168"/>
      <c r="AL25" s="168"/>
      <c r="AM25" s="168"/>
      <c r="AN25" s="168"/>
      <c r="AO25" s="168"/>
      <c r="AP25" s="168"/>
      <c r="AQ25" s="168"/>
      <c r="AR25" s="168"/>
      <c r="AS25" s="168"/>
      <c r="AT25" s="168"/>
      <c r="AU25" s="168"/>
      <c r="AV25" s="168"/>
      <c r="AW25" s="168"/>
      <c r="AX25" s="168"/>
      <c r="AY25" s="168"/>
      <c r="AZ25" s="169"/>
      <c r="BA25" s="170"/>
      <c r="BB25" s="170"/>
      <c r="BC25" s="168"/>
      <c r="BD25" s="168"/>
      <c r="BE25" s="168"/>
      <c r="BF25" s="168"/>
      <c r="BG25" s="168"/>
      <c r="BH25" s="168"/>
      <c r="BI25" s="168"/>
      <c r="BJ25" s="168"/>
      <c r="BK25" s="168"/>
      <c r="BL25" s="168"/>
      <c r="BM25" s="168"/>
      <c r="BN25" s="168"/>
      <c r="BO25" s="168"/>
      <c r="BP25" s="168"/>
      <c r="BQ25" s="168"/>
      <c r="BR25" s="168"/>
      <c r="BS25" s="168"/>
      <c r="BT25" s="168"/>
      <c r="BU25" s="168"/>
      <c r="BV25" s="168"/>
      <c r="BW25" s="168"/>
      <c r="BX25" s="168"/>
      <c r="BY25" s="168"/>
      <c r="BZ25" s="168"/>
      <c r="CA25" s="168"/>
      <c r="CB25" s="168"/>
      <c r="CC25" s="168"/>
      <c r="CD25" s="168"/>
      <c r="CE25" s="168"/>
      <c r="CF25" s="168"/>
      <c r="CG25" s="168"/>
      <c r="CH25" s="168"/>
      <c r="CI25" s="168"/>
      <c r="CJ25" s="168"/>
      <c r="CK25" s="168"/>
      <c r="CL25" s="168"/>
      <c r="CM25" s="168"/>
      <c r="CN25" s="168"/>
      <c r="CO25" s="168"/>
      <c r="CP25" s="168"/>
      <c r="CQ25" s="168"/>
      <c r="CR25" s="168"/>
      <c r="CS25" s="168"/>
      <c r="CT25" s="168"/>
    </row>
    <row r="26" spans="1:98" s="42" customFormat="1" ht="15" customHeight="1">
      <c r="A26" s="6">
        <v>3</v>
      </c>
      <c r="B26" s="6">
        <v>5</v>
      </c>
      <c r="C26" s="6">
        <v>8</v>
      </c>
      <c r="D26" s="1790"/>
      <c r="E26" s="36" t="s">
        <v>40</v>
      </c>
      <c r="F26" s="26"/>
      <c r="G26" s="32">
        <v>1</v>
      </c>
      <c r="H26" s="32">
        <v>0</v>
      </c>
      <c r="I26" s="32">
        <v>0</v>
      </c>
      <c r="J26" s="32">
        <v>23</v>
      </c>
      <c r="K26" s="32">
        <v>19</v>
      </c>
      <c r="L26" s="32"/>
      <c r="M26" s="32">
        <v>1</v>
      </c>
      <c r="N26" s="32">
        <v>0</v>
      </c>
      <c r="O26" s="32">
        <v>0</v>
      </c>
      <c r="P26" s="32">
        <v>1</v>
      </c>
      <c r="Q26" s="32">
        <v>1</v>
      </c>
      <c r="R26" s="32">
        <v>2</v>
      </c>
      <c r="S26" s="32"/>
      <c r="T26" s="32">
        <v>5</v>
      </c>
      <c r="U26" s="32">
        <v>0</v>
      </c>
      <c r="V26" s="32">
        <v>0</v>
      </c>
      <c r="W26" s="32">
        <v>1</v>
      </c>
      <c r="X26" s="32">
        <v>0</v>
      </c>
      <c r="Y26" s="32">
        <v>0</v>
      </c>
      <c r="Z26" s="32"/>
      <c r="AA26" s="32">
        <v>18</v>
      </c>
      <c r="AB26" s="32">
        <v>36</v>
      </c>
      <c r="AC26" s="33">
        <f t="shared" si="15"/>
        <v>54</v>
      </c>
      <c r="AD26" s="29"/>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9"/>
      <c r="BA26" s="170"/>
      <c r="BB26" s="170"/>
      <c r="BC26" s="168"/>
      <c r="BD26" s="168"/>
      <c r="BE26" s="168"/>
      <c r="BF26" s="168"/>
      <c r="BG26" s="168"/>
      <c r="BH26" s="168"/>
      <c r="BI26" s="168"/>
      <c r="BJ26" s="168"/>
      <c r="BK26" s="168"/>
      <c r="BL26" s="168"/>
      <c r="BM26" s="168"/>
      <c r="BN26" s="168"/>
      <c r="BO26" s="168"/>
      <c r="BP26" s="168"/>
      <c r="BQ26" s="168"/>
      <c r="BR26" s="168"/>
      <c r="BS26" s="168"/>
      <c r="BT26" s="168"/>
      <c r="BU26" s="168"/>
      <c r="BV26" s="168"/>
      <c r="BW26" s="168"/>
      <c r="BX26" s="168"/>
      <c r="BY26" s="168"/>
      <c r="BZ26" s="168"/>
      <c r="CA26" s="168"/>
      <c r="CB26" s="168"/>
      <c r="CC26" s="168"/>
      <c r="CD26" s="168"/>
      <c r="CE26" s="168"/>
      <c r="CF26" s="168"/>
      <c r="CG26" s="168"/>
      <c r="CH26" s="168"/>
      <c r="CI26" s="168"/>
      <c r="CJ26" s="168"/>
      <c r="CK26" s="168"/>
      <c r="CL26" s="168"/>
      <c r="CM26" s="168"/>
      <c r="CN26" s="168"/>
      <c r="CO26" s="168"/>
      <c r="CP26" s="168"/>
      <c r="CQ26" s="168"/>
      <c r="CR26" s="168"/>
      <c r="CS26" s="168"/>
      <c r="CT26" s="168"/>
    </row>
    <row r="27" spans="1:98" s="42" customFormat="1" ht="15" customHeight="1">
      <c r="A27" s="6">
        <v>3</v>
      </c>
      <c r="B27" s="6">
        <v>5</v>
      </c>
      <c r="C27" s="6">
        <v>10</v>
      </c>
      <c r="D27" s="1790"/>
      <c r="E27" s="36" t="s">
        <v>41</v>
      </c>
      <c r="F27" s="26"/>
      <c r="G27" s="32">
        <v>0</v>
      </c>
      <c r="H27" s="32">
        <v>0</v>
      </c>
      <c r="I27" s="32">
        <v>0</v>
      </c>
      <c r="J27" s="32">
        <v>22</v>
      </c>
      <c r="K27" s="32">
        <v>13</v>
      </c>
      <c r="L27" s="32"/>
      <c r="M27" s="32">
        <v>7</v>
      </c>
      <c r="N27" s="32">
        <v>0</v>
      </c>
      <c r="O27" s="32">
        <v>2</v>
      </c>
      <c r="P27" s="32">
        <v>1</v>
      </c>
      <c r="Q27" s="32">
        <v>3</v>
      </c>
      <c r="R27" s="32">
        <v>0</v>
      </c>
      <c r="S27" s="32"/>
      <c r="T27" s="32">
        <v>3</v>
      </c>
      <c r="U27" s="32">
        <v>0</v>
      </c>
      <c r="V27" s="32">
        <v>1</v>
      </c>
      <c r="W27" s="32">
        <v>0</v>
      </c>
      <c r="X27" s="32">
        <v>0</v>
      </c>
      <c r="Y27" s="32">
        <v>0</v>
      </c>
      <c r="Z27" s="32"/>
      <c r="AA27" s="32">
        <v>18</v>
      </c>
      <c r="AB27" s="32">
        <v>34</v>
      </c>
      <c r="AC27" s="33">
        <f t="shared" si="15"/>
        <v>52</v>
      </c>
      <c r="AD27" s="29"/>
      <c r="AE27" s="168"/>
      <c r="AF27" s="168"/>
      <c r="AG27" s="168"/>
      <c r="AH27" s="168"/>
      <c r="AI27" s="168"/>
      <c r="AJ27" s="168"/>
      <c r="AK27" s="168"/>
      <c r="AL27" s="168"/>
      <c r="AM27" s="168"/>
      <c r="AN27" s="168"/>
      <c r="AO27" s="168"/>
      <c r="AP27" s="168"/>
      <c r="AQ27" s="168"/>
      <c r="AR27" s="168"/>
      <c r="AS27" s="168"/>
      <c r="AT27" s="168"/>
      <c r="AU27" s="168"/>
      <c r="AV27" s="168"/>
      <c r="AW27" s="168"/>
      <c r="AX27" s="168"/>
      <c r="AY27" s="168"/>
      <c r="AZ27" s="169"/>
      <c r="BA27" s="170"/>
      <c r="BB27" s="170"/>
      <c r="BC27" s="168"/>
      <c r="BD27" s="168"/>
      <c r="BE27" s="168"/>
      <c r="BF27" s="168"/>
      <c r="BG27" s="168"/>
      <c r="BH27" s="168"/>
      <c r="BI27" s="168"/>
      <c r="BJ27" s="168"/>
      <c r="BK27" s="168"/>
      <c r="BL27" s="168"/>
      <c r="BM27" s="168"/>
      <c r="BN27" s="168"/>
      <c r="BO27" s="168"/>
      <c r="BP27" s="168"/>
      <c r="BQ27" s="168"/>
      <c r="BR27" s="168"/>
      <c r="BS27" s="168"/>
      <c r="BT27" s="168"/>
      <c r="BU27" s="168"/>
      <c r="BV27" s="168"/>
      <c r="BW27" s="168"/>
      <c r="BX27" s="168"/>
      <c r="BY27" s="168"/>
      <c r="BZ27" s="168"/>
      <c r="CA27" s="168"/>
      <c r="CB27" s="168"/>
      <c r="CC27" s="168"/>
      <c r="CD27" s="168"/>
      <c r="CE27" s="168"/>
      <c r="CF27" s="168"/>
      <c r="CG27" s="168"/>
      <c r="CH27" s="168"/>
      <c r="CI27" s="168"/>
      <c r="CJ27" s="168"/>
      <c r="CK27" s="168"/>
      <c r="CL27" s="168"/>
      <c r="CM27" s="168"/>
      <c r="CN27" s="168"/>
      <c r="CO27" s="168"/>
      <c r="CP27" s="168"/>
      <c r="CQ27" s="168"/>
      <c r="CR27" s="168"/>
      <c r="CS27" s="168"/>
      <c r="CT27" s="168"/>
    </row>
    <row r="28" spans="1:98" ht="15" customHeight="1">
      <c r="A28" s="6"/>
      <c r="B28" s="6"/>
      <c r="C28" s="6"/>
      <c r="D28" s="1784">
        <v>1404</v>
      </c>
      <c r="E28" s="37" t="s">
        <v>42</v>
      </c>
      <c r="F28" s="38"/>
      <c r="G28" s="23">
        <f>SUM(G29:G30)</f>
        <v>7</v>
      </c>
      <c r="H28" s="23">
        <f>SUM(H29:H30)</f>
        <v>0</v>
      </c>
      <c r="I28" s="23">
        <v>0</v>
      </c>
      <c r="J28" s="23">
        <f>SUM(J29:J30)</f>
        <v>84</v>
      </c>
      <c r="K28" s="23">
        <f>SUM(K29:K30)</f>
        <v>37</v>
      </c>
      <c r="L28" s="23"/>
      <c r="M28" s="23">
        <f t="shared" ref="M28:R28" si="16">SUM(M29:M30)</f>
        <v>2</v>
      </c>
      <c r="N28" s="23">
        <f t="shared" si="16"/>
        <v>3</v>
      </c>
      <c r="O28" s="23">
        <f t="shared" si="16"/>
        <v>5</v>
      </c>
      <c r="P28" s="23">
        <f t="shared" si="16"/>
        <v>3</v>
      </c>
      <c r="Q28" s="23">
        <f t="shared" si="16"/>
        <v>18</v>
      </c>
      <c r="R28" s="23">
        <f t="shared" si="16"/>
        <v>7</v>
      </c>
      <c r="S28" s="23"/>
      <c r="T28" s="23">
        <f t="shared" ref="T28:Y28" si="17">SUM(T29:T30)</f>
        <v>18</v>
      </c>
      <c r="U28" s="23">
        <f t="shared" si="17"/>
        <v>4</v>
      </c>
      <c r="V28" s="23">
        <f t="shared" si="17"/>
        <v>20</v>
      </c>
      <c r="W28" s="23">
        <f t="shared" si="17"/>
        <v>2</v>
      </c>
      <c r="X28" s="23">
        <f t="shared" si="17"/>
        <v>13</v>
      </c>
      <c r="Y28" s="23">
        <f t="shared" si="17"/>
        <v>1</v>
      </c>
      <c r="Z28" s="23"/>
      <c r="AA28" s="23">
        <f>SUM(AA29:AA30)</f>
        <v>176</v>
      </c>
      <c r="AB28" s="23">
        <f>SUM(AB29:AB30)</f>
        <v>48</v>
      </c>
      <c r="AC28" s="39">
        <f>SUM(AA28:AB28)</f>
        <v>224</v>
      </c>
      <c r="AD28" s="29"/>
      <c r="AE28" s="168"/>
      <c r="AF28" s="168"/>
      <c r="AG28" s="168"/>
      <c r="AH28" s="168"/>
      <c r="AI28" s="168"/>
      <c r="AJ28" s="168"/>
      <c r="AK28" s="168"/>
      <c r="AL28" s="168"/>
      <c r="AM28" s="168"/>
      <c r="AN28" s="168"/>
      <c r="AO28" s="168"/>
      <c r="AP28" s="168"/>
      <c r="AQ28" s="168"/>
      <c r="AR28" s="168"/>
      <c r="AS28" s="168"/>
      <c r="AT28" s="168"/>
      <c r="AU28" s="168"/>
      <c r="AV28" s="168"/>
      <c r="AW28" s="168"/>
      <c r="AX28" s="168"/>
      <c r="AY28" s="168"/>
      <c r="AZ28" s="169"/>
      <c r="BA28" s="170"/>
      <c r="BB28" s="170"/>
      <c r="BC28" s="168"/>
      <c r="BD28" s="168"/>
      <c r="BE28" s="168"/>
      <c r="BF28" s="168"/>
      <c r="BG28" s="168"/>
      <c r="BH28" s="168"/>
      <c r="BI28" s="168"/>
      <c r="BJ28" s="168"/>
      <c r="BK28" s="168"/>
      <c r="BL28" s="168"/>
      <c r="BM28" s="168"/>
      <c r="BN28" s="168"/>
      <c r="BO28" s="168"/>
      <c r="BP28" s="168"/>
      <c r="BQ28" s="168"/>
      <c r="BR28" s="168"/>
      <c r="BS28" s="168"/>
      <c r="BT28" s="168"/>
      <c r="BU28" s="168"/>
      <c r="BV28" s="168"/>
      <c r="BW28" s="168"/>
      <c r="BX28" s="168"/>
      <c r="BY28" s="168"/>
      <c r="BZ28" s="168"/>
      <c r="CA28" s="168"/>
      <c r="CB28" s="168"/>
      <c r="CC28" s="168"/>
      <c r="CD28" s="168"/>
      <c r="CE28" s="168"/>
      <c r="CF28" s="168"/>
      <c r="CG28" s="168"/>
      <c r="CH28" s="168"/>
      <c r="CI28" s="168"/>
      <c r="CJ28" s="168"/>
      <c r="CK28" s="168"/>
      <c r="CL28" s="168"/>
      <c r="CM28" s="168"/>
      <c r="CN28" s="168"/>
      <c r="CO28" s="168"/>
      <c r="CP28" s="168"/>
      <c r="CQ28" s="168"/>
      <c r="CR28" s="168"/>
      <c r="CS28" s="168"/>
      <c r="CT28" s="168"/>
    </row>
    <row r="29" spans="1:98" ht="15" customHeight="1">
      <c r="A29" s="6">
        <v>4</v>
      </c>
      <c r="B29" s="6">
        <v>6</v>
      </c>
      <c r="C29" s="6">
        <v>11</v>
      </c>
      <c r="D29" s="1785"/>
      <c r="E29" s="31" t="s">
        <v>43</v>
      </c>
      <c r="F29" s="26"/>
      <c r="G29" s="32">
        <v>5</v>
      </c>
      <c r="H29" s="32">
        <v>0</v>
      </c>
      <c r="I29" s="32">
        <v>0</v>
      </c>
      <c r="J29" s="32">
        <v>29</v>
      </c>
      <c r="K29" s="32">
        <v>11</v>
      </c>
      <c r="L29" s="32"/>
      <c r="M29" s="32">
        <v>1</v>
      </c>
      <c r="N29" s="32">
        <v>3</v>
      </c>
      <c r="O29" s="32">
        <v>2</v>
      </c>
      <c r="P29" s="32">
        <v>2</v>
      </c>
      <c r="Q29" s="32">
        <v>9</v>
      </c>
      <c r="R29" s="32">
        <v>2</v>
      </c>
      <c r="S29" s="32"/>
      <c r="T29" s="32">
        <v>13</v>
      </c>
      <c r="U29" s="32">
        <v>3</v>
      </c>
      <c r="V29" s="32">
        <v>13</v>
      </c>
      <c r="W29" s="32">
        <v>1</v>
      </c>
      <c r="X29" s="32">
        <v>8</v>
      </c>
      <c r="Y29" s="32">
        <v>1</v>
      </c>
      <c r="Z29" s="32"/>
      <c r="AA29" s="32">
        <v>86</v>
      </c>
      <c r="AB29" s="32">
        <v>16</v>
      </c>
      <c r="AC29" s="33">
        <f t="shared" ref="AC29:AC30" si="18">SUM(AA29:AB29)</f>
        <v>102</v>
      </c>
      <c r="AD29" s="29"/>
      <c r="AZ29" s="34"/>
      <c r="BA29" s="35"/>
      <c r="BB29" s="35"/>
    </row>
    <row r="30" spans="1:98" ht="15" customHeight="1">
      <c r="A30" s="6">
        <v>4</v>
      </c>
      <c r="B30" s="6">
        <v>6</v>
      </c>
      <c r="C30" s="6">
        <v>11</v>
      </c>
      <c r="D30" s="1785"/>
      <c r="E30" s="31" t="s">
        <v>44</v>
      </c>
      <c r="F30" s="26"/>
      <c r="G30" s="32">
        <v>2</v>
      </c>
      <c r="H30" s="32">
        <v>0</v>
      </c>
      <c r="I30" s="32">
        <v>0</v>
      </c>
      <c r="J30" s="32">
        <v>55</v>
      </c>
      <c r="K30" s="32">
        <v>26</v>
      </c>
      <c r="L30" s="32"/>
      <c r="M30" s="32">
        <v>1</v>
      </c>
      <c r="N30" s="32">
        <v>0</v>
      </c>
      <c r="O30" s="32">
        <v>3</v>
      </c>
      <c r="P30" s="32">
        <v>1</v>
      </c>
      <c r="Q30" s="32">
        <v>9</v>
      </c>
      <c r="R30" s="32">
        <v>5</v>
      </c>
      <c r="S30" s="32"/>
      <c r="T30" s="32">
        <v>5</v>
      </c>
      <c r="U30" s="32">
        <v>1</v>
      </c>
      <c r="V30" s="32">
        <v>7</v>
      </c>
      <c r="W30" s="32">
        <v>1</v>
      </c>
      <c r="X30" s="32">
        <v>5</v>
      </c>
      <c r="Y30" s="32">
        <v>0</v>
      </c>
      <c r="Z30" s="32"/>
      <c r="AA30" s="32">
        <v>90</v>
      </c>
      <c r="AB30" s="32">
        <v>32</v>
      </c>
      <c r="AC30" s="33">
        <f t="shared" si="18"/>
        <v>122</v>
      </c>
      <c r="AD30" s="29"/>
      <c r="AZ30" s="34"/>
      <c r="BA30" s="35"/>
      <c r="BB30" s="35"/>
    </row>
    <row r="31" spans="1:98" ht="15" customHeight="1">
      <c r="A31" s="6"/>
      <c r="B31" s="6"/>
      <c r="C31" s="6"/>
      <c r="D31" s="1789">
        <v>1405</v>
      </c>
      <c r="E31" s="43" t="s">
        <v>45</v>
      </c>
      <c r="F31" s="21"/>
      <c r="G31" s="23">
        <f>SUM(G32:G35)</f>
        <v>8</v>
      </c>
      <c r="H31" s="23">
        <f t="shared" ref="H31:Y31" si="19">SUM(H32:H35)</f>
        <v>0</v>
      </c>
      <c r="I31" s="23"/>
      <c r="J31" s="23">
        <f t="shared" si="19"/>
        <v>186</v>
      </c>
      <c r="K31" s="23">
        <f t="shared" si="19"/>
        <v>67</v>
      </c>
      <c r="L31" s="23"/>
      <c r="M31" s="23">
        <f t="shared" si="19"/>
        <v>7</v>
      </c>
      <c r="N31" s="23">
        <f t="shared" si="19"/>
        <v>12</v>
      </c>
      <c r="O31" s="23">
        <f t="shared" si="19"/>
        <v>12</v>
      </c>
      <c r="P31" s="23">
        <f t="shared" si="19"/>
        <v>8</v>
      </c>
      <c r="Q31" s="23">
        <f t="shared" si="19"/>
        <v>26</v>
      </c>
      <c r="R31" s="23">
        <f t="shared" si="19"/>
        <v>12</v>
      </c>
      <c r="S31" s="23"/>
      <c r="T31" s="23">
        <f t="shared" si="19"/>
        <v>36</v>
      </c>
      <c r="U31" s="23">
        <f t="shared" si="19"/>
        <v>10</v>
      </c>
      <c r="V31" s="23">
        <f t="shared" si="19"/>
        <v>31</v>
      </c>
      <c r="W31" s="23">
        <f t="shared" si="19"/>
        <v>2</v>
      </c>
      <c r="X31" s="23">
        <f t="shared" si="19"/>
        <v>22</v>
      </c>
      <c r="Y31" s="23">
        <f t="shared" si="19"/>
        <v>0</v>
      </c>
      <c r="Z31" s="23"/>
      <c r="AA31" s="23">
        <f t="shared" ref="AA31:AB31" si="20">SUM(AA32:AA35)</f>
        <v>258</v>
      </c>
      <c r="AB31" s="23">
        <f t="shared" si="20"/>
        <v>181</v>
      </c>
      <c r="AC31" s="39">
        <f>SUM(AA31:AB31)</f>
        <v>439</v>
      </c>
      <c r="AD31" s="29"/>
      <c r="AZ31" s="34"/>
      <c r="BA31" s="35"/>
      <c r="BB31" s="35"/>
    </row>
    <row r="32" spans="1:98" ht="15" customHeight="1">
      <c r="A32" s="6">
        <v>5</v>
      </c>
      <c r="B32" s="6">
        <v>4</v>
      </c>
      <c r="C32" s="6">
        <v>8</v>
      </c>
      <c r="D32" s="1790"/>
      <c r="E32" s="31" t="s">
        <v>46</v>
      </c>
      <c r="F32" s="26"/>
      <c r="G32" s="32">
        <v>3</v>
      </c>
      <c r="H32" s="32">
        <v>0</v>
      </c>
      <c r="I32" s="32">
        <v>0</v>
      </c>
      <c r="J32" s="32">
        <v>29</v>
      </c>
      <c r="K32" s="32">
        <v>4</v>
      </c>
      <c r="L32" s="32"/>
      <c r="M32" s="32">
        <v>5</v>
      </c>
      <c r="N32" s="32">
        <v>5</v>
      </c>
      <c r="O32" s="32">
        <v>2</v>
      </c>
      <c r="P32" s="32">
        <v>2</v>
      </c>
      <c r="Q32" s="32">
        <v>5</v>
      </c>
      <c r="R32" s="32">
        <v>0</v>
      </c>
      <c r="S32" s="32"/>
      <c r="T32" s="32">
        <v>1</v>
      </c>
      <c r="U32" s="32">
        <v>0</v>
      </c>
      <c r="V32" s="32">
        <v>4</v>
      </c>
      <c r="W32" s="32">
        <v>1</v>
      </c>
      <c r="X32" s="32">
        <v>7</v>
      </c>
      <c r="Y32" s="32">
        <v>0</v>
      </c>
      <c r="Z32" s="32"/>
      <c r="AA32" s="32">
        <v>51</v>
      </c>
      <c r="AB32" s="32">
        <v>17</v>
      </c>
      <c r="AC32" s="33">
        <f t="shared" ref="AC32:AC35" si="21">SUM(AA32:AB32)</f>
        <v>68</v>
      </c>
      <c r="AD32" s="29"/>
      <c r="AZ32" s="34"/>
      <c r="BA32" s="35"/>
      <c r="BB32" s="35"/>
    </row>
    <row r="33" spans="1:54" ht="15" customHeight="1">
      <c r="A33" s="6">
        <v>5</v>
      </c>
      <c r="B33" s="6">
        <v>4</v>
      </c>
      <c r="C33" s="6">
        <v>8</v>
      </c>
      <c r="D33" s="1790"/>
      <c r="E33" s="31" t="s">
        <v>47</v>
      </c>
      <c r="F33" s="26"/>
      <c r="G33" s="32">
        <v>0</v>
      </c>
      <c r="H33" s="32">
        <v>0</v>
      </c>
      <c r="I33" s="32">
        <v>0</v>
      </c>
      <c r="J33" s="32">
        <v>52</v>
      </c>
      <c r="K33" s="32">
        <v>23</v>
      </c>
      <c r="L33" s="32"/>
      <c r="M33" s="32">
        <v>1</v>
      </c>
      <c r="N33" s="32">
        <v>1</v>
      </c>
      <c r="O33" s="32">
        <v>5</v>
      </c>
      <c r="P33" s="32">
        <v>3</v>
      </c>
      <c r="Q33" s="32">
        <v>9</v>
      </c>
      <c r="R33" s="32">
        <v>6</v>
      </c>
      <c r="S33" s="32"/>
      <c r="T33" s="32">
        <v>19</v>
      </c>
      <c r="U33" s="32">
        <v>7</v>
      </c>
      <c r="V33" s="32">
        <v>11</v>
      </c>
      <c r="W33" s="32">
        <v>1</v>
      </c>
      <c r="X33" s="32">
        <v>2</v>
      </c>
      <c r="Y33" s="32">
        <v>0</v>
      </c>
      <c r="Z33" s="32"/>
      <c r="AA33" s="32">
        <v>80</v>
      </c>
      <c r="AB33" s="32">
        <v>60</v>
      </c>
      <c r="AC33" s="33">
        <f t="shared" si="21"/>
        <v>140</v>
      </c>
      <c r="AD33" s="29"/>
      <c r="AE33" s="44"/>
      <c r="AF33" s="44"/>
      <c r="AG33" s="44"/>
      <c r="AH33" s="44"/>
      <c r="AI33" s="44"/>
      <c r="AJ33" s="44"/>
      <c r="AK33" s="44"/>
      <c r="AL33" s="44"/>
      <c r="AM33" s="44"/>
      <c r="AN33" s="44"/>
      <c r="AO33" s="44"/>
      <c r="AP33" s="44"/>
      <c r="AQ33" s="44"/>
      <c r="AR33" s="44"/>
      <c r="AS33" s="44"/>
      <c r="AT33" s="44"/>
      <c r="AU33" s="44"/>
      <c r="AV33" s="44"/>
      <c r="AW33" s="44"/>
      <c r="AZ33" s="34"/>
      <c r="BA33" s="35"/>
      <c r="BB33" s="35"/>
    </row>
    <row r="34" spans="1:54" ht="15" customHeight="1">
      <c r="A34" s="6">
        <v>5</v>
      </c>
      <c r="B34" s="6">
        <v>5</v>
      </c>
      <c r="C34" s="6">
        <v>11</v>
      </c>
      <c r="D34" s="1790"/>
      <c r="E34" s="31" t="s">
        <v>48</v>
      </c>
      <c r="F34" s="26"/>
      <c r="G34" s="32">
        <v>5</v>
      </c>
      <c r="H34" s="32">
        <v>0</v>
      </c>
      <c r="I34" s="32">
        <v>0</v>
      </c>
      <c r="J34" s="32">
        <v>103</v>
      </c>
      <c r="K34" s="32">
        <v>39</v>
      </c>
      <c r="L34" s="32"/>
      <c r="M34" s="32">
        <v>1</v>
      </c>
      <c r="N34" s="32">
        <v>6</v>
      </c>
      <c r="O34" s="32">
        <v>5</v>
      </c>
      <c r="P34" s="32">
        <v>3</v>
      </c>
      <c r="Q34" s="32">
        <v>11</v>
      </c>
      <c r="R34" s="32">
        <v>6</v>
      </c>
      <c r="S34" s="32"/>
      <c r="T34" s="32">
        <v>15</v>
      </c>
      <c r="U34" s="32">
        <v>3</v>
      </c>
      <c r="V34" s="32">
        <v>13</v>
      </c>
      <c r="W34" s="32">
        <v>0</v>
      </c>
      <c r="X34" s="32">
        <v>13</v>
      </c>
      <c r="Y34" s="32">
        <v>0</v>
      </c>
      <c r="Z34" s="32"/>
      <c r="AA34" s="32">
        <v>124</v>
      </c>
      <c r="AB34" s="32">
        <v>99</v>
      </c>
      <c r="AC34" s="33">
        <f t="shared" si="21"/>
        <v>223</v>
      </c>
      <c r="AD34" s="29"/>
      <c r="AE34" s="44"/>
      <c r="AF34" s="44"/>
      <c r="AG34" s="44"/>
      <c r="AH34" s="44"/>
      <c r="AI34" s="44"/>
      <c r="AJ34" s="44"/>
      <c r="AK34" s="44"/>
      <c r="AL34" s="44"/>
      <c r="AM34" s="44"/>
      <c r="AN34" s="44"/>
      <c r="AO34" s="44"/>
      <c r="AP34" s="44"/>
      <c r="AQ34" s="44"/>
      <c r="AR34" s="44"/>
      <c r="AS34" s="44"/>
      <c r="AT34" s="44"/>
      <c r="AU34" s="44"/>
      <c r="AV34" s="44"/>
      <c r="AW34" s="44"/>
      <c r="AZ34" s="34"/>
      <c r="BA34" s="35"/>
      <c r="BB34" s="35"/>
    </row>
    <row r="35" spans="1:54" ht="15" customHeight="1">
      <c r="A35" s="6">
        <v>5</v>
      </c>
      <c r="B35" s="6">
        <v>4</v>
      </c>
      <c r="C35" s="6">
        <v>8</v>
      </c>
      <c r="D35" s="1790"/>
      <c r="E35" s="36" t="s">
        <v>49</v>
      </c>
      <c r="F35" s="26"/>
      <c r="G35" s="32">
        <v>0</v>
      </c>
      <c r="H35" s="32">
        <v>0</v>
      </c>
      <c r="I35" s="32">
        <v>0</v>
      </c>
      <c r="J35" s="32">
        <v>2</v>
      </c>
      <c r="K35" s="32">
        <v>1</v>
      </c>
      <c r="L35" s="32"/>
      <c r="M35" s="32">
        <v>0</v>
      </c>
      <c r="N35" s="32">
        <v>0</v>
      </c>
      <c r="O35" s="32">
        <v>0</v>
      </c>
      <c r="P35" s="32">
        <v>0</v>
      </c>
      <c r="Q35" s="32">
        <v>1</v>
      </c>
      <c r="R35" s="32">
        <v>0</v>
      </c>
      <c r="S35" s="32"/>
      <c r="T35" s="32">
        <v>1</v>
      </c>
      <c r="U35" s="32">
        <v>0</v>
      </c>
      <c r="V35" s="32">
        <v>3</v>
      </c>
      <c r="W35" s="32">
        <v>0</v>
      </c>
      <c r="X35" s="32">
        <v>0</v>
      </c>
      <c r="Y35" s="32">
        <v>0</v>
      </c>
      <c r="Z35" s="32"/>
      <c r="AA35" s="32">
        <v>3</v>
      </c>
      <c r="AB35" s="32">
        <v>5</v>
      </c>
      <c r="AC35" s="33">
        <f t="shared" si="21"/>
        <v>8</v>
      </c>
      <c r="AD35" s="29"/>
      <c r="AE35" s="44"/>
      <c r="AF35" s="44"/>
      <c r="AG35" s="44"/>
      <c r="AH35" s="44"/>
      <c r="AI35" s="44"/>
      <c r="AJ35" s="44"/>
      <c r="AK35" s="44"/>
      <c r="AL35" s="44"/>
      <c r="AM35" s="44"/>
      <c r="AN35" s="44"/>
      <c r="AO35" s="44"/>
      <c r="AP35" s="44"/>
      <c r="AQ35" s="44"/>
      <c r="AR35" s="44"/>
      <c r="AS35" s="44"/>
      <c r="AT35" s="44"/>
      <c r="AU35" s="44"/>
      <c r="AV35" s="44"/>
      <c r="AW35" s="44"/>
      <c r="AZ35" s="34"/>
      <c r="BA35" s="35"/>
      <c r="BB35" s="35"/>
    </row>
    <row r="36" spans="1:54" ht="15" customHeight="1">
      <c r="A36" s="6"/>
      <c r="B36" s="6"/>
      <c r="C36" s="6"/>
      <c r="D36" s="1789">
        <v>1406</v>
      </c>
      <c r="E36" s="37" t="s">
        <v>50</v>
      </c>
      <c r="F36" s="38"/>
      <c r="G36" s="23">
        <f>SUM(G37:G40)</f>
        <v>22</v>
      </c>
      <c r="H36" s="23">
        <f>SUM(H37:H40)</f>
        <v>0</v>
      </c>
      <c r="I36" s="23">
        <v>0</v>
      </c>
      <c r="J36" s="23">
        <f>SUM(J37:J40)</f>
        <v>186</v>
      </c>
      <c r="K36" s="23">
        <f>SUM(K37:K40)</f>
        <v>37</v>
      </c>
      <c r="L36" s="23"/>
      <c r="M36" s="23">
        <f t="shared" ref="M36:R36" si="22">SUM(M37:M40)</f>
        <v>3</v>
      </c>
      <c r="N36" s="23">
        <f t="shared" si="22"/>
        <v>0</v>
      </c>
      <c r="O36" s="23">
        <f t="shared" si="22"/>
        <v>6</v>
      </c>
      <c r="P36" s="23">
        <f t="shared" si="22"/>
        <v>5</v>
      </c>
      <c r="Q36" s="23">
        <f t="shared" si="22"/>
        <v>17</v>
      </c>
      <c r="R36" s="23">
        <f t="shared" si="22"/>
        <v>5</v>
      </c>
      <c r="S36" s="23"/>
      <c r="T36" s="23">
        <f t="shared" ref="T36:Y36" si="23">SUM(T37:T40)</f>
        <v>19</v>
      </c>
      <c r="U36" s="23">
        <f t="shared" si="23"/>
        <v>2</v>
      </c>
      <c r="V36" s="23">
        <f t="shared" si="23"/>
        <v>24</v>
      </c>
      <c r="W36" s="23">
        <f t="shared" si="23"/>
        <v>0</v>
      </c>
      <c r="X36" s="23">
        <f t="shared" si="23"/>
        <v>20</v>
      </c>
      <c r="Y36" s="23">
        <f t="shared" si="23"/>
        <v>0</v>
      </c>
      <c r="Z36" s="23"/>
      <c r="AA36" s="23">
        <f>SUM(AA37:AA40)</f>
        <v>234</v>
      </c>
      <c r="AB36" s="23">
        <f>SUM(AB37:AB40)</f>
        <v>112</v>
      </c>
      <c r="AC36" s="39">
        <f>SUM(AA36:AB36)</f>
        <v>346</v>
      </c>
      <c r="AD36" s="29"/>
      <c r="AE36" s="44"/>
      <c r="AF36" s="44"/>
      <c r="AG36" s="44"/>
      <c r="AH36" s="44"/>
      <c r="AI36" s="44"/>
      <c r="AJ36" s="44"/>
      <c r="AK36" s="44"/>
      <c r="AL36" s="44"/>
      <c r="AM36" s="44"/>
      <c r="AN36" s="44"/>
      <c r="AO36" s="44"/>
      <c r="AP36" s="44"/>
      <c r="AQ36" s="44"/>
      <c r="AR36" s="44"/>
      <c r="AS36" s="44"/>
      <c r="AT36" s="44"/>
      <c r="AU36" s="44"/>
      <c r="AV36" s="44"/>
      <c r="AW36" s="44"/>
      <c r="AZ36" s="34"/>
      <c r="BA36" s="35"/>
      <c r="BB36" s="35"/>
    </row>
    <row r="37" spans="1:54" ht="15" customHeight="1">
      <c r="A37" s="6">
        <v>6</v>
      </c>
      <c r="B37" s="6">
        <v>2</v>
      </c>
      <c r="C37" s="6">
        <v>11</v>
      </c>
      <c r="D37" s="1790"/>
      <c r="E37" s="31" t="s">
        <v>51</v>
      </c>
      <c r="F37" s="26"/>
      <c r="G37" s="32">
        <v>1</v>
      </c>
      <c r="H37" s="32">
        <v>0</v>
      </c>
      <c r="I37" s="32">
        <v>0</v>
      </c>
      <c r="J37" s="32">
        <v>87</v>
      </c>
      <c r="K37" s="32">
        <v>27</v>
      </c>
      <c r="L37" s="32"/>
      <c r="M37" s="32">
        <v>3</v>
      </c>
      <c r="N37" s="32">
        <v>0</v>
      </c>
      <c r="O37" s="32">
        <v>2</v>
      </c>
      <c r="P37" s="32">
        <v>5</v>
      </c>
      <c r="Q37" s="32">
        <v>12</v>
      </c>
      <c r="R37" s="32">
        <v>4</v>
      </c>
      <c r="S37" s="32"/>
      <c r="T37" s="32">
        <v>10</v>
      </c>
      <c r="U37" s="32">
        <v>1</v>
      </c>
      <c r="V37" s="32">
        <v>18</v>
      </c>
      <c r="W37" s="32">
        <v>0</v>
      </c>
      <c r="X37" s="32">
        <v>8</v>
      </c>
      <c r="Y37" s="32">
        <v>0</v>
      </c>
      <c r="Z37" s="32"/>
      <c r="AA37" s="32">
        <v>124</v>
      </c>
      <c r="AB37" s="32">
        <v>54</v>
      </c>
      <c r="AC37" s="33">
        <f t="shared" ref="AC37:AC40" si="24">SUM(AA37:AB37)</f>
        <v>178</v>
      </c>
      <c r="AD37" s="29"/>
      <c r="AE37" s="44"/>
      <c r="AF37" s="44"/>
      <c r="AG37" s="44"/>
      <c r="AH37" s="44"/>
      <c r="AI37" s="44"/>
      <c r="AJ37" s="44"/>
      <c r="AK37" s="44"/>
      <c r="AL37" s="44"/>
      <c r="AM37" s="44"/>
      <c r="AN37" s="44"/>
      <c r="AO37" s="44"/>
      <c r="AP37" s="44"/>
      <c r="AQ37" s="44"/>
      <c r="AR37" s="44"/>
      <c r="AS37" s="44"/>
      <c r="AT37" s="44"/>
      <c r="AU37" s="44"/>
      <c r="AV37" s="44"/>
      <c r="AW37" s="44"/>
      <c r="AZ37" s="34"/>
      <c r="BA37" s="35"/>
      <c r="BB37" s="35"/>
    </row>
    <row r="38" spans="1:54" ht="15" customHeight="1">
      <c r="A38" s="6">
        <v>6</v>
      </c>
      <c r="B38" s="6">
        <v>2</v>
      </c>
      <c r="C38" s="6">
        <v>10</v>
      </c>
      <c r="D38" s="1790"/>
      <c r="E38" s="31" t="s">
        <v>52</v>
      </c>
      <c r="F38" s="26"/>
      <c r="G38" s="32">
        <v>10</v>
      </c>
      <c r="H38" s="32">
        <v>0</v>
      </c>
      <c r="I38" s="32">
        <v>0</v>
      </c>
      <c r="J38" s="32">
        <v>20</v>
      </c>
      <c r="K38" s="32">
        <v>10</v>
      </c>
      <c r="L38" s="32"/>
      <c r="M38" s="32">
        <v>0</v>
      </c>
      <c r="N38" s="32">
        <v>0</v>
      </c>
      <c r="O38" s="32">
        <v>3</v>
      </c>
      <c r="P38" s="32">
        <v>0</v>
      </c>
      <c r="Q38" s="32">
        <v>5</v>
      </c>
      <c r="R38" s="32">
        <v>0</v>
      </c>
      <c r="S38" s="32"/>
      <c r="T38" s="32">
        <v>7</v>
      </c>
      <c r="U38" s="32">
        <v>1</v>
      </c>
      <c r="V38" s="32">
        <v>5</v>
      </c>
      <c r="W38" s="32">
        <v>0</v>
      </c>
      <c r="X38" s="32">
        <v>8</v>
      </c>
      <c r="Y38" s="32">
        <v>0</v>
      </c>
      <c r="Z38" s="32"/>
      <c r="AA38" s="32">
        <v>45</v>
      </c>
      <c r="AB38" s="32">
        <v>24</v>
      </c>
      <c r="AC38" s="33">
        <f t="shared" si="24"/>
        <v>69</v>
      </c>
      <c r="AD38" s="29"/>
      <c r="AE38" s="44"/>
      <c r="AF38" s="44"/>
      <c r="AG38" s="44"/>
      <c r="AH38" s="44"/>
      <c r="AI38" s="44"/>
      <c r="AJ38" s="44"/>
      <c r="AK38" s="44"/>
      <c r="AL38" s="44"/>
      <c r="AM38" s="44"/>
      <c r="AN38" s="44"/>
      <c r="AO38" s="44"/>
      <c r="AP38" s="44"/>
      <c r="AQ38" s="44"/>
      <c r="AR38" s="44"/>
      <c r="AS38" s="44"/>
      <c r="AT38" s="44"/>
      <c r="AU38" s="44"/>
      <c r="AV38" s="44"/>
      <c r="AW38" s="44"/>
      <c r="AZ38" s="34"/>
      <c r="BA38" s="35"/>
      <c r="BB38" s="35"/>
    </row>
    <row r="39" spans="1:54" ht="15" customHeight="1">
      <c r="A39" s="6">
        <v>6</v>
      </c>
      <c r="B39" s="6">
        <v>2</v>
      </c>
      <c r="C39" s="6">
        <v>10</v>
      </c>
      <c r="D39" s="1790"/>
      <c r="E39" s="31" t="s">
        <v>53</v>
      </c>
      <c r="F39" s="26"/>
      <c r="G39" s="32">
        <v>1</v>
      </c>
      <c r="H39" s="32">
        <v>0</v>
      </c>
      <c r="I39" s="32">
        <v>0</v>
      </c>
      <c r="J39" s="32">
        <v>77</v>
      </c>
      <c r="K39" s="32">
        <v>0</v>
      </c>
      <c r="L39" s="32"/>
      <c r="M39" s="32">
        <v>0</v>
      </c>
      <c r="N39" s="32">
        <v>0</v>
      </c>
      <c r="O39" s="32">
        <v>0</v>
      </c>
      <c r="P39" s="32">
        <v>0</v>
      </c>
      <c r="Q39" s="32">
        <v>0</v>
      </c>
      <c r="R39" s="32">
        <v>0</v>
      </c>
      <c r="S39" s="32"/>
      <c r="T39" s="32">
        <v>1</v>
      </c>
      <c r="U39" s="32">
        <v>0</v>
      </c>
      <c r="V39" s="32">
        <v>0</v>
      </c>
      <c r="W39" s="32">
        <v>0</v>
      </c>
      <c r="X39" s="32">
        <v>0</v>
      </c>
      <c r="Y39" s="32">
        <v>0</v>
      </c>
      <c r="Z39" s="32"/>
      <c r="AA39" s="32">
        <v>57</v>
      </c>
      <c r="AB39" s="32">
        <v>22</v>
      </c>
      <c r="AC39" s="33">
        <f t="shared" si="24"/>
        <v>79</v>
      </c>
      <c r="AD39" s="29"/>
      <c r="AE39" s="44"/>
      <c r="AF39" s="44"/>
      <c r="AG39" s="44"/>
      <c r="AH39" s="44"/>
      <c r="AI39" s="44"/>
      <c r="AJ39" s="44"/>
      <c r="AK39" s="44"/>
      <c r="AL39" s="44"/>
      <c r="AM39" s="44"/>
      <c r="AN39" s="44"/>
      <c r="AO39" s="44"/>
      <c r="AP39" s="44"/>
      <c r="AQ39" s="44"/>
      <c r="AR39" s="44"/>
      <c r="AS39" s="44"/>
      <c r="AT39" s="44"/>
      <c r="AU39" s="44"/>
      <c r="AV39" s="44"/>
      <c r="AW39" s="44"/>
      <c r="AZ39" s="34"/>
      <c r="BA39" s="35"/>
      <c r="BB39" s="35"/>
    </row>
    <row r="40" spans="1:54" ht="15" customHeight="1">
      <c r="A40" s="6">
        <v>6</v>
      </c>
      <c r="B40" s="6">
        <v>4</v>
      </c>
      <c r="C40" s="6">
        <v>11</v>
      </c>
      <c r="D40" s="1790"/>
      <c r="E40" s="31" t="s">
        <v>54</v>
      </c>
      <c r="F40" s="26"/>
      <c r="G40" s="32">
        <v>10</v>
      </c>
      <c r="H40" s="32">
        <v>0</v>
      </c>
      <c r="I40" s="32">
        <v>0</v>
      </c>
      <c r="J40" s="32">
        <v>2</v>
      </c>
      <c r="K40" s="32">
        <v>0</v>
      </c>
      <c r="L40" s="32"/>
      <c r="M40" s="32">
        <v>0</v>
      </c>
      <c r="N40" s="32">
        <v>0</v>
      </c>
      <c r="O40" s="32">
        <v>1</v>
      </c>
      <c r="P40" s="32">
        <v>0</v>
      </c>
      <c r="Q40" s="32">
        <v>0</v>
      </c>
      <c r="R40" s="32">
        <v>1</v>
      </c>
      <c r="S40" s="32"/>
      <c r="T40" s="32">
        <v>1</v>
      </c>
      <c r="U40" s="32">
        <v>0</v>
      </c>
      <c r="V40" s="32">
        <v>1</v>
      </c>
      <c r="W40" s="32">
        <v>0</v>
      </c>
      <c r="X40" s="32">
        <v>4</v>
      </c>
      <c r="Y40" s="32">
        <v>0</v>
      </c>
      <c r="Z40" s="32"/>
      <c r="AA40" s="32">
        <v>8</v>
      </c>
      <c r="AB40" s="32">
        <v>12</v>
      </c>
      <c r="AC40" s="33">
        <f t="shared" si="24"/>
        <v>20</v>
      </c>
      <c r="AD40" s="29"/>
      <c r="AE40" s="44"/>
      <c r="AF40" s="44"/>
      <c r="AG40" s="44"/>
      <c r="AH40" s="44"/>
      <c r="AI40" s="44"/>
      <c r="AJ40" s="44"/>
      <c r="AK40" s="44"/>
      <c r="AL40" s="44"/>
      <c r="AM40" s="44"/>
      <c r="AN40" s="44"/>
      <c r="AO40" s="44"/>
      <c r="AP40" s="44"/>
      <c r="AQ40" s="44"/>
      <c r="AR40" s="44"/>
      <c r="AS40" s="44"/>
      <c r="AT40" s="44"/>
      <c r="AU40" s="44"/>
      <c r="AV40" s="44"/>
      <c r="AW40" s="44"/>
      <c r="AZ40" s="34"/>
      <c r="BA40" s="35"/>
      <c r="BB40" s="35"/>
    </row>
    <row r="41" spans="1:54" ht="15" customHeight="1">
      <c r="A41" s="6"/>
      <c r="B41" s="6"/>
      <c r="C41" s="6"/>
      <c r="D41" s="1784">
        <v>1407</v>
      </c>
      <c r="E41" s="45" t="s">
        <v>55</v>
      </c>
      <c r="F41" s="38"/>
      <c r="G41" s="23">
        <f>SUM(G42:G43)</f>
        <v>7</v>
      </c>
      <c r="H41" s="23">
        <f>SUM(H42:H43)</f>
        <v>0</v>
      </c>
      <c r="I41" s="23">
        <v>0</v>
      </c>
      <c r="J41" s="23">
        <f>SUM(J42:J43)</f>
        <v>15</v>
      </c>
      <c r="K41" s="23">
        <f>SUM(K42:K43)</f>
        <v>9</v>
      </c>
      <c r="L41" s="23"/>
      <c r="M41" s="23">
        <f t="shared" ref="M41:R41" si="25">SUM(M42:M43)</f>
        <v>0</v>
      </c>
      <c r="N41" s="23">
        <f t="shared" si="25"/>
        <v>0</v>
      </c>
      <c r="O41" s="23">
        <f t="shared" si="25"/>
        <v>2</v>
      </c>
      <c r="P41" s="23">
        <f t="shared" si="25"/>
        <v>1</v>
      </c>
      <c r="Q41" s="23">
        <f t="shared" si="25"/>
        <v>7</v>
      </c>
      <c r="R41" s="23">
        <f t="shared" si="25"/>
        <v>0</v>
      </c>
      <c r="S41" s="23"/>
      <c r="T41" s="23">
        <f t="shared" ref="T41:Y41" si="26">SUM(T42:T43)</f>
        <v>4</v>
      </c>
      <c r="U41" s="23">
        <f t="shared" si="26"/>
        <v>0</v>
      </c>
      <c r="V41" s="23">
        <f t="shared" si="26"/>
        <v>17</v>
      </c>
      <c r="W41" s="23">
        <f t="shared" si="26"/>
        <v>0</v>
      </c>
      <c r="X41" s="23">
        <f t="shared" si="26"/>
        <v>2</v>
      </c>
      <c r="Y41" s="23">
        <f t="shared" si="26"/>
        <v>0</v>
      </c>
      <c r="Z41" s="23"/>
      <c r="AA41" s="23">
        <f>SUM(AA42:AA43)</f>
        <v>44</v>
      </c>
      <c r="AB41" s="23">
        <f>SUM(AB42:AB43)</f>
        <v>20</v>
      </c>
      <c r="AC41" s="39">
        <f>SUM(AA41:AB41)</f>
        <v>64</v>
      </c>
      <c r="AD41" s="29"/>
      <c r="AE41" s="44"/>
      <c r="AF41" s="44"/>
      <c r="AG41" s="44"/>
      <c r="AH41" s="44"/>
      <c r="AI41" s="44"/>
      <c r="AJ41" s="44"/>
      <c r="AK41" s="44"/>
      <c r="AL41" s="44"/>
      <c r="AM41" s="44"/>
      <c r="AN41" s="44"/>
      <c r="AO41" s="44"/>
      <c r="AP41" s="44"/>
      <c r="AQ41" s="44"/>
      <c r="AR41" s="44"/>
      <c r="AS41" s="44"/>
      <c r="AT41" s="44"/>
      <c r="AU41" s="44"/>
      <c r="AV41" s="44"/>
      <c r="AW41" s="44"/>
      <c r="AZ41" s="34"/>
      <c r="BA41" s="35"/>
      <c r="BB41" s="35"/>
    </row>
    <row r="42" spans="1:54" ht="15" customHeight="1">
      <c r="A42" s="6">
        <v>7</v>
      </c>
      <c r="B42" s="6">
        <v>3</v>
      </c>
      <c r="C42" s="6">
        <v>11</v>
      </c>
      <c r="D42" s="1785"/>
      <c r="E42" s="7" t="s">
        <v>56</v>
      </c>
      <c r="F42" s="26"/>
      <c r="G42" s="32">
        <v>1</v>
      </c>
      <c r="H42" s="32">
        <v>0</v>
      </c>
      <c r="I42" s="32">
        <v>0</v>
      </c>
      <c r="J42" s="32">
        <v>7</v>
      </c>
      <c r="K42" s="32">
        <v>1</v>
      </c>
      <c r="L42" s="32"/>
      <c r="M42" s="32">
        <v>0</v>
      </c>
      <c r="N42" s="32">
        <v>0</v>
      </c>
      <c r="O42" s="32">
        <v>0</v>
      </c>
      <c r="P42" s="32">
        <v>0</v>
      </c>
      <c r="Q42" s="32">
        <v>0</v>
      </c>
      <c r="R42" s="32">
        <v>0</v>
      </c>
      <c r="S42" s="32"/>
      <c r="T42" s="32">
        <v>1</v>
      </c>
      <c r="U42" s="32">
        <v>0</v>
      </c>
      <c r="V42" s="32">
        <v>16</v>
      </c>
      <c r="W42" s="32">
        <v>0</v>
      </c>
      <c r="X42" s="32">
        <v>1</v>
      </c>
      <c r="Y42" s="32">
        <v>0</v>
      </c>
      <c r="Z42" s="32"/>
      <c r="AA42" s="32">
        <v>22</v>
      </c>
      <c r="AB42" s="32">
        <v>5</v>
      </c>
      <c r="AC42" s="33">
        <f t="shared" ref="AC42:AC43" si="27">SUM(AA42:AB42)</f>
        <v>27</v>
      </c>
      <c r="AD42" s="29"/>
      <c r="AE42" s="44"/>
      <c r="AF42" s="44"/>
      <c r="AG42" s="44"/>
      <c r="AH42" s="44"/>
      <c r="AI42" s="44"/>
      <c r="AJ42" s="44"/>
      <c r="AK42" s="44"/>
      <c r="AL42" s="44"/>
      <c r="AM42" s="44"/>
      <c r="AN42" s="44"/>
      <c r="AO42" s="44"/>
      <c r="AP42" s="44"/>
      <c r="AQ42" s="44"/>
      <c r="AR42" s="44"/>
      <c r="AS42" s="44"/>
      <c r="AT42" s="44"/>
      <c r="AU42" s="44"/>
      <c r="AV42" s="44"/>
      <c r="AW42" s="44"/>
      <c r="AZ42" s="34"/>
      <c r="BA42" s="35"/>
      <c r="BB42" s="35"/>
    </row>
    <row r="43" spans="1:54" ht="15" customHeight="1">
      <c r="A43" s="6">
        <v>7</v>
      </c>
      <c r="B43" s="6">
        <v>6</v>
      </c>
      <c r="C43" s="6">
        <v>10</v>
      </c>
      <c r="D43" s="1785"/>
      <c r="E43" s="46" t="s">
        <v>57</v>
      </c>
      <c r="F43" s="26"/>
      <c r="G43" s="32">
        <v>6</v>
      </c>
      <c r="H43" s="32">
        <v>0</v>
      </c>
      <c r="I43" s="32">
        <v>0</v>
      </c>
      <c r="J43" s="32">
        <v>8</v>
      </c>
      <c r="K43" s="32">
        <v>8</v>
      </c>
      <c r="L43" s="32"/>
      <c r="M43" s="32">
        <v>0</v>
      </c>
      <c r="N43" s="32">
        <v>0</v>
      </c>
      <c r="O43" s="32">
        <v>2</v>
      </c>
      <c r="P43" s="32">
        <v>1</v>
      </c>
      <c r="Q43" s="32">
        <v>7</v>
      </c>
      <c r="R43" s="32">
        <v>0</v>
      </c>
      <c r="S43" s="32"/>
      <c r="T43" s="32">
        <v>3</v>
      </c>
      <c r="U43" s="32">
        <v>0</v>
      </c>
      <c r="V43" s="32">
        <v>1</v>
      </c>
      <c r="W43" s="32">
        <v>0</v>
      </c>
      <c r="X43" s="32">
        <v>1</v>
      </c>
      <c r="Y43" s="32">
        <v>0</v>
      </c>
      <c r="Z43" s="32"/>
      <c r="AA43" s="32">
        <v>22</v>
      </c>
      <c r="AB43" s="32">
        <v>15</v>
      </c>
      <c r="AC43" s="33">
        <f t="shared" si="27"/>
        <v>37</v>
      </c>
      <c r="AD43" s="29"/>
      <c r="AE43" s="44"/>
      <c r="AF43" s="44"/>
      <c r="AG43" s="44"/>
      <c r="AH43" s="44"/>
      <c r="AI43" s="44"/>
      <c r="AJ43" s="44"/>
      <c r="AK43" s="44"/>
      <c r="AL43" s="44"/>
      <c r="AM43" s="44"/>
      <c r="AN43" s="44"/>
      <c r="AO43" s="44"/>
      <c r="AP43" s="44"/>
      <c r="AQ43" s="44"/>
      <c r="AR43" s="44"/>
      <c r="AS43" s="44"/>
      <c r="AT43" s="44"/>
      <c r="AU43" s="44"/>
      <c r="AV43" s="44"/>
      <c r="AW43" s="44"/>
      <c r="AZ43" s="34"/>
      <c r="BA43" s="35"/>
      <c r="BB43" s="35"/>
    </row>
    <row r="44" spans="1:54" ht="15" customHeight="1">
      <c r="A44" s="6"/>
      <c r="B44" s="6"/>
      <c r="C44" s="6"/>
      <c r="D44" s="1784">
        <v>1408</v>
      </c>
      <c r="E44" s="43" t="s">
        <v>58</v>
      </c>
      <c r="F44" s="45"/>
      <c r="G44" s="23">
        <f>SUM(G45:G48)</f>
        <v>12</v>
      </c>
      <c r="H44" s="23">
        <f t="shared" ref="H44:AB44" si="28">SUM(H45:H48)</f>
        <v>0</v>
      </c>
      <c r="I44" s="23"/>
      <c r="J44" s="23">
        <f t="shared" si="28"/>
        <v>25</v>
      </c>
      <c r="K44" s="23">
        <f t="shared" si="28"/>
        <v>4</v>
      </c>
      <c r="L44" s="23"/>
      <c r="M44" s="23">
        <f t="shared" si="28"/>
        <v>3</v>
      </c>
      <c r="N44" s="23">
        <f t="shared" si="28"/>
        <v>0</v>
      </c>
      <c r="O44" s="23">
        <f t="shared" si="28"/>
        <v>2</v>
      </c>
      <c r="P44" s="23">
        <f t="shared" si="28"/>
        <v>0</v>
      </c>
      <c r="Q44" s="23">
        <f t="shared" si="28"/>
        <v>3</v>
      </c>
      <c r="R44" s="23">
        <f t="shared" si="28"/>
        <v>0</v>
      </c>
      <c r="S44" s="23"/>
      <c r="T44" s="23">
        <f t="shared" si="28"/>
        <v>13</v>
      </c>
      <c r="U44" s="23">
        <f t="shared" si="28"/>
        <v>0</v>
      </c>
      <c r="V44" s="23">
        <f t="shared" si="28"/>
        <v>6</v>
      </c>
      <c r="W44" s="23">
        <f t="shared" si="28"/>
        <v>1</v>
      </c>
      <c r="X44" s="23">
        <f t="shared" si="28"/>
        <v>9</v>
      </c>
      <c r="Y44" s="23">
        <f t="shared" si="28"/>
        <v>0</v>
      </c>
      <c r="Z44" s="23"/>
      <c r="AA44" s="23">
        <f t="shared" si="28"/>
        <v>47</v>
      </c>
      <c r="AB44" s="23">
        <f t="shared" si="28"/>
        <v>31</v>
      </c>
      <c r="AC44" s="39">
        <f>SUM(AA44:AB44)</f>
        <v>78</v>
      </c>
      <c r="AD44" s="29"/>
      <c r="AE44" s="44"/>
      <c r="AF44" s="44"/>
      <c r="AG44" s="44"/>
      <c r="AH44" s="44"/>
      <c r="AI44" s="44"/>
      <c r="AJ44" s="44"/>
      <c r="AK44" s="44"/>
      <c r="AL44" s="44"/>
      <c r="AM44" s="44"/>
      <c r="AN44" s="44"/>
      <c r="AO44" s="44"/>
      <c r="AP44" s="44"/>
      <c r="AQ44" s="44"/>
      <c r="AR44" s="44"/>
      <c r="AS44" s="44"/>
      <c r="AT44" s="44"/>
      <c r="AU44" s="44"/>
      <c r="AV44" s="44"/>
      <c r="AW44" s="44"/>
      <c r="AZ44" s="34"/>
      <c r="BA44" s="35"/>
      <c r="BB44" s="35"/>
    </row>
    <row r="45" spans="1:54" ht="15" customHeight="1">
      <c r="A45" s="6">
        <v>8</v>
      </c>
      <c r="B45" s="6">
        <v>4</v>
      </c>
      <c r="C45" s="6">
        <v>11</v>
      </c>
      <c r="D45" s="1785"/>
      <c r="E45" s="36" t="s">
        <v>59</v>
      </c>
      <c r="F45" s="26"/>
      <c r="G45" s="32">
        <v>4</v>
      </c>
      <c r="H45" s="32">
        <v>0</v>
      </c>
      <c r="I45" s="32">
        <v>0</v>
      </c>
      <c r="J45" s="32">
        <v>16</v>
      </c>
      <c r="K45" s="32">
        <v>4</v>
      </c>
      <c r="L45" s="32"/>
      <c r="M45" s="32">
        <v>1</v>
      </c>
      <c r="N45" s="32">
        <v>0</v>
      </c>
      <c r="O45" s="32">
        <v>2</v>
      </c>
      <c r="P45" s="32">
        <v>0</v>
      </c>
      <c r="Q45" s="32">
        <v>0</v>
      </c>
      <c r="R45" s="32">
        <v>0</v>
      </c>
      <c r="S45" s="32"/>
      <c r="T45" s="32">
        <v>7</v>
      </c>
      <c r="U45" s="32">
        <v>0</v>
      </c>
      <c r="V45" s="32">
        <v>1</v>
      </c>
      <c r="W45" s="32">
        <v>0</v>
      </c>
      <c r="X45" s="32">
        <v>1</v>
      </c>
      <c r="Y45" s="32">
        <v>0</v>
      </c>
      <c r="Z45" s="32"/>
      <c r="AA45" s="32">
        <v>25</v>
      </c>
      <c r="AB45" s="32">
        <v>11</v>
      </c>
      <c r="AC45" s="33">
        <f t="shared" ref="AC45:AC47" si="29">SUM(AA45:AB45)</f>
        <v>36</v>
      </c>
      <c r="AD45" s="29"/>
      <c r="AE45" s="44"/>
      <c r="AF45" s="44"/>
      <c r="AG45" s="44"/>
      <c r="AH45" s="44"/>
      <c r="AI45" s="44"/>
      <c r="AJ45" s="44"/>
      <c r="AK45" s="44"/>
      <c r="AL45" s="44"/>
      <c r="AM45" s="44"/>
      <c r="AN45" s="44"/>
      <c r="AO45" s="44"/>
      <c r="AP45" s="44"/>
      <c r="AQ45" s="44"/>
      <c r="AR45" s="44"/>
      <c r="AS45" s="44"/>
      <c r="AT45" s="44"/>
      <c r="AU45" s="44"/>
      <c r="AV45" s="44"/>
      <c r="AW45" s="44"/>
      <c r="AZ45" s="34"/>
      <c r="BA45" s="35"/>
      <c r="BB45" s="35"/>
    </row>
    <row r="46" spans="1:54" ht="15" customHeight="1">
      <c r="A46" s="6">
        <v>8</v>
      </c>
      <c r="B46" s="6">
        <v>4</v>
      </c>
      <c r="C46" s="6">
        <v>11</v>
      </c>
      <c r="D46" s="1785"/>
      <c r="E46" s="36" t="s">
        <v>60</v>
      </c>
      <c r="F46" s="26"/>
      <c r="G46" s="32">
        <v>4</v>
      </c>
      <c r="H46" s="32">
        <v>0</v>
      </c>
      <c r="I46" s="32">
        <v>0</v>
      </c>
      <c r="J46" s="32">
        <v>1</v>
      </c>
      <c r="K46" s="32">
        <v>0</v>
      </c>
      <c r="L46" s="32"/>
      <c r="M46" s="32">
        <v>2</v>
      </c>
      <c r="N46" s="32">
        <v>0</v>
      </c>
      <c r="O46" s="32">
        <v>0</v>
      </c>
      <c r="P46" s="32">
        <v>0</v>
      </c>
      <c r="Q46" s="32">
        <v>0</v>
      </c>
      <c r="R46" s="32">
        <v>0</v>
      </c>
      <c r="S46" s="32"/>
      <c r="T46" s="32">
        <v>2</v>
      </c>
      <c r="U46" s="32">
        <v>0</v>
      </c>
      <c r="V46" s="32">
        <v>3</v>
      </c>
      <c r="W46" s="32">
        <v>1</v>
      </c>
      <c r="X46" s="41">
        <v>3</v>
      </c>
      <c r="Y46" s="41">
        <v>0</v>
      </c>
      <c r="Z46" s="41"/>
      <c r="AA46" s="41">
        <v>12</v>
      </c>
      <c r="AB46" s="32">
        <v>4</v>
      </c>
      <c r="AC46" s="33">
        <f t="shared" si="29"/>
        <v>16</v>
      </c>
      <c r="AD46" s="29"/>
      <c r="AE46" s="44"/>
      <c r="AF46" s="44"/>
      <c r="AG46" s="44"/>
      <c r="AH46" s="44"/>
      <c r="AI46" s="44"/>
      <c r="AJ46" s="44"/>
      <c r="AK46" s="44"/>
      <c r="AL46" s="44"/>
      <c r="AM46" s="44"/>
      <c r="AN46" s="44"/>
      <c r="AO46" s="44"/>
      <c r="AP46" s="44"/>
      <c r="AQ46" s="44"/>
      <c r="AR46" s="44"/>
      <c r="AS46" s="44"/>
      <c r="AT46" s="44"/>
      <c r="AU46" s="44"/>
      <c r="AV46" s="44"/>
      <c r="AW46" s="44"/>
      <c r="AZ46" s="34"/>
      <c r="BA46" s="35"/>
      <c r="BB46" s="35"/>
    </row>
    <row r="47" spans="1:54" ht="15" customHeight="1">
      <c r="A47" s="6">
        <v>8</v>
      </c>
      <c r="B47" s="6">
        <v>5</v>
      </c>
      <c r="C47" s="6">
        <v>11</v>
      </c>
      <c r="D47" s="1785"/>
      <c r="E47" s="31" t="s">
        <v>61</v>
      </c>
      <c r="F47" s="26"/>
      <c r="G47" s="32">
        <v>1</v>
      </c>
      <c r="H47" s="32">
        <v>0</v>
      </c>
      <c r="I47" s="32">
        <v>0</v>
      </c>
      <c r="J47" s="32">
        <v>8</v>
      </c>
      <c r="K47" s="32">
        <v>0</v>
      </c>
      <c r="L47" s="32"/>
      <c r="M47" s="32">
        <v>0</v>
      </c>
      <c r="N47" s="32">
        <v>0</v>
      </c>
      <c r="O47" s="32">
        <v>0</v>
      </c>
      <c r="P47" s="32">
        <v>0</v>
      </c>
      <c r="Q47" s="32">
        <v>1</v>
      </c>
      <c r="R47" s="32">
        <v>0</v>
      </c>
      <c r="S47" s="32"/>
      <c r="T47" s="32">
        <v>0</v>
      </c>
      <c r="U47" s="32">
        <v>0</v>
      </c>
      <c r="V47" s="32">
        <v>1</v>
      </c>
      <c r="W47" s="32">
        <v>0</v>
      </c>
      <c r="X47" s="32">
        <v>0</v>
      </c>
      <c r="Y47" s="32">
        <v>0</v>
      </c>
      <c r="Z47" s="32"/>
      <c r="AA47" s="32">
        <v>4</v>
      </c>
      <c r="AB47" s="32">
        <v>7</v>
      </c>
      <c r="AC47" s="33">
        <f t="shared" si="29"/>
        <v>11</v>
      </c>
      <c r="AD47" s="29"/>
      <c r="AE47" s="44"/>
      <c r="AF47" s="44"/>
      <c r="AG47" s="44"/>
      <c r="AH47" s="44"/>
      <c r="AI47" s="44"/>
      <c r="AJ47" s="44"/>
      <c r="AK47" s="44"/>
      <c r="AL47" s="44"/>
      <c r="AM47" s="44"/>
      <c r="AN47" s="44"/>
      <c r="AO47" s="44"/>
      <c r="AP47" s="44"/>
      <c r="AQ47" s="44"/>
      <c r="AR47" s="44"/>
      <c r="AS47" s="44"/>
      <c r="AT47" s="44"/>
      <c r="AU47" s="44"/>
      <c r="AV47" s="44"/>
      <c r="AW47" s="44"/>
      <c r="AZ47" s="34"/>
      <c r="BA47" s="35"/>
      <c r="BB47" s="35"/>
    </row>
    <row r="48" spans="1:54" ht="15" customHeight="1">
      <c r="A48" s="6">
        <v>8</v>
      </c>
      <c r="B48" s="6">
        <v>4</v>
      </c>
      <c r="C48" s="6">
        <v>8</v>
      </c>
      <c r="D48" s="1786"/>
      <c r="E48" s="36" t="s">
        <v>62</v>
      </c>
      <c r="F48" s="26"/>
      <c r="G48" s="32">
        <v>3</v>
      </c>
      <c r="H48" s="32">
        <v>0</v>
      </c>
      <c r="I48" s="32">
        <v>0</v>
      </c>
      <c r="J48" s="32">
        <v>0</v>
      </c>
      <c r="K48" s="32">
        <v>0</v>
      </c>
      <c r="L48" s="32"/>
      <c r="M48" s="32">
        <v>0</v>
      </c>
      <c r="N48" s="32">
        <v>0</v>
      </c>
      <c r="O48" s="32">
        <v>0</v>
      </c>
      <c r="P48" s="32">
        <v>0</v>
      </c>
      <c r="Q48" s="32">
        <v>2</v>
      </c>
      <c r="R48" s="32">
        <v>0</v>
      </c>
      <c r="S48" s="32"/>
      <c r="T48" s="32">
        <v>4</v>
      </c>
      <c r="U48" s="32">
        <v>0</v>
      </c>
      <c r="V48" s="32">
        <v>1</v>
      </c>
      <c r="W48" s="32">
        <v>0</v>
      </c>
      <c r="X48" s="32">
        <v>5</v>
      </c>
      <c r="Y48" s="32">
        <v>0</v>
      </c>
      <c r="Z48" s="32"/>
      <c r="AA48" s="32">
        <v>6</v>
      </c>
      <c r="AB48" s="32">
        <v>9</v>
      </c>
      <c r="AC48" s="33">
        <f>SUM(AA48:AB48)</f>
        <v>15</v>
      </c>
      <c r="AD48" s="29"/>
      <c r="AE48" s="44"/>
      <c r="AF48" s="44"/>
      <c r="AG48" s="44"/>
      <c r="AH48" s="44"/>
      <c r="AI48" s="44"/>
      <c r="AJ48" s="44"/>
      <c r="AK48" s="44"/>
      <c r="AL48" s="44"/>
      <c r="AM48" s="44"/>
      <c r="AN48" s="44"/>
      <c r="AO48" s="44"/>
      <c r="AP48" s="44"/>
      <c r="AQ48" s="44"/>
      <c r="AR48" s="44"/>
      <c r="AS48" s="44"/>
      <c r="AT48" s="44"/>
      <c r="AU48" s="44"/>
      <c r="AV48" s="44"/>
      <c r="AW48" s="44"/>
      <c r="AZ48" s="34"/>
      <c r="BA48" s="35"/>
      <c r="BB48" s="35"/>
    </row>
    <row r="49" spans="1:88">
      <c r="A49" s="6"/>
      <c r="B49" s="6"/>
      <c r="C49" s="6"/>
      <c r="D49" s="1784"/>
      <c r="E49" s="37" t="s">
        <v>63</v>
      </c>
      <c r="F49" s="47"/>
      <c r="G49" s="23">
        <f>SUM(G50:G51)</f>
        <v>140</v>
      </c>
      <c r="H49" s="23">
        <f>SUM(H50)</f>
        <v>0</v>
      </c>
      <c r="I49" s="23">
        <v>0</v>
      </c>
      <c r="J49" s="23">
        <f>SUM(J50:J51)</f>
        <v>46</v>
      </c>
      <c r="K49" s="23">
        <f>SUM(K50:K51)</f>
        <v>16</v>
      </c>
      <c r="L49" s="23"/>
      <c r="M49" s="23">
        <f t="shared" ref="M49:R49" si="30">SUM(M50:M51)</f>
        <v>5</v>
      </c>
      <c r="N49" s="23">
        <f t="shared" si="30"/>
        <v>0</v>
      </c>
      <c r="O49" s="23">
        <f t="shared" si="30"/>
        <v>4</v>
      </c>
      <c r="P49" s="23">
        <f t="shared" si="30"/>
        <v>1</v>
      </c>
      <c r="Q49" s="23">
        <f t="shared" si="30"/>
        <v>9</v>
      </c>
      <c r="R49" s="23">
        <f t="shared" si="30"/>
        <v>0</v>
      </c>
      <c r="S49" s="23"/>
      <c r="T49" s="23">
        <f t="shared" ref="T49:Y49" si="31">SUM(T50:T51)</f>
        <v>11</v>
      </c>
      <c r="U49" s="23">
        <f t="shared" si="31"/>
        <v>1</v>
      </c>
      <c r="V49" s="23">
        <f t="shared" si="31"/>
        <v>9</v>
      </c>
      <c r="W49" s="23">
        <f t="shared" si="31"/>
        <v>0</v>
      </c>
      <c r="X49" s="23">
        <f t="shared" si="31"/>
        <v>11</v>
      </c>
      <c r="Y49" s="23">
        <f t="shared" si="31"/>
        <v>0</v>
      </c>
      <c r="Z49" s="23"/>
      <c r="AA49" s="23">
        <f>SUM(AA50:AA51)</f>
        <v>139</v>
      </c>
      <c r="AB49" s="23">
        <f>SUM(AB50:AB51)</f>
        <v>114</v>
      </c>
      <c r="AC49" s="39">
        <f>SUM(AA49:AB49)</f>
        <v>253</v>
      </c>
      <c r="AD49" s="29"/>
      <c r="AE49" s="44"/>
      <c r="AF49" s="44"/>
      <c r="AG49" s="44"/>
      <c r="AH49" s="44"/>
      <c r="AI49" s="44"/>
      <c r="AJ49" s="44"/>
      <c r="AK49" s="44"/>
      <c r="AL49" s="44"/>
      <c r="AM49" s="44"/>
      <c r="AN49" s="44"/>
      <c r="AO49" s="44"/>
      <c r="AP49" s="44"/>
      <c r="AQ49" s="44"/>
      <c r="AR49" s="44"/>
      <c r="AS49" s="44"/>
      <c r="AT49" s="44"/>
      <c r="AU49" s="44"/>
      <c r="AV49" s="44"/>
      <c r="AW49" s="44"/>
    </row>
    <row r="50" spans="1:88" s="52" customFormat="1">
      <c r="A50" s="6">
        <v>9</v>
      </c>
      <c r="B50" s="6">
        <v>5</v>
      </c>
      <c r="C50" s="6">
        <v>10</v>
      </c>
      <c r="D50" s="1786"/>
      <c r="E50" s="48" t="s">
        <v>64</v>
      </c>
      <c r="F50" s="49"/>
      <c r="G50" s="50">
        <v>0</v>
      </c>
      <c r="H50" s="50">
        <v>0</v>
      </c>
      <c r="I50" s="50">
        <v>0</v>
      </c>
      <c r="J50" s="50">
        <v>23</v>
      </c>
      <c r="K50" s="50">
        <v>10</v>
      </c>
      <c r="L50" s="50"/>
      <c r="M50" s="50">
        <v>3</v>
      </c>
      <c r="N50" s="50">
        <v>0</v>
      </c>
      <c r="O50" s="50">
        <v>0</v>
      </c>
      <c r="P50" s="50">
        <v>1</v>
      </c>
      <c r="Q50" s="50">
        <v>1</v>
      </c>
      <c r="R50" s="50">
        <v>0</v>
      </c>
      <c r="S50" s="50"/>
      <c r="T50" s="50">
        <v>5</v>
      </c>
      <c r="U50" s="50">
        <v>1</v>
      </c>
      <c r="V50" s="50">
        <v>0</v>
      </c>
      <c r="W50" s="50">
        <v>0</v>
      </c>
      <c r="X50" s="50">
        <v>0</v>
      </c>
      <c r="Y50" s="50">
        <v>0</v>
      </c>
      <c r="Z50" s="50"/>
      <c r="AA50" s="50">
        <v>17</v>
      </c>
      <c r="AB50" s="50">
        <v>27</v>
      </c>
      <c r="AC50" s="51">
        <f>SUM(AA50:AB50)</f>
        <v>44</v>
      </c>
      <c r="AD50" s="29"/>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row>
    <row r="51" spans="1:88">
      <c r="A51" s="6"/>
      <c r="B51" s="6" t="s">
        <v>65</v>
      </c>
      <c r="C51" s="6" t="s">
        <v>65</v>
      </c>
      <c r="D51" s="53"/>
      <c r="E51" s="54" t="s">
        <v>66</v>
      </c>
      <c r="F51" s="55"/>
      <c r="G51" s="32">
        <v>140</v>
      </c>
      <c r="H51" s="32">
        <v>0</v>
      </c>
      <c r="I51" s="32">
        <v>0</v>
      </c>
      <c r="J51" s="32">
        <v>23</v>
      </c>
      <c r="K51" s="32">
        <v>6</v>
      </c>
      <c r="L51" s="32"/>
      <c r="M51" s="32">
        <v>2</v>
      </c>
      <c r="N51" s="32">
        <v>0</v>
      </c>
      <c r="O51" s="32">
        <v>4</v>
      </c>
      <c r="P51" s="32">
        <v>0</v>
      </c>
      <c r="Q51" s="32">
        <v>8</v>
      </c>
      <c r="R51" s="32">
        <v>0</v>
      </c>
      <c r="S51" s="32"/>
      <c r="T51" s="32">
        <v>6</v>
      </c>
      <c r="U51" s="32">
        <v>0</v>
      </c>
      <c r="V51" s="32">
        <v>9</v>
      </c>
      <c r="W51" s="32">
        <v>0</v>
      </c>
      <c r="X51" s="32">
        <v>11</v>
      </c>
      <c r="Y51" s="32">
        <v>0</v>
      </c>
      <c r="Z51" s="32"/>
      <c r="AA51" s="32">
        <v>122</v>
      </c>
      <c r="AB51" s="32">
        <v>87</v>
      </c>
      <c r="AC51" s="33">
        <f>SUM(AA51:AB51)</f>
        <v>209</v>
      </c>
      <c r="AD51" s="29"/>
    </row>
    <row r="52" spans="1:88" ht="12.75" customHeight="1">
      <c r="D52" s="55"/>
      <c r="E52" s="1787" t="s">
        <v>21</v>
      </c>
      <c r="F52" s="1788"/>
      <c r="G52" s="23">
        <f>SUM(G49,G44,G41,G36,G31,G28,G24,G15,G8)</f>
        <v>238</v>
      </c>
      <c r="H52" s="23">
        <f>SUM(H49,H44,H41,H36,H31,H28,H24,H15,H8)</f>
        <v>0</v>
      </c>
      <c r="I52" s="23"/>
      <c r="J52" s="23">
        <f>SUM(J49,J44,J41,J36,J31,J28,J24,J15,J8)</f>
        <v>908</v>
      </c>
      <c r="K52" s="23">
        <f>SUM(K49,K44,K41,K36,K31,K28,K24,K15,K8)</f>
        <v>336</v>
      </c>
      <c r="L52" s="23"/>
      <c r="M52" s="23">
        <f t="shared" ref="M52:R52" si="32">SUM(M49,M44,M41,M36,M31,M28,M24,M15,M8)</f>
        <v>46</v>
      </c>
      <c r="N52" s="23">
        <f t="shared" si="32"/>
        <v>21</v>
      </c>
      <c r="O52" s="23">
        <f t="shared" si="32"/>
        <v>70</v>
      </c>
      <c r="P52" s="23">
        <f t="shared" si="32"/>
        <v>33</v>
      </c>
      <c r="Q52" s="23">
        <f t="shared" si="32"/>
        <v>178</v>
      </c>
      <c r="R52" s="23">
        <f t="shared" si="32"/>
        <v>42</v>
      </c>
      <c r="S52" s="23"/>
      <c r="T52" s="23">
        <f t="shared" ref="T52:Y52" si="33">SUM(T49,T44,T41,T36,T31,T28,T24,T15,T8)</f>
        <v>198</v>
      </c>
      <c r="U52" s="23">
        <f t="shared" si="33"/>
        <v>31</v>
      </c>
      <c r="V52" s="23">
        <f t="shared" si="33"/>
        <v>159</v>
      </c>
      <c r="W52" s="23">
        <f t="shared" si="33"/>
        <v>7</v>
      </c>
      <c r="X52" s="23">
        <f t="shared" si="33"/>
        <v>154</v>
      </c>
      <c r="Y52" s="23">
        <f t="shared" si="33"/>
        <v>4</v>
      </c>
      <c r="Z52" s="23"/>
      <c r="AA52" s="23">
        <f>SUM(AA49,AA44,AA41,AA36,AA31,AA28,AA24,AA15,AA8)</f>
        <v>1535</v>
      </c>
      <c r="AB52" s="23">
        <f>SUM(AB49,AB44,AB41,AB36,AB31,AB28,AB24,AB15,AB8)</f>
        <v>890</v>
      </c>
      <c r="AC52" s="39">
        <f>SUM(AC49,AC44,AC41,AC36,AC31,AC28,AC24,AC15,AC8)</f>
        <v>2425</v>
      </c>
    </row>
    <row r="53" spans="1:88" ht="12.75" customHeight="1">
      <c r="E53" s="56" t="s">
        <v>67</v>
      </c>
      <c r="G53" s="57"/>
      <c r="H53" s="57"/>
      <c r="I53" s="57"/>
      <c r="J53" s="57"/>
      <c r="K53" s="57"/>
      <c r="L53" s="57"/>
      <c r="M53" s="57"/>
      <c r="N53" s="57"/>
      <c r="O53" s="57"/>
      <c r="P53" s="57"/>
      <c r="Q53" s="57"/>
      <c r="R53" s="57"/>
      <c r="S53" s="57"/>
      <c r="T53" s="57"/>
      <c r="U53" s="57"/>
      <c r="V53" s="57"/>
      <c r="W53" s="57"/>
      <c r="X53" s="57"/>
      <c r="Y53" s="57"/>
      <c r="AA53" s="57"/>
      <c r="AB53" s="57"/>
      <c r="AC53" s="57"/>
    </row>
    <row r="54" spans="1:88" ht="12.75" customHeight="1">
      <c r="G54" s="32"/>
      <c r="H54" s="32"/>
      <c r="I54" s="32"/>
      <c r="J54" s="32"/>
      <c r="K54" s="32"/>
      <c r="L54" s="32"/>
      <c r="M54" s="32"/>
      <c r="N54" s="32"/>
      <c r="O54" s="32"/>
      <c r="P54" s="32"/>
      <c r="Q54" s="32"/>
      <c r="R54" s="32"/>
      <c r="S54" s="32"/>
      <c r="T54" s="32"/>
      <c r="U54" s="32"/>
      <c r="V54" s="32"/>
      <c r="W54" s="32"/>
      <c r="X54" s="32"/>
      <c r="Y54" s="32"/>
      <c r="AA54" s="32"/>
      <c r="AB54" s="32"/>
      <c r="AC54" s="32"/>
    </row>
    <row r="55" spans="1:88" ht="12.75" customHeight="1">
      <c r="G55" s="32"/>
      <c r="H55" s="32"/>
      <c r="I55" s="32"/>
      <c r="J55" s="32"/>
      <c r="K55" s="32"/>
      <c r="L55" s="32"/>
      <c r="M55" s="32"/>
      <c r="N55" s="32"/>
      <c r="O55" s="32"/>
      <c r="P55" s="32"/>
      <c r="Q55" s="32"/>
      <c r="R55" s="32"/>
      <c r="S55" s="32"/>
      <c r="T55" s="32"/>
      <c r="U55" s="32"/>
      <c r="V55" s="32"/>
      <c r="W55" s="32"/>
      <c r="X55" s="32"/>
      <c r="Y55" s="32"/>
      <c r="AA55" s="32"/>
      <c r="AB55" s="32"/>
      <c r="AC55" s="32"/>
    </row>
    <row r="56" spans="1:88" ht="12.75" customHeight="1">
      <c r="G56" s="32"/>
      <c r="H56" s="32"/>
      <c r="I56" s="32"/>
      <c r="J56" s="32"/>
      <c r="K56" s="32"/>
      <c r="L56" s="32"/>
      <c r="M56" s="32"/>
      <c r="N56" s="32"/>
      <c r="O56" s="32"/>
      <c r="P56" s="32"/>
      <c r="Q56" s="32"/>
      <c r="R56" s="32"/>
      <c r="S56" s="32"/>
      <c r="T56" s="32"/>
      <c r="U56" s="32"/>
      <c r="V56" s="32"/>
      <c r="W56" s="32"/>
      <c r="X56" s="32"/>
      <c r="Y56" s="32"/>
      <c r="AA56" s="32"/>
      <c r="AB56" s="32"/>
      <c r="AC56" s="32"/>
    </row>
    <row r="57" spans="1:88" ht="15" customHeight="1">
      <c r="G57" s="57"/>
      <c r="H57" s="57"/>
      <c r="I57" s="57"/>
      <c r="J57" s="57"/>
      <c r="K57" s="57"/>
      <c r="L57" s="57"/>
      <c r="M57" s="57"/>
      <c r="N57" s="57"/>
      <c r="O57" s="57"/>
      <c r="P57" s="57"/>
      <c r="Q57" s="57"/>
      <c r="R57" s="57"/>
      <c r="S57" s="57"/>
      <c r="T57" s="57"/>
      <c r="U57" s="57"/>
      <c r="V57" s="57"/>
      <c r="W57" s="57"/>
      <c r="X57" s="57"/>
      <c r="Y57" s="57"/>
      <c r="Z57" s="57"/>
      <c r="AA57" s="57"/>
      <c r="AB57" s="57"/>
      <c r="AC57" s="57"/>
    </row>
    <row r="58" spans="1:88" ht="12" customHeight="1">
      <c r="G58" s="57"/>
      <c r="H58" s="57"/>
      <c r="I58" s="57"/>
      <c r="J58" s="57"/>
      <c r="K58" s="57"/>
      <c r="L58" s="57"/>
      <c r="M58" s="57"/>
      <c r="N58" s="57"/>
      <c r="O58" s="57"/>
      <c r="P58" s="57"/>
      <c r="Q58" s="57"/>
      <c r="R58" s="57"/>
      <c r="S58" s="57"/>
      <c r="T58" s="57"/>
      <c r="U58" s="57"/>
      <c r="V58" s="57"/>
      <c r="W58" s="57"/>
      <c r="X58" s="57"/>
      <c r="Y58" s="57"/>
      <c r="AA58" s="57"/>
      <c r="AB58" s="57"/>
      <c r="AC58" s="57"/>
    </row>
    <row r="59" spans="1:88" ht="15" customHeight="1">
      <c r="G59" s="57"/>
      <c r="H59" s="57"/>
      <c r="I59" s="57"/>
      <c r="J59" s="57"/>
      <c r="K59" s="57"/>
      <c r="L59" s="57"/>
      <c r="M59" s="57"/>
      <c r="N59" s="57"/>
      <c r="O59" s="57"/>
      <c r="P59" s="57"/>
      <c r="Q59" s="57"/>
      <c r="R59" s="57"/>
      <c r="S59" s="57"/>
      <c r="T59" s="57"/>
      <c r="U59" s="57"/>
      <c r="V59" s="57"/>
      <c r="W59" s="57"/>
      <c r="X59" s="57"/>
      <c r="Y59" s="57"/>
      <c r="AA59" s="57"/>
      <c r="AB59" s="57"/>
      <c r="AC59" s="57"/>
    </row>
    <row r="60" spans="1:88" ht="15" customHeight="1">
      <c r="G60" s="57"/>
      <c r="H60" s="57"/>
      <c r="I60" s="57"/>
      <c r="J60" s="57"/>
      <c r="K60" s="57"/>
      <c r="L60" s="57"/>
      <c r="M60" s="57"/>
      <c r="N60" s="57"/>
      <c r="O60" s="57"/>
      <c r="P60" s="57"/>
      <c r="Q60" s="57"/>
      <c r="R60" s="57"/>
      <c r="S60" s="57"/>
      <c r="T60" s="57"/>
      <c r="U60" s="57"/>
      <c r="V60" s="57"/>
      <c r="W60" s="57"/>
      <c r="X60" s="57"/>
      <c r="Y60" s="57"/>
      <c r="AA60" s="57"/>
      <c r="AB60" s="57"/>
      <c r="AC60" s="57"/>
    </row>
    <row r="61" spans="1:88" ht="15" customHeight="1">
      <c r="G61" s="57"/>
      <c r="H61" s="57"/>
      <c r="I61" s="57"/>
      <c r="J61" s="57"/>
      <c r="K61" s="57"/>
      <c r="L61" s="57"/>
      <c r="M61" s="57"/>
      <c r="N61" s="57"/>
      <c r="O61" s="57"/>
      <c r="P61" s="57"/>
      <c r="Q61" s="57"/>
      <c r="R61" s="57"/>
      <c r="S61" s="57"/>
      <c r="T61" s="57"/>
      <c r="U61" s="57"/>
      <c r="V61" s="57"/>
      <c r="W61" s="57"/>
      <c r="X61" s="57"/>
      <c r="Y61" s="57"/>
      <c r="AA61" s="57"/>
      <c r="AB61" s="57"/>
      <c r="AC61" s="57"/>
    </row>
    <row r="62" spans="1:88" ht="15" customHeight="1">
      <c r="G62" s="57"/>
      <c r="H62" s="57"/>
      <c r="I62" s="57"/>
      <c r="J62" s="57"/>
      <c r="K62" s="57"/>
      <c r="L62" s="57"/>
      <c r="M62" s="57"/>
      <c r="N62" s="57"/>
      <c r="O62" s="57"/>
      <c r="P62" s="57"/>
      <c r="Q62" s="57"/>
      <c r="R62" s="57"/>
      <c r="S62" s="57"/>
      <c r="T62" s="57"/>
      <c r="U62" s="57"/>
      <c r="V62" s="57"/>
      <c r="W62" s="57"/>
      <c r="X62" s="57"/>
      <c r="Y62" s="57"/>
      <c r="AA62" s="57"/>
      <c r="AB62" s="57"/>
      <c r="AC62" s="57"/>
    </row>
    <row r="63" spans="1:88" ht="14.1" customHeight="1">
      <c r="G63" s="57"/>
      <c r="H63" s="57"/>
      <c r="I63" s="57"/>
      <c r="J63" s="57"/>
      <c r="K63" s="57"/>
      <c r="L63" s="57"/>
      <c r="M63" s="57"/>
      <c r="N63" s="57"/>
      <c r="O63" s="57"/>
      <c r="P63" s="57"/>
      <c r="Q63" s="57"/>
      <c r="R63" s="57"/>
      <c r="S63" s="57"/>
      <c r="T63" s="57"/>
      <c r="U63" s="57"/>
      <c r="V63" s="57"/>
      <c r="W63" s="57"/>
      <c r="X63" s="57"/>
      <c r="Y63" s="57"/>
      <c r="AA63" s="57"/>
      <c r="AB63" s="57"/>
      <c r="AC63" s="57"/>
    </row>
    <row r="64" spans="1:88" ht="12.75" customHeight="1">
      <c r="G64" s="57"/>
      <c r="H64" s="57"/>
      <c r="I64" s="57"/>
      <c r="J64" s="57"/>
      <c r="K64" s="57"/>
      <c r="L64" s="57"/>
      <c r="M64" s="57"/>
      <c r="N64" s="57"/>
      <c r="O64" s="57"/>
      <c r="P64" s="57"/>
      <c r="Q64" s="57"/>
      <c r="R64" s="57"/>
      <c r="S64" s="57"/>
      <c r="T64" s="57"/>
      <c r="U64" s="57"/>
      <c r="V64" s="57"/>
      <c r="W64" s="57"/>
      <c r="X64" s="57"/>
      <c r="Y64" s="57"/>
      <c r="AA64" s="57"/>
      <c r="AB64" s="57"/>
      <c r="AC64" s="57"/>
    </row>
    <row r="65" spans="7:49" ht="14.1" customHeight="1">
      <c r="G65" s="57"/>
      <c r="H65" s="57"/>
      <c r="I65" s="57"/>
      <c r="J65" s="57"/>
      <c r="K65" s="57"/>
      <c r="L65" s="57"/>
      <c r="M65" s="57"/>
      <c r="N65" s="57"/>
      <c r="O65" s="57"/>
      <c r="P65" s="57"/>
      <c r="Q65" s="57"/>
      <c r="R65" s="57"/>
      <c r="S65" s="57"/>
      <c r="T65" s="57"/>
      <c r="U65" s="57"/>
      <c r="V65" s="57"/>
      <c r="W65" s="57"/>
      <c r="X65" s="57"/>
      <c r="Y65" s="57"/>
      <c r="AA65" s="57"/>
      <c r="AB65" s="57"/>
      <c r="AC65" s="57"/>
      <c r="AD65" s="58"/>
      <c r="AE65" s="59"/>
      <c r="AF65" s="59"/>
      <c r="AG65" s="59"/>
      <c r="AH65" s="59"/>
      <c r="AI65" s="59"/>
      <c r="AJ65" s="59"/>
      <c r="AK65" s="59"/>
      <c r="AL65" s="59"/>
      <c r="AM65" s="59"/>
      <c r="AN65" s="59"/>
      <c r="AO65" s="59"/>
      <c r="AP65" s="59"/>
      <c r="AQ65" s="59"/>
      <c r="AR65" s="59"/>
      <c r="AS65" s="59"/>
      <c r="AT65" s="59"/>
      <c r="AU65" s="59"/>
      <c r="AV65" s="59"/>
      <c r="AW65" s="59"/>
    </row>
    <row r="66" spans="7:49">
      <c r="G66" s="57"/>
      <c r="H66" s="57"/>
      <c r="I66" s="57"/>
      <c r="J66" s="57"/>
      <c r="K66" s="57"/>
      <c r="L66" s="57"/>
      <c r="M66" s="57"/>
      <c r="N66" s="57"/>
      <c r="O66" s="57"/>
      <c r="P66" s="57"/>
      <c r="Q66" s="57"/>
      <c r="R66" s="57"/>
      <c r="S66" s="57"/>
      <c r="T66" s="57"/>
      <c r="U66" s="57"/>
      <c r="V66" s="57"/>
      <c r="W66" s="57"/>
      <c r="X66" s="57"/>
      <c r="Y66" s="57"/>
      <c r="AA66" s="57"/>
      <c r="AB66" s="57"/>
      <c r="AC66" s="57"/>
    </row>
    <row r="67" spans="7:49">
      <c r="G67" s="57"/>
      <c r="H67" s="57"/>
      <c r="I67" s="57"/>
      <c r="J67" s="57"/>
      <c r="K67" s="57"/>
      <c r="L67" s="57"/>
      <c r="M67" s="57"/>
      <c r="N67" s="57"/>
      <c r="O67" s="57"/>
      <c r="P67" s="57"/>
      <c r="Q67" s="57"/>
      <c r="R67" s="57"/>
      <c r="S67" s="57"/>
      <c r="T67" s="57"/>
      <c r="U67" s="57"/>
      <c r="V67" s="57"/>
      <c r="W67" s="57"/>
      <c r="X67" s="57"/>
      <c r="Y67" s="57"/>
      <c r="AA67" s="57"/>
      <c r="AB67" s="57"/>
      <c r="AC67" s="57"/>
    </row>
    <row r="68" spans="7:49">
      <c r="G68" s="57"/>
      <c r="H68" s="57"/>
      <c r="I68" s="57"/>
      <c r="J68" s="57"/>
      <c r="K68" s="57"/>
      <c r="L68" s="57"/>
      <c r="M68" s="57"/>
      <c r="N68" s="57"/>
      <c r="O68" s="57"/>
      <c r="P68" s="57"/>
      <c r="Q68" s="57"/>
      <c r="R68" s="57"/>
      <c r="S68" s="57"/>
      <c r="T68" s="57"/>
      <c r="U68" s="57"/>
      <c r="V68" s="57"/>
      <c r="W68" s="57"/>
      <c r="X68" s="57"/>
      <c r="Y68" s="57"/>
      <c r="AA68" s="57"/>
      <c r="AB68" s="57"/>
      <c r="AC68" s="57"/>
    </row>
    <row r="121" spans="5:6">
      <c r="E121" s="7"/>
      <c r="F121" s="7"/>
    </row>
  </sheetData>
  <mergeCells count="16">
    <mergeCell ref="D2:AC2"/>
    <mergeCell ref="D3:AC4"/>
    <mergeCell ref="D5:D7"/>
    <mergeCell ref="J5:K5"/>
    <mergeCell ref="AA5:AC6"/>
    <mergeCell ref="J6:K6"/>
    <mergeCell ref="D41:D43"/>
    <mergeCell ref="D44:D48"/>
    <mergeCell ref="D49:D50"/>
    <mergeCell ref="E52:F52"/>
    <mergeCell ref="D8:D14"/>
    <mergeCell ref="D15:D23"/>
    <mergeCell ref="D24:D27"/>
    <mergeCell ref="D28:D30"/>
    <mergeCell ref="D31:D35"/>
    <mergeCell ref="D36:D40"/>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404"/>
  <sheetViews>
    <sheetView topLeftCell="D1" workbookViewId="0">
      <selection activeCell="H13" sqref="H13"/>
    </sheetView>
  </sheetViews>
  <sheetFormatPr baseColWidth="10" defaultRowHeight="12.75"/>
  <cols>
    <col min="1" max="2" width="2.140625" style="396" hidden="1" customWidth="1"/>
    <col min="3" max="3" width="2.85546875" style="396" hidden="1" customWidth="1"/>
    <col min="4" max="4" width="2.85546875" style="396" customWidth="1"/>
    <col min="5" max="5" width="5.85546875" style="65" customWidth="1"/>
    <col min="6" max="6" width="1.5703125" style="65" customWidth="1"/>
    <col min="7" max="7" width="59" style="65" customWidth="1"/>
    <col min="8" max="8" width="11.7109375" style="342" customWidth="1"/>
    <col min="9" max="9" width="10" style="342" bestFit="1" customWidth="1"/>
    <col min="10" max="10" width="11.28515625" style="1324" bestFit="1" customWidth="1"/>
    <col min="11" max="11" width="11.28515625" style="1325" customWidth="1"/>
    <col min="12" max="12" width="11.28515625" style="1322" customWidth="1"/>
    <col min="13" max="13" width="7.28515625" style="342" customWidth="1"/>
    <col min="14" max="15" width="11.42578125" style="65"/>
    <col min="16" max="16" width="4.7109375" style="65" customWidth="1"/>
    <col min="17" max="17" width="5" style="65" customWidth="1"/>
    <col min="18" max="18" width="2.28515625" style="65" customWidth="1"/>
    <col min="19" max="19" width="26" style="65" customWidth="1"/>
    <col min="20" max="20" width="8" style="65" customWidth="1"/>
    <col min="21" max="21" width="1" style="65" customWidth="1"/>
    <col min="22" max="22" width="6.7109375" style="65" customWidth="1"/>
    <col min="23" max="23" width="1" style="65" customWidth="1"/>
    <col min="24" max="24" width="6.7109375" style="65" customWidth="1"/>
    <col min="25" max="25" width="1" style="65" customWidth="1"/>
    <col min="26" max="26" width="6.7109375" style="65" customWidth="1"/>
    <col min="27" max="27" width="1" style="65" customWidth="1"/>
    <col min="28" max="28" width="6.7109375" style="65" customWidth="1"/>
    <col min="29" max="29" width="1" style="65" customWidth="1"/>
    <col min="30" max="30" width="6.7109375" style="65" customWidth="1"/>
    <col min="31" max="31" width="1" style="65" customWidth="1"/>
    <col min="32" max="33" width="6.7109375" style="65" customWidth="1"/>
    <col min="34" max="256" width="11.42578125" style="65"/>
    <col min="257" max="259" width="0" style="65" hidden="1" customWidth="1"/>
    <col min="260" max="260" width="2.85546875" style="65" customWidth="1"/>
    <col min="261" max="261" width="5.85546875" style="65" customWidth="1"/>
    <col min="262" max="262" width="1.5703125" style="65" customWidth="1"/>
    <col min="263" max="263" width="59" style="65" customWidth="1"/>
    <col min="264" max="264" width="11.7109375" style="65" customWidth="1"/>
    <col min="265" max="265" width="10" style="65" bestFit="1" customWidth="1"/>
    <col min="266" max="266" width="11.28515625" style="65" bestFit="1" customWidth="1"/>
    <col min="267" max="268" width="11.28515625" style="65" customWidth="1"/>
    <col min="269" max="269" width="7.28515625" style="65" customWidth="1"/>
    <col min="270" max="271" width="11.42578125" style="65"/>
    <col min="272" max="272" width="4.7109375" style="65" customWidth="1"/>
    <col min="273" max="273" width="5" style="65" customWidth="1"/>
    <col min="274" max="274" width="2.28515625" style="65" customWidth="1"/>
    <col min="275" max="275" width="26" style="65" customWidth="1"/>
    <col min="276" max="276" width="8" style="65" customWidth="1"/>
    <col min="277" max="277" width="1" style="65" customWidth="1"/>
    <col min="278" max="278" width="6.7109375" style="65" customWidth="1"/>
    <col min="279" max="279" width="1" style="65" customWidth="1"/>
    <col min="280" max="280" width="6.7109375" style="65" customWidth="1"/>
    <col min="281" max="281" width="1" style="65" customWidth="1"/>
    <col min="282" max="282" width="6.7109375" style="65" customWidth="1"/>
    <col min="283" max="283" width="1" style="65" customWidth="1"/>
    <col min="284" max="284" width="6.7109375" style="65" customWidth="1"/>
    <col min="285" max="285" width="1" style="65" customWidth="1"/>
    <col min="286" max="286" width="6.7109375" style="65" customWidth="1"/>
    <col min="287" max="287" width="1" style="65" customWidth="1"/>
    <col min="288" max="289" width="6.7109375" style="65" customWidth="1"/>
    <col min="290" max="512" width="11.42578125" style="65"/>
    <col min="513" max="515" width="0" style="65" hidden="1" customWidth="1"/>
    <col min="516" max="516" width="2.85546875" style="65" customWidth="1"/>
    <col min="517" max="517" width="5.85546875" style="65" customWidth="1"/>
    <col min="518" max="518" width="1.5703125" style="65" customWidth="1"/>
    <col min="519" max="519" width="59" style="65" customWidth="1"/>
    <col min="520" max="520" width="11.7109375" style="65" customWidth="1"/>
    <col min="521" max="521" width="10" style="65" bestFit="1" customWidth="1"/>
    <col min="522" max="522" width="11.28515625" style="65" bestFit="1" customWidth="1"/>
    <col min="523" max="524" width="11.28515625" style="65" customWidth="1"/>
    <col min="525" max="525" width="7.28515625" style="65" customWidth="1"/>
    <col min="526" max="527" width="11.42578125" style="65"/>
    <col min="528" max="528" width="4.7109375" style="65" customWidth="1"/>
    <col min="529" max="529" width="5" style="65" customWidth="1"/>
    <col min="530" max="530" width="2.28515625" style="65" customWidth="1"/>
    <col min="531" max="531" width="26" style="65" customWidth="1"/>
    <col min="532" max="532" width="8" style="65" customWidth="1"/>
    <col min="533" max="533" width="1" style="65" customWidth="1"/>
    <col min="534" max="534" width="6.7109375" style="65" customWidth="1"/>
    <col min="535" max="535" width="1" style="65" customWidth="1"/>
    <col min="536" max="536" width="6.7109375" style="65" customWidth="1"/>
    <col min="537" max="537" width="1" style="65" customWidth="1"/>
    <col min="538" max="538" width="6.7109375" style="65" customWidth="1"/>
    <col min="539" max="539" width="1" style="65" customWidth="1"/>
    <col min="540" max="540" width="6.7109375" style="65" customWidth="1"/>
    <col min="541" max="541" width="1" style="65" customWidth="1"/>
    <col min="542" max="542" width="6.7109375" style="65" customWidth="1"/>
    <col min="543" max="543" width="1" style="65" customWidth="1"/>
    <col min="544" max="545" width="6.7109375" style="65" customWidth="1"/>
    <col min="546" max="768" width="11.42578125" style="65"/>
    <col min="769" max="771" width="0" style="65" hidden="1" customWidth="1"/>
    <col min="772" max="772" width="2.85546875" style="65" customWidth="1"/>
    <col min="773" max="773" width="5.85546875" style="65" customWidth="1"/>
    <col min="774" max="774" width="1.5703125" style="65" customWidth="1"/>
    <col min="775" max="775" width="59" style="65" customWidth="1"/>
    <col min="776" max="776" width="11.7109375" style="65" customWidth="1"/>
    <col min="777" max="777" width="10" style="65" bestFit="1" customWidth="1"/>
    <col min="778" max="778" width="11.28515625" style="65" bestFit="1" customWidth="1"/>
    <col min="779" max="780" width="11.28515625" style="65" customWidth="1"/>
    <col min="781" max="781" width="7.28515625" style="65" customWidth="1"/>
    <col min="782" max="783" width="11.42578125" style="65"/>
    <col min="784" max="784" width="4.7109375" style="65" customWidth="1"/>
    <col min="785" max="785" width="5" style="65" customWidth="1"/>
    <col min="786" max="786" width="2.28515625" style="65" customWidth="1"/>
    <col min="787" max="787" width="26" style="65" customWidth="1"/>
    <col min="788" max="788" width="8" style="65" customWidth="1"/>
    <col min="789" max="789" width="1" style="65" customWidth="1"/>
    <col min="790" max="790" width="6.7109375" style="65" customWidth="1"/>
    <col min="791" max="791" width="1" style="65" customWidth="1"/>
    <col min="792" max="792" width="6.7109375" style="65" customWidth="1"/>
    <col min="793" max="793" width="1" style="65" customWidth="1"/>
    <col min="794" max="794" width="6.7109375" style="65" customWidth="1"/>
    <col min="795" max="795" width="1" style="65" customWidth="1"/>
    <col min="796" max="796" width="6.7109375" style="65" customWidth="1"/>
    <col min="797" max="797" width="1" style="65" customWidth="1"/>
    <col min="798" max="798" width="6.7109375" style="65" customWidth="1"/>
    <col min="799" max="799" width="1" style="65" customWidth="1"/>
    <col min="800" max="801" width="6.7109375" style="65" customWidth="1"/>
    <col min="802" max="1024" width="11.42578125" style="65"/>
    <col min="1025" max="1027" width="0" style="65" hidden="1" customWidth="1"/>
    <col min="1028" max="1028" width="2.85546875" style="65" customWidth="1"/>
    <col min="1029" max="1029" width="5.85546875" style="65" customWidth="1"/>
    <col min="1030" max="1030" width="1.5703125" style="65" customWidth="1"/>
    <col min="1031" max="1031" width="59" style="65" customWidth="1"/>
    <col min="1032" max="1032" width="11.7109375" style="65" customWidth="1"/>
    <col min="1033" max="1033" width="10" style="65" bestFit="1" customWidth="1"/>
    <col min="1034" max="1034" width="11.28515625" style="65" bestFit="1" customWidth="1"/>
    <col min="1035" max="1036" width="11.28515625" style="65" customWidth="1"/>
    <col min="1037" max="1037" width="7.28515625" style="65" customWidth="1"/>
    <col min="1038" max="1039" width="11.42578125" style="65"/>
    <col min="1040" max="1040" width="4.7109375" style="65" customWidth="1"/>
    <col min="1041" max="1041" width="5" style="65" customWidth="1"/>
    <col min="1042" max="1042" width="2.28515625" style="65" customWidth="1"/>
    <col min="1043" max="1043" width="26" style="65" customWidth="1"/>
    <col min="1044" max="1044" width="8" style="65" customWidth="1"/>
    <col min="1045" max="1045" width="1" style="65" customWidth="1"/>
    <col min="1046" max="1046" width="6.7109375" style="65" customWidth="1"/>
    <col min="1047" max="1047" width="1" style="65" customWidth="1"/>
    <col min="1048" max="1048" width="6.7109375" style="65" customWidth="1"/>
    <col min="1049" max="1049" width="1" style="65" customWidth="1"/>
    <col min="1050" max="1050" width="6.7109375" style="65" customWidth="1"/>
    <col min="1051" max="1051" width="1" style="65" customWidth="1"/>
    <col min="1052" max="1052" width="6.7109375" style="65" customWidth="1"/>
    <col min="1053" max="1053" width="1" style="65" customWidth="1"/>
    <col min="1054" max="1054" width="6.7109375" style="65" customWidth="1"/>
    <col min="1055" max="1055" width="1" style="65" customWidth="1"/>
    <col min="1056" max="1057" width="6.7109375" style="65" customWidth="1"/>
    <col min="1058" max="1280" width="11.42578125" style="65"/>
    <col min="1281" max="1283" width="0" style="65" hidden="1" customWidth="1"/>
    <col min="1284" max="1284" width="2.85546875" style="65" customWidth="1"/>
    <col min="1285" max="1285" width="5.85546875" style="65" customWidth="1"/>
    <col min="1286" max="1286" width="1.5703125" style="65" customWidth="1"/>
    <col min="1287" max="1287" width="59" style="65" customWidth="1"/>
    <col min="1288" max="1288" width="11.7109375" style="65" customWidth="1"/>
    <col min="1289" max="1289" width="10" style="65" bestFit="1" customWidth="1"/>
    <col min="1290" max="1290" width="11.28515625" style="65" bestFit="1" customWidth="1"/>
    <col min="1291" max="1292" width="11.28515625" style="65" customWidth="1"/>
    <col min="1293" max="1293" width="7.28515625" style="65" customWidth="1"/>
    <col min="1294" max="1295" width="11.42578125" style="65"/>
    <col min="1296" max="1296" width="4.7109375" style="65" customWidth="1"/>
    <col min="1297" max="1297" width="5" style="65" customWidth="1"/>
    <col min="1298" max="1298" width="2.28515625" style="65" customWidth="1"/>
    <col min="1299" max="1299" width="26" style="65" customWidth="1"/>
    <col min="1300" max="1300" width="8" style="65" customWidth="1"/>
    <col min="1301" max="1301" width="1" style="65" customWidth="1"/>
    <col min="1302" max="1302" width="6.7109375" style="65" customWidth="1"/>
    <col min="1303" max="1303" width="1" style="65" customWidth="1"/>
    <col min="1304" max="1304" width="6.7109375" style="65" customWidth="1"/>
    <col min="1305" max="1305" width="1" style="65" customWidth="1"/>
    <col min="1306" max="1306" width="6.7109375" style="65" customWidth="1"/>
    <col min="1307" max="1307" width="1" style="65" customWidth="1"/>
    <col min="1308" max="1308" width="6.7109375" style="65" customWidth="1"/>
    <col min="1309" max="1309" width="1" style="65" customWidth="1"/>
    <col min="1310" max="1310" width="6.7109375" style="65" customWidth="1"/>
    <col min="1311" max="1311" width="1" style="65" customWidth="1"/>
    <col min="1312" max="1313" width="6.7109375" style="65" customWidth="1"/>
    <col min="1314" max="1536" width="11.42578125" style="65"/>
    <col min="1537" max="1539" width="0" style="65" hidden="1" customWidth="1"/>
    <col min="1540" max="1540" width="2.85546875" style="65" customWidth="1"/>
    <col min="1541" max="1541" width="5.85546875" style="65" customWidth="1"/>
    <col min="1542" max="1542" width="1.5703125" style="65" customWidth="1"/>
    <col min="1543" max="1543" width="59" style="65" customWidth="1"/>
    <col min="1544" max="1544" width="11.7109375" style="65" customWidth="1"/>
    <col min="1545" max="1545" width="10" style="65" bestFit="1" customWidth="1"/>
    <col min="1546" max="1546" width="11.28515625" style="65" bestFit="1" customWidth="1"/>
    <col min="1547" max="1548" width="11.28515625" style="65" customWidth="1"/>
    <col min="1549" max="1549" width="7.28515625" style="65" customWidth="1"/>
    <col min="1550" max="1551" width="11.42578125" style="65"/>
    <col min="1552" max="1552" width="4.7109375" style="65" customWidth="1"/>
    <col min="1553" max="1553" width="5" style="65" customWidth="1"/>
    <col min="1554" max="1554" width="2.28515625" style="65" customWidth="1"/>
    <col min="1555" max="1555" width="26" style="65" customWidth="1"/>
    <col min="1556" max="1556" width="8" style="65" customWidth="1"/>
    <col min="1557" max="1557" width="1" style="65" customWidth="1"/>
    <col min="1558" max="1558" width="6.7109375" style="65" customWidth="1"/>
    <col min="1559" max="1559" width="1" style="65" customWidth="1"/>
    <col min="1560" max="1560" width="6.7109375" style="65" customWidth="1"/>
    <col min="1561" max="1561" width="1" style="65" customWidth="1"/>
    <col min="1562" max="1562" width="6.7109375" style="65" customWidth="1"/>
    <col min="1563" max="1563" width="1" style="65" customWidth="1"/>
    <col min="1564" max="1564" width="6.7109375" style="65" customWidth="1"/>
    <col min="1565" max="1565" width="1" style="65" customWidth="1"/>
    <col min="1566" max="1566" width="6.7109375" style="65" customWidth="1"/>
    <col min="1567" max="1567" width="1" style="65" customWidth="1"/>
    <col min="1568" max="1569" width="6.7109375" style="65" customWidth="1"/>
    <col min="1570" max="1792" width="11.42578125" style="65"/>
    <col min="1793" max="1795" width="0" style="65" hidden="1" customWidth="1"/>
    <col min="1796" max="1796" width="2.85546875" style="65" customWidth="1"/>
    <col min="1797" max="1797" width="5.85546875" style="65" customWidth="1"/>
    <col min="1798" max="1798" width="1.5703125" style="65" customWidth="1"/>
    <col min="1799" max="1799" width="59" style="65" customWidth="1"/>
    <col min="1800" max="1800" width="11.7109375" style="65" customWidth="1"/>
    <col min="1801" max="1801" width="10" style="65" bestFit="1" customWidth="1"/>
    <col min="1802" max="1802" width="11.28515625" style="65" bestFit="1" customWidth="1"/>
    <col min="1803" max="1804" width="11.28515625" style="65" customWidth="1"/>
    <col min="1805" max="1805" width="7.28515625" style="65" customWidth="1"/>
    <col min="1806" max="1807" width="11.42578125" style="65"/>
    <col min="1808" max="1808" width="4.7109375" style="65" customWidth="1"/>
    <col min="1809" max="1809" width="5" style="65" customWidth="1"/>
    <col min="1810" max="1810" width="2.28515625" style="65" customWidth="1"/>
    <col min="1811" max="1811" width="26" style="65" customWidth="1"/>
    <col min="1812" max="1812" width="8" style="65" customWidth="1"/>
    <col min="1813" max="1813" width="1" style="65" customWidth="1"/>
    <col min="1814" max="1814" width="6.7109375" style="65" customWidth="1"/>
    <col min="1815" max="1815" width="1" style="65" customWidth="1"/>
    <col min="1816" max="1816" width="6.7109375" style="65" customWidth="1"/>
    <col min="1817" max="1817" width="1" style="65" customWidth="1"/>
    <col min="1818" max="1818" width="6.7109375" style="65" customWidth="1"/>
    <col min="1819" max="1819" width="1" style="65" customWidth="1"/>
    <col min="1820" max="1820" width="6.7109375" style="65" customWidth="1"/>
    <col min="1821" max="1821" width="1" style="65" customWidth="1"/>
    <col min="1822" max="1822" width="6.7109375" style="65" customWidth="1"/>
    <col min="1823" max="1823" width="1" style="65" customWidth="1"/>
    <col min="1824" max="1825" width="6.7109375" style="65" customWidth="1"/>
    <col min="1826" max="2048" width="11.42578125" style="65"/>
    <col min="2049" max="2051" width="0" style="65" hidden="1" customWidth="1"/>
    <col min="2052" max="2052" width="2.85546875" style="65" customWidth="1"/>
    <col min="2053" max="2053" width="5.85546875" style="65" customWidth="1"/>
    <col min="2054" max="2054" width="1.5703125" style="65" customWidth="1"/>
    <col min="2055" max="2055" width="59" style="65" customWidth="1"/>
    <col min="2056" max="2056" width="11.7109375" style="65" customWidth="1"/>
    <col min="2057" max="2057" width="10" style="65" bestFit="1" customWidth="1"/>
    <col min="2058" max="2058" width="11.28515625" style="65" bestFit="1" customWidth="1"/>
    <col min="2059" max="2060" width="11.28515625" style="65" customWidth="1"/>
    <col min="2061" max="2061" width="7.28515625" style="65" customWidth="1"/>
    <col min="2062" max="2063" width="11.42578125" style="65"/>
    <col min="2064" max="2064" width="4.7109375" style="65" customWidth="1"/>
    <col min="2065" max="2065" width="5" style="65" customWidth="1"/>
    <col min="2066" max="2066" width="2.28515625" style="65" customWidth="1"/>
    <col min="2067" max="2067" width="26" style="65" customWidth="1"/>
    <col min="2068" max="2068" width="8" style="65" customWidth="1"/>
    <col min="2069" max="2069" width="1" style="65" customWidth="1"/>
    <col min="2070" max="2070" width="6.7109375" style="65" customWidth="1"/>
    <col min="2071" max="2071" width="1" style="65" customWidth="1"/>
    <col min="2072" max="2072" width="6.7109375" style="65" customWidth="1"/>
    <col min="2073" max="2073" width="1" style="65" customWidth="1"/>
    <col min="2074" max="2074" width="6.7109375" style="65" customWidth="1"/>
    <col min="2075" max="2075" width="1" style="65" customWidth="1"/>
    <col min="2076" max="2076" width="6.7109375" style="65" customWidth="1"/>
    <col min="2077" max="2077" width="1" style="65" customWidth="1"/>
    <col min="2078" max="2078" width="6.7109375" style="65" customWidth="1"/>
    <col min="2079" max="2079" width="1" style="65" customWidth="1"/>
    <col min="2080" max="2081" width="6.7109375" style="65" customWidth="1"/>
    <col min="2082" max="2304" width="11.42578125" style="65"/>
    <col min="2305" max="2307" width="0" style="65" hidden="1" customWidth="1"/>
    <col min="2308" max="2308" width="2.85546875" style="65" customWidth="1"/>
    <col min="2309" max="2309" width="5.85546875" style="65" customWidth="1"/>
    <col min="2310" max="2310" width="1.5703125" style="65" customWidth="1"/>
    <col min="2311" max="2311" width="59" style="65" customWidth="1"/>
    <col min="2312" max="2312" width="11.7109375" style="65" customWidth="1"/>
    <col min="2313" max="2313" width="10" style="65" bestFit="1" customWidth="1"/>
    <col min="2314" max="2314" width="11.28515625" style="65" bestFit="1" customWidth="1"/>
    <col min="2315" max="2316" width="11.28515625" style="65" customWidth="1"/>
    <col min="2317" max="2317" width="7.28515625" style="65" customWidth="1"/>
    <col min="2318" max="2319" width="11.42578125" style="65"/>
    <col min="2320" max="2320" width="4.7109375" style="65" customWidth="1"/>
    <col min="2321" max="2321" width="5" style="65" customWidth="1"/>
    <col min="2322" max="2322" width="2.28515625" style="65" customWidth="1"/>
    <col min="2323" max="2323" width="26" style="65" customWidth="1"/>
    <col min="2324" max="2324" width="8" style="65" customWidth="1"/>
    <col min="2325" max="2325" width="1" style="65" customWidth="1"/>
    <col min="2326" max="2326" width="6.7109375" style="65" customWidth="1"/>
    <col min="2327" max="2327" width="1" style="65" customWidth="1"/>
    <col min="2328" max="2328" width="6.7109375" style="65" customWidth="1"/>
    <col min="2329" max="2329" width="1" style="65" customWidth="1"/>
    <col min="2330" max="2330" width="6.7109375" style="65" customWidth="1"/>
    <col min="2331" max="2331" width="1" style="65" customWidth="1"/>
    <col min="2332" max="2332" width="6.7109375" style="65" customWidth="1"/>
    <col min="2333" max="2333" width="1" style="65" customWidth="1"/>
    <col min="2334" max="2334" width="6.7109375" style="65" customWidth="1"/>
    <col min="2335" max="2335" width="1" style="65" customWidth="1"/>
    <col min="2336" max="2337" width="6.7109375" style="65" customWidth="1"/>
    <col min="2338" max="2560" width="11.42578125" style="65"/>
    <col min="2561" max="2563" width="0" style="65" hidden="1" customWidth="1"/>
    <col min="2564" max="2564" width="2.85546875" style="65" customWidth="1"/>
    <col min="2565" max="2565" width="5.85546875" style="65" customWidth="1"/>
    <col min="2566" max="2566" width="1.5703125" style="65" customWidth="1"/>
    <col min="2567" max="2567" width="59" style="65" customWidth="1"/>
    <col min="2568" max="2568" width="11.7109375" style="65" customWidth="1"/>
    <col min="2569" max="2569" width="10" style="65" bestFit="1" customWidth="1"/>
    <col min="2570" max="2570" width="11.28515625" style="65" bestFit="1" customWidth="1"/>
    <col min="2571" max="2572" width="11.28515625" style="65" customWidth="1"/>
    <col min="2573" max="2573" width="7.28515625" style="65" customWidth="1"/>
    <col min="2574" max="2575" width="11.42578125" style="65"/>
    <col min="2576" max="2576" width="4.7109375" style="65" customWidth="1"/>
    <col min="2577" max="2577" width="5" style="65" customWidth="1"/>
    <col min="2578" max="2578" width="2.28515625" style="65" customWidth="1"/>
    <col min="2579" max="2579" width="26" style="65" customWidth="1"/>
    <col min="2580" max="2580" width="8" style="65" customWidth="1"/>
    <col min="2581" max="2581" width="1" style="65" customWidth="1"/>
    <col min="2582" max="2582" width="6.7109375" style="65" customWidth="1"/>
    <col min="2583" max="2583" width="1" style="65" customWidth="1"/>
    <col min="2584" max="2584" width="6.7109375" style="65" customWidth="1"/>
    <col min="2585" max="2585" width="1" style="65" customWidth="1"/>
    <col min="2586" max="2586" width="6.7109375" style="65" customWidth="1"/>
    <col min="2587" max="2587" width="1" style="65" customWidth="1"/>
    <col min="2588" max="2588" width="6.7109375" style="65" customWidth="1"/>
    <col min="2589" max="2589" width="1" style="65" customWidth="1"/>
    <col min="2590" max="2590" width="6.7109375" style="65" customWidth="1"/>
    <col min="2591" max="2591" width="1" style="65" customWidth="1"/>
    <col min="2592" max="2593" width="6.7109375" style="65" customWidth="1"/>
    <col min="2594" max="2816" width="11.42578125" style="65"/>
    <col min="2817" max="2819" width="0" style="65" hidden="1" customWidth="1"/>
    <col min="2820" max="2820" width="2.85546875" style="65" customWidth="1"/>
    <col min="2821" max="2821" width="5.85546875" style="65" customWidth="1"/>
    <col min="2822" max="2822" width="1.5703125" style="65" customWidth="1"/>
    <col min="2823" max="2823" width="59" style="65" customWidth="1"/>
    <col min="2824" max="2824" width="11.7109375" style="65" customWidth="1"/>
    <col min="2825" max="2825" width="10" style="65" bestFit="1" customWidth="1"/>
    <col min="2826" max="2826" width="11.28515625" style="65" bestFit="1" customWidth="1"/>
    <col min="2827" max="2828" width="11.28515625" style="65" customWidth="1"/>
    <col min="2829" max="2829" width="7.28515625" style="65" customWidth="1"/>
    <col min="2830" max="2831" width="11.42578125" style="65"/>
    <col min="2832" max="2832" width="4.7109375" style="65" customWidth="1"/>
    <col min="2833" max="2833" width="5" style="65" customWidth="1"/>
    <col min="2834" max="2834" width="2.28515625" style="65" customWidth="1"/>
    <col min="2835" max="2835" width="26" style="65" customWidth="1"/>
    <col min="2836" max="2836" width="8" style="65" customWidth="1"/>
    <col min="2837" max="2837" width="1" style="65" customWidth="1"/>
    <col min="2838" max="2838" width="6.7109375" style="65" customWidth="1"/>
    <col min="2839" max="2839" width="1" style="65" customWidth="1"/>
    <col min="2840" max="2840" width="6.7109375" style="65" customWidth="1"/>
    <col min="2841" max="2841" width="1" style="65" customWidth="1"/>
    <col min="2842" max="2842" width="6.7109375" style="65" customWidth="1"/>
    <col min="2843" max="2843" width="1" style="65" customWidth="1"/>
    <col min="2844" max="2844" width="6.7109375" style="65" customWidth="1"/>
    <col min="2845" max="2845" width="1" style="65" customWidth="1"/>
    <col min="2846" max="2846" width="6.7109375" style="65" customWidth="1"/>
    <col min="2847" max="2847" width="1" style="65" customWidth="1"/>
    <col min="2848" max="2849" width="6.7109375" style="65" customWidth="1"/>
    <col min="2850" max="3072" width="11.42578125" style="65"/>
    <col min="3073" max="3075" width="0" style="65" hidden="1" customWidth="1"/>
    <col min="3076" max="3076" width="2.85546875" style="65" customWidth="1"/>
    <col min="3077" max="3077" width="5.85546875" style="65" customWidth="1"/>
    <col min="3078" max="3078" width="1.5703125" style="65" customWidth="1"/>
    <col min="3079" max="3079" width="59" style="65" customWidth="1"/>
    <col min="3080" max="3080" width="11.7109375" style="65" customWidth="1"/>
    <col min="3081" max="3081" width="10" style="65" bestFit="1" customWidth="1"/>
    <col min="3082" max="3082" width="11.28515625" style="65" bestFit="1" customWidth="1"/>
    <col min="3083" max="3084" width="11.28515625" style="65" customWidth="1"/>
    <col min="3085" max="3085" width="7.28515625" style="65" customWidth="1"/>
    <col min="3086" max="3087" width="11.42578125" style="65"/>
    <col min="3088" max="3088" width="4.7109375" style="65" customWidth="1"/>
    <col min="3089" max="3089" width="5" style="65" customWidth="1"/>
    <col min="3090" max="3090" width="2.28515625" style="65" customWidth="1"/>
    <col min="3091" max="3091" width="26" style="65" customWidth="1"/>
    <col min="3092" max="3092" width="8" style="65" customWidth="1"/>
    <col min="3093" max="3093" width="1" style="65" customWidth="1"/>
    <col min="3094" max="3094" width="6.7109375" style="65" customWidth="1"/>
    <col min="3095" max="3095" width="1" style="65" customWidth="1"/>
    <col min="3096" max="3096" width="6.7109375" style="65" customWidth="1"/>
    <col min="3097" max="3097" width="1" style="65" customWidth="1"/>
    <col min="3098" max="3098" width="6.7109375" style="65" customWidth="1"/>
    <col min="3099" max="3099" width="1" style="65" customWidth="1"/>
    <col min="3100" max="3100" width="6.7109375" style="65" customWidth="1"/>
    <col min="3101" max="3101" width="1" style="65" customWidth="1"/>
    <col min="3102" max="3102" width="6.7109375" style="65" customWidth="1"/>
    <col min="3103" max="3103" width="1" style="65" customWidth="1"/>
    <col min="3104" max="3105" width="6.7109375" style="65" customWidth="1"/>
    <col min="3106" max="3328" width="11.42578125" style="65"/>
    <col min="3329" max="3331" width="0" style="65" hidden="1" customWidth="1"/>
    <col min="3332" max="3332" width="2.85546875" style="65" customWidth="1"/>
    <col min="3333" max="3333" width="5.85546875" style="65" customWidth="1"/>
    <col min="3334" max="3334" width="1.5703125" style="65" customWidth="1"/>
    <col min="3335" max="3335" width="59" style="65" customWidth="1"/>
    <col min="3336" max="3336" width="11.7109375" style="65" customWidth="1"/>
    <col min="3337" max="3337" width="10" style="65" bestFit="1" customWidth="1"/>
    <col min="3338" max="3338" width="11.28515625" style="65" bestFit="1" customWidth="1"/>
    <col min="3339" max="3340" width="11.28515625" style="65" customWidth="1"/>
    <col min="3341" max="3341" width="7.28515625" style="65" customWidth="1"/>
    <col min="3342" max="3343" width="11.42578125" style="65"/>
    <col min="3344" max="3344" width="4.7109375" style="65" customWidth="1"/>
    <col min="3345" max="3345" width="5" style="65" customWidth="1"/>
    <col min="3346" max="3346" width="2.28515625" style="65" customWidth="1"/>
    <col min="3347" max="3347" width="26" style="65" customWidth="1"/>
    <col min="3348" max="3348" width="8" style="65" customWidth="1"/>
    <col min="3349" max="3349" width="1" style="65" customWidth="1"/>
    <col min="3350" max="3350" width="6.7109375" style="65" customWidth="1"/>
    <col min="3351" max="3351" width="1" style="65" customWidth="1"/>
    <col min="3352" max="3352" width="6.7109375" style="65" customWidth="1"/>
    <col min="3353" max="3353" width="1" style="65" customWidth="1"/>
    <col min="3354" max="3354" width="6.7109375" style="65" customWidth="1"/>
    <col min="3355" max="3355" width="1" style="65" customWidth="1"/>
    <col min="3356" max="3356" width="6.7109375" style="65" customWidth="1"/>
    <col min="3357" max="3357" width="1" style="65" customWidth="1"/>
    <col min="3358" max="3358" width="6.7109375" style="65" customWidth="1"/>
    <col min="3359" max="3359" width="1" style="65" customWidth="1"/>
    <col min="3360" max="3361" width="6.7109375" style="65" customWidth="1"/>
    <col min="3362" max="3584" width="11.42578125" style="65"/>
    <col min="3585" max="3587" width="0" style="65" hidden="1" customWidth="1"/>
    <col min="3588" max="3588" width="2.85546875" style="65" customWidth="1"/>
    <col min="3589" max="3589" width="5.85546875" style="65" customWidth="1"/>
    <col min="3590" max="3590" width="1.5703125" style="65" customWidth="1"/>
    <col min="3591" max="3591" width="59" style="65" customWidth="1"/>
    <col min="3592" max="3592" width="11.7109375" style="65" customWidth="1"/>
    <col min="3593" max="3593" width="10" style="65" bestFit="1" customWidth="1"/>
    <col min="3594" max="3594" width="11.28515625" style="65" bestFit="1" customWidth="1"/>
    <col min="3595" max="3596" width="11.28515625" style="65" customWidth="1"/>
    <col min="3597" max="3597" width="7.28515625" style="65" customWidth="1"/>
    <col min="3598" max="3599" width="11.42578125" style="65"/>
    <col min="3600" max="3600" width="4.7109375" style="65" customWidth="1"/>
    <col min="3601" max="3601" width="5" style="65" customWidth="1"/>
    <col min="3602" max="3602" width="2.28515625" style="65" customWidth="1"/>
    <col min="3603" max="3603" width="26" style="65" customWidth="1"/>
    <col min="3604" max="3604" width="8" style="65" customWidth="1"/>
    <col min="3605" max="3605" width="1" style="65" customWidth="1"/>
    <col min="3606" max="3606" width="6.7109375" style="65" customWidth="1"/>
    <col min="3607" max="3607" width="1" style="65" customWidth="1"/>
    <col min="3608" max="3608" width="6.7109375" style="65" customWidth="1"/>
    <col min="3609" max="3609" width="1" style="65" customWidth="1"/>
    <col min="3610" max="3610" width="6.7109375" style="65" customWidth="1"/>
    <col min="3611" max="3611" width="1" style="65" customWidth="1"/>
    <col min="3612" max="3612" width="6.7109375" style="65" customWidth="1"/>
    <col min="3613" max="3613" width="1" style="65" customWidth="1"/>
    <col min="3614" max="3614" width="6.7109375" style="65" customWidth="1"/>
    <col min="3615" max="3615" width="1" style="65" customWidth="1"/>
    <col min="3616" max="3617" width="6.7109375" style="65" customWidth="1"/>
    <col min="3618" max="3840" width="11.42578125" style="65"/>
    <col min="3841" max="3843" width="0" style="65" hidden="1" customWidth="1"/>
    <col min="3844" max="3844" width="2.85546875" style="65" customWidth="1"/>
    <col min="3845" max="3845" width="5.85546875" style="65" customWidth="1"/>
    <col min="3846" max="3846" width="1.5703125" style="65" customWidth="1"/>
    <col min="3847" max="3847" width="59" style="65" customWidth="1"/>
    <col min="3848" max="3848" width="11.7109375" style="65" customWidth="1"/>
    <col min="3849" max="3849" width="10" style="65" bestFit="1" customWidth="1"/>
    <col min="3850" max="3850" width="11.28515625" style="65" bestFit="1" customWidth="1"/>
    <col min="3851" max="3852" width="11.28515625" style="65" customWidth="1"/>
    <col min="3853" max="3853" width="7.28515625" style="65" customWidth="1"/>
    <col min="3854" max="3855" width="11.42578125" style="65"/>
    <col min="3856" max="3856" width="4.7109375" style="65" customWidth="1"/>
    <col min="3857" max="3857" width="5" style="65" customWidth="1"/>
    <col min="3858" max="3858" width="2.28515625" style="65" customWidth="1"/>
    <col min="3859" max="3859" width="26" style="65" customWidth="1"/>
    <col min="3860" max="3860" width="8" style="65" customWidth="1"/>
    <col min="3861" max="3861" width="1" style="65" customWidth="1"/>
    <col min="3862" max="3862" width="6.7109375" style="65" customWidth="1"/>
    <col min="3863" max="3863" width="1" style="65" customWidth="1"/>
    <col min="3864" max="3864" width="6.7109375" style="65" customWidth="1"/>
    <col min="3865" max="3865" width="1" style="65" customWidth="1"/>
    <col min="3866" max="3866" width="6.7109375" style="65" customWidth="1"/>
    <col min="3867" max="3867" width="1" style="65" customWidth="1"/>
    <col min="3868" max="3868" width="6.7109375" style="65" customWidth="1"/>
    <col min="3869" max="3869" width="1" style="65" customWidth="1"/>
    <col min="3870" max="3870" width="6.7109375" style="65" customWidth="1"/>
    <col min="3871" max="3871" width="1" style="65" customWidth="1"/>
    <col min="3872" max="3873" width="6.7109375" style="65" customWidth="1"/>
    <col min="3874" max="4096" width="11.42578125" style="65"/>
    <col min="4097" max="4099" width="0" style="65" hidden="1" customWidth="1"/>
    <col min="4100" max="4100" width="2.85546875" style="65" customWidth="1"/>
    <col min="4101" max="4101" width="5.85546875" style="65" customWidth="1"/>
    <col min="4102" max="4102" width="1.5703125" style="65" customWidth="1"/>
    <col min="4103" max="4103" width="59" style="65" customWidth="1"/>
    <col min="4104" max="4104" width="11.7109375" style="65" customWidth="1"/>
    <col min="4105" max="4105" width="10" style="65" bestFit="1" customWidth="1"/>
    <col min="4106" max="4106" width="11.28515625" style="65" bestFit="1" customWidth="1"/>
    <col min="4107" max="4108" width="11.28515625" style="65" customWidth="1"/>
    <col min="4109" max="4109" width="7.28515625" style="65" customWidth="1"/>
    <col min="4110" max="4111" width="11.42578125" style="65"/>
    <col min="4112" max="4112" width="4.7109375" style="65" customWidth="1"/>
    <col min="4113" max="4113" width="5" style="65" customWidth="1"/>
    <col min="4114" max="4114" width="2.28515625" style="65" customWidth="1"/>
    <col min="4115" max="4115" width="26" style="65" customWidth="1"/>
    <col min="4116" max="4116" width="8" style="65" customWidth="1"/>
    <col min="4117" max="4117" width="1" style="65" customWidth="1"/>
    <col min="4118" max="4118" width="6.7109375" style="65" customWidth="1"/>
    <col min="4119" max="4119" width="1" style="65" customWidth="1"/>
    <col min="4120" max="4120" width="6.7109375" style="65" customWidth="1"/>
    <col min="4121" max="4121" width="1" style="65" customWidth="1"/>
    <col min="4122" max="4122" width="6.7109375" style="65" customWidth="1"/>
    <col min="4123" max="4123" width="1" style="65" customWidth="1"/>
    <col min="4124" max="4124" width="6.7109375" style="65" customWidth="1"/>
    <col min="4125" max="4125" width="1" style="65" customWidth="1"/>
    <col min="4126" max="4126" width="6.7109375" style="65" customWidth="1"/>
    <col min="4127" max="4127" width="1" style="65" customWidth="1"/>
    <col min="4128" max="4129" width="6.7109375" style="65" customWidth="1"/>
    <col min="4130" max="4352" width="11.42578125" style="65"/>
    <col min="4353" max="4355" width="0" style="65" hidden="1" customWidth="1"/>
    <col min="4356" max="4356" width="2.85546875" style="65" customWidth="1"/>
    <col min="4357" max="4357" width="5.85546875" style="65" customWidth="1"/>
    <col min="4358" max="4358" width="1.5703125" style="65" customWidth="1"/>
    <col min="4359" max="4359" width="59" style="65" customWidth="1"/>
    <col min="4360" max="4360" width="11.7109375" style="65" customWidth="1"/>
    <col min="4361" max="4361" width="10" style="65" bestFit="1" customWidth="1"/>
    <col min="4362" max="4362" width="11.28515625" style="65" bestFit="1" customWidth="1"/>
    <col min="4363" max="4364" width="11.28515625" style="65" customWidth="1"/>
    <col min="4365" max="4365" width="7.28515625" style="65" customWidth="1"/>
    <col min="4366" max="4367" width="11.42578125" style="65"/>
    <col min="4368" max="4368" width="4.7109375" style="65" customWidth="1"/>
    <col min="4369" max="4369" width="5" style="65" customWidth="1"/>
    <col min="4370" max="4370" width="2.28515625" style="65" customWidth="1"/>
    <col min="4371" max="4371" width="26" style="65" customWidth="1"/>
    <col min="4372" max="4372" width="8" style="65" customWidth="1"/>
    <col min="4373" max="4373" width="1" style="65" customWidth="1"/>
    <col min="4374" max="4374" width="6.7109375" style="65" customWidth="1"/>
    <col min="4375" max="4375" width="1" style="65" customWidth="1"/>
    <col min="4376" max="4376" width="6.7109375" style="65" customWidth="1"/>
    <col min="4377" max="4377" width="1" style="65" customWidth="1"/>
    <col min="4378" max="4378" width="6.7109375" style="65" customWidth="1"/>
    <col min="4379" max="4379" width="1" style="65" customWidth="1"/>
    <col min="4380" max="4380" width="6.7109375" style="65" customWidth="1"/>
    <col min="4381" max="4381" width="1" style="65" customWidth="1"/>
    <col min="4382" max="4382" width="6.7109375" style="65" customWidth="1"/>
    <col min="4383" max="4383" width="1" style="65" customWidth="1"/>
    <col min="4384" max="4385" width="6.7109375" style="65" customWidth="1"/>
    <col min="4386" max="4608" width="11.42578125" style="65"/>
    <col min="4609" max="4611" width="0" style="65" hidden="1" customWidth="1"/>
    <col min="4612" max="4612" width="2.85546875" style="65" customWidth="1"/>
    <col min="4613" max="4613" width="5.85546875" style="65" customWidth="1"/>
    <col min="4614" max="4614" width="1.5703125" style="65" customWidth="1"/>
    <col min="4615" max="4615" width="59" style="65" customWidth="1"/>
    <col min="4616" max="4616" width="11.7109375" style="65" customWidth="1"/>
    <col min="4617" max="4617" width="10" style="65" bestFit="1" customWidth="1"/>
    <col min="4618" max="4618" width="11.28515625" style="65" bestFit="1" customWidth="1"/>
    <col min="4619" max="4620" width="11.28515625" style="65" customWidth="1"/>
    <col min="4621" max="4621" width="7.28515625" style="65" customWidth="1"/>
    <col min="4622" max="4623" width="11.42578125" style="65"/>
    <col min="4624" max="4624" width="4.7109375" style="65" customWidth="1"/>
    <col min="4625" max="4625" width="5" style="65" customWidth="1"/>
    <col min="4626" max="4626" width="2.28515625" style="65" customWidth="1"/>
    <col min="4627" max="4627" width="26" style="65" customWidth="1"/>
    <col min="4628" max="4628" width="8" style="65" customWidth="1"/>
    <col min="4629" max="4629" width="1" style="65" customWidth="1"/>
    <col min="4630" max="4630" width="6.7109375" style="65" customWidth="1"/>
    <col min="4631" max="4631" width="1" style="65" customWidth="1"/>
    <col min="4632" max="4632" width="6.7109375" style="65" customWidth="1"/>
    <col min="4633" max="4633" width="1" style="65" customWidth="1"/>
    <col min="4634" max="4634" width="6.7109375" style="65" customWidth="1"/>
    <col min="4635" max="4635" width="1" style="65" customWidth="1"/>
    <col min="4636" max="4636" width="6.7109375" style="65" customWidth="1"/>
    <col min="4637" max="4637" width="1" style="65" customWidth="1"/>
    <col min="4638" max="4638" width="6.7109375" style="65" customWidth="1"/>
    <col min="4639" max="4639" width="1" style="65" customWidth="1"/>
    <col min="4640" max="4641" width="6.7109375" style="65" customWidth="1"/>
    <col min="4642" max="4864" width="11.42578125" style="65"/>
    <col min="4865" max="4867" width="0" style="65" hidden="1" customWidth="1"/>
    <col min="4868" max="4868" width="2.85546875" style="65" customWidth="1"/>
    <col min="4869" max="4869" width="5.85546875" style="65" customWidth="1"/>
    <col min="4870" max="4870" width="1.5703125" style="65" customWidth="1"/>
    <col min="4871" max="4871" width="59" style="65" customWidth="1"/>
    <col min="4872" max="4872" width="11.7109375" style="65" customWidth="1"/>
    <col min="4873" max="4873" width="10" style="65" bestFit="1" customWidth="1"/>
    <col min="4874" max="4874" width="11.28515625" style="65" bestFit="1" customWidth="1"/>
    <col min="4875" max="4876" width="11.28515625" style="65" customWidth="1"/>
    <col min="4877" max="4877" width="7.28515625" style="65" customWidth="1"/>
    <col min="4878" max="4879" width="11.42578125" style="65"/>
    <col min="4880" max="4880" width="4.7109375" style="65" customWidth="1"/>
    <col min="4881" max="4881" width="5" style="65" customWidth="1"/>
    <col min="4882" max="4882" width="2.28515625" style="65" customWidth="1"/>
    <col min="4883" max="4883" width="26" style="65" customWidth="1"/>
    <col min="4884" max="4884" width="8" style="65" customWidth="1"/>
    <col min="4885" max="4885" width="1" style="65" customWidth="1"/>
    <col min="4886" max="4886" width="6.7109375" style="65" customWidth="1"/>
    <col min="4887" max="4887" width="1" style="65" customWidth="1"/>
    <col min="4888" max="4888" width="6.7109375" style="65" customWidth="1"/>
    <col min="4889" max="4889" width="1" style="65" customWidth="1"/>
    <col min="4890" max="4890" width="6.7109375" style="65" customWidth="1"/>
    <col min="4891" max="4891" width="1" style="65" customWidth="1"/>
    <col min="4892" max="4892" width="6.7109375" style="65" customWidth="1"/>
    <col min="4893" max="4893" width="1" style="65" customWidth="1"/>
    <col min="4894" max="4894" width="6.7109375" style="65" customWidth="1"/>
    <col min="4895" max="4895" width="1" style="65" customWidth="1"/>
    <col min="4896" max="4897" width="6.7109375" style="65" customWidth="1"/>
    <col min="4898" max="5120" width="11.42578125" style="65"/>
    <col min="5121" max="5123" width="0" style="65" hidden="1" customWidth="1"/>
    <col min="5124" max="5124" width="2.85546875" style="65" customWidth="1"/>
    <col min="5125" max="5125" width="5.85546875" style="65" customWidth="1"/>
    <col min="5126" max="5126" width="1.5703125" style="65" customWidth="1"/>
    <col min="5127" max="5127" width="59" style="65" customWidth="1"/>
    <col min="5128" max="5128" width="11.7109375" style="65" customWidth="1"/>
    <col min="5129" max="5129" width="10" style="65" bestFit="1" customWidth="1"/>
    <col min="5130" max="5130" width="11.28515625" style="65" bestFit="1" customWidth="1"/>
    <col min="5131" max="5132" width="11.28515625" style="65" customWidth="1"/>
    <col min="5133" max="5133" width="7.28515625" style="65" customWidth="1"/>
    <col min="5134" max="5135" width="11.42578125" style="65"/>
    <col min="5136" max="5136" width="4.7109375" style="65" customWidth="1"/>
    <col min="5137" max="5137" width="5" style="65" customWidth="1"/>
    <col min="5138" max="5138" width="2.28515625" style="65" customWidth="1"/>
    <col min="5139" max="5139" width="26" style="65" customWidth="1"/>
    <col min="5140" max="5140" width="8" style="65" customWidth="1"/>
    <col min="5141" max="5141" width="1" style="65" customWidth="1"/>
    <col min="5142" max="5142" width="6.7109375" style="65" customWidth="1"/>
    <col min="5143" max="5143" width="1" style="65" customWidth="1"/>
    <col min="5144" max="5144" width="6.7109375" style="65" customWidth="1"/>
    <col min="5145" max="5145" width="1" style="65" customWidth="1"/>
    <col min="5146" max="5146" width="6.7109375" style="65" customWidth="1"/>
    <col min="5147" max="5147" width="1" style="65" customWidth="1"/>
    <col min="5148" max="5148" width="6.7109375" style="65" customWidth="1"/>
    <col min="5149" max="5149" width="1" style="65" customWidth="1"/>
    <col min="5150" max="5150" width="6.7109375" style="65" customWidth="1"/>
    <col min="5151" max="5151" width="1" style="65" customWidth="1"/>
    <col min="5152" max="5153" width="6.7109375" style="65" customWidth="1"/>
    <col min="5154" max="5376" width="11.42578125" style="65"/>
    <col min="5377" max="5379" width="0" style="65" hidden="1" customWidth="1"/>
    <col min="5380" max="5380" width="2.85546875" style="65" customWidth="1"/>
    <col min="5381" max="5381" width="5.85546875" style="65" customWidth="1"/>
    <col min="5382" max="5382" width="1.5703125" style="65" customWidth="1"/>
    <col min="5383" max="5383" width="59" style="65" customWidth="1"/>
    <col min="5384" max="5384" width="11.7109375" style="65" customWidth="1"/>
    <col min="5385" max="5385" width="10" style="65" bestFit="1" customWidth="1"/>
    <col min="5386" max="5386" width="11.28515625" style="65" bestFit="1" customWidth="1"/>
    <col min="5387" max="5388" width="11.28515625" style="65" customWidth="1"/>
    <col min="5389" max="5389" width="7.28515625" style="65" customWidth="1"/>
    <col min="5390" max="5391" width="11.42578125" style="65"/>
    <col min="5392" max="5392" width="4.7109375" style="65" customWidth="1"/>
    <col min="5393" max="5393" width="5" style="65" customWidth="1"/>
    <col min="5394" max="5394" width="2.28515625" style="65" customWidth="1"/>
    <col min="5395" max="5395" width="26" style="65" customWidth="1"/>
    <col min="5396" max="5396" width="8" style="65" customWidth="1"/>
    <col min="5397" max="5397" width="1" style="65" customWidth="1"/>
    <col min="5398" max="5398" width="6.7109375" style="65" customWidth="1"/>
    <col min="5399" max="5399" width="1" style="65" customWidth="1"/>
    <col min="5400" max="5400" width="6.7109375" style="65" customWidth="1"/>
    <col min="5401" max="5401" width="1" style="65" customWidth="1"/>
    <col min="5402" max="5402" width="6.7109375" style="65" customWidth="1"/>
    <col min="5403" max="5403" width="1" style="65" customWidth="1"/>
    <col min="5404" max="5404" width="6.7109375" style="65" customWidth="1"/>
    <col min="5405" max="5405" width="1" style="65" customWidth="1"/>
    <col min="5406" max="5406" width="6.7109375" style="65" customWidth="1"/>
    <col min="5407" max="5407" width="1" style="65" customWidth="1"/>
    <col min="5408" max="5409" width="6.7109375" style="65" customWidth="1"/>
    <col min="5410" max="5632" width="11.42578125" style="65"/>
    <col min="5633" max="5635" width="0" style="65" hidden="1" customWidth="1"/>
    <col min="5636" max="5636" width="2.85546875" style="65" customWidth="1"/>
    <col min="5637" max="5637" width="5.85546875" style="65" customWidth="1"/>
    <col min="5638" max="5638" width="1.5703125" style="65" customWidth="1"/>
    <col min="5639" max="5639" width="59" style="65" customWidth="1"/>
    <col min="5640" max="5640" width="11.7109375" style="65" customWidth="1"/>
    <col min="5641" max="5641" width="10" style="65" bestFit="1" customWidth="1"/>
    <col min="5642" max="5642" width="11.28515625" style="65" bestFit="1" customWidth="1"/>
    <col min="5643" max="5644" width="11.28515625" style="65" customWidth="1"/>
    <col min="5645" max="5645" width="7.28515625" style="65" customWidth="1"/>
    <col min="5646" max="5647" width="11.42578125" style="65"/>
    <col min="5648" max="5648" width="4.7109375" style="65" customWidth="1"/>
    <col min="5649" max="5649" width="5" style="65" customWidth="1"/>
    <col min="5650" max="5650" width="2.28515625" style="65" customWidth="1"/>
    <col min="5651" max="5651" width="26" style="65" customWidth="1"/>
    <col min="5652" max="5652" width="8" style="65" customWidth="1"/>
    <col min="5653" max="5653" width="1" style="65" customWidth="1"/>
    <col min="5654" max="5654" width="6.7109375" style="65" customWidth="1"/>
    <col min="5655" max="5655" width="1" style="65" customWidth="1"/>
    <col min="5656" max="5656" width="6.7109375" style="65" customWidth="1"/>
    <col min="5657" max="5657" width="1" style="65" customWidth="1"/>
    <col min="5658" max="5658" width="6.7109375" style="65" customWidth="1"/>
    <col min="5659" max="5659" width="1" style="65" customWidth="1"/>
    <col min="5660" max="5660" width="6.7109375" style="65" customWidth="1"/>
    <col min="5661" max="5661" width="1" style="65" customWidth="1"/>
    <col min="5662" max="5662" width="6.7109375" style="65" customWidth="1"/>
    <col min="5663" max="5663" width="1" style="65" customWidth="1"/>
    <col min="5664" max="5665" width="6.7109375" style="65" customWidth="1"/>
    <col min="5666" max="5888" width="11.42578125" style="65"/>
    <col min="5889" max="5891" width="0" style="65" hidden="1" customWidth="1"/>
    <col min="5892" max="5892" width="2.85546875" style="65" customWidth="1"/>
    <col min="5893" max="5893" width="5.85546875" style="65" customWidth="1"/>
    <col min="5894" max="5894" width="1.5703125" style="65" customWidth="1"/>
    <col min="5895" max="5895" width="59" style="65" customWidth="1"/>
    <col min="5896" max="5896" width="11.7109375" style="65" customWidth="1"/>
    <col min="5897" max="5897" width="10" style="65" bestFit="1" customWidth="1"/>
    <col min="5898" max="5898" width="11.28515625" style="65" bestFit="1" customWidth="1"/>
    <col min="5899" max="5900" width="11.28515625" style="65" customWidth="1"/>
    <col min="5901" max="5901" width="7.28515625" style="65" customWidth="1"/>
    <col min="5902" max="5903" width="11.42578125" style="65"/>
    <col min="5904" max="5904" width="4.7109375" style="65" customWidth="1"/>
    <col min="5905" max="5905" width="5" style="65" customWidth="1"/>
    <col min="5906" max="5906" width="2.28515625" style="65" customWidth="1"/>
    <col min="5907" max="5907" width="26" style="65" customWidth="1"/>
    <col min="5908" max="5908" width="8" style="65" customWidth="1"/>
    <col min="5909" max="5909" width="1" style="65" customWidth="1"/>
    <col min="5910" max="5910" width="6.7109375" style="65" customWidth="1"/>
    <col min="5911" max="5911" width="1" style="65" customWidth="1"/>
    <col min="5912" max="5912" width="6.7109375" style="65" customWidth="1"/>
    <col min="5913" max="5913" width="1" style="65" customWidth="1"/>
    <col min="5914" max="5914" width="6.7109375" style="65" customWidth="1"/>
    <col min="5915" max="5915" width="1" style="65" customWidth="1"/>
    <col min="5916" max="5916" width="6.7109375" style="65" customWidth="1"/>
    <col min="5917" max="5917" width="1" style="65" customWidth="1"/>
    <col min="5918" max="5918" width="6.7109375" style="65" customWidth="1"/>
    <col min="5919" max="5919" width="1" style="65" customWidth="1"/>
    <col min="5920" max="5921" width="6.7109375" style="65" customWidth="1"/>
    <col min="5922" max="6144" width="11.42578125" style="65"/>
    <col min="6145" max="6147" width="0" style="65" hidden="1" customWidth="1"/>
    <col min="6148" max="6148" width="2.85546875" style="65" customWidth="1"/>
    <col min="6149" max="6149" width="5.85546875" style="65" customWidth="1"/>
    <col min="6150" max="6150" width="1.5703125" style="65" customWidth="1"/>
    <col min="6151" max="6151" width="59" style="65" customWidth="1"/>
    <col min="6152" max="6152" width="11.7109375" style="65" customWidth="1"/>
    <col min="6153" max="6153" width="10" style="65" bestFit="1" customWidth="1"/>
    <col min="6154" max="6154" width="11.28515625" style="65" bestFit="1" customWidth="1"/>
    <col min="6155" max="6156" width="11.28515625" style="65" customWidth="1"/>
    <col min="6157" max="6157" width="7.28515625" style="65" customWidth="1"/>
    <col min="6158" max="6159" width="11.42578125" style="65"/>
    <col min="6160" max="6160" width="4.7109375" style="65" customWidth="1"/>
    <col min="6161" max="6161" width="5" style="65" customWidth="1"/>
    <col min="6162" max="6162" width="2.28515625" style="65" customWidth="1"/>
    <col min="6163" max="6163" width="26" style="65" customWidth="1"/>
    <col min="6164" max="6164" width="8" style="65" customWidth="1"/>
    <col min="6165" max="6165" width="1" style="65" customWidth="1"/>
    <col min="6166" max="6166" width="6.7109375" style="65" customWidth="1"/>
    <col min="6167" max="6167" width="1" style="65" customWidth="1"/>
    <col min="6168" max="6168" width="6.7109375" style="65" customWidth="1"/>
    <col min="6169" max="6169" width="1" style="65" customWidth="1"/>
    <col min="6170" max="6170" width="6.7109375" style="65" customWidth="1"/>
    <col min="6171" max="6171" width="1" style="65" customWidth="1"/>
    <col min="6172" max="6172" width="6.7109375" style="65" customWidth="1"/>
    <col min="6173" max="6173" width="1" style="65" customWidth="1"/>
    <col min="6174" max="6174" width="6.7109375" style="65" customWidth="1"/>
    <col min="6175" max="6175" width="1" style="65" customWidth="1"/>
    <col min="6176" max="6177" width="6.7109375" style="65" customWidth="1"/>
    <col min="6178" max="6400" width="11.42578125" style="65"/>
    <col min="6401" max="6403" width="0" style="65" hidden="1" customWidth="1"/>
    <col min="6404" max="6404" width="2.85546875" style="65" customWidth="1"/>
    <col min="6405" max="6405" width="5.85546875" style="65" customWidth="1"/>
    <col min="6406" max="6406" width="1.5703125" style="65" customWidth="1"/>
    <col min="6407" max="6407" width="59" style="65" customWidth="1"/>
    <col min="6408" max="6408" width="11.7109375" style="65" customWidth="1"/>
    <col min="6409" max="6409" width="10" style="65" bestFit="1" customWidth="1"/>
    <col min="6410" max="6410" width="11.28515625" style="65" bestFit="1" customWidth="1"/>
    <col min="6411" max="6412" width="11.28515625" style="65" customWidth="1"/>
    <col min="6413" max="6413" width="7.28515625" style="65" customWidth="1"/>
    <col min="6414" max="6415" width="11.42578125" style="65"/>
    <col min="6416" max="6416" width="4.7109375" style="65" customWidth="1"/>
    <col min="6417" max="6417" width="5" style="65" customWidth="1"/>
    <col min="6418" max="6418" width="2.28515625" style="65" customWidth="1"/>
    <col min="6419" max="6419" width="26" style="65" customWidth="1"/>
    <col min="6420" max="6420" width="8" style="65" customWidth="1"/>
    <col min="6421" max="6421" width="1" style="65" customWidth="1"/>
    <col min="6422" max="6422" width="6.7109375" style="65" customWidth="1"/>
    <col min="6423" max="6423" width="1" style="65" customWidth="1"/>
    <col min="6424" max="6424" width="6.7109375" style="65" customWidth="1"/>
    <col min="6425" max="6425" width="1" style="65" customWidth="1"/>
    <col min="6426" max="6426" width="6.7109375" style="65" customWidth="1"/>
    <col min="6427" max="6427" width="1" style="65" customWidth="1"/>
    <col min="6428" max="6428" width="6.7109375" style="65" customWidth="1"/>
    <col min="6429" max="6429" width="1" style="65" customWidth="1"/>
    <col min="6430" max="6430" width="6.7109375" style="65" customWidth="1"/>
    <col min="6431" max="6431" width="1" style="65" customWidth="1"/>
    <col min="6432" max="6433" width="6.7109375" style="65" customWidth="1"/>
    <col min="6434" max="6656" width="11.42578125" style="65"/>
    <col min="6657" max="6659" width="0" style="65" hidden="1" customWidth="1"/>
    <col min="6660" max="6660" width="2.85546875" style="65" customWidth="1"/>
    <col min="6661" max="6661" width="5.85546875" style="65" customWidth="1"/>
    <col min="6662" max="6662" width="1.5703125" style="65" customWidth="1"/>
    <col min="6663" max="6663" width="59" style="65" customWidth="1"/>
    <col min="6664" max="6664" width="11.7109375" style="65" customWidth="1"/>
    <col min="6665" max="6665" width="10" style="65" bestFit="1" customWidth="1"/>
    <col min="6666" max="6666" width="11.28515625" style="65" bestFit="1" customWidth="1"/>
    <col min="6667" max="6668" width="11.28515625" style="65" customWidth="1"/>
    <col min="6669" max="6669" width="7.28515625" style="65" customWidth="1"/>
    <col min="6670" max="6671" width="11.42578125" style="65"/>
    <col min="6672" max="6672" width="4.7109375" style="65" customWidth="1"/>
    <col min="6673" max="6673" width="5" style="65" customWidth="1"/>
    <col min="6674" max="6674" width="2.28515625" style="65" customWidth="1"/>
    <col min="6675" max="6675" width="26" style="65" customWidth="1"/>
    <col min="6676" max="6676" width="8" style="65" customWidth="1"/>
    <col min="6677" max="6677" width="1" style="65" customWidth="1"/>
    <col min="6678" max="6678" width="6.7109375" style="65" customWidth="1"/>
    <col min="6679" max="6679" width="1" style="65" customWidth="1"/>
    <col min="6680" max="6680" width="6.7109375" style="65" customWidth="1"/>
    <col min="6681" max="6681" width="1" style="65" customWidth="1"/>
    <col min="6682" max="6682" width="6.7109375" style="65" customWidth="1"/>
    <col min="6683" max="6683" width="1" style="65" customWidth="1"/>
    <col min="6684" max="6684" width="6.7109375" style="65" customWidth="1"/>
    <col min="6685" max="6685" width="1" style="65" customWidth="1"/>
    <col min="6686" max="6686" width="6.7109375" style="65" customWidth="1"/>
    <col min="6687" max="6687" width="1" style="65" customWidth="1"/>
    <col min="6688" max="6689" width="6.7109375" style="65" customWidth="1"/>
    <col min="6690" max="6912" width="11.42578125" style="65"/>
    <col min="6913" max="6915" width="0" style="65" hidden="1" customWidth="1"/>
    <col min="6916" max="6916" width="2.85546875" style="65" customWidth="1"/>
    <col min="6917" max="6917" width="5.85546875" style="65" customWidth="1"/>
    <col min="6918" max="6918" width="1.5703125" style="65" customWidth="1"/>
    <col min="6919" max="6919" width="59" style="65" customWidth="1"/>
    <col min="6920" max="6920" width="11.7109375" style="65" customWidth="1"/>
    <col min="6921" max="6921" width="10" style="65" bestFit="1" customWidth="1"/>
    <col min="6922" max="6922" width="11.28515625" style="65" bestFit="1" customWidth="1"/>
    <col min="6923" max="6924" width="11.28515625" style="65" customWidth="1"/>
    <col min="6925" max="6925" width="7.28515625" style="65" customWidth="1"/>
    <col min="6926" max="6927" width="11.42578125" style="65"/>
    <col min="6928" max="6928" width="4.7109375" style="65" customWidth="1"/>
    <col min="6929" max="6929" width="5" style="65" customWidth="1"/>
    <col min="6930" max="6930" width="2.28515625" style="65" customWidth="1"/>
    <col min="6931" max="6931" width="26" style="65" customWidth="1"/>
    <col min="6932" max="6932" width="8" style="65" customWidth="1"/>
    <col min="6933" max="6933" width="1" style="65" customWidth="1"/>
    <col min="6934" max="6934" width="6.7109375" style="65" customWidth="1"/>
    <col min="6935" max="6935" width="1" style="65" customWidth="1"/>
    <col min="6936" max="6936" width="6.7109375" style="65" customWidth="1"/>
    <col min="6937" max="6937" width="1" style="65" customWidth="1"/>
    <col min="6938" max="6938" width="6.7109375" style="65" customWidth="1"/>
    <col min="6939" max="6939" width="1" style="65" customWidth="1"/>
    <col min="6940" max="6940" width="6.7109375" style="65" customWidth="1"/>
    <col min="6941" max="6941" width="1" style="65" customWidth="1"/>
    <col min="6942" max="6942" width="6.7109375" style="65" customWidth="1"/>
    <col min="6943" max="6943" width="1" style="65" customWidth="1"/>
    <col min="6944" max="6945" width="6.7109375" style="65" customWidth="1"/>
    <col min="6946" max="7168" width="11.42578125" style="65"/>
    <col min="7169" max="7171" width="0" style="65" hidden="1" customWidth="1"/>
    <col min="7172" max="7172" width="2.85546875" style="65" customWidth="1"/>
    <col min="7173" max="7173" width="5.85546875" style="65" customWidth="1"/>
    <col min="7174" max="7174" width="1.5703125" style="65" customWidth="1"/>
    <col min="7175" max="7175" width="59" style="65" customWidth="1"/>
    <col min="7176" max="7176" width="11.7109375" style="65" customWidth="1"/>
    <col min="7177" max="7177" width="10" style="65" bestFit="1" customWidth="1"/>
    <col min="7178" max="7178" width="11.28515625" style="65" bestFit="1" customWidth="1"/>
    <col min="7179" max="7180" width="11.28515625" style="65" customWidth="1"/>
    <col min="7181" max="7181" width="7.28515625" style="65" customWidth="1"/>
    <col min="7182" max="7183" width="11.42578125" style="65"/>
    <col min="7184" max="7184" width="4.7109375" style="65" customWidth="1"/>
    <col min="7185" max="7185" width="5" style="65" customWidth="1"/>
    <col min="7186" max="7186" width="2.28515625" style="65" customWidth="1"/>
    <col min="7187" max="7187" width="26" style="65" customWidth="1"/>
    <col min="7188" max="7188" width="8" style="65" customWidth="1"/>
    <col min="7189" max="7189" width="1" style="65" customWidth="1"/>
    <col min="7190" max="7190" width="6.7109375" style="65" customWidth="1"/>
    <col min="7191" max="7191" width="1" style="65" customWidth="1"/>
    <col min="7192" max="7192" width="6.7109375" style="65" customWidth="1"/>
    <col min="7193" max="7193" width="1" style="65" customWidth="1"/>
    <col min="7194" max="7194" width="6.7109375" style="65" customWidth="1"/>
    <col min="7195" max="7195" width="1" style="65" customWidth="1"/>
    <col min="7196" max="7196" width="6.7109375" style="65" customWidth="1"/>
    <col min="7197" max="7197" width="1" style="65" customWidth="1"/>
    <col min="7198" max="7198" width="6.7109375" style="65" customWidth="1"/>
    <col min="7199" max="7199" width="1" style="65" customWidth="1"/>
    <col min="7200" max="7201" width="6.7109375" style="65" customWidth="1"/>
    <col min="7202" max="7424" width="11.42578125" style="65"/>
    <col min="7425" max="7427" width="0" style="65" hidden="1" customWidth="1"/>
    <col min="7428" max="7428" width="2.85546875" style="65" customWidth="1"/>
    <col min="7429" max="7429" width="5.85546875" style="65" customWidth="1"/>
    <col min="7430" max="7430" width="1.5703125" style="65" customWidth="1"/>
    <col min="7431" max="7431" width="59" style="65" customWidth="1"/>
    <col min="7432" max="7432" width="11.7109375" style="65" customWidth="1"/>
    <col min="7433" max="7433" width="10" style="65" bestFit="1" customWidth="1"/>
    <col min="7434" max="7434" width="11.28515625" style="65" bestFit="1" customWidth="1"/>
    <col min="7435" max="7436" width="11.28515625" style="65" customWidth="1"/>
    <col min="7437" max="7437" width="7.28515625" style="65" customWidth="1"/>
    <col min="7438" max="7439" width="11.42578125" style="65"/>
    <col min="7440" max="7440" width="4.7109375" style="65" customWidth="1"/>
    <col min="7441" max="7441" width="5" style="65" customWidth="1"/>
    <col min="7442" max="7442" width="2.28515625" style="65" customWidth="1"/>
    <col min="7443" max="7443" width="26" style="65" customWidth="1"/>
    <col min="7444" max="7444" width="8" style="65" customWidth="1"/>
    <col min="7445" max="7445" width="1" style="65" customWidth="1"/>
    <col min="7446" max="7446" width="6.7109375" style="65" customWidth="1"/>
    <col min="7447" max="7447" width="1" style="65" customWidth="1"/>
    <col min="7448" max="7448" width="6.7109375" style="65" customWidth="1"/>
    <col min="7449" max="7449" width="1" style="65" customWidth="1"/>
    <col min="7450" max="7450" width="6.7109375" style="65" customWidth="1"/>
    <col min="7451" max="7451" width="1" style="65" customWidth="1"/>
    <col min="7452" max="7452" width="6.7109375" style="65" customWidth="1"/>
    <col min="7453" max="7453" width="1" style="65" customWidth="1"/>
    <col min="7454" max="7454" width="6.7109375" style="65" customWidth="1"/>
    <col min="7455" max="7455" width="1" style="65" customWidth="1"/>
    <col min="7456" max="7457" width="6.7109375" style="65" customWidth="1"/>
    <col min="7458" max="7680" width="11.42578125" style="65"/>
    <col min="7681" max="7683" width="0" style="65" hidden="1" customWidth="1"/>
    <col min="7684" max="7684" width="2.85546875" style="65" customWidth="1"/>
    <col min="7685" max="7685" width="5.85546875" style="65" customWidth="1"/>
    <col min="7686" max="7686" width="1.5703125" style="65" customWidth="1"/>
    <col min="7687" max="7687" width="59" style="65" customWidth="1"/>
    <col min="7688" max="7688" width="11.7109375" style="65" customWidth="1"/>
    <col min="7689" max="7689" width="10" style="65" bestFit="1" customWidth="1"/>
    <col min="7690" max="7690" width="11.28515625" style="65" bestFit="1" customWidth="1"/>
    <col min="7691" max="7692" width="11.28515625" style="65" customWidth="1"/>
    <col min="7693" max="7693" width="7.28515625" style="65" customWidth="1"/>
    <col min="7694" max="7695" width="11.42578125" style="65"/>
    <col min="7696" max="7696" width="4.7109375" style="65" customWidth="1"/>
    <col min="7697" max="7697" width="5" style="65" customWidth="1"/>
    <col min="7698" max="7698" width="2.28515625" style="65" customWidth="1"/>
    <col min="7699" max="7699" width="26" style="65" customWidth="1"/>
    <col min="7700" max="7700" width="8" style="65" customWidth="1"/>
    <col min="7701" max="7701" width="1" style="65" customWidth="1"/>
    <col min="7702" max="7702" width="6.7109375" style="65" customWidth="1"/>
    <col min="7703" max="7703" width="1" style="65" customWidth="1"/>
    <col min="7704" max="7704" width="6.7109375" style="65" customWidth="1"/>
    <col min="7705" max="7705" width="1" style="65" customWidth="1"/>
    <col min="7706" max="7706" width="6.7109375" style="65" customWidth="1"/>
    <col min="7707" max="7707" width="1" style="65" customWidth="1"/>
    <col min="7708" max="7708" width="6.7109375" style="65" customWidth="1"/>
    <col min="7709" max="7709" width="1" style="65" customWidth="1"/>
    <col min="7710" max="7710" width="6.7109375" style="65" customWidth="1"/>
    <col min="7711" max="7711" width="1" style="65" customWidth="1"/>
    <col min="7712" max="7713" width="6.7109375" style="65" customWidth="1"/>
    <col min="7714" max="7936" width="11.42578125" style="65"/>
    <col min="7937" max="7939" width="0" style="65" hidden="1" customWidth="1"/>
    <col min="7940" max="7940" width="2.85546875" style="65" customWidth="1"/>
    <col min="7941" max="7941" width="5.85546875" style="65" customWidth="1"/>
    <col min="7942" max="7942" width="1.5703125" style="65" customWidth="1"/>
    <col min="7943" max="7943" width="59" style="65" customWidth="1"/>
    <col min="7944" max="7944" width="11.7109375" style="65" customWidth="1"/>
    <col min="7945" max="7945" width="10" style="65" bestFit="1" customWidth="1"/>
    <col min="7946" max="7946" width="11.28515625" style="65" bestFit="1" customWidth="1"/>
    <col min="7947" max="7948" width="11.28515625" style="65" customWidth="1"/>
    <col min="7949" max="7949" width="7.28515625" style="65" customWidth="1"/>
    <col min="7950" max="7951" width="11.42578125" style="65"/>
    <col min="7952" max="7952" width="4.7109375" style="65" customWidth="1"/>
    <col min="7953" max="7953" width="5" style="65" customWidth="1"/>
    <col min="7954" max="7954" width="2.28515625" style="65" customWidth="1"/>
    <col min="7955" max="7955" width="26" style="65" customWidth="1"/>
    <col min="7956" max="7956" width="8" style="65" customWidth="1"/>
    <col min="7957" max="7957" width="1" style="65" customWidth="1"/>
    <col min="7958" max="7958" width="6.7109375" style="65" customWidth="1"/>
    <col min="7959" max="7959" width="1" style="65" customWidth="1"/>
    <col min="7960" max="7960" width="6.7109375" style="65" customWidth="1"/>
    <col min="7961" max="7961" width="1" style="65" customWidth="1"/>
    <col min="7962" max="7962" width="6.7109375" style="65" customWidth="1"/>
    <col min="7963" max="7963" width="1" style="65" customWidth="1"/>
    <col min="7964" max="7964" width="6.7109375" style="65" customWidth="1"/>
    <col min="7965" max="7965" width="1" style="65" customWidth="1"/>
    <col min="7966" max="7966" width="6.7109375" style="65" customWidth="1"/>
    <col min="7967" max="7967" width="1" style="65" customWidth="1"/>
    <col min="7968" max="7969" width="6.7109375" style="65" customWidth="1"/>
    <col min="7970" max="8192" width="11.42578125" style="65"/>
    <col min="8193" max="8195" width="0" style="65" hidden="1" customWidth="1"/>
    <col min="8196" max="8196" width="2.85546875" style="65" customWidth="1"/>
    <col min="8197" max="8197" width="5.85546875" style="65" customWidth="1"/>
    <col min="8198" max="8198" width="1.5703125" style="65" customWidth="1"/>
    <col min="8199" max="8199" width="59" style="65" customWidth="1"/>
    <col min="8200" max="8200" width="11.7109375" style="65" customWidth="1"/>
    <col min="8201" max="8201" width="10" style="65" bestFit="1" customWidth="1"/>
    <col min="8202" max="8202" width="11.28515625" style="65" bestFit="1" customWidth="1"/>
    <col min="8203" max="8204" width="11.28515625" style="65" customWidth="1"/>
    <col min="8205" max="8205" width="7.28515625" style="65" customWidth="1"/>
    <col min="8206" max="8207" width="11.42578125" style="65"/>
    <col min="8208" max="8208" width="4.7109375" style="65" customWidth="1"/>
    <col min="8209" max="8209" width="5" style="65" customWidth="1"/>
    <col min="8210" max="8210" width="2.28515625" style="65" customWidth="1"/>
    <col min="8211" max="8211" width="26" style="65" customWidth="1"/>
    <col min="8212" max="8212" width="8" style="65" customWidth="1"/>
    <col min="8213" max="8213" width="1" style="65" customWidth="1"/>
    <col min="8214" max="8214" width="6.7109375" style="65" customWidth="1"/>
    <col min="8215" max="8215" width="1" style="65" customWidth="1"/>
    <col min="8216" max="8216" width="6.7109375" style="65" customWidth="1"/>
    <col min="8217" max="8217" width="1" style="65" customWidth="1"/>
    <col min="8218" max="8218" width="6.7109375" style="65" customWidth="1"/>
    <col min="8219" max="8219" width="1" style="65" customWidth="1"/>
    <col min="8220" max="8220" width="6.7109375" style="65" customWidth="1"/>
    <col min="8221" max="8221" width="1" style="65" customWidth="1"/>
    <col min="8222" max="8222" width="6.7109375" style="65" customWidth="1"/>
    <col min="8223" max="8223" width="1" style="65" customWidth="1"/>
    <col min="8224" max="8225" width="6.7109375" style="65" customWidth="1"/>
    <col min="8226" max="8448" width="11.42578125" style="65"/>
    <col min="8449" max="8451" width="0" style="65" hidden="1" customWidth="1"/>
    <col min="8452" max="8452" width="2.85546875" style="65" customWidth="1"/>
    <col min="8453" max="8453" width="5.85546875" style="65" customWidth="1"/>
    <col min="8454" max="8454" width="1.5703125" style="65" customWidth="1"/>
    <col min="8455" max="8455" width="59" style="65" customWidth="1"/>
    <col min="8456" max="8456" width="11.7109375" style="65" customWidth="1"/>
    <col min="8457" max="8457" width="10" style="65" bestFit="1" customWidth="1"/>
    <col min="8458" max="8458" width="11.28515625" style="65" bestFit="1" customWidth="1"/>
    <col min="8459" max="8460" width="11.28515625" style="65" customWidth="1"/>
    <col min="8461" max="8461" width="7.28515625" style="65" customWidth="1"/>
    <col min="8462" max="8463" width="11.42578125" style="65"/>
    <col min="8464" max="8464" width="4.7109375" style="65" customWidth="1"/>
    <col min="8465" max="8465" width="5" style="65" customWidth="1"/>
    <col min="8466" max="8466" width="2.28515625" style="65" customWidth="1"/>
    <col min="8467" max="8467" width="26" style="65" customWidth="1"/>
    <col min="8468" max="8468" width="8" style="65" customWidth="1"/>
    <col min="8469" max="8469" width="1" style="65" customWidth="1"/>
    <col min="8470" max="8470" width="6.7109375" style="65" customWidth="1"/>
    <col min="8471" max="8471" width="1" style="65" customWidth="1"/>
    <col min="8472" max="8472" width="6.7109375" style="65" customWidth="1"/>
    <col min="8473" max="8473" width="1" style="65" customWidth="1"/>
    <col min="8474" max="8474" width="6.7109375" style="65" customWidth="1"/>
    <col min="8475" max="8475" width="1" style="65" customWidth="1"/>
    <col min="8476" max="8476" width="6.7109375" style="65" customWidth="1"/>
    <col min="8477" max="8477" width="1" style="65" customWidth="1"/>
    <col min="8478" max="8478" width="6.7109375" style="65" customWidth="1"/>
    <col min="8479" max="8479" width="1" style="65" customWidth="1"/>
    <col min="8480" max="8481" width="6.7109375" style="65" customWidth="1"/>
    <col min="8482" max="8704" width="11.42578125" style="65"/>
    <col min="8705" max="8707" width="0" style="65" hidden="1" customWidth="1"/>
    <col min="8708" max="8708" width="2.85546875" style="65" customWidth="1"/>
    <col min="8709" max="8709" width="5.85546875" style="65" customWidth="1"/>
    <col min="8710" max="8710" width="1.5703125" style="65" customWidth="1"/>
    <col min="8711" max="8711" width="59" style="65" customWidth="1"/>
    <col min="8712" max="8712" width="11.7109375" style="65" customWidth="1"/>
    <col min="8713" max="8713" width="10" style="65" bestFit="1" customWidth="1"/>
    <col min="8714" max="8714" width="11.28515625" style="65" bestFit="1" customWidth="1"/>
    <col min="8715" max="8716" width="11.28515625" style="65" customWidth="1"/>
    <col min="8717" max="8717" width="7.28515625" style="65" customWidth="1"/>
    <col min="8718" max="8719" width="11.42578125" style="65"/>
    <col min="8720" max="8720" width="4.7109375" style="65" customWidth="1"/>
    <col min="8721" max="8721" width="5" style="65" customWidth="1"/>
    <col min="8722" max="8722" width="2.28515625" style="65" customWidth="1"/>
    <col min="8723" max="8723" width="26" style="65" customWidth="1"/>
    <col min="8724" max="8724" width="8" style="65" customWidth="1"/>
    <col min="8725" max="8725" width="1" style="65" customWidth="1"/>
    <col min="8726" max="8726" width="6.7109375" style="65" customWidth="1"/>
    <col min="8727" max="8727" width="1" style="65" customWidth="1"/>
    <col min="8728" max="8728" width="6.7109375" style="65" customWidth="1"/>
    <col min="8729" max="8729" width="1" style="65" customWidth="1"/>
    <col min="8730" max="8730" width="6.7109375" style="65" customWidth="1"/>
    <col min="8731" max="8731" width="1" style="65" customWidth="1"/>
    <col min="8732" max="8732" width="6.7109375" style="65" customWidth="1"/>
    <col min="8733" max="8733" width="1" style="65" customWidth="1"/>
    <col min="8734" max="8734" width="6.7109375" style="65" customWidth="1"/>
    <col min="8735" max="8735" width="1" style="65" customWidth="1"/>
    <col min="8736" max="8737" width="6.7109375" style="65" customWidth="1"/>
    <col min="8738" max="8960" width="11.42578125" style="65"/>
    <col min="8961" max="8963" width="0" style="65" hidden="1" customWidth="1"/>
    <col min="8964" max="8964" width="2.85546875" style="65" customWidth="1"/>
    <col min="8965" max="8965" width="5.85546875" style="65" customWidth="1"/>
    <col min="8966" max="8966" width="1.5703125" style="65" customWidth="1"/>
    <col min="8967" max="8967" width="59" style="65" customWidth="1"/>
    <col min="8968" max="8968" width="11.7109375" style="65" customWidth="1"/>
    <col min="8969" max="8969" width="10" style="65" bestFit="1" customWidth="1"/>
    <col min="8970" max="8970" width="11.28515625" style="65" bestFit="1" customWidth="1"/>
    <col min="8971" max="8972" width="11.28515625" style="65" customWidth="1"/>
    <col min="8973" max="8973" width="7.28515625" style="65" customWidth="1"/>
    <col min="8974" max="8975" width="11.42578125" style="65"/>
    <col min="8976" max="8976" width="4.7109375" style="65" customWidth="1"/>
    <col min="8977" max="8977" width="5" style="65" customWidth="1"/>
    <col min="8978" max="8978" width="2.28515625" style="65" customWidth="1"/>
    <col min="8979" max="8979" width="26" style="65" customWidth="1"/>
    <col min="8980" max="8980" width="8" style="65" customWidth="1"/>
    <col min="8981" max="8981" width="1" style="65" customWidth="1"/>
    <col min="8982" max="8982" width="6.7109375" style="65" customWidth="1"/>
    <col min="8983" max="8983" width="1" style="65" customWidth="1"/>
    <col min="8984" max="8984" width="6.7109375" style="65" customWidth="1"/>
    <col min="8985" max="8985" width="1" style="65" customWidth="1"/>
    <col min="8986" max="8986" width="6.7109375" style="65" customWidth="1"/>
    <col min="8987" max="8987" width="1" style="65" customWidth="1"/>
    <col min="8988" max="8988" width="6.7109375" style="65" customWidth="1"/>
    <col min="8989" max="8989" width="1" style="65" customWidth="1"/>
    <col min="8990" max="8990" width="6.7109375" style="65" customWidth="1"/>
    <col min="8991" max="8991" width="1" style="65" customWidth="1"/>
    <col min="8992" max="8993" width="6.7109375" style="65" customWidth="1"/>
    <col min="8994" max="9216" width="11.42578125" style="65"/>
    <col min="9217" max="9219" width="0" style="65" hidden="1" customWidth="1"/>
    <col min="9220" max="9220" width="2.85546875" style="65" customWidth="1"/>
    <col min="9221" max="9221" width="5.85546875" style="65" customWidth="1"/>
    <col min="9222" max="9222" width="1.5703125" style="65" customWidth="1"/>
    <col min="9223" max="9223" width="59" style="65" customWidth="1"/>
    <col min="9224" max="9224" width="11.7109375" style="65" customWidth="1"/>
    <col min="9225" max="9225" width="10" style="65" bestFit="1" customWidth="1"/>
    <col min="9226" max="9226" width="11.28515625" style="65" bestFit="1" customWidth="1"/>
    <col min="9227" max="9228" width="11.28515625" style="65" customWidth="1"/>
    <col min="9229" max="9229" width="7.28515625" style="65" customWidth="1"/>
    <col min="9230" max="9231" width="11.42578125" style="65"/>
    <col min="9232" max="9232" width="4.7109375" style="65" customWidth="1"/>
    <col min="9233" max="9233" width="5" style="65" customWidth="1"/>
    <col min="9234" max="9234" width="2.28515625" style="65" customWidth="1"/>
    <col min="9235" max="9235" width="26" style="65" customWidth="1"/>
    <col min="9236" max="9236" width="8" style="65" customWidth="1"/>
    <col min="9237" max="9237" width="1" style="65" customWidth="1"/>
    <col min="9238" max="9238" width="6.7109375" style="65" customWidth="1"/>
    <col min="9239" max="9239" width="1" style="65" customWidth="1"/>
    <col min="9240" max="9240" width="6.7109375" style="65" customWidth="1"/>
    <col min="9241" max="9241" width="1" style="65" customWidth="1"/>
    <col min="9242" max="9242" width="6.7109375" style="65" customWidth="1"/>
    <col min="9243" max="9243" width="1" style="65" customWidth="1"/>
    <col min="9244" max="9244" width="6.7109375" style="65" customWidth="1"/>
    <col min="9245" max="9245" width="1" style="65" customWidth="1"/>
    <col min="9246" max="9246" width="6.7109375" style="65" customWidth="1"/>
    <col min="9247" max="9247" width="1" style="65" customWidth="1"/>
    <col min="9248" max="9249" width="6.7109375" style="65" customWidth="1"/>
    <col min="9250" max="9472" width="11.42578125" style="65"/>
    <col min="9473" max="9475" width="0" style="65" hidden="1" customWidth="1"/>
    <col min="9476" max="9476" width="2.85546875" style="65" customWidth="1"/>
    <col min="9477" max="9477" width="5.85546875" style="65" customWidth="1"/>
    <col min="9478" max="9478" width="1.5703125" style="65" customWidth="1"/>
    <col min="9479" max="9479" width="59" style="65" customWidth="1"/>
    <col min="9480" max="9480" width="11.7109375" style="65" customWidth="1"/>
    <col min="9481" max="9481" width="10" style="65" bestFit="1" customWidth="1"/>
    <col min="9482" max="9482" width="11.28515625" style="65" bestFit="1" customWidth="1"/>
    <col min="9483" max="9484" width="11.28515625" style="65" customWidth="1"/>
    <col min="9485" max="9485" width="7.28515625" style="65" customWidth="1"/>
    <col min="9486" max="9487" width="11.42578125" style="65"/>
    <col min="9488" max="9488" width="4.7109375" style="65" customWidth="1"/>
    <col min="9489" max="9489" width="5" style="65" customWidth="1"/>
    <col min="9490" max="9490" width="2.28515625" style="65" customWidth="1"/>
    <col min="9491" max="9491" width="26" style="65" customWidth="1"/>
    <col min="9492" max="9492" width="8" style="65" customWidth="1"/>
    <col min="9493" max="9493" width="1" style="65" customWidth="1"/>
    <col min="9494" max="9494" width="6.7109375" style="65" customWidth="1"/>
    <col min="9495" max="9495" width="1" style="65" customWidth="1"/>
    <col min="9496" max="9496" width="6.7109375" style="65" customWidth="1"/>
    <col min="9497" max="9497" width="1" style="65" customWidth="1"/>
    <col min="9498" max="9498" width="6.7109375" style="65" customWidth="1"/>
    <col min="9499" max="9499" width="1" style="65" customWidth="1"/>
    <col min="9500" max="9500" width="6.7109375" style="65" customWidth="1"/>
    <col min="9501" max="9501" width="1" style="65" customWidth="1"/>
    <col min="9502" max="9502" width="6.7109375" style="65" customWidth="1"/>
    <col min="9503" max="9503" width="1" style="65" customWidth="1"/>
    <col min="9504" max="9505" width="6.7109375" style="65" customWidth="1"/>
    <col min="9506" max="9728" width="11.42578125" style="65"/>
    <col min="9729" max="9731" width="0" style="65" hidden="1" customWidth="1"/>
    <col min="9732" max="9732" width="2.85546875" style="65" customWidth="1"/>
    <col min="9733" max="9733" width="5.85546875" style="65" customWidth="1"/>
    <col min="9734" max="9734" width="1.5703125" style="65" customWidth="1"/>
    <col min="9735" max="9735" width="59" style="65" customWidth="1"/>
    <col min="9736" max="9736" width="11.7109375" style="65" customWidth="1"/>
    <col min="9737" max="9737" width="10" style="65" bestFit="1" customWidth="1"/>
    <col min="9738" max="9738" width="11.28515625" style="65" bestFit="1" customWidth="1"/>
    <col min="9739" max="9740" width="11.28515625" style="65" customWidth="1"/>
    <col min="9741" max="9741" width="7.28515625" style="65" customWidth="1"/>
    <col min="9742" max="9743" width="11.42578125" style="65"/>
    <col min="9744" max="9744" width="4.7109375" style="65" customWidth="1"/>
    <col min="9745" max="9745" width="5" style="65" customWidth="1"/>
    <col min="9746" max="9746" width="2.28515625" style="65" customWidth="1"/>
    <col min="9747" max="9747" width="26" style="65" customWidth="1"/>
    <col min="9748" max="9748" width="8" style="65" customWidth="1"/>
    <col min="9749" max="9749" width="1" style="65" customWidth="1"/>
    <col min="9750" max="9750" width="6.7109375" style="65" customWidth="1"/>
    <col min="9751" max="9751" width="1" style="65" customWidth="1"/>
    <col min="9752" max="9752" width="6.7109375" style="65" customWidth="1"/>
    <col min="9753" max="9753" width="1" style="65" customWidth="1"/>
    <col min="9754" max="9754" width="6.7109375" style="65" customWidth="1"/>
    <col min="9755" max="9755" width="1" style="65" customWidth="1"/>
    <col min="9756" max="9756" width="6.7109375" style="65" customWidth="1"/>
    <col min="9757" max="9757" width="1" style="65" customWidth="1"/>
    <col min="9758" max="9758" width="6.7109375" style="65" customWidth="1"/>
    <col min="9759" max="9759" width="1" style="65" customWidth="1"/>
    <col min="9760" max="9761" width="6.7109375" style="65" customWidth="1"/>
    <col min="9762" max="9984" width="11.42578125" style="65"/>
    <col min="9985" max="9987" width="0" style="65" hidden="1" customWidth="1"/>
    <col min="9988" max="9988" width="2.85546875" style="65" customWidth="1"/>
    <col min="9989" max="9989" width="5.85546875" style="65" customWidth="1"/>
    <col min="9990" max="9990" width="1.5703125" style="65" customWidth="1"/>
    <col min="9991" max="9991" width="59" style="65" customWidth="1"/>
    <col min="9992" max="9992" width="11.7109375" style="65" customWidth="1"/>
    <col min="9993" max="9993" width="10" style="65" bestFit="1" customWidth="1"/>
    <col min="9994" max="9994" width="11.28515625" style="65" bestFit="1" customWidth="1"/>
    <col min="9995" max="9996" width="11.28515625" style="65" customWidth="1"/>
    <col min="9997" max="9997" width="7.28515625" style="65" customWidth="1"/>
    <col min="9998" max="9999" width="11.42578125" style="65"/>
    <col min="10000" max="10000" width="4.7109375" style="65" customWidth="1"/>
    <col min="10001" max="10001" width="5" style="65" customWidth="1"/>
    <col min="10002" max="10002" width="2.28515625" style="65" customWidth="1"/>
    <col min="10003" max="10003" width="26" style="65" customWidth="1"/>
    <col min="10004" max="10004" width="8" style="65" customWidth="1"/>
    <col min="10005" max="10005" width="1" style="65" customWidth="1"/>
    <col min="10006" max="10006" width="6.7109375" style="65" customWidth="1"/>
    <col min="10007" max="10007" width="1" style="65" customWidth="1"/>
    <col min="10008" max="10008" width="6.7109375" style="65" customWidth="1"/>
    <col min="10009" max="10009" width="1" style="65" customWidth="1"/>
    <col min="10010" max="10010" width="6.7109375" style="65" customWidth="1"/>
    <col min="10011" max="10011" width="1" style="65" customWidth="1"/>
    <col min="10012" max="10012" width="6.7109375" style="65" customWidth="1"/>
    <col min="10013" max="10013" width="1" style="65" customWidth="1"/>
    <col min="10014" max="10014" width="6.7109375" style="65" customWidth="1"/>
    <col min="10015" max="10015" width="1" style="65" customWidth="1"/>
    <col min="10016" max="10017" width="6.7109375" style="65" customWidth="1"/>
    <col min="10018" max="10240" width="11.42578125" style="65"/>
    <col min="10241" max="10243" width="0" style="65" hidden="1" customWidth="1"/>
    <col min="10244" max="10244" width="2.85546875" style="65" customWidth="1"/>
    <col min="10245" max="10245" width="5.85546875" style="65" customWidth="1"/>
    <col min="10246" max="10246" width="1.5703125" style="65" customWidth="1"/>
    <col min="10247" max="10247" width="59" style="65" customWidth="1"/>
    <col min="10248" max="10248" width="11.7109375" style="65" customWidth="1"/>
    <col min="10249" max="10249" width="10" style="65" bestFit="1" customWidth="1"/>
    <col min="10250" max="10250" width="11.28515625" style="65" bestFit="1" customWidth="1"/>
    <col min="10251" max="10252" width="11.28515625" style="65" customWidth="1"/>
    <col min="10253" max="10253" width="7.28515625" style="65" customWidth="1"/>
    <col min="10254" max="10255" width="11.42578125" style="65"/>
    <col min="10256" max="10256" width="4.7109375" style="65" customWidth="1"/>
    <col min="10257" max="10257" width="5" style="65" customWidth="1"/>
    <col min="10258" max="10258" width="2.28515625" style="65" customWidth="1"/>
    <col min="10259" max="10259" width="26" style="65" customWidth="1"/>
    <col min="10260" max="10260" width="8" style="65" customWidth="1"/>
    <col min="10261" max="10261" width="1" style="65" customWidth="1"/>
    <col min="10262" max="10262" width="6.7109375" style="65" customWidth="1"/>
    <col min="10263" max="10263" width="1" style="65" customWidth="1"/>
    <col min="10264" max="10264" width="6.7109375" style="65" customWidth="1"/>
    <col min="10265" max="10265" width="1" style="65" customWidth="1"/>
    <col min="10266" max="10266" width="6.7109375" style="65" customWidth="1"/>
    <col min="10267" max="10267" width="1" style="65" customWidth="1"/>
    <col min="10268" max="10268" width="6.7109375" style="65" customWidth="1"/>
    <col min="10269" max="10269" width="1" style="65" customWidth="1"/>
    <col min="10270" max="10270" width="6.7109375" style="65" customWidth="1"/>
    <col min="10271" max="10271" width="1" style="65" customWidth="1"/>
    <col min="10272" max="10273" width="6.7109375" style="65" customWidth="1"/>
    <col min="10274" max="10496" width="11.42578125" style="65"/>
    <col min="10497" max="10499" width="0" style="65" hidden="1" customWidth="1"/>
    <col min="10500" max="10500" width="2.85546875" style="65" customWidth="1"/>
    <col min="10501" max="10501" width="5.85546875" style="65" customWidth="1"/>
    <col min="10502" max="10502" width="1.5703125" style="65" customWidth="1"/>
    <col min="10503" max="10503" width="59" style="65" customWidth="1"/>
    <col min="10504" max="10504" width="11.7109375" style="65" customWidth="1"/>
    <col min="10505" max="10505" width="10" style="65" bestFit="1" customWidth="1"/>
    <col min="10506" max="10506" width="11.28515625" style="65" bestFit="1" customWidth="1"/>
    <col min="10507" max="10508" width="11.28515625" style="65" customWidth="1"/>
    <col min="10509" max="10509" width="7.28515625" style="65" customWidth="1"/>
    <col min="10510" max="10511" width="11.42578125" style="65"/>
    <col min="10512" max="10512" width="4.7109375" style="65" customWidth="1"/>
    <col min="10513" max="10513" width="5" style="65" customWidth="1"/>
    <col min="10514" max="10514" width="2.28515625" style="65" customWidth="1"/>
    <col min="10515" max="10515" width="26" style="65" customWidth="1"/>
    <col min="10516" max="10516" width="8" style="65" customWidth="1"/>
    <col min="10517" max="10517" width="1" style="65" customWidth="1"/>
    <col min="10518" max="10518" width="6.7109375" style="65" customWidth="1"/>
    <col min="10519" max="10519" width="1" style="65" customWidth="1"/>
    <col min="10520" max="10520" width="6.7109375" style="65" customWidth="1"/>
    <col min="10521" max="10521" width="1" style="65" customWidth="1"/>
    <col min="10522" max="10522" width="6.7109375" style="65" customWidth="1"/>
    <col min="10523" max="10523" width="1" style="65" customWidth="1"/>
    <col min="10524" max="10524" width="6.7109375" style="65" customWidth="1"/>
    <col min="10525" max="10525" width="1" style="65" customWidth="1"/>
    <col min="10526" max="10526" width="6.7109375" style="65" customWidth="1"/>
    <col min="10527" max="10527" width="1" style="65" customWidth="1"/>
    <col min="10528" max="10529" width="6.7109375" style="65" customWidth="1"/>
    <col min="10530" max="10752" width="11.42578125" style="65"/>
    <col min="10753" max="10755" width="0" style="65" hidden="1" customWidth="1"/>
    <col min="10756" max="10756" width="2.85546875" style="65" customWidth="1"/>
    <col min="10757" max="10757" width="5.85546875" style="65" customWidth="1"/>
    <col min="10758" max="10758" width="1.5703125" style="65" customWidth="1"/>
    <col min="10759" max="10759" width="59" style="65" customWidth="1"/>
    <col min="10760" max="10760" width="11.7109375" style="65" customWidth="1"/>
    <col min="10761" max="10761" width="10" style="65" bestFit="1" customWidth="1"/>
    <col min="10762" max="10762" width="11.28515625" style="65" bestFit="1" customWidth="1"/>
    <col min="10763" max="10764" width="11.28515625" style="65" customWidth="1"/>
    <col min="10765" max="10765" width="7.28515625" style="65" customWidth="1"/>
    <col min="10766" max="10767" width="11.42578125" style="65"/>
    <col min="10768" max="10768" width="4.7109375" style="65" customWidth="1"/>
    <col min="10769" max="10769" width="5" style="65" customWidth="1"/>
    <col min="10770" max="10770" width="2.28515625" style="65" customWidth="1"/>
    <col min="10771" max="10771" width="26" style="65" customWidth="1"/>
    <col min="10772" max="10772" width="8" style="65" customWidth="1"/>
    <col min="10773" max="10773" width="1" style="65" customWidth="1"/>
    <col min="10774" max="10774" width="6.7109375" style="65" customWidth="1"/>
    <col min="10775" max="10775" width="1" style="65" customWidth="1"/>
    <col min="10776" max="10776" width="6.7109375" style="65" customWidth="1"/>
    <col min="10777" max="10777" width="1" style="65" customWidth="1"/>
    <col min="10778" max="10778" width="6.7109375" style="65" customWidth="1"/>
    <col min="10779" max="10779" width="1" style="65" customWidth="1"/>
    <col min="10780" max="10780" width="6.7109375" style="65" customWidth="1"/>
    <col min="10781" max="10781" width="1" style="65" customWidth="1"/>
    <col min="10782" max="10782" width="6.7109375" style="65" customWidth="1"/>
    <col min="10783" max="10783" width="1" style="65" customWidth="1"/>
    <col min="10784" max="10785" width="6.7109375" style="65" customWidth="1"/>
    <col min="10786" max="11008" width="11.42578125" style="65"/>
    <col min="11009" max="11011" width="0" style="65" hidden="1" customWidth="1"/>
    <col min="11012" max="11012" width="2.85546875" style="65" customWidth="1"/>
    <col min="11013" max="11013" width="5.85546875" style="65" customWidth="1"/>
    <col min="11014" max="11014" width="1.5703125" style="65" customWidth="1"/>
    <col min="11015" max="11015" width="59" style="65" customWidth="1"/>
    <col min="11016" max="11016" width="11.7109375" style="65" customWidth="1"/>
    <col min="11017" max="11017" width="10" style="65" bestFit="1" customWidth="1"/>
    <col min="11018" max="11018" width="11.28515625" style="65" bestFit="1" customWidth="1"/>
    <col min="11019" max="11020" width="11.28515625" style="65" customWidth="1"/>
    <col min="11021" max="11021" width="7.28515625" style="65" customWidth="1"/>
    <col min="11022" max="11023" width="11.42578125" style="65"/>
    <col min="11024" max="11024" width="4.7109375" style="65" customWidth="1"/>
    <col min="11025" max="11025" width="5" style="65" customWidth="1"/>
    <col min="11026" max="11026" width="2.28515625" style="65" customWidth="1"/>
    <col min="11027" max="11027" width="26" style="65" customWidth="1"/>
    <col min="11028" max="11028" width="8" style="65" customWidth="1"/>
    <col min="11029" max="11029" width="1" style="65" customWidth="1"/>
    <col min="11030" max="11030" width="6.7109375" style="65" customWidth="1"/>
    <col min="11031" max="11031" width="1" style="65" customWidth="1"/>
    <col min="11032" max="11032" width="6.7109375" style="65" customWidth="1"/>
    <col min="11033" max="11033" width="1" style="65" customWidth="1"/>
    <col min="11034" max="11034" width="6.7109375" style="65" customWidth="1"/>
    <col min="11035" max="11035" width="1" style="65" customWidth="1"/>
    <col min="11036" max="11036" width="6.7109375" style="65" customWidth="1"/>
    <col min="11037" max="11037" width="1" style="65" customWidth="1"/>
    <col min="11038" max="11038" width="6.7109375" style="65" customWidth="1"/>
    <col min="11039" max="11039" width="1" style="65" customWidth="1"/>
    <col min="11040" max="11041" width="6.7109375" style="65" customWidth="1"/>
    <col min="11042" max="11264" width="11.42578125" style="65"/>
    <col min="11265" max="11267" width="0" style="65" hidden="1" customWidth="1"/>
    <col min="11268" max="11268" width="2.85546875" style="65" customWidth="1"/>
    <col min="11269" max="11269" width="5.85546875" style="65" customWidth="1"/>
    <col min="11270" max="11270" width="1.5703125" style="65" customWidth="1"/>
    <col min="11271" max="11271" width="59" style="65" customWidth="1"/>
    <col min="11272" max="11272" width="11.7109375" style="65" customWidth="1"/>
    <col min="11273" max="11273" width="10" style="65" bestFit="1" customWidth="1"/>
    <col min="11274" max="11274" width="11.28515625" style="65" bestFit="1" customWidth="1"/>
    <col min="11275" max="11276" width="11.28515625" style="65" customWidth="1"/>
    <col min="11277" max="11277" width="7.28515625" style="65" customWidth="1"/>
    <col min="11278" max="11279" width="11.42578125" style="65"/>
    <col min="11280" max="11280" width="4.7109375" style="65" customWidth="1"/>
    <col min="11281" max="11281" width="5" style="65" customWidth="1"/>
    <col min="11282" max="11282" width="2.28515625" style="65" customWidth="1"/>
    <col min="11283" max="11283" width="26" style="65" customWidth="1"/>
    <col min="11284" max="11284" width="8" style="65" customWidth="1"/>
    <col min="11285" max="11285" width="1" style="65" customWidth="1"/>
    <col min="11286" max="11286" width="6.7109375" style="65" customWidth="1"/>
    <col min="11287" max="11287" width="1" style="65" customWidth="1"/>
    <col min="11288" max="11288" width="6.7109375" style="65" customWidth="1"/>
    <col min="11289" max="11289" width="1" style="65" customWidth="1"/>
    <col min="11290" max="11290" width="6.7109375" style="65" customWidth="1"/>
    <col min="11291" max="11291" width="1" style="65" customWidth="1"/>
    <col min="11292" max="11292" width="6.7109375" style="65" customWidth="1"/>
    <col min="11293" max="11293" width="1" style="65" customWidth="1"/>
    <col min="11294" max="11294" width="6.7109375" style="65" customWidth="1"/>
    <col min="11295" max="11295" width="1" style="65" customWidth="1"/>
    <col min="11296" max="11297" width="6.7109375" style="65" customWidth="1"/>
    <col min="11298" max="11520" width="11.42578125" style="65"/>
    <col min="11521" max="11523" width="0" style="65" hidden="1" customWidth="1"/>
    <col min="11524" max="11524" width="2.85546875" style="65" customWidth="1"/>
    <col min="11525" max="11525" width="5.85546875" style="65" customWidth="1"/>
    <col min="11526" max="11526" width="1.5703125" style="65" customWidth="1"/>
    <col min="11527" max="11527" width="59" style="65" customWidth="1"/>
    <col min="11528" max="11528" width="11.7109375" style="65" customWidth="1"/>
    <col min="11529" max="11529" width="10" style="65" bestFit="1" customWidth="1"/>
    <col min="11530" max="11530" width="11.28515625" style="65" bestFit="1" customWidth="1"/>
    <col min="11531" max="11532" width="11.28515625" style="65" customWidth="1"/>
    <col min="11533" max="11533" width="7.28515625" style="65" customWidth="1"/>
    <col min="11534" max="11535" width="11.42578125" style="65"/>
    <col min="11536" max="11536" width="4.7109375" style="65" customWidth="1"/>
    <col min="11537" max="11537" width="5" style="65" customWidth="1"/>
    <col min="11538" max="11538" width="2.28515625" style="65" customWidth="1"/>
    <col min="11539" max="11539" width="26" style="65" customWidth="1"/>
    <col min="11540" max="11540" width="8" style="65" customWidth="1"/>
    <col min="11541" max="11541" width="1" style="65" customWidth="1"/>
    <col min="11542" max="11542" width="6.7109375" style="65" customWidth="1"/>
    <col min="11543" max="11543" width="1" style="65" customWidth="1"/>
    <col min="11544" max="11544" width="6.7109375" style="65" customWidth="1"/>
    <col min="11545" max="11545" width="1" style="65" customWidth="1"/>
    <col min="11546" max="11546" width="6.7109375" style="65" customWidth="1"/>
    <col min="11547" max="11547" width="1" style="65" customWidth="1"/>
    <col min="11548" max="11548" width="6.7109375" style="65" customWidth="1"/>
    <col min="11549" max="11549" width="1" style="65" customWidth="1"/>
    <col min="11550" max="11550" width="6.7109375" style="65" customWidth="1"/>
    <col min="11551" max="11551" width="1" style="65" customWidth="1"/>
    <col min="11552" max="11553" width="6.7109375" style="65" customWidth="1"/>
    <col min="11554" max="11776" width="11.42578125" style="65"/>
    <col min="11777" max="11779" width="0" style="65" hidden="1" customWidth="1"/>
    <col min="11780" max="11780" width="2.85546875" style="65" customWidth="1"/>
    <col min="11781" max="11781" width="5.85546875" style="65" customWidth="1"/>
    <col min="11782" max="11782" width="1.5703125" style="65" customWidth="1"/>
    <col min="11783" max="11783" width="59" style="65" customWidth="1"/>
    <col min="11784" max="11784" width="11.7109375" style="65" customWidth="1"/>
    <col min="11785" max="11785" width="10" style="65" bestFit="1" customWidth="1"/>
    <col min="11786" max="11786" width="11.28515625" style="65" bestFit="1" customWidth="1"/>
    <col min="11787" max="11788" width="11.28515625" style="65" customWidth="1"/>
    <col min="11789" max="11789" width="7.28515625" style="65" customWidth="1"/>
    <col min="11790" max="11791" width="11.42578125" style="65"/>
    <col min="11792" max="11792" width="4.7109375" style="65" customWidth="1"/>
    <col min="11793" max="11793" width="5" style="65" customWidth="1"/>
    <col min="11794" max="11794" width="2.28515625" style="65" customWidth="1"/>
    <col min="11795" max="11795" width="26" style="65" customWidth="1"/>
    <col min="11796" max="11796" width="8" style="65" customWidth="1"/>
    <col min="11797" max="11797" width="1" style="65" customWidth="1"/>
    <col min="11798" max="11798" width="6.7109375" style="65" customWidth="1"/>
    <col min="11799" max="11799" width="1" style="65" customWidth="1"/>
    <col min="11800" max="11800" width="6.7109375" style="65" customWidth="1"/>
    <col min="11801" max="11801" width="1" style="65" customWidth="1"/>
    <col min="11802" max="11802" width="6.7109375" style="65" customWidth="1"/>
    <col min="11803" max="11803" width="1" style="65" customWidth="1"/>
    <col min="11804" max="11804" width="6.7109375" style="65" customWidth="1"/>
    <col min="11805" max="11805" width="1" style="65" customWidth="1"/>
    <col min="11806" max="11806" width="6.7109375" style="65" customWidth="1"/>
    <col min="11807" max="11807" width="1" style="65" customWidth="1"/>
    <col min="11808" max="11809" width="6.7109375" style="65" customWidth="1"/>
    <col min="11810" max="12032" width="11.42578125" style="65"/>
    <col min="12033" max="12035" width="0" style="65" hidden="1" customWidth="1"/>
    <col min="12036" max="12036" width="2.85546875" style="65" customWidth="1"/>
    <col min="12037" max="12037" width="5.85546875" style="65" customWidth="1"/>
    <col min="12038" max="12038" width="1.5703125" style="65" customWidth="1"/>
    <col min="12039" max="12039" width="59" style="65" customWidth="1"/>
    <col min="12040" max="12040" width="11.7109375" style="65" customWidth="1"/>
    <col min="12041" max="12041" width="10" style="65" bestFit="1" customWidth="1"/>
    <col min="12042" max="12042" width="11.28515625" style="65" bestFit="1" customWidth="1"/>
    <col min="12043" max="12044" width="11.28515625" style="65" customWidth="1"/>
    <col min="12045" max="12045" width="7.28515625" style="65" customWidth="1"/>
    <col min="12046" max="12047" width="11.42578125" style="65"/>
    <col min="12048" max="12048" width="4.7109375" style="65" customWidth="1"/>
    <col min="12049" max="12049" width="5" style="65" customWidth="1"/>
    <col min="12050" max="12050" width="2.28515625" style="65" customWidth="1"/>
    <col min="12051" max="12051" width="26" style="65" customWidth="1"/>
    <col min="12052" max="12052" width="8" style="65" customWidth="1"/>
    <col min="12053" max="12053" width="1" style="65" customWidth="1"/>
    <col min="12054" max="12054" width="6.7109375" style="65" customWidth="1"/>
    <col min="12055" max="12055" width="1" style="65" customWidth="1"/>
    <col min="12056" max="12056" width="6.7109375" style="65" customWidth="1"/>
    <col min="12057" max="12057" width="1" style="65" customWidth="1"/>
    <col min="12058" max="12058" width="6.7109375" style="65" customWidth="1"/>
    <col min="12059" max="12059" width="1" style="65" customWidth="1"/>
    <col min="12060" max="12060" width="6.7109375" style="65" customWidth="1"/>
    <col min="12061" max="12061" width="1" style="65" customWidth="1"/>
    <col min="12062" max="12062" width="6.7109375" style="65" customWidth="1"/>
    <col min="12063" max="12063" width="1" style="65" customWidth="1"/>
    <col min="12064" max="12065" width="6.7109375" style="65" customWidth="1"/>
    <col min="12066" max="12288" width="11.42578125" style="65"/>
    <col min="12289" max="12291" width="0" style="65" hidden="1" customWidth="1"/>
    <col min="12292" max="12292" width="2.85546875" style="65" customWidth="1"/>
    <col min="12293" max="12293" width="5.85546875" style="65" customWidth="1"/>
    <col min="12294" max="12294" width="1.5703125" style="65" customWidth="1"/>
    <col min="12295" max="12295" width="59" style="65" customWidth="1"/>
    <col min="12296" max="12296" width="11.7109375" style="65" customWidth="1"/>
    <col min="12297" max="12297" width="10" style="65" bestFit="1" customWidth="1"/>
    <col min="12298" max="12298" width="11.28515625" style="65" bestFit="1" customWidth="1"/>
    <col min="12299" max="12300" width="11.28515625" style="65" customWidth="1"/>
    <col min="12301" max="12301" width="7.28515625" style="65" customWidth="1"/>
    <col min="12302" max="12303" width="11.42578125" style="65"/>
    <col min="12304" max="12304" width="4.7109375" style="65" customWidth="1"/>
    <col min="12305" max="12305" width="5" style="65" customWidth="1"/>
    <col min="12306" max="12306" width="2.28515625" style="65" customWidth="1"/>
    <col min="12307" max="12307" width="26" style="65" customWidth="1"/>
    <col min="12308" max="12308" width="8" style="65" customWidth="1"/>
    <col min="12309" max="12309" width="1" style="65" customWidth="1"/>
    <col min="12310" max="12310" width="6.7109375" style="65" customWidth="1"/>
    <col min="12311" max="12311" width="1" style="65" customWidth="1"/>
    <col min="12312" max="12312" width="6.7109375" style="65" customWidth="1"/>
    <col min="12313" max="12313" width="1" style="65" customWidth="1"/>
    <col min="12314" max="12314" width="6.7109375" style="65" customWidth="1"/>
    <col min="12315" max="12315" width="1" style="65" customWidth="1"/>
    <col min="12316" max="12316" width="6.7109375" style="65" customWidth="1"/>
    <col min="12317" max="12317" width="1" style="65" customWidth="1"/>
    <col min="12318" max="12318" width="6.7109375" style="65" customWidth="1"/>
    <col min="12319" max="12319" width="1" style="65" customWidth="1"/>
    <col min="12320" max="12321" width="6.7109375" style="65" customWidth="1"/>
    <col min="12322" max="12544" width="11.42578125" style="65"/>
    <col min="12545" max="12547" width="0" style="65" hidden="1" customWidth="1"/>
    <col min="12548" max="12548" width="2.85546875" style="65" customWidth="1"/>
    <col min="12549" max="12549" width="5.85546875" style="65" customWidth="1"/>
    <col min="12550" max="12550" width="1.5703125" style="65" customWidth="1"/>
    <col min="12551" max="12551" width="59" style="65" customWidth="1"/>
    <col min="12552" max="12552" width="11.7109375" style="65" customWidth="1"/>
    <col min="12553" max="12553" width="10" style="65" bestFit="1" customWidth="1"/>
    <col min="12554" max="12554" width="11.28515625" style="65" bestFit="1" customWidth="1"/>
    <col min="12555" max="12556" width="11.28515625" style="65" customWidth="1"/>
    <col min="12557" max="12557" width="7.28515625" style="65" customWidth="1"/>
    <col min="12558" max="12559" width="11.42578125" style="65"/>
    <col min="12560" max="12560" width="4.7109375" style="65" customWidth="1"/>
    <col min="12561" max="12561" width="5" style="65" customWidth="1"/>
    <col min="12562" max="12562" width="2.28515625" style="65" customWidth="1"/>
    <col min="12563" max="12563" width="26" style="65" customWidth="1"/>
    <col min="12564" max="12564" width="8" style="65" customWidth="1"/>
    <col min="12565" max="12565" width="1" style="65" customWidth="1"/>
    <col min="12566" max="12566" width="6.7109375" style="65" customWidth="1"/>
    <col min="12567" max="12567" width="1" style="65" customWidth="1"/>
    <col min="12568" max="12568" width="6.7109375" style="65" customWidth="1"/>
    <col min="12569" max="12569" width="1" style="65" customWidth="1"/>
    <col min="12570" max="12570" width="6.7109375" style="65" customWidth="1"/>
    <col min="12571" max="12571" width="1" style="65" customWidth="1"/>
    <col min="12572" max="12572" width="6.7109375" style="65" customWidth="1"/>
    <col min="12573" max="12573" width="1" style="65" customWidth="1"/>
    <col min="12574" max="12574" width="6.7109375" style="65" customWidth="1"/>
    <col min="12575" max="12575" width="1" style="65" customWidth="1"/>
    <col min="12576" max="12577" width="6.7109375" style="65" customWidth="1"/>
    <col min="12578" max="12800" width="11.42578125" style="65"/>
    <col min="12801" max="12803" width="0" style="65" hidden="1" customWidth="1"/>
    <col min="12804" max="12804" width="2.85546875" style="65" customWidth="1"/>
    <col min="12805" max="12805" width="5.85546875" style="65" customWidth="1"/>
    <col min="12806" max="12806" width="1.5703125" style="65" customWidth="1"/>
    <col min="12807" max="12807" width="59" style="65" customWidth="1"/>
    <col min="12808" max="12808" width="11.7109375" style="65" customWidth="1"/>
    <col min="12809" max="12809" width="10" style="65" bestFit="1" customWidth="1"/>
    <col min="12810" max="12810" width="11.28515625" style="65" bestFit="1" customWidth="1"/>
    <col min="12811" max="12812" width="11.28515625" style="65" customWidth="1"/>
    <col min="12813" max="12813" width="7.28515625" style="65" customWidth="1"/>
    <col min="12814" max="12815" width="11.42578125" style="65"/>
    <col min="12816" max="12816" width="4.7109375" style="65" customWidth="1"/>
    <col min="12817" max="12817" width="5" style="65" customWidth="1"/>
    <col min="12818" max="12818" width="2.28515625" style="65" customWidth="1"/>
    <col min="12819" max="12819" width="26" style="65" customWidth="1"/>
    <col min="12820" max="12820" width="8" style="65" customWidth="1"/>
    <col min="12821" max="12821" width="1" style="65" customWidth="1"/>
    <col min="12822" max="12822" width="6.7109375" style="65" customWidth="1"/>
    <col min="12823" max="12823" width="1" style="65" customWidth="1"/>
    <col min="12824" max="12824" width="6.7109375" style="65" customWidth="1"/>
    <col min="12825" max="12825" width="1" style="65" customWidth="1"/>
    <col min="12826" max="12826" width="6.7109375" style="65" customWidth="1"/>
    <col min="12827" max="12827" width="1" style="65" customWidth="1"/>
    <col min="12828" max="12828" width="6.7109375" style="65" customWidth="1"/>
    <col min="12829" max="12829" width="1" style="65" customWidth="1"/>
    <col min="12830" max="12830" width="6.7109375" style="65" customWidth="1"/>
    <col min="12831" max="12831" width="1" style="65" customWidth="1"/>
    <col min="12832" max="12833" width="6.7109375" style="65" customWidth="1"/>
    <col min="12834" max="13056" width="11.42578125" style="65"/>
    <col min="13057" max="13059" width="0" style="65" hidden="1" customWidth="1"/>
    <col min="13060" max="13060" width="2.85546875" style="65" customWidth="1"/>
    <col min="13061" max="13061" width="5.85546875" style="65" customWidth="1"/>
    <col min="13062" max="13062" width="1.5703125" style="65" customWidth="1"/>
    <col min="13063" max="13063" width="59" style="65" customWidth="1"/>
    <col min="13064" max="13064" width="11.7109375" style="65" customWidth="1"/>
    <col min="13065" max="13065" width="10" style="65" bestFit="1" customWidth="1"/>
    <col min="13066" max="13066" width="11.28515625" style="65" bestFit="1" customWidth="1"/>
    <col min="13067" max="13068" width="11.28515625" style="65" customWidth="1"/>
    <col min="13069" max="13069" width="7.28515625" style="65" customWidth="1"/>
    <col min="13070" max="13071" width="11.42578125" style="65"/>
    <col min="13072" max="13072" width="4.7109375" style="65" customWidth="1"/>
    <col min="13073" max="13073" width="5" style="65" customWidth="1"/>
    <col min="13074" max="13074" width="2.28515625" style="65" customWidth="1"/>
    <col min="13075" max="13075" width="26" style="65" customWidth="1"/>
    <col min="13076" max="13076" width="8" style="65" customWidth="1"/>
    <col min="13077" max="13077" width="1" style="65" customWidth="1"/>
    <col min="13078" max="13078" width="6.7109375" style="65" customWidth="1"/>
    <col min="13079" max="13079" width="1" style="65" customWidth="1"/>
    <col min="13080" max="13080" width="6.7109375" style="65" customWidth="1"/>
    <col min="13081" max="13081" width="1" style="65" customWidth="1"/>
    <col min="13082" max="13082" width="6.7109375" style="65" customWidth="1"/>
    <col min="13083" max="13083" width="1" style="65" customWidth="1"/>
    <col min="13084" max="13084" width="6.7109375" style="65" customWidth="1"/>
    <col min="13085" max="13085" width="1" style="65" customWidth="1"/>
    <col min="13086" max="13086" width="6.7109375" style="65" customWidth="1"/>
    <col min="13087" max="13087" width="1" style="65" customWidth="1"/>
    <col min="13088" max="13089" width="6.7109375" style="65" customWidth="1"/>
    <col min="13090" max="13312" width="11.42578125" style="65"/>
    <col min="13313" max="13315" width="0" style="65" hidden="1" customWidth="1"/>
    <col min="13316" max="13316" width="2.85546875" style="65" customWidth="1"/>
    <col min="13317" max="13317" width="5.85546875" style="65" customWidth="1"/>
    <col min="13318" max="13318" width="1.5703125" style="65" customWidth="1"/>
    <col min="13319" max="13319" width="59" style="65" customWidth="1"/>
    <col min="13320" max="13320" width="11.7109375" style="65" customWidth="1"/>
    <col min="13321" max="13321" width="10" style="65" bestFit="1" customWidth="1"/>
    <col min="13322" max="13322" width="11.28515625" style="65" bestFit="1" customWidth="1"/>
    <col min="13323" max="13324" width="11.28515625" style="65" customWidth="1"/>
    <col min="13325" max="13325" width="7.28515625" style="65" customWidth="1"/>
    <col min="13326" max="13327" width="11.42578125" style="65"/>
    <col min="13328" max="13328" width="4.7109375" style="65" customWidth="1"/>
    <col min="13329" max="13329" width="5" style="65" customWidth="1"/>
    <col min="13330" max="13330" width="2.28515625" style="65" customWidth="1"/>
    <col min="13331" max="13331" width="26" style="65" customWidth="1"/>
    <col min="13332" max="13332" width="8" style="65" customWidth="1"/>
    <col min="13333" max="13333" width="1" style="65" customWidth="1"/>
    <col min="13334" max="13334" width="6.7109375" style="65" customWidth="1"/>
    <col min="13335" max="13335" width="1" style="65" customWidth="1"/>
    <col min="13336" max="13336" width="6.7109375" style="65" customWidth="1"/>
    <col min="13337" max="13337" width="1" style="65" customWidth="1"/>
    <col min="13338" max="13338" width="6.7109375" style="65" customWidth="1"/>
    <col min="13339" max="13339" width="1" style="65" customWidth="1"/>
    <col min="13340" max="13340" width="6.7109375" style="65" customWidth="1"/>
    <col min="13341" max="13341" width="1" style="65" customWidth="1"/>
    <col min="13342" max="13342" width="6.7109375" style="65" customWidth="1"/>
    <col min="13343" max="13343" width="1" style="65" customWidth="1"/>
    <col min="13344" max="13345" width="6.7109375" style="65" customWidth="1"/>
    <col min="13346" max="13568" width="11.42578125" style="65"/>
    <col min="13569" max="13571" width="0" style="65" hidden="1" customWidth="1"/>
    <col min="13572" max="13572" width="2.85546875" style="65" customWidth="1"/>
    <col min="13573" max="13573" width="5.85546875" style="65" customWidth="1"/>
    <col min="13574" max="13574" width="1.5703125" style="65" customWidth="1"/>
    <col min="13575" max="13575" width="59" style="65" customWidth="1"/>
    <col min="13576" max="13576" width="11.7109375" style="65" customWidth="1"/>
    <col min="13577" max="13577" width="10" style="65" bestFit="1" customWidth="1"/>
    <col min="13578" max="13578" width="11.28515625" style="65" bestFit="1" customWidth="1"/>
    <col min="13579" max="13580" width="11.28515625" style="65" customWidth="1"/>
    <col min="13581" max="13581" width="7.28515625" style="65" customWidth="1"/>
    <col min="13582" max="13583" width="11.42578125" style="65"/>
    <col min="13584" max="13584" width="4.7109375" style="65" customWidth="1"/>
    <col min="13585" max="13585" width="5" style="65" customWidth="1"/>
    <col min="13586" max="13586" width="2.28515625" style="65" customWidth="1"/>
    <col min="13587" max="13587" width="26" style="65" customWidth="1"/>
    <col min="13588" max="13588" width="8" style="65" customWidth="1"/>
    <col min="13589" max="13589" width="1" style="65" customWidth="1"/>
    <col min="13590" max="13590" width="6.7109375" style="65" customWidth="1"/>
    <col min="13591" max="13591" width="1" style="65" customWidth="1"/>
    <col min="13592" max="13592" width="6.7109375" style="65" customWidth="1"/>
    <col min="13593" max="13593" width="1" style="65" customWidth="1"/>
    <col min="13594" max="13594" width="6.7109375" style="65" customWidth="1"/>
    <col min="13595" max="13595" width="1" style="65" customWidth="1"/>
    <col min="13596" max="13596" width="6.7109375" style="65" customWidth="1"/>
    <col min="13597" max="13597" width="1" style="65" customWidth="1"/>
    <col min="13598" max="13598" width="6.7109375" style="65" customWidth="1"/>
    <col min="13599" max="13599" width="1" style="65" customWidth="1"/>
    <col min="13600" max="13601" width="6.7109375" style="65" customWidth="1"/>
    <col min="13602" max="13824" width="11.42578125" style="65"/>
    <col min="13825" max="13827" width="0" style="65" hidden="1" customWidth="1"/>
    <col min="13828" max="13828" width="2.85546875" style="65" customWidth="1"/>
    <col min="13829" max="13829" width="5.85546875" style="65" customWidth="1"/>
    <col min="13830" max="13830" width="1.5703125" style="65" customWidth="1"/>
    <col min="13831" max="13831" width="59" style="65" customWidth="1"/>
    <col min="13832" max="13832" width="11.7109375" style="65" customWidth="1"/>
    <col min="13833" max="13833" width="10" style="65" bestFit="1" customWidth="1"/>
    <col min="13834" max="13834" width="11.28515625" style="65" bestFit="1" customWidth="1"/>
    <col min="13835" max="13836" width="11.28515625" style="65" customWidth="1"/>
    <col min="13837" max="13837" width="7.28515625" style="65" customWidth="1"/>
    <col min="13838" max="13839" width="11.42578125" style="65"/>
    <col min="13840" max="13840" width="4.7109375" style="65" customWidth="1"/>
    <col min="13841" max="13841" width="5" style="65" customWidth="1"/>
    <col min="13842" max="13842" width="2.28515625" style="65" customWidth="1"/>
    <col min="13843" max="13843" width="26" style="65" customWidth="1"/>
    <col min="13844" max="13844" width="8" style="65" customWidth="1"/>
    <col min="13845" max="13845" width="1" style="65" customWidth="1"/>
    <col min="13846" max="13846" width="6.7109375" style="65" customWidth="1"/>
    <col min="13847" max="13847" width="1" style="65" customWidth="1"/>
    <col min="13848" max="13848" width="6.7109375" style="65" customWidth="1"/>
    <col min="13849" max="13849" width="1" style="65" customWidth="1"/>
    <col min="13850" max="13850" width="6.7109375" style="65" customWidth="1"/>
    <col min="13851" max="13851" width="1" style="65" customWidth="1"/>
    <col min="13852" max="13852" width="6.7109375" style="65" customWidth="1"/>
    <col min="13853" max="13853" width="1" style="65" customWidth="1"/>
    <col min="13854" max="13854" width="6.7109375" style="65" customWidth="1"/>
    <col min="13855" max="13855" width="1" style="65" customWidth="1"/>
    <col min="13856" max="13857" width="6.7109375" style="65" customWidth="1"/>
    <col min="13858" max="14080" width="11.42578125" style="65"/>
    <col min="14081" max="14083" width="0" style="65" hidden="1" customWidth="1"/>
    <col min="14084" max="14084" width="2.85546875" style="65" customWidth="1"/>
    <col min="14085" max="14085" width="5.85546875" style="65" customWidth="1"/>
    <col min="14086" max="14086" width="1.5703125" style="65" customWidth="1"/>
    <col min="14087" max="14087" width="59" style="65" customWidth="1"/>
    <col min="14088" max="14088" width="11.7109375" style="65" customWidth="1"/>
    <col min="14089" max="14089" width="10" style="65" bestFit="1" customWidth="1"/>
    <col min="14090" max="14090" width="11.28515625" style="65" bestFit="1" customWidth="1"/>
    <col min="14091" max="14092" width="11.28515625" style="65" customWidth="1"/>
    <col min="14093" max="14093" width="7.28515625" style="65" customWidth="1"/>
    <col min="14094" max="14095" width="11.42578125" style="65"/>
    <col min="14096" max="14096" width="4.7109375" style="65" customWidth="1"/>
    <col min="14097" max="14097" width="5" style="65" customWidth="1"/>
    <col min="14098" max="14098" width="2.28515625" style="65" customWidth="1"/>
    <col min="14099" max="14099" width="26" style="65" customWidth="1"/>
    <col min="14100" max="14100" width="8" style="65" customWidth="1"/>
    <col min="14101" max="14101" width="1" style="65" customWidth="1"/>
    <col min="14102" max="14102" width="6.7109375" style="65" customWidth="1"/>
    <col min="14103" max="14103" width="1" style="65" customWidth="1"/>
    <col min="14104" max="14104" width="6.7109375" style="65" customWidth="1"/>
    <col min="14105" max="14105" width="1" style="65" customWidth="1"/>
    <col min="14106" max="14106" width="6.7109375" style="65" customWidth="1"/>
    <col min="14107" max="14107" width="1" style="65" customWidth="1"/>
    <col min="14108" max="14108" width="6.7109375" style="65" customWidth="1"/>
    <col min="14109" max="14109" width="1" style="65" customWidth="1"/>
    <col min="14110" max="14110" width="6.7109375" style="65" customWidth="1"/>
    <col min="14111" max="14111" width="1" style="65" customWidth="1"/>
    <col min="14112" max="14113" width="6.7109375" style="65" customWidth="1"/>
    <col min="14114" max="14336" width="11.42578125" style="65"/>
    <col min="14337" max="14339" width="0" style="65" hidden="1" customWidth="1"/>
    <col min="14340" max="14340" width="2.85546875" style="65" customWidth="1"/>
    <col min="14341" max="14341" width="5.85546875" style="65" customWidth="1"/>
    <col min="14342" max="14342" width="1.5703125" style="65" customWidth="1"/>
    <col min="14343" max="14343" width="59" style="65" customWidth="1"/>
    <col min="14344" max="14344" width="11.7109375" style="65" customWidth="1"/>
    <col min="14345" max="14345" width="10" style="65" bestFit="1" customWidth="1"/>
    <col min="14346" max="14346" width="11.28515625" style="65" bestFit="1" customWidth="1"/>
    <col min="14347" max="14348" width="11.28515625" style="65" customWidth="1"/>
    <col min="14349" max="14349" width="7.28515625" style="65" customWidth="1"/>
    <col min="14350" max="14351" width="11.42578125" style="65"/>
    <col min="14352" max="14352" width="4.7109375" style="65" customWidth="1"/>
    <col min="14353" max="14353" width="5" style="65" customWidth="1"/>
    <col min="14354" max="14354" width="2.28515625" style="65" customWidth="1"/>
    <col min="14355" max="14355" width="26" style="65" customWidth="1"/>
    <col min="14356" max="14356" width="8" style="65" customWidth="1"/>
    <col min="14357" max="14357" width="1" style="65" customWidth="1"/>
    <col min="14358" max="14358" width="6.7109375" style="65" customWidth="1"/>
    <col min="14359" max="14359" width="1" style="65" customWidth="1"/>
    <col min="14360" max="14360" width="6.7109375" style="65" customWidth="1"/>
    <col min="14361" max="14361" width="1" style="65" customWidth="1"/>
    <col min="14362" max="14362" width="6.7109375" style="65" customWidth="1"/>
    <col min="14363" max="14363" width="1" style="65" customWidth="1"/>
    <col min="14364" max="14364" width="6.7109375" style="65" customWidth="1"/>
    <col min="14365" max="14365" width="1" style="65" customWidth="1"/>
    <col min="14366" max="14366" width="6.7109375" style="65" customWidth="1"/>
    <col min="14367" max="14367" width="1" style="65" customWidth="1"/>
    <col min="14368" max="14369" width="6.7109375" style="65" customWidth="1"/>
    <col min="14370" max="14592" width="11.42578125" style="65"/>
    <col min="14593" max="14595" width="0" style="65" hidden="1" customWidth="1"/>
    <col min="14596" max="14596" width="2.85546875" style="65" customWidth="1"/>
    <col min="14597" max="14597" width="5.85546875" style="65" customWidth="1"/>
    <col min="14598" max="14598" width="1.5703125" style="65" customWidth="1"/>
    <col min="14599" max="14599" width="59" style="65" customWidth="1"/>
    <col min="14600" max="14600" width="11.7109375" style="65" customWidth="1"/>
    <col min="14601" max="14601" width="10" style="65" bestFit="1" customWidth="1"/>
    <col min="14602" max="14602" width="11.28515625" style="65" bestFit="1" customWidth="1"/>
    <col min="14603" max="14604" width="11.28515625" style="65" customWidth="1"/>
    <col min="14605" max="14605" width="7.28515625" style="65" customWidth="1"/>
    <col min="14606" max="14607" width="11.42578125" style="65"/>
    <col min="14608" max="14608" width="4.7109375" style="65" customWidth="1"/>
    <col min="14609" max="14609" width="5" style="65" customWidth="1"/>
    <col min="14610" max="14610" width="2.28515625" style="65" customWidth="1"/>
    <col min="14611" max="14611" width="26" style="65" customWidth="1"/>
    <col min="14612" max="14612" width="8" style="65" customWidth="1"/>
    <col min="14613" max="14613" width="1" style="65" customWidth="1"/>
    <col min="14614" max="14614" width="6.7109375" style="65" customWidth="1"/>
    <col min="14615" max="14615" width="1" style="65" customWidth="1"/>
    <col min="14616" max="14616" width="6.7109375" style="65" customWidth="1"/>
    <col min="14617" max="14617" width="1" style="65" customWidth="1"/>
    <col min="14618" max="14618" width="6.7109375" style="65" customWidth="1"/>
    <col min="14619" max="14619" width="1" style="65" customWidth="1"/>
    <col min="14620" max="14620" width="6.7109375" style="65" customWidth="1"/>
    <col min="14621" max="14621" width="1" style="65" customWidth="1"/>
    <col min="14622" max="14622" width="6.7109375" style="65" customWidth="1"/>
    <col min="14623" max="14623" width="1" style="65" customWidth="1"/>
    <col min="14624" max="14625" width="6.7109375" style="65" customWidth="1"/>
    <col min="14626" max="14848" width="11.42578125" style="65"/>
    <col min="14849" max="14851" width="0" style="65" hidden="1" customWidth="1"/>
    <col min="14852" max="14852" width="2.85546875" style="65" customWidth="1"/>
    <col min="14853" max="14853" width="5.85546875" style="65" customWidth="1"/>
    <col min="14854" max="14854" width="1.5703125" style="65" customWidth="1"/>
    <col min="14855" max="14855" width="59" style="65" customWidth="1"/>
    <col min="14856" max="14856" width="11.7109375" style="65" customWidth="1"/>
    <col min="14857" max="14857" width="10" style="65" bestFit="1" customWidth="1"/>
    <col min="14858" max="14858" width="11.28515625" style="65" bestFit="1" customWidth="1"/>
    <col min="14859" max="14860" width="11.28515625" style="65" customWidth="1"/>
    <col min="14861" max="14861" width="7.28515625" style="65" customWidth="1"/>
    <col min="14862" max="14863" width="11.42578125" style="65"/>
    <col min="14864" max="14864" width="4.7109375" style="65" customWidth="1"/>
    <col min="14865" max="14865" width="5" style="65" customWidth="1"/>
    <col min="14866" max="14866" width="2.28515625" style="65" customWidth="1"/>
    <col min="14867" max="14867" width="26" style="65" customWidth="1"/>
    <col min="14868" max="14868" width="8" style="65" customWidth="1"/>
    <col min="14869" max="14869" width="1" style="65" customWidth="1"/>
    <col min="14870" max="14870" width="6.7109375" style="65" customWidth="1"/>
    <col min="14871" max="14871" width="1" style="65" customWidth="1"/>
    <col min="14872" max="14872" width="6.7109375" style="65" customWidth="1"/>
    <col min="14873" max="14873" width="1" style="65" customWidth="1"/>
    <col min="14874" max="14874" width="6.7109375" style="65" customWidth="1"/>
    <col min="14875" max="14875" width="1" style="65" customWidth="1"/>
    <col min="14876" max="14876" width="6.7109375" style="65" customWidth="1"/>
    <col min="14877" max="14877" width="1" style="65" customWidth="1"/>
    <col min="14878" max="14878" width="6.7109375" style="65" customWidth="1"/>
    <col min="14879" max="14879" width="1" style="65" customWidth="1"/>
    <col min="14880" max="14881" width="6.7109375" style="65" customWidth="1"/>
    <col min="14882" max="15104" width="11.42578125" style="65"/>
    <col min="15105" max="15107" width="0" style="65" hidden="1" customWidth="1"/>
    <col min="15108" max="15108" width="2.85546875" style="65" customWidth="1"/>
    <col min="15109" max="15109" width="5.85546875" style="65" customWidth="1"/>
    <col min="15110" max="15110" width="1.5703125" style="65" customWidth="1"/>
    <col min="15111" max="15111" width="59" style="65" customWidth="1"/>
    <col min="15112" max="15112" width="11.7109375" style="65" customWidth="1"/>
    <col min="15113" max="15113" width="10" style="65" bestFit="1" customWidth="1"/>
    <col min="15114" max="15114" width="11.28515625" style="65" bestFit="1" customWidth="1"/>
    <col min="15115" max="15116" width="11.28515625" style="65" customWidth="1"/>
    <col min="15117" max="15117" width="7.28515625" style="65" customWidth="1"/>
    <col min="15118" max="15119" width="11.42578125" style="65"/>
    <col min="15120" max="15120" width="4.7109375" style="65" customWidth="1"/>
    <col min="15121" max="15121" width="5" style="65" customWidth="1"/>
    <col min="15122" max="15122" width="2.28515625" style="65" customWidth="1"/>
    <col min="15123" max="15123" width="26" style="65" customWidth="1"/>
    <col min="15124" max="15124" width="8" style="65" customWidth="1"/>
    <col min="15125" max="15125" width="1" style="65" customWidth="1"/>
    <col min="15126" max="15126" width="6.7109375" style="65" customWidth="1"/>
    <col min="15127" max="15127" width="1" style="65" customWidth="1"/>
    <col min="15128" max="15128" width="6.7109375" style="65" customWidth="1"/>
    <col min="15129" max="15129" width="1" style="65" customWidth="1"/>
    <col min="15130" max="15130" width="6.7109375" style="65" customWidth="1"/>
    <col min="15131" max="15131" width="1" style="65" customWidth="1"/>
    <col min="15132" max="15132" width="6.7109375" style="65" customWidth="1"/>
    <col min="15133" max="15133" width="1" style="65" customWidth="1"/>
    <col min="15134" max="15134" width="6.7109375" style="65" customWidth="1"/>
    <col min="15135" max="15135" width="1" style="65" customWidth="1"/>
    <col min="15136" max="15137" width="6.7109375" style="65" customWidth="1"/>
    <col min="15138" max="15360" width="11.42578125" style="65"/>
    <col min="15361" max="15363" width="0" style="65" hidden="1" customWidth="1"/>
    <col min="15364" max="15364" width="2.85546875" style="65" customWidth="1"/>
    <col min="15365" max="15365" width="5.85546875" style="65" customWidth="1"/>
    <col min="15366" max="15366" width="1.5703125" style="65" customWidth="1"/>
    <col min="15367" max="15367" width="59" style="65" customWidth="1"/>
    <col min="15368" max="15368" width="11.7109375" style="65" customWidth="1"/>
    <col min="15369" max="15369" width="10" style="65" bestFit="1" customWidth="1"/>
    <col min="15370" max="15370" width="11.28515625" style="65" bestFit="1" customWidth="1"/>
    <col min="15371" max="15372" width="11.28515625" style="65" customWidth="1"/>
    <col min="15373" max="15373" width="7.28515625" style="65" customWidth="1"/>
    <col min="15374" max="15375" width="11.42578125" style="65"/>
    <col min="15376" max="15376" width="4.7109375" style="65" customWidth="1"/>
    <col min="15377" max="15377" width="5" style="65" customWidth="1"/>
    <col min="15378" max="15378" width="2.28515625" style="65" customWidth="1"/>
    <col min="15379" max="15379" width="26" style="65" customWidth="1"/>
    <col min="15380" max="15380" width="8" style="65" customWidth="1"/>
    <col min="15381" max="15381" width="1" style="65" customWidth="1"/>
    <col min="15382" max="15382" width="6.7109375" style="65" customWidth="1"/>
    <col min="15383" max="15383" width="1" style="65" customWidth="1"/>
    <col min="15384" max="15384" width="6.7109375" style="65" customWidth="1"/>
    <col min="15385" max="15385" width="1" style="65" customWidth="1"/>
    <col min="15386" max="15386" width="6.7109375" style="65" customWidth="1"/>
    <col min="15387" max="15387" width="1" style="65" customWidth="1"/>
    <col min="15388" max="15388" width="6.7109375" style="65" customWidth="1"/>
    <col min="15389" max="15389" width="1" style="65" customWidth="1"/>
    <col min="15390" max="15390" width="6.7109375" style="65" customWidth="1"/>
    <col min="15391" max="15391" width="1" style="65" customWidth="1"/>
    <col min="15392" max="15393" width="6.7109375" style="65" customWidth="1"/>
    <col min="15394" max="15616" width="11.42578125" style="65"/>
    <col min="15617" max="15619" width="0" style="65" hidden="1" customWidth="1"/>
    <col min="15620" max="15620" width="2.85546875" style="65" customWidth="1"/>
    <col min="15621" max="15621" width="5.85546875" style="65" customWidth="1"/>
    <col min="15622" max="15622" width="1.5703125" style="65" customWidth="1"/>
    <col min="15623" max="15623" width="59" style="65" customWidth="1"/>
    <col min="15624" max="15624" width="11.7109375" style="65" customWidth="1"/>
    <col min="15625" max="15625" width="10" style="65" bestFit="1" customWidth="1"/>
    <col min="15626" max="15626" width="11.28515625" style="65" bestFit="1" customWidth="1"/>
    <col min="15627" max="15628" width="11.28515625" style="65" customWidth="1"/>
    <col min="15629" max="15629" width="7.28515625" style="65" customWidth="1"/>
    <col min="15630" max="15631" width="11.42578125" style="65"/>
    <col min="15632" max="15632" width="4.7109375" style="65" customWidth="1"/>
    <col min="15633" max="15633" width="5" style="65" customWidth="1"/>
    <col min="15634" max="15634" width="2.28515625" style="65" customWidth="1"/>
    <col min="15635" max="15635" width="26" style="65" customWidth="1"/>
    <col min="15636" max="15636" width="8" style="65" customWidth="1"/>
    <col min="15637" max="15637" width="1" style="65" customWidth="1"/>
    <col min="15638" max="15638" width="6.7109375" style="65" customWidth="1"/>
    <col min="15639" max="15639" width="1" style="65" customWidth="1"/>
    <col min="15640" max="15640" width="6.7109375" style="65" customWidth="1"/>
    <col min="15641" max="15641" width="1" style="65" customWidth="1"/>
    <col min="15642" max="15642" width="6.7109375" style="65" customWidth="1"/>
    <col min="15643" max="15643" width="1" style="65" customWidth="1"/>
    <col min="15644" max="15644" width="6.7109375" style="65" customWidth="1"/>
    <col min="15645" max="15645" width="1" style="65" customWidth="1"/>
    <col min="15646" max="15646" width="6.7109375" style="65" customWidth="1"/>
    <col min="15647" max="15647" width="1" style="65" customWidth="1"/>
    <col min="15648" max="15649" width="6.7109375" style="65" customWidth="1"/>
    <col min="15650" max="15872" width="11.42578125" style="65"/>
    <col min="15873" max="15875" width="0" style="65" hidden="1" customWidth="1"/>
    <col min="15876" max="15876" width="2.85546875" style="65" customWidth="1"/>
    <col min="15877" max="15877" width="5.85546875" style="65" customWidth="1"/>
    <col min="15878" max="15878" width="1.5703125" style="65" customWidth="1"/>
    <col min="15879" max="15879" width="59" style="65" customWidth="1"/>
    <col min="15880" max="15880" width="11.7109375" style="65" customWidth="1"/>
    <col min="15881" max="15881" width="10" style="65" bestFit="1" customWidth="1"/>
    <col min="15882" max="15882" width="11.28515625" style="65" bestFit="1" customWidth="1"/>
    <col min="15883" max="15884" width="11.28515625" style="65" customWidth="1"/>
    <col min="15885" max="15885" width="7.28515625" style="65" customWidth="1"/>
    <col min="15886" max="15887" width="11.42578125" style="65"/>
    <col min="15888" max="15888" width="4.7109375" style="65" customWidth="1"/>
    <col min="15889" max="15889" width="5" style="65" customWidth="1"/>
    <col min="15890" max="15890" width="2.28515625" style="65" customWidth="1"/>
    <col min="15891" max="15891" width="26" style="65" customWidth="1"/>
    <col min="15892" max="15892" width="8" style="65" customWidth="1"/>
    <col min="15893" max="15893" width="1" style="65" customWidth="1"/>
    <col min="15894" max="15894" width="6.7109375" style="65" customWidth="1"/>
    <col min="15895" max="15895" width="1" style="65" customWidth="1"/>
    <col min="15896" max="15896" width="6.7109375" style="65" customWidth="1"/>
    <col min="15897" max="15897" width="1" style="65" customWidth="1"/>
    <col min="15898" max="15898" width="6.7109375" style="65" customWidth="1"/>
    <col min="15899" max="15899" width="1" style="65" customWidth="1"/>
    <col min="15900" max="15900" width="6.7109375" style="65" customWidth="1"/>
    <col min="15901" max="15901" width="1" style="65" customWidth="1"/>
    <col min="15902" max="15902" width="6.7109375" style="65" customWidth="1"/>
    <col min="15903" max="15903" width="1" style="65" customWidth="1"/>
    <col min="15904" max="15905" width="6.7109375" style="65" customWidth="1"/>
    <col min="15906" max="16128" width="11.42578125" style="65"/>
    <col min="16129" max="16131" width="0" style="65" hidden="1" customWidth="1"/>
    <col min="16132" max="16132" width="2.85546875" style="65" customWidth="1"/>
    <col min="16133" max="16133" width="5.85546875" style="65" customWidth="1"/>
    <col min="16134" max="16134" width="1.5703125" style="65" customWidth="1"/>
    <col min="16135" max="16135" width="59" style="65" customWidth="1"/>
    <col min="16136" max="16136" width="11.7109375" style="65" customWidth="1"/>
    <col min="16137" max="16137" width="10" style="65" bestFit="1" customWidth="1"/>
    <col min="16138" max="16138" width="11.28515625" style="65" bestFit="1" customWidth="1"/>
    <col min="16139" max="16140" width="11.28515625" style="65" customWidth="1"/>
    <col min="16141" max="16141" width="7.28515625" style="65" customWidth="1"/>
    <col min="16142" max="16143" width="11.42578125" style="65"/>
    <col min="16144" max="16144" width="4.7109375" style="65" customWidth="1"/>
    <col min="16145" max="16145" width="5" style="65" customWidth="1"/>
    <col min="16146" max="16146" width="2.28515625" style="65" customWidth="1"/>
    <col min="16147" max="16147" width="26" style="65" customWidth="1"/>
    <col min="16148" max="16148" width="8" style="65" customWidth="1"/>
    <col min="16149" max="16149" width="1" style="65" customWidth="1"/>
    <col min="16150" max="16150" width="6.7109375" style="65" customWidth="1"/>
    <col min="16151" max="16151" width="1" style="65" customWidth="1"/>
    <col min="16152" max="16152" width="6.7109375" style="65" customWidth="1"/>
    <col min="16153" max="16153" width="1" style="65" customWidth="1"/>
    <col min="16154" max="16154" width="6.7109375" style="65" customWidth="1"/>
    <col min="16155" max="16155" width="1" style="65" customWidth="1"/>
    <col min="16156" max="16156" width="6.7109375" style="65" customWidth="1"/>
    <col min="16157" max="16157" width="1" style="65" customWidth="1"/>
    <col min="16158" max="16158" width="6.7109375" style="65" customWidth="1"/>
    <col min="16159" max="16159" width="1" style="65" customWidth="1"/>
    <col min="16160" max="16161" width="6.7109375" style="65" customWidth="1"/>
    <col min="16162" max="16384" width="11.42578125" style="65"/>
  </cols>
  <sheetData>
    <row r="1" spans="1:34" ht="13.5" customHeight="1">
      <c r="E1" s="2"/>
      <c r="F1" s="2"/>
      <c r="G1" s="2"/>
      <c r="H1" s="1293"/>
      <c r="I1" s="1293"/>
      <c r="J1" s="1293"/>
      <c r="K1" s="1293"/>
      <c r="L1" s="1293"/>
      <c r="M1" s="1293"/>
      <c r="N1" s="199"/>
      <c r="O1" s="199"/>
    </row>
    <row r="2" spans="1:34" ht="3.75" customHeight="1">
      <c r="A2" s="309"/>
      <c r="B2" s="309"/>
      <c r="C2" s="309"/>
      <c r="D2" s="309"/>
      <c r="E2" s="55"/>
      <c r="F2" s="55"/>
      <c r="G2" s="55"/>
      <c r="H2" s="1294"/>
      <c r="I2" s="1294"/>
      <c r="J2" s="1294"/>
      <c r="K2" s="1294"/>
      <c r="L2" s="1294"/>
      <c r="M2" s="1294"/>
      <c r="N2" s="199"/>
      <c r="O2" s="199"/>
    </row>
    <row r="3" spans="1:34" ht="12.75" customHeight="1">
      <c r="A3" s="309"/>
      <c r="B3" s="309"/>
      <c r="C3" s="309"/>
      <c r="D3" s="309"/>
      <c r="E3" s="2012" t="s">
        <v>672</v>
      </c>
      <c r="F3" s="2012"/>
      <c r="G3" s="2012"/>
      <c r="H3" s="2012"/>
      <c r="I3" s="2012"/>
      <c r="J3" s="2012"/>
      <c r="K3" s="2012"/>
      <c r="L3" s="2012"/>
      <c r="M3" s="2012"/>
      <c r="N3" s="199"/>
      <c r="O3" s="71"/>
      <c r="P3" s="71"/>
      <c r="Q3" s="1813"/>
      <c r="R3" s="1813"/>
      <c r="S3" s="1813"/>
      <c r="T3" s="1813"/>
      <c r="U3" s="1813"/>
      <c r="V3" s="1813"/>
      <c r="W3" s="1813"/>
      <c r="X3" s="1813"/>
      <c r="Y3" s="1813"/>
      <c r="Z3" s="1813"/>
      <c r="AA3" s="1813"/>
      <c r="AB3" s="1813"/>
      <c r="AC3" s="1813"/>
      <c r="AD3" s="1813"/>
      <c r="AE3" s="1813"/>
    </row>
    <row r="4" spans="1:34" s="71" customFormat="1" ht="12.75" customHeight="1">
      <c r="A4" s="309"/>
      <c r="B4" s="309"/>
      <c r="C4" s="309"/>
      <c r="D4" s="309"/>
      <c r="E4" s="2013">
        <v>2015</v>
      </c>
      <c r="F4" s="2013"/>
      <c r="G4" s="2013"/>
      <c r="H4" s="2013"/>
      <c r="I4" s="2013"/>
      <c r="J4" s="2013"/>
      <c r="K4" s="2013"/>
      <c r="L4" s="2013"/>
      <c r="M4" s="2013"/>
      <c r="N4" s="240"/>
      <c r="O4" s="204"/>
      <c r="P4" s="204"/>
      <c r="Q4" s="205"/>
      <c r="AG4" s="206"/>
      <c r="AH4" s="206"/>
    </row>
    <row r="5" spans="1:34" s="71" customFormat="1" ht="3" customHeight="1">
      <c r="A5" s="309"/>
      <c r="B5" s="309"/>
      <c r="C5" s="309"/>
      <c r="D5" s="309"/>
      <c r="E5" s="55"/>
      <c r="F5" s="15"/>
      <c r="G5" s="15"/>
      <c r="H5" s="291"/>
      <c r="I5" s="1295"/>
      <c r="J5" s="1295"/>
      <c r="K5" s="541"/>
      <c r="L5" s="1295"/>
      <c r="M5" s="291"/>
      <c r="N5" s="240"/>
      <c r="Q5" s="69"/>
    </row>
    <row r="6" spans="1:34" s="71" customFormat="1" ht="6" customHeight="1">
      <c r="A6" s="309"/>
      <c r="B6" s="309"/>
      <c r="C6" s="309"/>
      <c r="D6" s="309"/>
      <c r="E6" s="1296"/>
      <c r="F6" s="60"/>
      <c r="G6" s="61"/>
      <c r="H6" s="1297"/>
      <c r="I6" s="1297"/>
      <c r="J6" s="546"/>
      <c r="K6" s="1298"/>
      <c r="L6" s="546"/>
      <c r="M6" s="209"/>
      <c r="N6" s="240"/>
      <c r="Q6" s="69"/>
    </row>
    <row r="7" spans="1:34" ht="12.75" customHeight="1">
      <c r="A7" s="309" t="s">
        <v>9</v>
      </c>
      <c r="B7" s="309" t="s">
        <v>10</v>
      </c>
      <c r="C7" s="309" t="s">
        <v>11</v>
      </c>
      <c r="D7" s="309"/>
      <c r="E7" s="2014" t="s">
        <v>3</v>
      </c>
      <c r="F7" s="2016" t="s">
        <v>116</v>
      </c>
      <c r="G7" s="2016"/>
      <c r="H7" s="2018" t="s">
        <v>666</v>
      </c>
      <c r="I7" s="2018"/>
      <c r="J7" s="2018"/>
      <c r="K7" s="2018"/>
      <c r="L7" s="2018"/>
      <c r="M7" s="2019" t="s">
        <v>21</v>
      </c>
      <c r="N7" s="199"/>
      <c r="O7" s="78"/>
    </row>
    <row r="8" spans="1:34">
      <c r="A8" s="309"/>
      <c r="B8" s="309"/>
      <c r="C8" s="309"/>
      <c r="D8" s="309"/>
      <c r="E8" s="2015"/>
      <c r="F8" s="2017"/>
      <c r="G8" s="2017"/>
      <c r="H8" s="515" t="s">
        <v>667</v>
      </c>
      <c r="I8" s="515" t="s">
        <v>13</v>
      </c>
      <c r="J8" s="515" t="s">
        <v>673</v>
      </c>
      <c r="K8" s="515" t="s">
        <v>668</v>
      </c>
      <c r="L8" s="515" t="s">
        <v>674</v>
      </c>
      <c r="M8" s="1889"/>
      <c r="N8" s="199"/>
      <c r="O8" s="71"/>
    </row>
    <row r="9" spans="1:34">
      <c r="A9" s="309"/>
      <c r="B9" s="309"/>
      <c r="C9" s="309"/>
      <c r="D9" s="309"/>
      <c r="E9" s="1789">
        <v>1401</v>
      </c>
      <c r="F9" s="1299" t="s">
        <v>22</v>
      </c>
      <c r="G9" s="13"/>
      <c r="H9" s="1300">
        <f>SUM(H10:H16)</f>
        <v>5314</v>
      </c>
      <c r="I9" s="1300">
        <f>SUM(I10:I16)</f>
        <v>227</v>
      </c>
      <c r="J9" s="1300">
        <f>SUM(J10:J16)</f>
        <v>13</v>
      </c>
      <c r="K9" s="1300">
        <f>SUM(K10:K16)</f>
        <v>108</v>
      </c>
      <c r="L9" s="1300">
        <f>SUM(L10:L16)</f>
        <v>122</v>
      </c>
      <c r="M9" s="1301">
        <f>SUM(H9:L9)</f>
        <v>5784</v>
      </c>
      <c r="N9" s="199"/>
      <c r="O9" s="71"/>
    </row>
    <row r="10" spans="1:34" ht="12" customHeight="1">
      <c r="A10" s="309">
        <v>1</v>
      </c>
      <c r="B10" s="309">
        <v>1</v>
      </c>
      <c r="C10" s="309">
        <v>11</v>
      </c>
      <c r="D10" s="309"/>
      <c r="E10" s="1790"/>
      <c r="F10" s="1302" t="s">
        <v>23</v>
      </c>
      <c r="G10" s="1303"/>
      <c r="H10" s="961">
        <v>1500</v>
      </c>
      <c r="I10" s="961">
        <v>70</v>
      </c>
      <c r="J10" s="961">
        <v>3</v>
      </c>
      <c r="K10" s="961">
        <v>17</v>
      </c>
      <c r="L10" s="961">
        <v>14</v>
      </c>
      <c r="M10" s="1304">
        <f>SUM(H10:L10)</f>
        <v>1604</v>
      </c>
      <c r="N10" s="199"/>
      <c r="O10" s="199"/>
    </row>
    <row r="11" spans="1:34" ht="12" customHeight="1">
      <c r="A11" s="309">
        <v>1</v>
      </c>
      <c r="B11" s="309">
        <v>1</v>
      </c>
      <c r="C11" s="309">
        <v>5</v>
      </c>
      <c r="D11" s="309"/>
      <c r="E11" s="1790"/>
      <c r="F11" s="316" t="s">
        <v>24</v>
      </c>
      <c r="G11" s="525"/>
      <c r="H11" s="964">
        <v>1182</v>
      </c>
      <c r="I11" s="964">
        <v>59</v>
      </c>
      <c r="J11" s="964">
        <v>3</v>
      </c>
      <c r="K11" s="964">
        <v>12</v>
      </c>
      <c r="L11" s="964">
        <v>8</v>
      </c>
      <c r="M11" s="1305">
        <f t="shared" ref="M11:M29" si="0">SUM(H11:L11)</f>
        <v>1264</v>
      </c>
      <c r="N11" s="199"/>
      <c r="O11" s="199"/>
    </row>
    <row r="12" spans="1:34" ht="12" customHeight="1">
      <c r="A12" s="309">
        <v>1</v>
      </c>
      <c r="B12" s="309">
        <v>1</v>
      </c>
      <c r="C12" s="309">
        <v>12</v>
      </c>
      <c r="D12" s="309"/>
      <c r="E12" s="1790"/>
      <c r="F12" s="316" t="s">
        <v>25</v>
      </c>
      <c r="G12" s="525"/>
      <c r="H12" s="964">
        <v>1244</v>
      </c>
      <c r="I12" s="964">
        <v>51</v>
      </c>
      <c r="J12" s="964">
        <v>2</v>
      </c>
      <c r="K12" s="964">
        <v>33</v>
      </c>
      <c r="L12" s="964">
        <v>11</v>
      </c>
      <c r="M12" s="1305">
        <f t="shared" si="0"/>
        <v>1341</v>
      </c>
      <c r="N12" s="199"/>
      <c r="O12" s="199"/>
    </row>
    <row r="13" spans="1:34" ht="12" customHeight="1">
      <c r="A13" s="309">
        <v>1</v>
      </c>
      <c r="B13" s="309">
        <v>1</v>
      </c>
      <c r="C13" s="309">
        <v>2</v>
      </c>
      <c r="D13" s="309"/>
      <c r="E13" s="1790"/>
      <c r="F13" s="119" t="s">
        <v>26</v>
      </c>
      <c r="G13" s="525"/>
      <c r="H13" s="964">
        <v>1078</v>
      </c>
      <c r="I13" s="964">
        <v>32</v>
      </c>
      <c r="J13" s="964">
        <v>2</v>
      </c>
      <c r="K13" s="964">
        <v>25</v>
      </c>
      <c r="L13" s="964">
        <v>75</v>
      </c>
      <c r="M13" s="1305">
        <f t="shared" si="0"/>
        <v>1212</v>
      </c>
      <c r="N13" s="199"/>
      <c r="O13" s="199"/>
    </row>
    <row r="14" spans="1:34" ht="12" customHeight="1">
      <c r="A14" s="309">
        <v>1</v>
      </c>
      <c r="B14" s="309">
        <v>1</v>
      </c>
      <c r="C14" s="309">
        <v>4</v>
      </c>
      <c r="D14" s="309"/>
      <c r="E14" s="1790"/>
      <c r="F14" s="119" t="s">
        <v>27</v>
      </c>
      <c r="G14" s="525"/>
      <c r="H14" s="964">
        <v>307</v>
      </c>
      <c r="I14" s="964">
        <v>13</v>
      </c>
      <c r="J14" s="964">
        <v>1</v>
      </c>
      <c r="K14" s="964">
        <v>17</v>
      </c>
      <c r="L14" s="964">
        <v>10</v>
      </c>
      <c r="M14" s="1305">
        <f t="shared" si="0"/>
        <v>348</v>
      </c>
      <c r="N14" s="199"/>
      <c r="O14" s="199"/>
    </row>
    <row r="15" spans="1:34" ht="12" customHeight="1">
      <c r="A15" s="309">
        <v>1</v>
      </c>
      <c r="B15" s="309">
        <v>1</v>
      </c>
      <c r="C15" s="309">
        <v>1</v>
      </c>
      <c r="D15" s="309"/>
      <c r="E15" s="1790"/>
      <c r="F15" s="119" t="s">
        <v>69</v>
      </c>
      <c r="G15" s="525"/>
      <c r="H15" s="964">
        <v>0</v>
      </c>
      <c r="I15" s="964">
        <v>0</v>
      </c>
      <c r="J15" s="964">
        <v>0</v>
      </c>
      <c r="K15" s="964">
        <v>0</v>
      </c>
      <c r="L15" s="964">
        <v>0</v>
      </c>
      <c r="M15" s="1305">
        <f>SUM(H15:L15)</f>
        <v>0</v>
      </c>
      <c r="N15" s="199"/>
      <c r="O15" s="199"/>
    </row>
    <row r="16" spans="1:34" ht="12" customHeight="1">
      <c r="A16" s="309">
        <v>1</v>
      </c>
      <c r="B16" s="309">
        <v>1</v>
      </c>
      <c r="C16" s="309">
        <v>8</v>
      </c>
      <c r="D16" s="309"/>
      <c r="E16" s="1790"/>
      <c r="F16" s="119" t="s">
        <v>125</v>
      </c>
      <c r="G16" s="525"/>
      <c r="H16" s="964">
        <v>3</v>
      </c>
      <c r="I16" s="964">
        <v>2</v>
      </c>
      <c r="J16" s="964">
        <v>2</v>
      </c>
      <c r="K16" s="964">
        <v>4</v>
      </c>
      <c r="L16" s="964">
        <v>4</v>
      </c>
      <c r="M16" s="1305">
        <f t="shared" si="0"/>
        <v>15</v>
      </c>
      <c r="N16" s="199"/>
      <c r="O16" s="199"/>
    </row>
    <row r="17" spans="1:15">
      <c r="A17" s="309"/>
      <c r="B17" s="309"/>
      <c r="C17" s="309"/>
      <c r="D17" s="309"/>
      <c r="E17" s="1789">
        <v>1402</v>
      </c>
      <c r="F17" s="1306" t="s">
        <v>29</v>
      </c>
      <c r="G17" s="218"/>
      <c r="H17" s="1307">
        <f>SUM(H18:H25)</f>
        <v>14851</v>
      </c>
      <c r="I17" s="1307">
        <f>SUM(I18:I25)</f>
        <v>390</v>
      </c>
      <c r="J17" s="1307">
        <f>SUM(J18:J25)</f>
        <v>10</v>
      </c>
      <c r="K17" s="1307">
        <f>SUM(K18:K25)</f>
        <v>208</v>
      </c>
      <c r="L17" s="1307">
        <f>SUM(L18:L25)</f>
        <v>119</v>
      </c>
      <c r="M17" s="1308">
        <f t="shared" si="0"/>
        <v>15578</v>
      </c>
      <c r="N17" s="199"/>
      <c r="O17" s="199"/>
    </row>
    <row r="18" spans="1:15" ht="12" customHeight="1">
      <c r="A18" s="309">
        <v>2</v>
      </c>
      <c r="B18" s="309">
        <v>4</v>
      </c>
      <c r="C18" s="309">
        <v>11</v>
      </c>
      <c r="D18" s="309"/>
      <c r="E18" s="1790"/>
      <c r="F18" s="316" t="s">
        <v>30</v>
      </c>
      <c r="G18" s="525"/>
      <c r="H18" s="964">
        <v>7481</v>
      </c>
      <c r="I18" s="964">
        <v>143</v>
      </c>
      <c r="J18" s="964">
        <v>2</v>
      </c>
      <c r="K18" s="964">
        <v>81</v>
      </c>
      <c r="L18" s="964">
        <v>42</v>
      </c>
      <c r="M18" s="1305">
        <f t="shared" si="0"/>
        <v>7749</v>
      </c>
      <c r="N18" s="199"/>
      <c r="O18" s="199"/>
    </row>
    <row r="19" spans="1:15" ht="12" customHeight="1">
      <c r="A19" s="309">
        <v>2</v>
      </c>
      <c r="B19" s="309">
        <v>4</v>
      </c>
      <c r="C19" s="309">
        <v>10</v>
      </c>
      <c r="D19" s="309"/>
      <c r="E19" s="1790"/>
      <c r="F19" s="316" t="s">
        <v>31</v>
      </c>
      <c r="G19" s="525"/>
      <c r="H19" s="974">
        <v>1838</v>
      </c>
      <c r="I19" s="974">
        <v>100</v>
      </c>
      <c r="J19" s="974">
        <v>1</v>
      </c>
      <c r="K19" s="974">
        <v>24</v>
      </c>
      <c r="L19" s="974">
        <v>25</v>
      </c>
      <c r="M19" s="1309">
        <f t="shared" si="0"/>
        <v>1988</v>
      </c>
      <c r="N19" s="199"/>
      <c r="O19" s="199"/>
    </row>
    <row r="20" spans="1:15" ht="12" customHeight="1">
      <c r="A20" s="309">
        <v>2</v>
      </c>
      <c r="B20" s="309">
        <v>4</v>
      </c>
      <c r="C20" s="309">
        <v>10</v>
      </c>
      <c r="D20" s="309"/>
      <c r="E20" s="1790"/>
      <c r="F20" s="316" t="s">
        <v>32</v>
      </c>
      <c r="G20" s="525"/>
      <c r="H20" s="974">
        <v>2239</v>
      </c>
      <c r="I20" s="974">
        <v>42</v>
      </c>
      <c r="J20" s="974">
        <v>1</v>
      </c>
      <c r="K20" s="974">
        <v>24</v>
      </c>
      <c r="L20" s="974">
        <v>14</v>
      </c>
      <c r="M20" s="1309">
        <f t="shared" si="0"/>
        <v>2320</v>
      </c>
      <c r="N20" s="199"/>
      <c r="O20" s="199"/>
    </row>
    <row r="21" spans="1:15" ht="12" customHeight="1">
      <c r="A21" s="309">
        <v>2</v>
      </c>
      <c r="B21" s="309">
        <v>4</v>
      </c>
      <c r="C21" s="309">
        <v>3</v>
      </c>
      <c r="D21" s="309"/>
      <c r="E21" s="1790"/>
      <c r="F21" s="316" t="s">
        <v>33</v>
      </c>
      <c r="G21" s="525"/>
      <c r="H21" s="974">
        <v>1523</v>
      </c>
      <c r="I21" s="974">
        <v>20</v>
      </c>
      <c r="J21" s="974">
        <v>1</v>
      </c>
      <c r="K21" s="974">
        <v>29</v>
      </c>
      <c r="L21" s="974">
        <v>3</v>
      </c>
      <c r="M21" s="1309">
        <f t="shared" si="0"/>
        <v>1576</v>
      </c>
      <c r="N21" s="199"/>
      <c r="O21" s="199"/>
    </row>
    <row r="22" spans="1:15" ht="12" customHeight="1">
      <c r="A22" s="309">
        <v>2</v>
      </c>
      <c r="B22" s="309">
        <v>4</v>
      </c>
      <c r="C22" s="309">
        <v>7</v>
      </c>
      <c r="D22" s="309"/>
      <c r="E22" s="1790"/>
      <c r="F22" s="316" t="s">
        <v>34</v>
      </c>
      <c r="G22" s="525"/>
      <c r="H22" s="974">
        <v>470</v>
      </c>
      <c r="I22" s="974">
        <v>17</v>
      </c>
      <c r="J22" s="974">
        <v>1</v>
      </c>
      <c r="K22" s="974">
        <v>15</v>
      </c>
      <c r="L22" s="974">
        <v>5</v>
      </c>
      <c r="M22" s="1309">
        <f t="shared" si="0"/>
        <v>508</v>
      </c>
      <c r="N22" s="199"/>
      <c r="O22" s="199"/>
    </row>
    <row r="23" spans="1:15" ht="12" customHeight="1">
      <c r="A23" s="309">
        <v>2</v>
      </c>
      <c r="B23" s="309">
        <v>4</v>
      </c>
      <c r="C23" s="309">
        <v>1</v>
      </c>
      <c r="D23" s="309"/>
      <c r="E23" s="1790"/>
      <c r="F23" s="316" t="s">
        <v>70</v>
      </c>
      <c r="G23" s="525"/>
      <c r="H23" s="974">
        <v>463</v>
      </c>
      <c r="I23" s="974">
        <v>42</v>
      </c>
      <c r="J23" s="974">
        <v>1</v>
      </c>
      <c r="K23" s="974">
        <v>11</v>
      </c>
      <c r="L23" s="974">
        <v>10</v>
      </c>
      <c r="M23" s="1309">
        <f t="shared" si="0"/>
        <v>527</v>
      </c>
      <c r="N23" s="199"/>
      <c r="O23" s="199"/>
    </row>
    <row r="24" spans="1:15" ht="12" customHeight="1">
      <c r="A24" s="309">
        <v>2</v>
      </c>
      <c r="B24" s="309">
        <v>4</v>
      </c>
      <c r="C24" s="309">
        <v>9</v>
      </c>
      <c r="D24" s="309"/>
      <c r="E24" s="1790"/>
      <c r="F24" s="316" t="s">
        <v>36</v>
      </c>
      <c r="G24" s="525"/>
      <c r="H24" s="974">
        <v>709</v>
      </c>
      <c r="I24" s="974">
        <v>21</v>
      </c>
      <c r="J24" s="974">
        <v>1</v>
      </c>
      <c r="K24" s="974">
        <v>9</v>
      </c>
      <c r="L24" s="974">
        <v>7</v>
      </c>
      <c r="M24" s="1309">
        <f t="shared" si="0"/>
        <v>747</v>
      </c>
      <c r="N24" s="199"/>
      <c r="O24" s="199"/>
    </row>
    <row r="25" spans="1:15" ht="12" customHeight="1">
      <c r="A25" s="309">
        <v>2</v>
      </c>
      <c r="B25" s="309">
        <v>4</v>
      </c>
      <c r="C25" s="309">
        <v>11</v>
      </c>
      <c r="D25" s="309"/>
      <c r="E25" s="1790"/>
      <c r="F25" s="119" t="s">
        <v>37</v>
      </c>
      <c r="G25" s="525"/>
      <c r="H25" s="974">
        <v>128</v>
      </c>
      <c r="I25" s="974">
        <v>5</v>
      </c>
      <c r="J25" s="974">
        <v>2</v>
      </c>
      <c r="K25" s="974">
        <v>15</v>
      </c>
      <c r="L25" s="974">
        <v>13</v>
      </c>
      <c r="M25" s="1309">
        <f t="shared" si="0"/>
        <v>163</v>
      </c>
      <c r="N25" s="199"/>
      <c r="O25" s="199"/>
    </row>
    <row r="26" spans="1:15">
      <c r="A26" s="309"/>
      <c r="B26" s="309"/>
      <c r="C26" s="309"/>
      <c r="D26" s="309"/>
      <c r="E26" s="1789">
        <v>1403</v>
      </c>
      <c r="F26" s="1306" t="s">
        <v>38</v>
      </c>
      <c r="G26" s="218"/>
      <c r="H26" s="1307">
        <f>SUM(H27:H29)</f>
        <v>1410</v>
      </c>
      <c r="I26" s="1307">
        <f>SUM(I27:I29)</f>
        <v>207</v>
      </c>
      <c r="J26" s="1307">
        <f>SUM(J27:J29)</f>
        <v>5</v>
      </c>
      <c r="K26" s="1307">
        <f>SUM(K27:K29)</f>
        <v>61</v>
      </c>
      <c r="L26" s="1307">
        <f>SUM(L27:L29)</f>
        <v>42</v>
      </c>
      <c r="M26" s="1308">
        <f>SUM(H26:L26)</f>
        <v>1725</v>
      </c>
      <c r="N26" s="199"/>
      <c r="O26" s="199"/>
    </row>
    <row r="27" spans="1:15">
      <c r="A27" s="309">
        <v>3</v>
      </c>
      <c r="B27" s="309">
        <v>5</v>
      </c>
      <c r="C27" s="309">
        <v>11</v>
      </c>
      <c r="D27" s="309"/>
      <c r="E27" s="1790"/>
      <c r="F27" s="119" t="s">
        <v>39</v>
      </c>
      <c r="G27" s="525"/>
      <c r="H27" s="974">
        <v>474</v>
      </c>
      <c r="I27" s="974">
        <v>110</v>
      </c>
      <c r="J27" s="974">
        <v>3</v>
      </c>
      <c r="K27" s="974">
        <v>37</v>
      </c>
      <c r="L27" s="974">
        <v>32</v>
      </c>
      <c r="M27" s="1309">
        <f>SUM(H27:L27)</f>
        <v>656</v>
      </c>
      <c r="N27" s="199"/>
      <c r="O27" s="199"/>
    </row>
    <row r="28" spans="1:15" ht="12" customHeight="1">
      <c r="A28" s="309">
        <v>3</v>
      </c>
      <c r="B28" s="309">
        <v>5</v>
      </c>
      <c r="C28" s="309">
        <v>8</v>
      </c>
      <c r="D28" s="309"/>
      <c r="E28" s="1790"/>
      <c r="F28" s="119" t="s">
        <v>40</v>
      </c>
      <c r="G28" s="525"/>
      <c r="H28" s="974">
        <v>371</v>
      </c>
      <c r="I28" s="974">
        <v>40</v>
      </c>
      <c r="J28" s="974">
        <v>1</v>
      </c>
      <c r="K28" s="974">
        <v>13</v>
      </c>
      <c r="L28" s="974">
        <v>6</v>
      </c>
      <c r="M28" s="1309">
        <f t="shared" si="0"/>
        <v>431</v>
      </c>
      <c r="N28" s="199"/>
      <c r="O28" s="199"/>
    </row>
    <row r="29" spans="1:15" ht="12" customHeight="1">
      <c r="A29" s="309">
        <v>3</v>
      </c>
      <c r="B29" s="309">
        <v>5</v>
      </c>
      <c r="C29" s="309">
        <v>10</v>
      </c>
      <c r="D29" s="309"/>
      <c r="E29" s="1790"/>
      <c r="F29" s="119" t="s">
        <v>41</v>
      </c>
      <c r="G29" s="533"/>
      <c r="H29" s="1310">
        <v>565</v>
      </c>
      <c r="I29" s="1310">
        <v>57</v>
      </c>
      <c r="J29" s="1310">
        <v>1</v>
      </c>
      <c r="K29" s="1310">
        <v>11</v>
      </c>
      <c r="L29" s="1310">
        <v>4</v>
      </c>
      <c r="M29" s="1311">
        <f t="shared" si="0"/>
        <v>638</v>
      </c>
      <c r="N29" s="240"/>
      <c r="O29" s="240"/>
    </row>
    <row r="30" spans="1:15" ht="12" customHeight="1">
      <c r="A30" s="1312"/>
      <c r="B30" s="1312"/>
      <c r="C30" s="1312"/>
      <c r="D30" s="1312"/>
      <c r="E30" s="1784">
        <v>1404</v>
      </c>
      <c r="F30" s="1306" t="s">
        <v>42</v>
      </c>
      <c r="G30" s="15"/>
      <c r="H30" s="1300">
        <f>SUM(H31:H32)</f>
        <v>4474</v>
      </c>
      <c r="I30" s="1300">
        <f>SUM(I31:I32)</f>
        <v>193</v>
      </c>
      <c r="J30" s="1300">
        <f>SUM(J31:J32)</f>
        <v>8</v>
      </c>
      <c r="K30" s="1300">
        <f>SUM(K31:K32)</f>
        <v>64</v>
      </c>
      <c r="L30" s="1300">
        <f>SUM(L31:L32)</f>
        <v>51</v>
      </c>
      <c r="M30" s="1313">
        <f>SUM(H30:L30)</f>
        <v>4790</v>
      </c>
    </row>
    <row r="31" spans="1:15" ht="12" customHeight="1">
      <c r="A31" s="1312">
        <v>4</v>
      </c>
      <c r="B31" s="1312">
        <v>6</v>
      </c>
      <c r="C31" s="1312">
        <v>11</v>
      </c>
      <c r="D31" s="1312"/>
      <c r="E31" s="1785"/>
      <c r="F31" s="316" t="s">
        <v>43</v>
      </c>
      <c r="G31" s="525"/>
      <c r="H31" s="961">
        <v>2577</v>
      </c>
      <c r="I31" s="961">
        <v>132</v>
      </c>
      <c r="J31" s="961">
        <v>5</v>
      </c>
      <c r="K31" s="961">
        <v>34</v>
      </c>
      <c r="L31" s="961">
        <v>27</v>
      </c>
      <c r="M31" s="1304">
        <f t="shared" ref="M31:M52" si="1">SUM(H31:L31)</f>
        <v>2775</v>
      </c>
    </row>
    <row r="32" spans="1:15" ht="12" customHeight="1">
      <c r="A32" s="1312">
        <v>4</v>
      </c>
      <c r="B32" s="1312">
        <v>6</v>
      </c>
      <c r="C32" s="1312">
        <v>11</v>
      </c>
      <c r="D32" s="1312"/>
      <c r="E32" s="1785"/>
      <c r="F32" s="316" t="s">
        <v>44</v>
      </c>
      <c r="G32" s="525"/>
      <c r="H32" s="974">
        <v>1897</v>
      </c>
      <c r="I32" s="974">
        <v>61</v>
      </c>
      <c r="J32" s="964">
        <v>3</v>
      </c>
      <c r="K32" s="964">
        <v>30</v>
      </c>
      <c r="L32" s="964">
        <v>24</v>
      </c>
      <c r="M32" s="1309">
        <f t="shared" si="1"/>
        <v>2015</v>
      </c>
    </row>
    <row r="33" spans="1:14" ht="12" customHeight="1">
      <c r="A33" s="1312"/>
      <c r="B33" s="1312"/>
      <c r="C33" s="1312"/>
      <c r="D33" s="1312"/>
      <c r="E33" s="1789">
        <v>1405</v>
      </c>
      <c r="F33" s="1288" t="s">
        <v>45</v>
      </c>
      <c r="G33" s="21"/>
      <c r="H33" s="1307">
        <f>SUM(H34:H37)</f>
        <v>9651</v>
      </c>
      <c r="I33" s="1307">
        <f>SUM(I34:I37)</f>
        <v>297</v>
      </c>
      <c r="J33" s="1307">
        <f>SUM(J34:J37)</f>
        <v>7</v>
      </c>
      <c r="K33" s="1307">
        <f>SUM(K34:K37)</f>
        <v>98</v>
      </c>
      <c r="L33" s="1307">
        <f>SUM(L34:L37)</f>
        <v>55</v>
      </c>
      <c r="M33" s="1308">
        <f t="shared" si="1"/>
        <v>10108</v>
      </c>
    </row>
    <row r="34" spans="1:14" ht="12" customHeight="1">
      <c r="A34" s="1314">
        <v>5</v>
      </c>
      <c r="B34" s="1312">
        <v>4</v>
      </c>
      <c r="C34" s="1312">
        <v>8</v>
      </c>
      <c r="D34" s="1312"/>
      <c r="E34" s="1790"/>
      <c r="F34" s="316" t="s">
        <v>46</v>
      </c>
      <c r="G34" s="525"/>
      <c r="H34" s="964">
        <v>2283</v>
      </c>
      <c r="I34" s="964">
        <v>61</v>
      </c>
      <c r="J34" s="964">
        <v>1</v>
      </c>
      <c r="K34" s="964">
        <v>24</v>
      </c>
      <c r="L34" s="964">
        <v>8</v>
      </c>
      <c r="M34" s="1305">
        <f t="shared" si="1"/>
        <v>2377</v>
      </c>
    </row>
    <row r="35" spans="1:14" ht="12" customHeight="1">
      <c r="A35" s="1314">
        <v>5</v>
      </c>
      <c r="B35" s="1312">
        <v>4</v>
      </c>
      <c r="C35" s="1312">
        <v>8</v>
      </c>
      <c r="D35" s="1312"/>
      <c r="E35" s="1790"/>
      <c r="F35" s="316" t="s">
        <v>47</v>
      </c>
      <c r="G35" s="525"/>
      <c r="H35" s="974">
        <v>2086</v>
      </c>
      <c r="I35" s="974">
        <v>92</v>
      </c>
      <c r="J35" s="964">
        <v>2</v>
      </c>
      <c r="K35" s="964">
        <v>18</v>
      </c>
      <c r="L35" s="964">
        <v>14</v>
      </c>
      <c r="M35" s="1305">
        <f t="shared" si="1"/>
        <v>2212</v>
      </c>
    </row>
    <row r="36" spans="1:14" ht="12" customHeight="1">
      <c r="A36" s="1314">
        <v>5</v>
      </c>
      <c r="B36" s="1312">
        <v>5</v>
      </c>
      <c r="C36" s="1312">
        <v>11</v>
      </c>
      <c r="D36" s="1312"/>
      <c r="E36" s="1790"/>
      <c r="F36" s="316" t="s">
        <v>48</v>
      </c>
      <c r="G36" s="525"/>
      <c r="H36" s="974">
        <v>5157</v>
      </c>
      <c r="I36" s="974">
        <v>139</v>
      </c>
      <c r="J36" s="964">
        <v>3</v>
      </c>
      <c r="K36" s="964">
        <v>48</v>
      </c>
      <c r="L36" s="964">
        <v>31</v>
      </c>
      <c r="M36" s="1309">
        <f t="shared" si="1"/>
        <v>5378</v>
      </c>
    </row>
    <row r="37" spans="1:14" ht="12" customHeight="1">
      <c r="A37" s="1314">
        <v>5</v>
      </c>
      <c r="B37" s="1312">
        <v>4</v>
      </c>
      <c r="C37" s="1312">
        <v>8</v>
      </c>
      <c r="D37" s="1312"/>
      <c r="E37" s="1790"/>
      <c r="F37" s="119" t="s">
        <v>49</v>
      </c>
      <c r="G37" s="525"/>
      <c r="H37" s="964">
        <v>125</v>
      </c>
      <c r="I37" s="964">
        <v>5</v>
      </c>
      <c r="J37" s="964">
        <v>1</v>
      </c>
      <c r="K37" s="964">
        <v>8</v>
      </c>
      <c r="L37" s="964">
        <v>2</v>
      </c>
      <c r="M37" s="1305">
        <f t="shared" si="1"/>
        <v>141</v>
      </c>
    </row>
    <row r="38" spans="1:14" ht="12" customHeight="1">
      <c r="A38" s="1314"/>
      <c r="B38" s="1312"/>
      <c r="C38" s="1312"/>
      <c r="D38" s="1312"/>
      <c r="E38" s="1789">
        <v>1406</v>
      </c>
      <c r="F38" s="1306" t="s">
        <v>50</v>
      </c>
      <c r="G38" s="218"/>
      <c r="H38" s="1307">
        <f>SUM(H39:H42)</f>
        <v>4810</v>
      </c>
      <c r="I38" s="1307">
        <f>SUM(I39:I42)</f>
        <v>96</v>
      </c>
      <c r="J38" s="1307">
        <f>SUM(J39:J42)</f>
        <v>4</v>
      </c>
      <c r="K38" s="1307">
        <f>SUM(K39:K42)</f>
        <v>75</v>
      </c>
      <c r="L38" s="1307">
        <f>SUM(L39:L42)</f>
        <v>89</v>
      </c>
      <c r="M38" s="1308">
        <f t="shared" si="1"/>
        <v>5074</v>
      </c>
    </row>
    <row r="39" spans="1:14" ht="12" customHeight="1">
      <c r="A39" s="1314">
        <v>6</v>
      </c>
      <c r="B39" s="1312">
        <v>2</v>
      </c>
      <c r="C39" s="1312">
        <v>11</v>
      </c>
      <c r="D39" s="1312"/>
      <c r="E39" s="1790"/>
      <c r="F39" s="316" t="s">
        <v>51</v>
      </c>
      <c r="G39" s="525"/>
      <c r="H39" s="974">
        <v>3487</v>
      </c>
      <c r="I39" s="974">
        <v>56</v>
      </c>
      <c r="J39" s="964">
        <v>2</v>
      </c>
      <c r="K39" s="964">
        <v>49</v>
      </c>
      <c r="L39" s="964">
        <v>56</v>
      </c>
      <c r="M39" s="1309">
        <f t="shared" si="1"/>
        <v>3650</v>
      </c>
    </row>
    <row r="40" spans="1:14" ht="12" customHeight="1">
      <c r="A40" s="1314">
        <v>6</v>
      </c>
      <c r="B40" s="1312">
        <v>2</v>
      </c>
      <c r="C40" s="1312">
        <v>10</v>
      </c>
      <c r="D40" s="1312"/>
      <c r="E40" s="1790"/>
      <c r="F40" s="316" t="s">
        <v>52</v>
      </c>
      <c r="G40" s="525"/>
      <c r="H40" s="964">
        <v>1238</v>
      </c>
      <c r="I40" s="964">
        <v>32</v>
      </c>
      <c r="J40" s="964">
        <v>1</v>
      </c>
      <c r="K40" s="964">
        <v>20</v>
      </c>
      <c r="L40" s="964">
        <v>11</v>
      </c>
      <c r="M40" s="1305">
        <f t="shared" si="1"/>
        <v>1302</v>
      </c>
      <c r="N40" s="71"/>
    </row>
    <row r="41" spans="1:14" ht="12" customHeight="1">
      <c r="A41" s="1314">
        <v>6</v>
      </c>
      <c r="B41" s="1312">
        <v>2</v>
      </c>
      <c r="C41" s="1312">
        <v>10</v>
      </c>
      <c r="D41" s="1312"/>
      <c r="E41" s="1790"/>
      <c r="F41" s="316" t="s">
        <v>53</v>
      </c>
      <c r="G41" s="525"/>
      <c r="H41" s="964">
        <v>0</v>
      </c>
      <c r="I41" s="964">
        <v>0</v>
      </c>
      <c r="J41" s="974">
        <v>0</v>
      </c>
      <c r="K41" s="974">
        <v>0</v>
      </c>
      <c r="L41" s="974">
        <v>0</v>
      </c>
      <c r="M41" s="1305">
        <f t="shared" si="1"/>
        <v>0</v>
      </c>
    </row>
    <row r="42" spans="1:14" ht="12" customHeight="1">
      <c r="A42" s="1314">
        <v>6</v>
      </c>
      <c r="B42" s="1312">
        <v>4</v>
      </c>
      <c r="C42" s="1312">
        <v>11</v>
      </c>
      <c r="D42" s="1312"/>
      <c r="E42" s="1790"/>
      <c r="F42" s="316" t="s">
        <v>54</v>
      </c>
      <c r="G42" s="525"/>
      <c r="H42" s="974">
        <v>85</v>
      </c>
      <c r="I42" s="974">
        <v>8</v>
      </c>
      <c r="J42" s="974">
        <v>1</v>
      </c>
      <c r="K42" s="974">
        <v>6</v>
      </c>
      <c r="L42" s="974">
        <v>22</v>
      </c>
      <c r="M42" s="1309">
        <f t="shared" si="1"/>
        <v>122</v>
      </c>
    </row>
    <row r="43" spans="1:14" ht="12" customHeight="1">
      <c r="A43" s="1314"/>
      <c r="B43" s="1312"/>
      <c r="C43" s="1312"/>
      <c r="D43" s="1312"/>
      <c r="E43" s="1784">
        <v>1407</v>
      </c>
      <c r="F43" s="1288" t="s">
        <v>55</v>
      </c>
      <c r="G43" s="218"/>
      <c r="H43" s="1307">
        <f>SUM(H44:H45)</f>
        <v>682</v>
      </c>
      <c r="I43" s="1307">
        <f>SUM(I44:I45)</f>
        <v>39</v>
      </c>
      <c r="J43" s="1307">
        <f>SUM(J44:J45)</f>
        <v>3</v>
      </c>
      <c r="K43" s="1307">
        <f>SUM(K44:K45)</f>
        <v>14</v>
      </c>
      <c r="L43" s="1307">
        <f>SUM(L44:L45)</f>
        <v>25</v>
      </c>
      <c r="M43" s="1308">
        <f t="shared" si="1"/>
        <v>763</v>
      </c>
    </row>
    <row r="44" spans="1:14" ht="12" customHeight="1">
      <c r="A44" s="1314">
        <v>7</v>
      </c>
      <c r="B44" s="1312">
        <v>3</v>
      </c>
      <c r="C44" s="1312">
        <v>11</v>
      </c>
      <c r="D44" s="1312"/>
      <c r="E44" s="1785"/>
      <c r="F44" s="316" t="s">
        <v>56</v>
      </c>
      <c r="G44" s="525"/>
      <c r="H44" s="974">
        <v>234</v>
      </c>
      <c r="I44" s="974">
        <v>9</v>
      </c>
      <c r="J44" s="974">
        <v>2</v>
      </c>
      <c r="K44" s="974">
        <v>7</v>
      </c>
      <c r="L44" s="974">
        <v>19</v>
      </c>
      <c r="M44" s="1309">
        <f t="shared" si="1"/>
        <v>271</v>
      </c>
    </row>
    <row r="45" spans="1:14" ht="12" customHeight="1">
      <c r="A45" s="1314">
        <v>7</v>
      </c>
      <c r="B45" s="1312">
        <v>6</v>
      </c>
      <c r="C45" s="1312">
        <v>10</v>
      </c>
      <c r="D45" s="1312"/>
      <c r="E45" s="1785"/>
      <c r="F45" s="316" t="s">
        <v>71</v>
      </c>
      <c r="G45" s="525"/>
      <c r="H45" s="964">
        <v>448</v>
      </c>
      <c r="I45" s="964">
        <v>30</v>
      </c>
      <c r="J45" s="964">
        <v>1</v>
      </c>
      <c r="K45" s="964">
        <v>7</v>
      </c>
      <c r="L45" s="964">
        <v>6</v>
      </c>
      <c r="M45" s="1305">
        <f t="shared" si="1"/>
        <v>492</v>
      </c>
    </row>
    <row r="46" spans="1:14" ht="12" customHeight="1">
      <c r="A46" s="1314"/>
      <c r="B46" s="1312"/>
      <c r="C46" s="1312"/>
      <c r="D46" s="1312"/>
      <c r="E46" s="1784">
        <v>1408</v>
      </c>
      <c r="F46" s="1288" t="s">
        <v>58</v>
      </c>
      <c r="G46" s="556"/>
      <c r="H46" s="971">
        <f>SUM(H47:H50)</f>
        <v>478</v>
      </c>
      <c r="I46" s="971">
        <f>SUM(I47:I50)</f>
        <v>41</v>
      </c>
      <c r="J46" s="971">
        <f>SUM(J47:J50)</f>
        <v>26</v>
      </c>
      <c r="K46" s="971">
        <f>SUM(K47:K50)</f>
        <v>45</v>
      </c>
      <c r="L46" s="971">
        <f>SUM(L47:L50)</f>
        <v>46</v>
      </c>
      <c r="M46" s="1315">
        <f t="shared" si="1"/>
        <v>636</v>
      </c>
    </row>
    <row r="47" spans="1:14" ht="12" customHeight="1">
      <c r="A47" s="1314">
        <v>8</v>
      </c>
      <c r="B47" s="1312">
        <v>4</v>
      </c>
      <c r="C47" s="1312">
        <v>11</v>
      </c>
      <c r="D47" s="1312"/>
      <c r="E47" s="1785"/>
      <c r="F47" s="119" t="s">
        <v>59</v>
      </c>
      <c r="G47" s="525"/>
      <c r="H47" s="964">
        <v>226</v>
      </c>
      <c r="I47" s="974">
        <v>8</v>
      </c>
      <c r="J47" s="974">
        <v>4</v>
      </c>
      <c r="K47" s="974">
        <v>20</v>
      </c>
      <c r="L47" s="974">
        <v>37</v>
      </c>
      <c r="M47" s="1305">
        <f t="shared" si="1"/>
        <v>295</v>
      </c>
    </row>
    <row r="48" spans="1:14" ht="12" customHeight="1">
      <c r="A48" s="396">
        <v>8</v>
      </c>
      <c r="B48" s="396">
        <v>4</v>
      </c>
      <c r="C48" s="396">
        <v>11</v>
      </c>
      <c r="E48" s="1785"/>
      <c r="F48" s="119" t="s">
        <v>60</v>
      </c>
      <c r="G48" s="525"/>
      <c r="H48" s="964">
        <v>201</v>
      </c>
      <c r="I48" s="964">
        <v>8</v>
      </c>
      <c r="J48" s="964">
        <v>4</v>
      </c>
      <c r="K48" s="964">
        <v>11</v>
      </c>
      <c r="L48" s="964">
        <v>3</v>
      </c>
      <c r="M48" s="1305">
        <f t="shared" si="1"/>
        <v>227</v>
      </c>
    </row>
    <row r="49" spans="1:13" ht="12" customHeight="1">
      <c r="A49" s="396">
        <v>8</v>
      </c>
      <c r="B49" s="396">
        <v>5</v>
      </c>
      <c r="C49" s="396">
        <v>11</v>
      </c>
      <c r="E49" s="1785"/>
      <c r="F49" s="316" t="s">
        <v>61</v>
      </c>
      <c r="G49" s="525"/>
      <c r="H49" s="964">
        <v>48</v>
      </c>
      <c r="I49" s="964">
        <v>1</v>
      </c>
      <c r="J49" s="964">
        <v>1</v>
      </c>
      <c r="K49" s="964">
        <v>3</v>
      </c>
      <c r="L49" s="964">
        <v>2</v>
      </c>
      <c r="M49" s="1305">
        <f t="shared" si="1"/>
        <v>55</v>
      </c>
    </row>
    <row r="50" spans="1:13" ht="12" customHeight="1">
      <c r="A50" s="396">
        <v>8</v>
      </c>
      <c r="B50" s="396">
        <v>4</v>
      </c>
      <c r="C50" s="396">
        <v>8</v>
      </c>
      <c r="E50" s="1786"/>
      <c r="F50" s="525" t="s">
        <v>62</v>
      </c>
      <c r="G50" s="525"/>
      <c r="H50" s="964">
        <v>3</v>
      </c>
      <c r="I50" s="964">
        <v>24</v>
      </c>
      <c r="J50" s="964">
        <v>17</v>
      </c>
      <c r="K50" s="964">
        <v>11</v>
      </c>
      <c r="L50" s="964">
        <v>4</v>
      </c>
      <c r="M50" s="1305">
        <f t="shared" si="1"/>
        <v>59</v>
      </c>
    </row>
    <row r="51" spans="1:13" ht="12" customHeight="1">
      <c r="E51" s="1784"/>
      <c r="F51" s="1288" t="s">
        <v>63</v>
      </c>
      <c r="G51" s="1316"/>
      <c r="H51" s="971">
        <f>SUM(H52:H55)</f>
        <v>268</v>
      </c>
      <c r="I51" s="971">
        <f>SUM(I52:I55)</f>
        <v>15</v>
      </c>
      <c r="J51" s="971">
        <f>SUM(J52:J55)</f>
        <v>46</v>
      </c>
      <c r="K51" s="971">
        <f>SUM(K52:K55)</f>
        <v>9</v>
      </c>
      <c r="L51" s="971">
        <f>SUM(L52:L55)</f>
        <v>11</v>
      </c>
      <c r="M51" s="1315">
        <f>SUM(H51:L51)</f>
        <v>349</v>
      </c>
    </row>
    <row r="52" spans="1:13" ht="12" customHeight="1">
      <c r="A52" s="396">
        <v>9</v>
      </c>
      <c r="B52" s="396">
        <v>5</v>
      </c>
      <c r="C52" s="396">
        <v>10</v>
      </c>
      <c r="E52" s="1785"/>
      <c r="F52" s="1303" t="s">
        <v>64</v>
      </c>
      <c r="G52" s="984"/>
      <c r="H52" s="961">
        <v>266</v>
      </c>
      <c r="I52" s="961">
        <v>13</v>
      </c>
      <c r="J52" s="961">
        <v>1</v>
      </c>
      <c r="K52" s="961">
        <v>1</v>
      </c>
      <c r="L52" s="961">
        <v>2</v>
      </c>
      <c r="M52" s="1304">
        <f t="shared" si="1"/>
        <v>283</v>
      </c>
    </row>
    <row r="53" spans="1:13" ht="12" customHeight="1">
      <c r="A53" s="1314">
        <v>9</v>
      </c>
      <c r="B53" s="1312">
        <v>5</v>
      </c>
      <c r="C53" s="1312">
        <v>13</v>
      </c>
      <c r="D53" s="1312"/>
      <c r="E53" s="1785"/>
      <c r="F53" s="119" t="s">
        <v>73</v>
      </c>
      <c r="G53" s="525"/>
      <c r="H53" s="964">
        <v>0</v>
      </c>
      <c r="I53" s="964">
        <v>0</v>
      </c>
      <c r="J53" s="964">
        <v>0</v>
      </c>
      <c r="K53" s="964">
        <v>0</v>
      </c>
      <c r="L53" s="964">
        <v>0</v>
      </c>
      <c r="M53" s="1305">
        <f>SUM(H53:L53)</f>
        <v>0</v>
      </c>
    </row>
    <row r="54" spans="1:13" ht="12" customHeight="1">
      <c r="E54" s="1785"/>
      <c r="F54" s="525" t="s">
        <v>133</v>
      </c>
      <c r="G54" s="525"/>
      <c r="H54" s="964">
        <v>2</v>
      </c>
      <c r="I54" s="964">
        <v>2</v>
      </c>
      <c r="J54" s="964">
        <v>44</v>
      </c>
      <c r="K54" s="964">
        <v>3</v>
      </c>
      <c r="L54" s="964">
        <v>3</v>
      </c>
      <c r="M54" s="1305">
        <f>SUM(H54:L54)</f>
        <v>54</v>
      </c>
    </row>
    <row r="55" spans="1:13" ht="12" customHeight="1">
      <c r="A55" s="396">
        <v>9</v>
      </c>
      <c r="B55" s="396">
        <v>4</v>
      </c>
      <c r="C55" s="396">
        <v>6</v>
      </c>
      <c r="E55" s="1786"/>
      <c r="F55" s="525" t="s">
        <v>135</v>
      </c>
      <c r="G55" s="1317"/>
      <c r="H55" s="964">
        <v>0</v>
      </c>
      <c r="I55" s="964">
        <v>0</v>
      </c>
      <c r="J55" s="964">
        <v>1</v>
      </c>
      <c r="K55" s="964">
        <v>5</v>
      </c>
      <c r="L55" s="964">
        <v>6</v>
      </c>
      <c r="M55" s="1305">
        <f>SUM(H55:L55)</f>
        <v>12</v>
      </c>
    </row>
    <row r="56" spans="1:13" ht="12" customHeight="1">
      <c r="B56" s="396" t="s">
        <v>65</v>
      </c>
      <c r="C56" s="396" t="s">
        <v>65</v>
      </c>
      <c r="E56" s="53"/>
      <c r="F56" s="556" t="s">
        <v>66</v>
      </c>
      <c r="G56" s="1316"/>
      <c r="H56" s="971">
        <v>56</v>
      </c>
      <c r="I56" s="971">
        <v>64</v>
      </c>
      <c r="J56" s="971">
        <v>374</v>
      </c>
      <c r="K56" s="971">
        <v>1336</v>
      </c>
      <c r="L56" s="971">
        <v>1379</v>
      </c>
      <c r="M56" s="1315">
        <f>SUM(H56:L56)</f>
        <v>3209</v>
      </c>
    </row>
    <row r="57" spans="1:13">
      <c r="E57" s="2"/>
      <c r="F57" s="2020" t="s">
        <v>21</v>
      </c>
      <c r="G57" s="2021"/>
      <c r="H57" s="1318">
        <f>SUM(H9+H17+H26+H30+H33+H38+H43+H46+H51+H56)</f>
        <v>41994</v>
      </c>
      <c r="I57" s="1318">
        <f>SUM(I9+I17+I26+I30+I33+I38+I43+I46+I51+I56)</f>
        <v>1569</v>
      </c>
      <c r="J57" s="1318">
        <f>SUM(J9+J17+J26+J30+J33+J38+J43+J46+J51+J56)</f>
        <v>496</v>
      </c>
      <c r="K57" s="1318">
        <f>SUM(K9+K17+K26+K30+K33+K38+K43+K46+K51+K56)</f>
        <v>2018</v>
      </c>
      <c r="L57" s="1318">
        <f>SUM(L9+L17+L26+L30+L33+L38+L43+L46+L51+L56)</f>
        <v>1939</v>
      </c>
      <c r="M57" s="1319">
        <f>SUM(H57:L57)</f>
        <v>48016</v>
      </c>
    </row>
    <row r="58" spans="1:13" s="458" customFormat="1" ht="11.25" customHeight="1">
      <c r="A58" s="396"/>
      <c r="B58" s="396"/>
      <c r="C58" s="396"/>
      <c r="D58" s="396"/>
      <c r="E58" s="1320"/>
      <c r="F58" s="1320" t="s">
        <v>675</v>
      </c>
      <c r="G58" s="1320"/>
      <c r="H58" s="1321"/>
      <c r="I58" s="1321"/>
      <c r="J58" s="1321"/>
      <c r="K58" s="1321"/>
      <c r="L58" s="1321"/>
      <c r="M58" s="1321"/>
    </row>
    <row r="59" spans="1:13" s="458" customFormat="1" ht="11.25" customHeight="1">
      <c r="A59" s="396"/>
      <c r="B59" s="396"/>
      <c r="C59" s="396"/>
      <c r="D59" s="396"/>
      <c r="E59" s="1320"/>
      <c r="F59" s="1320" t="s">
        <v>671</v>
      </c>
      <c r="G59" s="1320"/>
      <c r="H59" s="1321"/>
      <c r="I59" s="1321"/>
      <c r="J59" s="1321"/>
      <c r="K59" s="1321"/>
      <c r="L59" s="1321"/>
      <c r="M59" s="1321"/>
    </row>
    <row r="60" spans="1:13" s="458" customFormat="1" ht="11.25" customHeight="1">
      <c r="A60" s="396"/>
      <c r="B60" s="396"/>
      <c r="C60" s="396"/>
      <c r="D60" s="396"/>
      <c r="E60" s="1320"/>
      <c r="F60" s="1320"/>
      <c r="G60" s="1320"/>
      <c r="H60" s="1321"/>
      <c r="I60" s="1321"/>
      <c r="J60" s="1321"/>
      <c r="K60" s="1321"/>
      <c r="L60" s="1321"/>
      <c r="M60" s="1321"/>
    </row>
    <row r="61" spans="1:13" ht="9" customHeight="1">
      <c r="E61" s="2"/>
      <c r="F61" s="2"/>
      <c r="G61" s="2"/>
      <c r="H61" s="1322"/>
      <c r="I61" s="1322"/>
      <c r="J61" s="1322"/>
      <c r="K61" s="1322"/>
      <c r="M61" s="1322"/>
    </row>
    <row r="62" spans="1:13" ht="9" customHeight="1">
      <c r="E62" s="2"/>
      <c r="F62" s="2"/>
      <c r="G62" s="2"/>
      <c r="H62" s="1322"/>
      <c r="I62" s="1322"/>
      <c r="J62" s="1322"/>
      <c r="K62" s="1322"/>
      <c r="M62" s="1322"/>
    </row>
    <row r="63" spans="1:13" ht="9" customHeight="1">
      <c r="E63" s="2"/>
      <c r="F63" s="2"/>
      <c r="G63" s="2"/>
      <c r="H63" s="1322"/>
      <c r="I63" s="1322"/>
      <c r="J63" s="1322"/>
      <c r="K63" s="1322"/>
      <c r="M63" s="1322"/>
    </row>
    <row r="64" spans="1:13" ht="9" customHeight="1">
      <c r="E64" s="2"/>
      <c r="F64" s="2"/>
      <c r="G64" s="2"/>
      <c r="H64" s="1322"/>
      <c r="I64" s="1322"/>
      <c r="J64" s="1322"/>
      <c r="K64" s="1322"/>
      <c r="M64" s="1322"/>
    </row>
    <row r="65" spans="5:13" ht="9" customHeight="1">
      <c r="E65" s="2"/>
      <c r="F65" s="2"/>
      <c r="G65" s="2"/>
      <c r="H65" s="1322"/>
      <c r="I65" s="1322"/>
      <c r="J65" s="1322"/>
      <c r="K65" s="1322"/>
      <c r="M65" s="1322"/>
    </row>
    <row r="66" spans="5:13" ht="9" customHeight="1">
      <c r="E66" s="2"/>
      <c r="F66" s="2"/>
      <c r="G66" s="2"/>
      <c r="H66" s="1322"/>
      <c r="I66" s="1322"/>
      <c r="J66" s="1322"/>
      <c r="K66" s="1322"/>
      <c r="M66" s="1322"/>
    </row>
    <row r="67" spans="5:13" ht="9" customHeight="1">
      <c r="E67" s="2"/>
      <c r="F67" s="2"/>
      <c r="G67" s="2"/>
      <c r="H67" s="1322"/>
      <c r="I67" s="1322"/>
      <c r="J67" s="1322"/>
      <c r="K67" s="1322"/>
      <c r="M67" s="1322"/>
    </row>
    <row r="68" spans="5:13" ht="9" customHeight="1">
      <c r="E68" s="2"/>
      <c r="F68" s="2"/>
      <c r="G68" s="2"/>
      <c r="H68" s="1322"/>
      <c r="I68" s="1322"/>
      <c r="J68" s="1322"/>
      <c r="K68" s="1322"/>
      <c r="M68" s="1322"/>
    </row>
    <row r="69" spans="5:13" ht="9" customHeight="1">
      <c r="E69" s="2"/>
      <c r="F69" s="2"/>
      <c r="G69" s="2"/>
      <c r="H69" s="1322"/>
      <c r="I69" s="1322"/>
      <c r="J69" s="1322"/>
      <c r="K69" s="1322"/>
      <c r="M69" s="1322"/>
    </row>
    <row r="70" spans="5:13" ht="9" customHeight="1">
      <c r="E70" s="2"/>
      <c r="F70" s="2"/>
      <c r="G70" s="2"/>
      <c r="H70" s="1322"/>
      <c r="I70" s="1322"/>
      <c r="J70" s="1322"/>
      <c r="K70" s="1322"/>
      <c r="M70" s="1322"/>
    </row>
    <row r="71" spans="5:13" ht="9" customHeight="1">
      <c r="E71" s="2"/>
      <c r="F71" s="2"/>
      <c r="G71" s="2"/>
      <c r="H71" s="1322"/>
      <c r="I71" s="1322"/>
      <c r="J71" s="1322"/>
      <c r="K71" s="1322"/>
      <c r="M71" s="1322"/>
    </row>
    <row r="72" spans="5:13" ht="9" customHeight="1">
      <c r="E72" s="2"/>
      <c r="F72" s="2"/>
      <c r="G72" s="2"/>
      <c r="H72" s="1322"/>
      <c r="I72" s="1322"/>
      <c r="J72" s="1322"/>
      <c r="K72" s="1322"/>
      <c r="M72" s="1322"/>
    </row>
    <row r="73" spans="5:13" ht="9" customHeight="1">
      <c r="E73" s="2"/>
      <c r="F73" s="2"/>
      <c r="G73" s="2"/>
      <c r="H73" s="1322"/>
      <c r="I73" s="1322"/>
      <c r="J73" s="1322"/>
      <c r="K73" s="1322"/>
      <c r="M73" s="1322"/>
    </row>
    <row r="74" spans="5:13" ht="9" customHeight="1">
      <c r="E74" s="2"/>
      <c r="F74" s="2"/>
      <c r="G74" s="2"/>
      <c r="H74" s="1322"/>
      <c r="I74" s="1322"/>
      <c r="J74" s="1322"/>
      <c r="K74" s="1322"/>
      <c r="M74" s="1322"/>
    </row>
    <row r="75" spans="5:13" ht="9" customHeight="1">
      <c r="E75" s="2"/>
      <c r="F75" s="2"/>
      <c r="G75" s="2"/>
      <c r="H75" s="1322"/>
      <c r="I75" s="1322"/>
      <c r="J75" s="1322"/>
      <c r="K75" s="1322"/>
      <c r="M75" s="1322"/>
    </row>
    <row r="76" spans="5:13" ht="9" customHeight="1">
      <c r="E76" s="2"/>
      <c r="F76" s="2"/>
      <c r="G76" s="2"/>
      <c r="H76" s="1322"/>
      <c r="I76" s="1322"/>
      <c r="J76" s="1322"/>
      <c r="K76" s="1322"/>
      <c r="M76" s="1322"/>
    </row>
    <row r="77" spans="5:13" ht="9" customHeight="1">
      <c r="E77" s="2"/>
      <c r="F77" s="2"/>
      <c r="G77" s="2"/>
      <c r="H77" s="1322"/>
      <c r="I77" s="1322"/>
      <c r="J77" s="1322"/>
      <c r="K77" s="1322"/>
      <c r="M77" s="1322"/>
    </row>
    <row r="78" spans="5:13" ht="9" customHeight="1">
      <c r="E78" s="2"/>
      <c r="F78" s="2"/>
      <c r="G78" s="2"/>
      <c r="H78" s="1322"/>
      <c r="I78" s="1322"/>
      <c r="J78" s="1322"/>
      <c r="K78" s="1322"/>
      <c r="M78" s="1322"/>
    </row>
    <row r="79" spans="5:13" ht="9" customHeight="1">
      <c r="E79" s="2"/>
      <c r="F79" s="2"/>
      <c r="G79" s="2"/>
      <c r="H79" s="1322"/>
      <c r="I79" s="1322"/>
      <c r="J79" s="1322"/>
      <c r="K79" s="1322"/>
      <c r="M79" s="1322"/>
    </row>
    <row r="80" spans="5:13" ht="9" customHeight="1">
      <c r="E80" s="2"/>
      <c r="F80" s="2"/>
      <c r="G80" s="2"/>
      <c r="H80" s="1322"/>
      <c r="I80" s="1322"/>
      <c r="J80" s="1322"/>
      <c r="K80" s="1322"/>
      <c r="M80" s="1322"/>
    </row>
    <row r="81" spans="5:13" ht="9" customHeight="1">
      <c r="E81" s="2"/>
      <c r="F81" s="2"/>
      <c r="G81" s="2"/>
      <c r="H81" s="1322"/>
      <c r="I81" s="1322"/>
      <c r="J81" s="1322"/>
      <c r="K81" s="1322"/>
      <c r="M81" s="1322"/>
    </row>
    <row r="82" spans="5:13" ht="9" customHeight="1">
      <c r="E82" s="2"/>
      <c r="F82" s="2"/>
      <c r="G82" s="2"/>
      <c r="H82" s="1322"/>
      <c r="I82" s="1322"/>
      <c r="J82" s="1322"/>
      <c r="K82" s="1322"/>
      <c r="M82" s="1322"/>
    </row>
    <row r="83" spans="5:13" ht="9" customHeight="1">
      <c r="E83" s="2"/>
      <c r="F83" s="2"/>
      <c r="G83" s="2"/>
      <c r="H83" s="1322"/>
      <c r="I83" s="1322"/>
      <c r="J83" s="1322"/>
      <c r="K83" s="1322"/>
      <c r="M83" s="1322"/>
    </row>
    <row r="84" spans="5:13" ht="9" customHeight="1">
      <c r="E84" s="2"/>
      <c r="F84" s="2"/>
      <c r="G84" s="2"/>
      <c r="H84" s="1322"/>
      <c r="I84" s="1322"/>
      <c r="J84" s="1322"/>
      <c r="K84" s="1322"/>
      <c r="M84" s="1322"/>
    </row>
    <row r="85" spans="5:13" ht="9" customHeight="1">
      <c r="E85" s="2"/>
      <c r="F85" s="2"/>
      <c r="G85" s="2"/>
      <c r="H85" s="1322"/>
      <c r="I85" s="1322"/>
      <c r="J85" s="1322"/>
      <c r="K85" s="1322"/>
      <c r="M85" s="1322"/>
    </row>
    <row r="86" spans="5:13" ht="9" customHeight="1">
      <c r="E86" s="2"/>
      <c r="F86" s="2"/>
      <c r="G86" s="2"/>
      <c r="H86" s="1322"/>
      <c r="I86" s="1322"/>
      <c r="J86" s="1322"/>
      <c r="K86" s="1322"/>
      <c r="M86" s="1322"/>
    </row>
    <row r="87" spans="5:13" ht="9" customHeight="1">
      <c r="E87" s="2"/>
      <c r="F87" s="2"/>
      <c r="G87" s="2"/>
      <c r="H87" s="1322"/>
      <c r="I87" s="1322"/>
      <c r="J87" s="1322"/>
      <c r="K87" s="1322"/>
      <c r="M87" s="1322"/>
    </row>
    <row r="88" spans="5:13" ht="9" customHeight="1">
      <c r="E88" s="2"/>
      <c r="F88" s="2"/>
      <c r="G88" s="2"/>
      <c r="H88" s="1322"/>
      <c r="I88" s="1322"/>
      <c r="J88" s="1322"/>
      <c r="K88" s="1322"/>
      <c r="M88" s="1322"/>
    </row>
    <row r="89" spans="5:13" ht="9" customHeight="1">
      <c r="E89" s="2"/>
      <c r="F89" s="2"/>
      <c r="G89" s="2"/>
      <c r="H89" s="1322"/>
      <c r="I89" s="1322"/>
      <c r="J89" s="1322"/>
      <c r="K89" s="1322"/>
      <c r="M89" s="1322"/>
    </row>
    <row r="90" spans="5:13" ht="9" customHeight="1">
      <c r="E90" s="2"/>
      <c r="F90" s="2"/>
      <c r="G90" s="2"/>
      <c r="H90" s="1322"/>
      <c r="I90" s="1322"/>
      <c r="J90" s="1322"/>
      <c r="K90" s="1322"/>
      <c r="M90" s="1322"/>
    </row>
    <row r="91" spans="5:13" ht="9" customHeight="1">
      <c r="E91" s="2"/>
      <c r="F91" s="2"/>
      <c r="G91" s="2"/>
      <c r="H91" s="1322"/>
      <c r="I91" s="1322"/>
      <c r="J91" s="1322"/>
      <c r="K91" s="1322"/>
      <c r="M91" s="1322"/>
    </row>
    <row r="92" spans="5:13" ht="9" customHeight="1">
      <c r="E92" s="2"/>
      <c r="F92" s="2"/>
      <c r="G92" s="2"/>
      <c r="H92" s="1322"/>
      <c r="I92" s="1322"/>
      <c r="J92" s="1322"/>
      <c r="K92" s="1322"/>
      <c r="M92" s="1322"/>
    </row>
    <row r="93" spans="5:13" ht="9" customHeight="1">
      <c r="E93" s="2"/>
      <c r="F93" s="2"/>
      <c r="G93" s="2"/>
      <c r="H93" s="1322"/>
      <c r="I93" s="1322"/>
      <c r="J93" s="1322"/>
      <c r="K93" s="1322"/>
      <c r="M93" s="1322"/>
    </row>
    <row r="94" spans="5:13" ht="9" customHeight="1">
      <c r="E94" s="2"/>
      <c r="F94" s="2"/>
      <c r="G94" s="2"/>
      <c r="H94" s="1322"/>
      <c r="I94" s="1322"/>
      <c r="J94" s="1322"/>
      <c r="K94" s="1322"/>
      <c r="M94" s="1322"/>
    </row>
    <row r="95" spans="5:13" ht="9" customHeight="1">
      <c r="E95" s="2"/>
      <c r="F95" s="2"/>
      <c r="G95" s="2"/>
      <c r="H95" s="1322"/>
      <c r="I95" s="1322"/>
      <c r="J95" s="1322"/>
      <c r="K95" s="1322"/>
      <c r="M95" s="1322"/>
    </row>
    <row r="96" spans="5:13" ht="9" customHeight="1">
      <c r="E96" s="2"/>
      <c r="F96" s="2"/>
      <c r="G96" s="2"/>
      <c r="H96" s="1322"/>
      <c r="I96" s="1322"/>
      <c r="J96" s="1322"/>
      <c r="K96" s="1322"/>
      <c r="M96" s="1322"/>
    </row>
    <row r="97" spans="5:13" ht="9" customHeight="1">
      <c r="E97" s="2"/>
      <c r="F97" s="2"/>
      <c r="G97" s="2"/>
      <c r="H97" s="1322"/>
      <c r="I97" s="1322"/>
      <c r="J97" s="1322"/>
      <c r="K97" s="1322"/>
      <c r="M97" s="1322"/>
    </row>
    <row r="98" spans="5:13" ht="9" customHeight="1">
      <c r="E98" s="2"/>
      <c r="F98" s="2"/>
      <c r="G98" s="2"/>
      <c r="H98" s="1322"/>
      <c r="I98" s="1322"/>
      <c r="J98" s="1322"/>
      <c r="K98" s="1322"/>
      <c r="M98" s="1322"/>
    </row>
    <row r="99" spans="5:13" ht="9" customHeight="1">
      <c r="E99" s="2"/>
      <c r="F99" s="2"/>
      <c r="G99" s="2"/>
      <c r="H99" s="1322"/>
      <c r="I99" s="1322"/>
      <c r="J99" s="1322"/>
      <c r="K99" s="1322"/>
      <c r="M99" s="1322"/>
    </row>
    <row r="100" spans="5:13" ht="9" customHeight="1">
      <c r="E100" s="2"/>
      <c r="F100" s="2"/>
      <c r="G100" s="2"/>
      <c r="H100" s="1322"/>
      <c r="I100" s="1322"/>
      <c r="J100" s="1322"/>
      <c r="K100" s="1322"/>
      <c r="M100" s="1322"/>
    </row>
    <row r="101" spans="5:13" ht="9" customHeight="1">
      <c r="E101" s="2"/>
      <c r="F101" s="2"/>
      <c r="G101" s="2"/>
      <c r="H101" s="1322"/>
      <c r="I101" s="1322"/>
      <c r="J101" s="1322"/>
      <c r="K101" s="1322"/>
      <c r="M101" s="1322"/>
    </row>
    <row r="102" spans="5:13" ht="9" customHeight="1">
      <c r="E102" s="2"/>
      <c r="F102" s="2"/>
      <c r="G102" s="2"/>
      <c r="H102" s="1322"/>
      <c r="I102" s="1322"/>
      <c r="J102" s="1322"/>
      <c r="K102" s="1322"/>
      <c r="M102" s="1322"/>
    </row>
    <row r="103" spans="5:13" ht="9" customHeight="1">
      <c r="E103" s="2"/>
      <c r="F103" s="2"/>
      <c r="G103" s="2"/>
      <c r="H103" s="1322"/>
      <c r="I103" s="1322"/>
      <c r="J103" s="1322"/>
      <c r="K103" s="1322"/>
      <c r="M103" s="1322"/>
    </row>
    <row r="104" spans="5:13" ht="9" customHeight="1">
      <c r="E104" s="2"/>
      <c r="F104" s="2"/>
      <c r="G104" s="2"/>
      <c r="H104" s="1322"/>
      <c r="I104" s="1322"/>
      <c r="J104" s="1322"/>
      <c r="K104" s="1322"/>
      <c r="M104" s="1322"/>
    </row>
    <row r="105" spans="5:13" ht="9" customHeight="1">
      <c r="E105" s="2"/>
      <c r="F105" s="2"/>
      <c r="G105" s="2"/>
      <c r="H105" s="1322"/>
      <c r="I105" s="1322"/>
      <c r="J105" s="1322"/>
      <c r="K105" s="1322"/>
      <c r="M105" s="1322"/>
    </row>
    <row r="106" spans="5:13" ht="9" customHeight="1">
      <c r="E106" s="2"/>
      <c r="F106" s="2"/>
      <c r="G106" s="2"/>
      <c r="H106" s="1322"/>
      <c r="I106" s="1322"/>
      <c r="J106" s="1322"/>
      <c r="K106" s="1322"/>
      <c r="M106" s="1322"/>
    </row>
    <row r="107" spans="5:13" ht="9" customHeight="1">
      <c r="E107" s="2"/>
      <c r="F107" s="2"/>
      <c r="G107" s="2"/>
      <c r="H107" s="1322"/>
      <c r="I107" s="1322"/>
      <c r="J107" s="1322"/>
      <c r="K107" s="1322"/>
      <c r="M107" s="1322"/>
    </row>
    <row r="108" spans="5:13" ht="9" customHeight="1">
      <c r="E108" s="2"/>
      <c r="F108" s="2"/>
      <c r="G108" s="2"/>
      <c r="H108" s="1322"/>
      <c r="I108" s="1322"/>
      <c r="J108" s="1322"/>
      <c r="K108" s="1322"/>
      <c r="M108" s="1322"/>
    </row>
    <row r="109" spans="5:13" ht="9" customHeight="1">
      <c r="E109" s="2"/>
      <c r="F109" s="2"/>
      <c r="G109" s="2"/>
      <c r="H109" s="1322"/>
      <c r="I109" s="1322"/>
      <c r="J109" s="1322"/>
      <c r="K109" s="1322"/>
      <c r="M109" s="1322"/>
    </row>
    <row r="110" spans="5:13" ht="9" customHeight="1">
      <c r="E110" s="2"/>
      <c r="F110" s="2"/>
      <c r="G110" s="2"/>
      <c r="H110" s="1322"/>
      <c r="I110" s="1322"/>
      <c r="J110" s="1322"/>
      <c r="K110" s="1322"/>
      <c r="M110" s="1322"/>
    </row>
    <row r="111" spans="5:13" ht="9" customHeight="1">
      <c r="E111" s="2"/>
      <c r="F111" s="2"/>
      <c r="G111" s="2"/>
      <c r="H111" s="1322"/>
      <c r="I111" s="1322"/>
      <c r="J111" s="1322"/>
      <c r="K111" s="1322"/>
      <c r="M111" s="1322"/>
    </row>
    <row r="112" spans="5:13" ht="9" customHeight="1">
      <c r="E112" s="2"/>
      <c r="F112" s="2"/>
      <c r="G112" s="2"/>
      <c r="H112" s="1322"/>
      <c r="I112" s="1322"/>
      <c r="J112" s="1322"/>
      <c r="K112" s="1322"/>
      <c r="M112" s="1322"/>
    </row>
    <row r="113" spans="5:13" ht="9" customHeight="1">
      <c r="E113" s="2"/>
      <c r="F113" s="2"/>
      <c r="G113" s="2"/>
      <c r="H113" s="1322"/>
      <c r="I113" s="1322"/>
      <c r="J113" s="1322"/>
      <c r="K113" s="1322"/>
      <c r="M113" s="1322"/>
    </row>
    <row r="114" spans="5:13" ht="9" customHeight="1">
      <c r="E114" s="2"/>
      <c r="F114" s="2"/>
      <c r="G114" s="2"/>
      <c r="H114" s="1322"/>
      <c r="I114" s="1322"/>
      <c r="J114" s="1322"/>
      <c r="K114" s="1322"/>
      <c r="M114" s="1322"/>
    </row>
    <row r="115" spans="5:13" ht="9" customHeight="1">
      <c r="E115" s="2"/>
      <c r="F115" s="2"/>
      <c r="G115" s="2"/>
      <c r="H115" s="1322"/>
      <c r="I115" s="1322"/>
      <c r="J115" s="1322"/>
      <c r="K115" s="1322"/>
      <c r="M115" s="1322"/>
    </row>
    <row r="116" spans="5:13" ht="9" customHeight="1">
      <c r="E116" s="2"/>
      <c r="F116" s="2"/>
      <c r="G116" s="2"/>
      <c r="H116" s="1322"/>
      <c r="I116" s="1322"/>
      <c r="J116" s="1322"/>
      <c r="K116" s="1322"/>
      <c r="M116" s="1322"/>
    </row>
    <row r="117" spans="5:13" ht="9" customHeight="1">
      <c r="E117" s="2"/>
      <c r="F117" s="2"/>
      <c r="G117" s="2"/>
      <c r="H117" s="1322"/>
      <c r="I117" s="1322"/>
      <c r="J117" s="1322"/>
      <c r="K117" s="1322"/>
      <c r="M117" s="1322"/>
    </row>
    <row r="118" spans="5:13" ht="9" customHeight="1">
      <c r="E118" s="2"/>
      <c r="F118" s="2"/>
      <c r="G118" s="2"/>
      <c r="H118" s="1322"/>
      <c r="I118" s="1322"/>
      <c r="J118" s="1322"/>
      <c r="K118" s="1322"/>
      <c r="M118" s="1322"/>
    </row>
    <row r="119" spans="5:13" ht="9" customHeight="1">
      <c r="E119" s="2"/>
      <c r="F119" s="2"/>
      <c r="G119" s="2"/>
      <c r="H119" s="1322"/>
      <c r="I119" s="1322"/>
      <c r="J119" s="1322"/>
      <c r="K119" s="1322"/>
      <c r="M119" s="1322"/>
    </row>
    <row r="120" spans="5:13" ht="9" customHeight="1">
      <c r="E120" s="2"/>
      <c r="F120" s="2"/>
      <c r="G120" s="2"/>
      <c r="H120" s="1322"/>
      <c r="I120" s="1322"/>
      <c r="J120" s="1322"/>
      <c r="K120" s="1322"/>
      <c r="M120" s="1322"/>
    </row>
    <row r="121" spans="5:13" ht="9" customHeight="1">
      <c r="E121" s="2"/>
      <c r="F121" s="2"/>
      <c r="G121" s="2"/>
      <c r="H121" s="1322"/>
      <c r="I121" s="1322"/>
      <c r="J121" s="1322"/>
      <c r="K121" s="1322"/>
      <c r="M121" s="1322"/>
    </row>
    <row r="122" spans="5:13" ht="9" customHeight="1">
      <c r="E122" s="2"/>
      <c r="F122" s="2"/>
      <c r="G122" s="2"/>
      <c r="H122" s="1322"/>
      <c r="I122" s="1322"/>
      <c r="J122" s="1322"/>
      <c r="K122" s="1322"/>
      <c r="M122" s="1322"/>
    </row>
    <row r="123" spans="5:13" ht="9" customHeight="1">
      <c r="E123" s="2"/>
      <c r="F123" s="2"/>
      <c r="G123" s="2"/>
      <c r="H123" s="1322"/>
      <c r="I123" s="1322"/>
      <c r="J123" s="1322"/>
      <c r="K123" s="1322"/>
      <c r="M123" s="1322"/>
    </row>
    <row r="124" spans="5:13" ht="9" customHeight="1">
      <c r="E124" s="2"/>
      <c r="F124" s="2"/>
      <c r="G124" s="2"/>
      <c r="H124" s="1322"/>
      <c r="I124" s="1322"/>
      <c r="J124" s="1322"/>
      <c r="K124" s="1322"/>
      <c r="M124" s="1322"/>
    </row>
    <row r="125" spans="5:13" ht="9" customHeight="1">
      <c r="E125" s="2"/>
      <c r="F125" s="2"/>
      <c r="G125" s="2"/>
      <c r="H125" s="1322"/>
      <c r="I125" s="1322"/>
      <c r="J125" s="1322"/>
      <c r="K125" s="1322"/>
      <c r="M125" s="1322"/>
    </row>
    <row r="126" spans="5:13" ht="9" customHeight="1">
      <c r="E126" s="2"/>
      <c r="F126" s="2"/>
      <c r="G126" s="2"/>
      <c r="H126" s="1322"/>
      <c r="I126" s="1322"/>
      <c r="J126" s="1322"/>
      <c r="K126" s="1322"/>
      <c r="M126" s="1322"/>
    </row>
    <row r="127" spans="5:13" ht="9" customHeight="1">
      <c r="E127" s="2"/>
      <c r="F127" s="2"/>
      <c r="G127" s="2"/>
      <c r="H127" s="1322"/>
      <c r="I127" s="1322"/>
      <c r="J127" s="1322"/>
      <c r="K127" s="1322"/>
      <c r="M127" s="1322"/>
    </row>
    <row r="128" spans="5:13" ht="9" customHeight="1">
      <c r="E128" s="2"/>
      <c r="F128" s="2"/>
      <c r="G128" s="2"/>
      <c r="H128" s="1322"/>
      <c r="I128" s="1322"/>
      <c r="J128" s="1322"/>
      <c r="K128" s="1322"/>
      <c r="M128" s="1322"/>
    </row>
    <row r="129" spans="5:13" ht="9" customHeight="1">
      <c r="E129" s="2"/>
      <c r="F129" s="2"/>
      <c r="G129" s="2"/>
      <c r="H129" s="1322"/>
      <c r="I129" s="1322"/>
      <c r="J129" s="1322"/>
      <c r="K129" s="1322"/>
      <c r="M129" s="1322"/>
    </row>
    <row r="130" spans="5:13" ht="9" customHeight="1">
      <c r="E130" s="2"/>
      <c r="F130" s="2"/>
      <c r="G130" s="2"/>
      <c r="H130" s="1322"/>
      <c r="I130" s="1322"/>
      <c r="J130" s="1322"/>
      <c r="K130" s="1322"/>
      <c r="M130" s="1322"/>
    </row>
    <row r="131" spans="5:13" ht="9" customHeight="1">
      <c r="E131" s="2"/>
      <c r="F131" s="2"/>
      <c r="G131" s="2"/>
      <c r="H131" s="1322"/>
      <c r="I131" s="1322"/>
      <c r="J131" s="1322"/>
      <c r="K131" s="1322"/>
      <c r="M131" s="1322"/>
    </row>
    <row r="132" spans="5:13" ht="9" customHeight="1">
      <c r="E132" s="2"/>
      <c r="F132" s="2"/>
      <c r="G132" s="2"/>
      <c r="H132" s="1322"/>
      <c r="I132" s="1322"/>
      <c r="J132" s="1322"/>
      <c r="K132" s="1322"/>
      <c r="M132" s="1322"/>
    </row>
    <row r="133" spans="5:13" ht="9" customHeight="1">
      <c r="E133" s="2"/>
      <c r="F133" s="2"/>
      <c r="G133" s="2"/>
      <c r="H133" s="1322"/>
      <c r="I133" s="1322"/>
      <c r="J133" s="1322"/>
      <c r="K133" s="1322"/>
      <c r="M133" s="1322"/>
    </row>
    <row r="134" spans="5:13" ht="9" customHeight="1">
      <c r="E134" s="2"/>
      <c r="F134" s="2"/>
      <c r="G134" s="2"/>
      <c r="H134" s="1322"/>
      <c r="I134" s="1322"/>
      <c r="J134" s="1322"/>
      <c r="K134" s="1322"/>
      <c r="M134" s="1322"/>
    </row>
    <row r="135" spans="5:13" ht="9" customHeight="1">
      <c r="E135" s="2"/>
      <c r="F135" s="2"/>
      <c r="G135" s="2"/>
      <c r="H135" s="1322"/>
      <c r="I135" s="1322"/>
      <c r="J135" s="1322"/>
      <c r="K135" s="1322"/>
      <c r="M135" s="1322"/>
    </row>
    <row r="136" spans="5:13" ht="9" customHeight="1">
      <c r="E136" s="2"/>
      <c r="F136" s="2"/>
      <c r="G136" s="2"/>
      <c r="H136" s="1322"/>
      <c r="I136" s="1322"/>
      <c r="J136" s="1322"/>
      <c r="K136" s="1322"/>
      <c r="M136" s="1322"/>
    </row>
    <row r="137" spans="5:13" ht="9" customHeight="1">
      <c r="E137" s="2"/>
      <c r="F137" s="2"/>
      <c r="G137" s="2"/>
      <c r="H137" s="1322"/>
      <c r="I137" s="1322"/>
      <c r="J137" s="1322"/>
      <c r="K137" s="1322"/>
      <c r="M137" s="1322"/>
    </row>
    <row r="138" spans="5:13" ht="9" customHeight="1">
      <c r="E138" s="2"/>
      <c r="F138" s="2"/>
      <c r="G138" s="2"/>
      <c r="H138" s="1322"/>
      <c r="I138" s="1322"/>
      <c r="J138" s="1322"/>
      <c r="K138" s="1322"/>
      <c r="M138" s="1322"/>
    </row>
    <row r="139" spans="5:13" ht="9" customHeight="1">
      <c r="E139" s="2"/>
      <c r="F139" s="2"/>
      <c r="G139" s="2"/>
      <c r="H139" s="1322"/>
      <c r="I139" s="1322"/>
      <c r="J139" s="1322"/>
      <c r="K139" s="1322"/>
      <c r="M139" s="1322"/>
    </row>
    <row r="140" spans="5:13" ht="9" customHeight="1">
      <c r="E140" s="2"/>
      <c r="F140" s="2"/>
      <c r="G140" s="2"/>
      <c r="H140" s="1322"/>
      <c r="I140" s="1322"/>
      <c r="J140" s="1322"/>
      <c r="K140" s="1322"/>
      <c r="M140" s="1322"/>
    </row>
    <row r="141" spans="5:13" ht="9" customHeight="1">
      <c r="E141" s="2"/>
      <c r="F141" s="2"/>
      <c r="G141" s="2"/>
      <c r="H141" s="1322"/>
      <c r="I141" s="1322"/>
      <c r="J141" s="1322"/>
      <c r="K141" s="1322"/>
      <c r="M141" s="1322"/>
    </row>
    <row r="142" spans="5:13" ht="9" customHeight="1">
      <c r="E142" s="2"/>
      <c r="F142" s="7"/>
      <c r="G142" s="7"/>
      <c r="H142" s="562"/>
      <c r="I142" s="562"/>
      <c r="J142" s="1323"/>
      <c r="K142" s="1323"/>
      <c r="L142" s="1323"/>
      <c r="M142" s="562"/>
    </row>
    <row r="143" spans="5:13" ht="9" customHeight="1">
      <c r="E143" s="2"/>
      <c r="F143" s="2"/>
      <c r="G143" s="2"/>
      <c r="H143" s="1322"/>
      <c r="I143" s="1322"/>
      <c r="J143" s="1322"/>
      <c r="K143" s="1322"/>
      <c r="M143" s="1322"/>
    </row>
    <row r="144" spans="5:13" ht="9" customHeight="1">
      <c r="E144" s="2"/>
      <c r="F144" s="2"/>
      <c r="G144" s="2"/>
      <c r="H144" s="1322"/>
      <c r="I144" s="1322"/>
      <c r="J144" s="1322"/>
      <c r="K144" s="1322"/>
      <c r="M144" s="1322"/>
    </row>
    <row r="145" spans="5:13" ht="9" customHeight="1">
      <c r="E145" s="2"/>
      <c r="F145" s="2"/>
      <c r="G145" s="2"/>
      <c r="H145" s="1322"/>
      <c r="I145" s="1322"/>
      <c r="J145" s="1322"/>
      <c r="K145" s="1322"/>
      <c r="M145" s="1322"/>
    </row>
    <row r="146" spans="5:13" ht="9" customHeight="1">
      <c r="E146" s="2"/>
      <c r="F146" s="2"/>
      <c r="G146" s="2"/>
      <c r="H146" s="1322"/>
      <c r="I146" s="1322"/>
      <c r="J146" s="1322"/>
      <c r="K146" s="1322"/>
      <c r="M146" s="1322"/>
    </row>
    <row r="147" spans="5:13" ht="9" customHeight="1">
      <c r="E147" s="2"/>
      <c r="F147" s="2"/>
      <c r="G147" s="2"/>
      <c r="H147" s="1322"/>
      <c r="I147" s="1322"/>
      <c r="J147" s="1322"/>
      <c r="K147" s="1322"/>
      <c r="M147" s="1322"/>
    </row>
    <row r="148" spans="5:13" ht="9" customHeight="1">
      <c r="E148" s="2"/>
      <c r="F148" s="2"/>
      <c r="G148" s="2"/>
      <c r="H148" s="1322"/>
      <c r="I148" s="1322"/>
      <c r="J148" s="1322"/>
      <c r="K148" s="1322"/>
      <c r="M148" s="1322"/>
    </row>
    <row r="149" spans="5:13" ht="9" customHeight="1">
      <c r="E149" s="2"/>
      <c r="F149" s="2"/>
      <c r="G149" s="2"/>
      <c r="H149" s="1322"/>
      <c r="I149" s="1322"/>
      <c r="J149" s="1322"/>
      <c r="K149" s="1322"/>
      <c r="M149" s="1322"/>
    </row>
    <row r="150" spans="5:13" ht="9" customHeight="1">
      <c r="E150" s="2"/>
      <c r="F150" s="2"/>
      <c r="G150" s="2"/>
      <c r="H150" s="1322"/>
      <c r="I150" s="1322"/>
      <c r="J150" s="1322"/>
      <c r="K150" s="1322"/>
      <c r="M150" s="1322"/>
    </row>
    <row r="151" spans="5:13" ht="9" customHeight="1">
      <c r="E151" s="2"/>
      <c r="F151" s="2"/>
      <c r="G151" s="2"/>
      <c r="H151" s="1322"/>
      <c r="I151" s="1322"/>
      <c r="J151" s="1322"/>
      <c r="K151" s="1322"/>
      <c r="M151" s="1322"/>
    </row>
    <row r="152" spans="5:13" ht="9" customHeight="1">
      <c r="E152" s="2"/>
      <c r="F152" s="2"/>
      <c r="G152" s="2"/>
      <c r="H152" s="1322"/>
      <c r="I152" s="1322"/>
      <c r="J152" s="1322"/>
      <c r="K152" s="1322"/>
      <c r="M152" s="1322"/>
    </row>
    <row r="153" spans="5:13" ht="9" customHeight="1">
      <c r="E153" s="2"/>
      <c r="F153" s="2"/>
      <c r="G153" s="2"/>
      <c r="H153" s="1322"/>
      <c r="I153" s="1322"/>
      <c r="J153" s="1322"/>
      <c r="K153" s="1322"/>
      <c r="M153" s="1322"/>
    </row>
    <row r="154" spans="5:13" ht="9" customHeight="1">
      <c r="E154" s="2"/>
      <c r="F154" s="2"/>
      <c r="G154" s="2"/>
      <c r="H154" s="1322"/>
      <c r="I154" s="1322"/>
      <c r="J154" s="1322"/>
      <c r="K154" s="1322"/>
      <c r="M154" s="1322"/>
    </row>
    <row r="155" spans="5:13" ht="9" customHeight="1">
      <c r="E155" s="2"/>
      <c r="F155" s="2"/>
      <c r="G155" s="2"/>
      <c r="H155" s="1322"/>
      <c r="I155" s="1322"/>
      <c r="J155" s="1322"/>
      <c r="K155" s="1322"/>
      <c r="M155" s="1322"/>
    </row>
    <row r="156" spans="5:13" ht="9" customHeight="1">
      <c r="E156" s="2"/>
      <c r="F156" s="2"/>
      <c r="G156" s="2"/>
      <c r="H156" s="1322"/>
      <c r="I156" s="1322"/>
      <c r="J156" s="1322"/>
      <c r="K156" s="1322"/>
      <c r="M156" s="1322"/>
    </row>
    <row r="157" spans="5:13" ht="9" customHeight="1">
      <c r="E157" s="2"/>
      <c r="F157" s="2"/>
      <c r="G157" s="2"/>
      <c r="H157" s="1322"/>
      <c r="I157" s="1322"/>
      <c r="J157" s="1322"/>
      <c r="K157" s="1322"/>
      <c r="M157" s="1322"/>
    </row>
    <row r="158" spans="5:13" ht="9" customHeight="1">
      <c r="E158" s="2"/>
      <c r="F158" s="2"/>
      <c r="G158" s="2"/>
      <c r="H158" s="1322"/>
      <c r="I158" s="1322"/>
      <c r="J158" s="1322"/>
      <c r="K158" s="1322"/>
      <c r="M158" s="1322"/>
    </row>
    <row r="159" spans="5:13" ht="9" customHeight="1">
      <c r="E159" s="2"/>
      <c r="F159" s="2"/>
      <c r="G159" s="2"/>
      <c r="H159" s="1322"/>
      <c r="I159" s="1322"/>
      <c r="J159" s="1322"/>
      <c r="K159" s="1322"/>
      <c r="M159" s="1322"/>
    </row>
    <row r="160" spans="5:13" ht="9" customHeight="1">
      <c r="E160" s="2"/>
      <c r="F160" s="2"/>
      <c r="G160" s="2"/>
      <c r="H160" s="1322"/>
      <c r="I160" s="1322"/>
      <c r="J160" s="1322"/>
      <c r="K160" s="1322"/>
      <c r="M160" s="1322"/>
    </row>
    <row r="161" spans="5:13" ht="9" customHeight="1">
      <c r="E161" s="2"/>
      <c r="F161" s="2"/>
      <c r="G161" s="2"/>
      <c r="H161" s="1322"/>
      <c r="I161" s="1322"/>
      <c r="J161" s="1322"/>
      <c r="K161" s="1322"/>
      <c r="M161" s="1322"/>
    </row>
    <row r="162" spans="5:13" ht="9" customHeight="1">
      <c r="E162" s="2"/>
      <c r="F162" s="2"/>
      <c r="G162" s="2"/>
      <c r="H162" s="1322"/>
      <c r="I162" s="1322"/>
      <c r="J162" s="1322"/>
      <c r="K162" s="1322"/>
      <c r="M162" s="1322"/>
    </row>
    <row r="163" spans="5:13" ht="9" customHeight="1">
      <c r="E163" s="2"/>
      <c r="F163" s="2"/>
      <c r="G163" s="2"/>
      <c r="H163" s="1322"/>
      <c r="I163" s="1322"/>
      <c r="J163" s="1322"/>
      <c r="K163" s="1322"/>
      <c r="M163" s="1322"/>
    </row>
    <row r="164" spans="5:13" ht="9" customHeight="1">
      <c r="E164" s="2"/>
      <c r="F164" s="2"/>
      <c r="G164" s="2"/>
      <c r="H164" s="1322"/>
      <c r="I164" s="1322"/>
      <c r="J164" s="1322"/>
      <c r="K164" s="1322"/>
      <c r="M164" s="1322"/>
    </row>
    <row r="165" spans="5:13" ht="9" customHeight="1">
      <c r="E165" s="2"/>
      <c r="F165" s="2"/>
      <c r="G165" s="2"/>
      <c r="H165" s="1322"/>
      <c r="I165" s="1322"/>
      <c r="J165" s="1322"/>
      <c r="K165" s="1322"/>
      <c r="M165" s="1322"/>
    </row>
    <row r="166" spans="5:13" ht="9" customHeight="1">
      <c r="E166" s="2"/>
      <c r="F166" s="2"/>
      <c r="G166" s="2"/>
      <c r="H166" s="1322"/>
      <c r="I166" s="1322"/>
      <c r="J166" s="1322"/>
      <c r="K166" s="1322"/>
      <c r="M166" s="1322"/>
    </row>
    <row r="167" spans="5:13" ht="9" customHeight="1">
      <c r="E167" s="2"/>
      <c r="F167" s="2"/>
      <c r="G167" s="2"/>
      <c r="H167" s="1322"/>
      <c r="I167" s="1322"/>
      <c r="J167" s="1322"/>
      <c r="K167" s="1322"/>
      <c r="M167" s="1322"/>
    </row>
    <row r="168" spans="5:13" ht="9" customHeight="1">
      <c r="E168" s="2"/>
      <c r="F168" s="2"/>
      <c r="G168" s="2"/>
      <c r="H168" s="1322"/>
      <c r="I168" s="1322"/>
      <c r="J168" s="1322"/>
      <c r="K168" s="1322"/>
      <c r="M168" s="1322"/>
    </row>
    <row r="169" spans="5:13" ht="9" customHeight="1">
      <c r="E169" s="2"/>
      <c r="F169" s="2"/>
      <c r="G169" s="2"/>
      <c r="H169" s="1322"/>
      <c r="I169" s="1322"/>
      <c r="J169" s="1322"/>
      <c r="K169" s="1322"/>
      <c r="M169" s="1322"/>
    </row>
    <row r="170" spans="5:13" ht="9" customHeight="1">
      <c r="E170" s="2"/>
      <c r="F170" s="2"/>
      <c r="G170" s="2"/>
      <c r="H170" s="1322"/>
      <c r="I170" s="1322"/>
      <c r="J170" s="1322"/>
      <c r="K170" s="1322"/>
      <c r="M170" s="1322"/>
    </row>
    <row r="171" spans="5:13" ht="9" customHeight="1">
      <c r="E171" s="2"/>
      <c r="F171" s="2"/>
      <c r="G171" s="2"/>
      <c r="H171" s="1322"/>
      <c r="I171" s="1322"/>
      <c r="J171" s="1322"/>
      <c r="K171" s="1322"/>
      <c r="M171" s="1322"/>
    </row>
    <row r="172" spans="5:13" ht="9" customHeight="1">
      <c r="E172" s="2"/>
      <c r="F172" s="2"/>
      <c r="G172" s="2"/>
      <c r="H172" s="1322"/>
      <c r="I172" s="1322"/>
      <c r="J172" s="1322"/>
      <c r="K172" s="1322"/>
      <c r="M172" s="1322"/>
    </row>
    <row r="173" spans="5:13" ht="9" customHeight="1">
      <c r="E173" s="2"/>
      <c r="F173" s="2"/>
      <c r="G173" s="2"/>
      <c r="H173" s="1322"/>
      <c r="I173" s="1322"/>
      <c r="J173" s="1322"/>
      <c r="K173" s="1322"/>
      <c r="M173" s="1322"/>
    </row>
    <row r="174" spans="5:13" ht="9" customHeight="1">
      <c r="E174" s="2"/>
      <c r="F174" s="2"/>
      <c r="G174" s="2"/>
      <c r="H174" s="1322"/>
      <c r="I174" s="1322"/>
      <c r="J174" s="1322"/>
      <c r="K174" s="1322"/>
      <c r="M174" s="1322"/>
    </row>
    <row r="175" spans="5:13" ht="9" customHeight="1">
      <c r="E175" s="2"/>
      <c r="F175" s="2"/>
      <c r="G175" s="2"/>
      <c r="H175" s="1322"/>
      <c r="I175" s="1322"/>
      <c r="J175" s="1322"/>
      <c r="K175" s="1322"/>
      <c r="M175" s="1322"/>
    </row>
    <row r="176" spans="5:13" ht="9" customHeight="1">
      <c r="E176" s="2"/>
      <c r="F176" s="2"/>
      <c r="G176" s="2"/>
      <c r="H176" s="1322"/>
      <c r="I176" s="1322"/>
      <c r="J176" s="1322"/>
      <c r="K176" s="1322"/>
      <c r="M176" s="1322"/>
    </row>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sheetData>
  <mergeCells count="17">
    <mergeCell ref="E43:E45"/>
    <mergeCell ref="E46:E50"/>
    <mergeCell ref="E51:E55"/>
    <mergeCell ref="F57:G57"/>
    <mergeCell ref="E9:E16"/>
    <mergeCell ref="E17:E25"/>
    <mergeCell ref="E26:E29"/>
    <mergeCell ref="E30:E32"/>
    <mergeCell ref="E33:E37"/>
    <mergeCell ref="E38:E42"/>
    <mergeCell ref="E3:M3"/>
    <mergeCell ref="Q3:AE3"/>
    <mergeCell ref="E4:M4"/>
    <mergeCell ref="E7:E8"/>
    <mergeCell ref="F7:G8"/>
    <mergeCell ref="H7:L7"/>
    <mergeCell ref="M7:M8"/>
  </mergeCell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402"/>
  <sheetViews>
    <sheetView topLeftCell="D1" workbookViewId="0">
      <selection activeCell="G15" sqref="G15"/>
    </sheetView>
  </sheetViews>
  <sheetFormatPr baseColWidth="10" defaultRowHeight="12.75"/>
  <cols>
    <col min="1" max="2" width="2.140625" style="396" hidden="1" customWidth="1"/>
    <col min="3" max="3" width="2.85546875" style="396" hidden="1" customWidth="1"/>
    <col min="4" max="4" width="2.85546875" style="396" customWidth="1"/>
    <col min="5" max="5" width="6.5703125" style="65" customWidth="1"/>
    <col min="6" max="6" width="1.5703125" style="65" customWidth="1"/>
    <col min="7" max="7" width="59" style="65" customWidth="1"/>
    <col min="8" max="8" width="11.7109375" style="342" customWidth="1"/>
    <col min="9" max="9" width="10" style="342" bestFit="1" customWidth="1"/>
    <col min="10" max="10" width="11.28515625" style="342" bestFit="1" customWidth="1"/>
    <col min="11" max="12" width="11.28515625" style="342" customWidth="1"/>
    <col min="13" max="13" width="7.28515625" style="342" customWidth="1"/>
    <col min="14" max="15" width="11.42578125" style="65"/>
    <col min="16" max="16" width="4.7109375" style="65" customWidth="1"/>
    <col min="17" max="17" width="5" style="65" customWidth="1"/>
    <col min="18" max="18" width="2.28515625" style="65" customWidth="1"/>
    <col min="19" max="19" width="26" style="65" customWidth="1"/>
    <col min="20" max="20" width="8" style="65" customWidth="1"/>
    <col min="21" max="21" width="1" style="65" customWidth="1"/>
    <col min="22" max="22" width="6.7109375" style="65" customWidth="1"/>
    <col min="23" max="23" width="1" style="65" customWidth="1"/>
    <col min="24" max="24" width="6.7109375" style="65" customWidth="1"/>
    <col min="25" max="25" width="1" style="65" customWidth="1"/>
    <col min="26" max="26" width="6.7109375" style="65" customWidth="1"/>
    <col min="27" max="27" width="1" style="65" customWidth="1"/>
    <col min="28" max="28" width="6.7109375" style="65" customWidth="1"/>
    <col min="29" max="29" width="1" style="65" customWidth="1"/>
    <col min="30" max="30" width="6.7109375" style="65" customWidth="1"/>
    <col min="31" max="31" width="1" style="65" customWidth="1"/>
    <col min="32" max="33" width="6.7109375" style="65" customWidth="1"/>
    <col min="34" max="256" width="11.42578125" style="65"/>
    <col min="257" max="259" width="0" style="65" hidden="1" customWidth="1"/>
    <col min="260" max="260" width="2.85546875" style="65" customWidth="1"/>
    <col min="261" max="261" width="6.5703125" style="65" customWidth="1"/>
    <col min="262" max="262" width="1.5703125" style="65" customWidth="1"/>
    <col min="263" max="263" width="59" style="65" customWidth="1"/>
    <col min="264" max="264" width="11.7109375" style="65" customWidth="1"/>
    <col min="265" max="265" width="10" style="65" bestFit="1" customWidth="1"/>
    <col min="266" max="266" width="11.28515625" style="65" bestFit="1" customWidth="1"/>
    <col min="267" max="268" width="11.28515625" style="65" customWidth="1"/>
    <col min="269" max="269" width="7.28515625" style="65" customWidth="1"/>
    <col min="270" max="271" width="11.42578125" style="65"/>
    <col min="272" max="272" width="4.7109375" style="65" customWidth="1"/>
    <col min="273" max="273" width="5" style="65" customWidth="1"/>
    <col min="274" max="274" width="2.28515625" style="65" customWidth="1"/>
    <col min="275" max="275" width="26" style="65" customWidth="1"/>
    <col min="276" max="276" width="8" style="65" customWidth="1"/>
    <col min="277" max="277" width="1" style="65" customWidth="1"/>
    <col min="278" max="278" width="6.7109375" style="65" customWidth="1"/>
    <col min="279" max="279" width="1" style="65" customWidth="1"/>
    <col min="280" max="280" width="6.7109375" style="65" customWidth="1"/>
    <col min="281" max="281" width="1" style="65" customWidth="1"/>
    <col min="282" max="282" width="6.7109375" style="65" customWidth="1"/>
    <col min="283" max="283" width="1" style="65" customWidth="1"/>
    <col min="284" max="284" width="6.7109375" style="65" customWidth="1"/>
    <col min="285" max="285" width="1" style="65" customWidth="1"/>
    <col min="286" max="286" width="6.7109375" style="65" customWidth="1"/>
    <col min="287" max="287" width="1" style="65" customWidth="1"/>
    <col min="288" max="289" width="6.7109375" style="65" customWidth="1"/>
    <col min="290" max="512" width="11.42578125" style="65"/>
    <col min="513" max="515" width="0" style="65" hidden="1" customWidth="1"/>
    <col min="516" max="516" width="2.85546875" style="65" customWidth="1"/>
    <col min="517" max="517" width="6.5703125" style="65" customWidth="1"/>
    <col min="518" max="518" width="1.5703125" style="65" customWidth="1"/>
    <col min="519" max="519" width="59" style="65" customWidth="1"/>
    <col min="520" max="520" width="11.7109375" style="65" customWidth="1"/>
    <col min="521" max="521" width="10" style="65" bestFit="1" customWidth="1"/>
    <col min="522" max="522" width="11.28515625" style="65" bestFit="1" customWidth="1"/>
    <col min="523" max="524" width="11.28515625" style="65" customWidth="1"/>
    <col min="525" max="525" width="7.28515625" style="65" customWidth="1"/>
    <col min="526" max="527" width="11.42578125" style="65"/>
    <col min="528" max="528" width="4.7109375" style="65" customWidth="1"/>
    <col min="529" max="529" width="5" style="65" customWidth="1"/>
    <col min="530" max="530" width="2.28515625" style="65" customWidth="1"/>
    <col min="531" max="531" width="26" style="65" customWidth="1"/>
    <col min="532" max="532" width="8" style="65" customWidth="1"/>
    <col min="533" max="533" width="1" style="65" customWidth="1"/>
    <col min="534" max="534" width="6.7109375" style="65" customWidth="1"/>
    <col min="535" max="535" width="1" style="65" customWidth="1"/>
    <col min="536" max="536" width="6.7109375" style="65" customWidth="1"/>
    <col min="537" max="537" width="1" style="65" customWidth="1"/>
    <col min="538" max="538" width="6.7109375" style="65" customWidth="1"/>
    <col min="539" max="539" width="1" style="65" customWidth="1"/>
    <col min="540" max="540" width="6.7109375" style="65" customWidth="1"/>
    <col min="541" max="541" width="1" style="65" customWidth="1"/>
    <col min="542" max="542" width="6.7109375" style="65" customWidth="1"/>
    <col min="543" max="543" width="1" style="65" customWidth="1"/>
    <col min="544" max="545" width="6.7109375" style="65" customWidth="1"/>
    <col min="546" max="768" width="11.42578125" style="65"/>
    <col min="769" max="771" width="0" style="65" hidden="1" customWidth="1"/>
    <col min="772" max="772" width="2.85546875" style="65" customWidth="1"/>
    <col min="773" max="773" width="6.5703125" style="65" customWidth="1"/>
    <col min="774" max="774" width="1.5703125" style="65" customWidth="1"/>
    <col min="775" max="775" width="59" style="65" customWidth="1"/>
    <col min="776" max="776" width="11.7109375" style="65" customWidth="1"/>
    <col min="777" max="777" width="10" style="65" bestFit="1" customWidth="1"/>
    <col min="778" max="778" width="11.28515625" style="65" bestFit="1" customWidth="1"/>
    <col min="779" max="780" width="11.28515625" style="65" customWidth="1"/>
    <col min="781" max="781" width="7.28515625" style="65" customWidth="1"/>
    <col min="782" max="783" width="11.42578125" style="65"/>
    <col min="784" max="784" width="4.7109375" style="65" customWidth="1"/>
    <col min="785" max="785" width="5" style="65" customWidth="1"/>
    <col min="786" max="786" width="2.28515625" style="65" customWidth="1"/>
    <col min="787" max="787" width="26" style="65" customWidth="1"/>
    <col min="788" max="788" width="8" style="65" customWidth="1"/>
    <col min="789" max="789" width="1" style="65" customWidth="1"/>
    <col min="790" max="790" width="6.7109375" style="65" customWidth="1"/>
    <col min="791" max="791" width="1" style="65" customWidth="1"/>
    <col min="792" max="792" width="6.7109375" style="65" customWidth="1"/>
    <col min="793" max="793" width="1" style="65" customWidth="1"/>
    <col min="794" max="794" width="6.7109375" style="65" customWidth="1"/>
    <col min="795" max="795" width="1" style="65" customWidth="1"/>
    <col min="796" max="796" width="6.7109375" style="65" customWidth="1"/>
    <col min="797" max="797" width="1" style="65" customWidth="1"/>
    <col min="798" max="798" width="6.7109375" style="65" customWidth="1"/>
    <col min="799" max="799" width="1" style="65" customWidth="1"/>
    <col min="800" max="801" width="6.7109375" style="65" customWidth="1"/>
    <col min="802" max="1024" width="11.42578125" style="65"/>
    <col min="1025" max="1027" width="0" style="65" hidden="1" customWidth="1"/>
    <col min="1028" max="1028" width="2.85546875" style="65" customWidth="1"/>
    <col min="1029" max="1029" width="6.5703125" style="65" customWidth="1"/>
    <col min="1030" max="1030" width="1.5703125" style="65" customWidth="1"/>
    <col min="1031" max="1031" width="59" style="65" customWidth="1"/>
    <col min="1032" max="1032" width="11.7109375" style="65" customWidth="1"/>
    <col min="1033" max="1033" width="10" style="65" bestFit="1" customWidth="1"/>
    <col min="1034" max="1034" width="11.28515625" style="65" bestFit="1" customWidth="1"/>
    <col min="1035" max="1036" width="11.28515625" style="65" customWidth="1"/>
    <col min="1037" max="1037" width="7.28515625" style="65" customWidth="1"/>
    <col min="1038" max="1039" width="11.42578125" style="65"/>
    <col min="1040" max="1040" width="4.7109375" style="65" customWidth="1"/>
    <col min="1041" max="1041" width="5" style="65" customWidth="1"/>
    <col min="1042" max="1042" width="2.28515625" style="65" customWidth="1"/>
    <col min="1043" max="1043" width="26" style="65" customWidth="1"/>
    <col min="1044" max="1044" width="8" style="65" customWidth="1"/>
    <col min="1045" max="1045" width="1" style="65" customWidth="1"/>
    <col min="1046" max="1046" width="6.7109375" style="65" customWidth="1"/>
    <col min="1047" max="1047" width="1" style="65" customWidth="1"/>
    <col min="1048" max="1048" width="6.7109375" style="65" customWidth="1"/>
    <col min="1049" max="1049" width="1" style="65" customWidth="1"/>
    <col min="1050" max="1050" width="6.7109375" style="65" customWidth="1"/>
    <col min="1051" max="1051" width="1" style="65" customWidth="1"/>
    <col min="1052" max="1052" width="6.7109375" style="65" customWidth="1"/>
    <col min="1053" max="1053" width="1" style="65" customWidth="1"/>
    <col min="1054" max="1054" width="6.7109375" style="65" customWidth="1"/>
    <col min="1055" max="1055" width="1" style="65" customWidth="1"/>
    <col min="1056" max="1057" width="6.7109375" style="65" customWidth="1"/>
    <col min="1058" max="1280" width="11.42578125" style="65"/>
    <col min="1281" max="1283" width="0" style="65" hidden="1" customWidth="1"/>
    <col min="1284" max="1284" width="2.85546875" style="65" customWidth="1"/>
    <col min="1285" max="1285" width="6.5703125" style="65" customWidth="1"/>
    <col min="1286" max="1286" width="1.5703125" style="65" customWidth="1"/>
    <col min="1287" max="1287" width="59" style="65" customWidth="1"/>
    <col min="1288" max="1288" width="11.7109375" style="65" customWidth="1"/>
    <col min="1289" max="1289" width="10" style="65" bestFit="1" customWidth="1"/>
    <col min="1290" max="1290" width="11.28515625" style="65" bestFit="1" customWidth="1"/>
    <col min="1291" max="1292" width="11.28515625" style="65" customWidth="1"/>
    <col min="1293" max="1293" width="7.28515625" style="65" customWidth="1"/>
    <col min="1294" max="1295" width="11.42578125" style="65"/>
    <col min="1296" max="1296" width="4.7109375" style="65" customWidth="1"/>
    <col min="1297" max="1297" width="5" style="65" customWidth="1"/>
    <col min="1298" max="1298" width="2.28515625" style="65" customWidth="1"/>
    <col min="1299" max="1299" width="26" style="65" customWidth="1"/>
    <col min="1300" max="1300" width="8" style="65" customWidth="1"/>
    <col min="1301" max="1301" width="1" style="65" customWidth="1"/>
    <col min="1302" max="1302" width="6.7109375" style="65" customWidth="1"/>
    <col min="1303" max="1303" width="1" style="65" customWidth="1"/>
    <col min="1304" max="1304" width="6.7109375" style="65" customWidth="1"/>
    <col min="1305" max="1305" width="1" style="65" customWidth="1"/>
    <col min="1306" max="1306" width="6.7109375" style="65" customWidth="1"/>
    <col min="1307" max="1307" width="1" style="65" customWidth="1"/>
    <col min="1308" max="1308" width="6.7109375" style="65" customWidth="1"/>
    <col min="1309" max="1309" width="1" style="65" customWidth="1"/>
    <col min="1310" max="1310" width="6.7109375" style="65" customWidth="1"/>
    <col min="1311" max="1311" width="1" style="65" customWidth="1"/>
    <col min="1312" max="1313" width="6.7109375" style="65" customWidth="1"/>
    <col min="1314" max="1536" width="11.42578125" style="65"/>
    <col min="1537" max="1539" width="0" style="65" hidden="1" customWidth="1"/>
    <col min="1540" max="1540" width="2.85546875" style="65" customWidth="1"/>
    <col min="1541" max="1541" width="6.5703125" style="65" customWidth="1"/>
    <col min="1542" max="1542" width="1.5703125" style="65" customWidth="1"/>
    <col min="1543" max="1543" width="59" style="65" customWidth="1"/>
    <col min="1544" max="1544" width="11.7109375" style="65" customWidth="1"/>
    <col min="1545" max="1545" width="10" style="65" bestFit="1" customWidth="1"/>
    <col min="1546" max="1546" width="11.28515625" style="65" bestFit="1" customWidth="1"/>
    <col min="1547" max="1548" width="11.28515625" style="65" customWidth="1"/>
    <col min="1549" max="1549" width="7.28515625" style="65" customWidth="1"/>
    <col min="1550" max="1551" width="11.42578125" style="65"/>
    <col min="1552" max="1552" width="4.7109375" style="65" customWidth="1"/>
    <col min="1553" max="1553" width="5" style="65" customWidth="1"/>
    <col min="1554" max="1554" width="2.28515625" style="65" customWidth="1"/>
    <col min="1555" max="1555" width="26" style="65" customWidth="1"/>
    <col min="1556" max="1556" width="8" style="65" customWidth="1"/>
    <col min="1557" max="1557" width="1" style="65" customWidth="1"/>
    <col min="1558" max="1558" width="6.7109375" style="65" customWidth="1"/>
    <col min="1559" max="1559" width="1" style="65" customWidth="1"/>
    <col min="1560" max="1560" width="6.7109375" style="65" customWidth="1"/>
    <col min="1561" max="1561" width="1" style="65" customWidth="1"/>
    <col min="1562" max="1562" width="6.7109375" style="65" customWidth="1"/>
    <col min="1563" max="1563" width="1" style="65" customWidth="1"/>
    <col min="1564" max="1564" width="6.7109375" style="65" customWidth="1"/>
    <col min="1565" max="1565" width="1" style="65" customWidth="1"/>
    <col min="1566" max="1566" width="6.7109375" style="65" customWidth="1"/>
    <col min="1567" max="1567" width="1" style="65" customWidth="1"/>
    <col min="1568" max="1569" width="6.7109375" style="65" customWidth="1"/>
    <col min="1570" max="1792" width="11.42578125" style="65"/>
    <col min="1793" max="1795" width="0" style="65" hidden="1" customWidth="1"/>
    <col min="1796" max="1796" width="2.85546875" style="65" customWidth="1"/>
    <col min="1797" max="1797" width="6.5703125" style="65" customWidth="1"/>
    <col min="1798" max="1798" width="1.5703125" style="65" customWidth="1"/>
    <col min="1799" max="1799" width="59" style="65" customWidth="1"/>
    <col min="1800" max="1800" width="11.7109375" style="65" customWidth="1"/>
    <col min="1801" max="1801" width="10" style="65" bestFit="1" customWidth="1"/>
    <col min="1802" max="1802" width="11.28515625" style="65" bestFit="1" customWidth="1"/>
    <col min="1803" max="1804" width="11.28515625" style="65" customWidth="1"/>
    <col min="1805" max="1805" width="7.28515625" style="65" customWidth="1"/>
    <col min="1806" max="1807" width="11.42578125" style="65"/>
    <col min="1808" max="1808" width="4.7109375" style="65" customWidth="1"/>
    <col min="1809" max="1809" width="5" style="65" customWidth="1"/>
    <col min="1810" max="1810" width="2.28515625" style="65" customWidth="1"/>
    <col min="1811" max="1811" width="26" style="65" customWidth="1"/>
    <col min="1812" max="1812" width="8" style="65" customWidth="1"/>
    <col min="1813" max="1813" width="1" style="65" customWidth="1"/>
    <col min="1814" max="1814" width="6.7109375" style="65" customWidth="1"/>
    <col min="1815" max="1815" width="1" style="65" customWidth="1"/>
    <col min="1816" max="1816" width="6.7109375" style="65" customWidth="1"/>
    <col min="1817" max="1817" width="1" style="65" customWidth="1"/>
    <col min="1818" max="1818" width="6.7109375" style="65" customWidth="1"/>
    <col min="1819" max="1819" width="1" style="65" customWidth="1"/>
    <col min="1820" max="1820" width="6.7109375" style="65" customWidth="1"/>
    <col min="1821" max="1821" width="1" style="65" customWidth="1"/>
    <col min="1822" max="1822" width="6.7109375" style="65" customWidth="1"/>
    <col min="1823" max="1823" width="1" style="65" customWidth="1"/>
    <col min="1824" max="1825" width="6.7109375" style="65" customWidth="1"/>
    <col min="1826" max="2048" width="11.42578125" style="65"/>
    <col min="2049" max="2051" width="0" style="65" hidden="1" customWidth="1"/>
    <col min="2052" max="2052" width="2.85546875" style="65" customWidth="1"/>
    <col min="2053" max="2053" width="6.5703125" style="65" customWidth="1"/>
    <col min="2054" max="2054" width="1.5703125" style="65" customWidth="1"/>
    <col min="2055" max="2055" width="59" style="65" customWidth="1"/>
    <col min="2056" max="2056" width="11.7109375" style="65" customWidth="1"/>
    <col min="2057" max="2057" width="10" style="65" bestFit="1" customWidth="1"/>
    <col min="2058" max="2058" width="11.28515625" style="65" bestFit="1" customWidth="1"/>
    <col min="2059" max="2060" width="11.28515625" style="65" customWidth="1"/>
    <col min="2061" max="2061" width="7.28515625" style="65" customWidth="1"/>
    <col min="2062" max="2063" width="11.42578125" style="65"/>
    <col min="2064" max="2064" width="4.7109375" style="65" customWidth="1"/>
    <col min="2065" max="2065" width="5" style="65" customWidth="1"/>
    <col min="2066" max="2066" width="2.28515625" style="65" customWidth="1"/>
    <col min="2067" max="2067" width="26" style="65" customWidth="1"/>
    <col min="2068" max="2068" width="8" style="65" customWidth="1"/>
    <col min="2069" max="2069" width="1" style="65" customWidth="1"/>
    <col min="2070" max="2070" width="6.7109375" style="65" customWidth="1"/>
    <col min="2071" max="2071" width="1" style="65" customWidth="1"/>
    <col min="2072" max="2072" width="6.7109375" style="65" customWidth="1"/>
    <col min="2073" max="2073" width="1" style="65" customWidth="1"/>
    <col min="2074" max="2074" width="6.7109375" style="65" customWidth="1"/>
    <col min="2075" max="2075" width="1" style="65" customWidth="1"/>
    <col min="2076" max="2076" width="6.7109375" style="65" customWidth="1"/>
    <col min="2077" max="2077" width="1" style="65" customWidth="1"/>
    <col min="2078" max="2078" width="6.7109375" style="65" customWidth="1"/>
    <col min="2079" max="2079" width="1" style="65" customWidth="1"/>
    <col min="2080" max="2081" width="6.7109375" style="65" customWidth="1"/>
    <col min="2082" max="2304" width="11.42578125" style="65"/>
    <col min="2305" max="2307" width="0" style="65" hidden="1" customWidth="1"/>
    <col min="2308" max="2308" width="2.85546875" style="65" customWidth="1"/>
    <col min="2309" max="2309" width="6.5703125" style="65" customWidth="1"/>
    <col min="2310" max="2310" width="1.5703125" style="65" customWidth="1"/>
    <col min="2311" max="2311" width="59" style="65" customWidth="1"/>
    <col min="2312" max="2312" width="11.7109375" style="65" customWidth="1"/>
    <col min="2313" max="2313" width="10" style="65" bestFit="1" customWidth="1"/>
    <col min="2314" max="2314" width="11.28515625" style="65" bestFit="1" customWidth="1"/>
    <col min="2315" max="2316" width="11.28515625" style="65" customWidth="1"/>
    <col min="2317" max="2317" width="7.28515625" style="65" customWidth="1"/>
    <col min="2318" max="2319" width="11.42578125" style="65"/>
    <col min="2320" max="2320" width="4.7109375" style="65" customWidth="1"/>
    <col min="2321" max="2321" width="5" style="65" customWidth="1"/>
    <col min="2322" max="2322" width="2.28515625" style="65" customWidth="1"/>
    <col min="2323" max="2323" width="26" style="65" customWidth="1"/>
    <col min="2324" max="2324" width="8" style="65" customWidth="1"/>
    <col min="2325" max="2325" width="1" style="65" customWidth="1"/>
    <col min="2326" max="2326" width="6.7109375" style="65" customWidth="1"/>
    <col min="2327" max="2327" width="1" style="65" customWidth="1"/>
    <col min="2328" max="2328" width="6.7109375" style="65" customWidth="1"/>
    <col min="2329" max="2329" width="1" style="65" customWidth="1"/>
    <col min="2330" max="2330" width="6.7109375" style="65" customWidth="1"/>
    <col min="2331" max="2331" width="1" style="65" customWidth="1"/>
    <col min="2332" max="2332" width="6.7109375" style="65" customWidth="1"/>
    <col min="2333" max="2333" width="1" style="65" customWidth="1"/>
    <col min="2334" max="2334" width="6.7109375" style="65" customWidth="1"/>
    <col min="2335" max="2335" width="1" style="65" customWidth="1"/>
    <col min="2336" max="2337" width="6.7109375" style="65" customWidth="1"/>
    <col min="2338" max="2560" width="11.42578125" style="65"/>
    <col min="2561" max="2563" width="0" style="65" hidden="1" customWidth="1"/>
    <col min="2564" max="2564" width="2.85546875" style="65" customWidth="1"/>
    <col min="2565" max="2565" width="6.5703125" style="65" customWidth="1"/>
    <col min="2566" max="2566" width="1.5703125" style="65" customWidth="1"/>
    <col min="2567" max="2567" width="59" style="65" customWidth="1"/>
    <col min="2568" max="2568" width="11.7109375" style="65" customWidth="1"/>
    <col min="2569" max="2569" width="10" style="65" bestFit="1" customWidth="1"/>
    <col min="2570" max="2570" width="11.28515625" style="65" bestFit="1" customWidth="1"/>
    <col min="2571" max="2572" width="11.28515625" style="65" customWidth="1"/>
    <col min="2573" max="2573" width="7.28515625" style="65" customWidth="1"/>
    <col min="2574" max="2575" width="11.42578125" style="65"/>
    <col min="2576" max="2576" width="4.7109375" style="65" customWidth="1"/>
    <col min="2577" max="2577" width="5" style="65" customWidth="1"/>
    <col min="2578" max="2578" width="2.28515625" style="65" customWidth="1"/>
    <col min="2579" max="2579" width="26" style="65" customWidth="1"/>
    <col min="2580" max="2580" width="8" style="65" customWidth="1"/>
    <col min="2581" max="2581" width="1" style="65" customWidth="1"/>
    <col min="2582" max="2582" width="6.7109375" style="65" customWidth="1"/>
    <col min="2583" max="2583" width="1" style="65" customWidth="1"/>
    <col min="2584" max="2584" width="6.7109375" style="65" customWidth="1"/>
    <col min="2585" max="2585" width="1" style="65" customWidth="1"/>
    <col min="2586" max="2586" width="6.7109375" style="65" customWidth="1"/>
    <col min="2587" max="2587" width="1" style="65" customWidth="1"/>
    <col min="2588" max="2588" width="6.7109375" style="65" customWidth="1"/>
    <col min="2589" max="2589" width="1" style="65" customWidth="1"/>
    <col min="2590" max="2590" width="6.7109375" style="65" customWidth="1"/>
    <col min="2591" max="2591" width="1" style="65" customWidth="1"/>
    <col min="2592" max="2593" width="6.7109375" style="65" customWidth="1"/>
    <col min="2594" max="2816" width="11.42578125" style="65"/>
    <col min="2817" max="2819" width="0" style="65" hidden="1" customWidth="1"/>
    <col min="2820" max="2820" width="2.85546875" style="65" customWidth="1"/>
    <col min="2821" max="2821" width="6.5703125" style="65" customWidth="1"/>
    <col min="2822" max="2822" width="1.5703125" style="65" customWidth="1"/>
    <col min="2823" max="2823" width="59" style="65" customWidth="1"/>
    <col min="2824" max="2824" width="11.7109375" style="65" customWidth="1"/>
    <col min="2825" max="2825" width="10" style="65" bestFit="1" customWidth="1"/>
    <col min="2826" max="2826" width="11.28515625" style="65" bestFit="1" customWidth="1"/>
    <col min="2827" max="2828" width="11.28515625" style="65" customWidth="1"/>
    <col min="2829" max="2829" width="7.28515625" style="65" customWidth="1"/>
    <col min="2830" max="2831" width="11.42578125" style="65"/>
    <col min="2832" max="2832" width="4.7109375" style="65" customWidth="1"/>
    <col min="2833" max="2833" width="5" style="65" customWidth="1"/>
    <col min="2834" max="2834" width="2.28515625" style="65" customWidth="1"/>
    <col min="2835" max="2835" width="26" style="65" customWidth="1"/>
    <col min="2836" max="2836" width="8" style="65" customWidth="1"/>
    <col min="2837" max="2837" width="1" style="65" customWidth="1"/>
    <col min="2838" max="2838" width="6.7109375" style="65" customWidth="1"/>
    <col min="2839" max="2839" width="1" style="65" customWidth="1"/>
    <col min="2840" max="2840" width="6.7109375" style="65" customWidth="1"/>
    <col min="2841" max="2841" width="1" style="65" customWidth="1"/>
    <col min="2842" max="2842" width="6.7109375" style="65" customWidth="1"/>
    <col min="2843" max="2843" width="1" style="65" customWidth="1"/>
    <col min="2844" max="2844" width="6.7109375" style="65" customWidth="1"/>
    <col min="2845" max="2845" width="1" style="65" customWidth="1"/>
    <col min="2846" max="2846" width="6.7109375" style="65" customWidth="1"/>
    <col min="2847" max="2847" width="1" style="65" customWidth="1"/>
    <col min="2848" max="2849" width="6.7109375" style="65" customWidth="1"/>
    <col min="2850" max="3072" width="11.42578125" style="65"/>
    <col min="3073" max="3075" width="0" style="65" hidden="1" customWidth="1"/>
    <col min="3076" max="3076" width="2.85546875" style="65" customWidth="1"/>
    <col min="3077" max="3077" width="6.5703125" style="65" customWidth="1"/>
    <col min="3078" max="3078" width="1.5703125" style="65" customWidth="1"/>
    <col min="3079" max="3079" width="59" style="65" customWidth="1"/>
    <col min="3080" max="3080" width="11.7109375" style="65" customWidth="1"/>
    <col min="3081" max="3081" width="10" style="65" bestFit="1" customWidth="1"/>
    <col min="3082" max="3082" width="11.28515625" style="65" bestFit="1" customWidth="1"/>
    <col min="3083" max="3084" width="11.28515625" style="65" customWidth="1"/>
    <col min="3085" max="3085" width="7.28515625" style="65" customWidth="1"/>
    <col min="3086" max="3087" width="11.42578125" style="65"/>
    <col min="3088" max="3088" width="4.7109375" style="65" customWidth="1"/>
    <col min="3089" max="3089" width="5" style="65" customWidth="1"/>
    <col min="3090" max="3090" width="2.28515625" style="65" customWidth="1"/>
    <col min="3091" max="3091" width="26" style="65" customWidth="1"/>
    <col min="3092" max="3092" width="8" style="65" customWidth="1"/>
    <col min="3093" max="3093" width="1" style="65" customWidth="1"/>
    <col min="3094" max="3094" width="6.7109375" style="65" customWidth="1"/>
    <col min="3095" max="3095" width="1" style="65" customWidth="1"/>
    <col min="3096" max="3096" width="6.7109375" style="65" customWidth="1"/>
    <col min="3097" max="3097" width="1" style="65" customWidth="1"/>
    <col min="3098" max="3098" width="6.7109375" style="65" customWidth="1"/>
    <col min="3099" max="3099" width="1" style="65" customWidth="1"/>
    <col min="3100" max="3100" width="6.7109375" style="65" customWidth="1"/>
    <col min="3101" max="3101" width="1" style="65" customWidth="1"/>
    <col min="3102" max="3102" width="6.7109375" style="65" customWidth="1"/>
    <col min="3103" max="3103" width="1" style="65" customWidth="1"/>
    <col min="3104" max="3105" width="6.7109375" style="65" customWidth="1"/>
    <col min="3106" max="3328" width="11.42578125" style="65"/>
    <col min="3329" max="3331" width="0" style="65" hidden="1" customWidth="1"/>
    <col min="3332" max="3332" width="2.85546875" style="65" customWidth="1"/>
    <col min="3333" max="3333" width="6.5703125" style="65" customWidth="1"/>
    <col min="3334" max="3334" width="1.5703125" style="65" customWidth="1"/>
    <col min="3335" max="3335" width="59" style="65" customWidth="1"/>
    <col min="3336" max="3336" width="11.7109375" style="65" customWidth="1"/>
    <col min="3337" max="3337" width="10" style="65" bestFit="1" customWidth="1"/>
    <col min="3338" max="3338" width="11.28515625" style="65" bestFit="1" customWidth="1"/>
    <col min="3339" max="3340" width="11.28515625" style="65" customWidth="1"/>
    <col min="3341" max="3341" width="7.28515625" style="65" customWidth="1"/>
    <col min="3342" max="3343" width="11.42578125" style="65"/>
    <col min="3344" max="3344" width="4.7109375" style="65" customWidth="1"/>
    <col min="3345" max="3345" width="5" style="65" customWidth="1"/>
    <col min="3346" max="3346" width="2.28515625" style="65" customWidth="1"/>
    <col min="3347" max="3347" width="26" style="65" customWidth="1"/>
    <col min="3348" max="3348" width="8" style="65" customWidth="1"/>
    <col min="3349" max="3349" width="1" style="65" customWidth="1"/>
    <col min="3350" max="3350" width="6.7109375" style="65" customWidth="1"/>
    <col min="3351" max="3351" width="1" style="65" customWidth="1"/>
    <col min="3352" max="3352" width="6.7109375" style="65" customWidth="1"/>
    <col min="3353" max="3353" width="1" style="65" customWidth="1"/>
    <col min="3354" max="3354" width="6.7109375" style="65" customWidth="1"/>
    <col min="3355" max="3355" width="1" style="65" customWidth="1"/>
    <col min="3356" max="3356" width="6.7109375" style="65" customWidth="1"/>
    <col min="3357" max="3357" width="1" style="65" customWidth="1"/>
    <col min="3358" max="3358" width="6.7109375" style="65" customWidth="1"/>
    <col min="3359" max="3359" width="1" style="65" customWidth="1"/>
    <col min="3360" max="3361" width="6.7109375" style="65" customWidth="1"/>
    <col min="3362" max="3584" width="11.42578125" style="65"/>
    <col min="3585" max="3587" width="0" style="65" hidden="1" customWidth="1"/>
    <col min="3588" max="3588" width="2.85546875" style="65" customWidth="1"/>
    <col min="3589" max="3589" width="6.5703125" style="65" customWidth="1"/>
    <col min="3590" max="3590" width="1.5703125" style="65" customWidth="1"/>
    <col min="3591" max="3591" width="59" style="65" customWidth="1"/>
    <col min="3592" max="3592" width="11.7109375" style="65" customWidth="1"/>
    <col min="3593" max="3593" width="10" style="65" bestFit="1" customWidth="1"/>
    <col min="3594" max="3594" width="11.28515625" style="65" bestFit="1" customWidth="1"/>
    <col min="3595" max="3596" width="11.28515625" style="65" customWidth="1"/>
    <col min="3597" max="3597" width="7.28515625" style="65" customWidth="1"/>
    <col min="3598" max="3599" width="11.42578125" style="65"/>
    <col min="3600" max="3600" width="4.7109375" style="65" customWidth="1"/>
    <col min="3601" max="3601" width="5" style="65" customWidth="1"/>
    <col min="3602" max="3602" width="2.28515625" style="65" customWidth="1"/>
    <col min="3603" max="3603" width="26" style="65" customWidth="1"/>
    <col min="3604" max="3604" width="8" style="65" customWidth="1"/>
    <col min="3605" max="3605" width="1" style="65" customWidth="1"/>
    <col min="3606" max="3606" width="6.7109375" style="65" customWidth="1"/>
    <col min="3607" max="3607" width="1" style="65" customWidth="1"/>
    <col min="3608" max="3608" width="6.7109375" style="65" customWidth="1"/>
    <col min="3609" max="3609" width="1" style="65" customWidth="1"/>
    <col min="3610" max="3610" width="6.7109375" style="65" customWidth="1"/>
    <col min="3611" max="3611" width="1" style="65" customWidth="1"/>
    <col min="3612" max="3612" width="6.7109375" style="65" customWidth="1"/>
    <col min="3613" max="3613" width="1" style="65" customWidth="1"/>
    <col min="3614" max="3614" width="6.7109375" style="65" customWidth="1"/>
    <col min="3615" max="3615" width="1" style="65" customWidth="1"/>
    <col min="3616" max="3617" width="6.7109375" style="65" customWidth="1"/>
    <col min="3618" max="3840" width="11.42578125" style="65"/>
    <col min="3841" max="3843" width="0" style="65" hidden="1" customWidth="1"/>
    <col min="3844" max="3844" width="2.85546875" style="65" customWidth="1"/>
    <col min="3845" max="3845" width="6.5703125" style="65" customWidth="1"/>
    <col min="3846" max="3846" width="1.5703125" style="65" customWidth="1"/>
    <col min="3847" max="3847" width="59" style="65" customWidth="1"/>
    <col min="3848" max="3848" width="11.7109375" style="65" customWidth="1"/>
    <col min="3849" max="3849" width="10" style="65" bestFit="1" customWidth="1"/>
    <col min="3850" max="3850" width="11.28515625" style="65" bestFit="1" customWidth="1"/>
    <col min="3851" max="3852" width="11.28515625" style="65" customWidth="1"/>
    <col min="3853" max="3853" width="7.28515625" style="65" customWidth="1"/>
    <col min="3854" max="3855" width="11.42578125" style="65"/>
    <col min="3856" max="3856" width="4.7109375" style="65" customWidth="1"/>
    <col min="3857" max="3857" width="5" style="65" customWidth="1"/>
    <col min="3858" max="3858" width="2.28515625" style="65" customWidth="1"/>
    <col min="3859" max="3859" width="26" style="65" customWidth="1"/>
    <col min="3860" max="3860" width="8" style="65" customWidth="1"/>
    <col min="3861" max="3861" width="1" style="65" customWidth="1"/>
    <col min="3862" max="3862" width="6.7109375" style="65" customWidth="1"/>
    <col min="3863" max="3863" width="1" style="65" customWidth="1"/>
    <col min="3864" max="3864" width="6.7109375" style="65" customWidth="1"/>
    <col min="3865" max="3865" width="1" style="65" customWidth="1"/>
    <col min="3866" max="3866" width="6.7109375" style="65" customWidth="1"/>
    <col min="3867" max="3867" width="1" style="65" customWidth="1"/>
    <col min="3868" max="3868" width="6.7109375" style="65" customWidth="1"/>
    <col min="3869" max="3869" width="1" style="65" customWidth="1"/>
    <col min="3870" max="3870" width="6.7109375" style="65" customWidth="1"/>
    <col min="3871" max="3871" width="1" style="65" customWidth="1"/>
    <col min="3872" max="3873" width="6.7109375" style="65" customWidth="1"/>
    <col min="3874" max="4096" width="11.42578125" style="65"/>
    <col min="4097" max="4099" width="0" style="65" hidden="1" customWidth="1"/>
    <col min="4100" max="4100" width="2.85546875" style="65" customWidth="1"/>
    <col min="4101" max="4101" width="6.5703125" style="65" customWidth="1"/>
    <col min="4102" max="4102" width="1.5703125" style="65" customWidth="1"/>
    <col min="4103" max="4103" width="59" style="65" customWidth="1"/>
    <col min="4104" max="4104" width="11.7109375" style="65" customWidth="1"/>
    <col min="4105" max="4105" width="10" style="65" bestFit="1" customWidth="1"/>
    <col min="4106" max="4106" width="11.28515625" style="65" bestFit="1" customWidth="1"/>
    <col min="4107" max="4108" width="11.28515625" style="65" customWidth="1"/>
    <col min="4109" max="4109" width="7.28515625" style="65" customWidth="1"/>
    <col min="4110" max="4111" width="11.42578125" style="65"/>
    <col min="4112" max="4112" width="4.7109375" style="65" customWidth="1"/>
    <col min="4113" max="4113" width="5" style="65" customWidth="1"/>
    <col min="4114" max="4114" width="2.28515625" style="65" customWidth="1"/>
    <col min="4115" max="4115" width="26" style="65" customWidth="1"/>
    <col min="4116" max="4116" width="8" style="65" customWidth="1"/>
    <col min="4117" max="4117" width="1" style="65" customWidth="1"/>
    <col min="4118" max="4118" width="6.7109375" style="65" customWidth="1"/>
    <col min="4119" max="4119" width="1" style="65" customWidth="1"/>
    <col min="4120" max="4120" width="6.7109375" style="65" customWidth="1"/>
    <col min="4121" max="4121" width="1" style="65" customWidth="1"/>
    <col min="4122" max="4122" width="6.7109375" style="65" customWidth="1"/>
    <col min="4123" max="4123" width="1" style="65" customWidth="1"/>
    <col min="4124" max="4124" width="6.7109375" style="65" customWidth="1"/>
    <col min="4125" max="4125" width="1" style="65" customWidth="1"/>
    <col min="4126" max="4126" width="6.7109375" style="65" customWidth="1"/>
    <col min="4127" max="4127" width="1" style="65" customWidth="1"/>
    <col min="4128" max="4129" width="6.7109375" style="65" customWidth="1"/>
    <col min="4130" max="4352" width="11.42578125" style="65"/>
    <col min="4353" max="4355" width="0" style="65" hidden="1" customWidth="1"/>
    <col min="4356" max="4356" width="2.85546875" style="65" customWidth="1"/>
    <col min="4357" max="4357" width="6.5703125" style="65" customWidth="1"/>
    <col min="4358" max="4358" width="1.5703125" style="65" customWidth="1"/>
    <col min="4359" max="4359" width="59" style="65" customWidth="1"/>
    <col min="4360" max="4360" width="11.7109375" style="65" customWidth="1"/>
    <col min="4361" max="4361" width="10" style="65" bestFit="1" customWidth="1"/>
    <col min="4362" max="4362" width="11.28515625" style="65" bestFit="1" customWidth="1"/>
    <col min="4363" max="4364" width="11.28515625" style="65" customWidth="1"/>
    <col min="4365" max="4365" width="7.28515625" style="65" customWidth="1"/>
    <col min="4366" max="4367" width="11.42578125" style="65"/>
    <col min="4368" max="4368" width="4.7109375" style="65" customWidth="1"/>
    <col min="4369" max="4369" width="5" style="65" customWidth="1"/>
    <col min="4370" max="4370" width="2.28515625" style="65" customWidth="1"/>
    <col min="4371" max="4371" width="26" style="65" customWidth="1"/>
    <col min="4372" max="4372" width="8" style="65" customWidth="1"/>
    <col min="4373" max="4373" width="1" style="65" customWidth="1"/>
    <col min="4374" max="4374" width="6.7109375" style="65" customWidth="1"/>
    <col min="4375" max="4375" width="1" style="65" customWidth="1"/>
    <col min="4376" max="4376" width="6.7109375" style="65" customWidth="1"/>
    <col min="4377" max="4377" width="1" style="65" customWidth="1"/>
    <col min="4378" max="4378" width="6.7109375" style="65" customWidth="1"/>
    <col min="4379" max="4379" width="1" style="65" customWidth="1"/>
    <col min="4380" max="4380" width="6.7109375" style="65" customWidth="1"/>
    <col min="4381" max="4381" width="1" style="65" customWidth="1"/>
    <col min="4382" max="4382" width="6.7109375" style="65" customWidth="1"/>
    <col min="4383" max="4383" width="1" style="65" customWidth="1"/>
    <col min="4384" max="4385" width="6.7109375" style="65" customWidth="1"/>
    <col min="4386" max="4608" width="11.42578125" style="65"/>
    <col min="4609" max="4611" width="0" style="65" hidden="1" customWidth="1"/>
    <col min="4612" max="4612" width="2.85546875" style="65" customWidth="1"/>
    <col min="4613" max="4613" width="6.5703125" style="65" customWidth="1"/>
    <col min="4614" max="4614" width="1.5703125" style="65" customWidth="1"/>
    <col min="4615" max="4615" width="59" style="65" customWidth="1"/>
    <col min="4616" max="4616" width="11.7109375" style="65" customWidth="1"/>
    <col min="4617" max="4617" width="10" style="65" bestFit="1" customWidth="1"/>
    <col min="4618" max="4618" width="11.28515625" style="65" bestFit="1" customWidth="1"/>
    <col min="4619" max="4620" width="11.28515625" style="65" customWidth="1"/>
    <col min="4621" max="4621" width="7.28515625" style="65" customWidth="1"/>
    <col min="4622" max="4623" width="11.42578125" style="65"/>
    <col min="4624" max="4624" width="4.7109375" style="65" customWidth="1"/>
    <col min="4625" max="4625" width="5" style="65" customWidth="1"/>
    <col min="4626" max="4626" width="2.28515625" style="65" customWidth="1"/>
    <col min="4627" max="4627" width="26" style="65" customWidth="1"/>
    <col min="4628" max="4628" width="8" style="65" customWidth="1"/>
    <col min="4629" max="4629" width="1" style="65" customWidth="1"/>
    <col min="4630" max="4630" width="6.7109375" style="65" customWidth="1"/>
    <col min="4631" max="4631" width="1" style="65" customWidth="1"/>
    <col min="4632" max="4632" width="6.7109375" style="65" customWidth="1"/>
    <col min="4633" max="4633" width="1" style="65" customWidth="1"/>
    <col min="4634" max="4634" width="6.7109375" style="65" customWidth="1"/>
    <col min="4635" max="4635" width="1" style="65" customWidth="1"/>
    <col min="4636" max="4636" width="6.7109375" style="65" customWidth="1"/>
    <col min="4637" max="4637" width="1" style="65" customWidth="1"/>
    <col min="4638" max="4638" width="6.7109375" style="65" customWidth="1"/>
    <col min="4639" max="4639" width="1" style="65" customWidth="1"/>
    <col min="4640" max="4641" width="6.7109375" style="65" customWidth="1"/>
    <col min="4642" max="4864" width="11.42578125" style="65"/>
    <col min="4865" max="4867" width="0" style="65" hidden="1" customWidth="1"/>
    <col min="4868" max="4868" width="2.85546875" style="65" customWidth="1"/>
    <col min="4869" max="4869" width="6.5703125" style="65" customWidth="1"/>
    <col min="4870" max="4870" width="1.5703125" style="65" customWidth="1"/>
    <col min="4871" max="4871" width="59" style="65" customWidth="1"/>
    <col min="4872" max="4872" width="11.7109375" style="65" customWidth="1"/>
    <col min="4873" max="4873" width="10" style="65" bestFit="1" customWidth="1"/>
    <col min="4874" max="4874" width="11.28515625" style="65" bestFit="1" customWidth="1"/>
    <col min="4875" max="4876" width="11.28515625" style="65" customWidth="1"/>
    <col min="4877" max="4877" width="7.28515625" style="65" customWidth="1"/>
    <col min="4878" max="4879" width="11.42578125" style="65"/>
    <col min="4880" max="4880" width="4.7109375" style="65" customWidth="1"/>
    <col min="4881" max="4881" width="5" style="65" customWidth="1"/>
    <col min="4882" max="4882" width="2.28515625" style="65" customWidth="1"/>
    <col min="4883" max="4883" width="26" style="65" customWidth="1"/>
    <col min="4884" max="4884" width="8" style="65" customWidth="1"/>
    <col min="4885" max="4885" width="1" style="65" customWidth="1"/>
    <col min="4886" max="4886" width="6.7109375" style="65" customWidth="1"/>
    <col min="4887" max="4887" width="1" style="65" customWidth="1"/>
    <col min="4888" max="4888" width="6.7109375" style="65" customWidth="1"/>
    <col min="4889" max="4889" width="1" style="65" customWidth="1"/>
    <col min="4890" max="4890" width="6.7109375" style="65" customWidth="1"/>
    <col min="4891" max="4891" width="1" style="65" customWidth="1"/>
    <col min="4892" max="4892" width="6.7109375" style="65" customWidth="1"/>
    <col min="4893" max="4893" width="1" style="65" customWidth="1"/>
    <col min="4894" max="4894" width="6.7109375" style="65" customWidth="1"/>
    <col min="4895" max="4895" width="1" style="65" customWidth="1"/>
    <col min="4896" max="4897" width="6.7109375" style="65" customWidth="1"/>
    <col min="4898" max="5120" width="11.42578125" style="65"/>
    <col min="5121" max="5123" width="0" style="65" hidden="1" customWidth="1"/>
    <col min="5124" max="5124" width="2.85546875" style="65" customWidth="1"/>
    <col min="5125" max="5125" width="6.5703125" style="65" customWidth="1"/>
    <col min="5126" max="5126" width="1.5703125" style="65" customWidth="1"/>
    <col min="5127" max="5127" width="59" style="65" customWidth="1"/>
    <col min="5128" max="5128" width="11.7109375" style="65" customWidth="1"/>
    <col min="5129" max="5129" width="10" style="65" bestFit="1" customWidth="1"/>
    <col min="5130" max="5130" width="11.28515625" style="65" bestFit="1" customWidth="1"/>
    <col min="5131" max="5132" width="11.28515625" style="65" customWidth="1"/>
    <col min="5133" max="5133" width="7.28515625" style="65" customWidth="1"/>
    <col min="5134" max="5135" width="11.42578125" style="65"/>
    <col min="5136" max="5136" width="4.7109375" style="65" customWidth="1"/>
    <col min="5137" max="5137" width="5" style="65" customWidth="1"/>
    <col min="5138" max="5138" width="2.28515625" style="65" customWidth="1"/>
    <col min="5139" max="5139" width="26" style="65" customWidth="1"/>
    <col min="5140" max="5140" width="8" style="65" customWidth="1"/>
    <col min="5141" max="5141" width="1" style="65" customWidth="1"/>
    <col min="5142" max="5142" width="6.7109375" style="65" customWidth="1"/>
    <col min="5143" max="5143" width="1" style="65" customWidth="1"/>
    <col min="5144" max="5144" width="6.7109375" style="65" customWidth="1"/>
    <col min="5145" max="5145" width="1" style="65" customWidth="1"/>
    <col min="5146" max="5146" width="6.7109375" style="65" customWidth="1"/>
    <col min="5147" max="5147" width="1" style="65" customWidth="1"/>
    <col min="5148" max="5148" width="6.7109375" style="65" customWidth="1"/>
    <col min="5149" max="5149" width="1" style="65" customWidth="1"/>
    <col min="5150" max="5150" width="6.7109375" style="65" customWidth="1"/>
    <col min="5151" max="5151" width="1" style="65" customWidth="1"/>
    <col min="5152" max="5153" width="6.7109375" style="65" customWidth="1"/>
    <col min="5154" max="5376" width="11.42578125" style="65"/>
    <col min="5377" max="5379" width="0" style="65" hidden="1" customWidth="1"/>
    <col min="5380" max="5380" width="2.85546875" style="65" customWidth="1"/>
    <col min="5381" max="5381" width="6.5703125" style="65" customWidth="1"/>
    <col min="5382" max="5382" width="1.5703125" style="65" customWidth="1"/>
    <col min="5383" max="5383" width="59" style="65" customWidth="1"/>
    <col min="5384" max="5384" width="11.7109375" style="65" customWidth="1"/>
    <col min="5385" max="5385" width="10" style="65" bestFit="1" customWidth="1"/>
    <col min="5386" max="5386" width="11.28515625" style="65" bestFit="1" customWidth="1"/>
    <col min="5387" max="5388" width="11.28515625" style="65" customWidth="1"/>
    <col min="5389" max="5389" width="7.28515625" style="65" customWidth="1"/>
    <col min="5390" max="5391" width="11.42578125" style="65"/>
    <col min="5392" max="5392" width="4.7109375" style="65" customWidth="1"/>
    <col min="5393" max="5393" width="5" style="65" customWidth="1"/>
    <col min="5394" max="5394" width="2.28515625" style="65" customWidth="1"/>
    <col min="5395" max="5395" width="26" style="65" customWidth="1"/>
    <col min="5396" max="5396" width="8" style="65" customWidth="1"/>
    <col min="5397" max="5397" width="1" style="65" customWidth="1"/>
    <col min="5398" max="5398" width="6.7109375" style="65" customWidth="1"/>
    <col min="5399" max="5399" width="1" style="65" customWidth="1"/>
    <col min="5400" max="5400" width="6.7109375" style="65" customWidth="1"/>
    <col min="5401" max="5401" width="1" style="65" customWidth="1"/>
    <col min="5402" max="5402" width="6.7109375" style="65" customWidth="1"/>
    <col min="5403" max="5403" width="1" style="65" customWidth="1"/>
    <col min="5404" max="5404" width="6.7109375" style="65" customWidth="1"/>
    <col min="5405" max="5405" width="1" style="65" customWidth="1"/>
    <col min="5406" max="5406" width="6.7109375" style="65" customWidth="1"/>
    <col min="5407" max="5407" width="1" style="65" customWidth="1"/>
    <col min="5408" max="5409" width="6.7109375" style="65" customWidth="1"/>
    <col min="5410" max="5632" width="11.42578125" style="65"/>
    <col min="5633" max="5635" width="0" style="65" hidden="1" customWidth="1"/>
    <col min="5636" max="5636" width="2.85546875" style="65" customWidth="1"/>
    <col min="5637" max="5637" width="6.5703125" style="65" customWidth="1"/>
    <col min="5638" max="5638" width="1.5703125" style="65" customWidth="1"/>
    <col min="5639" max="5639" width="59" style="65" customWidth="1"/>
    <col min="5640" max="5640" width="11.7109375" style="65" customWidth="1"/>
    <col min="5641" max="5641" width="10" style="65" bestFit="1" customWidth="1"/>
    <col min="5642" max="5642" width="11.28515625" style="65" bestFit="1" customWidth="1"/>
    <col min="5643" max="5644" width="11.28515625" style="65" customWidth="1"/>
    <col min="5645" max="5645" width="7.28515625" style="65" customWidth="1"/>
    <col min="5646" max="5647" width="11.42578125" style="65"/>
    <col min="5648" max="5648" width="4.7109375" style="65" customWidth="1"/>
    <col min="5649" max="5649" width="5" style="65" customWidth="1"/>
    <col min="5650" max="5650" width="2.28515625" style="65" customWidth="1"/>
    <col min="5651" max="5651" width="26" style="65" customWidth="1"/>
    <col min="5652" max="5652" width="8" style="65" customWidth="1"/>
    <col min="5653" max="5653" width="1" style="65" customWidth="1"/>
    <col min="5654" max="5654" width="6.7109375" style="65" customWidth="1"/>
    <col min="5655" max="5655" width="1" style="65" customWidth="1"/>
    <col min="5656" max="5656" width="6.7109375" style="65" customWidth="1"/>
    <col min="5657" max="5657" width="1" style="65" customWidth="1"/>
    <col min="5658" max="5658" width="6.7109375" style="65" customWidth="1"/>
    <col min="5659" max="5659" width="1" style="65" customWidth="1"/>
    <col min="5660" max="5660" width="6.7109375" style="65" customWidth="1"/>
    <col min="5661" max="5661" width="1" style="65" customWidth="1"/>
    <col min="5662" max="5662" width="6.7109375" style="65" customWidth="1"/>
    <col min="5663" max="5663" width="1" style="65" customWidth="1"/>
    <col min="5664" max="5665" width="6.7109375" style="65" customWidth="1"/>
    <col min="5666" max="5888" width="11.42578125" style="65"/>
    <col min="5889" max="5891" width="0" style="65" hidden="1" customWidth="1"/>
    <col min="5892" max="5892" width="2.85546875" style="65" customWidth="1"/>
    <col min="5893" max="5893" width="6.5703125" style="65" customWidth="1"/>
    <col min="5894" max="5894" width="1.5703125" style="65" customWidth="1"/>
    <col min="5895" max="5895" width="59" style="65" customWidth="1"/>
    <col min="5896" max="5896" width="11.7109375" style="65" customWidth="1"/>
    <col min="5897" max="5897" width="10" style="65" bestFit="1" customWidth="1"/>
    <col min="5898" max="5898" width="11.28515625" style="65" bestFit="1" customWidth="1"/>
    <col min="5899" max="5900" width="11.28515625" style="65" customWidth="1"/>
    <col min="5901" max="5901" width="7.28515625" style="65" customWidth="1"/>
    <col min="5902" max="5903" width="11.42578125" style="65"/>
    <col min="5904" max="5904" width="4.7109375" style="65" customWidth="1"/>
    <col min="5905" max="5905" width="5" style="65" customWidth="1"/>
    <col min="5906" max="5906" width="2.28515625" style="65" customWidth="1"/>
    <col min="5907" max="5907" width="26" style="65" customWidth="1"/>
    <col min="5908" max="5908" width="8" style="65" customWidth="1"/>
    <col min="5909" max="5909" width="1" style="65" customWidth="1"/>
    <col min="5910" max="5910" width="6.7109375" style="65" customWidth="1"/>
    <col min="5911" max="5911" width="1" style="65" customWidth="1"/>
    <col min="5912" max="5912" width="6.7109375" style="65" customWidth="1"/>
    <col min="5913" max="5913" width="1" style="65" customWidth="1"/>
    <col min="5914" max="5914" width="6.7109375" style="65" customWidth="1"/>
    <col min="5915" max="5915" width="1" style="65" customWidth="1"/>
    <col min="5916" max="5916" width="6.7109375" style="65" customWidth="1"/>
    <col min="5917" max="5917" width="1" style="65" customWidth="1"/>
    <col min="5918" max="5918" width="6.7109375" style="65" customWidth="1"/>
    <col min="5919" max="5919" width="1" style="65" customWidth="1"/>
    <col min="5920" max="5921" width="6.7109375" style="65" customWidth="1"/>
    <col min="5922" max="6144" width="11.42578125" style="65"/>
    <col min="6145" max="6147" width="0" style="65" hidden="1" customWidth="1"/>
    <col min="6148" max="6148" width="2.85546875" style="65" customWidth="1"/>
    <col min="6149" max="6149" width="6.5703125" style="65" customWidth="1"/>
    <col min="6150" max="6150" width="1.5703125" style="65" customWidth="1"/>
    <col min="6151" max="6151" width="59" style="65" customWidth="1"/>
    <col min="6152" max="6152" width="11.7109375" style="65" customWidth="1"/>
    <col min="6153" max="6153" width="10" style="65" bestFit="1" customWidth="1"/>
    <col min="6154" max="6154" width="11.28515625" style="65" bestFit="1" customWidth="1"/>
    <col min="6155" max="6156" width="11.28515625" style="65" customWidth="1"/>
    <col min="6157" max="6157" width="7.28515625" style="65" customWidth="1"/>
    <col min="6158" max="6159" width="11.42578125" style="65"/>
    <col min="6160" max="6160" width="4.7109375" style="65" customWidth="1"/>
    <col min="6161" max="6161" width="5" style="65" customWidth="1"/>
    <col min="6162" max="6162" width="2.28515625" style="65" customWidth="1"/>
    <col min="6163" max="6163" width="26" style="65" customWidth="1"/>
    <col min="6164" max="6164" width="8" style="65" customWidth="1"/>
    <col min="6165" max="6165" width="1" style="65" customWidth="1"/>
    <col min="6166" max="6166" width="6.7109375" style="65" customWidth="1"/>
    <col min="6167" max="6167" width="1" style="65" customWidth="1"/>
    <col min="6168" max="6168" width="6.7109375" style="65" customWidth="1"/>
    <col min="6169" max="6169" width="1" style="65" customWidth="1"/>
    <col min="6170" max="6170" width="6.7109375" style="65" customWidth="1"/>
    <col min="6171" max="6171" width="1" style="65" customWidth="1"/>
    <col min="6172" max="6172" width="6.7109375" style="65" customWidth="1"/>
    <col min="6173" max="6173" width="1" style="65" customWidth="1"/>
    <col min="6174" max="6174" width="6.7109375" style="65" customWidth="1"/>
    <col min="6175" max="6175" width="1" style="65" customWidth="1"/>
    <col min="6176" max="6177" width="6.7109375" style="65" customWidth="1"/>
    <col min="6178" max="6400" width="11.42578125" style="65"/>
    <col min="6401" max="6403" width="0" style="65" hidden="1" customWidth="1"/>
    <col min="6404" max="6404" width="2.85546875" style="65" customWidth="1"/>
    <col min="6405" max="6405" width="6.5703125" style="65" customWidth="1"/>
    <col min="6406" max="6406" width="1.5703125" style="65" customWidth="1"/>
    <col min="6407" max="6407" width="59" style="65" customWidth="1"/>
    <col min="6408" max="6408" width="11.7109375" style="65" customWidth="1"/>
    <col min="6409" max="6409" width="10" style="65" bestFit="1" customWidth="1"/>
    <col min="6410" max="6410" width="11.28515625" style="65" bestFit="1" customWidth="1"/>
    <col min="6411" max="6412" width="11.28515625" style="65" customWidth="1"/>
    <col min="6413" max="6413" width="7.28515625" style="65" customWidth="1"/>
    <col min="6414" max="6415" width="11.42578125" style="65"/>
    <col min="6416" max="6416" width="4.7109375" style="65" customWidth="1"/>
    <col min="6417" max="6417" width="5" style="65" customWidth="1"/>
    <col min="6418" max="6418" width="2.28515625" style="65" customWidth="1"/>
    <col min="6419" max="6419" width="26" style="65" customWidth="1"/>
    <col min="6420" max="6420" width="8" style="65" customWidth="1"/>
    <col min="6421" max="6421" width="1" style="65" customWidth="1"/>
    <col min="6422" max="6422" width="6.7109375" style="65" customWidth="1"/>
    <col min="6423" max="6423" width="1" style="65" customWidth="1"/>
    <col min="6424" max="6424" width="6.7109375" style="65" customWidth="1"/>
    <col min="6425" max="6425" width="1" style="65" customWidth="1"/>
    <col min="6426" max="6426" width="6.7109375" style="65" customWidth="1"/>
    <col min="6427" max="6427" width="1" style="65" customWidth="1"/>
    <col min="6428" max="6428" width="6.7109375" style="65" customWidth="1"/>
    <col min="6429" max="6429" width="1" style="65" customWidth="1"/>
    <col min="6430" max="6430" width="6.7109375" style="65" customWidth="1"/>
    <col min="6431" max="6431" width="1" style="65" customWidth="1"/>
    <col min="6432" max="6433" width="6.7109375" style="65" customWidth="1"/>
    <col min="6434" max="6656" width="11.42578125" style="65"/>
    <col min="6657" max="6659" width="0" style="65" hidden="1" customWidth="1"/>
    <col min="6660" max="6660" width="2.85546875" style="65" customWidth="1"/>
    <col min="6661" max="6661" width="6.5703125" style="65" customWidth="1"/>
    <col min="6662" max="6662" width="1.5703125" style="65" customWidth="1"/>
    <col min="6663" max="6663" width="59" style="65" customWidth="1"/>
    <col min="6664" max="6664" width="11.7109375" style="65" customWidth="1"/>
    <col min="6665" max="6665" width="10" style="65" bestFit="1" customWidth="1"/>
    <col min="6666" max="6666" width="11.28515625" style="65" bestFit="1" customWidth="1"/>
    <col min="6667" max="6668" width="11.28515625" style="65" customWidth="1"/>
    <col min="6669" max="6669" width="7.28515625" style="65" customWidth="1"/>
    <col min="6670" max="6671" width="11.42578125" style="65"/>
    <col min="6672" max="6672" width="4.7109375" style="65" customWidth="1"/>
    <col min="6673" max="6673" width="5" style="65" customWidth="1"/>
    <col min="6674" max="6674" width="2.28515625" style="65" customWidth="1"/>
    <col min="6675" max="6675" width="26" style="65" customWidth="1"/>
    <col min="6676" max="6676" width="8" style="65" customWidth="1"/>
    <col min="6677" max="6677" width="1" style="65" customWidth="1"/>
    <col min="6678" max="6678" width="6.7109375" style="65" customWidth="1"/>
    <col min="6679" max="6679" width="1" style="65" customWidth="1"/>
    <col min="6680" max="6680" width="6.7109375" style="65" customWidth="1"/>
    <col min="6681" max="6681" width="1" style="65" customWidth="1"/>
    <col min="6682" max="6682" width="6.7109375" style="65" customWidth="1"/>
    <col min="6683" max="6683" width="1" style="65" customWidth="1"/>
    <col min="6684" max="6684" width="6.7109375" style="65" customWidth="1"/>
    <col min="6685" max="6685" width="1" style="65" customWidth="1"/>
    <col min="6686" max="6686" width="6.7109375" style="65" customWidth="1"/>
    <col min="6687" max="6687" width="1" style="65" customWidth="1"/>
    <col min="6688" max="6689" width="6.7109375" style="65" customWidth="1"/>
    <col min="6690" max="6912" width="11.42578125" style="65"/>
    <col min="6913" max="6915" width="0" style="65" hidden="1" customWidth="1"/>
    <col min="6916" max="6916" width="2.85546875" style="65" customWidth="1"/>
    <col min="6917" max="6917" width="6.5703125" style="65" customWidth="1"/>
    <col min="6918" max="6918" width="1.5703125" style="65" customWidth="1"/>
    <col min="6919" max="6919" width="59" style="65" customWidth="1"/>
    <col min="6920" max="6920" width="11.7109375" style="65" customWidth="1"/>
    <col min="6921" max="6921" width="10" style="65" bestFit="1" customWidth="1"/>
    <col min="6922" max="6922" width="11.28515625" style="65" bestFit="1" customWidth="1"/>
    <col min="6923" max="6924" width="11.28515625" style="65" customWidth="1"/>
    <col min="6925" max="6925" width="7.28515625" style="65" customWidth="1"/>
    <col min="6926" max="6927" width="11.42578125" style="65"/>
    <col min="6928" max="6928" width="4.7109375" style="65" customWidth="1"/>
    <col min="6929" max="6929" width="5" style="65" customWidth="1"/>
    <col min="6930" max="6930" width="2.28515625" style="65" customWidth="1"/>
    <col min="6931" max="6931" width="26" style="65" customWidth="1"/>
    <col min="6932" max="6932" width="8" style="65" customWidth="1"/>
    <col min="6933" max="6933" width="1" style="65" customWidth="1"/>
    <col min="6934" max="6934" width="6.7109375" style="65" customWidth="1"/>
    <col min="6935" max="6935" width="1" style="65" customWidth="1"/>
    <col min="6936" max="6936" width="6.7109375" style="65" customWidth="1"/>
    <col min="6937" max="6937" width="1" style="65" customWidth="1"/>
    <col min="6938" max="6938" width="6.7109375" style="65" customWidth="1"/>
    <col min="6939" max="6939" width="1" style="65" customWidth="1"/>
    <col min="6940" max="6940" width="6.7109375" style="65" customWidth="1"/>
    <col min="6941" max="6941" width="1" style="65" customWidth="1"/>
    <col min="6942" max="6942" width="6.7109375" style="65" customWidth="1"/>
    <col min="6943" max="6943" width="1" style="65" customWidth="1"/>
    <col min="6944" max="6945" width="6.7109375" style="65" customWidth="1"/>
    <col min="6946" max="7168" width="11.42578125" style="65"/>
    <col min="7169" max="7171" width="0" style="65" hidden="1" customWidth="1"/>
    <col min="7172" max="7172" width="2.85546875" style="65" customWidth="1"/>
    <col min="7173" max="7173" width="6.5703125" style="65" customWidth="1"/>
    <col min="7174" max="7174" width="1.5703125" style="65" customWidth="1"/>
    <col min="7175" max="7175" width="59" style="65" customWidth="1"/>
    <col min="7176" max="7176" width="11.7109375" style="65" customWidth="1"/>
    <col min="7177" max="7177" width="10" style="65" bestFit="1" customWidth="1"/>
    <col min="7178" max="7178" width="11.28515625" style="65" bestFit="1" customWidth="1"/>
    <col min="7179" max="7180" width="11.28515625" style="65" customWidth="1"/>
    <col min="7181" max="7181" width="7.28515625" style="65" customWidth="1"/>
    <col min="7182" max="7183" width="11.42578125" style="65"/>
    <col min="7184" max="7184" width="4.7109375" style="65" customWidth="1"/>
    <col min="7185" max="7185" width="5" style="65" customWidth="1"/>
    <col min="7186" max="7186" width="2.28515625" style="65" customWidth="1"/>
    <col min="7187" max="7187" width="26" style="65" customWidth="1"/>
    <col min="7188" max="7188" width="8" style="65" customWidth="1"/>
    <col min="7189" max="7189" width="1" style="65" customWidth="1"/>
    <col min="7190" max="7190" width="6.7109375" style="65" customWidth="1"/>
    <col min="7191" max="7191" width="1" style="65" customWidth="1"/>
    <col min="7192" max="7192" width="6.7109375" style="65" customWidth="1"/>
    <col min="7193" max="7193" width="1" style="65" customWidth="1"/>
    <col min="7194" max="7194" width="6.7109375" style="65" customWidth="1"/>
    <col min="7195" max="7195" width="1" style="65" customWidth="1"/>
    <col min="7196" max="7196" width="6.7109375" style="65" customWidth="1"/>
    <col min="7197" max="7197" width="1" style="65" customWidth="1"/>
    <col min="7198" max="7198" width="6.7109375" style="65" customWidth="1"/>
    <col min="7199" max="7199" width="1" style="65" customWidth="1"/>
    <col min="7200" max="7201" width="6.7109375" style="65" customWidth="1"/>
    <col min="7202" max="7424" width="11.42578125" style="65"/>
    <col min="7425" max="7427" width="0" style="65" hidden="1" customWidth="1"/>
    <col min="7428" max="7428" width="2.85546875" style="65" customWidth="1"/>
    <col min="7429" max="7429" width="6.5703125" style="65" customWidth="1"/>
    <col min="7430" max="7430" width="1.5703125" style="65" customWidth="1"/>
    <col min="7431" max="7431" width="59" style="65" customWidth="1"/>
    <col min="7432" max="7432" width="11.7109375" style="65" customWidth="1"/>
    <col min="7433" max="7433" width="10" style="65" bestFit="1" customWidth="1"/>
    <col min="7434" max="7434" width="11.28515625" style="65" bestFit="1" customWidth="1"/>
    <col min="7435" max="7436" width="11.28515625" style="65" customWidth="1"/>
    <col min="7437" max="7437" width="7.28515625" style="65" customWidth="1"/>
    <col min="7438" max="7439" width="11.42578125" style="65"/>
    <col min="7440" max="7440" width="4.7109375" style="65" customWidth="1"/>
    <col min="7441" max="7441" width="5" style="65" customWidth="1"/>
    <col min="7442" max="7442" width="2.28515625" style="65" customWidth="1"/>
    <col min="7443" max="7443" width="26" style="65" customWidth="1"/>
    <col min="7444" max="7444" width="8" style="65" customWidth="1"/>
    <col min="7445" max="7445" width="1" style="65" customWidth="1"/>
    <col min="7446" max="7446" width="6.7109375" style="65" customWidth="1"/>
    <col min="7447" max="7447" width="1" style="65" customWidth="1"/>
    <col min="7448" max="7448" width="6.7109375" style="65" customWidth="1"/>
    <col min="7449" max="7449" width="1" style="65" customWidth="1"/>
    <col min="7450" max="7450" width="6.7109375" style="65" customWidth="1"/>
    <col min="7451" max="7451" width="1" style="65" customWidth="1"/>
    <col min="7452" max="7452" width="6.7109375" style="65" customWidth="1"/>
    <col min="7453" max="7453" width="1" style="65" customWidth="1"/>
    <col min="7454" max="7454" width="6.7109375" style="65" customWidth="1"/>
    <col min="7455" max="7455" width="1" style="65" customWidth="1"/>
    <col min="7456" max="7457" width="6.7109375" style="65" customWidth="1"/>
    <col min="7458" max="7680" width="11.42578125" style="65"/>
    <col min="7681" max="7683" width="0" style="65" hidden="1" customWidth="1"/>
    <col min="7684" max="7684" width="2.85546875" style="65" customWidth="1"/>
    <col min="7685" max="7685" width="6.5703125" style="65" customWidth="1"/>
    <col min="7686" max="7686" width="1.5703125" style="65" customWidth="1"/>
    <col min="7687" max="7687" width="59" style="65" customWidth="1"/>
    <col min="7688" max="7688" width="11.7109375" style="65" customWidth="1"/>
    <col min="7689" max="7689" width="10" style="65" bestFit="1" customWidth="1"/>
    <col min="7690" max="7690" width="11.28515625" style="65" bestFit="1" customWidth="1"/>
    <col min="7691" max="7692" width="11.28515625" style="65" customWidth="1"/>
    <col min="7693" max="7693" width="7.28515625" style="65" customWidth="1"/>
    <col min="7694" max="7695" width="11.42578125" style="65"/>
    <col min="7696" max="7696" width="4.7109375" style="65" customWidth="1"/>
    <col min="7697" max="7697" width="5" style="65" customWidth="1"/>
    <col min="7698" max="7698" width="2.28515625" style="65" customWidth="1"/>
    <col min="7699" max="7699" width="26" style="65" customWidth="1"/>
    <col min="7700" max="7700" width="8" style="65" customWidth="1"/>
    <col min="7701" max="7701" width="1" style="65" customWidth="1"/>
    <col min="7702" max="7702" width="6.7109375" style="65" customWidth="1"/>
    <col min="7703" max="7703" width="1" style="65" customWidth="1"/>
    <col min="7704" max="7704" width="6.7109375" style="65" customWidth="1"/>
    <col min="7705" max="7705" width="1" style="65" customWidth="1"/>
    <col min="7706" max="7706" width="6.7109375" style="65" customWidth="1"/>
    <col min="7707" max="7707" width="1" style="65" customWidth="1"/>
    <col min="7708" max="7708" width="6.7109375" style="65" customWidth="1"/>
    <col min="7709" max="7709" width="1" style="65" customWidth="1"/>
    <col min="7710" max="7710" width="6.7109375" style="65" customWidth="1"/>
    <col min="7711" max="7711" width="1" style="65" customWidth="1"/>
    <col min="7712" max="7713" width="6.7109375" style="65" customWidth="1"/>
    <col min="7714" max="7936" width="11.42578125" style="65"/>
    <col min="7937" max="7939" width="0" style="65" hidden="1" customWidth="1"/>
    <col min="7940" max="7940" width="2.85546875" style="65" customWidth="1"/>
    <col min="7941" max="7941" width="6.5703125" style="65" customWidth="1"/>
    <col min="7942" max="7942" width="1.5703125" style="65" customWidth="1"/>
    <col min="7943" max="7943" width="59" style="65" customWidth="1"/>
    <col min="7944" max="7944" width="11.7109375" style="65" customWidth="1"/>
    <col min="7945" max="7945" width="10" style="65" bestFit="1" customWidth="1"/>
    <col min="7946" max="7946" width="11.28515625" style="65" bestFit="1" customWidth="1"/>
    <col min="7947" max="7948" width="11.28515625" style="65" customWidth="1"/>
    <col min="7949" max="7949" width="7.28515625" style="65" customWidth="1"/>
    <col min="7950" max="7951" width="11.42578125" style="65"/>
    <col min="7952" max="7952" width="4.7109375" style="65" customWidth="1"/>
    <col min="7953" max="7953" width="5" style="65" customWidth="1"/>
    <col min="7954" max="7954" width="2.28515625" style="65" customWidth="1"/>
    <col min="7955" max="7955" width="26" style="65" customWidth="1"/>
    <col min="7956" max="7956" width="8" style="65" customWidth="1"/>
    <col min="7957" max="7957" width="1" style="65" customWidth="1"/>
    <col min="7958" max="7958" width="6.7109375" style="65" customWidth="1"/>
    <col min="7959" max="7959" width="1" style="65" customWidth="1"/>
    <col min="7960" max="7960" width="6.7109375" style="65" customWidth="1"/>
    <col min="7961" max="7961" width="1" style="65" customWidth="1"/>
    <col min="7962" max="7962" width="6.7109375" style="65" customWidth="1"/>
    <col min="7963" max="7963" width="1" style="65" customWidth="1"/>
    <col min="7964" max="7964" width="6.7109375" style="65" customWidth="1"/>
    <col min="7965" max="7965" width="1" style="65" customWidth="1"/>
    <col min="7966" max="7966" width="6.7109375" style="65" customWidth="1"/>
    <col min="7967" max="7967" width="1" style="65" customWidth="1"/>
    <col min="7968" max="7969" width="6.7109375" style="65" customWidth="1"/>
    <col min="7970" max="8192" width="11.42578125" style="65"/>
    <col min="8193" max="8195" width="0" style="65" hidden="1" customWidth="1"/>
    <col min="8196" max="8196" width="2.85546875" style="65" customWidth="1"/>
    <col min="8197" max="8197" width="6.5703125" style="65" customWidth="1"/>
    <col min="8198" max="8198" width="1.5703125" style="65" customWidth="1"/>
    <col min="8199" max="8199" width="59" style="65" customWidth="1"/>
    <col min="8200" max="8200" width="11.7109375" style="65" customWidth="1"/>
    <col min="8201" max="8201" width="10" style="65" bestFit="1" customWidth="1"/>
    <col min="8202" max="8202" width="11.28515625" style="65" bestFit="1" customWidth="1"/>
    <col min="8203" max="8204" width="11.28515625" style="65" customWidth="1"/>
    <col min="8205" max="8205" width="7.28515625" style="65" customWidth="1"/>
    <col min="8206" max="8207" width="11.42578125" style="65"/>
    <col min="8208" max="8208" width="4.7109375" style="65" customWidth="1"/>
    <col min="8209" max="8209" width="5" style="65" customWidth="1"/>
    <col min="8210" max="8210" width="2.28515625" style="65" customWidth="1"/>
    <col min="8211" max="8211" width="26" style="65" customWidth="1"/>
    <col min="8212" max="8212" width="8" style="65" customWidth="1"/>
    <col min="8213" max="8213" width="1" style="65" customWidth="1"/>
    <col min="8214" max="8214" width="6.7109375" style="65" customWidth="1"/>
    <col min="8215" max="8215" width="1" style="65" customWidth="1"/>
    <col min="8216" max="8216" width="6.7109375" style="65" customWidth="1"/>
    <col min="8217" max="8217" width="1" style="65" customWidth="1"/>
    <col min="8218" max="8218" width="6.7109375" style="65" customWidth="1"/>
    <col min="8219" max="8219" width="1" style="65" customWidth="1"/>
    <col min="8220" max="8220" width="6.7109375" style="65" customWidth="1"/>
    <col min="8221" max="8221" width="1" style="65" customWidth="1"/>
    <col min="8222" max="8222" width="6.7109375" style="65" customWidth="1"/>
    <col min="8223" max="8223" width="1" style="65" customWidth="1"/>
    <col min="8224" max="8225" width="6.7109375" style="65" customWidth="1"/>
    <col min="8226" max="8448" width="11.42578125" style="65"/>
    <col min="8449" max="8451" width="0" style="65" hidden="1" customWidth="1"/>
    <col min="8452" max="8452" width="2.85546875" style="65" customWidth="1"/>
    <col min="8453" max="8453" width="6.5703125" style="65" customWidth="1"/>
    <col min="8454" max="8454" width="1.5703125" style="65" customWidth="1"/>
    <col min="8455" max="8455" width="59" style="65" customWidth="1"/>
    <col min="8456" max="8456" width="11.7109375" style="65" customWidth="1"/>
    <col min="8457" max="8457" width="10" style="65" bestFit="1" customWidth="1"/>
    <col min="8458" max="8458" width="11.28515625" style="65" bestFit="1" customWidth="1"/>
    <col min="8459" max="8460" width="11.28515625" style="65" customWidth="1"/>
    <col min="8461" max="8461" width="7.28515625" style="65" customWidth="1"/>
    <col min="8462" max="8463" width="11.42578125" style="65"/>
    <col min="8464" max="8464" width="4.7109375" style="65" customWidth="1"/>
    <col min="8465" max="8465" width="5" style="65" customWidth="1"/>
    <col min="8466" max="8466" width="2.28515625" style="65" customWidth="1"/>
    <col min="8467" max="8467" width="26" style="65" customWidth="1"/>
    <col min="8468" max="8468" width="8" style="65" customWidth="1"/>
    <col min="8469" max="8469" width="1" style="65" customWidth="1"/>
    <col min="8470" max="8470" width="6.7109375" style="65" customWidth="1"/>
    <col min="8471" max="8471" width="1" style="65" customWidth="1"/>
    <col min="8472" max="8472" width="6.7109375" style="65" customWidth="1"/>
    <col min="8473" max="8473" width="1" style="65" customWidth="1"/>
    <col min="8474" max="8474" width="6.7109375" style="65" customWidth="1"/>
    <col min="8475" max="8475" width="1" style="65" customWidth="1"/>
    <col min="8476" max="8476" width="6.7109375" style="65" customWidth="1"/>
    <col min="8477" max="8477" width="1" style="65" customWidth="1"/>
    <col min="8478" max="8478" width="6.7109375" style="65" customWidth="1"/>
    <col min="8479" max="8479" width="1" style="65" customWidth="1"/>
    <col min="8480" max="8481" width="6.7109375" style="65" customWidth="1"/>
    <col min="8482" max="8704" width="11.42578125" style="65"/>
    <col min="8705" max="8707" width="0" style="65" hidden="1" customWidth="1"/>
    <col min="8708" max="8708" width="2.85546875" style="65" customWidth="1"/>
    <col min="8709" max="8709" width="6.5703125" style="65" customWidth="1"/>
    <col min="8710" max="8710" width="1.5703125" style="65" customWidth="1"/>
    <col min="8711" max="8711" width="59" style="65" customWidth="1"/>
    <col min="8712" max="8712" width="11.7109375" style="65" customWidth="1"/>
    <col min="8713" max="8713" width="10" style="65" bestFit="1" customWidth="1"/>
    <col min="8714" max="8714" width="11.28515625" style="65" bestFit="1" customWidth="1"/>
    <col min="8715" max="8716" width="11.28515625" style="65" customWidth="1"/>
    <col min="8717" max="8717" width="7.28515625" style="65" customWidth="1"/>
    <col min="8718" max="8719" width="11.42578125" style="65"/>
    <col min="8720" max="8720" width="4.7109375" style="65" customWidth="1"/>
    <col min="8721" max="8721" width="5" style="65" customWidth="1"/>
    <col min="8722" max="8722" width="2.28515625" style="65" customWidth="1"/>
    <col min="8723" max="8723" width="26" style="65" customWidth="1"/>
    <col min="8724" max="8724" width="8" style="65" customWidth="1"/>
    <col min="8725" max="8725" width="1" style="65" customWidth="1"/>
    <col min="8726" max="8726" width="6.7109375" style="65" customWidth="1"/>
    <col min="8727" max="8727" width="1" style="65" customWidth="1"/>
    <col min="8728" max="8728" width="6.7109375" style="65" customWidth="1"/>
    <col min="8729" max="8729" width="1" style="65" customWidth="1"/>
    <col min="8730" max="8730" width="6.7109375" style="65" customWidth="1"/>
    <col min="8731" max="8731" width="1" style="65" customWidth="1"/>
    <col min="8732" max="8732" width="6.7109375" style="65" customWidth="1"/>
    <col min="8733" max="8733" width="1" style="65" customWidth="1"/>
    <col min="8734" max="8734" width="6.7109375" style="65" customWidth="1"/>
    <col min="8735" max="8735" width="1" style="65" customWidth="1"/>
    <col min="8736" max="8737" width="6.7109375" style="65" customWidth="1"/>
    <col min="8738" max="8960" width="11.42578125" style="65"/>
    <col min="8961" max="8963" width="0" style="65" hidden="1" customWidth="1"/>
    <col min="8964" max="8964" width="2.85546875" style="65" customWidth="1"/>
    <col min="8965" max="8965" width="6.5703125" style="65" customWidth="1"/>
    <col min="8966" max="8966" width="1.5703125" style="65" customWidth="1"/>
    <col min="8967" max="8967" width="59" style="65" customWidth="1"/>
    <col min="8968" max="8968" width="11.7109375" style="65" customWidth="1"/>
    <col min="8969" max="8969" width="10" style="65" bestFit="1" customWidth="1"/>
    <col min="8970" max="8970" width="11.28515625" style="65" bestFit="1" customWidth="1"/>
    <col min="8971" max="8972" width="11.28515625" style="65" customWidth="1"/>
    <col min="8973" max="8973" width="7.28515625" style="65" customWidth="1"/>
    <col min="8974" max="8975" width="11.42578125" style="65"/>
    <col min="8976" max="8976" width="4.7109375" style="65" customWidth="1"/>
    <col min="8977" max="8977" width="5" style="65" customWidth="1"/>
    <col min="8978" max="8978" width="2.28515625" style="65" customWidth="1"/>
    <col min="8979" max="8979" width="26" style="65" customWidth="1"/>
    <col min="8980" max="8980" width="8" style="65" customWidth="1"/>
    <col min="8981" max="8981" width="1" style="65" customWidth="1"/>
    <col min="8982" max="8982" width="6.7109375" style="65" customWidth="1"/>
    <col min="8983" max="8983" width="1" style="65" customWidth="1"/>
    <col min="8984" max="8984" width="6.7109375" style="65" customWidth="1"/>
    <col min="8985" max="8985" width="1" style="65" customWidth="1"/>
    <col min="8986" max="8986" width="6.7109375" style="65" customWidth="1"/>
    <col min="8987" max="8987" width="1" style="65" customWidth="1"/>
    <col min="8988" max="8988" width="6.7109375" style="65" customWidth="1"/>
    <col min="8989" max="8989" width="1" style="65" customWidth="1"/>
    <col min="8990" max="8990" width="6.7109375" style="65" customWidth="1"/>
    <col min="8991" max="8991" width="1" style="65" customWidth="1"/>
    <col min="8992" max="8993" width="6.7109375" style="65" customWidth="1"/>
    <col min="8994" max="9216" width="11.42578125" style="65"/>
    <col min="9217" max="9219" width="0" style="65" hidden="1" customWidth="1"/>
    <col min="9220" max="9220" width="2.85546875" style="65" customWidth="1"/>
    <col min="9221" max="9221" width="6.5703125" style="65" customWidth="1"/>
    <col min="9222" max="9222" width="1.5703125" style="65" customWidth="1"/>
    <col min="9223" max="9223" width="59" style="65" customWidth="1"/>
    <col min="9224" max="9224" width="11.7109375" style="65" customWidth="1"/>
    <col min="9225" max="9225" width="10" style="65" bestFit="1" customWidth="1"/>
    <col min="9226" max="9226" width="11.28515625" style="65" bestFit="1" customWidth="1"/>
    <col min="9227" max="9228" width="11.28515625" style="65" customWidth="1"/>
    <col min="9229" max="9229" width="7.28515625" style="65" customWidth="1"/>
    <col min="9230" max="9231" width="11.42578125" style="65"/>
    <col min="9232" max="9232" width="4.7109375" style="65" customWidth="1"/>
    <col min="9233" max="9233" width="5" style="65" customWidth="1"/>
    <col min="9234" max="9234" width="2.28515625" style="65" customWidth="1"/>
    <col min="9235" max="9235" width="26" style="65" customWidth="1"/>
    <col min="9236" max="9236" width="8" style="65" customWidth="1"/>
    <col min="9237" max="9237" width="1" style="65" customWidth="1"/>
    <col min="9238" max="9238" width="6.7109375" style="65" customWidth="1"/>
    <col min="9239" max="9239" width="1" style="65" customWidth="1"/>
    <col min="9240" max="9240" width="6.7109375" style="65" customWidth="1"/>
    <col min="9241" max="9241" width="1" style="65" customWidth="1"/>
    <col min="9242" max="9242" width="6.7109375" style="65" customWidth="1"/>
    <col min="9243" max="9243" width="1" style="65" customWidth="1"/>
    <col min="9244" max="9244" width="6.7109375" style="65" customWidth="1"/>
    <col min="9245" max="9245" width="1" style="65" customWidth="1"/>
    <col min="9246" max="9246" width="6.7109375" style="65" customWidth="1"/>
    <col min="9247" max="9247" width="1" style="65" customWidth="1"/>
    <col min="9248" max="9249" width="6.7109375" style="65" customWidth="1"/>
    <col min="9250" max="9472" width="11.42578125" style="65"/>
    <col min="9473" max="9475" width="0" style="65" hidden="1" customWidth="1"/>
    <col min="9476" max="9476" width="2.85546875" style="65" customWidth="1"/>
    <col min="9477" max="9477" width="6.5703125" style="65" customWidth="1"/>
    <col min="9478" max="9478" width="1.5703125" style="65" customWidth="1"/>
    <col min="9479" max="9479" width="59" style="65" customWidth="1"/>
    <col min="9480" max="9480" width="11.7109375" style="65" customWidth="1"/>
    <col min="9481" max="9481" width="10" style="65" bestFit="1" customWidth="1"/>
    <col min="9482" max="9482" width="11.28515625" style="65" bestFit="1" customWidth="1"/>
    <col min="9483" max="9484" width="11.28515625" style="65" customWidth="1"/>
    <col min="9485" max="9485" width="7.28515625" style="65" customWidth="1"/>
    <col min="9486" max="9487" width="11.42578125" style="65"/>
    <col min="9488" max="9488" width="4.7109375" style="65" customWidth="1"/>
    <col min="9489" max="9489" width="5" style="65" customWidth="1"/>
    <col min="9490" max="9490" width="2.28515625" style="65" customWidth="1"/>
    <col min="9491" max="9491" width="26" style="65" customWidth="1"/>
    <col min="9492" max="9492" width="8" style="65" customWidth="1"/>
    <col min="9493" max="9493" width="1" style="65" customWidth="1"/>
    <col min="9494" max="9494" width="6.7109375" style="65" customWidth="1"/>
    <col min="9495" max="9495" width="1" style="65" customWidth="1"/>
    <col min="9496" max="9496" width="6.7109375" style="65" customWidth="1"/>
    <col min="9497" max="9497" width="1" style="65" customWidth="1"/>
    <col min="9498" max="9498" width="6.7109375" style="65" customWidth="1"/>
    <col min="9499" max="9499" width="1" style="65" customWidth="1"/>
    <col min="9500" max="9500" width="6.7109375" style="65" customWidth="1"/>
    <col min="9501" max="9501" width="1" style="65" customWidth="1"/>
    <col min="9502" max="9502" width="6.7109375" style="65" customWidth="1"/>
    <col min="9503" max="9503" width="1" style="65" customWidth="1"/>
    <col min="9504" max="9505" width="6.7109375" style="65" customWidth="1"/>
    <col min="9506" max="9728" width="11.42578125" style="65"/>
    <col min="9729" max="9731" width="0" style="65" hidden="1" customWidth="1"/>
    <col min="9732" max="9732" width="2.85546875" style="65" customWidth="1"/>
    <col min="9733" max="9733" width="6.5703125" style="65" customWidth="1"/>
    <col min="9734" max="9734" width="1.5703125" style="65" customWidth="1"/>
    <col min="9735" max="9735" width="59" style="65" customWidth="1"/>
    <col min="9736" max="9736" width="11.7109375" style="65" customWidth="1"/>
    <col min="9737" max="9737" width="10" style="65" bestFit="1" customWidth="1"/>
    <col min="9738" max="9738" width="11.28515625" style="65" bestFit="1" customWidth="1"/>
    <col min="9739" max="9740" width="11.28515625" style="65" customWidth="1"/>
    <col min="9741" max="9741" width="7.28515625" style="65" customWidth="1"/>
    <col min="9742" max="9743" width="11.42578125" style="65"/>
    <col min="9744" max="9744" width="4.7109375" style="65" customWidth="1"/>
    <col min="9745" max="9745" width="5" style="65" customWidth="1"/>
    <col min="9746" max="9746" width="2.28515625" style="65" customWidth="1"/>
    <col min="9747" max="9747" width="26" style="65" customWidth="1"/>
    <col min="9748" max="9748" width="8" style="65" customWidth="1"/>
    <col min="9749" max="9749" width="1" style="65" customWidth="1"/>
    <col min="9750" max="9750" width="6.7109375" style="65" customWidth="1"/>
    <col min="9751" max="9751" width="1" style="65" customWidth="1"/>
    <col min="9752" max="9752" width="6.7109375" style="65" customWidth="1"/>
    <col min="9753" max="9753" width="1" style="65" customWidth="1"/>
    <col min="9754" max="9754" width="6.7109375" style="65" customWidth="1"/>
    <col min="9755" max="9755" width="1" style="65" customWidth="1"/>
    <col min="9756" max="9756" width="6.7109375" style="65" customWidth="1"/>
    <col min="9757" max="9757" width="1" style="65" customWidth="1"/>
    <col min="9758" max="9758" width="6.7109375" style="65" customWidth="1"/>
    <col min="9759" max="9759" width="1" style="65" customWidth="1"/>
    <col min="9760" max="9761" width="6.7109375" style="65" customWidth="1"/>
    <col min="9762" max="9984" width="11.42578125" style="65"/>
    <col min="9985" max="9987" width="0" style="65" hidden="1" customWidth="1"/>
    <col min="9988" max="9988" width="2.85546875" style="65" customWidth="1"/>
    <col min="9989" max="9989" width="6.5703125" style="65" customWidth="1"/>
    <col min="9990" max="9990" width="1.5703125" style="65" customWidth="1"/>
    <col min="9991" max="9991" width="59" style="65" customWidth="1"/>
    <col min="9992" max="9992" width="11.7109375" style="65" customWidth="1"/>
    <col min="9993" max="9993" width="10" style="65" bestFit="1" customWidth="1"/>
    <col min="9994" max="9994" width="11.28515625" style="65" bestFit="1" customWidth="1"/>
    <col min="9995" max="9996" width="11.28515625" style="65" customWidth="1"/>
    <col min="9997" max="9997" width="7.28515625" style="65" customWidth="1"/>
    <col min="9998" max="9999" width="11.42578125" style="65"/>
    <col min="10000" max="10000" width="4.7109375" style="65" customWidth="1"/>
    <col min="10001" max="10001" width="5" style="65" customWidth="1"/>
    <col min="10002" max="10002" width="2.28515625" style="65" customWidth="1"/>
    <col min="10003" max="10003" width="26" style="65" customWidth="1"/>
    <col min="10004" max="10004" width="8" style="65" customWidth="1"/>
    <col min="10005" max="10005" width="1" style="65" customWidth="1"/>
    <col min="10006" max="10006" width="6.7109375" style="65" customWidth="1"/>
    <col min="10007" max="10007" width="1" style="65" customWidth="1"/>
    <col min="10008" max="10008" width="6.7109375" style="65" customWidth="1"/>
    <col min="10009" max="10009" width="1" style="65" customWidth="1"/>
    <col min="10010" max="10010" width="6.7109375" style="65" customWidth="1"/>
    <col min="10011" max="10011" width="1" style="65" customWidth="1"/>
    <col min="10012" max="10012" width="6.7109375" style="65" customWidth="1"/>
    <col min="10013" max="10013" width="1" style="65" customWidth="1"/>
    <col min="10014" max="10014" width="6.7109375" style="65" customWidth="1"/>
    <col min="10015" max="10015" width="1" style="65" customWidth="1"/>
    <col min="10016" max="10017" width="6.7109375" style="65" customWidth="1"/>
    <col min="10018" max="10240" width="11.42578125" style="65"/>
    <col min="10241" max="10243" width="0" style="65" hidden="1" customWidth="1"/>
    <col min="10244" max="10244" width="2.85546875" style="65" customWidth="1"/>
    <col min="10245" max="10245" width="6.5703125" style="65" customWidth="1"/>
    <col min="10246" max="10246" width="1.5703125" style="65" customWidth="1"/>
    <col min="10247" max="10247" width="59" style="65" customWidth="1"/>
    <col min="10248" max="10248" width="11.7109375" style="65" customWidth="1"/>
    <col min="10249" max="10249" width="10" style="65" bestFit="1" customWidth="1"/>
    <col min="10250" max="10250" width="11.28515625" style="65" bestFit="1" customWidth="1"/>
    <col min="10251" max="10252" width="11.28515625" style="65" customWidth="1"/>
    <col min="10253" max="10253" width="7.28515625" style="65" customWidth="1"/>
    <col min="10254" max="10255" width="11.42578125" style="65"/>
    <col min="10256" max="10256" width="4.7109375" style="65" customWidth="1"/>
    <col min="10257" max="10257" width="5" style="65" customWidth="1"/>
    <col min="10258" max="10258" width="2.28515625" style="65" customWidth="1"/>
    <col min="10259" max="10259" width="26" style="65" customWidth="1"/>
    <col min="10260" max="10260" width="8" style="65" customWidth="1"/>
    <col min="10261" max="10261" width="1" style="65" customWidth="1"/>
    <col min="10262" max="10262" width="6.7109375" style="65" customWidth="1"/>
    <col min="10263" max="10263" width="1" style="65" customWidth="1"/>
    <col min="10264" max="10264" width="6.7109375" style="65" customWidth="1"/>
    <col min="10265" max="10265" width="1" style="65" customWidth="1"/>
    <col min="10266" max="10266" width="6.7109375" style="65" customWidth="1"/>
    <col min="10267" max="10267" width="1" style="65" customWidth="1"/>
    <col min="10268" max="10268" width="6.7109375" style="65" customWidth="1"/>
    <col min="10269" max="10269" width="1" style="65" customWidth="1"/>
    <col min="10270" max="10270" width="6.7109375" style="65" customWidth="1"/>
    <col min="10271" max="10271" width="1" style="65" customWidth="1"/>
    <col min="10272" max="10273" width="6.7109375" style="65" customWidth="1"/>
    <col min="10274" max="10496" width="11.42578125" style="65"/>
    <col min="10497" max="10499" width="0" style="65" hidden="1" customWidth="1"/>
    <col min="10500" max="10500" width="2.85546875" style="65" customWidth="1"/>
    <col min="10501" max="10501" width="6.5703125" style="65" customWidth="1"/>
    <col min="10502" max="10502" width="1.5703125" style="65" customWidth="1"/>
    <col min="10503" max="10503" width="59" style="65" customWidth="1"/>
    <col min="10504" max="10504" width="11.7109375" style="65" customWidth="1"/>
    <col min="10505" max="10505" width="10" style="65" bestFit="1" customWidth="1"/>
    <col min="10506" max="10506" width="11.28515625" style="65" bestFit="1" customWidth="1"/>
    <col min="10507" max="10508" width="11.28515625" style="65" customWidth="1"/>
    <col min="10509" max="10509" width="7.28515625" style="65" customWidth="1"/>
    <col min="10510" max="10511" width="11.42578125" style="65"/>
    <col min="10512" max="10512" width="4.7109375" style="65" customWidth="1"/>
    <col min="10513" max="10513" width="5" style="65" customWidth="1"/>
    <col min="10514" max="10514" width="2.28515625" style="65" customWidth="1"/>
    <col min="10515" max="10515" width="26" style="65" customWidth="1"/>
    <col min="10516" max="10516" width="8" style="65" customWidth="1"/>
    <col min="10517" max="10517" width="1" style="65" customWidth="1"/>
    <col min="10518" max="10518" width="6.7109375" style="65" customWidth="1"/>
    <col min="10519" max="10519" width="1" style="65" customWidth="1"/>
    <col min="10520" max="10520" width="6.7109375" style="65" customWidth="1"/>
    <col min="10521" max="10521" width="1" style="65" customWidth="1"/>
    <col min="10522" max="10522" width="6.7109375" style="65" customWidth="1"/>
    <col min="10523" max="10523" width="1" style="65" customWidth="1"/>
    <col min="10524" max="10524" width="6.7109375" style="65" customWidth="1"/>
    <col min="10525" max="10525" width="1" style="65" customWidth="1"/>
    <col min="10526" max="10526" width="6.7109375" style="65" customWidth="1"/>
    <col min="10527" max="10527" width="1" style="65" customWidth="1"/>
    <col min="10528" max="10529" width="6.7109375" style="65" customWidth="1"/>
    <col min="10530" max="10752" width="11.42578125" style="65"/>
    <col min="10753" max="10755" width="0" style="65" hidden="1" customWidth="1"/>
    <col min="10756" max="10756" width="2.85546875" style="65" customWidth="1"/>
    <col min="10757" max="10757" width="6.5703125" style="65" customWidth="1"/>
    <col min="10758" max="10758" width="1.5703125" style="65" customWidth="1"/>
    <col min="10759" max="10759" width="59" style="65" customWidth="1"/>
    <col min="10760" max="10760" width="11.7109375" style="65" customWidth="1"/>
    <col min="10761" max="10761" width="10" style="65" bestFit="1" customWidth="1"/>
    <col min="10762" max="10762" width="11.28515625" style="65" bestFit="1" customWidth="1"/>
    <col min="10763" max="10764" width="11.28515625" style="65" customWidth="1"/>
    <col min="10765" max="10765" width="7.28515625" style="65" customWidth="1"/>
    <col min="10766" max="10767" width="11.42578125" style="65"/>
    <col min="10768" max="10768" width="4.7109375" style="65" customWidth="1"/>
    <col min="10769" max="10769" width="5" style="65" customWidth="1"/>
    <col min="10770" max="10770" width="2.28515625" style="65" customWidth="1"/>
    <col min="10771" max="10771" width="26" style="65" customWidth="1"/>
    <col min="10772" max="10772" width="8" style="65" customWidth="1"/>
    <col min="10773" max="10773" width="1" style="65" customWidth="1"/>
    <col min="10774" max="10774" width="6.7109375" style="65" customWidth="1"/>
    <col min="10775" max="10775" width="1" style="65" customWidth="1"/>
    <col min="10776" max="10776" width="6.7109375" style="65" customWidth="1"/>
    <col min="10777" max="10777" width="1" style="65" customWidth="1"/>
    <col min="10778" max="10778" width="6.7109375" style="65" customWidth="1"/>
    <col min="10779" max="10779" width="1" style="65" customWidth="1"/>
    <col min="10780" max="10780" width="6.7109375" style="65" customWidth="1"/>
    <col min="10781" max="10781" width="1" style="65" customWidth="1"/>
    <col min="10782" max="10782" width="6.7109375" style="65" customWidth="1"/>
    <col min="10783" max="10783" width="1" style="65" customWidth="1"/>
    <col min="10784" max="10785" width="6.7109375" style="65" customWidth="1"/>
    <col min="10786" max="11008" width="11.42578125" style="65"/>
    <col min="11009" max="11011" width="0" style="65" hidden="1" customWidth="1"/>
    <col min="11012" max="11012" width="2.85546875" style="65" customWidth="1"/>
    <col min="11013" max="11013" width="6.5703125" style="65" customWidth="1"/>
    <col min="11014" max="11014" width="1.5703125" style="65" customWidth="1"/>
    <col min="11015" max="11015" width="59" style="65" customWidth="1"/>
    <col min="11016" max="11016" width="11.7109375" style="65" customWidth="1"/>
    <col min="11017" max="11017" width="10" style="65" bestFit="1" customWidth="1"/>
    <col min="11018" max="11018" width="11.28515625" style="65" bestFit="1" customWidth="1"/>
    <col min="11019" max="11020" width="11.28515625" style="65" customWidth="1"/>
    <col min="11021" max="11021" width="7.28515625" style="65" customWidth="1"/>
    <col min="11022" max="11023" width="11.42578125" style="65"/>
    <col min="11024" max="11024" width="4.7109375" style="65" customWidth="1"/>
    <col min="11025" max="11025" width="5" style="65" customWidth="1"/>
    <col min="11026" max="11026" width="2.28515625" style="65" customWidth="1"/>
    <col min="11027" max="11027" width="26" style="65" customWidth="1"/>
    <col min="11028" max="11028" width="8" style="65" customWidth="1"/>
    <col min="11029" max="11029" width="1" style="65" customWidth="1"/>
    <col min="11030" max="11030" width="6.7109375" style="65" customWidth="1"/>
    <col min="11031" max="11031" width="1" style="65" customWidth="1"/>
    <col min="11032" max="11032" width="6.7109375" style="65" customWidth="1"/>
    <col min="11033" max="11033" width="1" style="65" customWidth="1"/>
    <col min="11034" max="11034" width="6.7109375" style="65" customWidth="1"/>
    <col min="11035" max="11035" width="1" style="65" customWidth="1"/>
    <col min="11036" max="11036" width="6.7109375" style="65" customWidth="1"/>
    <col min="11037" max="11037" width="1" style="65" customWidth="1"/>
    <col min="11038" max="11038" width="6.7109375" style="65" customWidth="1"/>
    <col min="11039" max="11039" width="1" style="65" customWidth="1"/>
    <col min="11040" max="11041" width="6.7109375" style="65" customWidth="1"/>
    <col min="11042" max="11264" width="11.42578125" style="65"/>
    <col min="11265" max="11267" width="0" style="65" hidden="1" customWidth="1"/>
    <col min="11268" max="11268" width="2.85546875" style="65" customWidth="1"/>
    <col min="11269" max="11269" width="6.5703125" style="65" customWidth="1"/>
    <col min="11270" max="11270" width="1.5703125" style="65" customWidth="1"/>
    <col min="11271" max="11271" width="59" style="65" customWidth="1"/>
    <col min="11272" max="11272" width="11.7109375" style="65" customWidth="1"/>
    <col min="11273" max="11273" width="10" style="65" bestFit="1" customWidth="1"/>
    <col min="11274" max="11274" width="11.28515625" style="65" bestFit="1" customWidth="1"/>
    <col min="11275" max="11276" width="11.28515625" style="65" customWidth="1"/>
    <col min="11277" max="11277" width="7.28515625" style="65" customWidth="1"/>
    <col min="11278" max="11279" width="11.42578125" style="65"/>
    <col min="11280" max="11280" width="4.7109375" style="65" customWidth="1"/>
    <col min="11281" max="11281" width="5" style="65" customWidth="1"/>
    <col min="11282" max="11282" width="2.28515625" style="65" customWidth="1"/>
    <col min="11283" max="11283" width="26" style="65" customWidth="1"/>
    <col min="11284" max="11284" width="8" style="65" customWidth="1"/>
    <col min="11285" max="11285" width="1" style="65" customWidth="1"/>
    <col min="11286" max="11286" width="6.7109375" style="65" customWidth="1"/>
    <col min="11287" max="11287" width="1" style="65" customWidth="1"/>
    <col min="11288" max="11288" width="6.7109375" style="65" customWidth="1"/>
    <col min="11289" max="11289" width="1" style="65" customWidth="1"/>
    <col min="11290" max="11290" width="6.7109375" style="65" customWidth="1"/>
    <col min="11291" max="11291" width="1" style="65" customWidth="1"/>
    <col min="11292" max="11292" width="6.7109375" style="65" customWidth="1"/>
    <col min="11293" max="11293" width="1" style="65" customWidth="1"/>
    <col min="11294" max="11294" width="6.7109375" style="65" customWidth="1"/>
    <col min="11295" max="11295" width="1" style="65" customWidth="1"/>
    <col min="11296" max="11297" width="6.7109375" style="65" customWidth="1"/>
    <col min="11298" max="11520" width="11.42578125" style="65"/>
    <col min="11521" max="11523" width="0" style="65" hidden="1" customWidth="1"/>
    <col min="11524" max="11524" width="2.85546875" style="65" customWidth="1"/>
    <col min="11525" max="11525" width="6.5703125" style="65" customWidth="1"/>
    <col min="11526" max="11526" width="1.5703125" style="65" customWidth="1"/>
    <col min="11527" max="11527" width="59" style="65" customWidth="1"/>
    <col min="11528" max="11528" width="11.7109375" style="65" customWidth="1"/>
    <col min="11529" max="11529" width="10" style="65" bestFit="1" customWidth="1"/>
    <col min="11530" max="11530" width="11.28515625" style="65" bestFit="1" customWidth="1"/>
    <col min="11531" max="11532" width="11.28515625" style="65" customWidth="1"/>
    <col min="11533" max="11533" width="7.28515625" style="65" customWidth="1"/>
    <col min="11534" max="11535" width="11.42578125" style="65"/>
    <col min="11536" max="11536" width="4.7109375" style="65" customWidth="1"/>
    <col min="11537" max="11537" width="5" style="65" customWidth="1"/>
    <col min="11538" max="11538" width="2.28515625" style="65" customWidth="1"/>
    <col min="11539" max="11539" width="26" style="65" customWidth="1"/>
    <col min="11540" max="11540" width="8" style="65" customWidth="1"/>
    <col min="11541" max="11541" width="1" style="65" customWidth="1"/>
    <col min="11542" max="11542" width="6.7109375" style="65" customWidth="1"/>
    <col min="11543" max="11543" width="1" style="65" customWidth="1"/>
    <col min="11544" max="11544" width="6.7109375" style="65" customWidth="1"/>
    <col min="11545" max="11545" width="1" style="65" customWidth="1"/>
    <col min="11546" max="11546" width="6.7109375" style="65" customWidth="1"/>
    <col min="11547" max="11547" width="1" style="65" customWidth="1"/>
    <col min="11548" max="11548" width="6.7109375" style="65" customWidth="1"/>
    <col min="11549" max="11549" width="1" style="65" customWidth="1"/>
    <col min="11550" max="11550" width="6.7109375" style="65" customWidth="1"/>
    <col min="11551" max="11551" width="1" style="65" customWidth="1"/>
    <col min="11552" max="11553" width="6.7109375" style="65" customWidth="1"/>
    <col min="11554" max="11776" width="11.42578125" style="65"/>
    <col min="11777" max="11779" width="0" style="65" hidden="1" customWidth="1"/>
    <col min="11780" max="11780" width="2.85546875" style="65" customWidth="1"/>
    <col min="11781" max="11781" width="6.5703125" style="65" customWidth="1"/>
    <col min="11782" max="11782" width="1.5703125" style="65" customWidth="1"/>
    <col min="11783" max="11783" width="59" style="65" customWidth="1"/>
    <col min="11784" max="11784" width="11.7109375" style="65" customWidth="1"/>
    <col min="11785" max="11785" width="10" style="65" bestFit="1" customWidth="1"/>
    <col min="11786" max="11786" width="11.28515625" style="65" bestFit="1" customWidth="1"/>
    <col min="11787" max="11788" width="11.28515625" style="65" customWidth="1"/>
    <col min="11789" max="11789" width="7.28515625" style="65" customWidth="1"/>
    <col min="11790" max="11791" width="11.42578125" style="65"/>
    <col min="11792" max="11792" width="4.7109375" style="65" customWidth="1"/>
    <col min="11793" max="11793" width="5" style="65" customWidth="1"/>
    <col min="11794" max="11794" width="2.28515625" style="65" customWidth="1"/>
    <col min="11795" max="11795" width="26" style="65" customWidth="1"/>
    <col min="11796" max="11796" width="8" style="65" customWidth="1"/>
    <col min="11797" max="11797" width="1" style="65" customWidth="1"/>
    <col min="11798" max="11798" width="6.7109375" style="65" customWidth="1"/>
    <col min="11799" max="11799" width="1" style="65" customWidth="1"/>
    <col min="11800" max="11800" width="6.7109375" style="65" customWidth="1"/>
    <col min="11801" max="11801" width="1" style="65" customWidth="1"/>
    <col min="11802" max="11802" width="6.7109375" style="65" customWidth="1"/>
    <col min="11803" max="11803" width="1" style="65" customWidth="1"/>
    <col min="11804" max="11804" width="6.7109375" style="65" customWidth="1"/>
    <col min="11805" max="11805" width="1" style="65" customWidth="1"/>
    <col min="11806" max="11806" width="6.7109375" style="65" customWidth="1"/>
    <col min="11807" max="11807" width="1" style="65" customWidth="1"/>
    <col min="11808" max="11809" width="6.7109375" style="65" customWidth="1"/>
    <col min="11810" max="12032" width="11.42578125" style="65"/>
    <col min="12033" max="12035" width="0" style="65" hidden="1" customWidth="1"/>
    <col min="12036" max="12036" width="2.85546875" style="65" customWidth="1"/>
    <col min="12037" max="12037" width="6.5703125" style="65" customWidth="1"/>
    <col min="12038" max="12038" width="1.5703125" style="65" customWidth="1"/>
    <col min="12039" max="12039" width="59" style="65" customWidth="1"/>
    <col min="12040" max="12040" width="11.7109375" style="65" customWidth="1"/>
    <col min="12041" max="12041" width="10" style="65" bestFit="1" customWidth="1"/>
    <col min="12042" max="12042" width="11.28515625" style="65" bestFit="1" customWidth="1"/>
    <col min="12043" max="12044" width="11.28515625" style="65" customWidth="1"/>
    <col min="12045" max="12045" width="7.28515625" style="65" customWidth="1"/>
    <col min="12046" max="12047" width="11.42578125" style="65"/>
    <col min="12048" max="12048" width="4.7109375" style="65" customWidth="1"/>
    <col min="12049" max="12049" width="5" style="65" customWidth="1"/>
    <col min="12050" max="12050" width="2.28515625" style="65" customWidth="1"/>
    <col min="12051" max="12051" width="26" style="65" customWidth="1"/>
    <col min="12052" max="12052" width="8" style="65" customWidth="1"/>
    <col min="12053" max="12053" width="1" style="65" customWidth="1"/>
    <col min="12054" max="12054" width="6.7109375" style="65" customWidth="1"/>
    <col min="12055" max="12055" width="1" style="65" customWidth="1"/>
    <col min="12056" max="12056" width="6.7109375" style="65" customWidth="1"/>
    <col min="12057" max="12057" width="1" style="65" customWidth="1"/>
    <col min="12058" max="12058" width="6.7109375" style="65" customWidth="1"/>
    <col min="12059" max="12059" width="1" style="65" customWidth="1"/>
    <col min="12060" max="12060" width="6.7109375" style="65" customWidth="1"/>
    <col min="12061" max="12061" width="1" style="65" customWidth="1"/>
    <col min="12062" max="12062" width="6.7109375" style="65" customWidth="1"/>
    <col min="12063" max="12063" width="1" style="65" customWidth="1"/>
    <col min="12064" max="12065" width="6.7109375" style="65" customWidth="1"/>
    <col min="12066" max="12288" width="11.42578125" style="65"/>
    <col min="12289" max="12291" width="0" style="65" hidden="1" customWidth="1"/>
    <col min="12292" max="12292" width="2.85546875" style="65" customWidth="1"/>
    <col min="12293" max="12293" width="6.5703125" style="65" customWidth="1"/>
    <col min="12294" max="12294" width="1.5703125" style="65" customWidth="1"/>
    <col min="12295" max="12295" width="59" style="65" customWidth="1"/>
    <col min="12296" max="12296" width="11.7109375" style="65" customWidth="1"/>
    <col min="12297" max="12297" width="10" style="65" bestFit="1" customWidth="1"/>
    <col min="12298" max="12298" width="11.28515625" style="65" bestFit="1" customWidth="1"/>
    <col min="12299" max="12300" width="11.28515625" style="65" customWidth="1"/>
    <col min="12301" max="12301" width="7.28515625" style="65" customWidth="1"/>
    <col min="12302" max="12303" width="11.42578125" style="65"/>
    <col min="12304" max="12304" width="4.7109375" style="65" customWidth="1"/>
    <col min="12305" max="12305" width="5" style="65" customWidth="1"/>
    <col min="12306" max="12306" width="2.28515625" style="65" customWidth="1"/>
    <col min="12307" max="12307" width="26" style="65" customWidth="1"/>
    <col min="12308" max="12308" width="8" style="65" customWidth="1"/>
    <col min="12309" max="12309" width="1" style="65" customWidth="1"/>
    <col min="12310" max="12310" width="6.7109375" style="65" customWidth="1"/>
    <col min="12311" max="12311" width="1" style="65" customWidth="1"/>
    <col min="12312" max="12312" width="6.7109375" style="65" customWidth="1"/>
    <col min="12313" max="12313" width="1" style="65" customWidth="1"/>
    <col min="12314" max="12314" width="6.7109375" style="65" customWidth="1"/>
    <col min="12315" max="12315" width="1" style="65" customWidth="1"/>
    <col min="12316" max="12316" width="6.7109375" style="65" customWidth="1"/>
    <col min="12317" max="12317" width="1" style="65" customWidth="1"/>
    <col min="12318" max="12318" width="6.7109375" style="65" customWidth="1"/>
    <col min="12319" max="12319" width="1" style="65" customWidth="1"/>
    <col min="12320" max="12321" width="6.7109375" style="65" customWidth="1"/>
    <col min="12322" max="12544" width="11.42578125" style="65"/>
    <col min="12545" max="12547" width="0" style="65" hidden="1" customWidth="1"/>
    <col min="12548" max="12548" width="2.85546875" style="65" customWidth="1"/>
    <col min="12549" max="12549" width="6.5703125" style="65" customWidth="1"/>
    <col min="12550" max="12550" width="1.5703125" style="65" customWidth="1"/>
    <col min="12551" max="12551" width="59" style="65" customWidth="1"/>
    <col min="12552" max="12552" width="11.7109375" style="65" customWidth="1"/>
    <col min="12553" max="12553" width="10" style="65" bestFit="1" customWidth="1"/>
    <col min="12554" max="12554" width="11.28515625" style="65" bestFit="1" customWidth="1"/>
    <col min="12555" max="12556" width="11.28515625" style="65" customWidth="1"/>
    <col min="12557" max="12557" width="7.28515625" style="65" customWidth="1"/>
    <col min="12558" max="12559" width="11.42578125" style="65"/>
    <col min="12560" max="12560" width="4.7109375" style="65" customWidth="1"/>
    <col min="12561" max="12561" width="5" style="65" customWidth="1"/>
    <col min="12562" max="12562" width="2.28515625" style="65" customWidth="1"/>
    <col min="12563" max="12563" width="26" style="65" customWidth="1"/>
    <col min="12564" max="12564" width="8" style="65" customWidth="1"/>
    <col min="12565" max="12565" width="1" style="65" customWidth="1"/>
    <col min="12566" max="12566" width="6.7109375" style="65" customWidth="1"/>
    <col min="12567" max="12567" width="1" style="65" customWidth="1"/>
    <col min="12568" max="12568" width="6.7109375" style="65" customWidth="1"/>
    <col min="12569" max="12569" width="1" style="65" customWidth="1"/>
    <col min="12570" max="12570" width="6.7109375" style="65" customWidth="1"/>
    <col min="12571" max="12571" width="1" style="65" customWidth="1"/>
    <col min="12572" max="12572" width="6.7109375" style="65" customWidth="1"/>
    <col min="12573" max="12573" width="1" style="65" customWidth="1"/>
    <col min="12574" max="12574" width="6.7109375" style="65" customWidth="1"/>
    <col min="12575" max="12575" width="1" style="65" customWidth="1"/>
    <col min="12576" max="12577" width="6.7109375" style="65" customWidth="1"/>
    <col min="12578" max="12800" width="11.42578125" style="65"/>
    <col min="12801" max="12803" width="0" style="65" hidden="1" customWidth="1"/>
    <col min="12804" max="12804" width="2.85546875" style="65" customWidth="1"/>
    <col min="12805" max="12805" width="6.5703125" style="65" customWidth="1"/>
    <col min="12806" max="12806" width="1.5703125" style="65" customWidth="1"/>
    <col min="12807" max="12807" width="59" style="65" customWidth="1"/>
    <col min="12808" max="12808" width="11.7109375" style="65" customWidth="1"/>
    <col min="12809" max="12809" width="10" style="65" bestFit="1" customWidth="1"/>
    <col min="12810" max="12810" width="11.28515625" style="65" bestFit="1" customWidth="1"/>
    <col min="12811" max="12812" width="11.28515625" style="65" customWidth="1"/>
    <col min="12813" max="12813" width="7.28515625" style="65" customWidth="1"/>
    <col min="12814" max="12815" width="11.42578125" style="65"/>
    <col min="12816" max="12816" width="4.7109375" style="65" customWidth="1"/>
    <col min="12817" max="12817" width="5" style="65" customWidth="1"/>
    <col min="12818" max="12818" width="2.28515625" style="65" customWidth="1"/>
    <col min="12819" max="12819" width="26" style="65" customWidth="1"/>
    <col min="12820" max="12820" width="8" style="65" customWidth="1"/>
    <col min="12821" max="12821" width="1" style="65" customWidth="1"/>
    <col min="12822" max="12822" width="6.7109375" style="65" customWidth="1"/>
    <col min="12823" max="12823" width="1" style="65" customWidth="1"/>
    <col min="12824" max="12824" width="6.7109375" style="65" customWidth="1"/>
    <col min="12825" max="12825" width="1" style="65" customWidth="1"/>
    <col min="12826" max="12826" width="6.7109375" style="65" customWidth="1"/>
    <col min="12827" max="12827" width="1" style="65" customWidth="1"/>
    <col min="12828" max="12828" width="6.7109375" style="65" customWidth="1"/>
    <col min="12829" max="12829" width="1" style="65" customWidth="1"/>
    <col min="12830" max="12830" width="6.7109375" style="65" customWidth="1"/>
    <col min="12831" max="12831" width="1" style="65" customWidth="1"/>
    <col min="12832" max="12833" width="6.7109375" style="65" customWidth="1"/>
    <col min="12834" max="13056" width="11.42578125" style="65"/>
    <col min="13057" max="13059" width="0" style="65" hidden="1" customWidth="1"/>
    <col min="13060" max="13060" width="2.85546875" style="65" customWidth="1"/>
    <col min="13061" max="13061" width="6.5703125" style="65" customWidth="1"/>
    <col min="13062" max="13062" width="1.5703125" style="65" customWidth="1"/>
    <col min="13063" max="13063" width="59" style="65" customWidth="1"/>
    <col min="13064" max="13064" width="11.7109375" style="65" customWidth="1"/>
    <col min="13065" max="13065" width="10" style="65" bestFit="1" customWidth="1"/>
    <col min="13066" max="13066" width="11.28515625" style="65" bestFit="1" customWidth="1"/>
    <col min="13067" max="13068" width="11.28515625" style="65" customWidth="1"/>
    <col min="13069" max="13069" width="7.28515625" style="65" customWidth="1"/>
    <col min="13070" max="13071" width="11.42578125" style="65"/>
    <col min="13072" max="13072" width="4.7109375" style="65" customWidth="1"/>
    <col min="13073" max="13073" width="5" style="65" customWidth="1"/>
    <col min="13074" max="13074" width="2.28515625" style="65" customWidth="1"/>
    <col min="13075" max="13075" width="26" style="65" customWidth="1"/>
    <col min="13076" max="13076" width="8" style="65" customWidth="1"/>
    <col min="13077" max="13077" width="1" style="65" customWidth="1"/>
    <col min="13078" max="13078" width="6.7109375" style="65" customWidth="1"/>
    <col min="13079" max="13079" width="1" style="65" customWidth="1"/>
    <col min="13080" max="13080" width="6.7109375" style="65" customWidth="1"/>
    <col min="13081" max="13081" width="1" style="65" customWidth="1"/>
    <col min="13082" max="13082" width="6.7109375" style="65" customWidth="1"/>
    <col min="13083" max="13083" width="1" style="65" customWidth="1"/>
    <col min="13084" max="13084" width="6.7109375" style="65" customWidth="1"/>
    <col min="13085" max="13085" width="1" style="65" customWidth="1"/>
    <col min="13086" max="13086" width="6.7109375" style="65" customWidth="1"/>
    <col min="13087" max="13087" width="1" style="65" customWidth="1"/>
    <col min="13088" max="13089" width="6.7109375" style="65" customWidth="1"/>
    <col min="13090" max="13312" width="11.42578125" style="65"/>
    <col min="13313" max="13315" width="0" style="65" hidden="1" customWidth="1"/>
    <col min="13316" max="13316" width="2.85546875" style="65" customWidth="1"/>
    <col min="13317" max="13317" width="6.5703125" style="65" customWidth="1"/>
    <col min="13318" max="13318" width="1.5703125" style="65" customWidth="1"/>
    <col min="13319" max="13319" width="59" style="65" customWidth="1"/>
    <col min="13320" max="13320" width="11.7109375" style="65" customWidth="1"/>
    <col min="13321" max="13321" width="10" style="65" bestFit="1" customWidth="1"/>
    <col min="13322" max="13322" width="11.28515625" style="65" bestFit="1" customWidth="1"/>
    <col min="13323" max="13324" width="11.28515625" style="65" customWidth="1"/>
    <col min="13325" max="13325" width="7.28515625" style="65" customWidth="1"/>
    <col min="13326" max="13327" width="11.42578125" style="65"/>
    <col min="13328" max="13328" width="4.7109375" style="65" customWidth="1"/>
    <col min="13329" max="13329" width="5" style="65" customWidth="1"/>
    <col min="13330" max="13330" width="2.28515625" style="65" customWidth="1"/>
    <col min="13331" max="13331" width="26" style="65" customWidth="1"/>
    <col min="13332" max="13332" width="8" style="65" customWidth="1"/>
    <col min="13333" max="13333" width="1" style="65" customWidth="1"/>
    <col min="13334" max="13334" width="6.7109375" style="65" customWidth="1"/>
    <col min="13335" max="13335" width="1" style="65" customWidth="1"/>
    <col min="13336" max="13336" width="6.7109375" style="65" customWidth="1"/>
    <col min="13337" max="13337" width="1" style="65" customWidth="1"/>
    <col min="13338" max="13338" width="6.7109375" style="65" customWidth="1"/>
    <col min="13339" max="13339" width="1" style="65" customWidth="1"/>
    <col min="13340" max="13340" width="6.7109375" style="65" customWidth="1"/>
    <col min="13341" max="13341" width="1" style="65" customWidth="1"/>
    <col min="13342" max="13342" width="6.7109375" style="65" customWidth="1"/>
    <col min="13343" max="13343" width="1" style="65" customWidth="1"/>
    <col min="13344" max="13345" width="6.7109375" style="65" customWidth="1"/>
    <col min="13346" max="13568" width="11.42578125" style="65"/>
    <col min="13569" max="13571" width="0" style="65" hidden="1" customWidth="1"/>
    <col min="13572" max="13572" width="2.85546875" style="65" customWidth="1"/>
    <col min="13573" max="13573" width="6.5703125" style="65" customWidth="1"/>
    <col min="13574" max="13574" width="1.5703125" style="65" customWidth="1"/>
    <col min="13575" max="13575" width="59" style="65" customWidth="1"/>
    <col min="13576" max="13576" width="11.7109375" style="65" customWidth="1"/>
    <col min="13577" max="13577" width="10" style="65" bestFit="1" customWidth="1"/>
    <col min="13578" max="13578" width="11.28515625" style="65" bestFit="1" customWidth="1"/>
    <col min="13579" max="13580" width="11.28515625" style="65" customWidth="1"/>
    <col min="13581" max="13581" width="7.28515625" style="65" customWidth="1"/>
    <col min="13582" max="13583" width="11.42578125" style="65"/>
    <col min="13584" max="13584" width="4.7109375" style="65" customWidth="1"/>
    <col min="13585" max="13585" width="5" style="65" customWidth="1"/>
    <col min="13586" max="13586" width="2.28515625" style="65" customWidth="1"/>
    <col min="13587" max="13587" width="26" style="65" customWidth="1"/>
    <col min="13588" max="13588" width="8" style="65" customWidth="1"/>
    <col min="13589" max="13589" width="1" style="65" customWidth="1"/>
    <col min="13590" max="13590" width="6.7109375" style="65" customWidth="1"/>
    <col min="13591" max="13591" width="1" style="65" customWidth="1"/>
    <col min="13592" max="13592" width="6.7109375" style="65" customWidth="1"/>
    <col min="13593" max="13593" width="1" style="65" customWidth="1"/>
    <col min="13594" max="13594" width="6.7109375" style="65" customWidth="1"/>
    <col min="13595" max="13595" width="1" style="65" customWidth="1"/>
    <col min="13596" max="13596" width="6.7109375" style="65" customWidth="1"/>
    <col min="13597" max="13597" width="1" style="65" customWidth="1"/>
    <col min="13598" max="13598" width="6.7109375" style="65" customWidth="1"/>
    <col min="13599" max="13599" width="1" style="65" customWidth="1"/>
    <col min="13600" max="13601" width="6.7109375" style="65" customWidth="1"/>
    <col min="13602" max="13824" width="11.42578125" style="65"/>
    <col min="13825" max="13827" width="0" style="65" hidden="1" customWidth="1"/>
    <col min="13828" max="13828" width="2.85546875" style="65" customWidth="1"/>
    <col min="13829" max="13829" width="6.5703125" style="65" customWidth="1"/>
    <col min="13830" max="13830" width="1.5703125" style="65" customWidth="1"/>
    <col min="13831" max="13831" width="59" style="65" customWidth="1"/>
    <col min="13832" max="13832" width="11.7109375" style="65" customWidth="1"/>
    <col min="13833" max="13833" width="10" style="65" bestFit="1" customWidth="1"/>
    <col min="13834" max="13834" width="11.28515625" style="65" bestFit="1" customWidth="1"/>
    <col min="13835" max="13836" width="11.28515625" style="65" customWidth="1"/>
    <col min="13837" max="13837" width="7.28515625" style="65" customWidth="1"/>
    <col min="13838" max="13839" width="11.42578125" style="65"/>
    <col min="13840" max="13840" width="4.7109375" style="65" customWidth="1"/>
    <col min="13841" max="13841" width="5" style="65" customWidth="1"/>
    <col min="13842" max="13842" width="2.28515625" style="65" customWidth="1"/>
    <col min="13843" max="13843" width="26" style="65" customWidth="1"/>
    <col min="13844" max="13844" width="8" style="65" customWidth="1"/>
    <col min="13845" max="13845" width="1" style="65" customWidth="1"/>
    <col min="13846" max="13846" width="6.7109375" style="65" customWidth="1"/>
    <col min="13847" max="13847" width="1" style="65" customWidth="1"/>
    <col min="13848" max="13848" width="6.7109375" style="65" customWidth="1"/>
    <col min="13849" max="13849" width="1" style="65" customWidth="1"/>
    <col min="13850" max="13850" width="6.7109375" style="65" customWidth="1"/>
    <col min="13851" max="13851" width="1" style="65" customWidth="1"/>
    <col min="13852" max="13852" width="6.7109375" style="65" customWidth="1"/>
    <col min="13853" max="13853" width="1" style="65" customWidth="1"/>
    <col min="13854" max="13854" width="6.7109375" style="65" customWidth="1"/>
    <col min="13855" max="13855" width="1" style="65" customWidth="1"/>
    <col min="13856" max="13857" width="6.7109375" style="65" customWidth="1"/>
    <col min="13858" max="14080" width="11.42578125" style="65"/>
    <col min="14081" max="14083" width="0" style="65" hidden="1" customWidth="1"/>
    <col min="14084" max="14084" width="2.85546875" style="65" customWidth="1"/>
    <col min="14085" max="14085" width="6.5703125" style="65" customWidth="1"/>
    <col min="14086" max="14086" width="1.5703125" style="65" customWidth="1"/>
    <col min="14087" max="14087" width="59" style="65" customWidth="1"/>
    <col min="14088" max="14088" width="11.7109375" style="65" customWidth="1"/>
    <col min="14089" max="14089" width="10" style="65" bestFit="1" customWidth="1"/>
    <col min="14090" max="14090" width="11.28515625" style="65" bestFit="1" customWidth="1"/>
    <col min="14091" max="14092" width="11.28515625" style="65" customWidth="1"/>
    <col min="14093" max="14093" width="7.28515625" style="65" customWidth="1"/>
    <col min="14094" max="14095" width="11.42578125" style="65"/>
    <col min="14096" max="14096" width="4.7109375" style="65" customWidth="1"/>
    <col min="14097" max="14097" width="5" style="65" customWidth="1"/>
    <col min="14098" max="14098" width="2.28515625" style="65" customWidth="1"/>
    <col min="14099" max="14099" width="26" style="65" customWidth="1"/>
    <col min="14100" max="14100" width="8" style="65" customWidth="1"/>
    <col min="14101" max="14101" width="1" style="65" customWidth="1"/>
    <col min="14102" max="14102" width="6.7109375" style="65" customWidth="1"/>
    <col min="14103" max="14103" width="1" style="65" customWidth="1"/>
    <col min="14104" max="14104" width="6.7109375" style="65" customWidth="1"/>
    <col min="14105" max="14105" width="1" style="65" customWidth="1"/>
    <col min="14106" max="14106" width="6.7109375" style="65" customWidth="1"/>
    <col min="14107" max="14107" width="1" style="65" customWidth="1"/>
    <col min="14108" max="14108" width="6.7109375" style="65" customWidth="1"/>
    <col min="14109" max="14109" width="1" style="65" customWidth="1"/>
    <col min="14110" max="14110" width="6.7109375" style="65" customWidth="1"/>
    <col min="14111" max="14111" width="1" style="65" customWidth="1"/>
    <col min="14112" max="14113" width="6.7109375" style="65" customWidth="1"/>
    <col min="14114" max="14336" width="11.42578125" style="65"/>
    <col min="14337" max="14339" width="0" style="65" hidden="1" customWidth="1"/>
    <col min="14340" max="14340" width="2.85546875" style="65" customWidth="1"/>
    <col min="14341" max="14341" width="6.5703125" style="65" customWidth="1"/>
    <col min="14342" max="14342" width="1.5703125" style="65" customWidth="1"/>
    <col min="14343" max="14343" width="59" style="65" customWidth="1"/>
    <col min="14344" max="14344" width="11.7109375" style="65" customWidth="1"/>
    <col min="14345" max="14345" width="10" style="65" bestFit="1" customWidth="1"/>
    <col min="14346" max="14346" width="11.28515625" style="65" bestFit="1" customWidth="1"/>
    <col min="14347" max="14348" width="11.28515625" style="65" customWidth="1"/>
    <col min="14349" max="14349" width="7.28515625" style="65" customWidth="1"/>
    <col min="14350" max="14351" width="11.42578125" style="65"/>
    <col min="14352" max="14352" width="4.7109375" style="65" customWidth="1"/>
    <col min="14353" max="14353" width="5" style="65" customWidth="1"/>
    <col min="14354" max="14354" width="2.28515625" style="65" customWidth="1"/>
    <col min="14355" max="14355" width="26" style="65" customWidth="1"/>
    <col min="14356" max="14356" width="8" style="65" customWidth="1"/>
    <col min="14357" max="14357" width="1" style="65" customWidth="1"/>
    <col min="14358" max="14358" width="6.7109375" style="65" customWidth="1"/>
    <col min="14359" max="14359" width="1" style="65" customWidth="1"/>
    <col min="14360" max="14360" width="6.7109375" style="65" customWidth="1"/>
    <col min="14361" max="14361" width="1" style="65" customWidth="1"/>
    <col min="14362" max="14362" width="6.7109375" style="65" customWidth="1"/>
    <col min="14363" max="14363" width="1" style="65" customWidth="1"/>
    <col min="14364" max="14364" width="6.7109375" style="65" customWidth="1"/>
    <col min="14365" max="14365" width="1" style="65" customWidth="1"/>
    <col min="14366" max="14366" width="6.7109375" style="65" customWidth="1"/>
    <col min="14367" max="14367" width="1" style="65" customWidth="1"/>
    <col min="14368" max="14369" width="6.7109375" style="65" customWidth="1"/>
    <col min="14370" max="14592" width="11.42578125" style="65"/>
    <col min="14593" max="14595" width="0" style="65" hidden="1" customWidth="1"/>
    <col min="14596" max="14596" width="2.85546875" style="65" customWidth="1"/>
    <col min="14597" max="14597" width="6.5703125" style="65" customWidth="1"/>
    <col min="14598" max="14598" width="1.5703125" style="65" customWidth="1"/>
    <col min="14599" max="14599" width="59" style="65" customWidth="1"/>
    <col min="14600" max="14600" width="11.7109375" style="65" customWidth="1"/>
    <col min="14601" max="14601" width="10" style="65" bestFit="1" customWidth="1"/>
    <col min="14602" max="14602" width="11.28515625" style="65" bestFit="1" customWidth="1"/>
    <col min="14603" max="14604" width="11.28515625" style="65" customWidth="1"/>
    <col min="14605" max="14605" width="7.28515625" style="65" customWidth="1"/>
    <col min="14606" max="14607" width="11.42578125" style="65"/>
    <col min="14608" max="14608" width="4.7109375" style="65" customWidth="1"/>
    <col min="14609" max="14609" width="5" style="65" customWidth="1"/>
    <col min="14610" max="14610" width="2.28515625" style="65" customWidth="1"/>
    <col min="14611" max="14611" width="26" style="65" customWidth="1"/>
    <col min="14612" max="14612" width="8" style="65" customWidth="1"/>
    <col min="14613" max="14613" width="1" style="65" customWidth="1"/>
    <col min="14614" max="14614" width="6.7109375" style="65" customWidth="1"/>
    <col min="14615" max="14615" width="1" style="65" customWidth="1"/>
    <col min="14616" max="14616" width="6.7109375" style="65" customWidth="1"/>
    <col min="14617" max="14617" width="1" style="65" customWidth="1"/>
    <col min="14618" max="14618" width="6.7109375" style="65" customWidth="1"/>
    <col min="14619" max="14619" width="1" style="65" customWidth="1"/>
    <col min="14620" max="14620" width="6.7109375" style="65" customWidth="1"/>
    <col min="14621" max="14621" width="1" style="65" customWidth="1"/>
    <col min="14622" max="14622" width="6.7109375" style="65" customWidth="1"/>
    <col min="14623" max="14623" width="1" style="65" customWidth="1"/>
    <col min="14624" max="14625" width="6.7109375" style="65" customWidth="1"/>
    <col min="14626" max="14848" width="11.42578125" style="65"/>
    <col min="14849" max="14851" width="0" style="65" hidden="1" customWidth="1"/>
    <col min="14852" max="14852" width="2.85546875" style="65" customWidth="1"/>
    <col min="14853" max="14853" width="6.5703125" style="65" customWidth="1"/>
    <col min="14854" max="14854" width="1.5703125" style="65" customWidth="1"/>
    <col min="14855" max="14855" width="59" style="65" customWidth="1"/>
    <col min="14856" max="14856" width="11.7109375" style="65" customWidth="1"/>
    <col min="14857" max="14857" width="10" style="65" bestFit="1" customWidth="1"/>
    <col min="14858" max="14858" width="11.28515625" style="65" bestFit="1" customWidth="1"/>
    <col min="14859" max="14860" width="11.28515625" style="65" customWidth="1"/>
    <col min="14861" max="14861" width="7.28515625" style="65" customWidth="1"/>
    <col min="14862" max="14863" width="11.42578125" style="65"/>
    <col min="14864" max="14864" width="4.7109375" style="65" customWidth="1"/>
    <col min="14865" max="14865" width="5" style="65" customWidth="1"/>
    <col min="14866" max="14866" width="2.28515625" style="65" customWidth="1"/>
    <col min="14867" max="14867" width="26" style="65" customWidth="1"/>
    <col min="14868" max="14868" width="8" style="65" customWidth="1"/>
    <col min="14869" max="14869" width="1" style="65" customWidth="1"/>
    <col min="14870" max="14870" width="6.7109375" style="65" customWidth="1"/>
    <col min="14871" max="14871" width="1" style="65" customWidth="1"/>
    <col min="14872" max="14872" width="6.7109375" style="65" customWidth="1"/>
    <col min="14873" max="14873" width="1" style="65" customWidth="1"/>
    <col min="14874" max="14874" width="6.7109375" style="65" customWidth="1"/>
    <col min="14875" max="14875" width="1" style="65" customWidth="1"/>
    <col min="14876" max="14876" width="6.7109375" style="65" customWidth="1"/>
    <col min="14877" max="14877" width="1" style="65" customWidth="1"/>
    <col min="14878" max="14878" width="6.7109375" style="65" customWidth="1"/>
    <col min="14879" max="14879" width="1" style="65" customWidth="1"/>
    <col min="14880" max="14881" width="6.7109375" style="65" customWidth="1"/>
    <col min="14882" max="15104" width="11.42578125" style="65"/>
    <col min="15105" max="15107" width="0" style="65" hidden="1" customWidth="1"/>
    <col min="15108" max="15108" width="2.85546875" style="65" customWidth="1"/>
    <col min="15109" max="15109" width="6.5703125" style="65" customWidth="1"/>
    <col min="15110" max="15110" width="1.5703125" style="65" customWidth="1"/>
    <col min="15111" max="15111" width="59" style="65" customWidth="1"/>
    <col min="15112" max="15112" width="11.7109375" style="65" customWidth="1"/>
    <col min="15113" max="15113" width="10" style="65" bestFit="1" customWidth="1"/>
    <col min="15114" max="15114" width="11.28515625" style="65" bestFit="1" customWidth="1"/>
    <col min="15115" max="15116" width="11.28515625" style="65" customWidth="1"/>
    <col min="15117" max="15117" width="7.28515625" style="65" customWidth="1"/>
    <col min="15118" max="15119" width="11.42578125" style="65"/>
    <col min="15120" max="15120" width="4.7109375" style="65" customWidth="1"/>
    <col min="15121" max="15121" width="5" style="65" customWidth="1"/>
    <col min="15122" max="15122" width="2.28515625" style="65" customWidth="1"/>
    <col min="15123" max="15123" width="26" style="65" customWidth="1"/>
    <col min="15124" max="15124" width="8" style="65" customWidth="1"/>
    <col min="15125" max="15125" width="1" style="65" customWidth="1"/>
    <col min="15126" max="15126" width="6.7109375" style="65" customWidth="1"/>
    <col min="15127" max="15127" width="1" style="65" customWidth="1"/>
    <col min="15128" max="15128" width="6.7109375" style="65" customWidth="1"/>
    <col min="15129" max="15129" width="1" style="65" customWidth="1"/>
    <col min="15130" max="15130" width="6.7109375" style="65" customWidth="1"/>
    <col min="15131" max="15131" width="1" style="65" customWidth="1"/>
    <col min="15132" max="15132" width="6.7109375" style="65" customWidth="1"/>
    <col min="15133" max="15133" width="1" style="65" customWidth="1"/>
    <col min="15134" max="15134" width="6.7109375" style="65" customWidth="1"/>
    <col min="15135" max="15135" width="1" style="65" customWidth="1"/>
    <col min="15136" max="15137" width="6.7109375" style="65" customWidth="1"/>
    <col min="15138" max="15360" width="11.42578125" style="65"/>
    <col min="15361" max="15363" width="0" style="65" hidden="1" customWidth="1"/>
    <col min="15364" max="15364" width="2.85546875" style="65" customWidth="1"/>
    <col min="15365" max="15365" width="6.5703125" style="65" customWidth="1"/>
    <col min="15366" max="15366" width="1.5703125" style="65" customWidth="1"/>
    <col min="15367" max="15367" width="59" style="65" customWidth="1"/>
    <col min="15368" max="15368" width="11.7109375" style="65" customWidth="1"/>
    <col min="15369" max="15369" width="10" style="65" bestFit="1" customWidth="1"/>
    <col min="15370" max="15370" width="11.28515625" style="65" bestFit="1" customWidth="1"/>
    <col min="15371" max="15372" width="11.28515625" style="65" customWidth="1"/>
    <col min="15373" max="15373" width="7.28515625" style="65" customWidth="1"/>
    <col min="15374" max="15375" width="11.42578125" style="65"/>
    <col min="15376" max="15376" width="4.7109375" style="65" customWidth="1"/>
    <col min="15377" max="15377" width="5" style="65" customWidth="1"/>
    <col min="15378" max="15378" width="2.28515625" style="65" customWidth="1"/>
    <col min="15379" max="15379" width="26" style="65" customWidth="1"/>
    <col min="15380" max="15380" width="8" style="65" customWidth="1"/>
    <col min="15381" max="15381" width="1" style="65" customWidth="1"/>
    <col min="15382" max="15382" width="6.7109375" style="65" customWidth="1"/>
    <col min="15383" max="15383" width="1" style="65" customWidth="1"/>
    <col min="15384" max="15384" width="6.7109375" style="65" customWidth="1"/>
    <col min="15385" max="15385" width="1" style="65" customWidth="1"/>
    <col min="15386" max="15386" width="6.7109375" style="65" customWidth="1"/>
    <col min="15387" max="15387" width="1" style="65" customWidth="1"/>
    <col min="15388" max="15388" width="6.7109375" style="65" customWidth="1"/>
    <col min="15389" max="15389" width="1" style="65" customWidth="1"/>
    <col min="15390" max="15390" width="6.7109375" style="65" customWidth="1"/>
    <col min="15391" max="15391" width="1" style="65" customWidth="1"/>
    <col min="15392" max="15393" width="6.7109375" style="65" customWidth="1"/>
    <col min="15394" max="15616" width="11.42578125" style="65"/>
    <col min="15617" max="15619" width="0" style="65" hidden="1" customWidth="1"/>
    <col min="15620" max="15620" width="2.85546875" style="65" customWidth="1"/>
    <col min="15621" max="15621" width="6.5703125" style="65" customWidth="1"/>
    <col min="15622" max="15622" width="1.5703125" style="65" customWidth="1"/>
    <col min="15623" max="15623" width="59" style="65" customWidth="1"/>
    <col min="15624" max="15624" width="11.7109375" style="65" customWidth="1"/>
    <col min="15625" max="15625" width="10" style="65" bestFit="1" customWidth="1"/>
    <col min="15626" max="15626" width="11.28515625" style="65" bestFit="1" customWidth="1"/>
    <col min="15627" max="15628" width="11.28515625" style="65" customWidth="1"/>
    <col min="15629" max="15629" width="7.28515625" style="65" customWidth="1"/>
    <col min="15630" max="15631" width="11.42578125" style="65"/>
    <col min="15632" max="15632" width="4.7109375" style="65" customWidth="1"/>
    <col min="15633" max="15633" width="5" style="65" customWidth="1"/>
    <col min="15634" max="15634" width="2.28515625" style="65" customWidth="1"/>
    <col min="15635" max="15635" width="26" style="65" customWidth="1"/>
    <col min="15636" max="15636" width="8" style="65" customWidth="1"/>
    <col min="15637" max="15637" width="1" style="65" customWidth="1"/>
    <col min="15638" max="15638" width="6.7109375" style="65" customWidth="1"/>
    <col min="15639" max="15639" width="1" style="65" customWidth="1"/>
    <col min="15640" max="15640" width="6.7109375" style="65" customWidth="1"/>
    <col min="15641" max="15641" width="1" style="65" customWidth="1"/>
    <col min="15642" max="15642" width="6.7109375" style="65" customWidth="1"/>
    <col min="15643" max="15643" width="1" style="65" customWidth="1"/>
    <col min="15644" max="15644" width="6.7109375" style="65" customWidth="1"/>
    <col min="15645" max="15645" width="1" style="65" customWidth="1"/>
    <col min="15646" max="15646" width="6.7109375" style="65" customWidth="1"/>
    <col min="15647" max="15647" width="1" style="65" customWidth="1"/>
    <col min="15648" max="15649" width="6.7109375" style="65" customWidth="1"/>
    <col min="15650" max="15872" width="11.42578125" style="65"/>
    <col min="15873" max="15875" width="0" style="65" hidden="1" customWidth="1"/>
    <col min="15876" max="15876" width="2.85546875" style="65" customWidth="1"/>
    <col min="15877" max="15877" width="6.5703125" style="65" customWidth="1"/>
    <col min="15878" max="15878" width="1.5703125" style="65" customWidth="1"/>
    <col min="15879" max="15879" width="59" style="65" customWidth="1"/>
    <col min="15880" max="15880" width="11.7109375" style="65" customWidth="1"/>
    <col min="15881" max="15881" width="10" style="65" bestFit="1" customWidth="1"/>
    <col min="15882" max="15882" width="11.28515625" style="65" bestFit="1" customWidth="1"/>
    <col min="15883" max="15884" width="11.28515625" style="65" customWidth="1"/>
    <col min="15885" max="15885" width="7.28515625" style="65" customWidth="1"/>
    <col min="15886" max="15887" width="11.42578125" style="65"/>
    <col min="15888" max="15888" width="4.7109375" style="65" customWidth="1"/>
    <col min="15889" max="15889" width="5" style="65" customWidth="1"/>
    <col min="15890" max="15890" width="2.28515625" style="65" customWidth="1"/>
    <col min="15891" max="15891" width="26" style="65" customWidth="1"/>
    <col min="15892" max="15892" width="8" style="65" customWidth="1"/>
    <col min="15893" max="15893" width="1" style="65" customWidth="1"/>
    <col min="15894" max="15894" width="6.7109375" style="65" customWidth="1"/>
    <col min="15895" max="15895" width="1" style="65" customWidth="1"/>
    <col min="15896" max="15896" width="6.7109375" style="65" customWidth="1"/>
    <col min="15897" max="15897" width="1" style="65" customWidth="1"/>
    <col min="15898" max="15898" width="6.7109375" style="65" customWidth="1"/>
    <col min="15899" max="15899" width="1" style="65" customWidth="1"/>
    <col min="15900" max="15900" width="6.7109375" style="65" customWidth="1"/>
    <col min="15901" max="15901" width="1" style="65" customWidth="1"/>
    <col min="15902" max="15902" width="6.7109375" style="65" customWidth="1"/>
    <col min="15903" max="15903" width="1" style="65" customWidth="1"/>
    <col min="15904" max="15905" width="6.7109375" style="65" customWidth="1"/>
    <col min="15906" max="16128" width="11.42578125" style="65"/>
    <col min="16129" max="16131" width="0" style="65" hidden="1" customWidth="1"/>
    <col min="16132" max="16132" width="2.85546875" style="65" customWidth="1"/>
    <col min="16133" max="16133" width="6.5703125" style="65" customWidth="1"/>
    <col min="16134" max="16134" width="1.5703125" style="65" customWidth="1"/>
    <col min="16135" max="16135" width="59" style="65" customWidth="1"/>
    <col min="16136" max="16136" width="11.7109375" style="65" customWidth="1"/>
    <col min="16137" max="16137" width="10" style="65" bestFit="1" customWidth="1"/>
    <col min="16138" max="16138" width="11.28515625" style="65" bestFit="1" customWidth="1"/>
    <col min="16139" max="16140" width="11.28515625" style="65" customWidth="1"/>
    <col min="16141" max="16141" width="7.28515625" style="65" customWidth="1"/>
    <col min="16142" max="16143" width="11.42578125" style="65"/>
    <col min="16144" max="16144" width="4.7109375" style="65" customWidth="1"/>
    <col min="16145" max="16145" width="5" style="65" customWidth="1"/>
    <col min="16146" max="16146" width="2.28515625" style="65" customWidth="1"/>
    <col min="16147" max="16147" width="26" style="65" customWidth="1"/>
    <col min="16148" max="16148" width="8" style="65" customWidth="1"/>
    <col min="16149" max="16149" width="1" style="65" customWidth="1"/>
    <col min="16150" max="16150" width="6.7109375" style="65" customWidth="1"/>
    <col min="16151" max="16151" width="1" style="65" customWidth="1"/>
    <col min="16152" max="16152" width="6.7109375" style="65" customWidth="1"/>
    <col min="16153" max="16153" width="1" style="65" customWidth="1"/>
    <col min="16154" max="16154" width="6.7109375" style="65" customWidth="1"/>
    <col min="16155" max="16155" width="1" style="65" customWidth="1"/>
    <col min="16156" max="16156" width="6.7109375" style="65" customWidth="1"/>
    <col min="16157" max="16157" width="1" style="65" customWidth="1"/>
    <col min="16158" max="16158" width="6.7109375" style="65" customWidth="1"/>
    <col min="16159" max="16159" width="1" style="65" customWidth="1"/>
    <col min="16160" max="16161" width="6.7109375" style="65" customWidth="1"/>
    <col min="16162" max="16384" width="11.42578125" style="65"/>
  </cols>
  <sheetData>
    <row r="1" spans="1:34" ht="13.5" customHeight="1">
      <c r="H1" s="285"/>
      <c r="I1" s="285"/>
      <c r="J1" s="285"/>
      <c r="K1" s="285"/>
      <c r="L1" s="285"/>
      <c r="M1" s="285"/>
      <c r="N1" s="199"/>
      <c r="O1" s="199"/>
    </row>
    <row r="2" spans="1:34" ht="3.75" customHeight="1">
      <c r="A2" s="309"/>
      <c r="B2" s="309"/>
      <c r="C2" s="309"/>
      <c r="D2" s="309"/>
      <c r="E2" s="71"/>
      <c r="F2" s="71"/>
      <c r="G2" s="71"/>
      <c r="H2" s="286"/>
      <c r="I2" s="286"/>
      <c r="J2" s="286"/>
      <c r="K2" s="286"/>
      <c r="L2" s="286"/>
      <c r="M2" s="286"/>
      <c r="N2" s="199"/>
      <c r="O2" s="199"/>
    </row>
    <row r="3" spans="1:34" ht="12.75" customHeight="1">
      <c r="A3" s="309"/>
      <c r="B3" s="309"/>
      <c r="C3" s="309"/>
      <c r="D3" s="309"/>
      <c r="E3" s="1893" t="s">
        <v>676</v>
      </c>
      <c r="F3" s="1893"/>
      <c r="G3" s="1893"/>
      <c r="H3" s="1893"/>
      <c r="I3" s="1893"/>
      <c r="J3" s="1893"/>
      <c r="K3" s="1893"/>
      <c r="L3" s="1893"/>
      <c r="M3" s="1893"/>
      <c r="N3" s="199"/>
      <c r="O3" s="71"/>
      <c r="P3" s="71"/>
      <c r="Q3" s="1813"/>
      <c r="R3" s="1813"/>
      <c r="S3" s="1813"/>
      <c r="T3" s="1813"/>
      <c r="U3" s="1813"/>
      <c r="V3" s="1813"/>
      <c r="W3" s="1813"/>
      <c r="X3" s="1813"/>
      <c r="Y3" s="1813"/>
      <c r="Z3" s="1813"/>
      <c r="AA3" s="1813"/>
      <c r="AB3" s="1813"/>
      <c r="AC3" s="1813"/>
      <c r="AD3" s="1813"/>
      <c r="AE3" s="1813"/>
    </row>
    <row r="4" spans="1:34" s="71" customFormat="1" ht="12.75" customHeight="1">
      <c r="A4" s="309"/>
      <c r="B4" s="309"/>
      <c r="C4" s="309"/>
      <c r="D4" s="309"/>
      <c r="E4" s="1869">
        <v>2015</v>
      </c>
      <c r="F4" s="1869"/>
      <c r="G4" s="1869"/>
      <c r="H4" s="1869"/>
      <c r="I4" s="1869"/>
      <c r="J4" s="1869"/>
      <c r="K4" s="1869"/>
      <c r="L4" s="1869"/>
      <c r="M4" s="1869"/>
      <c r="N4" s="240"/>
      <c r="O4" s="204"/>
      <c r="P4" s="204"/>
      <c r="Q4" s="205"/>
      <c r="AG4" s="206"/>
      <c r="AH4" s="206"/>
    </row>
    <row r="5" spans="1:34" s="71" customFormat="1" ht="3" customHeight="1">
      <c r="A5" s="309"/>
      <c r="B5" s="309"/>
      <c r="C5" s="309"/>
      <c r="D5" s="309"/>
      <c r="F5" s="72"/>
      <c r="G5" s="72"/>
      <c r="H5" s="510"/>
      <c r="I5" s="292"/>
      <c r="J5" s="292"/>
      <c r="K5" s="292"/>
      <c r="L5" s="292"/>
      <c r="M5" s="510"/>
      <c r="N5" s="240"/>
      <c r="Q5" s="69"/>
    </row>
    <row r="6" spans="1:34" s="71" customFormat="1" ht="12.75" customHeight="1">
      <c r="A6" s="309"/>
      <c r="B6" s="309"/>
      <c r="C6" s="309"/>
      <c r="D6" s="309"/>
      <c r="E6" s="1856" t="s">
        <v>3</v>
      </c>
      <c r="F6" s="178"/>
      <c r="G6" s="244"/>
      <c r="H6" s="247"/>
      <c r="I6" s="247"/>
      <c r="J6" s="294"/>
      <c r="K6" s="294"/>
      <c r="L6" s="294"/>
      <c r="M6" s="2007" t="s">
        <v>21</v>
      </c>
      <c r="N6" s="240"/>
      <c r="Q6" s="69"/>
    </row>
    <row r="7" spans="1:34" ht="12.75" customHeight="1">
      <c r="A7" s="309" t="s">
        <v>9</v>
      </c>
      <c r="B7" s="309" t="s">
        <v>10</v>
      </c>
      <c r="C7" s="309" t="s">
        <v>11</v>
      </c>
      <c r="D7" s="309"/>
      <c r="E7" s="1872"/>
      <c r="F7" s="97" t="s">
        <v>235</v>
      </c>
      <c r="G7" s="98"/>
      <c r="H7" s="1873" t="s">
        <v>666</v>
      </c>
      <c r="I7" s="1873"/>
      <c r="J7" s="1873"/>
      <c r="K7" s="1873"/>
      <c r="L7" s="1873"/>
      <c r="M7" s="1932"/>
      <c r="N7" s="199"/>
      <c r="O7" s="78"/>
    </row>
    <row r="8" spans="1:34">
      <c r="A8" s="309"/>
      <c r="B8" s="309"/>
      <c r="C8" s="309"/>
      <c r="D8" s="309"/>
      <c r="E8" s="1892"/>
      <c r="F8" s="72"/>
      <c r="G8" s="173"/>
      <c r="H8" s="302" t="s">
        <v>667</v>
      </c>
      <c r="I8" s="302" t="s">
        <v>13</v>
      </c>
      <c r="J8" s="302" t="s">
        <v>668</v>
      </c>
      <c r="K8" s="302" t="s">
        <v>673</v>
      </c>
      <c r="L8" s="302" t="s">
        <v>674</v>
      </c>
      <c r="M8" s="2008"/>
      <c r="N8" s="199"/>
      <c r="O8" s="71"/>
    </row>
    <row r="9" spans="1:34">
      <c r="A9" s="309"/>
      <c r="B9" s="309"/>
      <c r="C9" s="309"/>
      <c r="D9" s="309"/>
      <c r="E9" s="1819">
        <v>1401</v>
      </c>
      <c r="F9" s="102" t="s">
        <v>22</v>
      </c>
      <c r="G9" s="97"/>
      <c r="H9" s="957">
        <f>SUM(H10:H15)</f>
        <v>0</v>
      </c>
      <c r="I9" s="957">
        <f>SUM(I10:I15)</f>
        <v>0</v>
      </c>
      <c r="J9" s="957">
        <f>SUM(J10:J15)</f>
        <v>10</v>
      </c>
      <c r="K9" s="957">
        <f>SUM(K10:K15)</f>
        <v>0</v>
      </c>
      <c r="L9" s="957">
        <f>SUM(L10:L15)</f>
        <v>0</v>
      </c>
      <c r="M9" s="1326">
        <f>SUM(H9:L9)</f>
        <v>10</v>
      </c>
      <c r="N9" s="199"/>
      <c r="O9" s="71"/>
    </row>
    <row r="10" spans="1:34" ht="12" customHeight="1">
      <c r="A10" s="309">
        <v>1</v>
      </c>
      <c r="B10" s="309">
        <v>1</v>
      </c>
      <c r="C10" s="309">
        <v>11</v>
      </c>
      <c r="D10" s="309"/>
      <c r="E10" s="1820"/>
      <c r="F10" s="106" t="s">
        <v>23</v>
      </c>
      <c r="G10" s="959"/>
      <c r="H10" s="960">
        <v>0</v>
      </c>
      <c r="I10" s="960">
        <v>0</v>
      </c>
      <c r="J10" s="960">
        <v>4</v>
      </c>
      <c r="K10" s="960">
        <v>0</v>
      </c>
      <c r="L10" s="960">
        <v>0</v>
      </c>
      <c r="M10" s="962">
        <f>SUM(H10:L10)</f>
        <v>4</v>
      </c>
      <c r="N10" s="199"/>
      <c r="O10" s="199"/>
    </row>
    <row r="11" spans="1:34" ht="12" customHeight="1">
      <c r="A11" s="309">
        <v>1</v>
      </c>
      <c r="B11" s="309">
        <v>1</v>
      </c>
      <c r="C11" s="309">
        <v>5</v>
      </c>
      <c r="D11" s="309"/>
      <c r="E11" s="1820"/>
      <c r="F11" s="110" t="s">
        <v>24</v>
      </c>
      <c r="G11" s="128"/>
      <c r="H11" s="963">
        <v>0</v>
      </c>
      <c r="I11" s="963">
        <v>0</v>
      </c>
      <c r="J11" s="963">
        <v>0</v>
      </c>
      <c r="K11" s="963">
        <v>0</v>
      </c>
      <c r="L11" s="963">
        <v>0</v>
      </c>
      <c r="M11" s="965">
        <f t="shared" ref="M11:M28" si="0">SUM(H11:L11)</f>
        <v>0</v>
      </c>
      <c r="N11" s="199"/>
      <c r="O11" s="199"/>
    </row>
    <row r="12" spans="1:34" ht="12" customHeight="1">
      <c r="A12" s="309">
        <v>1</v>
      </c>
      <c r="B12" s="309">
        <v>1</v>
      </c>
      <c r="C12" s="309">
        <v>12</v>
      </c>
      <c r="D12" s="309"/>
      <c r="E12" s="1820"/>
      <c r="F12" s="110" t="s">
        <v>25</v>
      </c>
      <c r="G12" s="128"/>
      <c r="H12" s="963">
        <v>0</v>
      </c>
      <c r="I12" s="963">
        <v>0</v>
      </c>
      <c r="J12" s="963">
        <v>3</v>
      </c>
      <c r="K12" s="963">
        <v>0</v>
      </c>
      <c r="L12" s="963">
        <v>0</v>
      </c>
      <c r="M12" s="965">
        <f t="shared" si="0"/>
        <v>3</v>
      </c>
      <c r="N12" s="199"/>
      <c r="O12" s="199"/>
    </row>
    <row r="13" spans="1:34" ht="12" customHeight="1">
      <c r="A13" s="309">
        <v>1</v>
      </c>
      <c r="B13" s="309">
        <v>1</v>
      </c>
      <c r="C13" s="309">
        <v>2</v>
      </c>
      <c r="D13" s="309"/>
      <c r="E13" s="1820"/>
      <c r="F13" s="111" t="s">
        <v>26</v>
      </c>
      <c r="G13" s="128"/>
      <c r="H13" s="963">
        <v>0</v>
      </c>
      <c r="I13" s="963">
        <v>0</v>
      </c>
      <c r="J13" s="963">
        <v>0</v>
      </c>
      <c r="K13" s="963">
        <v>0</v>
      </c>
      <c r="L13" s="963">
        <v>0</v>
      </c>
      <c r="M13" s="965">
        <f t="shared" si="0"/>
        <v>0</v>
      </c>
      <c r="N13" s="199"/>
      <c r="O13" s="199"/>
    </row>
    <row r="14" spans="1:34" ht="12" customHeight="1">
      <c r="A14" s="309">
        <v>1</v>
      </c>
      <c r="B14" s="309">
        <v>1</v>
      </c>
      <c r="C14" s="309">
        <v>4</v>
      </c>
      <c r="D14" s="309"/>
      <c r="E14" s="1820"/>
      <c r="F14" s="111" t="s">
        <v>27</v>
      </c>
      <c r="G14" s="128"/>
      <c r="H14" s="963">
        <v>0</v>
      </c>
      <c r="I14" s="963">
        <v>0</v>
      </c>
      <c r="J14" s="963">
        <v>1</v>
      </c>
      <c r="K14" s="963">
        <v>0</v>
      </c>
      <c r="L14" s="963">
        <v>0</v>
      </c>
      <c r="M14" s="965">
        <f t="shared" si="0"/>
        <v>1</v>
      </c>
      <c r="N14" s="199"/>
      <c r="O14" s="199"/>
    </row>
    <row r="15" spans="1:34" ht="12" customHeight="1">
      <c r="A15" s="309">
        <v>1</v>
      </c>
      <c r="B15" s="309">
        <v>1</v>
      </c>
      <c r="C15" s="309">
        <v>1</v>
      </c>
      <c r="D15" s="309"/>
      <c r="E15" s="1820"/>
      <c r="F15" s="111" t="s">
        <v>69</v>
      </c>
      <c r="G15" s="128"/>
      <c r="H15" s="963">
        <v>0</v>
      </c>
      <c r="I15" s="963">
        <v>0</v>
      </c>
      <c r="J15" s="963">
        <v>2</v>
      </c>
      <c r="K15" s="963">
        <v>0</v>
      </c>
      <c r="L15" s="963">
        <v>0</v>
      </c>
      <c r="M15" s="965">
        <f t="shared" si="0"/>
        <v>2</v>
      </c>
      <c r="N15" s="199"/>
      <c r="O15" s="199"/>
    </row>
    <row r="16" spans="1:34">
      <c r="A16" s="309"/>
      <c r="B16" s="309"/>
      <c r="C16" s="309"/>
      <c r="D16" s="309"/>
      <c r="E16" s="1819">
        <v>1402</v>
      </c>
      <c r="F16" s="113" t="s">
        <v>29</v>
      </c>
      <c r="G16" s="114"/>
      <c r="H16" s="1327">
        <f>SUM(H17:H24)</f>
        <v>0</v>
      </c>
      <c r="I16" s="1327">
        <f>SUM(I17:I24)</f>
        <v>0</v>
      </c>
      <c r="J16" s="1327">
        <f>SUM(J17:J24)</f>
        <v>15</v>
      </c>
      <c r="K16" s="1327">
        <f>SUM(K17:K24)</f>
        <v>0</v>
      </c>
      <c r="L16" s="1327">
        <f>SUM(L17:L24)</f>
        <v>0</v>
      </c>
      <c r="M16" s="968">
        <f t="shared" si="0"/>
        <v>15</v>
      </c>
      <c r="N16" s="199"/>
      <c r="O16" s="199"/>
    </row>
    <row r="17" spans="1:15" ht="12" customHeight="1">
      <c r="A17" s="309">
        <v>2</v>
      </c>
      <c r="B17" s="309">
        <v>4</v>
      </c>
      <c r="C17" s="309">
        <v>11</v>
      </c>
      <c r="D17" s="309"/>
      <c r="E17" s="1820"/>
      <c r="F17" s="110" t="s">
        <v>30</v>
      </c>
      <c r="G17" s="128"/>
      <c r="H17" s="963">
        <v>0</v>
      </c>
      <c r="I17" s="963">
        <v>0</v>
      </c>
      <c r="J17" s="963">
        <v>1</v>
      </c>
      <c r="K17" s="963">
        <v>0</v>
      </c>
      <c r="L17" s="963">
        <v>0</v>
      </c>
      <c r="M17" s="965">
        <f t="shared" si="0"/>
        <v>1</v>
      </c>
      <c r="N17" s="199"/>
      <c r="O17" s="199"/>
    </row>
    <row r="18" spans="1:15" ht="12" customHeight="1">
      <c r="A18" s="309">
        <v>2</v>
      </c>
      <c r="B18" s="309">
        <v>4</v>
      </c>
      <c r="C18" s="309">
        <v>10</v>
      </c>
      <c r="D18" s="309"/>
      <c r="E18" s="1820"/>
      <c r="F18" s="110" t="s">
        <v>31</v>
      </c>
      <c r="G18" s="128"/>
      <c r="H18" s="1328">
        <v>0</v>
      </c>
      <c r="I18" s="1328">
        <v>0</v>
      </c>
      <c r="J18" s="1328">
        <v>1</v>
      </c>
      <c r="K18" s="1328">
        <v>0</v>
      </c>
      <c r="L18" s="1328">
        <v>0</v>
      </c>
      <c r="M18" s="966">
        <f t="shared" si="0"/>
        <v>1</v>
      </c>
      <c r="N18" s="199"/>
      <c r="O18" s="199"/>
    </row>
    <row r="19" spans="1:15" ht="12" customHeight="1">
      <c r="A19" s="309">
        <v>2</v>
      </c>
      <c r="B19" s="309">
        <v>4</v>
      </c>
      <c r="C19" s="309">
        <v>10</v>
      </c>
      <c r="D19" s="309"/>
      <c r="E19" s="1820"/>
      <c r="F19" s="110" t="s">
        <v>32</v>
      </c>
      <c r="G19" s="128"/>
      <c r="H19" s="1328">
        <v>0</v>
      </c>
      <c r="I19" s="1328">
        <v>0</v>
      </c>
      <c r="J19" s="1328">
        <v>0</v>
      </c>
      <c r="K19" s="1328">
        <v>0</v>
      </c>
      <c r="L19" s="1328">
        <v>0</v>
      </c>
      <c r="M19" s="966">
        <f t="shared" si="0"/>
        <v>0</v>
      </c>
      <c r="N19" s="199"/>
      <c r="O19" s="199"/>
    </row>
    <row r="20" spans="1:15" ht="12" customHeight="1">
      <c r="A20" s="309">
        <v>2</v>
      </c>
      <c r="B20" s="309">
        <v>4</v>
      </c>
      <c r="C20" s="309">
        <v>3</v>
      </c>
      <c r="D20" s="309"/>
      <c r="E20" s="1820"/>
      <c r="F20" s="110" t="s">
        <v>33</v>
      </c>
      <c r="G20" s="128"/>
      <c r="H20" s="1328">
        <v>0</v>
      </c>
      <c r="I20" s="1328">
        <v>0</v>
      </c>
      <c r="J20" s="1328">
        <v>3</v>
      </c>
      <c r="K20" s="1328">
        <v>0</v>
      </c>
      <c r="L20" s="1328">
        <v>0</v>
      </c>
      <c r="M20" s="966">
        <f t="shared" si="0"/>
        <v>3</v>
      </c>
      <c r="N20" s="199"/>
      <c r="O20" s="199"/>
    </row>
    <row r="21" spans="1:15" ht="12" customHeight="1">
      <c r="A21" s="309">
        <v>2</v>
      </c>
      <c r="B21" s="309">
        <v>4</v>
      </c>
      <c r="C21" s="309">
        <v>7</v>
      </c>
      <c r="D21" s="309"/>
      <c r="E21" s="1820"/>
      <c r="F21" s="110" t="s">
        <v>34</v>
      </c>
      <c r="G21" s="128"/>
      <c r="H21" s="1328">
        <v>0</v>
      </c>
      <c r="I21" s="1328">
        <v>0</v>
      </c>
      <c r="J21" s="1328">
        <v>3</v>
      </c>
      <c r="K21" s="1328">
        <v>0</v>
      </c>
      <c r="L21" s="1328">
        <v>0</v>
      </c>
      <c r="M21" s="966">
        <f t="shared" si="0"/>
        <v>3</v>
      </c>
      <c r="N21" s="199"/>
      <c r="O21" s="199"/>
    </row>
    <row r="22" spans="1:15" ht="12" customHeight="1">
      <c r="A22" s="309">
        <v>2</v>
      </c>
      <c r="B22" s="309">
        <v>4</v>
      </c>
      <c r="C22" s="309">
        <v>1</v>
      </c>
      <c r="D22" s="309"/>
      <c r="E22" s="1820"/>
      <c r="F22" s="110" t="s">
        <v>70</v>
      </c>
      <c r="G22" s="128"/>
      <c r="H22" s="1328">
        <v>0</v>
      </c>
      <c r="I22" s="1328">
        <v>0</v>
      </c>
      <c r="J22" s="1328">
        <v>3</v>
      </c>
      <c r="K22" s="1328">
        <v>0</v>
      </c>
      <c r="L22" s="1328">
        <v>0</v>
      </c>
      <c r="M22" s="966">
        <f t="shared" si="0"/>
        <v>3</v>
      </c>
      <c r="N22" s="199"/>
      <c r="O22" s="199"/>
    </row>
    <row r="23" spans="1:15" ht="12" customHeight="1">
      <c r="A23" s="309">
        <v>2</v>
      </c>
      <c r="B23" s="309">
        <v>4</v>
      </c>
      <c r="C23" s="309">
        <v>9</v>
      </c>
      <c r="D23" s="309"/>
      <c r="E23" s="1820"/>
      <c r="F23" s="110" t="s">
        <v>36</v>
      </c>
      <c r="G23" s="128"/>
      <c r="H23" s="1328">
        <v>0</v>
      </c>
      <c r="I23" s="1328">
        <v>0</v>
      </c>
      <c r="J23" s="1328">
        <v>4</v>
      </c>
      <c r="K23" s="1328">
        <v>0</v>
      </c>
      <c r="L23" s="1328">
        <v>0</v>
      </c>
      <c r="M23" s="966">
        <f t="shared" si="0"/>
        <v>4</v>
      </c>
      <c r="N23" s="199"/>
      <c r="O23" s="199"/>
    </row>
    <row r="24" spans="1:15" ht="12" customHeight="1">
      <c r="A24" s="309">
        <v>2</v>
      </c>
      <c r="B24" s="309">
        <v>4</v>
      </c>
      <c r="C24" s="309">
        <v>11</v>
      </c>
      <c r="D24" s="309"/>
      <c r="E24" s="1820"/>
      <c r="F24" s="111" t="s">
        <v>37</v>
      </c>
      <c r="G24" s="128"/>
      <c r="H24" s="1329">
        <v>0</v>
      </c>
      <c r="I24" s="1329">
        <v>0</v>
      </c>
      <c r="J24" s="1329">
        <v>0</v>
      </c>
      <c r="K24" s="1329">
        <v>0</v>
      </c>
      <c r="L24" s="1329">
        <v>0</v>
      </c>
      <c r="M24" s="1330">
        <f t="shared" si="0"/>
        <v>0</v>
      </c>
      <c r="N24" s="199"/>
      <c r="O24" s="199"/>
    </row>
    <row r="25" spans="1:15">
      <c r="A25" s="309"/>
      <c r="B25" s="309"/>
      <c r="C25" s="309"/>
      <c r="D25" s="309"/>
      <c r="E25" s="1819">
        <v>1403</v>
      </c>
      <c r="F25" s="113" t="s">
        <v>38</v>
      </c>
      <c r="G25" s="114"/>
      <c r="H25" s="1327">
        <f>SUM(H26:H28)</f>
        <v>0</v>
      </c>
      <c r="I25" s="1327">
        <f>SUM(I26:I28)</f>
        <v>0</v>
      </c>
      <c r="J25" s="1327">
        <f>SUM(J26:J28)</f>
        <v>4</v>
      </c>
      <c r="K25" s="1327">
        <f>SUM(K26:K28)</f>
        <v>0</v>
      </c>
      <c r="L25" s="1327">
        <f>SUM(L26:L28)</f>
        <v>0</v>
      </c>
      <c r="M25" s="968">
        <f>SUM(H25:L25)</f>
        <v>4</v>
      </c>
      <c r="N25" s="199"/>
      <c r="O25" s="199"/>
    </row>
    <row r="26" spans="1:15">
      <c r="A26" s="309">
        <v>3</v>
      </c>
      <c r="B26" s="309">
        <v>5</v>
      </c>
      <c r="C26" s="309">
        <v>11</v>
      </c>
      <c r="D26" s="309"/>
      <c r="E26" s="1820"/>
      <c r="F26" s="111" t="s">
        <v>39</v>
      </c>
      <c r="G26" s="128"/>
      <c r="H26" s="1328">
        <v>0</v>
      </c>
      <c r="I26" s="1328">
        <v>0</v>
      </c>
      <c r="J26" s="1328">
        <v>3</v>
      </c>
      <c r="K26" s="1328">
        <v>0</v>
      </c>
      <c r="L26" s="1328">
        <v>0</v>
      </c>
      <c r="M26" s="966">
        <f>SUM(H26:L26)</f>
        <v>3</v>
      </c>
      <c r="N26" s="199"/>
      <c r="O26" s="199"/>
    </row>
    <row r="27" spans="1:15" ht="12" customHeight="1">
      <c r="A27" s="309">
        <v>3</v>
      </c>
      <c r="B27" s="309">
        <v>5</v>
      </c>
      <c r="C27" s="309">
        <v>8</v>
      </c>
      <c r="D27" s="309"/>
      <c r="E27" s="1820"/>
      <c r="F27" s="111" t="s">
        <v>40</v>
      </c>
      <c r="G27" s="128"/>
      <c r="H27" s="1328">
        <v>0</v>
      </c>
      <c r="I27" s="1328">
        <v>0</v>
      </c>
      <c r="J27" s="1328">
        <v>0</v>
      </c>
      <c r="K27" s="1328">
        <v>0</v>
      </c>
      <c r="L27" s="1328">
        <v>0</v>
      </c>
      <c r="M27" s="966">
        <f t="shared" si="0"/>
        <v>0</v>
      </c>
      <c r="N27" s="199"/>
      <c r="O27" s="199"/>
    </row>
    <row r="28" spans="1:15" ht="12" customHeight="1">
      <c r="A28" s="309">
        <v>3</v>
      </c>
      <c r="B28" s="309">
        <v>5</v>
      </c>
      <c r="C28" s="309">
        <v>10</v>
      </c>
      <c r="D28" s="309"/>
      <c r="E28" s="1820"/>
      <c r="F28" s="111" t="s">
        <v>41</v>
      </c>
      <c r="G28" s="627"/>
      <c r="H28" s="1331">
        <v>0</v>
      </c>
      <c r="I28" s="1331">
        <v>0</v>
      </c>
      <c r="J28" s="1331">
        <v>1</v>
      </c>
      <c r="K28" s="1331">
        <v>0</v>
      </c>
      <c r="L28" s="1331">
        <v>0</v>
      </c>
      <c r="M28" s="1332">
        <f t="shared" si="0"/>
        <v>1</v>
      </c>
      <c r="N28" s="240"/>
      <c r="O28" s="240"/>
    </row>
    <row r="29" spans="1:15" ht="12" customHeight="1">
      <c r="A29" s="1312"/>
      <c r="B29" s="1312"/>
      <c r="C29" s="1312"/>
      <c r="D29" s="1312"/>
      <c r="E29" s="1821">
        <v>1404</v>
      </c>
      <c r="F29" s="113" t="s">
        <v>42</v>
      </c>
      <c r="G29" s="72"/>
      <c r="H29" s="957">
        <f>SUM(H30:H31)</f>
        <v>0</v>
      </c>
      <c r="I29" s="957">
        <f>SUM(I30:I31)</f>
        <v>0</v>
      </c>
      <c r="J29" s="957">
        <f>SUM(J30:J31)</f>
        <v>7</v>
      </c>
      <c r="K29" s="957">
        <f>SUM(K30:K31)</f>
        <v>0</v>
      </c>
      <c r="L29" s="957">
        <f>SUM(L30:L31)</f>
        <v>0</v>
      </c>
      <c r="M29" s="1333">
        <f>SUM(H29:L29)</f>
        <v>7</v>
      </c>
    </row>
    <row r="30" spans="1:15" ht="12" customHeight="1">
      <c r="A30" s="1312">
        <v>4</v>
      </c>
      <c r="B30" s="1312">
        <v>6</v>
      </c>
      <c r="C30" s="1312">
        <v>11</v>
      </c>
      <c r="D30" s="1312"/>
      <c r="E30" s="1822"/>
      <c r="F30" s="110" t="s">
        <v>43</v>
      </c>
      <c r="G30" s="128"/>
      <c r="H30" s="960">
        <v>0</v>
      </c>
      <c r="I30" s="960">
        <v>0</v>
      </c>
      <c r="J30" s="960">
        <v>4</v>
      </c>
      <c r="K30" s="960">
        <v>0</v>
      </c>
      <c r="L30" s="960">
        <v>0</v>
      </c>
      <c r="M30" s="962">
        <f t="shared" ref="M30:M53" si="1">SUM(H30:L30)</f>
        <v>4</v>
      </c>
    </row>
    <row r="31" spans="1:15" ht="12" customHeight="1">
      <c r="A31" s="1312">
        <v>4</v>
      </c>
      <c r="B31" s="1312">
        <v>6</v>
      </c>
      <c r="C31" s="1312">
        <v>11</v>
      </c>
      <c r="D31" s="1312"/>
      <c r="E31" s="1822"/>
      <c r="F31" s="110" t="s">
        <v>44</v>
      </c>
      <c r="G31" s="128"/>
      <c r="H31" s="1328">
        <v>0</v>
      </c>
      <c r="I31" s="1328">
        <v>0</v>
      </c>
      <c r="J31" s="963">
        <v>3</v>
      </c>
      <c r="K31" s="963">
        <v>0</v>
      </c>
      <c r="L31" s="963">
        <v>0</v>
      </c>
      <c r="M31" s="966">
        <f t="shared" si="1"/>
        <v>3</v>
      </c>
    </row>
    <row r="32" spans="1:15" ht="12" customHeight="1">
      <c r="A32" s="1312"/>
      <c r="B32" s="1312"/>
      <c r="C32" s="1312"/>
      <c r="D32" s="1312"/>
      <c r="E32" s="1819">
        <v>1405</v>
      </c>
      <c r="F32" s="124" t="s">
        <v>45</v>
      </c>
      <c r="G32" s="103"/>
      <c r="H32" s="1327">
        <f>SUM(H33:H36)</f>
        <v>0</v>
      </c>
      <c r="I32" s="1327">
        <f>SUM(I33:I36)</f>
        <v>0</v>
      </c>
      <c r="J32" s="1327">
        <f>SUM(J33:J36)</f>
        <v>0</v>
      </c>
      <c r="K32" s="1327">
        <f>SUM(K33:K36)</f>
        <v>0</v>
      </c>
      <c r="L32" s="1327">
        <f>SUM(L33:L36)</f>
        <v>0</v>
      </c>
      <c r="M32" s="968">
        <f t="shared" si="1"/>
        <v>0</v>
      </c>
    </row>
    <row r="33" spans="1:14" ht="12" customHeight="1">
      <c r="A33" s="1314">
        <v>5</v>
      </c>
      <c r="B33" s="1312">
        <v>4</v>
      </c>
      <c r="C33" s="1312">
        <v>8</v>
      </c>
      <c r="D33" s="1312"/>
      <c r="E33" s="1820"/>
      <c r="F33" s="110" t="s">
        <v>46</v>
      </c>
      <c r="G33" s="128"/>
      <c r="H33" s="963">
        <v>0</v>
      </c>
      <c r="I33" s="963">
        <v>0</v>
      </c>
      <c r="J33" s="963">
        <v>0</v>
      </c>
      <c r="K33" s="963">
        <v>0</v>
      </c>
      <c r="L33" s="963">
        <v>0</v>
      </c>
      <c r="M33" s="965">
        <f t="shared" si="1"/>
        <v>0</v>
      </c>
    </row>
    <row r="34" spans="1:14" ht="12" customHeight="1">
      <c r="A34" s="1314">
        <v>5</v>
      </c>
      <c r="B34" s="1312">
        <v>4</v>
      </c>
      <c r="C34" s="1312">
        <v>8</v>
      </c>
      <c r="D34" s="1312"/>
      <c r="E34" s="1820"/>
      <c r="F34" s="110" t="s">
        <v>47</v>
      </c>
      <c r="G34" s="128"/>
      <c r="H34" s="1328">
        <v>0</v>
      </c>
      <c r="I34" s="1328">
        <v>0</v>
      </c>
      <c r="J34" s="963">
        <v>0</v>
      </c>
      <c r="K34" s="963">
        <v>0</v>
      </c>
      <c r="L34" s="963">
        <v>0</v>
      </c>
      <c r="M34" s="965">
        <f t="shared" si="1"/>
        <v>0</v>
      </c>
    </row>
    <row r="35" spans="1:14" ht="12" customHeight="1">
      <c r="A35" s="1314">
        <v>5</v>
      </c>
      <c r="B35" s="1312">
        <v>5</v>
      </c>
      <c r="C35" s="1312">
        <v>11</v>
      </c>
      <c r="D35" s="1312"/>
      <c r="E35" s="1820"/>
      <c r="F35" s="110" t="s">
        <v>48</v>
      </c>
      <c r="G35" s="128"/>
      <c r="H35" s="1328">
        <v>0</v>
      </c>
      <c r="I35" s="1328">
        <v>0</v>
      </c>
      <c r="J35" s="963">
        <v>0</v>
      </c>
      <c r="K35" s="963">
        <v>0</v>
      </c>
      <c r="L35" s="963">
        <v>0</v>
      </c>
      <c r="M35" s="966">
        <f t="shared" si="1"/>
        <v>0</v>
      </c>
    </row>
    <row r="36" spans="1:14" ht="12" customHeight="1">
      <c r="A36" s="1314">
        <v>5</v>
      </c>
      <c r="B36" s="1312">
        <v>4</v>
      </c>
      <c r="C36" s="1312">
        <v>8</v>
      </c>
      <c r="D36" s="1312"/>
      <c r="E36" s="1820"/>
      <c r="F36" s="125" t="s">
        <v>49</v>
      </c>
      <c r="G36" s="385"/>
      <c r="H36" s="963">
        <v>0</v>
      </c>
      <c r="I36" s="963">
        <v>0</v>
      </c>
      <c r="J36" s="963">
        <v>0</v>
      </c>
      <c r="K36" s="963">
        <v>0</v>
      </c>
      <c r="L36" s="963">
        <v>0</v>
      </c>
      <c r="M36" s="965">
        <f t="shared" si="1"/>
        <v>0</v>
      </c>
    </row>
    <row r="37" spans="1:14" ht="12" customHeight="1">
      <c r="A37" s="1314"/>
      <c r="B37" s="1312"/>
      <c r="C37" s="1312"/>
      <c r="D37" s="1312"/>
      <c r="E37" s="1819">
        <v>1406</v>
      </c>
      <c r="F37" s="113" t="s">
        <v>50</v>
      </c>
      <c r="G37" s="114"/>
      <c r="H37" s="1327">
        <f>SUM(H38:H41)</f>
        <v>0</v>
      </c>
      <c r="I37" s="1327">
        <f>SUM(I38:I41)</f>
        <v>0</v>
      </c>
      <c r="J37" s="1327">
        <f>SUM(J38:J41)</f>
        <v>8</v>
      </c>
      <c r="K37" s="1327">
        <f>SUM(K38:K41)</f>
        <v>0</v>
      </c>
      <c r="L37" s="1327">
        <f>SUM(L38:L41)</f>
        <v>0</v>
      </c>
      <c r="M37" s="968">
        <f t="shared" si="1"/>
        <v>8</v>
      </c>
    </row>
    <row r="38" spans="1:14" ht="12" customHeight="1">
      <c r="A38" s="1314">
        <v>6</v>
      </c>
      <c r="B38" s="1312">
        <v>2</v>
      </c>
      <c r="C38" s="1312">
        <v>11</v>
      </c>
      <c r="D38" s="1312"/>
      <c r="E38" s="1820"/>
      <c r="F38" s="110" t="s">
        <v>51</v>
      </c>
      <c r="G38" s="128"/>
      <c r="H38" s="1328">
        <v>0</v>
      </c>
      <c r="I38" s="1328">
        <v>0</v>
      </c>
      <c r="J38" s="963">
        <v>0</v>
      </c>
      <c r="K38" s="963">
        <v>0</v>
      </c>
      <c r="L38" s="963">
        <v>0</v>
      </c>
      <c r="M38" s="966">
        <f t="shared" si="1"/>
        <v>0</v>
      </c>
    </row>
    <row r="39" spans="1:14" ht="12" customHeight="1">
      <c r="A39" s="1314">
        <v>6</v>
      </c>
      <c r="B39" s="1312">
        <v>2</v>
      </c>
      <c r="C39" s="1312">
        <v>10</v>
      </c>
      <c r="D39" s="1312"/>
      <c r="E39" s="1820"/>
      <c r="F39" s="110" t="s">
        <v>52</v>
      </c>
      <c r="G39" s="128"/>
      <c r="H39" s="963">
        <v>0</v>
      </c>
      <c r="I39" s="963">
        <v>0</v>
      </c>
      <c r="J39" s="963">
        <v>8</v>
      </c>
      <c r="K39" s="963">
        <v>0</v>
      </c>
      <c r="L39" s="963">
        <v>0</v>
      </c>
      <c r="M39" s="965">
        <f t="shared" si="1"/>
        <v>8</v>
      </c>
      <c r="N39" s="71"/>
    </row>
    <row r="40" spans="1:14" ht="12" customHeight="1">
      <c r="A40" s="1314">
        <v>6</v>
      </c>
      <c r="B40" s="1312">
        <v>2</v>
      </c>
      <c r="C40" s="1312">
        <v>10</v>
      </c>
      <c r="D40" s="1312"/>
      <c r="E40" s="1820"/>
      <c r="F40" s="110" t="s">
        <v>53</v>
      </c>
      <c r="G40" s="128"/>
      <c r="H40" s="963">
        <v>0</v>
      </c>
      <c r="I40" s="963">
        <v>0</v>
      </c>
      <c r="J40" s="1328">
        <v>0</v>
      </c>
      <c r="K40" s="1328">
        <v>0</v>
      </c>
      <c r="L40" s="1328">
        <v>0</v>
      </c>
      <c r="M40" s="965">
        <f t="shared" si="1"/>
        <v>0</v>
      </c>
    </row>
    <row r="41" spans="1:14" ht="12" customHeight="1">
      <c r="A41" s="1314">
        <v>6</v>
      </c>
      <c r="B41" s="1312">
        <v>4</v>
      </c>
      <c r="C41" s="1312">
        <v>11</v>
      </c>
      <c r="D41" s="1312"/>
      <c r="E41" s="1820"/>
      <c r="F41" s="110" t="s">
        <v>54</v>
      </c>
      <c r="G41" s="128"/>
      <c r="H41" s="1328">
        <v>0</v>
      </c>
      <c r="I41" s="1328">
        <v>0</v>
      </c>
      <c r="J41" s="1328">
        <v>0</v>
      </c>
      <c r="K41" s="1328">
        <v>0</v>
      </c>
      <c r="L41" s="1328">
        <v>0</v>
      </c>
      <c r="M41" s="966">
        <f t="shared" si="1"/>
        <v>0</v>
      </c>
    </row>
    <row r="42" spans="1:14" ht="12" customHeight="1">
      <c r="A42" s="1314"/>
      <c r="B42" s="1312"/>
      <c r="C42" s="1312"/>
      <c r="D42" s="1312"/>
      <c r="E42" s="1821">
        <v>1407</v>
      </c>
      <c r="F42" s="124" t="s">
        <v>55</v>
      </c>
      <c r="G42" s="114"/>
      <c r="H42" s="1327">
        <f>SUM(H43:H44)</f>
        <v>0</v>
      </c>
      <c r="I42" s="1327">
        <f>SUM(I43:I44)</f>
        <v>0</v>
      </c>
      <c r="J42" s="1327">
        <f>SUM(J43:J44)</f>
        <v>0</v>
      </c>
      <c r="K42" s="1327">
        <f>SUM(K43:K44)</f>
        <v>0</v>
      </c>
      <c r="L42" s="1327">
        <f>SUM(L43:L44)</f>
        <v>0</v>
      </c>
      <c r="M42" s="968">
        <f t="shared" si="1"/>
        <v>0</v>
      </c>
    </row>
    <row r="43" spans="1:14" ht="12" customHeight="1">
      <c r="A43" s="1314">
        <v>7</v>
      </c>
      <c r="B43" s="1312">
        <v>3</v>
      </c>
      <c r="C43" s="1312">
        <v>11</v>
      </c>
      <c r="D43" s="1312"/>
      <c r="E43" s="1822"/>
      <c r="F43" s="110" t="s">
        <v>56</v>
      </c>
      <c r="G43" s="128"/>
      <c r="H43" s="1328">
        <v>0</v>
      </c>
      <c r="I43" s="1328">
        <v>0</v>
      </c>
      <c r="J43" s="1328">
        <v>0</v>
      </c>
      <c r="K43" s="1328">
        <v>0</v>
      </c>
      <c r="L43" s="1328">
        <v>0</v>
      </c>
      <c r="M43" s="966">
        <f t="shared" si="1"/>
        <v>0</v>
      </c>
    </row>
    <row r="44" spans="1:14" ht="12" customHeight="1">
      <c r="A44" s="1314">
        <v>7</v>
      </c>
      <c r="B44" s="1312">
        <v>6</v>
      </c>
      <c r="C44" s="1312">
        <v>10</v>
      </c>
      <c r="D44" s="1312"/>
      <c r="E44" s="1822"/>
      <c r="F44" s="110" t="s">
        <v>71</v>
      </c>
      <c r="G44" s="128"/>
      <c r="H44" s="1328">
        <v>0</v>
      </c>
      <c r="I44" s="1328">
        <v>0</v>
      </c>
      <c r="J44" s="1328">
        <v>0</v>
      </c>
      <c r="K44" s="1328">
        <v>0</v>
      </c>
      <c r="L44" s="1328">
        <v>0</v>
      </c>
      <c r="M44" s="965">
        <f t="shared" si="1"/>
        <v>0</v>
      </c>
    </row>
    <row r="45" spans="1:14" ht="12" customHeight="1">
      <c r="A45" s="1314"/>
      <c r="B45" s="1312"/>
      <c r="C45" s="1312"/>
      <c r="D45" s="1312"/>
      <c r="E45" s="1821">
        <v>1408</v>
      </c>
      <c r="F45" s="124" t="s">
        <v>58</v>
      </c>
      <c r="G45" s="127"/>
      <c r="H45" s="971">
        <f>SUM(H46:H49)</f>
        <v>0</v>
      </c>
      <c r="I45" s="971">
        <f>SUM(I46:I49)</f>
        <v>0</v>
      </c>
      <c r="J45" s="971">
        <f>SUM(J46:J49)</f>
        <v>0</v>
      </c>
      <c r="K45" s="971">
        <f>SUM(K46:K49)</f>
        <v>0</v>
      </c>
      <c r="L45" s="971">
        <f>SUM(L46:L49)</f>
        <v>0</v>
      </c>
      <c r="M45" s="972">
        <f t="shared" si="1"/>
        <v>0</v>
      </c>
    </row>
    <row r="46" spans="1:14" ht="12" customHeight="1">
      <c r="A46" s="1314">
        <v>8</v>
      </c>
      <c r="B46" s="1312">
        <v>4</v>
      </c>
      <c r="C46" s="1312">
        <v>11</v>
      </c>
      <c r="D46" s="1312"/>
      <c r="E46" s="1822"/>
      <c r="F46" s="111" t="s">
        <v>59</v>
      </c>
      <c r="G46" s="128"/>
      <c r="H46" s="1328">
        <v>0</v>
      </c>
      <c r="I46" s="1328">
        <v>0</v>
      </c>
      <c r="J46" s="1328">
        <v>0</v>
      </c>
      <c r="K46" s="1328">
        <v>0</v>
      </c>
      <c r="L46" s="1328">
        <v>0</v>
      </c>
      <c r="M46" s="965">
        <f t="shared" si="1"/>
        <v>0</v>
      </c>
    </row>
    <row r="47" spans="1:14" ht="12" customHeight="1">
      <c r="A47" s="396">
        <v>8</v>
      </c>
      <c r="B47" s="396">
        <v>4</v>
      </c>
      <c r="C47" s="396">
        <v>11</v>
      </c>
      <c r="E47" s="1822"/>
      <c r="F47" s="111" t="s">
        <v>60</v>
      </c>
      <c r="G47" s="128"/>
      <c r="H47" s="1328">
        <v>0</v>
      </c>
      <c r="I47" s="1328">
        <v>0</v>
      </c>
      <c r="J47" s="1328">
        <v>0</v>
      </c>
      <c r="K47" s="1328">
        <v>0</v>
      </c>
      <c r="L47" s="1328">
        <v>0</v>
      </c>
      <c r="M47" s="965">
        <f t="shared" si="1"/>
        <v>0</v>
      </c>
    </row>
    <row r="48" spans="1:14" ht="12" customHeight="1">
      <c r="A48" s="396">
        <v>8</v>
      </c>
      <c r="B48" s="396">
        <v>5</v>
      </c>
      <c r="C48" s="396">
        <v>11</v>
      </c>
      <c r="E48" s="1822"/>
      <c r="F48" s="110" t="s">
        <v>61</v>
      </c>
      <c r="G48" s="128"/>
      <c r="H48" s="1328">
        <v>0</v>
      </c>
      <c r="I48" s="1328">
        <v>0</v>
      </c>
      <c r="J48" s="1328">
        <v>0</v>
      </c>
      <c r="K48" s="1328">
        <v>0</v>
      </c>
      <c r="L48" s="1328">
        <v>0</v>
      </c>
      <c r="M48" s="965">
        <f t="shared" si="1"/>
        <v>0</v>
      </c>
    </row>
    <row r="49" spans="1:13" ht="12" customHeight="1">
      <c r="A49" s="396">
        <v>8</v>
      </c>
      <c r="B49" s="396">
        <v>4</v>
      </c>
      <c r="C49" s="396">
        <v>8</v>
      </c>
      <c r="E49" s="1823"/>
      <c r="F49" s="128" t="s">
        <v>62</v>
      </c>
      <c r="G49" s="128"/>
      <c r="H49" s="964">
        <v>0</v>
      </c>
      <c r="I49" s="963">
        <v>0</v>
      </c>
      <c r="J49" s="963">
        <v>0</v>
      </c>
      <c r="K49" s="963">
        <v>0</v>
      </c>
      <c r="L49" s="963">
        <v>0</v>
      </c>
      <c r="M49" s="965">
        <f t="shared" si="1"/>
        <v>0</v>
      </c>
    </row>
    <row r="50" spans="1:13" ht="12" customHeight="1">
      <c r="E50" s="147"/>
      <c r="F50" s="124" t="s">
        <v>63</v>
      </c>
      <c r="G50" s="1046"/>
      <c r="H50" s="971">
        <f>SUM(H51:H53)</f>
        <v>0</v>
      </c>
      <c r="I50" s="971">
        <f>SUM(I51:I53)</f>
        <v>0</v>
      </c>
      <c r="J50" s="971">
        <f>SUM(J51:J53)</f>
        <v>0</v>
      </c>
      <c r="K50" s="971">
        <f>SUM(K51:K53)</f>
        <v>0</v>
      </c>
      <c r="L50" s="971">
        <f>SUM(L51:L53)</f>
        <v>0</v>
      </c>
      <c r="M50" s="972">
        <f>SUM(H50:L50)</f>
        <v>0</v>
      </c>
    </row>
    <row r="51" spans="1:13" ht="12" customHeight="1">
      <c r="A51" s="396">
        <v>9</v>
      </c>
      <c r="B51" s="396">
        <v>5</v>
      </c>
      <c r="C51" s="396">
        <v>10</v>
      </c>
      <c r="E51" s="1822"/>
      <c r="F51" s="1334" t="s">
        <v>64</v>
      </c>
      <c r="G51" s="265"/>
      <c r="H51" s="1328">
        <v>0</v>
      </c>
      <c r="I51" s="1328">
        <v>0</v>
      </c>
      <c r="J51" s="1328">
        <v>0</v>
      </c>
      <c r="K51" s="1328">
        <v>0</v>
      </c>
      <c r="L51" s="1328">
        <v>0</v>
      </c>
      <c r="M51" s="962">
        <f t="shared" si="1"/>
        <v>0</v>
      </c>
    </row>
    <row r="52" spans="1:13" ht="12" customHeight="1">
      <c r="A52" s="1314">
        <v>9</v>
      </c>
      <c r="B52" s="1312">
        <v>5</v>
      </c>
      <c r="C52" s="1312">
        <v>13</v>
      </c>
      <c r="D52" s="1312"/>
      <c r="E52" s="1822"/>
      <c r="F52" s="125" t="s">
        <v>73</v>
      </c>
      <c r="G52" s="385"/>
      <c r="H52" s="1328">
        <v>0</v>
      </c>
      <c r="I52" s="1328">
        <v>0</v>
      </c>
      <c r="J52" s="1328">
        <v>0</v>
      </c>
      <c r="K52" s="1328">
        <v>0</v>
      </c>
      <c r="L52" s="1328">
        <v>0</v>
      </c>
      <c r="M52" s="965">
        <f>SUM(H52:L52)</f>
        <v>0</v>
      </c>
    </row>
    <row r="53" spans="1:13" ht="12" customHeight="1">
      <c r="A53" s="396">
        <v>9</v>
      </c>
      <c r="B53" s="396">
        <v>4</v>
      </c>
      <c r="C53" s="396">
        <v>6</v>
      </c>
      <c r="E53" s="1823"/>
      <c r="F53" s="128" t="s">
        <v>133</v>
      </c>
      <c r="G53" s="128"/>
      <c r="H53" s="1328">
        <v>0</v>
      </c>
      <c r="I53" s="1328">
        <v>0</v>
      </c>
      <c r="J53" s="1328">
        <v>0</v>
      </c>
      <c r="K53" s="1328">
        <v>0</v>
      </c>
      <c r="L53" s="1328">
        <v>0</v>
      </c>
      <c r="M53" s="965">
        <f t="shared" si="1"/>
        <v>0</v>
      </c>
    </row>
    <row r="54" spans="1:13" ht="12" customHeight="1">
      <c r="B54" s="396" t="s">
        <v>65</v>
      </c>
      <c r="C54" s="396" t="s">
        <v>65</v>
      </c>
      <c r="E54" s="186"/>
      <c r="F54" s="127" t="s">
        <v>66</v>
      </c>
      <c r="G54" s="1046"/>
      <c r="H54" s="971">
        <v>0</v>
      </c>
      <c r="I54" s="971">
        <v>0</v>
      </c>
      <c r="J54" s="971">
        <v>263</v>
      </c>
      <c r="K54" s="971">
        <v>0</v>
      </c>
      <c r="L54" s="971">
        <v>0</v>
      </c>
      <c r="M54" s="972">
        <f>SUM(H54:L54)</f>
        <v>263</v>
      </c>
    </row>
    <row r="55" spans="1:13">
      <c r="F55" s="1825" t="s">
        <v>21</v>
      </c>
      <c r="G55" s="1826"/>
      <c r="H55" s="1318">
        <f>SUM(H9+H16+H25+H29+H32+H37+H42+H45+H50+H54)</f>
        <v>0</v>
      </c>
      <c r="I55" s="1318">
        <f>SUM(I9+I16+I25+I29+I32+I37+I42+I45+I50+I54)</f>
        <v>0</v>
      </c>
      <c r="J55" s="1318">
        <f>SUM(J9+J16+J25+J29+J32+J37+J42+J45+J50+J54)</f>
        <v>307</v>
      </c>
      <c r="K55" s="1318">
        <f>SUM(K9+K16+K25+K29+K32+K37+K42+K45+K50+K54)</f>
        <v>0</v>
      </c>
      <c r="L55" s="1318">
        <f>SUM(L9+L16+L25+L29+L32+L37+L42+L45+L50+L54)</f>
        <v>0</v>
      </c>
      <c r="M55" s="986">
        <f>SUM(H55:L55)</f>
        <v>307</v>
      </c>
    </row>
    <row r="56" spans="1:13" s="458" customFormat="1" ht="11.25" customHeight="1">
      <c r="A56" s="396"/>
      <c r="B56" s="396"/>
      <c r="C56" s="396"/>
      <c r="D56" s="396"/>
      <c r="F56" s="458" t="s">
        <v>675</v>
      </c>
      <c r="H56" s="396"/>
      <c r="I56" s="396"/>
      <c r="J56" s="396"/>
      <c r="K56" s="396"/>
      <c r="L56" s="396"/>
      <c r="M56" s="396"/>
    </row>
    <row r="57" spans="1:13" ht="9" customHeight="1"/>
    <row r="58" spans="1:13" ht="9" customHeight="1"/>
    <row r="59" spans="1:13" ht="9" customHeight="1"/>
    <row r="60" spans="1:13" ht="9" customHeight="1"/>
    <row r="61" spans="1:13" ht="9" customHeight="1"/>
    <row r="62" spans="1:13" ht="9" customHeight="1"/>
    <row r="63" spans="1:13" ht="9" customHeight="1"/>
    <row r="64" spans="1:13" ht="9" customHeight="1"/>
    <row r="65" ht="9" customHeight="1"/>
    <row r="66" ht="9" customHeight="1"/>
    <row r="67" ht="9" customHeight="1"/>
    <row r="68" ht="9" customHeight="1"/>
    <row r="69" ht="9" customHeight="1"/>
    <row r="70" ht="9" customHeight="1"/>
    <row r="71" ht="9" customHeight="1"/>
    <row r="72" ht="9" customHeight="1"/>
    <row r="73" ht="9" customHeight="1"/>
    <row r="74" ht="9" customHeight="1"/>
    <row r="75" ht="9" customHeight="1"/>
    <row r="76" ht="9" customHeight="1"/>
    <row r="77" ht="9" customHeight="1"/>
    <row r="78" ht="9" customHeight="1"/>
    <row r="79" ht="9" customHeight="1"/>
    <row r="8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spans="6:13" ht="9" customHeight="1"/>
    <row r="130" spans="6:13" ht="9" customHeight="1"/>
    <row r="131" spans="6:13" ht="9" customHeight="1"/>
    <row r="132" spans="6:13" ht="9" customHeight="1"/>
    <row r="133" spans="6:13" ht="9" customHeight="1"/>
    <row r="134" spans="6:13" ht="9" customHeight="1"/>
    <row r="135" spans="6:13" ht="9" customHeight="1"/>
    <row r="136" spans="6:13" ht="9" customHeight="1"/>
    <row r="137" spans="6:13" ht="9" customHeight="1"/>
    <row r="138" spans="6:13" ht="9" customHeight="1"/>
    <row r="139" spans="6:13" ht="9" customHeight="1"/>
    <row r="140" spans="6:13" ht="9" customHeight="1">
      <c r="F140" s="69"/>
      <c r="G140" s="69"/>
      <c r="H140" s="344"/>
      <c r="I140" s="344"/>
      <c r="J140" s="345"/>
      <c r="K140" s="345"/>
      <c r="L140" s="345"/>
      <c r="M140" s="344"/>
    </row>
    <row r="141" spans="6:13" ht="9" customHeight="1"/>
    <row r="142" spans="6:13" ht="9" customHeight="1"/>
    <row r="143" spans="6:13" ht="9" customHeight="1"/>
    <row r="144" spans="6:13" ht="9" customHeight="1"/>
    <row r="145" ht="9" customHeight="1"/>
    <row r="146" ht="9" customHeight="1"/>
    <row r="147" ht="9" customHeight="1"/>
    <row r="148" ht="9" customHeight="1"/>
    <row r="149" ht="9" customHeight="1"/>
    <row r="150" ht="9" customHeight="1"/>
    <row r="151" ht="9" customHeight="1"/>
    <row r="152" ht="9" customHeight="1"/>
    <row r="153" ht="9" customHeight="1"/>
    <row r="154" ht="9" customHeight="1"/>
    <row r="155" ht="9" customHeight="1"/>
    <row r="156" ht="9" customHeight="1"/>
    <row r="157" ht="9" customHeight="1"/>
    <row r="158" ht="9" customHeight="1"/>
    <row r="159" ht="9" customHeight="1"/>
    <row r="16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sheetData>
  <mergeCells count="16">
    <mergeCell ref="E42:E44"/>
    <mergeCell ref="E45:E49"/>
    <mergeCell ref="E51:E53"/>
    <mergeCell ref="F55:G55"/>
    <mergeCell ref="E9:E15"/>
    <mergeCell ref="E16:E24"/>
    <mergeCell ref="E25:E28"/>
    <mergeCell ref="E29:E31"/>
    <mergeCell ref="E32:E36"/>
    <mergeCell ref="E37:E41"/>
    <mergeCell ref="E3:M3"/>
    <mergeCell ref="Q3:AE3"/>
    <mergeCell ref="E4:M4"/>
    <mergeCell ref="E6:E8"/>
    <mergeCell ref="M6:M8"/>
    <mergeCell ref="H7:L7"/>
  </mergeCell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3"/>
  <sheetViews>
    <sheetView topLeftCell="D1" workbookViewId="0">
      <selection activeCell="E31" sqref="E31"/>
    </sheetView>
  </sheetViews>
  <sheetFormatPr baseColWidth="10" defaultRowHeight="12.75"/>
  <cols>
    <col min="1" max="3" width="2.5703125" style="396" hidden="1" customWidth="1"/>
    <col min="4" max="4" width="5.42578125" style="602" customWidth="1"/>
    <col min="5" max="5" width="64.85546875" style="602" customWidth="1"/>
    <col min="6" max="6" width="11.85546875" style="613" customWidth="1"/>
    <col min="7" max="7" width="5.7109375" style="71" customWidth="1"/>
    <col min="8" max="8" width="7.140625" style="71" customWidth="1"/>
    <col min="9" max="256" width="11.42578125" style="65"/>
    <col min="257" max="259" width="0" style="65" hidden="1" customWidth="1"/>
    <col min="260" max="260" width="5.42578125" style="65" customWidth="1"/>
    <col min="261" max="261" width="64.85546875" style="65" customWidth="1"/>
    <col min="262" max="262" width="11.85546875" style="65" customWidth="1"/>
    <col min="263" max="263" width="5.7109375" style="65" customWidth="1"/>
    <col min="264" max="264" width="7.140625" style="65" customWidth="1"/>
    <col min="265" max="512" width="11.42578125" style="65"/>
    <col min="513" max="515" width="0" style="65" hidden="1" customWidth="1"/>
    <col min="516" max="516" width="5.42578125" style="65" customWidth="1"/>
    <col min="517" max="517" width="64.85546875" style="65" customWidth="1"/>
    <col min="518" max="518" width="11.85546875" style="65" customWidth="1"/>
    <col min="519" max="519" width="5.7109375" style="65" customWidth="1"/>
    <col min="520" max="520" width="7.140625" style="65" customWidth="1"/>
    <col min="521" max="768" width="11.42578125" style="65"/>
    <col min="769" max="771" width="0" style="65" hidden="1" customWidth="1"/>
    <col min="772" max="772" width="5.42578125" style="65" customWidth="1"/>
    <col min="773" max="773" width="64.85546875" style="65" customWidth="1"/>
    <col min="774" max="774" width="11.85546875" style="65" customWidth="1"/>
    <col min="775" max="775" width="5.7109375" style="65" customWidth="1"/>
    <col min="776" max="776" width="7.140625" style="65" customWidth="1"/>
    <col min="777" max="1024" width="11.42578125" style="65"/>
    <col min="1025" max="1027" width="0" style="65" hidden="1" customWidth="1"/>
    <col min="1028" max="1028" width="5.42578125" style="65" customWidth="1"/>
    <col min="1029" max="1029" width="64.85546875" style="65" customWidth="1"/>
    <col min="1030" max="1030" width="11.85546875" style="65" customWidth="1"/>
    <col min="1031" max="1031" width="5.7109375" style="65" customWidth="1"/>
    <col min="1032" max="1032" width="7.140625" style="65" customWidth="1"/>
    <col min="1033" max="1280" width="11.42578125" style="65"/>
    <col min="1281" max="1283" width="0" style="65" hidden="1" customWidth="1"/>
    <col min="1284" max="1284" width="5.42578125" style="65" customWidth="1"/>
    <col min="1285" max="1285" width="64.85546875" style="65" customWidth="1"/>
    <col min="1286" max="1286" width="11.85546875" style="65" customWidth="1"/>
    <col min="1287" max="1287" width="5.7109375" style="65" customWidth="1"/>
    <col min="1288" max="1288" width="7.140625" style="65" customWidth="1"/>
    <col min="1289" max="1536" width="11.42578125" style="65"/>
    <col min="1537" max="1539" width="0" style="65" hidden="1" customWidth="1"/>
    <col min="1540" max="1540" width="5.42578125" style="65" customWidth="1"/>
    <col min="1541" max="1541" width="64.85546875" style="65" customWidth="1"/>
    <col min="1542" max="1542" width="11.85546875" style="65" customWidth="1"/>
    <col min="1543" max="1543" width="5.7109375" style="65" customWidth="1"/>
    <col min="1544" max="1544" width="7.140625" style="65" customWidth="1"/>
    <col min="1545" max="1792" width="11.42578125" style="65"/>
    <col min="1793" max="1795" width="0" style="65" hidden="1" customWidth="1"/>
    <col min="1796" max="1796" width="5.42578125" style="65" customWidth="1"/>
    <col min="1797" max="1797" width="64.85546875" style="65" customWidth="1"/>
    <col min="1798" max="1798" width="11.85546875" style="65" customWidth="1"/>
    <col min="1799" max="1799" width="5.7109375" style="65" customWidth="1"/>
    <col min="1800" max="1800" width="7.140625" style="65" customWidth="1"/>
    <col min="1801" max="2048" width="11.42578125" style="65"/>
    <col min="2049" max="2051" width="0" style="65" hidden="1" customWidth="1"/>
    <col min="2052" max="2052" width="5.42578125" style="65" customWidth="1"/>
    <col min="2053" max="2053" width="64.85546875" style="65" customWidth="1"/>
    <col min="2054" max="2054" width="11.85546875" style="65" customWidth="1"/>
    <col min="2055" max="2055" width="5.7109375" style="65" customWidth="1"/>
    <col min="2056" max="2056" width="7.140625" style="65" customWidth="1"/>
    <col min="2057" max="2304" width="11.42578125" style="65"/>
    <col min="2305" max="2307" width="0" style="65" hidden="1" customWidth="1"/>
    <col min="2308" max="2308" width="5.42578125" style="65" customWidth="1"/>
    <col min="2309" max="2309" width="64.85546875" style="65" customWidth="1"/>
    <col min="2310" max="2310" width="11.85546875" style="65" customWidth="1"/>
    <col min="2311" max="2311" width="5.7109375" style="65" customWidth="1"/>
    <col min="2312" max="2312" width="7.140625" style="65" customWidth="1"/>
    <col min="2313" max="2560" width="11.42578125" style="65"/>
    <col min="2561" max="2563" width="0" style="65" hidden="1" customWidth="1"/>
    <col min="2564" max="2564" width="5.42578125" style="65" customWidth="1"/>
    <col min="2565" max="2565" width="64.85546875" style="65" customWidth="1"/>
    <col min="2566" max="2566" width="11.85546875" style="65" customWidth="1"/>
    <col min="2567" max="2567" width="5.7109375" style="65" customWidth="1"/>
    <col min="2568" max="2568" width="7.140625" style="65" customWidth="1"/>
    <col min="2569" max="2816" width="11.42578125" style="65"/>
    <col min="2817" max="2819" width="0" style="65" hidden="1" customWidth="1"/>
    <col min="2820" max="2820" width="5.42578125" style="65" customWidth="1"/>
    <col min="2821" max="2821" width="64.85546875" style="65" customWidth="1"/>
    <col min="2822" max="2822" width="11.85546875" style="65" customWidth="1"/>
    <col min="2823" max="2823" width="5.7109375" style="65" customWidth="1"/>
    <col min="2824" max="2824" width="7.140625" style="65" customWidth="1"/>
    <col min="2825" max="3072" width="11.42578125" style="65"/>
    <col min="3073" max="3075" width="0" style="65" hidden="1" customWidth="1"/>
    <col min="3076" max="3076" width="5.42578125" style="65" customWidth="1"/>
    <col min="3077" max="3077" width="64.85546875" style="65" customWidth="1"/>
    <col min="3078" max="3078" width="11.85546875" style="65" customWidth="1"/>
    <col min="3079" max="3079" width="5.7109375" style="65" customWidth="1"/>
    <col min="3080" max="3080" width="7.140625" style="65" customWidth="1"/>
    <col min="3081" max="3328" width="11.42578125" style="65"/>
    <col min="3329" max="3331" width="0" style="65" hidden="1" customWidth="1"/>
    <col min="3332" max="3332" width="5.42578125" style="65" customWidth="1"/>
    <col min="3333" max="3333" width="64.85546875" style="65" customWidth="1"/>
    <col min="3334" max="3334" width="11.85546875" style="65" customWidth="1"/>
    <col min="3335" max="3335" width="5.7109375" style="65" customWidth="1"/>
    <col min="3336" max="3336" width="7.140625" style="65" customWidth="1"/>
    <col min="3337" max="3584" width="11.42578125" style="65"/>
    <col min="3585" max="3587" width="0" style="65" hidden="1" customWidth="1"/>
    <col min="3588" max="3588" width="5.42578125" style="65" customWidth="1"/>
    <col min="3589" max="3589" width="64.85546875" style="65" customWidth="1"/>
    <col min="3590" max="3590" width="11.85546875" style="65" customWidth="1"/>
    <col min="3591" max="3591" width="5.7109375" style="65" customWidth="1"/>
    <col min="3592" max="3592" width="7.140625" style="65" customWidth="1"/>
    <col min="3593" max="3840" width="11.42578125" style="65"/>
    <col min="3841" max="3843" width="0" style="65" hidden="1" customWidth="1"/>
    <col min="3844" max="3844" width="5.42578125" style="65" customWidth="1"/>
    <col min="3845" max="3845" width="64.85546875" style="65" customWidth="1"/>
    <col min="3846" max="3846" width="11.85546875" style="65" customWidth="1"/>
    <col min="3847" max="3847" width="5.7109375" style="65" customWidth="1"/>
    <col min="3848" max="3848" width="7.140625" style="65" customWidth="1"/>
    <col min="3849" max="4096" width="11.42578125" style="65"/>
    <col min="4097" max="4099" width="0" style="65" hidden="1" customWidth="1"/>
    <col min="4100" max="4100" width="5.42578125" style="65" customWidth="1"/>
    <col min="4101" max="4101" width="64.85546875" style="65" customWidth="1"/>
    <col min="4102" max="4102" width="11.85546875" style="65" customWidth="1"/>
    <col min="4103" max="4103" width="5.7109375" style="65" customWidth="1"/>
    <col min="4104" max="4104" width="7.140625" style="65" customWidth="1"/>
    <col min="4105" max="4352" width="11.42578125" style="65"/>
    <col min="4353" max="4355" width="0" style="65" hidden="1" customWidth="1"/>
    <col min="4356" max="4356" width="5.42578125" style="65" customWidth="1"/>
    <col min="4357" max="4357" width="64.85546875" style="65" customWidth="1"/>
    <col min="4358" max="4358" width="11.85546875" style="65" customWidth="1"/>
    <col min="4359" max="4359" width="5.7109375" style="65" customWidth="1"/>
    <col min="4360" max="4360" width="7.140625" style="65" customWidth="1"/>
    <col min="4361" max="4608" width="11.42578125" style="65"/>
    <col min="4609" max="4611" width="0" style="65" hidden="1" customWidth="1"/>
    <col min="4612" max="4612" width="5.42578125" style="65" customWidth="1"/>
    <col min="4613" max="4613" width="64.85546875" style="65" customWidth="1"/>
    <col min="4614" max="4614" width="11.85546875" style="65" customWidth="1"/>
    <col min="4615" max="4615" width="5.7109375" style="65" customWidth="1"/>
    <col min="4616" max="4616" width="7.140625" style="65" customWidth="1"/>
    <col min="4617" max="4864" width="11.42578125" style="65"/>
    <col min="4865" max="4867" width="0" style="65" hidden="1" customWidth="1"/>
    <col min="4868" max="4868" width="5.42578125" style="65" customWidth="1"/>
    <col min="4869" max="4869" width="64.85546875" style="65" customWidth="1"/>
    <col min="4870" max="4870" width="11.85546875" style="65" customWidth="1"/>
    <col min="4871" max="4871" width="5.7109375" style="65" customWidth="1"/>
    <col min="4872" max="4872" width="7.140625" style="65" customWidth="1"/>
    <col min="4873" max="5120" width="11.42578125" style="65"/>
    <col min="5121" max="5123" width="0" style="65" hidden="1" customWidth="1"/>
    <col min="5124" max="5124" width="5.42578125" style="65" customWidth="1"/>
    <col min="5125" max="5125" width="64.85546875" style="65" customWidth="1"/>
    <col min="5126" max="5126" width="11.85546875" style="65" customWidth="1"/>
    <col min="5127" max="5127" width="5.7109375" style="65" customWidth="1"/>
    <col min="5128" max="5128" width="7.140625" style="65" customWidth="1"/>
    <col min="5129" max="5376" width="11.42578125" style="65"/>
    <col min="5377" max="5379" width="0" style="65" hidden="1" customWidth="1"/>
    <col min="5380" max="5380" width="5.42578125" style="65" customWidth="1"/>
    <col min="5381" max="5381" width="64.85546875" style="65" customWidth="1"/>
    <col min="5382" max="5382" width="11.85546875" style="65" customWidth="1"/>
    <col min="5383" max="5383" width="5.7109375" style="65" customWidth="1"/>
    <col min="5384" max="5384" width="7.140625" style="65" customWidth="1"/>
    <col min="5385" max="5632" width="11.42578125" style="65"/>
    <col min="5633" max="5635" width="0" style="65" hidden="1" customWidth="1"/>
    <col min="5636" max="5636" width="5.42578125" style="65" customWidth="1"/>
    <col min="5637" max="5637" width="64.85546875" style="65" customWidth="1"/>
    <col min="5638" max="5638" width="11.85546875" style="65" customWidth="1"/>
    <col min="5639" max="5639" width="5.7109375" style="65" customWidth="1"/>
    <col min="5640" max="5640" width="7.140625" style="65" customWidth="1"/>
    <col min="5641" max="5888" width="11.42578125" style="65"/>
    <col min="5889" max="5891" width="0" style="65" hidden="1" customWidth="1"/>
    <col min="5892" max="5892" width="5.42578125" style="65" customWidth="1"/>
    <col min="5893" max="5893" width="64.85546875" style="65" customWidth="1"/>
    <col min="5894" max="5894" width="11.85546875" style="65" customWidth="1"/>
    <col min="5895" max="5895" width="5.7109375" style="65" customWidth="1"/>
    <col min="5896" max="5896" width="7.140625" style="65" customWidth="1"/>
    <col min="5897" max="6144" width="11.42578125" style="65"/>
    <col min="6145" max="6147" width="0" style="65" hidden="1" customWidth="1"/>
    <col min="6148" max="6148" width="5.42578125" style="65" customWidth="1"/>
    <col min="6149" max="6149" width="64.85546875" style="65" customWidth="1"/>
    <col min="6150" max="6150" width="11.85546875" style="65" customWidth="1"/>
    <col min="6151" max="6151" width="5.7109375" style="65" customWidth="1"/>
    <col min="6152" max="6152" width="7.140625" style="65" customWidth="1"/>
    <col min="6153" max="6400" width="11.42578125" style="65"/>
    <col min="6401" max="6403" width="0" style="65" hidden="1" customWidth="1"/>
    <col min="6404" max="6404" width="5.42578125" style="65" customWidth="1"/>
    <col min="6405" max="6405" width="64.85546875" style="65" customWidth="1"/>
    <col min="6406" max="6406" width="11.85546875" style="65" customWidth="1"/>
    <col min="6407" max="6407" width="5.7109375" style="65" customWidth="1"/>
    <col min="6408" max="6408" width="7.140625" style="65" customWidth="1"/>
    <col min="6409" max="6656" width="11.42578125" style="65"/>
    <col min="6657" max="6659" width="0" style="65" hidden="1" customWidth="1"/>
    <col min="6660" max="6660" width="5.42578125" style="65" customWidth="1"/>
    <col min="6661" max="6661" width="64.85546875" style="65" customWidth="1"/>
    <col min="6662" max="6662" width="11.85546875" style="65" customWidth="1"/>
    <col min="6663" max="6663" width="5.7109375" style="65" customWidth="1"/>
    <col min="6664" max="6664" width="7.140625" style="65" customWidth="1"/>
    <col min="6665" max="6912" width="11.42578125" style="65"/>
    <col min="6913" max="6915" width="0" style="65" hidden="1" customWidth="1"/>
    <col min="6916" max="6916" width="5.42578125" style="65" customWidth="1"/>
    <col min="6917" max="6917" width="64.85546875" style="65" customWidth="1"/>
    <col min="6918" max="6918" width="11.85546875" style="65" customWidth="1"/>
    <col min="6919" max="6919" width="5.7109375" style="65" customWidth="1"/>
    <col min="6920" max="6920" width="7.140625" style="65" customWidth="1"/>
    <col min="6921" max="7168" width="11.42578125" style="65"/>
    <col min="7169" max="7171" width="0" style="65" hidden="1" customWidth="1"/>
    <col min="7172" max="7172" width="5.42578125" style="65" customWidth="1"/>
    <col min="7173" max="7173" width="64.85546875" style="65" customWidth="1"/>
    <col min="7174" max="7174" width="11.85546875" style="65" customWidth="1"/>
    <col min="7175" max="7175" width="5.7109375" style="65" customWidth="1"/>
    <col min="7176" max="7176" width="7.140625" style="65" customWidth="1"/>
    <col min="7177" max="7424" width="11.42578125" style="65"/>
    <col min="7425" max="7427" width="0" style="65" hidden="1" customWidth="1"/>
    <col min="7428" max="7428" width="5.42578125" style="65" customWidth="1"/>
    <col min="7429" max="7429" width="64.85546875" style="65" customWidth="1"/>
    <col min="7430" max="7430" width="11.85546875" style="65" customWidth="1"/>
    <col min="7431" max="7431" width="5.7109375" style="65" customWidth="1"/>
    <col min="7432" max="7432" width="7.140625" style="65" customWidth="1"/>
    <col min="7433" max="7680" width="11.42578125" style="65"/>
    <col min="7681" max="7683" width="0" style="65" hidden="1" customWidth="1"/>
    <col min="7684" max="7684" width="5.42578125" style="65" customWidth="1"/>
    <col min="7685" max="7685" width="64.85546875" style="65" customWidth="1"/>
    <col min="7686" max="7686" width="11.85546875" style="65" customWidth="1"/>
    <col min="7687" max="7687" width="5.7109375" style="65" customWidth="1"/>
    <col min="7688" max="7688" width="7.140625" style="65" customWidth="1"/>
    <col min="7689" max="7936" width="11.42578125" style="65"/>
    <col min="7937" max="7939" width="0" style="65" hidden="1" customWidth="1"/>
    <col min="7940" max="7940" width="5.42578125" style="65" customWidth="1"/>
    <col min="7941" max="7941" width="64.85546875" style="65" customWidth="1"/>
    <col min="7942" max="7942" width="11.85546875" style="65" customWidth="1"/>
    <col min="7943" max="7943" width="5.7109375" style="65" customWidth="1"/>
    <col min="7944" max="7944" width="7.140625" style="65" customWidth="1"/>
    <col min="7945" max="8192" width="11.42578125" style="65"/>
    <col min="8193" max="8195" width="0" style="65" hidden="1" customWidth="1"/>
    <col min="8196" max="8196" width="5.42578125" style="65" customWidth="1"/>
    <col min="8197" max="8197" width="64.85546875" style="65" customWidth="1"/>
    <col min="8198" max="8198" width="11.85546875" style="65" customWidth="1"/>
    <col min="8199" max="8199" width="5.7109375" style="65" customWidth="1"/>
    <col min="8200" max="8200" width="7.140625" style="65" customWidth="1"/>
    <col min="8201" max="8448" width="11.42578125" style="65"/>
    <col min="8449" max="8451" width="0" style="65" hidden="1" customWidth="1"/>
    <col min="8452" max="8452" width="5.42578125" style="65" customWidth="1"/>
    <col min="8453" max="8453" width="64.85546875" style="65" customWidth="1"/>
    <col min="8454" max="8454" width="11.85546875" style="65" customWidth="1"/>
    <col min="8455" max="8455" width="5.7109375" style="65" customWidth="1"/>
    <col min="8456" max="8456" width="7.140625" style="65" customWidth="1"/>
    <col min="8457" max="8704" width="11.42578125" style="65"/>
    <col min="8705" max="8707" width="0" style="65" hidden="1" customWidth="1"/>
    <col min="8708" max="8708" width="5.42578125" style="65" customWidth="1"/>
    <col min="8709" max="8709" width="64.85546875" style="65" customWidth="1"/>
    <col min="8710" max="8710" width="11.85546875" style="65" customWidth="1"/>
    <col min="8711" max="8711" width="5.7109375" style="65" customWidth="1"/>
    <col min="8712" max="8712" width="7.140625" style="65" customWidth="1"/>
    <col min="8713" max="8960" width="11.42578125" style="65"/>
    <col min="8961" max="8963" width="0" style="65" hidden="1" customWidth="1"/>
    <col min="8964" max="8964" width="5.42578125" style="65" customWidth="1"/>
    <col min="8965" max="8965" width="64.85546875" style="65" customWidth="1"/>
    <col min="8966" max="8966" width="11.85546875" style="65" customWidth="1"/>
    <col min="8967" max="8967" width="5.7109375" style="65" customWidth="1"/>
    <col min="8968" max="8968" width="7.140625" style="65" customWidth="1"/>
    <col min="8969" max="9216" width="11.42578125" style="65"/>
    <col min="9217" max="9219" width="0" style="65" hidden="1" customWidth="1"/>
    <col min="9220" max="9220" width="5.42578125" style="65" customWidth="1"/>
    <col min="9221" max="9221" width="64.85546875" style="65" customWidth="1"/>
    <col min="9222" max="9222" width="11.85546875" style="65" customWidth="1"/>
    <col min="9223" max="9223" width="5.7109375" style="65" customWidth="1"/>
    <col min="9224" max="9224" width="7.140625" style="65" customWidth="1"/>
    <col min="9225" max="9472" width="11.42578125" style="65"/>
    <col min="9473" max="9475" width="0" style="65" hidden="1" customWidth="1"/>
    <col min="9476" max="9476" width="5.42578125" style="65" customWidth="1"/>
    <col min="9477" max="9477" width="64.85546875" style="65" customWidth="1"/>
    <col min="9478" max="9478" width="11.85546875" style="65" customWidth="1"/>
    <col min="9479" max="9479" width="5.7109375" style="65" customWidth="1"/>
    <col min="9480" max="9480" width="7.140625" style="65" customWidth="1"/>
    <col min="9481" max="9728" width="11.42578125" style="65"/>
    <col min="9729" max="9731" width="0" style="65" hidden="1" customWidth="1"/>
    <col min="9732" max="9732" width="5.42578125" style="65" customWidth="1"/>
    <col min="9733" max="9733" width="64.85546875" style="65" customWidth="1"/>
    <col min="9734" max="9734" width="11.85546875" style="65" customWidth="1"/>
    <col min="9735" max="9735" width="5.7109375" style="65" customWidth="1"/>
    <col min="9736" max="9736" width="7.140625" style="65" customWidth="1"/>
    <col min="9737" max="9984" width="11.42578125" style="65"/>
    <col min="9985" max="9987" width="0" style="65" hidden="1" customWidth="1"/>
    <col min="9988" max="9988" width="5.42578125" style="65" customWidth="1"/>
    <col min="9989" max="9989" width="64.85546875" style="65" customWidth="1"/>
    <col min="9990" max="9990" width="11.85546875" style="65" customWidth="1"/>
    <col min="9991" max="9991" width="5.7109375" style="65" customWidth="1"/>
    <col min="9992" max="9992" width="7.140625" style="65" customWidth="1"/>
    <col min="9993" max="10240" width="11.42578125" style="65"/>
    <col min="10241" max="10243" width="0" style="65" hidden="1" customWidth="1"/>
    <col min="10244" max="10244" width="5.42578125" style="65" customWidth="1"/>
    <col min="10245" max="10245" width="64.85546875" style="65" customWidth="1"/>
    <col min="10246" max="10246" width="11.85546875" style="65" customWidth="1"/>
    <col min="10247" max="10247" width="5.7109375" style="65" customWidth="1"/>
    <col min="10248" max="10248" width="7.140625" style="65" customWidth="1"/>
    <col min="10249" max="10496" width="11.42578125" style="65"/>
    <col min="10497" max="10499" width="0" style="65" hidden="1" customWidth="1"/>
    <col min="10500" max="10500" width="5.42578125" style="65" customWidth="1"/>
    <col min="10501" max="10501" width="64.85546875" style="65" customWidth="1"/>
    <col min="10502" max="10502" width="11.85546875" style="65" customWidth="1"/>
    <col min="10503" max="10503" width="5.7109375" style="65" customWidth="1"/>
    <col min="10504" max="10504" width="7.140625" style="65" customWidth="1"/>
    <col min="10505" max="10752" width="11.42578125" style="65"/>
    <col min="10753" max="10755" width="0" style="65" hidden="1" customWidth="1"/>
    <col min="10756" max="10756" width="5.42578125" style="65" customWidth="1"/>
    <col min="10757" max="10757" width="64.85546875" style="65" customWidth="1"/>
    <col min="10758" max="10758" width="11.85546875" style="65" customWidth="1"/>
    <col min="10759" max="10759" width="5.7109375" style="65" customWidth="1"/>
    <col min="10760" max="10760" width="7.140625" style="65" customWidth="1"/>
    <col min="10761" max="11008" width="11.42578125" style="65"/>
    <col min="11009" max="11011" width="0" style="65" hidden="1" customWidth="1"/>
    <col min="11012" max="11012" width="5.42578125" style="65" customWidth="1"/>
    <col min="11013" max="11013" width="64.85546875" style="65" customWidth="1"/>
    <col min="11014" max="11014" width="11.85546875" style="65" customWidth="1"/>
    <col min="11015" max="11015" width="5.7109375" style="65" customWidth="1"/>
    <col min="11016" max="11016" width="7.140625" style="65" customWidth="1"/>
    <col min="11017" max="11264" width="11.42578125" style="65"/>
    <col min="11265" max="11267" width="0" style="65" hidden="1" customWidth="1"/>
    <col min="11268" max="11268" width="5.42578125" style="65" customWidth="1"/>
    <col min="11269" max="11269" width="64.85546875" style="65" customWidth="1"/>
    <col min="11270" max="11270" width="11.85546875" style="65" customWidth="1"/>
    <col min="11271" max="11271" width="5.7109375" style="65" customWidth="1"/>
    <col min="11272" max="11272" width="7.140625" style="65" customWidth="1"/>
    <col min="11273" max="11520" width="11.42578125" style="65"/>
    <col min="11521" max="11523" width="0" style="65" hidden="1" customWidth="1"/>
    <col min="11524" max="11524" width="5.42578125" style="65" customWidth="1"/>
    <col min="11525" max="11525" width="64.85546875" style="65" customWidth="1"/>
    <col min="11526" max="11526" width="11.85546875" style="65" customWidth="1"/>
    <col min="11527" max="11527" width="5.7109375" style="65" customWidth="1"/>
    <col min="11528" max="11528" width="7.140625" style="65" customWidth="1"/>
    <col min="11529" max="11776" width="11.42578125" style="65"/>
    <col min="11777" max="11779" width="0" style="65" hidden="1" customWidth="1"/>
    <col min="11780" max="11780" width="5.42578125" style="65" customWidth="1"/>
    <col min="11781" max="11781" width="64.85546875" style="65" customWidth="1"/>
    <col min="11782" max="11782" width="11.85546875" style="65" customWidth="1"/>
    <col min="11783" max="11783" width="5.7109375" style="65" customWidth="1"/>
    <col min="11784" max="11784" width="7.140625" style="65" customWidth="1"/>
    <col min="11785" max="12032" width="11.42578125" style="65"/>
    <col min="12033" max="12035" width="0" style="65" hidden="1" customWidth="1"/>
    <col min="12036" max="12036" width="5.42578125" style="65" customWidth="1"/>
    <col min="12037" max="12037" width="64.85546875" style="65" customWidth="1"/>
    <col min="12038" max="12038" width="11.85546875" style="65" customWidth="1"/>
    <col min="12039" max="12039" width="5.7109375" style="65" customWidth="1"/>
    <col min="12040" max="12040" width="7.140625" style="65" customWidth="1"/>
    <col min="12041" max="12288" width="11.42578125" style="65"/>
    <col min="12289" max="12291" width="0" style="65" hidden="1" customWidth="1"/>
    <col min="12292" max="12292" width="5.42578125" style="65" customWidth="1"/>
    <col min="12293" max="12293" width="64.85546875" style="65" customWidth="1"/>
    <col min="12294" max="12294" width="11.85546875" style="65" customWidth="1"/>
    <col min="12295" max="12295" width="5.7109375" style="65" customWidth="1"/>
    <col min="12296" max="12296" width="7.140625" style="65" customWidth="1"/>
    <col min="12297" max="12544" width="11.42578125" style="65"/>
    <col min="12545" max="12547" width="0" style="65" hidden="1" customWidth="1"/>
    <col min="12548" max="12548" width="5.42578125" style="65" customWidth="1"/>
    <col min="12549" max="12549" width="64.85546875" style="65" customWidth="1"/>
    <col min="12550" max="12550" width="11.85546875" style="65" customWidth="1"/>
    <col min="12551" max="12551" width="5.7109375" style="65" customWidth="1"/>
    <col min="12552" max="12552" width="7.140625" style="65" customWidth="1"/>
    <col min="12553" max="12800" width="11.42578125" style="65"/>
    <col min="12801" max="12803" width="0" style="65" hidden="1" customWidth="1"/>
    <col min="12804" max="12804" width="5.42578125" style="65" customWidth="1"/>
    <col min="12805" max="12805" width="64.85546875" style="65" customWidth="1"/>
    <col min="12806" max="12806" width="11.85546875" style="65" customWidth="1"/>
    <col min="12807" max="12807" width="5.7109375" style="65" customWidth="1"/>
    <col min="12808" max="12808" width="7.140625" style="65" customWidth="1"/>
    <col min="12809" max="13056" width="11.42578125" style="65"/>
    <col min="13057" max="13059" width="0" style="65" hidden="1" customWidth="1"/>
    <col min="13060" max="13060" width="5.42578125" style="65" customWidth="1"/>
    <col min="13061" max="13061" width="64.85546875" style="65" customWidth="1"/>
    <col min="13062" max="13062" width="11.85546875" style="65" customWidth="1"/>
    <col min="13063" max="13063" width="5.7109375" style="65" customWidth="1"/>
    <col min="13064" max="13064" width="7.140625" style="65" customWidth="1"/>
    <col min="13065" max="13312" width="11.42578125" style="65"/>
    <col min="13313" max="13315" width="0" style="65" hidden="1" customWidth="1"/>
    <col min="13316" max="13316" width="5.42578125" style="65" customWidth="1"/>
    <col min="13317" max="13317" width="64.85546875" style="65" customWidth="1"/>
    <col min="13318" max="13318" width="11.85546875" style="65" customWidth="1"/>
    <col min="13319" max="13319" width="5.7109375" style="65" customWidth="1"/>
    <col min="13320" max="13320" width="7.140625" style="65" customWidth="1"/>
    <col min="13321" max="13568" width="11.42578125" style="65"/>
    <col min="13569" max="13571" width="0" style="65" hidden="1" customWidth="1"/>
    <col min="13572" max="13572" width="5.42578125" style="65" customWidth="1"/>
    <col min="13573" max="13573" width="64.85546875" style="65" customWidth="1"/>
    <col min="13574" max="13574" width="11.85546875" style="65" customWidth="1"/>
    <col min="13575" max="13575" width="5.7109375" style="65" customWidth="1"/>
    <col min="13576" max="13576" width="7.140625" style="65" customWidth="1"/>
    <col min="13577" max="13824" width="11.42578125" style="65"/>
    <col min="13825" max="13827" width="0" style="65" hidden="1" customWidth="1"/>
    <col min="13828" max="13828" width="5.42578125" style="65" customWidth="1"/>
    <col min="13829" max="13829" width="64.85546875" style="65" customWidth="1"/>
    <col min="13830" max="13830" width="11.85546875" style="65" customWidth="1"/>
    <col min="13831" max="13831" width="5.7109375" style="65" customWidth="1"/>
    <col min="13832" max="13832" width="7.140625" style="65" customWidth="1"/>
    <col min="13833" max="14080" width="11.42578125" style="65"/>
    <col min="14081" max="14083" width="0" style="65" hidden="1" customWidth="1"/>
    <col min="14084" max="14084" width="5.42578125" style="65" customWidth="1"/>
    <col min="14085" max="14085" width="64.85546875" style="65" customWidth="1"/>
    <col min="14086" max="14086" width="11.85546875" style="65" customWidth="1"/>
    <col min="14087" max="14087" width="5.7109375" style="65" customWidth="1"/>
    <col min="14088" max="14088" width="7.140625" style="65" customWidth="1"/>
    <col min="14089" max="14336" width="11.42578125" style="65"/>
    <col min="14337" max="14339" width="0" style="65" hidden="1" customWidth="1"/>
    <col min="14340" max="14340" width="5.42578125" style="65" customWidth="1"/>
    <col min="14341" max="14341" width="64.85546875" style="65" customWidth="1"/>
    <col min="14342" max="14342" width="11.85546875" style="65" customWidth="1"/>
    <col min="14343" max="14343" width="5.7109375" style="65" customWidth="1"/>
    <col min="14344" max="14344" width="7.140625" style="65" customWidth="1"/>
    <col min="14345" max="14592" width="11.42578125" style="65"/>
    <col min="14593" max="14595" width="0" style="65" hidden="1" customWidth="1"/>
    <col min="14596" max="14596" width="5.42578125" style="65" customWidth="1"/>
    <col min="14597" max="14597" width="64.85546875" style="65" customWidth="1"/>
    <col min="14598" max="14598" width="11.85546875" style="65" customWidth="1"/>
    <col min="14599" max="14599" width="5.7109375" style="65" customWidth="1"/>
    <col min="14600" max="14600" width="7.140625" style="65" customWidth="1"/>
    <col min="14601" max="14848" width="11.42578125" style="65"/>
    <col min="14849" max="14851" width="0" style="65" hidden="1" customWidth="1"/>
    <col min="14852" max="14852" width="5.42578125" style="65" customWidth="1"/>
    <col min="14853" max="14853" width="64.85546875" style="65" customWidth="1"/>
    <col min="14854" max="14854" width="11.85546875" style="65" customWidth="1"/>
    <col min="14855" max="14855" width="5.7109375" style="65" customWidth="1"/>
    <col min="14856" max="14856" width="7.140625" style="65" customWidth="1"/>
    <col min="14857" max="15104" width="11.42578125" style="65"/>
    <col min="15105" max="15107" width="0" style="65" hidden="1" customWidth="1"/>
    <col min="15108" max="15108" width="5.42578125" style="65" customWidth="1"/>
    <col min="15109" max="15109" width="64.85546875" style="65" customWidth="1"/>
    <col min="15110" max="15110" width="11.85546875" style="65" customWidth="1"/>
    <col min="15111" max="15111" width="5.7109375" style="65" customWidth="1"/>
    <col min="15112" max="15112" width="7.140625" style="65" customWidth="1"/>
    <col min="15113" max="15360" width="11.42578125" style="65"/>
    <col min="15361" max="15363" width="0" style="65" hidden="1" customWidth="1"/>
    <col min="15364" max="15364" width="5.42578125" style="65" customWidth="1"/>
    <col min="15365" max="15365" width="64.85546875" style="65" customWidth="1"/>
    <col min="15366" max="15366" width="11.85546875" style="65" customWidth="1"/>
    <col min="15367" max="15367" width="5.7109375" style="65" customWidth="1"/>
    <col min="15368" max="15368" width="7.140625" style="65" customWidth="1"/>
    <col min="15369" max="15616" width="11.42578125" style="65"/>
    <col min="15617" max="15619" width="0" style="65" hidden="1" customWidth="1"/>
    <col min="15620" max="15620" width="5.42578125" style="65" customWidth="1"/>
    <col min="15621" max="15621" width="64.85546875" style="65" customWidth="1"/>
    <col min="15622" max="15622" width="11.85546875" style="65" customWidth="1"/>
    <col min="15623" max="15623" width="5.7109375" style="65" customWidth="1"/>
    <col min="15624" max="15624" width="7.140625" style="65" customWidth="1"/>
    <col min="15625" max="15872" width="11.42578125" style="65"/>
    <col min="15873" max="15875" width="0" style="65" hidden="1" customWidth="1"/>
    <col min="15876" max="15876" width="5.42578125" style="65" customWidth="1"/>
    <col min="15877" max="15877" width="64.85546875" style="65" customWidth="1"/>
    <col min="15878" max="15878" width="11.85546875" style="65" customWidth="1"/>
    <col min="15879" max="15879" width="5.7109375" style="65" customWidth="1"/>
    <col min="15880" max="15880" width="7.140625" style="65" customWidth="1"/>
    <col min="15881" max="16128" width="11.42578125" style="65"/>
    <col min="16129" max="16131" width="0" style="65" hidden="1" customWidth="1"/>
    <col min="16132" max="16132" width="5.42578125" style="65" customWidth="1"/>
    <col min="16133" max="16133" width="64.85546875" style="65" customWidth="1"/>
    <col min="16134" max="16134" width="11.85546875" style="65" customWidth="1"/>
    <col min="16135" max="16135" width="5.7109375" style="65" customWidth="1"/>
    <col min="16136" max="16136" width="7.140625" style="65" customWidth="1"/>
    <col min="16137" max="16384" width="11.42578125" style="65"/>
  </cols>
  <sheetData>
    <row r="1" spans="1:16" ht="13.5" customHeight="1">
      <c r="A1" s="65"/>
      <c r="B1" s="65"/>
      <c r="C1" s="236"/>
      <c r="D1" s="138"/>
      <c r="E1" s="138"/>
      <c r="F1" s="1371"/>
    </row>
    <row r="2" spans="1:16" ht="12.75" customHeight="1">
      <c r="A2" s="71"/>
      <c r="B2" s="71"/>
      <c r="C2" s="238"/>
      <c r="D2" s="1933" t="s">
        <v>677</v>
      </c>
      <c r="E2" s="1933"/>
      <c r="F2" s="1933"/>
      <c r="G2" s="149"/>
      <c r="H2" s="149"/>
      <c r="I2" s="149"/>
    </row>
    <row r="3" spans="1:16" s="71" customFormat="1" ht="12.75" customHeight="1">
      <c r="B3" s="204"/>
      <c r="C3" s="241"/>
      <c r="D3" s="1933">
        <v>2015</v>
      </c>
      <c r="E3" s="1933"/>
      <c r="F3" s="1933"/>
      <c r="K3" s="206"/>
      <c r="L3" s="206"/>
    </row>
    <row r="4" spans="1:16" ht="3.75" customHeight="1">
      <c r="D4" s="615"/>
      <c r="E4" s="615"/>
    </row>
    <row r="5" spans="1:16" ht="10.5" customHeight="1">
      <c r="D5" s="1856" t="s">
        <v>3</v>
      </c>
      <c r="E5" s="178"/>
      <c r="F5" s="1372"/>
    </row>
    <row r="6" spans="1:16" ht="10.5" customHeight="1">
      <c r="D6" s="1872"/>
      <c r="E6" s="97" t="s">
        <v>116</v>
      </c>
      <c r="F6" s="1373" t="s">
        <v>678</v>
      </c>
      <c r="G6" s="161"/>
      <c r="H6" s="69"/>
    </row>
    <row r="7" spans="1:16" ht="10.5" customHeight="1">
      <c r="A7" s="396" t="s">
        <v>9</v>
      </c>
      <c r="B7" s="396" t="s">
        <v>10</v>
      </c>
      <c r="C7" s="396" t="s">
        <v>11</v>
      </c>
      <c r="D7" s="1892"/>
      <c r="E7" s="69"/>
      <c r="F7" s="1373"/>
      <c r="G7" s="573"/>
      <c r="H7" s="573"/>
      <c r="I7" s="574"/>
      <c r="J7" s="574"/>
      <c r="K7" s="574"/>
      <c r="L7" s="574"/>
      <c r="M7" s="574"/>
      <c r="N7" s="574"/>
      <c r="O7" s="574"/>
      <c r="P7" s="574"/>
    </row>
    <row r="8" spans="1:16" s="579" customFormat="1" ht="12.75" customHeight="1">
      <c r="A8" s="396"/>
      <c r="B8" s="396"/>
      <c r="C8" s="396"/>
      <c r="D8" s="1868">
        <v>1401</v>
      </c>
      <c r="E8" s="124" t="s">
        <v>22</v>
      </c>
      <c r="F8" s="308">
        <f>SUM(F9:F14)</f>
        <v>36</v>
      </c>
      <c r="G8" s="577"/>
      <c r="H8" s="577"/>
      <c r="I8" s="578"/>
    </row>
    <row r="9" spans="1:16" s="579" customFormat="1" ht="12" customHeight="1">
      <c r="A9" s="396">
        <v>1</v>
      </c>
      <c r="B9" s="396">
        <v>1</v>
      </c>
      <c r="C9" s="396">
        <v>11</v>
      </c>
      <c r="D9" s="1868"/>
      <c r="E9" s="129" t="s">
        <v>23</v>
      </c>
      <c r="F9" s="1019">
        <v>17</v>
      </c>
      <c r="G9" s="577"/>
      <c r="H9" s="577"/>
    </row>
    <row r="10" spans="1:16" s="586" customFormat="1" ht="12" customHeight="1">
      <c r="A10" s="582">
        <v>1</v>
      </c>
      <c r="B10" s="582">
        <v>1</v>
      </c>
      <c r="C10" s="582">
        <v>5</v>
      </c>
      <c r="D10" s="1868"/>
      <c r="E10" s="128" t="s">
        <v>24</v>
      </c>
      <c r="F10" s="1374">
        <v>3</v>
      </c>
      <c r="G10" s="585"/>
      <c r="H10" s="577"/>
      <c r="I10" s="506"/>
    </row>
    <row r="11" spans="1:16" s="586" customFormat="1" ht="12" customHeight="1">
      <c r="A11" s="582">
        <v>1</v>
      </c>
      <c r="B11" s="582">
        <v>1</v>
      </c>
      <c r="C11" s="582">
        <v>12</v>
      </c>
      <c r="D11" s="1868"/>
      <c r="E11" s="128" t="s">
        <v>25</v>
      </c>
      <c r="F11" s="1374">
        <v>11</v>
      </c>
      <c r="G11" s="585"/>
      <c r="H11" s="577"/>
      <c r="I11" s="506"/>
    </row>
    <row r="12" spans="1:16" ht="12" customHeight="1">
      <c r="A12" s="396">
        <v>1</v>
      </c>
      <c r="B12" s="396">
        <v>1</v>
      </c>
      <c r="C12" s="396">
        <v>2</v>
      </c>
      <c r="D12" s="1868"/>
      <c r="E12" s="129" t="s">
        <v>26</v>
      </c>
      <c r="F12" s="1019">
        <v>0</v>
      </c>
      <c r="G12" s="3"/>
      <c r="H12" s="577"/>
      <c r="I12" s="506"/>
    </row>
    <row r="13" spans="1:16" s="579" customFormat="1" ht="12" customHeight="1">
      <c r="A13" s="396">
        <v>1</v>
      </c>
      <c r="B13" s="396">
        <v>1</v>
      </c>
      <c r="C13" s="396">
        <v>4</v>
      </c>
      <c r="D13" s="1868"/>
      <c r="E13" s="129" t="s">
        <v>27</v>
      </c>
      <c r="F13" s="1019">
        <v>5</v>
      </c>
      <c r="G13" s="577"/>
      <c r="H13" s="577"/>
      <c r="J13" s="65"/>
      <c r="K13" s="578"/>
      <c r="L13" s="578"/>
      <c r="M13" s="578"/>
    </row>
    <row r="14" spans="1:16" ht="12" customHeight="1">
      <c r="A14" s="396">
        <v>1</v>
      </c>
      <c r="B14" s="396">
        <v>1</v>
      </c>
      <c r="C14" s="396">
        <v>1</v>
      </c>
      <c r="D14" s="1868"/>
      <c r="E14" s="129" t="s">
        <v>69</v>
      </c>
      <c r="F14" s="1019">
        <v>0</v>
      </c>
      <c r="G14" s="3"/>
      <c r="H14" s="577"/>
      <c r="I14" s="506"/>
    </row>
    <row r="15" spans="1:16" s="579" customFormat="1" ht="12.75" customHeight="1">
      <c r="A15" s="396"/>
      <c r="B15" s="396"/>
      <c r="C15" s="396"/>
      <c r="D15" s="1824">
        <v>1402</v>
      </c>
      <c r="E15" s="113" t="s">
        <v>29</v>
      </c>
      <c r="F15" s="308">
        <f>SUM(F16:F23)</f>
        <v>115</v>
      </c>
      <c r="G15" s="577"/>
      <c r="H15" s="577"/>
      <c r="I15" s="578"/>
    </row>
    <row r="16" spans="1:16" ht="12" customHeight="1">
      <c r="A16" s="396">
        <v>2</v>
      </c>
      <c r="B16" s="396">
        <v>4</v>
      </c>
      <c r="C16" s="396">
        <v>11</v>
      </c>
      <c r="D16" s="1824"/>
      <c r="E16" s="128" t="s">
        <v>30</v>
      </c>
      <c r="F16" s="1375">
        <v>56</v>
      </c>
    </row>
    <row r="17" spans="1:9" ht="12" customHeight="1">
      <c r="A17" s="396">
        <v>2</v>
      </c>
      <c r="B17" s="396">
        <v>4</v>
      </c>
      <c r="C17" s="396">
        <v>10</v>
      </c>
      <c r="D17" s="1824"/>
      <c r="E17" s="128" t="s">
        <v>31</v>
      </c>
      <c r="F17" s="1375">
        <v>17</v>
      </c>
    </row>
    <row r="18" spans="1:9" ht="12" customHeight="1">
      <c r="A18" s="396">
        <v>2</v>
      </c>
      <c r="B18" s="396">
        <v>4</v>
      </c>
      <c r="C18" s="396">
        <v>10</v>
      </c>
      <c r="D18" s="1824"/>
      <c r="E18" s="128" t="s">
        <v>32</v>
      </c>
      <c r="F18" s="1375">
        <v>23</v>
      </c>
    </row>
    <row r="19" spans="1:9" ht="12" customHeight="1">
      <c r="A19" s="396">
        <v>2</v>
      </c>
      <c r="B19" s="396">
        <v>4</v>
      </c>
      <c r="C19" s="396">
        <v>3</v>
      </c>
      <c r="D19" s="1824"/>
      <c r="E19" s="128" t="s">
        <v>33</v>
      </c>
      <c r="F19" s="1375">
        <v>11</v>
      </c>
    </row>
    <row r="20" spans="1:9" ht="12" customHeight="1">
      <c r="A20" s="396">
        <v>2</v>
      </c>
      <c r="B20" s="396">
        <v>4</v>
      </c>
      <c r="C20" s="396">
        <v>7</v>
      </c>
      <c r="D20" s="1824"/>
      <c r="E20" s="128" t="s">
        <v>34</v>
      </c>
      <c r="F20" s="1375">
        <v>0</v>
      </c>
    </row>
    <row r="21" spans="1:9" ht="12" customHeight="1">
      <c r="A21" s="396">
        <v>2</v>
      </c>
      <c r="B21" s="396">
        <v>4</v>
      </c>
      <c r="C21" s="396">
        <v>1</v>
      </c>
      <c r="D21" s="1824"/>
      <c r="E21" s="128" t="s">
        <v>70</v>
      </c>
      <c r="F21" s="1375">
        <v>1</v>
      </c>
    </row>
    <row r="22" spans="1:9" ht="12" customHeight="1">
      <c r="A22" s="396">
        <v>2</v>
      </c>
      <c r="B22" s="396">
        <v>4</v>
      </c>
      <c r="C22" s="396">
        <v>9</v>
      </c>
      <c r="D22" s="1824"/>
      <c r="E22" s="128" t="s">
        <v>36</v>
      </c>
      <c r="F22" s="1375">
        <v>1</v>
      </c>
    </row>
    <row r="23" spans="1:9" ht="12" customHeight="1">
      <c r="A23" s="396">
        <v>2</v>
      </c>
      <c r="B23" s="396">
        <v>4</v>
      </c>
      <c r="C23" s="396">
        <v>11</v>
      </c>
      <c r="D23" s="1824"/>
      <c r="E23" s="129" t="s">
        <v>241</v>
      </c>
      <c r="F23" s="1375">
        <v>6</v>
      </c>
    </row>
    <row r="24" spans="1:9" ht="12.75" customHeight="1">
      <c r="D24" s="1824">
        <v>1403</v>
      </c>
      <c r="E24" s="113" t="s">
        <v>38</v>
      </c>
      <c r="F24" s="1376">
        <f>SUM(F25:F27)</f>
        <v>38</v>
      </c>
    </row>
    <row r="25" spans="1:9" ht="12" customHeight="1">
      <c r="A25" s="396">
        <v>3</v>
      </c>
      <c r="B25" s="396">
        <v>5</v>
      </c>
      <c r="C25" s="396">
        <v>11</v>
      </c>
      <c r="D25" s="1824"/>
      <c r="E25" s="129" t="s">
        <v>39</v>
      </c>
      <c r="F25" s="1375">
        <v>13</v>
      </c>
    </row>
    <row r="26" spans="1:9" ht="12" customHeight="1">
      <c r="A26" s="396">
        <v>3</v>
      </c>
      <c r="B26" s="396">
        <v>5</v>
      </c>
      <c r="C26" s="396">
        <v>8</v>
      </c>
      <c r="D26" s="1824"/>
      <c r="E26" s="129" t="s">
        <v>40</v>
      </c>
      <c r="F26" s="1375">
        <v>0</v>
      </c>
    </row>
    <row r="27" spans="1:9" ht="12" customHeight="1">
      <c r="A27" s="396">
        <v>3</v>
      </c>
      <c r="B27" s="396">
        <v>5</v>
      </c>
      <c r="C27" s="396">
        <v>10</v>
      </c>
      <c r="D27" s="1821"/>
      <c r="E27" s="129" t="s">
        <v>41</v>
      </c>
      <c r="F27" s="1375">
        <v>25</v>
      </c>
    </row>
    <row r="28" spans="1:9" ht="12.75" customHeight="1">
      <c r="D28" s="1824">
        <v>1404</v>
      </c>
      <c r="E28" s="113" t="s">
        <v>42</v>
      </c>
      <c r="F28" s="1376">
        <f>SUM(F29:F30)</f>
        <v>51</v>
      </c>
    </row>
    <row r="29" spans="1:9" ht="12" customHeight="1">
      <c r="A29" s="396">
        <v>4</v>
      </c>
      <c r="B29" s="396">
        <v>6</v>
      </c>
      <c r="C29" s="396">
        <v>11</v>
      </c>
      <c r="D29" s="1824"/>
      <c r="E29" s="128" t="s">
        <v>398</v>
      </c>
      <c r="F29" s="1375">
        <v>36</v>
      </c>
    </row>
    <row r="30" spans="1:9" ht="12" customHeight="1">
      <c r="A30" s="396">
        <v>4</v>
      </c>
      <c r="B30" s="396">
        <v>6</v>
      </c>
      <c r="C30" s="396">
        <v>11</v>
      </c>
      <c r="D30" s="1824"/>
      <c r="E30" s="128" t="s">
        <v>44</v>
      </c>
      <c r="F30" s="1375">
        <v>15</v>
      </c>
      <c r="I30" s="596"/>
    </row>
    <row r="31" spans="1:9" ht="12.75" customHeight="1">
      <c r="D31" s="1821">
        <v>1405</v>
      </c>
      <c r="E31" s="124" t="s">
        <v>45</v>
      </c>
      <c r="F31" s="1376">
        <f>SUM(F32:F35)</f>
        <v>54</v>
      </c>
    </row>
    <row r="32" spans="1:9" ht="12" customHeight="1">
      <c r="A32" s="396">
        <v>5</v>
      </c>
      <c r="B32" s="396">
        <v>4</v>
      </c>
      <c r="C32" s="396">
        <v>8</v>
      </c>
      <c r="D32" s="1822"/>
      <c r="E32" s="128" t="s">
        <v>679</v>
      </c>
      <c r="F32" s="1375">
        <v>8</v>
      </c>
    </row>
    <row r="33" spans="1:7" ht="12" customHeight="1">
      <c r="A33" s="396">
        <v>5</v>
      </c>
      <c r="B33" s="396">
        <v>4</v>
      </c>
      <c r="C33" s="396">
        <v>8</v>
      </c>
      <c r="D33" s="1822"/>
      <c r="E33" s="128" t="s">
        <v>47</v>
      </c>
      <c r="F33" s="1375">
        <v>17</v>
      </c>
    </row>
    <row r="34" spans="1:7" ht="12" customHeight="1">
      <c r="A34" s="396">
        <v>5</v>
      </c>
      <c r="B34" s="396">
        <v>5</v>
      </c>
      <c r="C34" s="396">
        <v>11</v>
      </c>
      <c r="D34" s="1822"/>
      <c r="E34" s="128" t="s">
        <v>48</v>
      </c>
      <c r="F34" s="1375">
        <v>28</v>
      </c>
      <c r="G34" s="598"/>
    </row>
    <row r="35" spans="1:7" ht="12" customHeight="1">
      <c r="A35" s="396">
        <v>5</v>
      </c>
      <c r="B35" s="396">
        <v>4</v>
      </c>
      <c r="C35" s="396">
        <v>8</v>
      </c>
      <c r="D35" s="1822"/>
      <c r="E35" s="129" t="s">
        <v>49</v>
      </c>
      <c r="F35" s="1375">
        <v>1</v>
      </c>
    </row>
    <row r="36" spans="1:7" ht="12.75" customHeight="1">
      <c r="D36" s="1821">
        <v>1406</v>
      </c>
      <c r="E36" s="113" t="s">
        <v>50</v>
      </c>
      <c r="F36" s="1376">
        <f>SUM(F37:F39)</f>
        <v>32</v>
      </c>
    </row>
    <row r="37" spans="1:7" ht="12" customHeight="1">
      <c r="A37" s="396">
        <v>6</v>
      </c>
      <c r="B37" s="396">
        <v>2</v>
      </c>
      <c r="C37" s="396">
        <v>11</v>
      </c>
      <c r="D37" s="1822"/>
      <c r="E37" s="128" t="s">
        <v>51</v>
      </c>
      <c r="F37" s="1375">
        <v>14</v>
      </c>
    </row>
    <row r="38" spans="1:7" ht="12" customHeight="1">
      <c r="A38" s="396">
        <v>6</v>
      </c>
      <c r="B38" s="396">
        <v>2</v>
      </c>
      <c r="C38" s="396">
        <v>10</v>
      </c>
      <c r="D38" s="1822"/>
      <c r="E38" s="128" t="s">
        <v>634</v>
      </c>
      <c r="F38" s="1375">
        <v>14</v>
      </c>
    </row>
    <row r="39" spans="1:7" ht="12" customHeight="1">
      <c r="A39" s="396">
        <v>6</v>
      </c>
      <c r="B39" s="396">
        <v>4</v>
      </c>
      <c r="C39" s="396">
        <v>11</v>
      </c>
      <c r="D39" s="1823"/>
      <c r="E39" s="128" t="s">
        <v>54</v>
      </c>
      <c r="F39" s="1375">
        <v>4</v>
      </c>
    </row>
    <row r="40" spans="1:7" ht="12.75" customHeight="1">
      <c r="D40" s="1824">
        <v>1407</v>
      </c>
      <c r="E40" s="124" t="s">
        <v>55</v>
      </c>
      <c r="F40" s="1376">
        <f>SUM(F41:F42)</f>
        <v>4</v>
      </c>
    </row>
    <row r="41" spans="1:7" ht="12" customHeight="1">
      <c r="A41" s="396">
        <v>7</v>
      </c>
      <c r="B41" s="396">
        <v>3</v>
      </c>
      <c r="C41" s="396">
        <v>11</v>
      </c>
      <c r="D41" s="1824"/>
      <c r="E41" s="128" t="s">
        <v>56</v>
      </c>
      <c r="F41" s="1375">
        <v>3</v>
      </c>
    </row>
    <row r="42" spans="1:7" ht="12" customHeight="1">
      <c r="A42" s="396">
        <v>7</v>
      </c>
      <c r="B42" s="396">
        <v>6</v>
      </c>
      <c r="C42" s="396">
        <v>10</v>
      </c>
      <c r="D42" s="1824"/>
      <c r="E42" s="129" t="s">
        <v>71</v>
      </c>
      <c r="F42" s="1375">
        <v>1</v>
      </c>
    </row>
    <row r="43" spans="1:7" ht="12.75" customHeight="1">
      <c r="D43" s="1898">
        <v>1408</v>
      </c>
      <c r="E43" s="124" t="s">
        <v>58</v>
      </c>
      <c r="F43" s="1376">
        <f>SUM(F44:F47)</f>
        <v>16</v>
      </c>
    </row>
    <row r="44" spans="1:7" ht="12" customHeight="1">
      <c r="A44" s="396">
        <v>8</v>
      </c>
      <c r="B44" s="396">
        <v>4</v>
      </c>
      <c r="C44" s="396">
        <v>11</v>
      </c>
      <c r="D44" s="1834"/>
      <c r="E44" s="106" t="s">
        <v>59</v>
      </c>
      <c r="F44" s="1375">
        <v>4</v>
      </c>
    </row>
    <row r="45" spans="1:7" ht="12" customHeight="1">
      <c r="A45" s="396">
        <v>8</v>
      </c>
      <c r="B45" s="396">
        <v>4</v>
      </c>
      <c r="C45" s="396">
        <v>11</v>
      </c>
      <c r="D45" s="1834"/>
      <c r="E45" s="111" t="s">
        <v>244</v>
      </c>
      <c r="F45" s="1375">
        <v>2</v>
      </c>
    </row>
    <row r="46" spans="1:7" ht="12" customHeight="1">
      <c r="A46" s="396">
        <v>8</v>
      </c>
      <c r="B46" s="396">
        <v>5</v>
      </c>
      <c r="C46" s="396">
        <v>11</v>
      </c>
      <c r="D46" s="1834"/>
      <c r="E46" s="110" t="s">
        <v>61</v>
      </c>
      <c r="F46" s="1375">
        <v>0</v>
      </c>
    </row>
    <row r="47" spans="1:7" ht="12" customHeight="1">
      <c r="A47" s="396">
        <v>8</v>
      </c>
      <c r="B47" s="396">
        <v>4</v>
      </c>
      <c r="C47" s="396">
        <v>8</v>
      </c>
      <c r="D47" s="1899"/>
      <c r="E47" s="325" t="s">
        <v>62</v>
      </c>
      <c r="F47" s="1375">
        <v>10</v>
      </c>
    </row>
    <row r="48" spans="1:7" ht="12.75" customHeight="1">
      <c r="D48" s="1821"/>
      <c r="E48" s="997" t="s">
        <v>63</v>
      </c>
      <c r="F48" s="1372">
        <f>SUM(F49+F50)</f>
        <v>2</v>
      </c>
    </row>
    <row r="49" spans="1:6" ht="12" customHeight="1">
      <c r="A49" s="396">
        <v>9</v>
      </c>
      <c r="B49" s="396">
        <v>5</v>
      </c>
      <c r="C49" s="396">
        <v>10</v>
      </c>
      <c r="D49" s="1834"/>
      <c r="E49" s="1377" t="s">
        <v>64</v>
      </c>
      <c r="F49" s="1378">
        <v>2</v>
      </c>
    </row>
    <row r="50" spans="1:6" ht="12" customHeight="1">
      <c r="A50" s="396">
        <v>9</v>
      </c>
      <c r="B50" s="396">
        <v>5</v>
      </c>
      <c r="C50" s="396">
        <v>13</v>
      </c>
      <c r="D50" s="1899"/>
      <c r="E50" s="320" t="s">
        <v>73</v>
      </c>
      <c r="F50" s="1379">
        <v>0</v>
      </c>
    </row>
    <row r="51" spans="1:6">
      <c r="D51" s="615"/>
      <c r="E51" s="612" t="s">
        <v>21</v>
      </c>
      <c r="F51" s="1380">
        <f>SUM(F8+F15+F24+F28+F31+F36+F40+F43+F48)</f>
        <v>348</v>
      </c>
    </row>
    <row r="52" spans="1:6" ht="10.5" customHeight="1">
      <c r="D52" s="128"/>
      <c r="E52" s="458" t="s">
        <v>680</v>
      </c>
    </row>
    <row r="53" spans="1:6" ht="10.5" customHeight="1">
      <c r="E53" s="458" t="s">
        <v>635</v>
      </c>
    </row>
  </sheetData>
  <mergeCells count="12">
    <mergeCell ref="D48:D50"/>
    <mergeCell ref="D2:F2"/>
    <mergeCell ref="D3:F3"/>
    <mergeCell ref="D5:D7"/>
    <mergeCell ref="D8:D14"/>
    <mergeCell ref="D15:D23"/>
    <mergeCell ref="D24:D27"/>
    <mergeCell ref="D28:D30"/>
    <mergeCell ref="D31:D35"/>
    <mergeCell ref="D36:D39"/>
    <mergeCell ref="D40:D42"/>
    <mergeCell ref="D43:D47"/>
  </mergeCell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84"/>
  <sheetViews>
    <sheetView topLeftCell="B1" workbookViewId="0">
      <selection activeCell="G12" sqref="G12"/>
    </sheetView>
  </sheetViews>
  <sheetFormatPr baseColWidth="10" defaultRowHeight="12.75"/>
  <cols>
    <col min="1" max="1" width="5.85546875" style="65" hidden="1" customWidth="1"/>
    <col min="2" max="3" width="32" style="65" customWidth="1"/>
    <col min="4" max="4" width="12.7109375" style="342" customWidth="1"/>
    <col min="5" max="5" width="4.7109375" style="65" customWidth="1"/>
    <col min="6" max="6" width="8.42578125" style="65" customWidth="1"/>
    <col min="7" max="7" width="11.7109375" style="65" customWidth="1"/>
    <col min="8" max="256" width="11.42578125" style="65"/>
    <col min="257" max="257" width="0" style="65" hidden="1" customWidth="1"/>
    <col min="258" max="259" width="32" style="65" customWidth="1"/>
    <col min="260" max="260" width="12.7109375" style="65" customWidth="1"/>
    <col min="261" max="261" width="4.7109375" style="65" customWidth="1"/>
    <col min="262" max="262" width="8.42578125" style="65" customWidth="1"/>
    <col min="263" max="263" width="11.7109375" style="65" customWidth="1"/>
    <col min="264" max="512" width="11.42578125" style="65"/>
    <col min="513" max="513" width="0" style="65" hidden="1" customWidth="1"/>
    <col min="514" max="515" width="32" style="65" customWidth="1"/>
    <col min="516" max="516" width="12.7109375" style="65" customWidth="1"/>
    <col min="517" max="517" width="4.7109375" style="65" customWidth="1"/>
    <col min="518" max="518" width="8.42578125" style="65" customWidth="1"/>
    <col min="519" max="519" width="11.7109375" style="65" customWidth="1"/>
    <col min="520" max="768" width="11.42578125" style="65"/>
    <col min="769" max="769" width="0" style="65" hidden="1" customWidth="1"/>
    <col min="770" max="771" width="32" style="65" customWidth="1"/>
    <col min="772" max="772" width="12.7109375" style="65" customWidth="1"/>
    <col min="773" max="773" width="4.7109375" style="65" customWidth="1"/>
    <col min="774" max="774" width="8.42578125" style="65" customWidth="1"/>
    <col min="775" max="775" width="11.7109375" style="65" customWidth="1"/>
    <col min="776" max="1024" width="11.42578125" style="65"/>
    <col min="1025" max="1025" width="0" style="65" hidden="1" customWidth="1"/>
    <col min="1026" max="1027" width="32" style="65" customWidth="1"/>
    <col min="1028" max="1028" width="12.7109375" style="65" customWidth="1"/>
    <col min="1029" max="1029" width="4.7109375" style="65" customWidth="1"/>
    <col min="1030" max="1030" width="8.42578125" style="65" customWidth="1"/>
    <col min="1031" max="1031" width="11.7109375" style="65" customWidth="1"/>
    <col min="1032" max="1280" width="11.42578125" style="65"/>
    <col min="1281" max="1281" width="0" style="65" hidden="1" customWidth="1"/>
    <col min="1282" max="1283" width="32" style="65" customWidth="1"/>
    <col min="1284" max="1284" width="12.7109375" style="65" customWidth="1"/>
    <col min="1285" max="1285" width="4.7109375" style="65" customWidth="1"/>
    <col min="1286" max="1286" width="8.42578125" style="65" customWidth="1"/>
    <col min="1287" max="1287" width="11.7109375" style="65" customWidth="1"/>
    <col min="1288" max="1536" width="11.42578125" style="65"/>
    <col min="1537" max="1537" width="0" style="65" hidden="1" customWidth="1"/>
    <col min="1538" max="1539" width="32" style="65" customWidth="1"/>
    <col min="1540" max="1540" width="12.7109375" style="65" customWidth="1"/>
    <col min="1541" max="1541" width="4.7109375" style="65" customWidth="1"/>
    <col min="1542" max="1542" width="8.42578125" style="65" customWidth="1"/>
    <col min="1543" max="1543" width="11.7109375" style="65" customWidth="1"/>
    <col min="1544" max="1792" width="11.42578125" style="65"/>
    <col min="1793" max="1793" width="0" style="65" hidden="1" customWidth="1"/>
    <col min="1794" max="1795" width="32" style="65" customWidth="1"/>
    <col min="1796" max="1796" width="12.7109375" style="65" customWidth="1"/>
    <col min="1797" max="1797" width="4.7109375" style="65" customWidth="1"/>
    <col min="1798" max="1798" width="8.42578125" style="65" customWidth="1"/>
    <col min="1799" max="1799" width="11.7109375" style="65" customWidth="1"/>
    <col min="1800" max="2048" width="11.42578125" style="65"/>
    <col min="2049" max="2049" width="0" style="65" hidden="1" customWidth="1"/>
    <col min="2050" max="2051" width="32" style="65" customWidth="1"/>
    <col min="2052" max="2052" width="12.7109375" style="65" customWidth="1"/>
    <col min="2053" max="2053" width="4.7109375" style="65" customWidth="1"/>
    <col min="2054" max="2054" width="8.42578125" style="65" customWidth="1"/>
    <col min="2055" max="2055" width="11.7109375" style="65" customWidth="1"/>
    <col min="2056" max="2304" width="11.42578125" style="65"/>
    <col min="2305" max="2305" width="0" style="65" hidden="1" customWidth="1"/>
    <col min="2306" max="2307" width="32" style="65" customWidth="1"/>
    <col min="2308" max="2308" width="12.7109375" style="65" customWidth="1"/>
    <col min="2309" max="2309" width="4.7109375" style="65" customWidth="1"/>
    <col min="2310" max="2310" width="8.42578125" style="65" customWidth="1"/>
    <col min="2311" max="2311" width="11.7109375" style="65" customWidth="1"/>
    <col min="2312" max="2560" width="11.42578125" style="65"/>
    <col min="2561" max="2561" width="0" style="65" hidden="1" customWidth="1"/>
    <col min="2562" max="2563" width="32" style="65" customWidth="1"/>
    <col min="2564" max="2564" width="12.7109375" style="65" customWidth="1"/>
    <col min="2565" max="2565" width="4.7109375" style="65" customWidth="1"/>
    <col min="2566" max="2566" width="8.42578125" style="65" customWidth="1"/>
    <col min="2567" max="2567" width="11.7109375" style="65" customWidth="1"/>
    <col min="2568" max="2816" width="11.42578125" style="65"/>
    <col min="2817" max="2817" width="0" style="65" hidden="1" customWidth="1"/>
    <col min="2818" max="2819" width="32" style="65" customWidth="1"/>
    <col min="2820" max="2820" width="12.7109375" style="65" customWidth="1"/>
    <col min="2821" max="2821" width="4.7109375" style="65" customWidth="1"/>
    <col min="2822" max="2822" width="8.42578125" style="65" customWidth="1"/>
    <col min="2823" max="2823" width="11.7109375" style="65" customWidth="1"/>
    <col min="2824" max="3072" width="11.42578125" style="65"/>
    <col min="3073" max="3073" width="0" style="65" hidden="1" customWidth="1"/>
    <col min="3074" max="3075" width="32" style="65" customWidth="1"/>
    <col min="3076" max="3076" width="12.7109375" style="65" customWidth="1"/>
    <col min="3077" max="3077" width="4.7109375" style="65" customWidth="1"/>
    <col min="3078" max="3078" width="8.42578125" style="65" customWidth="1"/>
    <col min="3079" max="3079" width="11.7109375" style="65" customWidth="1"/>
    <col min="3080" max="3328" width="11.42578125" style="65"/>
    <col min="3329" max="3329" width="0" style="65" hidden="1" customWidth="1"/>
    <col min="3330" max="3331" width="32" style="65" customWidth="1"/>
    <col min="3332" max="3332" width="12.7109375" style="65" customWidth="1"/>
    <col min="3333" max="3333" width="4.7109375" style="65" customWidth="1"/>
    <col min="3334" max="3334" width="8.42578125" style="65" customWidth="1"/>
    <col min="3335" max="3335" width="11.7109375" style="65" customWidth="1"/>
    <col min="3336" max="3584" width="11.42578125" style="65"/>
    <col min="3585" max="3585" width="0" style="65" hidden="1" customWidth="1"/>
    <col min="3586" max="3587" width="32" style="65" customWidth="1"/>
    <col min="3588" max="3588" width="12.7109375" style="65" customWidth="1"/>
    <col min="3589" max="3589" width="4.7109375" style="65" customWidth="1"/>
    <col min="3590" max="3590" width="8.42578125" style="65" customWidth="1"/>
    <col min="3591" max="3591" width="11.7109375" style="65" customWidth="1"/>
    <col min="3592" max="3840" width="11.42578125" style="65"/>
    <col min="3841" max="3841" width="0" style="65" hidden="1" customWidth="1"/>
    <col min="3842" max="3843" width="32" style="65" customWidth="1"/>
    <col min="3844" max="3844" width="12.7109375" style="65" customWidth="1"/>
    <col min="3845" max="3845" width="4.7109375" style="65" customWidth="1"/>
    <col min="3846" max="3846" width="8.42578125" style="65" customWidth="1"/>
    <col min="3847" max="3847" width="11.7109375" style="65" customWidth="1"/>
    <col min="3848" max="4096" width="11.42578125" style="65"/>
    <col min="4097" max="4097" width="0" style="65" hidden="1" customWidth="1"/>
    <col min="4098" max="4099" width="32" style="65" customWidth="1"/>
    <col min="4100" max="4100" width="12.7109375" style="65" customWidth="1"/>
    <col min="4101" max="4101" width="4.7109375" style="65" customWidth="1"/>
    <col min="4102" max="4102" width="8.42578125" style="65" customWidth="1"/>
    <col min="4103" max="4103" width="11.7109375" style="65" customWidth="1"/>
    <col min="4104" max="4352" width="11.42578125" style="65"/>
    <col min="4353" max="4353" width="0" style="65" hidden="1" customWidth="1"/>
    <col min="4354" max="4355" width="32" style="65" customWidth="1"/>
    <col min="4356" max="4356" width="12.7109375" style="65" customWidth="1"/>
    <col min="4357" max="4357" width="4.7109375" style="65" customWidth="1"/>
    <col min="4358" max="4358" width="8.42578125" style="65" customWidth="1"/>
    <col min="4359" max="4359" width="11.7109375" style="65" customWidth="1"/>
    <col min="4360" max="4608" width="11.42578125" style="65"/>
    <col min="4609" max="4609" width="0" style="65" hidden="1" customWidth="1"/>
    <col min="4610" max="4611" width="32" style="65" customWidth="1"/>
    <col min="4612" max="4612" width="12.7109375" style="65" customWidth="1"/>
    <col min="4613" max="4613" width="4.7109375" style="65" customWidth="1"/>
    <col min="4614" max="4614" width="8.42578125" style="65" customWidth="1"/>
    <col min="4615" max="4615" width="11.7109375" style="65" customWidth="1"/>
    <col min="4616" max="4864" width="11.42578125" style="65"/>
    <col min="4865" max="4865" width="0" style="65" hidden="1" customWidth="1"/>
    <col min="4866" max="4867" width="32" style="65" customWidth="1"/>
    <col min="4868" max="4868" width="12.7109375" style="65" customWidth="1"/>
    <col min="4869" max="4869" width="4.7109375" style="65" customWidth="1"/>
    <col min="4870" max="4870" width="8.42578125" style="65" customWidth="1"/>
    <col min="4871" max="4871" width="11.7109375" style="65" customWidth="1"/>
    <col min="4872" max="5120" width="11.42578125" style="65"/>
    <col min="5121" max="5121" width="0" style="65" hidden="1" customWidth="1"/>
    <col min="5122" max="5123" width="32" style="65" customWidth="1"/>
    <col min="5124" max="5124" width="12.7109375" style="65" customWidth="1"/>
    <col min="5125" max="5125" width="4.7109375" style="65" customWidth="1"/>
    <col min="5126" max="5126" width="8.42578125" style="65" customWidth="1"/>
    <col min="5127" max="5127" width="11.7109375" style="65" customWidth="1"/>
    <col min="5128" max="5376" width="11.42578125" style="65"/>
    <col min="5377" max="5377" width="0" style="65" hidden="1" customWidth="1"/>
    <col min="5378" max="5379" width="32" style="65" customWidth="1"/>
    <col min="5380" max="5380" width="12.7109375" style="65" customWidth="1"/>
    <col min="5381" max="5381" width="4.7109375" style="65" customWidth="1"/>
    <col min="5382" max="5382" width="8.42578125" style="65" customWidth="1"/>
    <col min="5383" max="5383" width="11.7109375" style="65" customWidth="1"/>
    <col min="5384" max="5632" width="11.42578125" style="65"/>
    <col min="5633" max="5633" width="0" style="65" hidden="1" customWidth="1"/>
    <col min="5634" max="5635" width="32" style="65" customWidth="1"/>
    <col min="5636" max="5636" width="12.7109375" style="65" customWidth="1"/>
    <col min="5637" max="5637" width="4.7109375" style="65" customWidth="1"/>
    <col min="5638" max="5638" width="8.42578125" style="65" customWidth="1"/>
    <col min="5639" max="5639" width="11.7109375" style="65" customWidth="1"/>
    <col min="5640" max="5888" width="11.42578125" style="65"/>
    <col min="5889" max="5889" width="0" style="65" hidden="1" customWidth="1"/>
    <col min="5890" max="5891" width="32" style="65" customWidth="1"/>
    <col min="5892" max="5892" width="12.7109375" style="65" customWidth="1"/>
    <col min="5893" max="5893" width="4.7109375" style="65" customWidth="1"/>
    <col min="5894" max="5894" width="8.42578125" style="65" customWidth="1"/>
    <col min="5895" max="5895" width="11.7109375" style="65" customWidth="1"/>
    <col min="5896" max="6144" width="11.42578125" style="65"/>
    <col min="6145" max="6145" width="0" style="65" hidden="1" customWidth="1"/>
    <col min="6146" max="6147" width="32" style="65" customWidth="1"/>
    <col min="6148" max="6148" width="12.7109375" style="65" customWidth="1"/>
    <col min="6149" max="6149" width="4.7109375" style="65" customWidth="1"/>
    <col min="6150" max="6150" width="8.42578125" style="65" customWidth="1"/>
    <col min="6151" max="6151" width="11.7109375" style="65" customWidth="1"/>
    <col min="6152" max="6400" width="11.42578125" style="65"/>
    <col min="6401" max="6401" width="0" style="65" hidden="1" customWidth="1"/>
    <col min="6402" max="6403" width="32" style="65" customWidth="1"/>
    <col min="6404" max="6404" width="12.7109375" style="65" customWidth="1"/>
    <col min="6405" max="6405" width="4.7109375" style="65" customWidth="1"/>
    <col min="6406" max="6406" width="8.42578125" style="65" customWidth="1"/>
    <col min="6407" max="6407" width="11.7109375" style="65" customWidth="1"/>
    <col min="6408" max="6656" width="11.42578125" style="65"/>
    <col min="6657" max="6657" width="0" style="65" hidden="1" customWidth="1"/>
    <col min="6658" max="6659" width="32" style="65" customWidth="1"/>
    <col min="6660" max="6660" width="12.7109375" style="65" customWidth="1"/>
    <col min="6661" max="6661" width="4.7109375" style="65" customWidth="1"/>
    <col min="6662" max="6662" width="8.42578125" style="65" customWidth="1"/>
    <col min="6663" max="6663" width="11.7109375" style="65" customWidth="1"/>
    <col min="6664" max="6912" width="11.42578125" style="65"/>
    <col min="6913" max="6913" width="0" style="65" hidden="1" customWidth="1"/>
    <col min="6914" max="6915" width="32" style="65" customWidth="1"/>
    <col min="6916" max="6916" width="12.7109375" style="65" customWidth="1"/>
    <col min="6917" max="6917" width="4.7109375" style="65" customWidth="1"/>
    <col min="6918" max="6918" width="8.42578125" style="65" customWidth="1"/>
    <col min="6919" max="6919" width="11.7109375" style="65" customWidth="1"/>
    <col min="6920" max="7168" width="11.42578125" style="65"/>
    <col min="7169" max="7169" width="0" style="65" hidden="1" customWidth="1"/>
    <col min="7170" max="7171" width="32" style="65" customWidth="1"/>
    <col min="7172" max="7172" width="12.7109375" style="65" customWidth="1"/>
    <col min="7173" max="7173" width="4.7109375" style="65" customWidth="1"/>
    <col min="7174" max="7174" width="8.42578125" style="65" customWidth="1"/>
    <col min="7175" max="7175" width="11.7109375" style="65" customWidth="1"/>
    <col min="7176" max="7424" width="11.42578125" style="65"/>
    <col min="7425" max="7425" width="0" style="65" hidden="1" customWidth="1"/>
    <col min="7426" max="7427" width="32" style="65" customWidth="1"/>
    <col min="7428" max="7428" width="12.7109375" style="65" customWidth="1"/>
    <col min="7429" max="7429" width="4.7109375" style="65" customWidth="1"/>
    <col min="7430" max="7430" width="8.42578125" style="65" customWidth="1"/>
    <col min="7431" max="7431" width="11.7109375" style="65" customWidth="1"/>
    <col min="7432" max="7680" width="11.42578125" style="65"/>
    <col min="7681" max="7681" width="0" style="65" hidden="1" customWidth="1"/>
    <col min="7682" max="7683" width="32" style="65" customWidth="1"/>
    <col min="7684" max="7684" width="12.7109375" style="65" customWidth="1"/>
    <col min="7685" max="7685" width="4.7109375" style="65" customWidth="1"/>
    <col min="7686" max="7686" width="8.42578125" style="65" customWidth="1"/>
    <col min="7687" max="7687" width="11.7109375" style="65" customWidth="1"/>
    <col min="7688" max="7936" width="11.42578125" style="65"/>
    <col min="7937" max="7937" width="0" style="65" hidden="1" customWidth="1"/>
    <col min="7938" max="7939" width="32" style="65" customWidth="1"/>
    <col min="7940" max="7940" width="12.7109375" style="65" customWidth="1"/>
    <col min="7941" max="7941" width="4.7109375" style="65" customWidth="1"/>
    <col min="7942" max="7942" width="8.42578125" style="65" customWidth="1"/>
    <col min="7943" max="7943" width="11.7109375" style="65" customWidth="1"/>
    <col min="7944" max="8192" width="11.42578125" style="65"/>
    <col min="8193" max="8193" width="0" style="65" hidden="1" customWidth="1"/>
    <col min="8194" max="8195" width="32" style="65" customWidth="1"/>
    <col min="8196" max="8196" width="12.7109375" style="65" customWidth="1"/>
    <col min="8197" max="8197" width="4.7109375" style="65" customWidth="1"/>
    <col min="8198" max="8198" width="8.42578125" style="65" customWidth="1"/>
    <col min="8199" max="8199" width="11.7109375" style="65" customWidth="1"/>
    <col min="8200" max="8448" width="11.42578125" style="65"/>
    <col min="8449" max="8449" width="0" style="65" hidden="1" customWidth="1"/>
    <col min="8450" max="8451" width="32" style="65" customWidth="1"/>
    <col min="8452" max="8452" width="12.7109375" style="65" customWidth="1"/>
    <col min="8453" max="8453" width="4.7109375" style="65" customWidth="1"/>
    <col min="8454" max="8454" width="8.42578125" style="65" customWidth="1"/>
    <col min="8455" max="8455" width="11.7109375" style="65" customWidth="1"/>
    <col min="8456" max="8704" width="11.42578125" style="65"/>
    <col min="8705" max="8705" width="0" style="65" hidden="1" customWidth="1"/>
    <col min="8706" max="8707" width="32" style="65" customWidth="1"/>
    <col min="8708" max="8708" width="12.7109375" style="65" customWidth="1"/>
    <col min="8709" max="8709" width="4.7109375" style="65" customWidth="1"/>
    <col min="8710" max="8710" width="8.42578125" style="65" customWidth="1"/>
    <col min="8711" max="8711" width="11.7109375" style="65" customWidth="1"/>
    <col min="8712" max="8960" width="11.42578125" style="65"/>
    <col min="8961" max="8961" width="0" style="65" hidden="1" customWidth="1"/>
    <col min="8962" max="8963" width="32" style="65" customWidth="1"/>
    <col min="8964" max="8964" width="12.7109375" style="65" customWidth="1"/>
    <col min="8965" max="8965" width="4.7109375" style="65" customWidth="1"/>
    <col min="8966" max="8966" width="8.42578125" style="65" customWidth="1"/>
    <col min="8967" max="8967" width="11.7109375" style="65" customWidth="1"/>
    <col min="8968" max="9216" width="11.42578125" style="65"/>
    <col min="9217" max="9217" width="0" style="65" hidden="1" customWidth="1"/>
    <col min="9218" max="9219" width="32" style="65" customWidth="1"/>
    <col min="9220" max="9220" width="12.7109375" style="65" customWidth="1"/>
    <col min="9221" max="9221" width="4.7109375" style="65" customWidth="1"/>
    <col min="9222" max="9222" width="8.42578125" style="65" customWidth="1"/>
    <col min="9223" max="9223" width="11.7109375" style="65" customWidth="1"/>
    <col min="9224" max="9472" width="11.42578125" style="65"/>
    <col min="9473" max="9473" width="0" style="65" hidden="1" customWidth="1"/>
    <col min="9474" max="9475" width="32" style="65" customWidth="1"/>
    <col min="9476" max="9476" width="12.7109375" style="65" customWidth="1"/>
    <col min="9477" max="9477" width="4.7109375" style="65" customWidth="1"/>
    <col min="9478" max="9478" width="8.42578125" style="65" customWidth="1"/>
    <col min="9479" max="9479" width="11.7109375" style="65" customWidth="1"/>
    <col min="9480" max="9728" width="11.42578125" style="65"/>
    <col min="9729" max="9729" width="0" style="65" hidden="1" customWidth="1"/>
    <col min="9730" max="9731" width="32" style="65" customWidth="1"/>
    <col min="9732" max="9732" width="12.7109375" style="65" customWidth="1"/>
    <col min="9733" max="9733" width="4.7109375" style="65" customWidth="1"/>
    <col min="9734" max="9734" width="8.42578125" style="65" customWidth="1"/>
    <col min="9735" max="9735" width="11.7109375" style="65" customWidth="1"/>
    <col min="9736" max="9984" width="11.42578125" style="65"/>
    <col min="9985" max="9985" width="0" style="65" hidden="1" customWidth="1"/>
    <col min="9986" max="9987" width="32" style="65" customWidth="1"/>
    <col min="9988" max="9988" width="12.7109375" style="65" customWidth="1"/>
    <col min="9989" max="9989" width="4.7109375" style="65" customWidth="1"/>
    <col min="9990" max="9990" width="8.42578125" style="65" customWidth="1"/>
    <col min="9991" max="9991" width="11.7109375" style="65" customWidth="1"/>
    <col min="9992" max="10240" width="11.42578125" style="65"/>
    <col min="10241" max="10241" width="0" style="65" hidden="1" customWidth="1"/>
    <col min="10242" max="10243" width="32" style="65" customWidth="1"/>
    <col min="10244" max="10244" width="12.7109375" style="65" customWidth="1"/>
    <col min="10245" max="10245" width="4.7109375" style="65" customWidth="1"/>
    <col min="10246" max="10246" width="8.42578125" style="65" customWidth="1"/>
    <col min="10247" max="10247" width="11.7109375" style="65" customWidth="1"/>
    <col min="10248" max="10496" width="11.42578125" style="65"/>
    <col min="10497" max="10497" width="0" style="65" hidden="1" customWidth="1"/>
    <col min="10498" max="10499" width="32" style="65" customWidth="1"/>
    <col min="10500" max="10500" width="12.7109375" style="65" customWidth="1"/>
    <col min="10501" max="10501" width="4.7109375" style="65" customWidth="1"/>
    <col min="10502" max="10502" width="8.42578125" style="65" customWidth="1"/>
    <col min="10503" max="10503" width="11.7109375" style="65" customWidth="1"/>
    <col min="10504" max="10752" width="11.42578125" style="65"/>
    <col min="10753" max="10753" width="0" style="65" hidden="1" customWidth="1"/>
    <col min="10754" max="10755" width="32" style="65" customWidth="1"/>
    <col min="10756" max="10756" width="12.7109375" style="65" customWidth="1"/>
    <col min="10757" max="10757" width="4.7109375" style="65" customWidth="1"/>
    <col min="10758" max="10758" width="8.42578125" style="65" customWidth="1"/>
    <col min="10759" max="10759" width="11.7109375" style="65" customWidth="1"/>
    <col min="10760" max="11008" width="11.42578125" style="65"/>
    <col min="11009" max="11009" width="0" style="65" hidden="1" customWidth="1"/>
    <col min="11010" max="11011" width="32" style="65" customWidth="1"/>
    <col min="11012" max="11012" width="12.7109375" style="65" customWidth="1"/>
    <col min="11013" max="11013" width="4.7109375" style="65" customWidth="1"/>
    <col min="11014" max="11014" width="8.42578125" style="65" customWidth="1"/>
    <col min="11015" max="11015" width="11.7109375" style="65" customWidth="1"/>
    <col min="11016" max="11264" width="11.42578125" style="65"/>
    <col min="11265" max="11265" width="0" style="65" hidden="1" customWidth="1"/>
    <col min="11266" max="11267" width="32" style="65" customWidth="1"/>
    <col min="11268" max="11268" width="12.7109375" style="65" customWidth="1"/>
    <col min="11269" max="11269" width="4.7109375" style="65" customWidth="1"/>
    <col min="11270" max="11270" width="8.42578125" style="65" customWidth="1"/>
    <col min="11271" max="11271" width="11.7109375" style="65" customWidth="1"/>
    <col min="11272" max="11520" width="11.42578125" style="65"/>
    <col min="11521" max="11521" width="0" style="65" hidden="1" customWidth="1"/>
    <col min="11522" max="11523" width="32" style="65" customWidth="1"/>
    <col min="11524" max="11524" width="12.7109375" style="65" customWidth="1"/>
    <col min="11525" max="11525" width="4.7109375" style="65" customWidth="1"/>
    <col min="11526" max="11526" width="8.42578125" style="65" customWidth="1"/>
    <col min="11527" max="11527" width="11.7109375" style="65" customWidth="1"/>
    <col min="11528" max="11776" width="11.42578125" style="65"/>
    <col min="11777" max="11777" width="0" style="65" hidden="1" customWidth="1"/>
    <col min="11778" max="11779" width="32" style="65" customWidth="1"/>
    <col min="11780" max="11780" width="12.7109375" style="65" customWidth="1"/>
    <col min="11781" max="11781" width="4.7109375" style="65" customWidth="1"/>
    <col min="11782" max="11782" width="8.42578125" style="65" customWidth="1"/>
    <col min="11783" max="11783" width="11.7109375" style="65" customWidth="1"/>
    <col min="11784" max="12032" width="11.42578125" style="65"/>
    <col min="12033" max="12033" width="0" style="65" hidden="1" customWidth="1"/>
    <col min="12034" max="12035" width="32" style="65" customWidth="1"/>
    <col min="12036" max="12036" width="12.7109375" style="65" customWidth="1"/>
    <col min="12037" max="12037" width="4.7109375" style="65" customWidth="1"/>
    <col min="12038" max="12038" width="8.42578125" style="65" customWidth="1"/>
    <col min="12039" max="12039" width="11.7109375" style="65" customWidth="1"/>
    <col min="12040" max="12288" width="11.42578125" style="65"/>
    <col min="12289" max="12289" width="0" style="65" hidden="1" customWidth="1"/>
    <col min="12290" max="12291" width="32" style="65" customWidth="1"/>
    <col min="12292" max="12292" width="12.7109375" style="65" customWidth="1"/>
    <col min="12293" max="12293" width="4.7109375" style="65" customWidth="1"/>
    <col min="12294" max="12294" width="8.42578125" style="65" customWidth="1"/>
    <col min="12295" max="12295" width="11.7109375" style="65" customWidth="1"/>
    <col min="12296" max="12544" width="11.42578125" style="65"/>
    <col min="12545" max="12545" width="0" style="65" hidden="1" customWidth="1"/>
    <col min="12546" max="12547" width="32" style="65" customWidth="1"/>
    <col min="12548" max="12548" width="12.7109375" style="65" customWidth="1"/>
    <col min="12549" max="12549" width="4.7109375" style="65" customWidth="1"/>
    <col min="12550" max="12550" width="8.42578125" style="65" customWidth="1"/>
    <col min="12551" max="12551" width="11.7109375" style="65" customWidth="1"/>
    <col min="12552" max="12800" width="11.42578125" style="65"/>
    <col min="12801" max="12801" width="0" style="65" hidden="1" customWidth="1"/>
    <col min="12802" max="12803" width="32" style="65" customWidth="1"/>
    <col min="12804" max="12804" width="12.7109375" style="65" customWidth="1"/>
    <col min="12805" max="12805" width="4.7109375" style="65" customWidth="1"/>
    <col min="12806" max="12806" width="8.42578125" style="65" customWidth="1"/>
    <col min="12807" max="12807" width="11.7109375" style="65" customWidth="1"/>
    <col min="12808" max="13056" width="11.42578125" style="65"/>
    <col min="13057" max="13057" width="0" style="65" hidden="1" customWidth="1"/>
    <col min="13058" max="13059" width="32" style="65" customWidth="1"/>
    <col min="13060" max="13060" width="12.7109375" style="65" customWidth="1"/>
    <col min="13061" max="13061" width="4.7109375" style="65" customWidth="1"/>
    <col min="13062" max="13062" width="8.42578125" style="65" customWidth="1"/>
    <col min="13063" max="13063" width="11.7109375" style="65" customWidth="1"/>
    <col min="13064" max="13312" width="11.42578125" style="65"/>
    <col min="13313" max="13313" width="0" style="65" hidden="1" customWidth="1"/>
    <col min="13314" max="13315" width="32" style="65" customWidth="1"/>
    <col min="13316" max="13316" width="12.7109375" style="65" customWidth="1"/>
    <col min="13317" max="13317" width="4.7109375" style="65" customWidth="1"/>
    <col min="13318" max="13318" width="8.42578125" style="65" customWidth="1"/>
    <col min="13319" max="13319" width="11.7109375" style="65" customWidth="1"/>
    <col min="13320" max="13568" width="11.42578125" style="65"/>
    <col min="13569" max="13569" width="0" style="65" hidden="1" customWidth="1"/>
    <col min="13570" max="13571" width="32" style="65" customWidth="1"/>
    <col min="13572" max="13572" width="12.7109375" style="65" customWidth="1"/>
    <col min="13573" max="13573" width="4.7109375" style="65" customWidth="1"/>
    <col min="13574" max="13574" width="8.42578125" style="65" customWidth="1"/>
    <col min="13575" max="13575" width="11.7109375" style="65" customWidth="1"/>
    <col min="13576" max="13824" width="11.42578125" style="65"/>
    <col min="13825" max="13825" width="0" style="65" hidden="1" customWidth="1"/>
    <col min="13826" max="13827" width="32" style="65" customWidth="1"/>
    <col min="13828" max="13828" width="12.7109375" style="65" customWidth="1"/>
    <col min="13829" max="13829" width="4.7109375" style="65" customWidth="1"/>
    <col min="13830" max="13830" width="8.42578125" style="65" customWidth="1"/>
    <col min="13831" max="13831" width="11.7109375" style="65" customWidth="1"/>
    <col min="13832" max="14080" width="11.42578125" style="65"/>
    <col min="14081" max="14081" width="0" style="65" hidden="1" customWidth="1"/>
    <col min="14082" max="14083" width="32" style="65" customWidth="1"/>
    <col min="14084" max="14084" width="12.7109375" style="65" customWidth="1"/>
    <col min="14085" max="14085" width="4.7109375" style="65" customWidth="1"/>
    <col min="14086" max="14086" width="8.42578125" style="65" customWidth="1"/>
    <col min="14087" max="14087" width="11.7109375" style="65" customWidth="1"/>
    <col min="14088" max="14336" width="11.42578125" style="65"/>
    <col min="14337" max="14337" width="0" style="65" hidden="1" customWidth="1"/>
    <col min="14338" max="14339" width="32" style="65" customWidth="1"/>
    <col min="14340" max="14340" width="12.7109375" style="65" customWidth="1"/>
    <col min="14341" max="14341" width="4.7109375" style="65" customWidth="1"/>
    <col min="14342" max="14342" width="8.42578125" style="65" customWidth="1"/>
    <col min="14343" max="14343" width="11.7109375" style="65" customWidth="1"/>
    <col min="14344" max="14592" width="11.42578125" style="65"/>
    <col min="14593" max="14593" width="0" style="65" hidden="1" customWidth="1"/>
    <col min="14594" max="14595" width="32" style="65" customWidth="1"/>
    <col min="14596" max="14596" width="12.7109375" style="65" customWidth="1"/>
    <col min="14597" max="14597" width="4.7109375" style="65" customWidth="1"/>
    <col min="14598" max="14598" width="8.42578125" style="65" customWidth="1"/>
    <col min="14599" max="14599" width="11.7109375" style="65" customWidth="1"/>
    <col min="14600" max="14848" width="11.42578125" style="65"/>
    <col min="14849" max="14849" width="0" style="65" hidden="1" customWidth="1"/>
    <col min="14850" max="14851" width="32" style="65" customWidth="1"/>
    <col min="14852" max="14852" width="12.7109375" style="65" customWidth="1"/>
    <col min="14853" max="14853" width="4.7109375" style="65" customWidth="1"/>
    <col min="14854" max="14854" width="8.42578125" style="65" customWidth="1"/>
    <col min="14855" max="14855" width="11.7109375" style="65" customWidth="1"/>
    <col min="14856" max="15104" width="11.42578125" style="65"/>
    <col min="15105" max="15105" width="0" style="65" hidden="1" customWidth="1"/>
    <col min="15106" max="15107" width="32" style="65" customWidth="1"/>
    <col min="15108" max="15108" width="12.7109375" style="65" customWidth="1"/>
    <col min="15109" max="15109" width="4.7109375" style="65" customWidth="1"/>
    <col min="15110" max="15110" width="8.42578125" style="65" customWidth="1"/>
    <col min="15111" max="15111" width="11.7109375" style="65" customWidth="1"/>
    <col min="15112" max="15360" width="11.42578125" style="65"/>
    <col min="15361" max="15361" width="0" style="65" hidden="1" customWidth="1"/>
    <col min="15362" max="15363" width="32" style="65" customWidth="1"/>
    <col min="15364" max="15364" width="12.7109375" style="65" customWidth="1"/>
    <col min="15365" max="15365" width="4.7109375" style="65" customWidth="1"/>
    <col min="15366" max="15366" width="8.42578125" style="65" customWidth="1"/>
    <col min="15367" max="15367" width="11.7109375" style="65" customWidth="1"/>
    <col min="15368" max="15616" width="11.42578125" style="65"/>
    <col min="15617" max="15617" width="0" style="65" hidden="1" customWidth="1"/>
    <col min="15618" max="15619" width="32" style="65" customWidth="1"/>
    <col min="15620" max="15620" width="12.7109375" style="65" customWidth="1"/>
    <col min="15621" max="15621" width="4.7109375" style="65" customWidth="1"/>
    <col min="15622" max="15622" width="8.42578125" style="65" customWidth="1"/>
    <col min="15623" max="15623" width="11.7109375" style="65" customWidth="1"/>
    <col min="15624" max="15872" width="11.42578125" style="65"/>
    <col min="15873" max="15873" width="0" style="65" hidden="1" customWidth="1"/>
    <col min="15874" max="15875" width="32" style="65" customWidth="1"/>
    <col min="15876" max="15876" width="12.7109375" style="65" customWidth="1"/>
    <col min="15877" max="15877" width="4.7109375" style="65" customWidth="1"/>
    <col min="15878" max="15878" width="8.42578125" style="65" customWidth="1"/>
    <col min="15879" max="15879" width="11.7109375" style="65" customWidth="1"/>
    <col min="15880" max="16128" width="11.42578125" style="65"/>
    <col min="16129" max="16129" width="0" style="65" hidden="1" customWidth="1"/>
    <col min="16130" max="16131" width="32" style="65" customWidth="1"/>
    <col min="16132" max="16132" width="12.7109375" style="65" customWidth="1"/>
    <col min="16133" max="16133" width="4.7109375" style="65" customWidth="1"/>
    <col min="16134" max="16134" width="8.42578125" style="65" customWidth="1"/>
    <col min="16135" max="16135" width="11.7109375" style="65" customWidth="1"/>
    <col min="16136" max="16384" width="11.42578125" style="65"/>
  </cols>
  <sheetData>
    <row r="2" spans="1:6" ht="12" customHeight="1">
      <c r="B2" s="1933" t="s">
        <v>681</v>
      </c>
      <c r="C2" s="1933"/>
      <c r="D2" s="1933"/>
    </row>
    <row r="3" spans="1:6" ht="12.75" customHeight="1">
      <c r="B3" s="1933">
        <v>2015</v>
      </c>
      <c r="C3" s="1933"/>
      <c r="D3" s="1933"/>
      <c r="E3" s="1381"/>
      <c r="F3" s="1381"/>
    </row>
    <row r="4" spans="1:6" ht="12.75" customHeight="1">
      <c r="B4" s="138"/>
      <c r="C4" s="138"/>
      <c r="D4" s="138"/>
    </row>
    <row r="5" spans="1:6" ht="3.75" customHeight="1">
      <c r="B5" s="205"/>
      <c r="C5" s="205"/>
      <c r="D5" s="343"/>
      <c r="E5" s="71"/>
      <c r="F5" s="71"/>
    </row>
    <row r="6" spans="1:6" s="405" customFormat="1" ht="11.25" customHeight="1">
      <c r="A6" s="83"/>
      <c r="B6" s="2023" t="s">
        <v>682</v>
      </c>
      <c r="C6" s="178"/>
      <c r="D6" s="2026" t="s">
        <v>683</v>
      </c>
      <c r="E6" s="83"/>
    </row>
    <row r="7" spans="1:6" ht="11.25" customHeight="1">
      <c r="A7" s="71"/>
      <c r="B7" s="2024"/>
      <c r="C7" s="952"/>
      <c r="D7" s="2027"/>
      <c r="E7" s="71"/>
    </row>
    <row r="8" spans="1:6" ht="8.25" customHeight="1">
      <c r="A8" s="71"/>
      <c r="B8" s="2025"/>
      <c r="C8" s="1382"/>
      <c r="D8" s="2028"/>
      <c r="E8" s="71"/>
      <c r="F8" s="71"/>
    </row>
    <row r="9" spans="1:6" ht="8.1" customHeight="1">
      <c r="A9" s="71"/>
      <c r="B9" s="83"/>
      <c r="C9" s="83"/>
      <c r="D9" s="206"/>
      <c r="E9" s="71"/>
    </row>
    <row r="10" spans="1:6" ht="14.25" customHeight="1">
      <c r="A10" s="71"/>
      <c r="B10" s="1948" t="s">
        <v>684</v>
      </c>
      <c r="C10" s="1948"/>
      <c r="D10" s="1383">
        <v>10</v>
      </c>
      <c r="E10" s="71"/>
    </row>
    <row r="11" spans="1:6" ht="3.75" customHeight="1">
      <c r="A11" s="71"/>
      <c r="B11" s="69"/>
      <c r="C11" s="69"/>
      <c r="D11" s="1383"/>
      <c r="E11" s="71"/>
      <c r="F11" s="71"/>
    </row>
    <row r="12" spans="1:6" ht="14.25" customHeight="1">
      <c r="A12" s="71"/>
      <c r="B12" s="1948" t="s">
        <v>685</v>
      </c>
      <c r="C12" s="1948"/>
      <c r="D12" s="1383">
        <v>3</v>
      </c>
      <c r="E12" s="71"/>
    </row>
    <row r="13" spans="1:6" ht="3.75" customHeight="1">
      <c r="A13" s="71"/>
      <c r="B13" s="69"/>
      <c r="C13" s="69"/>
      <c r="D13" s="1383"/>
      <c r="E13" s="71"/>
      <c r="F13" s="71"/>
    </row>
    <row r="14" spans="1:6" ht="14.25" customHeight="1">
      <c r="A14" s="71"/>
      <c r="B14" s="1948" t="s">
        <v>686</v>
      </c>
      <c r="C14" s="1948"/>
      <c r="D14" s="1383">
        <v>33</v>
      </c>
      <c r="E14" s="71"/>
      <c r="F14" s="71"/>
    </row>
    <row r="15" spans="1:6" ht="3.75" customHeight="1">
      <c r="A15" s="71"/>
      <c r="B15" s="69"/>
      <c r="C15" s="69"/>
      <c r="D15" s="1383"/>
      <c r="E15" s="71"/>
      <c r="F15" s="71"/>
    </row>
    <row r="16" spans="1:6" ht="14.25" customHeight="1">
      <c r="A16" s="71"/>
      <c r="B16" s="1948" t="s">
        <v>687</v>
      </c>
      <c r="C16" s="1948"/>
      <c r="D16" s="1383">
        <v>83</v>
      </c>
      <c r="E16" s="1384"/>
      <c r="F16" s="3"/>
    </row>
    <row r="17" spans="1:17" ht="3.75" customHeight="1">
      <c r="A17" s="71"/>
      <c r="B17" s="69"/>
      <c r="C17" s="69"/>
      <c r="D17" s="1383"/>
      <c r="E17" s="71"/>
      <c r="F17" s="71"/>
    </row>
    <row r="18" spans="1:17" ht="14.25" customHeight="1">
      <c r="A18" s="71"/>
      <c r="B18" s="1948" t="s">
        <v>688</v>
      </c>
      <c r="C18" s="1948"/>
      <c r="D18" s="1383">
        <v>37</v>
      </c>
      <c r="E18" s="71"/>
      <c r="F18" s="3"/>
    </row>
    <row r="19" spans="1:17" ht="3.75" customHeight="1">
      <c r="A19" s="71"/>
      <c r="B19" s="69"/>
      <c r="C19" s="69"/>
      <c r="D19" s="1383"/>
      <c r="E19" s="1384"/>
      <c r="F19" s="71"/>
    </row>
    <row r="20" spans="1:17" ht="14.25" customHeight="1">
      <c r="A20" s="71"/>
      <c r="B20" s="1948" t="s">
        <v>689</v>
      </c>
      <c r="C20" s="1948"/>
      <c r="D20" s="1383">
        <v>39</v>
      </c>
      <c r="E20" s="71"/>
      <c r="F20" s="3"/>
    </row>
    <row r="21" spans="1:17" ht="3.75" customHeight="1">
      <c r="A21" s="71"/>
      <c r="B21" s="1062"/>
      <c r="C21" s="1062"/>
      <c r="D21" s="1383"/>
      <c r="E21" s="71"/>
      <c r="F21" s="3"/>
    </row>
    <row r="22" spans="1:17" ht="14.25" customHeight="1">
      <c r="A22" s="71"/>
      <c r="B22" s="1948" t="s">
        <v>42</v>
      </c>
      <c r="C22" s="1948"/>
      <c r="D22" s="1383">
        <v>47</v>
      </c>
      <c r="E22" s="71"/>
      <c r="F22" s="3"/>
    </row>
    <row r="23" spans="1:17" ht="3.75" customHeight="1">
      <c r="A23" s="71"/>
      <c r="B23" s="1062"/>
      <c r="C23" s="1062"/>
      <c r="D23" s="1383"/>
      <c r="E23" s="71"/>
      <c r="F23" s="3"/>
    </row>
    <row r="24" spans="1:17" ht="14.25" customHeight="1">
      <c r="A24" s="71"/>
      <c r="B24" s="1948" t="s">
        <v>690</v>
      </c>
      <c r="C24" s="1948"/>
      <c r="D24" s="1383">
        <v>96</v>
      </c>
      <c r="E24" s="71"/>
      <c r="F24" s="3"/>
    </row>
    <row r="25" spans="1:17" ht="3.75" customHeight="1">
      <c r="A25" s="71"/>
      <c r="B25" s="69"/>
      <c r="C25" s="69"/>
      <c r="D25" s="1383"/>
      <c r="E25" s="3"/>
      <c r="F25" s="3"/>
      <c r="G25" s="71"/>
      <c r="H25" s="3"/>
      <c r="I25" s="3"/>
      <c r="K25" s="3"/>
      <c r="L25" s="3"/>
      <c r="M25" s="3"/>
      <c r="O25" s="3"/>
      <c r="P25" s="3"/>
      <c r="Q25" s="3"/>
    </row>
    <row r="26" spans="1:17" ht="14.25" customHeight="1">
      <c r="A26" s="71"/>
      <c r="B26" s="2022" t="s">
        <v>21</v>
      </c>
      <c r="C26" s="2022"/>
      <c r="D26" s="1385">
        <f>SUM(D10:D25)</f>
        <v>348</v>
      </c>
      <c r="E26" s="71"/>
      <c r="F26" s="3"/>
      <c r="G26" s="71"/>
      <c r="H26" s="71"/>
      <c r="I26" s="71"/>
      <c r="K26" s="71"/>
      <c r="L26" s="71"/>
      <c r="M26" s="71"/>
      <c r="O26" s="3"/>
      <c r="P26" s="3"/>
      <c r="Q26" s="3"/>
    </row>
    <row r="27" spans="1:17" ht="11.1" customHeight="1">
      <c r="C27" s="69"/>
      <c r="D27" s="508"/>
      <c r="E27" s="71"/>
      <c r="F27" s="71"/>
      <c r="G27" s="71"/>
      <c r="H27" s="71"/>
      <c r="I27" s="71"/>
      <c r="K27" s="71"/>
      <c r="L27" s="71"/>
      <c r="M27" s="3"/>
      <c r="O27" s="3"/>
      <c r="P27" s="3"/>
      <c r="Q27" s="3"/>
    </row>
    <row r="28" spans="1:17" ht="11.1" customHeight="1">
      <c r="B28" s="1870"/>
      <c r="C28" s="1870"/>
      <c r="D28" s="1870"/>
      <c r="E28" s="3"/>
      <c r="F28" s="3"/>
      <c r="G28" s="71"/>
      <c r="H28" s="3"/>
      <c r="I28" s="3"/>
      <c r="K28" s="3"/>
      <c r="L28" s="3"/>
      <c r="M28" s="3"/>
      <c r="O28" s="3"/>
      <c r="P28" s="3"/>
      <c r="Q28" s="3"/>
    </row>
    <row r="29" spans="1:17" ht="5.25" customHeight="1">
      <c r="B29" s="84"/>
      <c r="C29" s="84"/>
      <c r="D29" s="343"/>
    </row>
    <row r="30" spans="1:17" ht="5.25" customHeight="1">
      <c r="B30" s="84"/>
      <c r="C30" s="84"/>
      <c r="D30" s="509"/>
    </row>
    <row r="31" spans="1:17" ht="11.1" customHeight="1">
      <c r="B31" s="83"/>
      <c r="C31" s="83"/>
      <c r="D31" s="343"/>
    </row>
    <row r="32" spans="1:17" ht="11.1" customHeight="1">
      <c r="B32" s="71"/>
      <c r="C32" s="71"/>
      <c r="D32" s="1386"/>
    </row>
    <row r="33" spans="2:12" ht="11.1" customHeight="1">
      <c r="B33" s="71"/>
      <c r="C33" s="71"/>
      <c r="D33" s="343"/>
    </row>
    <row r="34" spans="2:12" ht="11.1" customHeight="1">
      <c r="B34" s="71"/>
      <c r="C34" s="71"/>
      <c r="D34" s="343"/>
      <c r="I34" s="1387"/>
    </row>
    <row r="35" spans="2:12" ht="11.1" customHeight="1">
      <c r="B35" s="71"/>
      <c r="C35" s="71"/>
      <c r="D35" s="343"/>
      <c r="H35" s="161"/>
      <c r="I35" s="1388"/>
      <c r="J35" s="1389"/>
      <c r="K35" s="1389"/>
      <c r="L35" s="3"/>
    </row>
    <row r="36" spans="2:12" ht="11.1" customHeight="1">
      <c r="B36" s="71"/>
      <c r="C36" s="71"/>
      <c r="D36" s="343"/>
      <c r="H36" s="161"/>
      <c r="I36" s="1390" t="s">
        <v>691</v>
      </c>
      <c r="J36" s="1391">
        <v>10</v>
      </c>
      <c r="K36" s="1389"/>
      <c r="L36" s="3"/>
    </row>
    <row r="37" spans="2:12" ht="11.1" customHeight="1">
      <c r="B37" s="71"/>
      <c r="C37" s="71"/>
      <c r="D37" s="343"/>
      <c r="H37" s="161"/>
      <c r="I37" s="1390" t="s">
        <v>692</v>
      </c>
      <c r="J37" s="1391">
        <v>3</v>
      </c>
      <c r="K37" s="1389"/>
      <c r="L37" s="3"/>
    </row>
    <row r="38" spans="2:12" ht="11.1" customHeight="1">
      <c r="B38" s="71"/>
      <c r="C38" s="71"/>
      <c r="D38" s="343"/>
      <c r="H38" s="161"/>
      <c r="I38" s="1390" t="s">
        <v>693</v>
      </c>
      <c r="J38" s="1391">
        <v>33</v>
      </c>
      <c r="K38" s="1389"/>
      <c r="L38" s="3"/>
    </row>
    <row r="39" spans="2:12" ht="12.75" customHeight="1">
      <c r="B39" s="71"/>
      <c r="C39" s="71"/>
      <c r="D39" s="343"/>
      <c r="I39" s="1392" t="s">
        <v>694</v>
      </c>
      <c r="J39" s="1391">
        <v>83</v>
      </c>
      <c r="K39" s="3"/>
      <c r="L39" s="3"/>
    </row>
    <row r="40" spans="2:12" ht="12.75" customHeight="1">
      <c r="B40" s="71"/>
      <c r="C40" s="71"/>
      <c r="D40" s="343"/>
      <c r="I40" s="1393" t="s">
        <v>695</v>
      </c>
      <c r="J40" s="1391">
        <v>37</v>
      </c>
      <c r="K40" s="3"/>
      <c r="L40" s="3"/>
    </row>
    <row r="41" spans="2:12" ht="12.75" customHeight="1">
      <c r="B41" s="71"/>
      <c r="C41" s="71"/>
      <c r="D41" s="343"/>
      <c r="I41" s="1393" t="s">
        <v>696</v>
      </c>
      <c r="J41" s="1391">
        <v>39</v>
      </c>
    </row>
    <row r="42" spans="2:12" ht="15" customHeight="1">
      <c r="B42" s="84"/>
      <c r="C42" s="84"/>
      <c r="D42" s="343"/>
      <c r="I42" s="1393" t="s">
        <v>697</v>
      </c>
      <c r="J42" s="1391">
        <v>47</v>
      </c>
    </row>
    <row r="43" spans="2:12" ht="15" customHeight="1">
      <c r="B43" s="84"/>
      <c r="C43" s="84"/>
      <c r="D43" s="343"/>
      <c r="I43" s="1393" t="s">
        <v>698</v>
      </c>
      <c r="J43" s="1391">
        <v>96</v>
      </c>
    </row>
    <row r="44" spans="2:12" ht="15" customHeight="1">
      <c r="B44" s="84"/>
      <c r="C44" s="84"/>
      <c r="D44" s="343"/>
      <c r="J44" s="1391"/>
    </row>
    <row r="45" spans="2:12" ht="15" customHeight="1">
      <c r="B45" s="84"/>
      <c r="C45" s="84"/>
      <c r="D45" s="343"/>
    </row>
    <row r="46" spans="2:12" ht="15" customHeight="1">
      <c r="B46" s="84"/>
      <c r="C46" s="84"/>
      <c r="D46" s="343"/>
    </row>
    <row r="47" spans="2:12" ht="15" customHeight="1">
      <c r="B47" s="84"/>
      <c r="C47" s="84"/>
      <c r="D47" s="343"/>
    </row>
    <row r="48" spans="2:12" ht="15" customHeight="1">
      <c r="B48" s="84"/>
      <c r="C48" s="84"/>
      <c r="D48" s="343"/>
    </row>
    <row r="49" spans="2:4" ht="15" customHeight="1">
      <c r="B49" s="84"/>
      <c r="C49" s="84"/>
      <c r="D49" s="343"/>
    </row>
    <row r="50" spans="2:4" ht="15" customHeight="1">
      <c r="B50" s="84"/>
      <c r="C50" s="84"/>
      <c r="D50" s="343"/>
    </row>
    <row r="51" spans="2:4" ht="15" customHeight="1">
      <c r="D51" s="343"/>
    </row>
    <row r="52" spans="2:4" ht="15" customHeight="1">
      <c r="B52" s="69" t="s">
        <v>680</v>
      </c>
      <c r="C52" s="84"/>
      <c r="D52" s="343"/>
    </row>
    <row r="53" spans="2:4" ht="12.75" customHeight="1"/>
    <row r="54" spans="2:4" ht="12.75" customHeight="1"/>
    <row r="55" spans="2:4" ht="12.75" customHeight="1">
      <c r="D55" s="1394"/>
    </row>
    <row r="56" spans="2:4" ht="12.75" customHeight="1"/>
    <row r="57" spans="2:4" ht="12.75" customHeight="1"/>
    <row r="58" spans="2:4" ht="12.75" customHeight="1"/>
    <row r="59" spans="2:4" ht="12.75" customHeight="1"/>
    <row r="60" spans="2:4" ht="12.75" customHeight="1">
      <c r="B60" s="1395"/>
      <c r="C60" s="1395"/>
    </row>
    <row r="61" spans="2:4" ht="12.75" customHeight="1">
      <c r="B61" s="1396"/>
      <c r="C61" s="1396"/>
    </row>
    <row r="62" spans="2:4" ht="12.75" customHeight="1"/>
    <row r="63" spans="2:4" ht="12.75" customHeight="1"/>
    <row r="64" spans="2:4" ht="12.75" customHeight="1"/>
    <row r="65" spans="5:6" ht="12.75" customHeight="1"/>
    <row r="66" spans="5:6" ht="12.75" customHeight="1"/>
    <row r="67" spans="5:6" ht="12.75" customHeight="1"/>
    <row r="68" spans="5:6" ht="14.1" customHeight="1">
      <c r="E68" s="1397"/>
      <c r="F68" s="1397"/>
    </row>
    <row r="69" spans="5:6" ht="12.75" customHeight="1"/>
    <row r="70" spans="5:6" ht="12.75" customHeight="1"/>
    <row r="71" spans="5:6" ht="12.75" customHeight="1"/>
    <row r="72" spans="5:6" ht="12.75" customHeight="1"/>
    <row r="84" spans="10:10">
      <c r="J84" s="3"/>
    </row>
  </sheetData>
  <mergeCells count="14">
    <mergeCell ref="B12:C12"/>
    <mergeCell ref="B2:D2"/>
    <mergeCell ref="B3:D3"/>
    <mergeCell ref="B6:B8"/>
    <mergeCell ref="D6:D8"/>
    <mergeCell ref="B10:C10"/>
    <mergeCell ref="B26:C26"/>
    <mergeCell ref="B28:D28"/>
    <mergeCell ref="B14:C14"/>
    <mergeCell ref="B16:C16"/>
    <mergeCell ref="B18:C18"/>
    <mergeCell ref="B20:C20"/>
    <mergeCell ref="B22:C22"/>
    <mergeCell ref="B24:C24"/>
  </mergeCells>
  <pageMargins left="0.7" right="0.7" top="0.75" bottom="0.75" header="0.3" footer="0.3"/>
  <drawing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27"/>
  <sheetViews>
    <sheetView topLeftCell="D1" workbookViewId="0">
      <selection activeCell="D40" sqref="D40"/>
    </sheetView>
  </sheetViews>
  <sheetFormatPr baseColWidth="10" defaultRowHeight="12.75"/>
  <cols>
    <col min="1" max="2" width="4.42578125" style="65" hidden="1" customWidth="1"/>
    <col min="3" max="3" width="4.42578125" style="236" hidden="1" customWidth="1"/>
    <col min="4" max="4" width="68.7109375" style="65" customWidth="1"/>
    <col min="5" max="5" width="12.140625" style="342" customWidth="1"/>
    <col min="6" max="6" width="22.85546875" style="65" customWidth="1"/>
    <col min="7" max="8" width="11.42578125" style="65"/>
    <col min="9" max="9" width="4.7109375" style="65" customWidth="1"/>
    <col min="10" max="10" width="5" style="65" customWidth="1"/>
    <col min="11" max="11" width="2.28515625" style="65" customWidth="1"/>
    <col min="12" max="12" width="26" style="65" customWidth="1"/>
    <col min="13" max="13" width="8" style="65" customWidth="1"/>
    <col min="14" max="14" width="1" style="65" customWidth="1"/>
    <col min="15" max="15" width="6.7109375" style="65" customWidth="1"/>
    <col min="16" max="16" width="1" style="65" customWidth="1"/>
    <col min="17" max="17" width="6.7109375" style="65" customWidth="1"/>
    <col min="18" max="18" width="1" style="65" customWidth="1"/>
    <col min="19" max="19" width="6.7109375" style="65" customWidth="1"/>
    <col min="20" max="20" width="1" style="65" customWidth="1"/>
    <col min="21" max="21" width="6.7109375" style="65" customWidth="1"/>
    <col min="22" max="22" width="1" style="65" customWidth="1"/>
    <col min="23" max="23" width="6.7109375" style="65" customWidth="1"/>
    <col min="24" max="24" width="1" style="65" customWidth="1"/>
    <col min="25" max="26" width="6.7109375" style="65" customWidth="1"/>
    <col min="27" max="256" width="11.42578125" style="65"/>
    <col min="257" max="259" width="0" style="65" hidden="1" customWidth="1"/>
    <col min="260" max="260" width="68.7109375" style="65" customWidth="1"/>
    <col min="261" max="261" width="12.140625" style="65" customWidth="1"/>
    <col min="262" max="262" width="22.85546875" style="65" customWidth="1"/>
    <col min="263" max="264" width="11.42578125" style="65"/>
    <col min="265" max="265" width="4.7109375" style="65" customWidth="1"/>
    <col min="266" max="266" width="5" style="65" customWidth="1"/>
    <col min="267" max="267" width="2.28515625" style="65" customWidth="1"/>
    <col min="268" max="268" width="26" style="65" customWidth="1"/>
    <col min="269" max="269" width="8" style="65" customWidth="1"/>
    <col min="270" max="270" width="1" style="65" customWidth="1"/>
    <col min="271" max="271" width="6.7109375" style="65" customWidth="1"/>
    <col min="272" max="272" width="1" style="65" customWidth="1"/>
    <col min="273" max="273" width="6.7109375" style="65" customWidth="1"/>
    <col min="274" max="274" width="1" style="65" customWidth="1"/>
    <col min="275" max="275" width="6.7109375" style="65" customWidth="1"/>
    <col min="276" max="276" width="1" style="65" customWidth="1"/>
    <col min="277" max="277" width="6.7109375" style="65" customWidth="1"/>
    <col min="278" max="278" width="1" style="65" customWidth="1"/>
    <col min="279" max="279" width="6.7109375" style="65" customWidth="1"/>
    <col min="280" max="280" width="1" style="65" customWidth="1"/>
    <col min="281" max="282" width="6.7109375" style="65" customWidth="1"/>
    <col min="283" max="512" width="11.42578125" style="65"/>
    <col min="513" max="515" width="0" style="65" hidden="1" customWidth="1"/>
    <col min="516" max="516" width="68.7109375" style="65" customWidth="1"/>
    <col min="517" max="517" width="12.140625" style="65" customWidth="1"/>
    <col min="518" max="518" width="22.85546875" style="65" customWidth="1"/>
    <col min="519" max="520" width="11.42578125" style="65"/>
    <col min="521" max="521" width="4.7109375" style="65" customWidth="1"/>
    <col min="522" max="522" width="5" style="65" customWidth="1"/>
    <col min="523" max="523" width="2.28515625" style="65" customWidth="1"/>
    <col min="524" max="524" width="26" style="65" customWidth="1"/>
    <col min="525" max="525" width="8" style="65" customWidth="1"/>
    <col min="526" max="526" width="1" style="65" customWidth="1"/>
    <col min="527" max="527" width="6.7109375" style="65" customWidth="1"/>
    <col min="528" max="528" width="1" style="65" customWidth="1"/>
    <col min="529" max="529" width="6.7109375" style="65" customWidth="1"/>
    <col min="530" max="530" width="1" style="65" customWidth="1"/>
    <col min="531" max="531" width="6.7109375" style="65" customWidth="1"/>
    <col min="532" max="532" width="1" style="65" customWidth="1"/>
    <col min="533" max="533" width="6.7109375" style="65" customWidth="1"/>
    <col min="534" max="534" width="1" style="65" customWidth="1"/>
    <col min="535" max="535" width="6.7109375" style="65" customWidth="1"/>
    <col min="536" max="536" width="1" style="65" customWidth="1"/>
    <col min="537" max="538" width="6.7109375" style="65" customWidth="1"/>
    <col min="539" max="768" width="11.42578125" style="65"/>
    <col min="769" max="771" width="0" style="65" hidden="1" customWidth="1"/>
    <col min="772" max="772" width="68.7109375" style="65" customWidth="1"/>
    <col min="773" max="773" width="12.140625" style="65" customWidth="1"/>
    <col min="774" max="774" width="22.85546875" style="65" customWidth="1"/>
    <col min="775" max="776" width="11.42578125" style="65"/>
    <col min="777" max="777" width="4.7109375" style="65" customWidth="1"/>
    <col min="778" max="778" width="5" style="65" customWidth="1"/>
    <col min="779" max="779" width="2.28515625" style="65" customWidth="1"/>
    <col min="780" max="780" width="26" style="65" customWidth="1"/>
    <col min="781" max="781" width="8" style="65" customWidth="1"/>
    <col min="782" max="782" width="1" style="65" customWidth="1"/>
    <col min="783" max="783" width="6.7109375" style="65" customWidth="1"/>
    <col min="784" max="784" width="1" style="65" customWidth="1"/>
    <col min="785" max="785" width="6.7109375" style="65" customWidth="1"/>
    <col min="786" max="786" width="1" style="65" customWidth="1"/>
    <col min="787" max="787" width="6.7109375" style="65" customWidth="1"/>
    <col min="788" max="788" width="1" style="65" customWidth="1"/>
    <col min="789" max="789" width="6.7109375" style="65" customWidth="1"/>
    <col min="790" max="790" width="1" style="65" customWidth="1"/>
    <col min="791" max="791" width="6.7109375" style="65" customWidth="1"/>
    <col min="792" max="792" width="1" style="65" customWidth="1"/>
    <col min="793" max="794" width="6.7109375" style="65" customWidth="1"/>
    <col min="795" max="1024" width="11.42578125" style="65"/>
    <col min="1025" max="1027" width="0" style="65" hidden="1" customWidth="1"/>
    <col min="1028" max="1028" width="68.7109375" style="65" customWidth="1"/>
    <col min="1029" max="1029" width="12.140625" style="65" customWidth="1"/>
    <col min="1030" max="1030" width="22.85546875" style="65" customWidth="1"/>
    <col min="1031" max="1032" width="11.42578125" style="65"/>
    <col min="1033" max="1033" width="4.7109375" style="65" customWidth="1"/>
    <col min="1034" max="1034" width="5" style="65" customWidth="1"/>
    <col min="1035" max="1035" width="2.28515625" style="65" customWidth="1"/>
    <col min="1036" max="1036" width="26" style="65" customWidth="1"/>
    <col min="1037" max="1037" width="8" style="65" customWidth="1"/>
    <col min="1038" max="1038" width="1" style="65" customWidth="1"/>
    <col min="1039" max="1039" width="6.7109375" style="65" customWidth="1"/>
    <col min="1040" max="1040" width="1" style="65" customWidth="1"/>
    <col min="1041" max="1041" width="6.7109375" style="65" customWidth="1"/>
    <col min="1042" max="1042" width="1" style="65" customWidth="1"/>
    <col min="1043" max="1043" width="6.7109375" style="65" customWidth="1"/>
    <col min="1044" max="1044" width="1" style="65" customWidth="1"/>
    <col min="1045" max="1045" width="6.7109375" style="65" customWidth="1"/>
    <col min="1046" max="1046" width="1" style="65" customWidth="1"/>
    <col min="1047" max="1047" width="6.7109375" style="65" customWidth="1"/>
    <col min="1048" max="1048" width="1" style="65" customWidth="1"/>
    <col min="1049" max="1050" width="6.7109375" style="65" customWidth="1"/>
    <col min="1051" max="1280" width="11.42578125" style="65"/>
    <col min="1281" max="1283" width="0" style="65" hidden="1" customWidth="1"/>
    <col min="1284" max="1284" width="68.7109375" style="65" customWidth="1"/>
    <col min="1285" max="1285" width="12.140625" style="65" customWidth="1"/>
    <col min="1286" max="1286" width="22.85546875" style="65" customWidth="1"/>
    <col min="1287" max="1288" width="11.42578125" style="65"/>
    <col min="1289" max="1289" width="4.7109375" style="65" customWidth="1"/>
    <col min="1290" max="1290" width="5" style="65" customWidth="1"/>
    <col min="1291" max="1291" width="2.28515625" style="65" customWidth="1"/>
    <col min="1292" max="1292" width="26" style="65" customWidth="1"/>
    <col min="1293" max="1293" width="8" style="65" customWidth="1"/>
    <col min="1294" max="1294" width="1" style="65" customWidth="1"/>
    <col min="1295" max="1295" width="6.7109375" style="65" customWidth="1"/>
    <col min="1296" max="1296" width="1" style="65" customWidth="1"/>
    <col min="1297" max="1297" width="6.7109375" style="65" customWidth="1"/>
    <col min="1298" max="1298" width="1" style="65" customWidth="1"/>
    <col min="1299" max="1299" width="6.7109375" style="65" customWidth="1"/>
    <col min="1300" max="1300" width="1" style="65" customWidth="1"/>
    <col min="1301" max="1301" width="6.7109375" style="65" customWidth="1"/>
    <col min="1302" max="1302" width="1" style="65" customWidth="1"/>
    <col min="1303" max="1303" width="6.7109375" style="65" customWidth="1"/>
    <col min="1304" max="1304" width="1" style="65" customWidth="1"/>
    <col min="1305" max="1306" width="6.7109375" style="65" customWidth="1"/>
    <col min="1307" max="1536" width="11.42578125" style="65"/>
    <col min="1537" max="1539" width="0" style="65" hidden="1" customWidth="1"/>
    <col min="1540" max="1540" width="68.7109375" style="65" customWidth="1"/>
    <col min="1541" max="1541" width="12.140625" style="65" customWidth="1"/>
    <col min="1542" max="1542" width="22.85546875" style="65" customWidth="1"/>
    <col min="1543" max="1544" width="11.42578125" style="65"/>
    <col min="1545" max="1545" width="4.7109375" style="65" customWidth="1"/>
    <col min="1546" max="1546" width="5" style="65" customWidth="1"/>
    <col min="1547" max="1547" width="2.28515625" style="65" customWidth="1"/>
    <col min="1548" max="1548" width="26" style="65" customWidth="1"/>
    <col min="1549" max="1549" width="8" style="65" customWidth="1"/>
    <col min="1550" max="1550" width="1" style="65" customWidth="1"/>
    <col min="1551" max="1551" width="6.7109375" style="65" customWidth="1"/>
    <col min="1552" max="1552" width="1" style="65" customWidth="1"/>
    <col min="1553" max="1553" width="6.7109375" style="65" customWidth="1"/>
    <col min="1554" max="1554" width="1" style="65" customWidth="1"/>
    <col min="1555" max="1555" width="6.7109375" style="65" customWidth="1"/>
    <col min="1556" max="1556" width="1" style="65" customWidth="1"/>
    <col min="1557" max="1557" width="6.7109375" style="65" customWidth="1"/>
    <col min="1558" max="1558" width="1" style="65" customWidth="1"/>
    <col min="1559" max="1559" width="6.7109375" style="65" customWidth="1"/>
    <col min="1560" max="1560" width="1" style="65" customWidth="1"/>
    <col min="1561" max="1562" width="6.7109375" style="65" customWidth="1"/>
    <col min="1563" max="1792" width="11.42578125" style="65"/>
    <col min="1793" max="1795" width="0" style="65" hidden="1" customWidth="1"/>
    <col min="1796" max="1796" width="68.7109375" style="65" customWidth="1"/>
    <col min="1797" max="1797" width="12.140625" style="65" customWidth="1"/>
    <col min="1798" max="1798" width="22.85546875" style="65" customWidth="1"/>
    <col min="1799" max="1800" width="11.42578125" style="65"/>
    <col min="1801" max="1801" width="4.7109375" style="65" customWidth="1"/>
    <col min="1802" max="1802" width="5" style="65" customWidth="1"/>
    <col min="1803" max="1803" width="2.28515625" style="65" customWidth="1"/>
    <col min="1804" max="1804" width="26" style="65" customWidth="1"/>
    <col min="1805" max="1805" width="8" style="65" customWidth="1"/>
    <col min="1806" max="1806" width="1" style="65" customWidth="1"/>
    <col min="1807" max="1807" width="6.7109375" style="65" customWidth="1"/>
    <col min="1808" max="1808" width="1" style="65" customWidth="1"/>
    <col min="1809" max="1809" width="6.7109375" style="65" customWidth="1"/>
    <col min="1810" max="1810" width="1" style="65" customWidth="1"/>
    <col min="1811" max="1811" width="6.7109375" style="65" customWidth="1"/>
    <col min="1812" max="1812" width="1" style="65" customWidth="1"/>
    <col min="1813" max="1813" width="6.7109375" style="65" customWidth="1"/>
    <col min="1814" max="1814" width="1" style="65" customWidth="1"/>
    <col min="1815" max="1815" width="6.7109375" style="65" customWidth="1"/>
    <col min="1816" max="1816" width="1" style="65" customWidth="1"/>
    <col min="1817" max="1818" width="6.7109375" style="65" customWidth="1"/>
    <col min="1819" max="2048" width="11.42578125" style="65"/>
    <col min="2049" max="2051" width="0" style="65" hidden="1" customWidth="1"/>
    <col min="2052" max="2052" width="68.7109375" style="65" customWidth="1"/>
    <col min="2053" max="2053" width="12.140625" style="65" customWidth="1"/>
    <col min="2054" max="2054" width="22.85546875" style="65" customWidth="1"/>
    <col min="2055" max="2056" width="11.42578125" style="65"/>
    <col min="2057" max="2057" width="4.7109375" style="65" customWidth="1"/>
    <col min="2058" max="2058" width="5" style="65" customWidth="1"/>
    <col min="2059" max="2059" width="2.28515625" style="65" customWidth="1"/>
    <col min="2060" max="2060" width="26" style="65" customWidth="1"/>
    <col min="2061" max="2061" width="8" style="65" customWidth="1"/>
    <col min="2062" max="2062" width="1" style="65" customWidth="1"/>
    <col min="2063" max="2063" width="6.7109375" style="65" customWidth="1"/>
    <col min="2064" max="2064" width="1" style="65" customWidth="1"/>
    <col min="2065" max="2065" width="6.7109375" style="65" customWidth="1"/>
    <col min="2066" max="2066" width="1" style="65" customWidth="1"/>
    <col min="2067" max="2067" width="6.7109375" style="65" customWidth="1"/>
    <col min="2068" max="2068" width="1" style="65" customWidth="1"/>
    <col min="2069" max="2069" width="6.7109375" style="65" customWidth="1"/>
    <col min="2070" max="2070" width="1" style="65" customWidth="1"/>
    <col min="2071" max="2071" width="6.7109375" style="65" customWidth="1"/>
    <col min="2072" max="2072" width="1" style="65" customWidth="1"/>
    <col min="2073" max="2074" width="6.7109375" style="65" customWidth="1"/>
    <col min="2075" max="2304" width="11.42578125" style="65"/>
    <col min="2305" max="2307" width="0" style="65" hidden="1" customWidth="1"/>
    <col min="2308" max="2308" width="68.7109375" style="65" customWidth="1"/>
    <col min="2309" max="2309" width="12.140625" style="65" customWidth="1"/>
    <col min="2310" max="2310" width="22.85546875" style="65" customWidth="1"/>
    <col min="2311" max="2312" width="11.42578125" style="65"/>
    <col min="2313" max="2313" width="4.7109375" style="65" customWidth="1"/>
    <col min="2314" max="2314" width="5" style="65" customWidth="1"/>
    <col min="2315" max="2315" width="2.28515625" style="65" customWidth="1"/>
    <col min="2316" max="2316" width="26" style="65" customWidth="1"/>
    <col min="2317" max="2317" width="8" style="65" customWidth="1"/>
    <col min="2318" max="2318" width="1" style="65" customWidth="1"/>
    <col min="2319" max="2319" width="6.7109375" style="65" customWidth="1"/>
    <col min="2320" max="2320" width="1" style="65" customWidth="1"/>
    <col min="2321" max="2321" width="6.7109375" style="65" customWidth="1"/>
    <col min="2322" max="2322" width="1" style="65" customWidth="1"/>
    <col min="2323" max="2323" width="6.7109375" style="65" customWidth="1"/>
    <col min="2324" max="2324" width="1" style="65" customWidth="1"/>
    <col min="2325" max="2325" width="6.7109375" style="65" customWidth="1"/>
    <col min="2326" max="2326" width="1" style="65" customWidth="1"/>
    <col min="2327" max="2327" width="6.7109375" style="65" customWidth="1"/>
    <col min="2328" max="2328" width="1" style="65" customWidth="1"/>
    <col min="2329" max="2330" width="6.7109375" style="65" customWidth="1"/>
    <col min="2331" max="2560" width="11.42578125" style="65"/>
    <col min="2561" max="2563" width="0" style="65" hidden="1" customWidth="1"/>
    <col min="2564" max="2564" width="68.7109375" style="65" customWidth="1"/>
    <col min="2565" max="2565" width="12.140625" style="65" customWidth="1"/>
    <col min="2566" max="2566" width="22.85546875" style="65" customWidth="1"/>
    <col min="2567" max="2568" width="11.42578125" style="65"/>
    <col min="2569" max="2569" width="4.7109375" style="65" customWidth="1"/>
    <col min="2570" max="2570" width="5" style="65" customWidth="1"/>
    <col min="2571" max="2571" width="2.28515625" style="65" customWidth="1"/>
    <col min="2572" max="2572" width="26" style="65" customWidth="1"/>
    <col min="2573" max="2573" width="8" style="65" customWidth="1"/>
    <col min="2574" max="2574" width="1" style="65" customWidth="1"/>
    <col min="2575" max="2575" width="6.7109375" style="65" customWidth="1"/>
    <col min="2576" max="2576" width="1" style="65" customWidth="1"/>
    <col min="2577" max="2577" width="6.7109375" style="65" customWidth="1"/>
    <col min="2578" max="2578" width="1" style="65" customWidth="1"/>
    <col min="2579" max="2579" width="6.7109375" style="65" customWidth="1"/>
    <col min="2580" max="2580" width="1" style="65" customWidth="1"/>
    <col min="2581" max="2581" width="6.7109375" style="65" customWidth="1"/>
    <col min="2582" max="2582" width="1" style="65" customWidth="1"/>
    <col min="2583" max="2583" width="6.7109375" style="65" customWidth="1"/>
    <col min="2584" max="2584" width="1" style="65" customWidth="1"/>
    <col min="2585" max="2586" width="6.7109375" style="65" customWidth="1"/>
    <col min="2587" max="2816" width="11.42578125" style="65"/>
    <col min="2817" max="2819" width="0" style="65" hidden="1" customWidth="1"/>
    <col min="2820" max="2820" width="68.7109375" style="65" customWidth="1"/>
    <col min="2821" max="2821" width="12.140625" style="65" customWidth="1"/>
    <col min="2822" max="2822" width="22.85546875" style="65" customWidth="1"/>
    <col min="2823" max="2824" width="11.42578125" style="65"/>
    <col min="2825" max="2825" width="4.7109375" style="65" customWidth="1"/>
    <col min="2826" max="2826" width="5" style="65" customWidth="1"/>
    <col min="2827" max="2827" width="2.28515625" style="65" customWidth="1"/>
    <col min="2828" max="2828" width="26" style="65" customWidth="1"/>
    <col min="2829" max="2829" width="8" style="65" customWidth="1"/>
    <col min="2830" max="2830" width="1" style="65" customWidth="1"/>
    <col min="2831" max="2831" width="6.7109375" style="65" customWidth="1"/>
    <col min="2832" max="2832" width="1" style="65" customWidth="1"/>
    <col min="2833" max="2833" width="6.7109375" style="65" customWidth="1"/>
    <col min="2834" max="2834" width="1" style="65" customWidth="1"/>
    <col min="2835" max="2835" width="6.7109375" style="65" customWidth="1"/>
    <col min="2836" max="2836" width="1" style="65" customWidth="1"/>
    <col min="2837" max="2837" width="6.7109375" style="65" customWidth="1"/>
    <col min="2838" max="2838" width="1" style="65" customWidth="1"/>
    <col min="2839" max="2839" width="6.7109375" style="65" customWidth="1"/>
    <col min="2840" max="2840" width="1" style="65" customWidth="1"/>
    <col min="2841" max="2842" width="6.7109375" style="65" customWidth="1"/>
    <col min="2843" max="3072" width="11.42578125" style="65"/>
    <col min="3073" max="3075" width="0" style="65" hidden="1" customWidth="1"/>
    <col min="3076" max="3076" width="68.7109375" style="65" customWidth="1"/>
    <col min="3077" max="3077" width="12.140625" style="65" customWidth="1"/>
    <col min="3078" max="3078" width="22.85546875" style="65" customWidth="1"/>
    <col min="3079" max="3080" width="11.42578125" style="65"/>
    <col min="3081" max="3081" width="4.7109375" style="65" customWidth="1"/>
    <col min="3082" max="3082" width="5" style="65" customWidth="1"/>
    <col min="3083" max="3083" width="2.28515625" style="65" customWidth="1"/>
    <col min="3084" max="3084" width="26" style="65" customWidth="1"/>
    <col min="3085" max="3085" width="8" style="65" customWidth="1"/>
    <col min="3086" max="3086" width="1" style="65" customWidth="1"/>
    <col min="3087" max="3087" width="6.7109375" style="65" customWidth="1"/>
    <col min="3088" max="3088" width="1" style="65" customWidth="1"/>
    <col min="3089" max="3089" width="6.7109375" style="65" customWidth="1"/>
    <col min="3090" max="3090" width="1" style="65" customWidth="1"/>
    <col min="3091" max="3091" width="6.7109375" style="65" customWidth="1"/>
    <col min="3092" max="3092" width="1" style="65" customWidth="1"/>
    <col min="3093" max="3093" width="6.7109375" style="65" customWidth="1"/>
    <col min="3094" max="3094" width="1" style="65" customWidth="1"/>
    <col min="3095" max="3095" width="6.7109375" style="65" customWidth="1"/>
    <col min="3096" max="3096" width="1" style="65" customWidth="1"/>
    <col min="3097" max="3098" width="6.7109375" style="65" customWidth="1"/>
    <col min="3099" max="3328" width="11.42578125" style="65"/>
    <col min="3329" max="3331" width="0" style="65" hidden="1" customWidth="1"/>
    <col min="3332" max="3332" width="68.7109375" style="65" customWidth="1"/>
    <col min="3333" max="3333" width="12.140625" style="65" customWidth="1"/>
    <col min="3334" max="3334" width="22.85546875" style="65" customWidth="1"/>
    <col min="3335" max="3336" width="11.42578125" style="65"/>
    <col min="3337" max="3337" width="4.7109375" style="65" customWidth="1"/>
    <col min="3338" max="3338" width="5" style="65" customWidth="1"/>
    <col min="3339" max="3339" width="2.28515625" style="65" customWidth="1"/>
    <col min="3340" max="3340" width="26" style="65" customWidth="1"/>
    <col min="3341" max="3341" width="8" style="65" customWidth="1"/>
    <col min="3342" max="3342" width="1" style="65" customWidth="1"/>
    <col min="3343" max="3343" width="6.7109375" style="65" customWidth="1"/>
    <col min="3344" max="3344" width="1" style="65" customWidth="1"/>
    <col min="3345" max="3345" width="6.7109375" style="65" customWidth="1"/>
    <col min="3346" max="3346" width="1" style="65" customWidth="1"/>
    <col min="3347" max="3347" width="6.7109375" style="65" customWidth="1"/>
    <col min="3348" max="3348" width="1" style="65" customWidth="1"/>
    <col min="3349" max="3349" width="6.7109375" style="65" customWidth="1"/>
    <col min="3350" max="3350" width="1" style="65" customWidth="1"/>
    <col min="3351" max="3351" width="6.7109375" style="65" customWidth="1"/>
    <col min="3352" max="3352" width="1" style="65" customWidth="1"/>
    <col min="3353" max="3354" width="6.7109375" style="65" customWidth="1"/>
    <col min="3355" max="3584" width="11.42578125" style="65"/>
    <col min="3585" max="3587" width="0" style="65" hidden="1" customWidth="1"/>
    <col min="3588" max="3588" width="68.7109375" style="65" customWidth="1"/>
    <col min="3589" max="3589" width="12.140625" style="65" customWidth="1"/>
    <col min="3590" max="3590" width="22.85546875" style="65" customWidth="1"/>
    <col min="3591" max="3592" width="11.42578125" style="65"/>
    <col min="3593" max="3593" width="4.7109375" style="65" customWidth="1"/>
    <col min="3594" max="3594" width="5" style="65" customWidth="1"/>
    <col min="3595" max="3595" width="2.28515625" style="65" customWidth="1"/>
    <col min="3596" max="3596" width="26" style="65" customWidth="1"/>
    <col min="3597" max="3597" width="8" style="65" customWidth="1"/>
    <col min="3598" max="3598" width="1" style="65" customWidth="1"/>
    <col min="3599" max="3599" width="6.7109375" style="65" customWidth="1"/>
    <col min="3600" max="3600" width="1" style="65" customWidth="1"/>
    <col min="3601" max="3601" width="6.7109375" style="65" customWidth="1"/>
    <col min="3602" max="3602" width="1" style="65" customWidth="1"/>
    <col min="3603" max="3603" width="6.7109375" style="65" customWidth="1"/>
    <col min="3604" max="3604" width="1" style="65" customWidth="1"/>
    <col min="3605" max="3605" width="6.7109375" style="65" customWidth="1"/>
    <col min="3606" max="3606" width="1" style="65" customWidth="1"/>
    <col min="3607" max="3607" width="6.7109375" style="65" customWidth="1"/>
    <col min="3608" max="3608" width="1" style="65" customWidth="1"/>
    <col min="3609" max="3610" width="6.7109375" style="65" customWidth="1"/>
    <col min="3611" max="3840" width="11.42578125" style="65"/>
    <col min="3841" max="3843" width="0" style="65" hidden="1" customWidth="1"/>
    <col min="3844" max="3844" width="68.7109375" style="65" customWidth="1"/>
    <col min="3845" max="3845" width="12.140625" style="65" customWidth="1"/>
    <col min="3846" max="3846" width="22.85546875" style="65" customWidth="1"/>
    <col min="3847" max="3848" width="11.42578125" style="65"/>
    <col min="3849" max="3849" width="4.7109375" style="65" customWidth="1"/>
    <col min="3850" max="3850" width="5" style="65" customWidth="1"/>
    <col min="3851" max="3851" width="2.28515625" style="65" customWidth="1"/>
    <col min="3852" max="3852" width="26" style="65" customWidth="1"/>
    <col min="3853" max="3853" width="8" style="65" customWidth="1"/>
    <col min="3854" max="3854" width="1" style="65" customWidth="1"/>
    <col min="3855" max="3855" width="6.7109375" style="65" customWidth="1"/>
    <col min="3856" max="3856" width="1" style="65" customWidth="1"/>
    <col min="3857" max="3857" width="6.7109375" style="65" customWidth="1"/>
    <col min="3858" max="3858" width="1" style="65" customWidth="1"/>
    <col min="3859" max="3859" width="6.7109375" style="65" customWidth="1"/>
    <col min="3860" max="3860" width="1" style="65" customWidth="1"/>
    <col min="3861" max="3861" width="6.7109375" style="65" customWidth="1"/>
    <col min="3862" max="3862" width="1" style="65" customWidth="1"/>
    <col min="3863" max="3863" width="6.7109375" style="65" customWidth="1"/>
    <col min="3864" max="3864" width="1" style="65" customWidth="1"/>
    <col min="3865" max="3866" width="6.7109375" style="65" customWidth="1"/>
    <col min="3867" max="4096" width="11.42578125" style="65"/>
    <col min="4097" max="4099" width="0" style="65" hidden="1" customWidth="1"/>
    <col min="4100" max="4100" width="68.7109375" style="65" customWidth="1"/>
    <col min="4101" max="4101" width="12.140625" style="65" customWidth="1"/>
    <col min="4102" max="4102" width="22.85546875" style="65" customWidth="1"/>
    <col min="4103" max="4104" width="11.42578125" style="65"/>
    <col min="4105" max="4105" width="4.7109375" style="65" customWidth="1"/>
    <col min="4106" max="4106" width="5" style="65" customWidth="1"/>
    <col min="4107" max="4107" width="2.28515625" style="65" customWidth="1"/>
    <col min="4108" max="4108" width="26" style="65" customWidth="1"/>
    <col min="4109" max="4109" width="8" style="65" customWidth="1"/>
    <col min="4110" max="4110" width="1" style="65" customWidth="1"/>
    <col min="4111" max="4111" width="6.7109375" style="65" customWidth="1"/>
    <col min="4112" max="4112" width="1" style="65" customWidth="1"/>
    <col min="4113" max="4113" width="6.7109375" style="65" customWidth="1"/>
    <col min="4114" max="4114" width="1" style="65" customWidth="1"/>
    <col min="4115" max="4115" width="6.7109375" style="65" customWidth="1"/>
    <col min="4116" max="4116" width="1" style="65" customWidth="1"/>
    <col min="4117" max="4117" width="6.7109375" style="65" customWidth="1"/>
    <col min="4118" max="4118" width="1" style="65" customWidth="1"/>
    <col min="4119" max="4119" width="6.7109375" style="65" customWidth="1"/>
    <col min="4120" max="4120" width="1" style="65" customWidth="1"/>
    <col min="4121" max="4122" width="6.7109375" style="65" customWidth="1"/>
    <col min="4123" max="4352" width="11.42578125" style="65"/>
    <col min="4353" max="4355" width="0" style="65" hidden="1" customWidth="1"/>
    <col min="4356" max="4356" width="68.7109375" style="65" customWidth="1"/>
    <col min="4357" max="4357" width="12.140625" style="65" customWidth="1"/>
    <col min="4358" max="4358" width="22.85546875" style="65" customWidth="1"/>
    <col min="4359" max="4360" width="11.42578125" style="65"/>
    <col min="4361" max="4361" width="4.7109375" style="65" customWidth="1"/>
    <col min="4362" max="4362" width="5" style="65" customWidth="1"/>
    <col min="4363" max="4363" width="2.28515625" style="65" customWidth="1"/>
    <col min="4364" max="4364" width="26" style="65" customWidth="1"/>
    <col min="4365" max="4365" width="8" style="65" customWidth="1"/>
    <col min="4366" max="4366" width="1" style="65" customWidth="1"/>
    <col min="4367" max="4367" width="6.7109375" style="65" customWidth="1"/>
    <col min="4368" max="4368" width="1" style="65" customWidth="1"/>
    <col min="4369" max="4369" width="6.7109375" style="65" customWidth="1"/>
    <col min="4370" max="4370" width="1" style="65" customWidth="1"/>
    <col min="4371" max="4371" width="6.7109375" style="65" customWidth="1"/>
    <col min="4372" max="4372" width="1" style="65" customWidth="1"/>
    <col min="4373" max="4373" width="6.7109375" style="65" customWidth="1"/>
    <col min="4374" max="4374" width="1" style="65" customWidth="1"/>
    <col min="4375" max="4375" width="6.7109375" style="65" customWidth="1"/>
    <col min="4376" max="4376" width="1" style="65" customWidth="1"/>
    <col min="4377" max="4378" width="6.7109375" style="65" customWidth="1"/>
    <col min="4379" max="4608" width="11.42578125" style="65"/>
    <col min="4609" max="4611" width="0" style="65" hidden="1" customWidth="1"/>
    <col min="4612" max="4612" width="68.7109375" style="65" customWidth="1"/>
    <col min="4613" max="4613" width="12.140625" style="65" customWidth="1"/>
    <col min="4614" max="4614" width="22.85546875" style="65" customWidth="1"/>
    <col min="4615" max="4616" width="11.42578125" style="65"/>
    <col min="4617" max="4617" width="4.7109375" style="65" customWidth="1"/>
    <col min="4618" max="4618" width="5" style="65" customWidth="1"/>
    <col min="4619" max="4619" width="2.28515625" style="65" customWidth="1"/>
    <col min="4620" max="4620" width="26" style="65" customWidth="1"/>
    <col min="4621" max="4621" width="8" style="65" customWidth="1"/>
    <col min="4622" max="4622" width="1" style="65" customWidth="1"/>
    <col min="4623" max="4623" width="6.7109375" style="65" customWidth="1"/>
    <col min="4624" max="4624" width="1" style="65" customWidth="1"/>
    <col min="4625" max="4625" width="6.7109375" style="65" customWidth="1"/>
    <col min="4626" max="4626" width="1" style="65" customWidth="1"/>
    <col min="4627" max="4627" width="6.7109375" style="65" customWidth="1"/>
    <col min="4628" max="4628" width="1" style="65" customWidth="1"/>
    <col min="4629" max="4629" width="6.7109375" style="65" customWidth="1"/>
    <col min="4630" max="4630" width="1" style="65" customWidth="1"/>
    <col min="4631" max="4631" width="6.7109375" style="65" customWidth="1"/>
    <col min="4632" max="4632" width="1" style="65" customWidth="1"/>
    <col min="4633" max="4634" width="6.7109375" style="65" customWidth="1"/>
    <col min="4635" max="4864" width="11.42578125" style="65"/>
    <col min="4865" max="4867" width="0" style="65" hidden="1" customWidth="1"/>
    <col min="4868" max="4868" width="68.7109375" style="65" customWidth="1"/>
    <col min="4869" max="4869" width="12.140625" style="65" customWidth="1"/>
    <col min="4870" max="4870" width="22.85546875" style="65" customWidth="1"/>
    <col min="4871" max="4872" width="11.42578125" style="65"/>
    <col min="4873" max="4873" width="4.7109375" style="65" customWidth="1"/>
    <col min="4874" max="4874" width="5" style="65" customWidth="1"/>
    <col min="4875" max="4875" width="2.28515625" style="65" customWidth="1"/>
    <col min="4876" max="4876" width="26" style="65" customWidth="1"/>
    <col min="4877" max="4877" width="8" style="65" customWidth="1"/>
    <col min="4878" max="4878" width="1" style="65" customWidth="1"/>
    <col min="4879" max="4879" width="6.7109375" style="65" customWidth="1"/>
    <col min="4880" max="4880" width="1" style="65" customWidth="1"/>
    <col min="4881" max="4881" width="6.7109375" style="65" customWidth="1"/>
    <col min="4882" max="4882" width="1" style="65" customWidth="1"/>
    <col min="4883" max="4883" width="6.7109375" style="65" customWidth="1"/>
    <col min="4884" max="4884" width="1" style="65" customWidth="1"/>
    <col min="4885" max="4885" width="6.7109375" style="65" customWidth="1"/>
    <col min="4886" max="4886" width="1" style="65" customWidth="1"/>
    <col min="4887" max="4887" width="6.7109375" style="65" customWidth="1"/>
    <col min="4888" max="4888" width="1" style="65" customWidth="1"/>
    <col min="4889" max="4890" width="6.7109375" style="65" customWidth="1"/>
    <col min="4891" max="5120" width="11.42578125" style="65"/>
    <col min="5121" max="5123" width="0" style="65" hidden="1" customWidth="1"/>
    <col min="5124" max="5124" width="68.7109375" style="65" customWidth="1"/>
    <col min="5125" max="5125" width="12.140625" style="65" customWidth="1"/>
    <col min="5126" max="5126" width="22.85546875" style="65" customWidth="1"/>
    <col min="5127" max="5128" width="11.42578125" style="65"/>
    <col min="5129" max="5129" width="4.7109375" style="65" customWidth="1"/>
    <col min="5130" max="5130" width="5" style="65" customWidth="1"/>
    <col min="5131" max="5131" width="2.28515625" style="65" customWidth="1"/>
    <col min="5132" max="5132" width="26" style="65" customWidth="1"/>
    <col min="5133" max="5133" width="8" style="65" customWidth="1"/>
    <col min="5134" max="5134" width="1" style="65" customWidth="1"/>
    <col min="5135" max="5135" width="6.7109375" style="65" customWidth="1"/>
    <col min="5136" max="5136" width="1" style="65" customWidth="1"/>
    <col min="5137" max="5137" width="6.7109375" style="65" customWidth="1"/>
    <col min="5138" max="5138" width="1" style="65" customWidth="1"/>
    <col min="5139" max="5139" width="6.7109375" style="65" customWidth="1"/>
    <col min="5140" max="5140" width="1" style="65" customWidth="1"/>
    <col min="5141" max="5141" width="6.7109375" style="65" customWidth="1"/>
    <col min="5142" max="5142" width="1" style="65" customWidth="1"/>
    <col min="5143" max="5143" width="6.7109375" style="65" customWidth="1"/>
    <col min="5144" max="5144" width="1" style="65" customWidth="1"/>
    <col min="5145" max="5146" width="6.7109375" style="65" customWidth="1"/>
    <col min="5147" max="5376" width="11.42578125" style="65"/>
    <col min="5377" max="5379" width="0" style="65" hidden="1" customWidth="1"/>
    <col min="5380" max="5380" width="68.7109375" style="65" customWidth="1"/>
    <col min="5381" max="5381" width="12.140625" style="65" customWidth="1"/>
    <col min="5382" max="5382" width="22.85546875" style="65" customWidth="1"/>
    <col min="5383" max="5384" width="11.42578125" style="65"/>
    <col min="5385" max="5385" width="4.7109375" style="65" customWidth="1"/>
    <col min="5386" max="5386" width="5" style="65" customWidth="1"/>
    <col min="5387" max="5387" width="2.28515625" style="65" customWidth="1"/>
    <col min="5388" max="5388" width="26" style="65" customWidth="1"/>
    <col min="5389" max="5389" width="8" style="65" customWidth="1"/>
    <col min="5390" max="5390" width="1" style="65" customWidth="1"/>
    <col min="5391" max="5391" width="6.7109375" style="65" customWidth="1"/>
    <col min="5392" max="5392" width="1" style="65" customWidth="1"/>
    <col min="5393" max="5393" width="6.7109375" style="65" customWidth="1"/>
    <col min="5394" max="5394" width="1" style="65" customWidth="1"/>
    <col min="5395" max="5395" width="6.7109375" style="65" customWidth="1"/>
    <col min="5396" max="5396" width="1" style="65" customWidth="1"/>
    <col min="5397" max="5397" width="6.7109375" style="65" customWidth="1"/>
    <col min="5398" max="5398" width="1" style="65" customWidth="1"/>
    <col min="5399" max="5399" width="6.7109375" style="65" customWidth="1"/>
    <col min="5400" max="5400" width="1" style="65" customWidth="1"/>
    <col min="5401" max="5402" width="6.7109375" style="65" customWidth="1"/>
    <col min="5403" max="5632" width="11.42578125" style="65"/>
    <col min="5633" max="5635" width="0" style="65" hidden="1" customWidth="1"/>
    <col min="5636" max="5636" width="68.7109375" style="65" customWidth="1"/>
    <col min="5637" max="5637" width="12.140625" style="65" customWidth="1"/>
    <col min="5638" max="5638" width="22.85546875" style="65" customWidth="1"/>
    <col min="5639" max="5640" width="11.42578125" style="65"/>
    <col min="5641" max="5641" width="4.7109375" style="65" customWidth="1"/>
    <col min="5642" max="5642" width="5" style="65" customWidth="1"/>
    <col min="5643" max="5643" width="2.28515625" style="65" customWidth="1"/>
    <col min="5644" max="5644" width="26" style="65" customWidth="1"/>
    <col min="5645" max="5645" width="8" style="65" customWidth="1"/>
    <col min="5646" max="5646" width="1" style="65" customWidth="1"/>
    <col min="5647" max="5647" width="6.7109375" style="65" customWidth="1"/>
    <col min="5648" max="5648" width="1" style="65" customWidth="1"/>
    <col min="5649" max="5649" width="6.7109375" style="65" customWidth="1"/>
    <col min="5650" max="5650" width="1" style="65" customWidth="1"/>
    <col min="5651" max="5651" width="6.7109375" style="65" customWidth="1"/>
    <col min="5652" max="5652" width="1" style="65" customWidth="1"/>
    <col min="5653" max="5653" width="6.7109375" style="65" customWidth="1"/>
    <col min="5654" max="5654" width="1" style="65" customWidth="1"/>
    <col min="5655" max="5655" width="6.7109375" style="65" customWidth="1"/>
    <col min="5656" max="5656" width="1" style="65" customWidth="1"/>
    <col min="5657" max="5658" width="6.7109375" style="65" customWidth="1"/>
    <col min="5659" max="5888" width="11.42578125" style="65"/>
    <col min="5889" max="5891" width="0" style="65" hidden="1" customWidth="1"/>
    <col min="5892" max="5892" width="68.7109375" style="65" customWidth="1"/>
    <col min="5893" max="5893" width="12.140625" style="65" customWidth="1"/>
    <col min="5894" max="5894" width="22.85546875" style="65" customWidth="1"/>
    <col min="5895" max="5896" width="11.42578125" style="65"/>
    <col min="5897" max="5897" width="4.7109375" style="65" customWidth="1"/>
    <col min="5898" max="5898" width="5" style="65" customWidth="1"/>
    <col min="5899" max="5899" width="2.28515625" style="65" customWidth="1"/>
    <col min="5900" max="5900" width="26" style="65" customWidth="1"/>
    <col min="5901" max="5901" width="8" style="65" customWidth="1"/>
    <col min="5902" max="5902" width="1" style="65" customWidth="1"/>
    <col min="5903" max="5903" width="6.7109375" style="65" customWidth="1"/>
    <col min="5904" max="5904" width="1" style="65" customWidth="1"/>
    <col min="5905" max="5905" width="6.7109375" style="65" customWidth="1"/>
    <col min="5906" max="5906" width="1" style="65" customWidth="1"/>
    <col min="5907" max="5907" width="6.7109375" style="65" customWidth="1"/>
    <col min="5908" max="5908" width="1" style="65" customWidth="1"/>
    <col min="5909" max="5909" width="6.7109375" style="65" customWidth="1"/>
    <col min="5910" max="5910" width="1" style="65" customWidth="1"/>
    <col min="5911" max="5911" width="6.7109375" style="65" customWidth="1"/>
    <col min="5912" max="5912" width="1" style="65" customWidth="1"/>
    <col min="5913" max="5914" width="6.7109375" style="65" customWidth="1"/>
    <col min="5915" max="6144" width="11.42578125" style="65"/>
    <col min="6145" max="6147" width="0" style="65" hidden="1" customWidth="1"/>
    <col min="6148" max="6148" width="68.7109375" style="65" customWidth="1"/>
    <col min="6149" max="6149" width="12.140625" style="65" customWidth="1"/>
    <col min="6150" max="6150" width="22.85546875" style="65" customWidth="1"/>
    <col min="6151" max="6152" width="11.42578125" style="65"/>
    <col min="6153" max="6153" width="4.7109375" style="65" customWidth="1"/>
    <col min="6154" max="6154" width="5" style="65" customWidth="1"/>
    <col min="6155" max="6155" width="2.28515625" style="65" customWidth="1"/>
    <col min="6156" max="6156" width="26" style="65" customWidth="1"/>
    <col min="6157" max="6157" width="8" style="65" customWidth="1"/>
    <col min="6158" max="6158" width="1" style="65" customWidth="1"/>
    <col min="6159" max="6159" width="6.7109375" style="65" customWidth="1"/>
    <col min="6160" max="6160" width="1" style="65" customWidth="1"/>
    <col min="6161" max="6161" width="6.7109375" style="65" customWidth="1"/>
    <col min="6162" max="6162" width="1" style="65" customWidth="1"/>
    <col min="6163" max="6163" width="6.7109375" style="65" customWidth="1"/>
    <col min="6164" max="6164" width="1" style="65" customWidth="1"/>
    <col min="6165" max="6165" width="6.7109375" style="65" customWidth="1"/>
    <col min="6166" max="6166" width="1" style="65" customWidth="1"/>
    <col min="6167" max="6167" width="6.7109375" style="65" customWidth="1"/>
    <col min="6168" max="6168" width="1" style="65" customWidth="1"/>
    <col min="6169" max="6170" width="6.7109375" style="65" customWidth="1"/>
    <col min="6171" max="6400" width="11.42578125" style="65"/>
    <col min="6401" max="6403" width="0" style="65" hidden="1" customWidth="1"/>
    <col min="6404" max="6404" width="68.7109375" style="65" customWidth="1"/>
    <col min="6405" max="6405" width="12.140625" style="65" customWidth="1"/>
    <col min="6406" max="6406" width="22.85546875" style="65" customWidth="1"/>
    <col min="6407" max="6408" width="11.42578125" style="65"/>
    <col min="6409" max="6409" width="4.7109375" style="65" customWidth="1"/>
    <col min="6410" max="6410" width="5" style="65" customWidth="1"/>
    <col min="6411" max="6411" width="2.28515625" style="65" customWidth="1"/>
    <col min="6412" max="6412" width="26" style="65" customWidth="1"/>
    <col min="6413" max="6413" width="8" style="65" customWidth="1"/>
    <col min="6414" max="6414" width="1" style="65" customWidth="1"/>
    <col min="6415" max="6415" width="6.7109375" style="65" customWidth="1"/>
    <col min="6416" max="6416" width="1" style="65" customWidth="1"/>
    <col min="6417" max="6417" width="6.7109375" style="65" customWidth="1"/>
    <col min="6418" max="6418" width="1" style="65" customWidth="1"/>
    <col min="6419" max="6419" width="6.7109375" style="65" customWidth="1"/>
    <col min="6420" max="6420" width="1" style="65" customWidth="1"/>
    <col min="6421" max="6421" width="6.7109375" style="65" customWidth="1"/>
    <col min="6422" max="6422" width="1" style="65" customWidth="1"/>
    <col min="6423" max="6423" width="6.7109375" style="65" customWidth="1"/>
    <col min="6424" max="6424" width="1" style="65" customWidth="1"/>
    <col min="6425" max="6426" width="6.7109375" style="65" customWidth="1"/>
    <col min="6427" max="6656" width="11.42578125" style="65"/>
    <col min="6657" max="6659" width="0" style="65" hidden="1" customWidth="1"/>
    <col min="6660" max="6660" width="68.7109375" style="65" customWidth="1"/>
    <col min="6661" max="6661" width="12.140625" style="65" customWidth="1"/>
    <col min="6662" max="6662" width="22.85546875" style="65" customWidth="1"/>
    <col min="6663" max="6664" width="11.42578125" style="65"/>
    <col min="6665" max="6665" width="4.7109375" style="65" customWidth="1"/>
    <col min="6666" max="6666" width="5" style="65" customWidth="1"/>
    <col min="6667" max="6667" width="2.28515625" style="65" customWidth="1"/>
    <col min="6668" max="6668" width="26" style="65" customWidth="1"/>
    <col min="6669" max="6669" width="8" style="65" customWidth="1"/>
    <col min="6670" max="6670" width="1" style="65" customWidth="1"/>
    <col min="6671" max="6671" width="6.7109375" style="65" customWidth="1"/>
    <col min="6672" max="6672" width="1" style="65" customWidth="1"/>
    <col min="6673" max="6673" width="6.7109375" style="65" customWidth="1"/>
    <col min="6674" max="6674" width="1" style="65" customWidth="1"/>
    <col min="6675" max="6675" width="6.7109375" style="65" customWidth="1"/>
    <col min="6676" max="6676" width="1" style="65" customWidth="1"/>
    <col min="6677" max="6677" width="6.7109375" style="65" customWidth="1"/>
    <col min="6678" max="6678" width="1" style="65" customWidth="1"/>
    <col min="6679" max="6679" width="6.7109375" style="65" customWidth="1"/>
    <col min="6680" max="6680" width="1" style="65" customWidth="1"/>
    <col min="6681" max="6682" width="6.7109375" style="65" customWidth="1"/>
    <col min="6683" max="6912" width="11.42578125" style="65"/>
    <col min="6913" max="6915" width="0" style="65" hidden="1" customWidth="1"/>
    <col min="6916" max="6916" width="68.7109375" style="65" customWidth="1"/>
    <col min="6917" max="6917" width="12.140625" style="65" customWidth="1"/>
    <col min="6918" max="6918" width="22.85546875" style="65" customWidth="1"/>
    <col min="6919" max="6920" width="11.42578125" style="65"/>
    <col min="6921" max="6921" width="4.7109375" style="65" customWidth="1"/>
    <col min="6922" max="6922" width="5" style="65" customWidth="1"/>
    <col min="6923" max="6923" width="2.28515625" style="65" customWidth="1"/>
    <col min="6924" max="6924" width="26" style="65" customWidth="1"/>
    <col min="6925" max="6925" width="8" style="65" customWidth="1"/>
    <col min="6926" max="6926" width="1" style="65" customWidth="1"/>
    <col min="6927" max="6927" width="6.7109375" style="65" customWidth="1"/>
    <col min="6928" max="6928" width="1" style="65" customWidth="1"/>
    <col min="6929" max="6929" width="6.7109375" style="65" customWidth="1"/>
    <col min="6930" max="6930" width="1" style="65" customWidth="1"/>
    <col min="6931" max="6931" width="6.7109375" style="65" customWidth="1"/>
    <col min="6932" max="6932" width="1" style="65" customWidth="1"/>
    <col min="6933" max="6933" width="6.7109375" style="65" customWidth="1"/>
    <col min="6934" max="6934" width="1" style="65" customWidth="1"/>
    <col min="6935" max="6935" width="6.7109375" style="65" customWidth="1"/>
    <col min="6936" max="6936" width="1" style="65" customWidth="1"/>
    <col min="6937" max="6938" width="6.7109375" style="65" customWidth="1"/>
    <col min="6939" max="7168" width="11.42578125" style="65"/>
    <col min="7169" max="7171" width="0" style="65" hidden="1" customWidth="1"/>
    <col min="7172" max="7172" width="68.7109375" style="65" customWidth="1"/>
    <col min="7173" max="7173" width="12.140625" style="65" customWidth="1"/>
    <col min="7174" max="7174" width="22.85546875" style="65" customWidth="1"/>
    <col min="7175" max="7176" width="11.42578125" style="65"/>
    <col min="7177" max="7177" width="4.7109375" style="65" customWidth="1"/>
    <col min="7178" max="7178" width="5" style="65" customWidth="1"/>
    <col min="7179" max="7179" width="2.28515625" style="65" customWidth="1"/>
    <col min="7180" max="7180" width="26" style="65" customWidth="1"/>
    <col min="7181" max="7181" width="8" style="65" customWidth="1"/>
    <col min="7182" max="7182" width="1" style="65" customWidth="1"/>
    <col min="7183" max="7183" width="6.7109375" style="65" customWidth="1"/>
    <col min="7184" max="7184" width="1" style="65" customWidth="1"/>
    <col min="7185" max="7185" width="6.7109375" style="65" customWidth="1"/>
    <col min="7186" max="7186" width="1" style="65" customWidth="1"/>
    <col min="7187" max="7187" width="6.7109375" style="65" customWidth="1"/>
    <col min="7188" max="7188" width="1" style="65" customWidth="1"/>
    <col min="7189" max="7189" width="6.7109375" style="65" customWidth="1"/>
    <col min="7190" max="7190" width="1" style="65" customWidth="1"/>
    <col min="7191" max="7191" width="6.7109375" style="65" customWidth="1"/>
    <col min="7192" max="7192" width="1" style="65" customWidth="1"/>
    <col min="7193" max="7194" width="6.7109375" style="65" customWidth="1"/>
    <col min="7195" max="7424" width="11.42578125" style="65"/>
    <col min="7425" max="7427" width="0" style="65" hidden="1" customWidth="1"/>
    <col min="7428" max="7428" width="68.7109375" style="65" customWidth="1"/>
    <col min="7429" max="7429" width="12.140625" style="65" customWidth="1"/>
    <col min="7430" max="7430" width="22.85546875" style="65" customWidth="1"/>
    <col min="7431" max="7432" width="11.42578125" style="65"/>
    <col min="7433" max="7433" width="4.7109375" style="65" customWidth="1"/>
    <col min="7434" max="7434" width="5" style="65" customWidth="1"/>
    <col min="7435" max="7435" width="2.28515625" style="65" customWidth="1"/>
    <col min="7436" max="7436" width="26" style="65" customWidth="1"/>
    <col min="7437" max="7437" width="8" style="65" customWidth="1"/>
    <col min="7438" max="7438" width="1" style="65" customWidth="1"/>
    <col min="7439" max="7439" width="6.7109375" style="65" customWidth="1"/>
    <col min="7440" max="7440" width="1" style="65" customWidth="1"/>
    <col min="7441" max="7441" width="6.7109375" style="65" customWidth="1"/>
    <col min="7442" max="7442" width="1" style="65" customWidth="1"/>
    <col min="7443" max="7443" width="6.7109375" style="65" customWidth="1"/>
    <col min="7444" max="7444" width="1" style="65" customWidth="1"/>
    <col min="7445" max="7445" width="6.7109375" style="65" customWidth="1"/>
    <col min="7446" max="7446" width="1" style="65" customWidth="1"/>
    <col min="7447" max="7447" width="6.7109375" style="65" customWidth="1"/>
    <col min="7448" max="7448" width="1" style="65" customWidth="1"/>
    <col min="7449" max="7450" width="6.7109375" style="65" customWidth="1"/>
    <col min="7451" max="7680" width="11.42578125" style="65"/>
    <col min="7681" max="7683" width="0" style="65" hidden="1" customWidth="1"/>
    <col min="7684" max="7684" width="68.7109375" style="65" customWidth="1"/>
    <col min="7685" max="7685" width="12.140625" style="65" customWidth="1"/>
    <col min="7686" max="7686" width="22.85546875" style="65" customWidth="1"/>
    <col min="7687" max="7688" width="11.42578125" style="65"/>
    <col min="7689" max="7689" width="4.7109375" style="65" customWidth="1"/>
    <col min="7690" max="7690" width="5" style="65" customWidth="1"/>
    <col min="7691" max="7691" width="2.28515625" style="65" customWidth="1"/>
    <col min="7692" max="7692" width="26" style="65" customWidth="1"/>
    <col min="7693" max="7693" width="8" style="65" customWidth="1"/>
    <col min="7694" max="7694" width="1" style="65" customWidth="1"/>
    <col min="7695" max="7695" width="6.7109375" style="65" customWidth="1"/>
    <col min="7696" max="7696" width="1" style="65" customWidth="1"/>
    <col min="7697" max="7697" width="6.7109375" style="65" customWidth="1"/>
    <col min="7698" max="7698" width="1" style="65" customWidth="1"/>
    <col min="7699" max="7699" width="6.7109375" style="65" customWidth="1"/>
    <col min="7700" max="7700" width="1" style="65" customWidth="1"/>
    <col min="7701" max="7701" width="6.7109375" style="65" customWidth="1"/>
    <col min="7702" max="7702" width="1" style="65" customWidth="1"/>
    <col min="7703" max="7703" width="6.7109375" style="65" customWidth="1"/>
    <col min="7704" max="7704" width="1" style="65" customWidth="1"/>
    <col min="7705" max="7706" width="6.7109375" style="65" customWidth="1"/>
    <col min="7707" max="7936" width="11.42578125" style="65"/>
    <col min="7937" max="7939" width="0" style="65" hidden="1" customWidth="1"/>
    <col min="7940" max="7940" width="68.7109375" style="65" customWidth="1"/>
    <col min="7941" max="7941" width="12.140625" style="65" customWidth="1"/>
    <col min="7942" max="7942" width="22.85546875" style="65" customWidth="1"/>
    <col min="7943" max="7944" width="11.42578125" style="65"/>
    <col min="7945" max="7945" width="4.7109375" style="65" customWidth="1"/>
    <col min="7946" max="7946" width="5" style="65" customWidth="1"/>
    <col min="7947" max="7947" width="2.28515625" style="65" customWidth="1"/>
    <col min="7948" max="7948" width="26" style="65" customWidth="1"/>
    <col min="7949" max="7949" width="8" style="65" customWidth="1"/>
    <col min="7950" max="7950" width="1" style="65" customWidth="1"/>
    <col min="7951" max="7951" width="6.7109375" style="65" customWidth="1"/>
    <col min="7952" max="7952" width="1" style="65" customWidth="1"/>
    <col min="7953" max="7953" width="6.7109375" style="65" customWidth="1"/>
    <col min="7954" max="7954" width="1" style="65" customWidth="1"/>
    <col min="7955" max="7955" width="6.7109375" style="65" customWidth="1"/>
    <col min="7956" max="7956" width="1" style="65" customWidth="1"/>
    <col min="7957" max="7957" width="6.7109375" style="65" customWidth="1"/>
    <col min="7958" max="7958" width="1" style="65" customWidth="1"/>
    <col min="7959" max="7959" width="6.7109375" style="65" customWidth="1"/>
    <col min="7960" max="7960" width="1" style="65" customWidth="1"/>
    <col min="7961" max="7962" width="6.7109375" style="65" customWidth="1"/>
    <col min="7963" max="8192" width="11.42578125" style="65"/>
    <col min="8193" max="8195" width="0" style="65" hidden="1" customWidth="1"/>
    <col min="8196" max="8196" width="68.7109375" style="65" customWidth="1"/>
    <col min="8197" max="8197" width="12.140625" style="65" customWidth="1"/>
    <col min="8198" max="8198" width="22.85546875" style="65" customWidth="1"/>
    <col min="8199" max="8200" width="11.42578125" style="65"/>
    <col min="8201" max="8201" width="4.7109375" style="65" customWidth="1"/>
    <col min="8202" max="8202" width="5" style="65" customWidth="1"/>
    <col min="8203" max="8203" width="2.28515625" style="65" customWidth="1"/>
    <col min="8204" max="8204" width="26" style="65" customWidth="1"/>
    <col min="8205" max="8205" width="8" style="65" customWidth="1"/>
    <col min="8206" max="8206" width="1" style="65" customWidth="1"/>
    <col min="8207" max="8207" width="6.7109375" style="65" customWidth="1"/>
    <col min="8208" max="8208" width="1" style="65" customWidth="1"/>
    <col min="8209" max="8209" width="6.7109375" style="65" customWidth="1"/>
    <col min="8210" max="8210" width="1" style="65" customWidth="1"/>
    <col min="8211" max="8211" width="6.7109375" style="65" customWidth="1"/>
    <col min="8212" max="8212" width="1" style="65" customWidth="1"/>
    <col min="8213" max="8213" width="6.7109375" style="65" customWidth="1"/>
    <col min="8214" max="8214" width="1" style="65" customWidth="1"/>
    <col min="8215" max="8215" width="6.7109375" style="65" customWidth="1"/>
    <col min="8216" max="8216" width="1" style="65" customWidth="1"/>
    <col min="8217" max="8218" width="6.7109375" style="65" customWidth="1"/>
    <col min="8219" max="8448" width="11.42578125" style="65"/>
    <col min="8449" max="8451" width="0" style="65" hidden="1" customWidth="1"/>
    <col min="8452" max="8452" width="68.7109375" style="65" customWidth="1"/>
    <col min="8453" max="8453" width="12.140625" style="65" customWidth="1"/>
    <col min="8454" max="8454" width="22.85546875" style="65" customWidth="1"/>
    <col min="8455" max="8456" width="11.42578125" style="65"/>
    <col min="8457" max="8457" width="4.7109375" style="65" customWidth="1"/>
    <col min="8458" max="8458" width="5" style="65" customWidth="1"/>
    <col min="8459" max="8459" width="2.28515625" style="65" customWidth="1"/>
    <col min="8460" max="8460" width="26" style="65" customWidth="1"/>
    <col min="8461" max="8461" width="8" style="65" customWidth="1"/>
    <col min="8462" max="8462" width="1" style="65" customWidth="1"/>
    <col min="8463" max="8463" width="6.7109375" style="65" customWidth="1"/>
    <col min="8464" max="8464" width="1" style="65" customWidth="1"/>
    <col min="8465" max="8465" width="6.7109375" style="65" customWidth="1"/>
    <col min="8466" max="8466" width="1" style="65" customWidth="1"/>
    <col min="8467" max="8467" width="6.7109375" style="65" customWidth="1"/>
    <col min="8468" max="8468" width="1" style="65" customWidth="1"/>
    <col min="8469" max="8469" width="6.7109375" style="65" customWidth="1"/>
    <col min="8470" max="8470" width="1" style="65" customWidth="1"/>
    <col min="8471" max="8471" width="6.7109375" style="65" customWidth="1"/>
    <col min="8472" max="8472" width="1" style="65" customWidth="1"/>
    <col min="8473" max="8474" width="6.7109375" style="65" customWidth="1"/>
    <col min="8475" max="8704" width="11.42578125" style="65"/>
    <col min="8705" max="8707" width="0" style="65" hidden="1" customWidth="1"/>
    <col min="8708" max="8708" width="68.7109375" style="65" customWidth="1"/>
    <col min="8709" max="8709" width="12.140625" style="65" customWidth="1"/>
    <col min="8710" max="8710" width="22.85546875" style="65" customWidth="1"/>
    <col min="8711" max="8712" width="11.42578125" style="65"/>
    <col min="8713" max="8713" width="4.7109375" style="65" customWidth="1"/>
    <col min="8714" max="8714" width="5" style="65" customWidth="1"/>
    <col min="8715" max="8715" width="2.28515625" style="65" customWidth="1"/>
    <col min="8716" max="8716" width="26" style="65" customWidth="1"/>
    <col min="8717" max="8717" width="8" style="65" customWidth="1"/>
    <col min="8718" max="8718" width="1" style="65" customWidth="1"/>
    <col min="8719" max="8719" width="6.7109375" style="65" customWidth="1"/>
    <col min="8720" max="8720" width="1" style="65" customWidth="1"/>
    <col min="8721" max="8721" width="6.7109375" style="65" customWidth="1"/>
    <col min="8722" max="8722" width="1" style="65" customWidth="1"/>
    <col min="8723" max="8723" width="6.7109375" style="65" customWidth="1"/>
    <col min="8724" max="8724" width="1" style="65" customWidth="1"/>
    <col min="8725" max="8725" width="6.7109375" style="65" customWidth="1"/>
    <col min="8726" max="8726" width="1" style="65" customWidth="1"/>
    <col min="8727" max="8727" width="6.7109375" style="65" customWidth="1"/>
    <col min="8728" max="8728" width="1" style="65" customWidth="1"/>
    <col min="8729" max="8730" width="6.7109375" style="65" customWidth="1"/>
    <col min="8731" max="8960" width="11.42578125" style="65"/>
    <col min="8961" max="8963" width="0" style="65" hidden="1" customWidth="1"/>
    <col min="8964" max="8964" width="68.7109375" style="65" customWidth="1"/>
    <col min="8965" max="8965" width="12.140625" style="65" customWidth="1"/>
    <col min="8966" max="8966" width="22.85546875" style="65" customWidth="1"/>
    <col min="8967" max="8968" width="11.42578125" style="65"/>
    <col min="8969" max="8969" width="4.7109375" style="65" customWidth="1"/>
    <col min="8970" max="8970" width="5" style="65" customWidth="1"/>
    <col min="8971" max="8971" width="2.28515625" style="65" customWidth="1"/>
    <col min="8972" max="8972" width="26" style="65" customWidth="1"/>
    <col min="8973" max="8973" width="8" style="65" customWidth="1"/>
    <col min="8974" max="8974" width="1" style="65" customWidth="1"/>
    <col min="8975" max="8975" width="6.7109375" style="65" customWidth="1"/>
    <col min="8976" max="8976" width="1" style="65" customWidth="1"/>
    <col min="8977" max="8977" width="6.7109375" style="65" customWidth="1"/>
    <col min="8978" max="8978" width="1" style="65" customWidth="1"/>
    <col min="8979" max="8979" width="6.7109375" style="65" customWidth="1"/>
    <col min="8980" max="8980" width="1" style="65" customWidth="1"/>
    <col min="8981" max="8981" width="6.7109375" style="65" customWidth="1"/>
    <col min="8982" max="8982" width="1" style="65" customWidth="1"/>
    <col min="8983" max="8983" width="6.7109375" style="65" customWidth="1"/>
    <col min="8984" max="8984" width="1" style="65" customWidth="1"/>
    <col min="8985" max="8986" width="6.7109375" style="65" customWidth="1"/>
    <col min="8987" max="9216" width="11.42578125" style="65"/>
    <col min="9217" max="9219" width="0" style="65" hidden="1" customWidth="1"/>
    <col min="9220" max="9220" width="68.7109375" style="65" customWidth="1"/>
    <col min="9221" max="9221" width="12.140625" style="65" customWidth="1"/>
    <col min="9222" max="9222" width="22.85546875" style="65" customWidth="1"/>
    <col min="9223" max="9224" width="11.42578125" style="65"/>
    <col min="9225" max="9225" width="4.7109375" style="65" customWidth="1"/>
    <col min="9226" max="9226" width="5" style="65" customWidth="1"/>
    <col min="9227" max="9227" width="2.28515625" style="65" customWidth="1"/>
    <col min="9228" max="9228" width="26" style="65" customWidth="1"/>
    <col min="9229" max="9229" width="8" style="65" customWidth="1"/>
    <col min="9230" max="9230" width="1" style="65" customWidth="1"/>
    <col min="9231" max="9231" width="6.7109375" style="65" customWidth="1"/>
    <col min="9232" max="9232" width="1" style="65" customWidth="1"/>
    <col min="9233" max="9233" width="6.7109375" style="65" customWidth="1"/>
    <col min="9234" max="9234" width="1" style="65" customWidth="1"/>
    <col min="9235" max="9235" width="6.7109375" style="65" customWidth="1"/>
    <col min="9236" max="9236" width="1" style="65" customWidth="1"/>
    <col min="9237" max="9237" width="6.7109375" style="65" customWidth="1"/>
    <col min="9238" max="9238" width="1" style="65" customWidth="1"/>
    <col min="9239" max="9239" width="6.7109375" style="65" customWidth="1"/>
    <col min="9240" max="9240" width="1" style="65" customWidth="1"/>
    <col min="9241" max="9242" width="6.7109375" style="65" customWidth="1"/>
    <col min="9243" max="9472" width="11.42578125" style="65"/>
    <col min="9473" max="9475" width="0" style="65" hidden="1" customWidth="1"/>
    <col min="9476" max="9476" width="68.7109375" style="65" customWidth="1"/>
    <col min="9477" max="9477" width="12.140625" style="65" customWidth="1"/>
    <col min="9478" max="9478" width="22.85546875" style="65" customWidth="1"/>
    <col min="9479" max="9480" width="11.42578125" style="65"/>
    <col min="9481" max="9481" width="4.7109375" style="65" customWidth="1"/>
    <col min="9482" max="9482" width="5" style="65" customWidth="1"/>
    <col min="9483" max="9483" width="2.28515625" style="65" customWidth="1"/>
    <col min="9484" max="9484" width="26" style="65" customWidth="1"/>
    <col min="9485" max="9485" width="8" style="65" customWidth="1"/>
    <col min="9486" max="9486" width="1" style="65" customWidth="1"/>
    <col min="9487" max="9487" width="6.7109375" style="65" customWidth="1"/>
    <col min="9488" max="9488" width="1" style="65" customWidth="1"/>
    <col min="9489" max="9489" width="6.7109375" style="65" customWidth="1"/>
    <col min="9490" max="9490" width="1" style="65" customWidth="1"/>
    <col min="9491" max="9491" width="6.7109375" style="65" customWidth="1"/>
    <col min="9492" max="9492" width="1" style="65" customWidth="1"/>
    <col min="9493" max="9493" width="6.7109375" style="65" customWidth="1"/>
    <col min="9494" max="9494" width="1" style="65" customWidth="1"/>
    <col min="9495" max="9495" width="6.7109375" style="65" customWidth="1"/>
    <col min="9496" max="9496" width="1" style="65" customWidth="1"/>
    <col min="9497" max="9498" width="6.7109375" style="65" customWidth="1"/>
    <col min="9499" max="9728" width="11.42578125" style="65"/>
    <col min="9729" max="9731" width="0" style="65" hidden="1" customWidth="1"/>
    <col min="9732" max="9732" width="68.7109375" style="65" customWidth="1"/>
    <col min="9733" max="9733" width="12.140625" style="65" customWidth="1"/>
    <col min="9734" max="9734" width="22.85546875" style="65" customWidth="1"/>
    <col min="9735" max="9736" width="11.42578125" style="65"/>
    <col min="9737" max="9737" width="4.7109375" style="65" customWidth="1"/>
    <col min="9738" max="9738" width="5" style="65" customWidth="1"/>
    <col min="9739" max="9739" width="2.28515625" style="65" customWidth="1"/>
    <col min="9740" max="9740" width="26" style="65" customWidth="1"/>
    <col min="9741" max="9741" width="8" style="65" customWidth="1"/>
    <col min="9742" max="9742" width="1" style="65" customWidth="1"/>
    <col min="9743" max="9743" width="6.7109375" style="65" customWidth="1"/>
    <col min="9744" max="9744" width="1" style="65" customWidth="1"/>
    <col min="9745" max="9745" width="6.7109375" style="65" customWidth="1"/>
    <col min="9746" max="9746" width="1" style="65" customWidth="1"/>
    <col min="9747" max="9747" width="6.7109375" style="65" customWidth="1"/>
    <col min="9748" max="9748" width="1" style="65" customWidth="1"/>
    <col min="9749" max="9749" width="6.7109375" style="65" customWidth="1"/>
    <col min="9750" max="9750" width="1" style="65" customWidth="1"/>
    <col min="9751" max="9751" width="6.7109375" style="65" customWidth="1"/>
    <col min="9752" max="9752" width="1" style="65" customWidth="1"/>
    <col min="9753" max="9754" width="6.7109375" style="65" customWidth="1"/>
    <col min="9755" max="9984" width="11.42578125" style="65"/>
    <col min="9985" max="9987" width="0" style="65" hidden="1" customWidth="1"/>
    <col min="9988" max="9988" width="68.7109375" style="65" customWidth="1"/>
    <col min="9989" max="9989" width="12.140625" style="65" customWidth="1"/>
    <col min="9990" max="9990" width="22.85546875" style="65" customWidth="1"/>
    <col min="9991" max="9992" width="11.42578125" style="65"/>
    <col min="9993" max="9993" width="4.7109375" style="65" customWidth="1"/>
    <col min="9994" max="9994" width="5" style="65" customWidth="1"/>
    <col min="9995" max="9995" width="2.28515625" style="65" customWidth="1"/>
    <col min="9996" max="9996" width="26" style="65" customWidth="1"/>
    <col min="9997" max="9997" width="8" style="65" customWidth="1"/>
    <col min="9998" max="9998" width="1" style="65" customWidth="1"/>
    <col min="9999" max="9999" width="6.7109375" style="65" customWidth="1"/>
    <col min="10000" max="10000" width="1" style="65" customWidth="1"/>
    <col min="10001" max="10001" width="6.7109375" style="65" customWidth="1"/>
    <col min="10002" max="10002" width="1" style="65" customWidth="1"/>
    <col min="10003" max="10003" width="6.7109375" style="65" customWidth="1"/>
    <col min="10004" max="10004" width="1" style="65" customWidth="1"/>
    <col min="10005" max="10005" width="6.7109375" style="65" customWidth="1"/>
    <col min="10006" max="10006" width="1" style="65" customWidth="1"/>
    <col min="10007" max="10007" width="6.7109375" style="65" customWidth="1"/>
    <col min="10008" max="10008" width="1" style="65" customWidth="1"/>
    <col min="10009" max="10010" width="6.7109375" style="65" customWidth="1"/>
    <col min="10011" max="10240" width="11.42578125" style="65"/>
    <col min="10241" max="10243" width="0" style="65" hidden="1" customWidth="1"/>
    <col min="10244" max="10244" width="68.7109375" style="65" customWidth="1"/>
    <col min="10245" max="10245" width="12.140625" style="65" customWidth="1"/>
    <col min="10246" max="10246" width="22.85546875" style="65" customWidth="1"/>
    <col min="10247" max="10248" width="11.42578125" style="65"/>
    <col min="10249" max="10249" width="4.7109375" style="65" customWidth="1"/>
    <col min="10250" max="10250" width="5" style="65" customWidth="1"/>
    <col min="10251" max="10251" width="2.28515625" style="65" customWidth="1"/>
    <col min="10252" max="10252" width="26" style="65" customWidth="1"/>
    <col min="10253" max="10253" width="8" style="65" customWidth="1"/>
    <col min="10254" max="10254" width="1" style="65" customWidth="1"/>
    <col min="10255" max="10255" width="6.7109375" style="65" customWidth="1"/>
    <col min="10256" max="10256" width="1" style="65" customWidth="1"/>
    <col min="10257" max="10257" width="6.7109375" style="65" customWidth="1"/>
    <col min="10258" max="10258" width="1" style="65" customWidth="1"/>
    <col min="10259" max="10259" width="6.7109375" style="65" customWidth="1"/>
    <col min="10260" max="10260" width="1" style="65" customWidth="1"/>
    <col min="10261" max="10261" width="6.7109375" style="65" customWidth="1"/>
    <col min="10262" max="10262" width="1" style="65" customWidth="1"/>
    <col min="10263" max="10263" width="6.7109375" style="65" customWidth="1"/>
    <col min="10264" max="10264" width="1" style="65" customWidth="1"/>
    <col min="10265" max="10266" width="6.7109375" style="65" customWidth="1"/>
    <col min="10267" max="10496" width="11.42578125" style="65"/>
    <col min="10497" max="10499" width="0" style="65" hidden="1" customWidth="1"/>
    <col min="10500" max="10500" width="68.7109375" style="65" customWidth="1"/>
    <col min="10501" max="10501" width="12.140625" style="65" customWidth="1"/>
    <col min="10502" max="10502" width="22.85546875" style="65" customWidth="1"/>
    <col min="10503" max="10504" width="11.42578125" style="65"/>
    <col min="10505" max="10505" width="4.7109375" style="65" customWidth="1"/>
    <col min="10506" max="10506" width="5" style="65" customWidth="1"/>
    <col min="10507" max="10507" width="2.28515625" style="65" customWidth="1"/>
    <col min="10508" max="10508" width="26" style="65" customWidth="1"/>
    <col min="10509" max="10509" width="8" style="65" customWidth="1"/>
    <col min="10510" max="10510" width="1" style="65" customWidth="1"/>
    <col min="10511" max="10511" width="6.7109375" style="65" customWidth="1"/>
    <col min="10512" max="10512" width="1" style="65" customWidth="1"/>
    <col min="10513" max="10513" width="6.7109375" style="65" customWidth="1"/>
    <col min="10514" max="10514" width="1" style="65" customWidth="1"/>
    <col min="10515" max="10515" width="6.7109375" style="65" customWidth="1"/>
    <col min="10516" max="10516" width="1" style="65" customWidth="1"/>
    <col min="10517" max="10517" width="6.7109375" style="65" customWidth="1"/>
    <col min="10518" max="10518" width="1" style="65" customWidth="1"/>
    <col min="10519" max="10519" width="6.7109375" style="65" customWidth="1"/>
    <col min="10520" max="10520" width="1" style="65" customWidth="1"/>
    <col min="10521" max="10522" width="6.7109375" style="65" customWidth="1"/>
    <col min="10523" max="10752" width="11.42578125" style="65"/>
    <col min="10753" max="10755" width="0" style="65" hidden="1" customWidth="1"/>
    <col min="10756" max="10756" width="68.7109375" style="65" customWidth="1"/>
    <col min="10757" max="10757" width="12.140625" style="65" customWidth="1"/>
    <col min="10758" max="10758" width="22.85546875" style="65" customWidth="1"/>
    <col min="10759" max="10760" width="11.42578125" style="65"/>
    <col min="10761" max="10761" width="4.7109375" style="65" customWidth="1"/>
    <col min="10762" max="10762" width="5" style="65" customWidth="1"/>
    <col min="10763" max="10763" width="2.28515625" style="65" customWidth="1"/>
    <col min="10764" max="10764" width="26" style="65" customWidth="1"/>
    <col min="10765" max="10765" width="8" style="65" customWidth="1"/>
    <col min="10766" max="10766" width="1" style="65" customWidth="1"/>
    <col min="10767" max="10767" width="6.7109375" style="65" customWidth="1"/>
    <col min="10768" max="10768" width="1" style="65" customWidth="1"/>
    <col min="10769" max="10769" width="6.7109375" style="65" customWidth="1"/>
    <col min="10770" max="10770" width="1" style="65" customWidth="1"/>
    <col min="10771" max="10771" width="6.7109375" style="65" customWidth="1"/>
    <col min="10772" max="10772" width="1" style="65" customWidth="1"/>
    <col min="10773" max="10773" width="6.7109375" style="65" customWidth="1"/>
    <col min="10774" max="10774" width="1" style="65" customWidth="1"/>
    <col min="10775" max="10775" width="6.7109375" style="65" customWidth="1"/>
    <col min="10776" max="10776" width="1" style="65" customWidth="1"/>
    <col min="10777" max="10778" width="6.7109375" style="65" customWidth="1"/>
    <col min="10779" max="11008" width="11.42578125" style="65"/>
    <col min="11009" max="11011" width="0" style="65" hidden="1" customWidth="1"/>
    <col min="11012" max="11012" width="68.7109375" style="65" customWidth="1"/>
    <col min="11013" max="11013" width="12.140625" style="65" customWidth="1"/>
    <col min="11014" max="11014" width="22.85546875" style="65" customWidth="1"/>
    <col min="11015" max="11016" width="11.42578125" style="65"/>
    <col min="11017" max="11017" width="4.7109375" style="65" customWidth="1"/>
    <col min="11018" max="11018" width="5" style="65" customWidth="1"/>
    <col min="11019" max="11019" width="2.28515625" style="65" customWidth="1"/>
    <col min="11020" max="11020" width="26" style="65" customWidth="1"/>
    <col min="11021" max="11021" width="8" style="65" customWidth="1"/>
    <col min="11022" max="11022" width="1" style="65" customWidth="1"/>
    <col min="11023" max="11023" width="6.7109375" style="65" customWidth="1"/>
    <col min="11024" max="11024" width="1" style="65" customWidth="1"/>
    <col min="11025" max="11025" width="6.7109375" style="65" customWidth="1"/>
    <col min="11026" max="11026" width="1" style="65" customWidth="1"/>
    <col min="11027" max="11027" width="6.7109375" style="65" customWidth="1"/>
    <col min="11028" max="11028" width="1" style="65" customWidth="1"/>
    <col min="11029" max="11029" width="6.7109375" style="65" customWidth="1"/>
    <col min="11030" max="11030" width="1" style="65" customWidth="1"/>
    <col min="11031" max="11031" width="6.7109375" style="65" customWidth="1"/>
    <col min="11032" max="11032" width="1" style="65" customWidth="1"/>
    <col min="11033" max="11034" width="6.7109375" style="65" customWidth="1"/>
    <col min="11035" max="11264" width="11.42578125" style="65"/>
    <col min="11265" max="11267" width="0" style="65" hidden="1" customWidth="1"/>
    <col min="11268" max="11268" width="68.7109375" style="65" customWidth="1"/>
    <col min="11269" max="11269" width="12.140625" style="65" customWidth="1"/>
    <col min="11270" max="11270" width="22.85546875" style="65" customWidth="1"/>
    <col min="11271" max="11272" width="11.42578125" style="65"/>
    <col min="11273" max="11273" width="4.7109375" style="65" customWidth="1"/>
    <col min="11274" max="11274" width="5" style="65" customWidth="1"/>
    <col min="11275" max="11275" width="2.28515625" style="65" customWidth="1"/>
    <col min="11276" max="11276" width="26" style="65" customWidth="1"/>
    <col min="11277" max="11277" width="8" style="65" customWidth="1"/>
    <col min="11278" max="11278" width="1" style="65" customWidth="1"/>
    <col min="11279" max="11279" width="6.7109375" style="65" customWidth="1"/>
    <col min="11280" max="11280" width="1" style="65" customWidth="1"/>
    <col min="11281" max="11281" width="6.7109375" style="65" customWidth="1"/>
    <col min="11282" max="11282" width="1" style="65" customWidth="1"/>
    <col min="11283" max="11283" width="6.7109375" style="65" customWidth="1"/>
    <col min="11284" max="11284" width="1" style="65" customWidth="1"/>
    <col min="11285" max="11285" width="6.7109375" style="65" customWidth="1"/>
    <col min="11286" max="11286" width="1" style="65" customWidth="1"/>
    <col min="11287" max="11287" width="6.7109375" style="65" customWidth="1"/>
    <col min="11288" max="11288" width="1" style="65" customWidth="1"/>
    <col min="11289" max="11290" width="6.7109375" style="65" customWidth="1"/>
    <col min="11291" max="11520" width="11.42578125" style="65"/>
    <col min="11521" max="11523" width="0" style="65" hidden="1" customWidth="1"/>
    <col min="11524" max="11524" width="68.7109375" style="65" customWidth="1"/>
    <col min="11525" max="11525" width="12.140625" style="65" customWidth="1"/>
    <col min="11526" max="11526" width="22.85546875" style="65" customWidth="1"/>
    <col min="11527" max="11528" width="11.42578125" style="65"/>
    <col min="11529" max="11529" width="4.7109375" style="65" customWidth="1"/>
    <col min="11530" max="11530" width="5" style="65" customWidth="1"/>
    <col min="11531" max="11531" width="2.28515625" style="65" customWidth="1"/>
    <col min="11532" max="11532" width="26" style="65" customWidth="1"/>
    <col min="11533" max="11533" width="8" style="65" customWidth="1"/>
    <col min="11534" max="11534" width="1" style="65" customWidth="1"/>
    <col min="11535" max="11535" width="6.7109375" style="65" customWidth="1"/>
    <col min="11536" max="11536" width="1" style="65" customWidth="1"/>
    <col min="11537" max="11537" width="6.7109375" style="65" customWidth="1"/>
    <col min="11538" max="11538" width="1" style="65" customWidth="1"/>
    <col min="11539" max="11539" width="6.7109375" style="65" customWidth="1"/>
    <col min="11540" max="11540" width="1" style="65" customWidth="1"/>
    <col min="11541" max="11541" width="6.7109375" style="65" customWidth="1"/>
    <col min="11542" max="11542" width="1" style="65" customWidth="1"/>
    <col min="11543" max="11543" width="6.7109375" style="65" customWidth="1"/>
    <col min="11544" max="11544" width="1" style="65" customWidth="1"/>
    <col min="11545" max="11546" width="6.7109375" style="65" customWidth="1"/>
    <col min="11547" max="11776" width="11.42578125" style="65"/>
    <col min="11777" max="11779" width="0" style="65" hidden="1" customWidth="1"/>
    <col min="11780" max="11780" width="68.7109375" style="65" customWidth="1"/>
    <col min="11781" max="11781" width="12.140625" style="65" customWidth="1"/>
    <col min="11782" max="11782" width="22.85546875" style="65" customWidth="1"/>
    <col min="11783" max="11784" width="11.42578125" style="65"/>
    <col min="11785" max="11785" width="4.7109375" style="65" customWidth="1"/>
    <col min="11786" max="11786" width="5" style="65" customWidth="1"/>
    <col min="11787" max="11787" width="2.28515625" style="65" customWidth="1"/>
    <col min="11788" max="11788" width="26" style="65" customWidth="1"/>
    <col min="11789" max="11789" width="8" style="65" customWidth="1"/>
    <col min="11790" max="11790" width="1" style="65" customWidth="1"/>
    <col min="11791" max="11791" width="6.7109375" style="65" customWidth="1"/>
    <col min="11792" max="11792" width="1" style="65" customWidth="1"/>
    <col min="11793" max="11793" width="6.7109375" style="65" customWidth="1"/>
    <col min="11794" max="11794" width="1" style="65" customWidth="1"/>
    <col min="11795" max="11795" width="6.7109375" style="65" customWidth="1"/>
    <col min="11796" max="11796" width="1" style="65" customWidth="1"/>
    <col min="11797" max="11797" width="6.7109375" style="65" customWidth="1"/>
    <col min="11798" max="11798" width="1" style="65" customWidth="1"/>
    <col min="11799" max="11799" width="6.7109375" style="65" customWidth="1"/>
    <col min="11800" max="11800" width="1" style="65" customWidth="1"/>
    <col min="11801" max="11802" width="6.7109375" style="65" customWidth="1"/>
    <col min="11803" max="12032" width="11.42578125" style="65"/>
    <col min="12033" max="12035" width="0" style="65" hidden="1" customWidth="1"/>
    <col min="12036" max="12036" width="68.7109375" style="65" customWidth="1"/>
    <col min="12037" max="12037" width="12.140625" style="65" customWidth="1"/>
    <col min="12038" max="12038" width="22.85546875" style="65" customWidth="1"/>
    <col min="12039" max="12040" width="11.42578125" style="65"/>
    <col min="12041" max="12041" width="4.7109375" style="65" customWidth="1"/>
    <col min="12042" max="12042" width="5" style="65" customWidth="1"/>
    <col min="12043" max="12043" width="2.28515625" style="65" customWidth="1"/>
    <col min="12044" max="12044" width="26" style="65" customWidth="1"/>
    <col min="12045" max="12045" width="8" style="65" customWidth="1"/>
    <col min="12046" max="12046" width="1" style="65" customWidth="1"/>
    <col min="12047" max="12047" width="6.7109375" style="65" customWidth="1"/>
    <col min="12048" max="12048" width="1" style="65" customWidth="1"/>
    <col min="12049" max="12049" width="6.7109375" style="65" customWidth="1"/>
    <col min="12050" max="12050" width="1" style="65" customWidth="1"/>
    <col min="12051" max="12051" width="6.7109375" style="65" customWidth="1"/>
    <col min="12052" max="12052" width="1" style="65" customWidth="1"/>
    <col min="12053" max="12053" width="6.7109375" style="65" customWidth="1"/>
    <col min="12054" max="12054" width="1" style="65" customWidth="1"/>
    <col min="12055" max="12055" width="6.7109375" style="65" customWidth="1"/>
    <col min="12056" max="12056" width="1" style="65" customWidth="1"/>
    <col min="12057" max="12058" width="6.7109375" style="65" customWidth="1"/>
    <col min="12059" max="12288" width="11.42578125" style="65"/>
    <col min="12289" max="12291" width="0" style="65" hidden="1" customWidth="1"/>
    <col min="12292" max="12292" width="68.7109375" style="65" customWidth="1"/>
    <col min="12293" max="12293" width="12.140625" style="65" customWidth="1"/>
    <col min="12294" max="12294" width="22.85546875" style="65" customWidth="1"/>
    <col min="12295" max="12296" width="11.42578125" style="65"/>
    <col min="12297" max="12297" width="4.7109375" style="65" customWidth="1"/>
    <col min="12298" max="12298" width="5" style="65" customWidth="1"/>
    <col min="12299" max="12299" width="2.28515625" style="65" customWidth="1"/>
    <col min="12300" max="12300" width="26" style="65" customWidth="1"/>
    <col min="12301" max="12301" width="8" style="65" customWidth="1"/>
    <col min="12302" max="12302" width="1" style="65" customWidth="1"/>
    <col min="12303" max="12303" width="6.7109375" style="65" customWidth="1"/>
    <col min="12304" max="12304" width="1" style="65" customWidth="1"/>
    <col min="12305" max="12305" width="6.7109375" style="65" customWidth="1"/>
    <col min="12306" max="12306" width="1" style="65" customWidth="1"/>
    <col min="12307" max="12307" width="6.7109375" style="65" customWidth="1"/>
    <col min="12308" max="12308" width="1" style="65" customWidth="1"/>
    <col min="12309" max="12309" width="6.7109375" style="65" customWidth="1"/>
    <col min="12310" max="12310" width="1" style="65" customWidth="1"/>
    <col min="12311" max="12311" width="6.7109375" style="65" customWidth="1"/>
    <col min="12312" max="12312" width="1" style="65" customWidth="1"/>
    <col min="12313" max="12314" width="6.7109375" style="65" customWidth="1"/>
    <col min="12315" max="12544" width="11.42578125" style="65"/>
    <col min="12545" max="12547" width="0" style="65" hidden="1" customWidth="1"/>
    <col min="12548" max="12548" width="68.7109375" style="65" customWidth="1"/>
    <col min="12549" max="12549" width="12.140625" style="65" customWidth="1"/>
    <col min="12550" max="12550" width="22.85546875" style="65" customWidth="1"/>
    <col min="12551" max="12552" width="11.42578125" style="65"/>
    <col min="12553" max="12553" width="4.7109375" style="65" customWidth="1"/>
    <col min="12554" max="12554" width="5" style="65" customWidth="1"/>
    <col min="12555" max="12555" width="2.28515625" style="65" customWidth="1"/>
    <col min="12556" max="12556" width="26" style="65" customWidth="1"/>
    <col min="12557" max="12557" width="8" style="65" customWidth="1"/>
    <col min="12558" max="12558" width="1" style="65" customWidth="1"/>
    <col min="12559" max="12559" width="6.7109375" style="65" customWidth="1"/>
    <col min="12560" max="12560" width="1" style="65" customWidth="1"/>
    <col min="12561" max="12561" width="6.7109375" style="65" customWidth="1"/>
    <col min="12562" max="12562" width="1" style="65" customWidth="1"/>
    <col min="12563" max="12563" width="6.7109375" style="65" customWidth="1"/>
    <col min="12564" max="12564" width="1" style="65" customWidth="1"/>
    <col min="12565" max="12565" width="6.7109375" style="65" customWidth="1"/>
    <col min="12566" max="12566" width="1" style="65" customWidth="1"/>
    <col min="12567" max="12567" width="6.7109375" style="65" customWidth="1"/>
    <col min="12568" max="12568" width="1" style="65" customWidth="1"/>
    <col min="12569" max="12570" width="6.7109375" style="65" customWidth="1"/>
    <col min="12571" max="12800" width="11.42578125" style="65"/>
    <col min="12801" max="12803" width="0" style="65" hidden="1" customWidth="1"/>
    <col min="12804" max="12804" width="68.7109375" style="65" customWidth="1"/>
    <col min="12805" max="12805" width="12.140625" style="65" customWidth="1"/>
    <col min="12806" max="12806" width="22.85546875" style="65" customWidth="1"/>
    <col min="12807" max="12808" width="11.42578125" style="65"/>
    <col min="12809" max="12809" width="4.7109375" style="65" customWidth="1"/>
    <col min="12810" max="12810" width="5" style="65" customWidth="1"/>
    <col min="12811" max="12811" width="2.28515625" style="65" customWidth="1"/>
    <col min="12812" max="12812" width="26" style="65" customWidth="1"/>
    <col min="12813" max="12813" width="8" style="65" customWidth="1"/>
    <col min="12814" max="12814" width="1" style="65" customWidth="1"/>
    <col min="12815" max="12815" width="6.7109375" style="65" customWidth="1"/>
    <col min="12816" max="12816" width="1" style="65" customWidth="1"/>
    <col min="12817" max="12817" width="6.7109375" style="65" customWidth="1"/>
    <col min="12818" max="12818" width="1" style="65" customWidth="1"/>
    <col min="12819" max="12819" width="6.7109375" style="65" customWidth="1"/>
    <col min="12820" max="12820" width="1" style="65" customWidth="1"/>
    <col min="12821" max="12821" width="6.7109375" style="65" customWidth="1"/>
    <col min="12822" max="12822" width="1" style="65" customWidth="1"/>
    <col min="12823" max="12823" width="6.7109375" style="65" customWidth="1"/>
    <col min="12824" max="12824" width="1" style="65" customWidth="1"/>
    <col min="12825" max="12826" width="6.7109375" style="65" customWidth="1"/>
    <col min="12827" max="13056" width="11.42578125" style="65"/>
    <col min="13057" max="13059" width="0" style="65" hidden="1" customWidth="1"/>
    <col min="13060" max="13060" width="68.7109375" style="65" customWidth="1"/>
    <col min="13061" max="13061" width="12.140625" style="65" customWidth="1"/>
    <col min="13062" max="13062" width="22.85546875" style="65" customWidth="1"/>
    <col min="13063" max="13064" width="11.42578125" style="65"/>
    <col min="13065" max="13065" width="4.7109375" style="65" customWidth="1"/>
    <col min="13066" max="13066" width="5" style="65" customWidth="1"/>
    <col min="13067" max="13067" width="2.28515625" style="65" customWidth="1"/>
    <col min="13068" max="13068" width="26" style="65" customWidth="1"/>
    <col min="13069" max="13069" width="8" style="65" customWidth="1"/>
    <col min="13070" max="13070" width="1" style="65" customWidth="1"/>
    <col min="13071" max="13071" width="6.7109375" style="65" customWidth="1"/>
    <col min="13072" max="13072" width="1" style="65" customWidth="1"/>
    <col min="13073" max="13073" width="6.7109375" style="65" customWidth="1"/>
    <col min="13074" max="13074" width="1" style="65" customWidth="1"/>
    <col min="13075" max="13075" width="6.7109375" style="65" customWidth="1"/>
    <col min="13076" max="13076" width="1" style="65" customWidth="1"/>
    <col min="13077" max="13077" width="6.7109375" style="65" customWidth="1"/>
    <col min="13078" max="13078" width="1" style="65" customWidth="1"/>
    <col min="13079" max="13079" width="6.7109375" style="65" customWidth="1"/>
    <col min="13080" max="13080" width="1" style="65" customWidth="1"/>
    <col min="13081" max="13082" width="6.7109375" style="65" customWidth="1"/>
    <col min="13083" max="13312" width="11.42578125" style="65"/>
    <col min="13313" max="13315" width="0" style="65" hidden="1" customWidth="1"/>
    <col min="13316" max="13316" width="68.7109375" style="65" customWidth="1"/>
    <col min="13317" max="13317" width="12.140625" style="65" customWidth="1"/>
    <col min="13318" max="13318" width="22.85546875" style="65" customWidth="1"/>
    <col min="13319" max="13320" width="11.42578125" style="65"/>
    <col min="13321" max="13321" width="4.7109375" style="65" customWidth="1"/>
    <col min="13322" max="13322" width="5" style="65" customWidth="1"/>
    <col min="13323" max="13323" width="2.28515625" style="65" customWidth="1"/>
    <col min="13324" max="13324" width="26" style="65" customWidth="1"/>
    <col min="13325" max="13325" width="8" style="65" customWidth="1"/>
    <col min="13326" max="13326" width="1" style="65" customWidth="1"/>
    <col min="13327" max="13327" width="6.7109375" style="65" customWidth="1"/>
    <col min="13328" max="13328" width="1" style="65" customWidth="1"/>
    <col min="13329" max="13329" width="6.7109375" style="65" customWidth="1"/>
    <col min="13330" max="13330" width="1" style="65" customWidth="1"/>
    <col min="13331" max="13331" width="6.7109375" style="65" customWidth="1"/>
    <col min="13332" max="13332" width="1" style="65" customWidth="1"/>
    <col min="13333" max="13333" width="6.7109375" style="65" customWidth="1"/>
    <col min="13334" max="13334" width="1" style="65" customWidth="1"/>
    <col min="13335" max="13335" width="6.7109375" style="65" customWidth="1"/>
    <col min="13336" max="13336" width="1" style="65" customWidth="1"/>
    <col min="13337" max="13338" width="6.7109375" style="65" customWidth="1"/>
    <col min="13339" max="13568" width="11.42578125" style="65"/>
    <col min="13569" max="13571" width="0" style="65" hidden="1" customWidth="1"/>
    <col min="13572" max="13572" width="68.7109375" style="65" customWidth="1"/>
    <col min="13573" max="13573" width="12.140625" style="65" customWidth="1"/>
    <col min="13574" max="13574" width="22.85546875" style="65" customWidth="1"/>
    <col min="13575" max="13576" width="11.42578125" style="65"/>
    <col min="13577" max="13577" width="4.7109375" style="65" customWidth="1"/>
    <col min="13578" max="13578" width="5" style="65" customWidth="1"/>
    <col min="13579" max="13579" width="2.28515625" style="65" customWidth="1"/>
    <col min="13580" max="13580" width="26" style="65" customWidth="1"/>
    <col min="13581" max="13581" width="8" style="65" customWidth="1"/>
    <col min="13582" max="13582" width="1" style="65" customWidth="1"/>
    <col min="13583" max="13583" width="6.7109375" style="65" customWidth="1"/>
    <col min="13584" max="13584" width="1" style="65" customWidth="1"/>
    <col min="13585" max="13585" width="6.7109375" style="65" customWidth="1"/>
    <col min="13586" max="13586" width="1" style="65" customWidth="1"/>
    <col min="13587" max="13587" width="6.7109375" style="65" customWidth="1"/>
    <col min="13588" max="13588" width="1" style="65" customWidth="1"/>
    <col min="13589" max="13589" width="6.7109375" style="65" customWidth="1"/>
    <col min="13590" max="13590" width="1" style="65" customWidth="1"/>
    <col min="13591" max="13591" width="6.7109375" style="65" customWidth="1"/>
    <col min="13592" max="13592" width="1" style="65" customWidth="1"/>
    <col min="13593" max="13594" width="6.7109375" style="65" customWidth="1"/>
    <col min="13595" max="13824" width="11.42578125" style="65"/>
    <col min="13825" max="13827" width="0" style="65" hidden="1" customWidth="1"/>
    <col min="13828" max="13828" width="68.7109375" style="65" customWidth="1"/>
    <col min="13829" max="13829" width="12.140625" style="65" customWidth="1"/>
    <col min="13830" max="13830" width="22.85546875" style="65" customWidth="1"/>
    <col min="13831" max="13832" width="11.42578125" style="65"/>
    <col min="13833" max="13833" width="4.7109375" style="65" customWidth="1"/>
    <col min="13834" max="13834" width="5" style="65" customWidth="1"/>
    <col min="13835" max="13835" width="2.28515625" style="65" customWidth="1"/>
    <col min="13836" max="13836" width="26" style="65" customWidth="1"/>
    <col min="13837" max="13837" width="8" style="65" customWidth="1"/>
    <col min="13838" max="13838" width="1" style="65" customWidth="1"/>
    <col min="13839" max="13839" width="6.7109375" style="65" customWidth="1"/>
    <col min="13840" max="13840" width="1" style="65" customWidth="1"/>
    <col min="13841" max="13841" width="6.7109375" style="65" customWidth="1"/>
    <col min="13842" max="13842" width="1" style="65" customWidth="1"/>
    <col min="13843" max="13843" width="6.7109375" style="65" customWidth="1"/>
    <col min="13844" max="13844" width="1" style="65" customWidth="1"/>
    <col min="13845" max="13845" width="6.7109375" style="65" customWidth="1"/>
    <col min="13846" max="13846" width="1" style="65" customWidth="1"/>
    <col min="13847" max="13847" width="6.7109375" style="65" customWidth="1"/>
    <col min="13848" max="13848" width="1" style="65" customWidth="1"/>
    <col min="13849" max="13850" width="6.7109375" style="65" customWidth="1"/>
    <col min="13851" max="14080" width="11.42578125" style="65"/>
    <col min="14081" max="14083" width="0" style="65" hidden="1" customWidth="1"/>
    <col min="14084" max="14084" width="68.7109375" style="65" customWidth="1"/>
    <col min="14085" max="14085" width="12.140625" style="65" customWidth="1"/>
    <col min="14086" max="14086" width="22.85546875" style="65" customWidth="1"/>
    <col min="14087" max="14088" width="11.42578125" style="65"/>
    <col min="14089" max="14089" width="4.7109375" style="65" customWidth="1"/>
    <col min="14090" max="14090" width="5" style="65" customWidth="1"/>
    <col min="14091" max="14091" width="2.28515625" style="65" customWidth="1"/>
    <col min="14092" max="14092" width="26" style="65" customWidth="1"/>
    <col min="14093" max="14093" width="8" style="65" customWidth="1"/>
    <col min="14094" max="14094" width="1" style="65" customWidth="1"/>
    <col min="14095" max="14095" width="6.7109375" style="65" customWidth="1"/>
    <col min="14096" max="14096" width="1" style="65" customWidth="1"/>
    <col min="14097" max="14097" width="6.7109375" style="65" customWidth="1"/>
    <col min="14098" max="14098" width="1" style="65" customWidth="1"/>
    <col min="14099" max="14099" width="6.7109375" style="65" customWidth="1"/>
    <col min="14100" max="14100" width="1" style="65" customWidth="1"/>
    <col min="14101" max="14101" width="6.7109375" style="65" customWidth="1"/>
    <col min="14102" max="14102" width="1" style="65" customWidth="1"/>
    <col min="14103" max="14103" width="6.7109375" style="65" customWidth="1"/>
    <col min="14104" max="14104" width="1" style="65" customWidth="1"/>
    <col min="14105" max="14106" width="6.7109375" style="65" customWidth="1"/>
    <col min="14107" max="14336" width="11.42578125" style="65"/>
    <col min="14337" max="14339" width="0" style="65" hidden="1" customWidth="1"/>
    <col min="14340" max="14340" width="68.7109375" style="65" customWidth="1"/>
    <col min="14341" max="14341" width="12.140625" style="65" customWidth="1"/>
    <col min="14342" max="14342" width="22.85546875" style="65" customWidth="1"/>
    <col min="14343" max="14344" width="11.42578125" style="65"/>
    <col min="14345" max="14345" width="4.7109375" style="65" customWidth="1"/>
    <col min="14346" max="14346" width="5" style="65" customWidth="1"/>
    <col min="14347" max="14347" width="2.28515625" style="65" customWidth="1"/>
    <col min="14348" max="14348" width="26" style="65" customWidth="1"/>
    <col min="14349" max="14349" width="8" style="65" customWidth="1"/>
    <col min="14350" max="14350" width="1" style="65" customWidth="1"/>
    <col min="14351" max="14351" width="6.7109375" style="65" customWidth="1"/>
    <col min="14352" max="14352" width="1" style="65" customWidth="1"/>
    <col min="14353" max="14353" width="6.7109375" style="65" customWidth="1"/>
    <col min="14354" max="14354" width="1" style="65" customWidth="1"/>
    <col min="14355" max="14355" width="6.7109375" style="65" customWidth="1"/>
    <col min="14356" max="14356" width="1" style="65" customWidth="1"/>
    <col min="14357" max="14357" width="6.7109375" style="65" customWidth="1"/>
    <col min="14358" max="14358" width="1" style="65" customWidth="1"/>
    <col min="14359" max="14359" width="6.7109375" style="65" customWidth="1"/>
    <col min="14360" max="14360" width="1" style="65" customWidth="1"/>
    <col min="14361" max="14362" width="6.7109375" style="65" customWidth="1"/>
    <col min="14363" max="14592" width="11.42578125" style="65"/>
    <col min="14593" max="14595" width="0" style="65" hidden="1" customWidth="1"/>
    <col min="14596" max="14596" width="68.7109375" style="65" customWidth="1"/>
    <col min="14597" max="14597" width="12.140625" style="65" customWidth="1"/>
    <col min="14598" max="14598" width="22.85546875" style="65" customWidth="1"/>
    <col min="14599" max="14600" width="11.42578125" style="65"/>
    <col min="14601" max="14601" width="4.7109375" style="65" customWidth="1"/>
    <col min="14602" max="14602" width="5" style="65" customWidth="1"/>
    <col min="14603" max="14603" width="2.28515625" style="65" customWidth="1"/>
    <col min="14604" max="14604" width="26" style="65" customWidth="1"/>
    <col min="14605" max="14605" width="8" style="65" customWidth="1"/>
    <col min="14606" max="14606" width="1" style="65" customWidth="1"/>
    <col min="14607" max="14607" width="6.7109375" style="65" customWidth="1"/>
    <col min="14608" max="14608" width="1" style="65" customWidth="1"/>
    <col min="14609" max="14609" width="6.7109375" style="65" customWidth="1"/>
    <col min="14610" max="14610" width="1" style="65" customWidth="1"/>
    <col min="14611" max="14611" width="6.7109375" style="65" customWidth="1"/>
    <col min="14612" max="14612" width="1" style="65" customWidth="1"/>
    <col min="14613" max="14613" width="6.7109375" style="65" customWidth="1"/>
    <col min="14614" max="14614" width="1" style="65" customWidth="1"/>
    <col min="14615" max="14615" width="6.7109375" style="65" customWidth="1"/>
    <col min="14616" max="14616" width="1" style="65" customWidth="1"/>
    <col min="14617" max="14618" width="6.7109375" style="65" customWidth="1"/>
    <col min="14619" max="14848" width="11.42578125" style="65"/>
    <col min="14849" max="14851" width="0" style="65" hidden="1" customWidth="1"/>
    <col min="14852" max="14852" width="68.7109375" style="65" customWidth="1"/>
    <col min="14853" max="14853" width="12.140625" style="65" customWidth="1"/>
    <col min="14854" max="14854" width="22.85546875" style="65" customWidth="1"/>
    <col min="14855" max="14856" width="11.42578125" style="65"/>
    <col min="14857" max="14857" width="4.7109375" style="65" customWidth="1"/>
    <col min="14858" max="14858" width="5" style="65" customWidth="1"/>
    <col min="14859" max="14859" width="2.28515625" style="65" customWidth="1"/>
    <col min="14860" max="14860" width="26" style="65" customWidth="1"/>
    <col min="14861" max="14861" width="8" style="65" customWidth="1"/>
    <col min="14862" max="14862" width="1" style="65" customWidth="1"/>
    <col min="14863" max="14863" width="6.7109375" style="65" customWidth="1"/>
    <col min="14864" max="14864" width="1" style="65" customWidth="1"/>
    <col min="14865" max="14865" width="6.7109375" style="65" customWidth="1"/>
    <col min="14866" max="14866" width="1" style="65" customWidth="1"/>
    <col min="14867" max="14867" width="6.7109375" style="65" customWidth="1"/>
    <col min="14868" max="14868" width="1" style="65" customWidth="1"/>
    <col min="14869" max="14869" width="6.7109375" style="65" customWidth="1"/>
    <col min="14870" max="14870" width="1" style="65" customWidth="1"/>
    <col min="14871" max="14871" width="6.7109375" style="65" customWidth="1"/>
    <col min="14872" max="14872" width="1" style="65" customWidth="1"/>
    <col min="14873" max="14874" width="6.7109375" style="65" customWidth="1"/>
    <col min="14875" max="15104" width="11.42578125" style="65"/>
    <col min="15105" max="15107" width="0" style="65" hidden="1" customWidth="1"/>
    <col min="15108" max="15108" width="68.7109375" style="65" customWidth="1"/>
    <col min="15109" max="15109" width="12.140625" style="65" customWidth="1"/>
    <col min="15110" max="15110" width="22.85546875" style="65" customWidth="1"/>
    <col min="15111" max="15112" width="11.42578125" style="65"/>
    <col min="15113" max="15113" width="4.7109375" style="65" customWidth="1"/>
    <col min="15114" max="15114" width="5" style="65" customWidth="1"/>
    <col min="15115" max="15115" width="2.28515625" style="65" customWidth="1"/>
    <col min="15116" max="15116" width="26" style="65" customWidth="1"/>
    <col min="15117" max="15117" width="8" style="65" customWidth="1"/>
    <col min="15118" max="15118" width="1" style="65" customWidth="1"/>
    <col min="15119" max="15119" width="6.7109375" style="65" customWidth="1"/>
    <col min="15120" max="15120" width="1" style="65" customWidth="1"/>
    <col min="15121" max="15121" width="6.7109375" style="65" customWidth="1"/>
    <col min="15122" max="15122" width="1" style="65" customWidth="1"/>
    <col min="15123" max="15123" width="6.7109375" style="65" customWidth="1"/>
    <col min="15124" max="15124" width="1" style="65" customWidth="1"/>
    <col min="15125" max="15125" width="6.7109375" style="65" customWidth="1"/>
    <col min="15126" max="15126" width="1" style="65" customWidth="1"/>
    <col min="15127" max="15127" width="6.7109375" style="65" customWidth="1"/>
    <col min="15128" max="15128" width="1" style="65" customWidth="1"/>
    <col min="15129" max="15130" width="6.7109375" style="65" customWidth="1"/>
    <col min="15131" max="15360" width="11.42578125" style="65"/>
    <col min="15361" max="15363" width="0" style="65" hidden="1" customWidth="1"/>
    <col min="15364" max="15364" width="68.7109375" style="65" customWidth="1"/>
    <col min="15365" max="15365" width="12.140625" style="65" customWidth="1"/>
    <col min="15366" max="15366" width="22.85546875" style="65" customWidth="1"/>
    <col min="15367" max="15368" width="11.42578125" style="65"/>
    <col min="15369" max="15369" width="4.7109375" style="65" customWidth="1"/>
    <col min="15370" max="15370" width="5" style="65" customWidth="1"/>
    <col min="15371" max="15371" width="2.28515625" style="65" customWidth="1"/>
    <col min="15372" max="15372" width="26" style="65" customWidth="1"/>
    <col min="15373" max="15373" width="8" style="65" customWidth="1"/>
    <col min="15374" max="15374" width="1" style="65" customWidth="1"/>
    <col min="15375" max="15375" width="6.7109375" style="65" customWidth="1"/>
    <col min="15376" max="15376" width="1" style="65" customWidth="1"/>
    <col min="15377" max="15377" width="6.7109375" style="65" customWidth="1"/>
    <col min="15378" max="15378" width="1" style="65" customWidth="1"/>
    <col min="15379" max="15379" width="6.7109375" style="65" customWidth="1"/>
    <col min="15380" max="15380" width="1" style="65" customWidth="1"/>
    <col min="15381" max="15381" width="6.7109375" style="65" customWidth="1"/>
    <col min="15382" max="15382" width="1" style="65" customWidth="1"/>
    <col min="15383" max="15383" width="6.7109375" style="65" customWidth="1"/>
    <col min="15384" max="15384" width="1" style="65" customWidth="1"/>
    <col min="15385" max="15386" width="6.7109375" style="65" customWidth="1"/>
    <col min="15387" max="15616" width="11.42578125" style="65"/>
    <col min="15617" max="15619" width="0" style="65" hidden="1" customWidth="1"/>
    <col min="15620" max="15620" width="68.7109375" style="65" customWidth="1"/>
    <col min="15621" max="15621" width="12.140625" style="65" customWidth="1"/>
    <col min="15622" max="15622" width="22.85546875" style="65" customWidth="1"/>
    <col min="15623" max="15624" width="11.42578125" style="65"/>
    <col min="15625" max="15625" width="4.7109375" style="65" customWidth="1"/>
    <col min="15626" max="15626" width="5" style="65" customWidth="1"/>
    <col min="15627" max="15627" width="2.28515625" style="65" customWidth="1"/>
    <col min="15628" max="15628" width="26" style="65" customWidth="1"/>
    <col min="15629" max="15629" width="8" style="65" customWidth="1"/>
    <col min="15630" max="15630" width="1" style="65" customWidth="1"/>
    <col min="15631" max="15631" width="6.7109375" style="65" customWidth="1"/>
    <col min="15632" max="15632" width="1" style="65" customWidth="1"/>
    <col min="15633" max="15633" width="6.7109375" style="65" customWidth="1"/>
    <col min="15634" max="15634" width="1" style="65" customWidth="1"/>
    <col min="15635" max="15635" width="6.7109375" style="65" customWidth="1"/>
    <col min="15636" max="15636" width="1" style="65" customWidth="1"/>
    <col min="15637" max="15637" width="6.7109375" style="65" customWidth="1"/>
    <col min="15638" max="15638" width="1" style="65" customWidth="1"/>
    <col min="15639" max="15639" width="6.7109375" style="65" customWidth="1"/>
    <col min="15640" max="15640" width="1" style="65" customWidth="1"/>
    <col min="15641" max="15642" width="6.7109375" style="65" customWidth="1"/>
    <col min="15643" max="15872" width="11.42578125" style="65"/>
    <col min="15873" max="15875" width="0" style="65" hidden="1" customWidth="1"/>
    <col min="15876" max="15876" width="68.7109375" style="65" customWidth="1"/>
    <col min="15877" max="15877" width="12.140625" style="65" customWidth="1"/>
    <col min="15878" max="15878" width="22.85546875" style="65" customWidth="1"/>
    <col min="15879" max="15880" width="11.42578125" style="65"/>
    <col min="15881" max="15881" width="4.7109375" style="65" customWidth="1"/>
    <col min="15882" max="15882" width="5" style="65" customWidth="1"/>
    <col min="15883" max="15883" width="2.28515625" style="65" customWidth="1"/>
    <col min="15884" max="15884" width="26" style="65" customWidth="1"/>
    <col min="15885" max="15885" width="8" style="65" customWidth="1"/>
    <col min="15886" max="15886" width="1" style="65" customWidth="1"/>
    <col min="15887" max="15887" width="6.7109375" style="65" customWidth="1"/>
    <col min="15888" max="15888" width="1" style="65" customWidth="1"/>
    <col min="15889" max="15889" width="6.7109375" style="65" customWidth="1"/>
    <col min="15890" max="15890" width="1" style="65" customWidth="1"/>
    <col min="15891" max="15891" width="6.7109375" style="65" customWidth="1"/>
    <col min="15892" max="15892" width="1" style="65" customWidth="1"/>
    <col min="15893" max="15893" width="6.7109375" style="65" customWidth="1"/>
    <col min="15894" max="15894" width="1" style="65" customWidth="1"/>
    <col min="15895" max="15895" width="6.7109375" style="65" customWidth="1"/>
    <col min="15896" max="15896" width="1" style="65" customWidth="1"/>
    <col min="15897" max="15898" width="6.7109375" style="65" customWidth="1"/>
    <col min="15899" max="16128" width="11.42578125" style="65"/>
    <col min="16129" max="16131" width="0" style="65" hidden="1" customWidth="1"/>
    <col min="16132" max="16132" width="68.7109375" style="65" customWidth="1"/>
    <col min="16133" max="16133" width="12.140625" style="65" customWidth="1"/>
    <col min="16134" max="16134" width="22.85546875" style="65" customWidth="1"/>
    <col min="16135" max="16136" width="11.42578125" style="65"/>
    <col min="16137" max="16137" width="4.7109375" style="65" customWidth="1"/>
    <col min="16138" max="16138" width="5" style="65" customWidth="1"/>
    <col min="16139" max="16139" width="2.28515625" style="65" customWidth="1"/>
    <col min="16140" max="16140" width="26" style="65" customWidth="1"/>
    <col min="16141" max="16141" width="8" style="65" customWidth="1"/>
    <col min="16142" max="16142" width="1" style="65" customWidth="1"/>
    <col min="16143" max="16143" width="6.7109375" style="65" customWidth="1"/>
    <col min="16144" max="16144" width="1" style="65" customWidth="1"/>
    <col min="16145" max="16145" width="6.7109375" style="65" customWidth="1"/>
    <col min="16146" max="16146" width="1" style="65" customWidth="1"/>
    <col min="16147" max="16147" width="6.7109375" style="65" customWidth="1"/>
    <col min="16148" max="16148" width="1" style="65" customWidth="1"/>
    <col min="16149" max="16149" width="6.7109375" style="65" customWidth="1"/>
    <col min="16150" max="16150" width="1" style="65" customWidth="1"/>
    <col min="16151" max="16151" width="6.7109375" style="65" customWidth="1"/>
    <col min="16152" max="16152" width="1" style="65" customWidth="1"/>
    <col min="16153" max="16154" width="6.7109375" style="65" customWidth="1"/>
    <col min="16155" max="16384" width="11.42578125" style="65"/>
  </cols>
  <sheetData>
    <row r="1" spans="1:27" ht="13.5" customHeight="1">
      <c r="F1" s="199"/>
      <c r="G1" s="199"/>
      <c r="H1" s="199"/>
    </row>
    <row r="2" spans="1:27" ht="3.75" customHeight="1">
      <c r="A2" s="71"/>
      <c r="B2" s="71"/>
      <c r="C2" s="238"/>
      <c r="D2" s="71"/>
      <c r="E2" s="343"/>
      <c r="F2" s="240"/>
      <c r="G2" s="199"/>
      <c r="H2" s="199"/>
    </row>
    <row r="3" spans="1:27" ht="12.75" customHeight="1">
      <c r="A3" s="71"/>
      <c r="B3" s="71"/>
      <c r="C3" s="238"/>
      <c r="D3" s="1933" t="s">
        <v>699</v>
      </c>
      <c r="E3" s="1933"/>
      <c r="F3" s="1933"/>
      <c r="G3" s="199"/>
      <c r="H3" s="71"/>
      <c r="I3" s="71"/>
      <c r="J3" s="1813"/>
      <c r="K3" s="1813"/>
      <c r="L3" s="1813"/>
      <c r="M3" s="1813"/>
      <c r="N3" s="1813"/>
      <c r="O3" s="1813"/>
      <c r="P3" s="1813"/>
      <c r="Q3" s="1813"/>
      <c r="R3" s="1813"/>
      <c r="S3" s="1813"/>
      <c r="T3" s="1813"/>
      <c r="U3" s="1813"/>
      <c r="V3" s="1813"/>
      <c r="W3" s="1813"/>
      <c r="X3" s="1813"/>
    </row>
    <row r="4" spans="1:27" s="71" customFormat="1" ht="12.75" customHeight="1">
      <c r="B4" s="204"/>
      <c r="C4" s="241"/>
      <c r="D4" s="1933">
        <v>2015</v>
      </c>
      <c r="E4" s="1933"/>
      <c r="F4" s="1933"/>
      <c r="G4" s="240"/>
      <c r="H4" s="204"/>
      <c r="I4" s="204"/>
      <c r="J4" s="205"/>
      <c r="Z4" s="206"/>
      <c r="AA4" s="206"/>
    </row>
    <row r="5" spans="1:27" s="71" customFormat="1" ht="3" customHeight="1">
      <c r="C5" s="238"/>
      <c r="D5" s="72"/>
      <c r="E5" s="510"/>
      <c r="F5" s="72"/>
      <c r="G5" s="240"/>
      <c r="J5" s="69"/>
    </row>
    <row r="6" spans="1:27" s="71" customFormat="1" ht="12.75" customHeight="1">
      <c r="C6" s="238"/>
      <c r="D6" s="178"/>
      <c r="E6" s="2029" t="s">
        <v>700</v>
      </c>
      <c r="F6" s="1398"/>
      <c r="G6" s="240"/>
      <c r="J6" s="69"/>
    </row>
    <row r="7" spans="1:27" ht="21" customHeight="1">
      <c r="A7" s="71"/>
      <c r="B7" s="606"/>
      <c r="C7" s="1062"/>
      <c r="D7" s="614" t="s">
        <v>701</v>
      </c>
      <c r="E7" s="2030"/>
      <c r="F7" s="252" t="s">
        <v>702</v>
      </c>
      <c r="G7" s="240"/>
      <c r="H7" s="606"/>
    </row>
    <row r="8" spans="1:27" ht="6.75" customHeight="1">
      <c r="A8" s="71"/>
      <c r="B8" s="71"/>
      <c r="C8" s="238"/>
      <c r="D8" s="72"/>
      <c r="E8" s="920"/>
      <c r="F8" s="249"/>
      <c r="G8" s="240"/>
      <c r="H8" s="71"/>
    </row>
    <row r="9" spans="1:27" ht="12" customHeight="1">
      <c r="A9" s="71"/>
      <c r="B9" s="71"/>
      <c r="C9" s="238"/>
      <c r="D9" s="69" t="s">
        <v>703</v>
      </c>
      <c r="E9" s="606">
        <v>1</v>
      </c>
      <c r="F9" s="1399">
        <v>150000</v>
      </c>
      <c r="H9" s="71"/>
    </row>
    <row r="10" spans="1:27" ht="12" customHeight="1">
      <c r="A10" s="71"/>
      <c r="B10" s="71"/>
      <c r="C10" s="238"/>
      <c r="D10" s="69" t="s">
        <v>704</v>
      </c>
      <c r="E10" s="606">
        <v>1</v>
      </c>
      <c r="F10" s="1399">
        <v>1000000</v>
      </c>
      <c r="H10" s="71"/>
    </row>
    <row r="11" spans="1:27" ht="12" customHeight="1">
      <c r="A11" s="71"/>
      <c r="B11" s="71"/>
      <c r="C11" s="238"/>
      <c r="D11" s="69" t="s">
        <v>705</v>
      </c>
      <c r="E11" s="606">
        <v>1</v>
      </c>
      <c r="F11" s="1399">
        <v>925783.02</v>
      </c>
      <c r="H11" s="71"/>
    </row>
    <row r="12" spans="1:27" ht="21.75" customHeight="1">
      <c r="A12" s="71"/>
      <c r="B12" s="71"/>
      <c r="C12" s="238"/>
      <c r="D12" s="1037" t="s">
        <v>706</v>
      </c>
      <c r="E12" s="894">
        <v>2</v>
      </c>
      <c r="F12" s="1400">
        <v>820000</v>
      </c>
      <c r="H12" s="71"/>
    </row>
    <row r="13" spans="1:27" ht="12" customHeight="1">
      <c r="A13" s="71"/>
      <c r="B13" s="71"/>
      <c r="C13" s="238"/>
      <c r="D13" s="69" t="s">
        <v>707</v>
      </c>
      <c r="E13" s="606">
        <v>1</v>
      </c>
      <c r="F13" s="1399">
        <v>350000</v>
      </c>
      <c r="H13" s="71"/>
    </row>
    <row r="14" spans="1:27" ht="12" customHeight="1">
      <c r="A14" s="71"/>
      <c r="B14" s="71"/>
      <c r="C14" s="238"/>
      <c r="D14" s="69" t="s">
        <v>708</v>
      </c>
      <c r="E14" s="606">
        <v>2</v>
      </c>
      <c r="F14" s="1399">
        <v>2519900</v>
      </c>
      <c r="H14" s="71"/>
    </row>
    <row r="15" spans="1:27" ht="12" customHeight="1">
      <c r="A15" s="71"/>
      <c r="B15" s="71"/>
      <c r="C15" s="238"/>
      <c r="D15" s="69" t="s">
        <v>709</v>
      </c>
      <c r="E15" s="606">
        <v>1</v>
      </c>
      <c r="F15" s="1399">
        <v>4169000</v>
      </c>
      <c r="H15" s="71"/>
    </row>
    <row r="16" spans="1:27" ht="12" customHeight="1">
      <c r="A16" s="71"/>
      <c r="B16" s="71"/>
      <c r="C16" s="238"/>
      <c r="D16" s="69" t="s">
        <v>710</v>
      </c>
      <c r="E16" s="606">
        <v>3</v>
      </c>
      <c r="F16" s="1399">
        <v>7095520</v>
      </c>
      <c r="H16" s="71"/>
    </row>
    <row r="17" spans="1:8" ht="12" customHeight="1">
      <c r="A17" s="71"/>
      <c r="B17" s="71"/>
      <c r="C17" s="238"/>
      <c r="D17" s="69" t="s">
        <v>711</v>
      </c>
      <c r="E17" s="606">
        <v>4</v>
      </c>
      <c r="F17" s="1399">
        <v>80000</v>
      </c>
      <c r="H17" s="71"/>
    </row>
    <row r="18" spans="1:8" ht="12" customHeight="1">
      <c r="A18" s="71"/>
      <c r="B18" s="71"/>
      <c r="C18" s="238"/>
      <c r="D18" s="69" t="s">
        <v>712</v>
      </c>
      <c r="E18" s="606">
        <v>1</v>
      </c>
      <c r="F18" s="1399">
        <v>117500</v>
      </c>
      <c r="H18" s="71"/>
    </row>
    <row r="19" spans="1:8" ht="12" customHeight="1">
      <c r="A19" s="71"/>
      <c r="B19" s="71"/>
      <c r="C19" s="238"/>
      <c r="D19" s="69" t="s">
        <v>713</v>
      </c>
      <c r="E19" s="606">
        <v>2</v>
      </c>
      <c r="F19" s="1399">
        <v>346000</v>
      </c>
      <c r="H19" s="71"/>
    </row>
    <row r="20" spans="1:8" ht="12" customHeight="1">
      <c r="A20" s="71"/>
      <c r="B20" s="71"/>
      <c r="C20" s="238"/>
      <c r="D20" s="69" t="s">
        <v>714</v>
      </c>
      <c r="E20" s="606">
        <v>8</v>
      </c>
      <c r="F20" s="1399">
        <v>800000</v>
      </c>
      <c r="H20" s="71"/>
    </row>
    <row r="21" spans="1:8" ht="12" customHeight="1">
      <c r="A21" s="71"/>
      <c r="B21" s="71"/>
      <c r="C21" s="238"/>
      <c r="D21" s="69" t="s">
        <v>715</v>
      </c>
      <c r="E21" s="606">
        <v>1</v>
      </c>
      <c r="F21" s="1399">
        <v>208800</v>
      </c>
      <c r="H21" s="71"/>
    </row>
    <row r="22" spans="1:8" ht="12" customHeight="1">
      <c r="A22" s="71"/>
      <c r="B22" s="71"/>
      <c r="C22" s="238"/>
      <c r="D22" s="69" t="s">
        <v>716</v>
      </c>
      <c r="E22" s="606">
        <v>1</v>
      </c>
      <c r="F22" s="1399">
        <v>4157130</v>
      </c>
      <c r="H22" s="71"/>
    </row>
    <row r="23" spans="1:8" ht="12" customHeight="1">
      <c r="A23" s="71"/>
      <c r="B23" s="71"/>
      <c r="C23" s="238"/>
      <c r="D23" s="69" t="s">
        <v>717</v>
      </c>
      <c r="E23" s="606">
        <v>1</v>
      </c>
      <c r="F23" s="1399">
        <v>30000</v>
      </c>
      <c r="H23" s="71"/>
    </row>
    <row r="24" spans="1:8" ht="12" customHeight="1">
      <c r="A24" s="71"/>
      <c r="B24" s="71"/>
      <c r="C24" s="238"/>
      <c r="D24" s="69" t="s">
        <v>718</v>
      </c>
      <c r="E24" s="606">
        <v>1</v>
      </c>
      <c r="F24" s="1399">
        <v>200000</v>
      </c>
      <c r="H24" s="71"/>
    </row>
    <row r="25" spans="1:8" ht="12" customHeight="1">
      <c r="A25" s="71"/>
      <c r="B25" s="71"/>
      <c r="C25" s="238"/>
      <c r="D25" s="69" t="s">
        <v>719</v>
      </c>
      <c r="E25" s="606">
        <v>9</v>
      </c>
      <c r="F25" s="1399">
        <v>2395535</v>
      </c>
      <c r="H25" s="71"/>
    </row>
    <row r="26" spans="1:8" ht="12" customHeight="1">
      <c r="A26" s="71"/>
      <c r="B26" s="71"/>
      <c r="C26" s="238"/>
      <c r="D26" s="608" t="s">
        <v>720</v>
      </c>
      <c r="E26" s="1401">
        <f>SUM(E9:E25)</f>
        <v>40</v>
      </c>
      <c r="F26" s="1402">
        <f>SUM(F9:F25)</f>
        <v>25365168.02</v>
      </c>
      <c r="G26" s="240"/>
      <c r="H26" s="71"/>
    </row>
    <row r="27" spans="1:8" ht="12" customHeight="1">
      <c r="A27" s="71"/>
      <c r="B27" s="71"/>
      <c r="C27" s="238"/>
      <c r="D27" s="69" t="s">
        <v>721</v>
      </c>
      <c r="E27" s="894">
        <v>308</v>
      </c>
      <c r="F27" s="1403" t="s">
        <v>722</v>
      </c>
      <c r="G27" s="240"/>
      <c r="H27" s="71"/>
    </row>
    <row r="28" spans="1:8" ht="12.95" customHeight="1">
      <c r="A28" s="343"/>
      <c r="B28" s="343"/>
      <c r="C28" s="238"/>
      <c r="D28" s="1401" t="s">
        <v>21</v>
      </c>
      <c r="E28" s="1401">
        <f>SUM(E26:E27)</f>
        <v>348</v>
      </c>
      <c r="F28" s="1404">
        <f>SUM(F26)</f>
        <v>25365168.02</v>
      </c>
      <c r="G28" s="240"/>
      <c r="H28" s="199"/>
    </row>
    <row r="29" spans="1:8" ht="12" customHeight="1">
      <c r="A29" s="71"/>
      <c r="B29" s="71"/>
      <c r="C29" s="238"/>
      <c r="D29" s="890" t="s">
        <v>680</v>
      </c>
      <c r="E29" s="607"/>
      <c r="F29" s="1405"/>
      <c r="G29" s="199"/>
      <c r="H29" s="199"/>
    </row>
    <row r="30" spans="1:8" ht="12" customHeight="1">
      <c r="A30" s="71"/>
      <c r="B30" s="71"/>
      <c r="C30" s="238"/>
      <c r="D30" s="69" t="s">
        <v>723</v>
      </c>
      <c r="E30" s="606"/>
      <c r="F30" s="1406"/>
    </row>
    <row r="31" spans="1:8" ht="9" customHeight="1"/>
    <row r="32" spans="1:8" ht="9" customHeight="1"/>
    <row r="33" ht="9" customHeight="1"/>
    <row r="34" ht="9" customHeight="1"/>
    <row r="35" ht="9" customHeight="1"/>
    <row r="36" ht="9" customHeight="1"/>
    <row r="37" ht="9" customHeight="1"/>
    <row r="38" ht="9" customHeight="1"/>
    <row r="39" ht="9" customHeight="1"/>
    <row r="40" ht="9" customHeight="1"/>
    <row r="41" ht="9" customHeight="1"/>
    <row r="42" ht="9" customHeight="1"/>
    <row r="43" ht="9" customHeight="1"/>
    <row r="44" ht="9" customHeight="1"/>
    <row r="45" ht="9" customHeight="1"/>
    <row r="46" ht="9" customHeight="1"/>
    <row r="47" ht="9" customHeight="1"/>
    <row r="48" ht="9" customHeight="1"/>
    <row r="49" spans="4:6" ht="9" customHeight="1"/>
    <row r="50" spans="4:6" ht="9" customHeight="1"/>
    <row r="51" spans="4:6" ht="9" customHeight="1"/>
    <row r="52" spans="4:6" ht="9" customHeight="1"/>
    <row r="53" spans="4:6" ht="9" customHeight="1"/>
    <row r="54" spans="4:6" ht="9" customHeight="1"/>
    <row r="55" spans="4:6" ht="9" customHeight="1"/>
    <row r="56" spans="4:6" ht="9" customHeight="1"/>
    <row r="57" spans="4:6" ht="9" customHeight="1"/>
    <row r="58" spans="4:6" ht="9" customHeight="1"/>
    <row r="59" spans="4:6" ht="9" customHeight="1"/>
    <row r="60" spans="4:6" ht="9" customHeight="1"/>
    <row r="61" spans="4:6" ht="9" customHeight="1"/>
    <row r="62" spans="4:6" ht="9" customHeight="1">
      <c r="D62" s="69"/>
      <c r="E62" s="606"/>
      <c r="F62" s="282"/>
    </row>
    <row r="63" spans="4:6" ht="9" customHeight="1"/>
    <row r="64" spans="4:6" ht="9" customHeight="1"/>
    <row r="65" ht="9" customHeight="1"/>
    <row r="66" ht="9" customHeight="1"/>
    <row r="67" ht="9" customHeight="1"/>
    <row r="68" ht="9" customHeight="1"/>
    <row r="69" ht="9" customHeight="1"/>
    <row r="70" ht="9" customHeight="1"/>
    <row r="71" ht="9" customHeight="1"/>
    <row r="72" ht="9" customHeight="1"/>
    <row r="73" ht="9" customHeight="1"/>
    <row r="74" ht="9" customHeight="1"/>
    <row r="75" ht="9" customHeight="1"/>
    <row r="76" ht="9" customHeight="1"/>
    <row r="77" ht="9" customHeight="1"/>
    <row r="78" ht="9" customHeight="1"/>
    <row r="79" ht="9" customHeight="1"/>
    <row r="8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ht="9" customHeight="1"/>
    <row r="146" ht="9" customHeight="1"/>
    <row r="147" ht="9" customHeight="1"/>
    <row r="148" ht="9" customHeight="1"/>
    <row r="149" ht="9" customHeight="1"/>
    <row r="150" ht="9" customHeight="1"/>
    <row r="151" ht="9" customHeight="1"/>
    <row r="152" ht="9" customHeight="1"/>
    <row r="153" ht="9" customHeight="1"/>
    <row r="154" ht="9" customHeight="1"/>
    <row r="155" ht="9" customHeight="1"/>
    <row r="156" ht="9" customHeight="1"/>
    <row r="157" ht="9" customHeight="1"/>
    <row r="158" ht="9" customHeight="1"/>
    <row r="159" ht="9" customHeight="1"/>
    <row r="16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sheetData>
  <mergeCells count="4">
    <mergeCell ref="D3:F3"/>
    <mergeCell ref="J3:X3"/>
    <mergeCell ref="D4:F4"/>
    <mergeCell ref="E6:E7"/>
  </mergeCell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T35"/>
  <sheetViews>
    <sheetView workbookViewId="0">
      <selection activeCell="N28" sqref="N28"/>
    </sheetView>
  </sheetViews>
  <sheetFormatPr baseColWidth="10" defaultRowHeight="15"/>
  <cols>
    <col min="1" max="1" width="3.140625" customWidth="1"/>
    <col min="2" max="2" width="7.28515625" customWidth="1"/>
    <col min="3" max="5" width="3.28515625" customWidth="1"/>
    <col min="6" max="7" width="7.140625" customWidth="1"/>
    <col min="8" max="8" width="2" customWidth="1"/>
    <col min="9" max="10" width="7.140625" customWidth="1"/>
    <col min="11" max="12" width="5.5703125" customWidth="1"/>
    <col min="13" max="13" width="8.7109375" customWidth="1"/>
    <col min="15" max="15" width="15.7109375" bestFit="1" customWidth="1"/>
    <col min="16" max="16" width="14.28515625" bestFit="1" customWidth="1"/>
  </cols>
  <sheetData>
    <row r="3" spans="1:20">
      <c r="A3" s="1813" t="s">
        <v>733</v>
      </c>
      <c r="B3" s="1813"/>
      <c r="C3" s="1813"/>
      <c r="D3" s="1813"/>
      <c r="E3" s="1813"/>
      <c r="F3" s="1813"/>
      <c r="G3" s="1813"/>
      <c r="H3" s="1813"/>
      <c r="I3" s="1813"/>
      <c r="J3" s="1813"/>
      <c r="K3" s="1813"/>
      <c r="L3" s="1813"/>
      <c r="M3" s="1813"/>
    </row>
    <row r="4" spans="1:20">
      <c r="A4" s="1813">
        <v>2015</v>
      </c>
      <c r="B4" s="1813"/>
      <c r="C4" s="1813"/>
      <c r="D4" s="1813"/>
      <c r="E4" s="1813"/>
      <c r="F4" s="1813"/>
      <c r="G4" s="1813"/>
      <c r="H4" s="1813"/>
      <c r="I4" s="1813"/>
      <c r="J4" s="1813"/>
      <c r="K4" s="1813"/>
      <c r="L4" s="1813"/>
      <c r="M4" s="1813"/>
    </row>
    <row r="5" spans="1:20">
      <c r="A5" s="205"/>
      <c r="B5" s="67"/>
      <c r="C5" s="67"/>
      <c r="D5" s="67"/>
      <c r="E5" s="67"/>
      <c r="F5" s="67"/>
      <c r="G5" s="67"/>
      <c r="H5" s="67"/>
      <c r="I5" s="67"/>
      <c r="J5" s="67"/>
      <c r="K5" s="67"/>
      <c r="L5" s="67"/>
      <c r="M5" s="67"/>
    </row>
    <row r="6" spans="1:20">
      <c r="A6" s="1413"/>
      <c r="B6" s="1413"/>
      <c r="C6" s="1414"/>
      <c r="D6" s="1415"/>
      <c r="E6" s="1415"/>
      <c r="F6" s="1415"/>
      <c r="G6" s="1415"/>
      <c r="H6" s="1416"/>
      <c r="I6" s="1416"/>
      <c r="J6" s="1416"/>
      <c r="K6" s="1416"/>
      <c r="L6" s="1416"/>
      <c r="M6" s="1416"/>
      <c r="N6" s="1417"/>
    </row>
    <row r="7" spans="1:20">
      <c r="A7" s="614"/>
      <c r="B7" s="614" t="s">
        <v>734</v>
      </c>
      <c r="C7" s="614"/>
      <c r="D7" s="614"/>
      <c r="E7" s="2037" t="s">
        <v>735</v>
      </c>
      <c r="F7" s="2037"/>
      <c r="G7" s="2037"/>
      <c r="H7" s="2037" t="s">
        <v>736</v>
      </c>
      <c r="I7" s="2037"/>
      <c r="J7" s="2037"/>
      <c r="K7" s="2037" t="s">
        <v>21</v>
      </c>
      <c r="L7" s="2037"/>
      <c r="M7" s="2037"/>
      <c r="N7" s="1417"/>
    </row>
    <row r="8" spans="1:20">
      <c r="A8" s="72"/>
      <c r="B8" s="72"/>
      <c r="C8" s="1418"/>
      <c r="D8" s="1418"/>
      <c r="E8" s="1418"/>
      <c r="F8" s="1418"/>
      <c r="G8" s="1418"/>
      <c r="H8" s="510"/>
      <c r="I8" s="1418"/>
      <c r="J8" s="1418"/>
      <c r="K8" s="1418"/>
      <c r="L8" s="1418"/>
      <c r="M8" s="1418"/>
      <c r="N8" s="1417"/>
    </row>
    <row r="9" spans="1:20">
      <c r="A9" s="69"/>
      <c r="B9" s="69"/>
      <c r="C9" s="161"/>
      <c r="D9" s="161"/>
      <c r="E9" s="161"/>
      <c r="F9" s="161"/>
      <c r="G9" s="161"/>
      <c r="H9" s="606"/>
      <c r="I9" s="161"/>
      <c r="J9" s="161"/>
      <c r="K9" s="161"/>
      <c r="L9" s="161"/>
      <c r="M9" s="161"/>
      <c r="N9" s="1417"/>
    </row>
    <row r="10" spans="1:20">
      <c r="A10" s="69"/>
      <c r="B10" s="69" t="s">
        <v>737</v>
      </c>
      <c r="C10" s="161"/>
      <c r="D10" s="1419"/>
      <c r="E10" s="2033">
        <v>912349609</v>
      </c>
      <c r="F10" s="2033"/>
      <c r="G10" s="2033"/>
      <c r="H10" s="2033">
        <v>305481094</v>
      </c>
      <c r="I10" s="2033"/>
      <c r="J10" s="2033"/>
      <c r="K10" s="2034">
        <f>SUM(E10:J10)</f>
        <v>1217830703</v>
      </c>
      <c r="L10" s="2034"/>
      <c r="M10" s="2034"/>
      <c r="N10" s="1417"/>
      <c r="O10" s="614" t="s">
        <v>735</v>
      </c>
      <c r="P10" s="614" t="s">
        <v>736</v>
      </c>
      <c r="Q10" s="614"/>
      <c r="R10" s="614"/>
      <c r="S10" s="614"/>
      <c r="T10" s="614"/>
    </row>
    <row r="11" spans="1:20">
      <c r="A11" s="69"/>
      <c r="B11" s="69"/>
      <c r="C11" s="161"/>
      <c r="D11" s="1420"/>
      <c r="E11" s="1421"/>
      <c r="F11" s="1421"/>
      <c r="G11" s="1422"/>
      <c r="H11" s="1421"/>
      <c r="I11" s="1421"/>
      <c r="J11" s="1421"/>
      <c r="K11" s="2031"/>
      <c r="L11" s="2031"/>
      <c r="M11" s="2031"/>
      <c r="N11" s="1417"/>
      <c r="O11" s="1423">
        <v>1012982557</v>
      </c>
      <c r="P11" s="1423">
        <v>306192553</v>
      </c>
      <c r="Q11" s="1423"/>
    </row>
    <row r="12" spans="1:20">
      <c r="A12" s="69"/>
      <c r="B12" s="69" t="s">
        <v>738</v>
      </c>
      <c r="C12" s="161"/>
      <c r="D12" s="1419"/>
      <c r="E12" s="2032">
        <v>100632948</v>
      </c>
      <c r="F12" s="2032"/>
      <c r="G12" s="2032"/>
      <c r="H12" s="2033">
        <v>711459</v>
      </c>
      <c r="I12" s="2033"/>
      <c r="J12" s="2033"/>
      <c r="K12" s="2034">
        <f t="shared" ref="K12:K14" si="0">SUM(E12:J12)</f>
        <v>101344407</v>
      </c>
      <c r="L12" s="2034"/>
      <c r="M12" s="2034"/>
      <c r="N12" s="1417"/>
    </row>
    <row r="13" spans="1:20">
      <c r="A13" s="69"/>
      <c r="B13" s="69"/>
      <c r="C13" s="161"/>
      <c r="D13" s="1420"/>
      <c r="E13" s="1421"/>
      <c r="F13" s="1421"/>
      <c r="G13" s="1422"/>
      <c r="H13" s="1421"/>
      <c r="I13" s="1421"/>
      <c r="J13" s="1421"/>
      <c r="K13" s="2031"/>
      <c r="L13" s="2031"/>
      <c r="M13" s="2031"/>
      <c r="N13" s="1417"/>
    </row>
    <row r="14" spans="1:20">
      <c r="A14" s="1401"/>
      <c r="B14" s="2022" t="s">
        <v>21</v>
      </c>
      <c r="C14" s="2022"/>
      <c r="D14" s="2022"/>
      <c r="E14" s="2035">
        <f>SUM(E10:G13)</f>
        <v>1012982557</v>
      </c>
      <c r="F14" s="2035"/>
      <c r="G14" s="2035"/>
      <c r="H14" s="2035">
        <f>SUM(H10:J12)</f>
        <v>306192553</v>
      </c>
      <c r="I14" s="2035"/>
      <c r="J14" s="2035"/>
      <c r="K14" s="2036">
        <f t="shared" si="0"/>
        <v>1319175110</v>
      </c>
      <c r="L14" s="2036"/>
      <c r="M14" s="2036"/>
      <c r="N14" s="1417"/>
    </row>
    <row r="15" spans="1:20">
      <c r="A15" s="69" t="s">
        <v>739</v>
      </c>
      <c r="B15" s="1425"/>
      <c r="C15" s="1426"/>
      <c r="D15" s="1427"/>
      <c r="E15" s="1427"/>
      <c r="F15" s="1427"/>
      <c r="G15" s="1428"/>
      <c r="H15" s="1427"/>
      <c r="I15" s="1427"/>
      <c r="J15" s="1427"/>
      <c r="K15" s="1427"/>
      <c r="L15" s="1427"/>
      <c r="M15" s="1427"/>
    </row>
    <row r="16" spans="1:20">
      <c r="A16" s="65"/>
      <c r="B16" s="65"/>
      <c r="C16" s="65"/>
      <c r="D16" s="65"/>
      <c r="E16" s="65"/>
      <c r="F16" s="65"/>
      <c r="G16" s="65"/>
      <c r="H16" s="65"/>
      <c r="I16" s="65"/>
      <c r="J16" s="65"/>
      <c r="K16" s="65"/>
      <c r="L16" s="65"/>
      <c r="M16" s="65"/>
    </row>
    <row r="17" spans="1:13">
      <c r="A17" s="1426"/>
      <c r="B17" s="1425"/>
      <c r="C17" s="1429"/>
      <c r="D17" s="1429"/>
      <c r="E17" s="1429"/>
      <c r="F17" s="1429"/>
      <c r="G17" s="1429"/>
      <c r="H17" s="1429"/>
      <c r="I17" s="1429"/>
      <c r="J17" s="1429"/>
      <c r="K17" s="1429"/>
      <c r="L17" s="1429"/>
      <c r="M17" s="1429"/>
    </row>
    <row r="18" spans="1:13" ht="15.75">
      <c r="A18" s="1430"/>
      <c r="B18" s="1425"/>
      <c r="C18" s="1429"/>
      <c r="D18" s="1429"/>
      <c r="E18" s="1429"/>
      <c r="F18" s="1429"/>
      <c r="G18" s="1429"/>
      <c r="H18" s="1429"/>
      <c r="I18" s="1429"/>
      <c r="J18" s="1429"/>
      <c r="K18" s="1429"/>
      <c r="L18" s="1429"/>
      <c r="M18" s="1429"/>
    </row>
    <row r="19" spans="1:13" ht="15.75">
      <c r="A19" s="1430"/>
      <c r="B19" s="1425"/>
      <c r="C19" s="1426"/>
      <c r="D19" s="1428"/>
      <c r="E19" s="1428" t="s">
        <v>171</v>
      </c>
      <c r="F19" s="1428"/>
      <c r="G19" s="1428"/>
      <c r="H19" s="1428"/>
      <c r="I19" s="1428"/>
      <c r="J19" s="1428"/>
      <c r="K19" s="1428"/>
      <c r="L19" s="1428"/>
      <c r="M19" s="1428"/>
    </row>
    <row r="20" spans="1:13">
      <c r="A20" s="1426"/>
      <c r="B20" s="1425"/>
      <c r="C20" s="1428"/>
      <c r="D20" s="1428"/>
      <c r="E20" s="1428"/>
      <c r="F20" s="1428"/>
      <c r="G20" s="1428"/>
      <c r="H20" s="1428"/>
      <c r="I20" s="1428"/>
      <c r="J20" s="1428"/>
      <c r="K20" s="1428"/>
      <c r="L20" s="1428"/>
      <c r="M20" s="1428"/>
    </row>
    <row r="21" spans="1:13" ht="15.75">
      <c r="A21" s="1431"/>
      <c r="B21" s="1425"/>
      <c r="C21" s="1426"/>
      <c r="D21" s="1427"/>
      <c r="E21" s="1427"/>
      <c r="F21" s="1427"/>
      <c r="G21" s="1428"/>
      <c r="H21" s="1427"/>
      <c r="I21" s="1427"/>
      <c r="J21" s="1427"/>
      <c r="K21" s="1427"/>
      <c r="L21" s="1427"/>
      <c r="M21" s="1427"/>
    </row>
    <row r="22" spans="1:13" ht="15.75">
      <c r="A22" s="1430"/>
      <c r="B22" s="1425"/>
      <c r="C22" s="1426"/>
      <c r="D22" s="1427"/>
      <c r="E22" s="1427"/>
      <c r="F22" s="1427"/>
      <c r="G22" s="1428"/>
      <c r="H22" s="1427"/>
      <c r="I22" s="1427"/>
      <c r="J22" s="1427"/>
      <c r="K22" s="1427"/>
      <c r="L22" s="1427"/>
      <c r="M22" s="1427"/>
    </row>
    <row r="23" spans="1:13" ht="15.75">
      <c r="A23" s="1430"/>
      <c r="B23" s="1425"/>
      <c r="C23" s="1429"/>
      <c r="D23" s="1429"/>
      <c r="E23" s="1429"/>
      <c r="F23" s="1429"/>
      <c r="G23" s="1429"/>
      <c r="H23" s="1429"/>
      <c r="I23" s="1429"/>
      <c r="J23" s="1429"/>
      <c r="K23" s="1429"/>
      <c r="L23" s="1429"/>
      <c r="M23" s="1429"/>
    </row>
    <row r="24" spans="1:13" ht="15.75">
      <c r="A24" s="1430"/>
      <c r="B24" s="1425"/>
      <c r="C24" s="1426"/>
      <c r="D24" s="1427"/>
      <c r="E24" s="1427"/>
      <c r="F24" s="1427"/>
      <c r="G24" s="1428"/>
      <c r="H24" s="1427"/>
      <c r="I24" s="1427"/>
      <c r="J24" s="1427"/>
      <c r="K24" s="1427"/>
      <c r="L24" s="1427"/>
      <c r="M24" s="1427"/>
    </row>
    <row r="25" spans="1:13" ht="15.75">
      <c r="A25" s="1430"/>
      <c r="B25" s="1425"/>
      <c r="C25" s="1426"/>
      <c r="D25" s="1428"/>
      <c r="E25" s="1428"/>
      <c r="F25" s="1428"/>
      <c r="G25" s="1428"/>
      <c r="H25" s="1428"/>
      <c r="I25" s="1428"/>
      <c r="J25" s="1428"/>
      <c r="K25" s="1428"/>
      <c r="L25" s="1428"/>
      <c r="M25" s="1428"/>
    </row>
    <row r="26" spans="1:13">
      <c r="A26" s="1426"/>
      <c r="B26" s="1425"/>
      <c r="C26" s="1428"/>
      <c r="D26" s="1428"/>
      <c r="E26" s="1428"/>
      <c r="F26" s="1428"/>
      <c r="G26" s="1428"/>
      <c r="H26" s="1428"/>
      <c r="I26" s="1428"/>
      <c r="J26" s="1428"/>
      <c r="K26" s="1428"/>
      <c r="L26" s="1428"/>
      <c r="M26" s="1428"/>
    </row>
    <row r="27" spans="1:13" ht="15.75">
      <c r="A27" s="1430"/>
      <c r="B27" s="1425"/>
      <c r="C27" s="1426"/>
      <c r="D27" s="1428"/>
      <c r="E27" s="1428"/>
      <c r="F27" s="1428"/>
      <c r="G27" s="1428"/>
      <c r="H27" s="1428"/>
      <c r="I27" s="1428"/>
      <c r="J27" s="1428"/>
      <c r="K27" s="1428"/>
      <c r="L27" s="1428"/>
      <c r="M27" s="1428"/>
    </row>
    <row r="28" spans="1:13" ht="15.75">
      <c r="A28" s="1430"/>
      <c r="B28" s="1425"/>
      <c r="C28" s="1426"/>
      <c r="D28" s="1428"/>
      <c r="E28" s="1428"/>
      <c r="F28" s="1428"/>
      <c r="G28" s="1428"/>
      <c r="H28" s="1428"/>
      <c r="I28" s="1428"/>
      <c r="J28" s="1428"/>
      <c r="K28" s="1428"/>
      <c r="L28" s="1428"/>
      <c r="M28" s="1428"/>
    </row>
    <row r="29" spans="1:13">
      <c r="A29" s="1426"/>
      <c r="B29" s="1425"/>
      <c r="C29" s="1428"/>
      <c r="D29" s="1428"/>
      <c r="E29" s="1428"/>
      <c r="F29" s="1428"/>
      <c r="G29" s="1428"/>
      <c r="H29" s="1428"/>
      <c r="I29" s="1428"/>
      <c r="J29" s="1428"/>
      <c r="K29" s="1428"/>
      <c r="L29" s="1428"/>
      <c r="M29" s="1428"/>
    </row>
    <row r="30" spans="1:13" ht="15.75">
      <c r="A30" s="1430"/>
      <c r="B30" s="1425"/>
      <c r="C30" s="1426"/>
      <c r="D30" s="1427"/>
      <c r="E30" s="1427"/>
      <c r="F30" s="1427"/>
      <c r="G30" s="1428"/>
      <c r="H30" s="1427"/>
      <c r="I30" s="1427"/>
      <c r="J30" s="1427"/>
      <c r="K30" s="1427"/>
      <c r="L30" s="1427"/>
      <c r="M30" s="1427"/>
    </row>
    <row r="31" spans="1:13" ht="15.75">
      <c r="A31" s="1430"/>
      <c r="B31" s="1425"/>
      <c r="C31" s="1426"/>
      <c r="D31" s="1427"/>
      <c r="E31" s="1427"/>
      <c r="F31" s="1427"/>
      <c r="G31" s="1428"/>
      <c r="H31" s="1427"/>
      <c r="I31" s="1427"/>
      <c r="J31" s="1427"/>
      <c r="K31" s="1427"/>
      <c r="L31" s="1427"/>
      <c r="M31" s="1427"/>
    </row>
    <row r="32" spans="1:13">
      <c r="A32" s="69"/>
      <c r="B32" s="1425"/>
      <c r="C32" s="1426"/>
      <c r="D32" s="1427"/>
      <c r="E32" s="1427"/>
      <c r="F32" s="1427"/>
      <c r="G32" s="1428"/>
      <c r="H32" s="1427"/>
      <c r="I32" s="1427"/>
      <c r="J32" s="1427"/>
      <c r="K32" s="1427"/>
      <c r="L32" s="1427"/>
      <c r="M32" s="1427"/>
    </row>
    <row r="33" spans="1:13">
      <c r="B33" s="1432"/>
      <c r="C33" s="1426"/>
      <c r="D33" s="1427"/>
      <c r="E33" s="1427"/>
      <c r="F33" s="1427"/>
      <c r="G33" s="1428"/>
      <c r="H33" s="1427"/>
      <c r="I33" s="1427"/>
      <c r="J33" s="1427"/>
      <c r="K33" s="1427"/>
      <c r="L33" s="1427"/>
      <c r="M33" s="1427"/>
    </row>
    <row r="34" spans="1:13" ht="15.75">
      <c r="A34" s="1430"/>
      <c r="B34" s="1425"/>
      <c r="C34" s="1426"/>
      <c r="D34" s="1427"/>
      <c r="E34" s="1427"/>
      <c r="F34" s="1427"/>
      <c r="G34" s="1428"/>
      <c r="H34" s="1427"/>
      <c r="I34" s="1427"/>
      <c r="J34" s="1427"/>
      <c r="K34" s="1427"/>
      <c r="L34" s="1427"/>
      <c r="M34" s="1427"/>
    </row>
    <row r="35" spans="1:13" ht="15.75">
      <c r="A35" s="1430"/>
      <c r="B35" s="1425"/>
      <c r="C35" s="1426"/>
      <c r="D35" s="1427"/>
      <c r="E35" s="1427"/>
      <c r="F35" s="1427"/>
      <c r="G35" s="1428"/>
      <c r="H35" s="1427"/>
      <c r="I35" s="1427"/>
      <c r="J35" s="1427"/>
      <c r="K35" s="1427"/>
      <c r="L35" s="1427"/>
      <c r="M35" s="1427"/>
    </row>
  </sheetData>
  <mergeCells count="17">
    <mergeCell ref="B14:D14"/>
    <mergeCell ref="E14:G14"/>
    <mergeCell ref="H14:J14"/>
    <mergeCell ref="K14:M14"/>
    <mergeCell ref="A3:M3"/>
    <mergeCell ref="A4:M4"/>
    <mergeCell ref="E7:G7"/>
    <mergeCell ref="H7:J7"/>
    <mergeCell ref="K7:M7"/>
    <mergeCell ref="E10:G10"/>
    <mergeCell ref="H10:J10"/>
    <mergeCell ref="K10:M10"/>
    <mergeCell ref="K11:M11"/>
    <mergeCell ref="E12:G12"/>
    <mergeCell ref="H12:J12"/>
    <mergeCell ref="K12:M12"/>
    <mergeCell ref="K13:M13"/>
  </mergeCells>
  <pageMargins left="0.7" right="0.7" top="0.75" bottom="0.75" header="0.3" footer="0.3"/>
  <drawing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T153"/>
  <sheetViews>
    <sheetView workbookViewId="0">
      <selection activeCell="B16" sqref="B16"/>
    </sheetView>
  </sheetViews>
  <sheetFormatPr baseColWidth="10" defaultRowHeight="12.75"/>
  <cols>
    <col min="1" max="1" width="7.85546875" style="2" customWidth="1"/>
    <col min="2" max="2" width="55.42578125" style="2" customWidth="1"/>
    <col min="3" max="3" width="6.7109375" style="2" customWidth="1"/>
    <col min="4" max="4" width="2.28515625" style="1527" customWidth="1"/>
    <col min="5" max="5" width="16.7109375" style="1528" customWidth="1"/>
    <col min="6" max="6" width="19.85546875" style="2" customWidth="1"/>
    <col min="7" max="7" width="10.85546875" style="2" bestFit="1" customWidth="1"/>
    <col min="8" max="8" width="3.28515625" style="2" hidden="1" customWidth="1"/>
    <col min="9" max="9" width="0.7109375" style="2" customWidth="1"/>
    <col min="10" max="10" width="2.85546875" style="2" customWidth="1"/>
    <col min="11" max="11" width="1.140625" style="1387" customWidth="1"/>
    <col min="12" max="12" width="13" style="65" customWidth="1"/>
    <col min="13" max="13" width="1" style="65" customWidth="1"/>
    <col min="14" max="14" width="2.7109375" style="65" customWidth="1"/>
    <col min="15" max="15" width="5.28515625" style="65" customWidth="1"/>
    <col min="16" max="16" width="14.7109375" style="65" bestFit="1" customWidth="1"/>
    <col min="17" max="256" width="11.42578125" style="65"/>
    <col min="257" max="257" width="7.85546875" style="65" customWidth="1"/>
    <col min="258" max="258" width="55.42578125" style="65" customWidth="1"/>
    <col min="259" max="259" width="6.7109375" style="65" customWidth="1"/>
    <col min="260" max="260" width="2.28515625" style="65" customWidth="1"/>
    <col min="261" max="261" width="16.7109375" style="65" customWidth="1"/>
    <col min="262" max="262" width="19.85546875" style="65" customWidth="1"/>
    <col min="263" max="263" width="10.85546875" style="65" bestFit="1" customWidth="1"/>
    <col min="264" max="264" width="0" style="65" hidden="1" customWidth="1"/>
    <col min="265" max="265" width="0.7109375" style="65" customWidth="1"/>
    <col min="266" max="266" width="2.85546875" style="65" customWidth="1"/>
    <col min="267" max="267" width="1.140625" style="65" customWidth="1"/>
    <col min="268" max="268" width="13" style="65" customWidth="1"/>
    <col min="269" max="269" width="1" style="65" customWidth="1"/>
    <col min="270" max="270" width="2.7109375" style="65" customWidth="1"/>
    <col min="271" max="271" width="5.28515625" style="65" customWidth="1"/>
    <col min="272" max="272" width="14.7109375" style="65" bestFit="1" customWidth="1"/>
    <col min="273" max="512" width="11.42578125" style="65"/>
    <col min="513" max="513" width="7.85546875" style="65" customWidth="1"/>
    <col min="514" max="514" width="55.42578125" style="65" customWidth="1"/>
    <col min="515" max="515" width="6.7109375" style="65" customWidth="1"/>
    <col min="516" max="516" width="2.28515625" style="65" customWidth="1"/>
    <col min="517" max="517" width="16.7109375" style="65" customWidth="1"/>
    <col min="518" max="518" width="19.85546875" style="65" customWidth="1"/>
    <col min="519" max="519" width="10.85546875" style="65" bestFit="1" customWidth="1"/>
    <col min="520" max="520" width="0" style="65" hidden="1" customWidth="1"/>
    <col min="521" max="521" width="0.7109375" style="65" customWidth="1"/>
    <col min="522" max="522" width="2.85546875" style="65" customWidth="1"/>
    <col min="523" max="523" width="1.140625" style="65" customWidth="1"/>
    <col min="524" max="524" width="13" style="65" customWidth="1"/>
    <col min="525" max="525" width="1" style="65" customWidth="1"/>
    <col min="526" max="526" width="2.7109375" style="65" customWidth="1"/>
    <col min="527" max="527" width="5.28515625" style="65" customWidth="1"/>
    <col min="528" max="528" width="14.7109375" style="65" bestFit="1" customWidth="1"/>
    <col min="529" max="768" width="11.42578125" style="65"/>
    <col min="769" max="769" width="7.85546875" style="65" customWidth="1"/>
    <col min="770" max="770" width="55.42578125" style="65" customWidth="1"/>
    <col min="771" max="771" width="6.7109375" style="65" customWidth="1"/>
    <col min="772" max="772" width="2.28515625" style="65" customWidth="1"/>
    <col min="773" max="773" width="16.7109375" style="65" customWidth="1"/>
    <col min="774" max="774" width="19.85546875" style="65" customWidth="1"/>
    <col min="775" max="775" width="10.85546875" style="65" bestFit="1" customWidth="1"/>
    <col min="776" max="776" width="0" style="65" hidden="1" customWidth="1"/>
    <col min="777" max="777" width="0.7109375" style="65" customWidth="1"/>
    <col min="778" max="778" width="2.85546875" style="65" customWidth="1"/>
    <col min="779" max="779" width="1.140625" style="65" customWidth="1"/>
    <col min="780" max="780" width="13" style="65" customWidth="1"/>
    <col min="781" max="781" width="1" style="65" customWidth="1"/>
    <col min="782" max="782" width="2.7109375" style="65" customWidth="1"/>
    <col min="783" max="783" width="5.28515625" style="65" customWidth="1"/>
    <col min="784" max="784" width="14.7109375" style="65" bestFit="1" customWidth="1"/>
    <col min="785" max="1024" width="11.42578125" style="65"/>
    <col min="1025" max="1025" width="7.85546875" style="65" customWidth="1"/>
    <col min="1026" max="1026" width="55.42578125" style="65" customWidth="1"/>
    <col min="1027" max="1027" width="6.7109375" style="65" customWidth="1"/>
    <col min="1028" max="1028" width="2.28515625" style="65" customWidth="1"/>
    <col min="1029" max="1029" width="16.7109375" style="65" customWidth="1"/>
    <col min="1030" max="1030" width="19.85546875" style="65" customWidth="1"/>
    <col min="1031" max="1031" width="10.85546875" style="65" bestFit="1" customWidth="1"/>
    <col min="1032" max="1032" width="0" style="65" hidden="1" customWidth="1"/>
    <col min="1033" max="1033" width="0.7109375" style="65" customWidth="1"/>
    <col min="1034" max="1034" width="2.85546875" style="65" customWidth="1"/>
    <col min="1035" max="1035" width="1.140625" style="65" customWidth="1"/>
    <col min="1036" max="1036" width="13" style="65" customWidth="1"/>
    <col min="1037" max="1037" width="1" style="65" customWidth="1"/>
    <col min="1038" max="1038" width="2.7109375" style="65" customWidth="1"/>
    <col min="1039" max="1039" width="5.28515625" style="65" customWidth="1"/>
    <col min="1040" max="1040" width="14.7109375" style="65" bestFit="1" customWidth="1"/>
    <col min="1041" max="1280" width="11.42578125" style="65"/>
    <col min="1281" max="1281" width="7.85546875" style="65" customWidth="1"/>
    <col min="1282" max="1282" width="55.42578125" style="65" customWidth="1"/>
    <col min="1283" max="1283" width="6.7109375" style="65" customWidth="1"/>
    <col min="1284" max="1284" width="2.28515625" style="65" customWidth="1"/>
    <col min="1285" max="1285" width="16.7109375" style="65" customWidth="1"/>
    <col min="1286" max="1286" width="19.85546875" style="65" customWidth="1"/>
    <col min="1287" max="1287" width="10.85546875" style="65" bestFit="1" customWidth="1"/>
    <col min="1288" max="1288" width="0" style="65" hidden="1" customWidth="1"/>
    <col min="1289" max="1289" width="0.7109375" style="65" customWidth="1"/>
    <col min="1290" max="1290" width="2.85546875" style="65" customWidth="1"/>
    <col min="1291" max="1291" width="1.140625" style="65" customWidth="1"/>
    <col min="1292" max="1292" width="13" style="65" customWidth="1"/>
    <col min="1293" max="1293" width="1" style="65" customWidth="1"/>
    <col min="1294" max="1294" width="2.7109375" style="65" customWidth="1"/>
    <col min="1295" max="1295" width="5.28515625" style="65" customWidth="1"/>
    <col min="1296" max="1296" width="14.7109375" style="65" bestFit="1" customWidth="1"/>
    <col min="1297" max="1536" width="11.42578125" style="65"/>
    <col min="1537" max="1537" width="7.85546875" style="65" customWidth="1"/>
    <col min="1538" max="1538" width="55.42578125" style="65" customWidth="1"/>
    <col min="1539" max="1539" width="6.7109375" style="65" customWidth="1"/>
    <col min="1540" max="1540" width="2.28515625" style="65" customWidth="1"/>
    <col min="1541" max="1541" width="16.7109375" style="65" customWidth="1"/>
    <col min="1542" max="1542" width="19.85546875" style="65" customWidth="1"/>
    <col min="1543" max="1543" width="10.85546875" style="65" bestFit="1" customWidth="1"/>
    <col min="1544" max="1544" width="0" style="65" hidden="1" customWidth="1"/>
    <col min="1545" max="1545" width="0.7109375" style="65" customWidth="1"/>
    <col min="1546" max="1546" width="2.85546875" style="65" customWidth="1"/>
    <col min="1547" max="1547" width="1.140625" style="65" customWidth="1"/>
    <col min="1548" max="1548" width="13" style="65" customWidth="1"/>
    <col min="1549" max="1549" width="1" style="65" customWidth="1"/>
    <col min="1550" max="1550" width="2.7109375" style="65" customWidth="1"/>
    <col min="1551" max="1551" width="5.28515625" style="65" customWidth="1"/>
    <col min="1552" max="1552" width="14.7109375" style="65" bestFit="1" customWidth="1"/>
    <col min="1553" max="1792" width="11.42578125" style="65"/>
    <col min="1793" max="1793" width="7.85546875" style="65" customWidth="1"/>
    <col min="1794" max="1794" width="55.42578125" style="65" customWidth="1"/>
    <col min="1795" max="1795" width="6.7109375" style="65" customWidth="1"/>
    <col min="1796" max="1796" width="2.28515625" style="65" customWidth="1"/>
    <col min="1797" max="1797" width="16.7109375" style="65" customWidth="1"/>
    <col min="1798" max="1798" width="19.85546875" style="65" customWidth="1"/>
    <col min="1799" max="1799" width="10.85546875" style="65" bestFit="1" customWidth="1"/>
    <col min="1800" max="1800" width="0" style="65" hidden="1" customWidth="1"/>
    <col min="1801" max="1801" width="0.7109375" style="65" customWidth="1"/>
    <col min="1802" max="1802" width="2.85546875" style="65" customWidth="1"/>
    <col min="1803" max="1803" width="1.140625" style="65" customWidth="1"/>
    <col min="1804" max="1804" width="13" style="65" customWidth="1"/>
    <col min="1805" max="1805" width="1" style="65" customWidth="1"/>
    <col min="1806" max="1806" width="2.7109375" style="65" customWidth="1"/>
    <col min="1807" max="1807" width="5.28515625" style="65" customWidth="1"/>
    <col min="1808" max="1808" width="14.7109375" style="65" bestFit="1" customWidth="1"/>
    <col min="1809" max="2048" width="11.42578125" style="65"/>
    <col min="2049" max="2049" width="7.85546875" style="65" customWidth="1"/>
    <col min="2050" max="2050" width="55.42578125" style="65" customWidth="1"/>
    <col min="2051" max="2051" width="6.7109375" style="65" customWidth="1"/>
    <col min="2052" max="2052" width="2.28515625" style="65" customWidth="1"/>
    <col min="2053" max="2053" width="16.7109375" style="65" customWidth="1"/>
    <col min="2054" max="2054" width="19.85546875" style="65" customWidth="1"/>
    <col min="2055" max="2055" width="10.85546875" style="65" bestFit="1" customWidth="1"/>
    <col min="2056" max="2056" width="0" style="65" hidden="1" customWidth="1"/>
    <col min="2057" max="2057" width="0.7109375" style="65" customWidth="1"/>
    <col min="2058" max="2058" width="2.85546875" style="65" customWidth="1"/>
    <col min="2059" max="2059" width="1.140625" style="65" customWidth="1"/>
    <col min="2060" max="2060" width="13" style="65" customWidth="1"/>
    <col min="2061" max="2061" width="1" style="65" customWidth="1"/>
    <col min="2062" max="2062" width="2.7109375" style="65" customWidth="1"/>
    <col min="2063" max="2063" width="5.28515625" style="65" customWidth="1"/>
    <col min="2064" max="2064" width="14.7109375" style="65" bestFit="1" customWidth="1"/>
    <col min="2065" max="2304" width="11.42578125" style="65"/>
    <col min="2305" max="2305" width="7.85546875" style="65" customWidth="1"/>
    <col min="2306" max="2306" width="55.42578125" style="65" customWidth="1"/>
    <col min="2307" max="2307" width="6.7109375" style="65" customWidth="1"/>
    <col min="2308" max="2308" width="2.28515625" style="65" customWidth="1"/>
    <col min="2309" max="2309" width="16.7109375" style="65" customWidth="1"/>
    <col min="2310" max="2310" width="19.85546875" style="65" customWidth="1"/>
    <col min="2311" max="2311" width="10.85546875" style="65" bestFit="1" customWidth="1"/>
    <col min="2312" max="2312" width="0" style="65" hidden="1" customWidth="1"/>
    <col min="2313" max="2313" width="0.7109375" style="65" customWidth="1"/>
    <col min="2314" max="2314" width="2.85546875" style="65" customWidth="1"/>
    <col min="2315" max="2315" width="1.140625" style="65" customWidth="1"/>
    <col min="2316" max="2316" width="13" style="65" customWidth="1"/>
    <col min="2317" max="2317" width="1" style="65" customWidth="1"/>
    <col min="2318" max="2318" width="2.7109375" style="65" customWidth="1"/>
    <col min="2319" max="2319" width="5.28515625" style="65" customWidth="1"/>
    <col min="2320" max="2320" width="14.7109375" style="65" bestFit="1" customWidth="1"/>
    <col min="2321" max="2560" width="11.42578125" style="65"/>
    <col min="2561" max="2561" width="7.85546875" style="65" customWidth="1"/>
    <col min="2562" max="2562" width="55.42578125" style="65" customWidth="1"/>
    <col min="2563" max="2563" width="6.7109375" style="65" customWidth="1"/>
    <col min="2564" max="2564" width="2.28515625" style="65" customWidth="1"/>
    <col min="2565" max="2565" width="16.7109375" style="65" customWidth="1"/>
    <col min="2566" max="2566" width="19.85546875" style="65" customWidth="1"/>
    <col min="2567" max="2567" width="10.85546875" style="65" bestFit="1" customWidth="1"/>
    <col min="2568" max="2568" width="0" style="65" hidden="1" customWidth="1"/>
    <col min="2569" max="2569" width="0.7109375" style="65" customWidth="1"/>
    <col min="2570" max="2570" width="2.85546875" style="65" customWidth="1"/>
    <col min="2571" max="2571" width="1.140625" style="65" customWidth="1"/>
    <col min="2572" max="2572" width="13" style="65" customWidth="1"/>
    <col min="2573" max="2573" width="1" style="65" customWidth="1"/>
    <col min="2574" max="2574" width="2.7109375" style="65" customWidth="1"/>
    <col min="2575" max="2575" width="5.28515625" style="65" customWidth="1"/>
    <col min="2576" max="2576" width="14.7109375" style="65" bestFit="1" customWidth="1"/>
    <col min="2577" max="2816" width="11.42578125" style="65"/>
    <col min="2817" max="2817" width="7.85546875" style="65" customWidth="1"/>
    <col min="2818" max="2818" width="55.42578125" style="65" customWidth="1"/>
    <col min="2819" max="2819" width="6.7109375" style="65" customWidth="1"/>
    <col min="2820" max="2820" width="2.28515625" style="65" customWidth="1"/>
    <col min="2821" max="2821" width="16.7109375" style="65" customWidth="1"/>
    <col min="2822" max="2822" width="19.85546875" style="65" customWidth="1"/>
    <col min="2823" max="2823" width="10.85546875" style="65" bestFit="1" customWidth="1"/>
    <col min="2824" max="2824" width="0" style="65" hidden="1" customWidth="1"/>
    <col min="2825" max="2825" width="0.7109375" style="65" customWidth="1"/>
    <col min="2826" max="2826" width="2.85546875" style="65" customWidth="1"/>
    <col min="2827" max="2827" width="1.140625" style="65" customWidth="1"/>
    <col min="2828" max="2828" width="13" style="65" customWidth="1"/>
    <col min="2829" max="2829" width="1" style="65" customWidth="1"/>
    <col min="2830" max="2830" width="2.7109375" style="65" customWidth="1"/>
    <col min="2831" max="2831" width="5.28515625" style="65" customWidth="1"/>
    <col min="2832" max="2832" width="14.7109375" style="65" bestFit="1" customWidth="1"/>
    <col min="2833" max="3072" width="11.42578125" style="65"/>
    <col min="3073" max="3073" width="7.85546875" style="65" customWidth="1"/>
    <col min="3074" max="3074" width="55.42578125" style="65" customWidth="1"/>
    <col min="3075" max="3075" width="6.7109375" style="65" customWidth="1"/>
    <col min="3076" max="3076" width="2.28515625" style="65" customWidth="1"/>
    <col min="3077" max="3077" width="16.7109375" style="65" customWidth="1"/>
    <col min="3078" max="3078" width="19.85546875" style="65" customWidth="1"/>
    <col min="3079" max="3079" width="10.85546875" style="65" bestFit="1" customWidth="1"/>
    <col min="3080" max="3080" width="0" style="65" hidden="1" customWidth="1"/>
    <col min="3081" max="3081" width="0.7109375" style="65" customWidth="1"/>
    <col min="3082" max="3082" width="2.85546875" style="65" customWidth="1"/>
    <col min="3083" max="3083" width="1.140625" style="65" customWidth="1"/>
    <col min="3084" max="3084" width="13" style="65" customWidth="1"/>
    <col min="3085" max="3085" width="1" style="65" customWidth="1"/>
    <col min="3086" max="3086" width="2.7109375" style="65" customWidth="1"/>
    <col min="3087" max="3087" width="5.28515625" style="65" customWidth="1"/>
    <col min="3088" max="3088" width="14.7109375" style="65" bestFit="1" customWidth="1"/>
    <col min="3089" max="3328" width="11.42578125" style="65"/>
    <col min="3329" max="3329" width="7.85546875" style="65" customWidth="1"/>
    <col min="3330" max="3330" width="55.42578125" style="65" customWidth="1"/>
    <col min="3331" max="3331" width="6.7109375" style="65" customWidth="1"/>
    <col min="3332" max="3332" width="2.28515625" style="65" customWidth="1"/>
    <col min="3333" max="3333" width="16.7109375" style="65" customWidth="1"/>
    <col min="3334" max="3334" width="19.85546875" style="65" customWidth="1"/>
    <col min="3335" max="3335" width="10.85546875" style="65" bestFit="1" customWidth="1"/>
    <col min="3336" max="3336" width="0" style="65" hidden="1" customWidth="1"/>
    <col min="3337" max="3337" width="0.7109375" style="65" customWidth="1"/>
    <col min="3338" max="3338" width="2.85546875" style="65" customWidth="1"/>
    <col min="3339" max="3339" width="1.140625" style="65" customWidth="1"/>
    <col min="3340" max="3340" width="13" style="65" customWidth="1"/>
    <col min="3341" max="3341" width="1" style="65" customWidth="1"/>
    <col min="3342" max="3342" width="2.7109375" style="65" customWidth="1"/>
    <col min="3343" max="3343" width="5.28515625" style="65" customWidth="1"/>
    <col min="3344" max="3344" width="14.7109375" style="65" bestFit="1" customWidth="1"/>
    <col min="3345" max="3584" width="11.42578125" style="65"/>
    <col min="3585" max="3585" width="7.85546875" style="65" customWidth="1"/>
    <col min="3586" max="3586" width="55.42578125" style="65" customWidth="1"/>
    <col min="3587" max="3587" width="6.7109375" style="65" customWidth="1"/>
    <col min="3588" max="3588" width="2.28515625" style="65" customWidth="1"/>
    <col min="3589" max="3589" width="16.7109375" style="65" customWidth="1"/>
    <col min="3590" max="3590" width="19.85546875" style="65" customWidth="1"/>
    <col min="3591" max="3591" width="10.85546875" style="65" bestFit="1" customWidth="1"/>
    <col min="3592" max="3592" width="0" style="65" hidden="1" customWidth="1"/>
    <col min="3593" max="3593" width="0.7109375" style="65" customWidth="1"/>
    <col min="3594" max="3594" width="2.85546875" style="65" customWidth="1"/>
    <col min="3595" max="3595" width="1.140625" style="65" customWidth="1"/>
    <col min="3596" max="3596" width="13" style="65" customWidth="1"/>
    <col min="3597" max="3597" width="1" style="65" customWidth="1"/>
    <col min="3598" max="3598" width="2.7109375" style="65" customWidth="1"/>
    <col min="3599" max="3599" width="5.28515625" style="65" customWidth="1"/>
    <col min="3600" max="3600" width="14.7109375" style="65" bestFit="1" customWidth="1"/>
    <col min="3601" max="3840" width="11.42578125" style="65"/>
    <col min="3841" max="3841" width="7.85546875" style="65" customWidth="1"/>
    <col min="3842" max="3842" width="55.42578125" style="65" customWidth="1"/>
    <col min="3843" max="3843" width="6.7109375" style="65" customWidth="1"/>
    <col min="3844" max="3844" width="2.28515625" style="65" customWidth="1"/>
    <col min="3845" max="3845" width="16.7109375" style="65" customWidth="1"/>
    <col min="3846" max="3846" width="19.85546875" style="65" customWidth="1"/>
    <col min="3847" max="3847" width="10.85546875" style="65" bestFit="1" customWidth="1"/>
    <col min="3848" max="3848" width="0" style="65" hidden="1" customWidth="1"/>
    <col min="3849" max="3849" width="0.7109375" style="65" customWidth="1"/>
    <col min="3850" max="3850" width="2.85546875" style="65" customWidth="1"/>
    <col min="3851" max="3851" width="1.140625" style="65" customWidth="1"/>
    <col min="3852" max="3852" width="13" style="65" customWidth="1"/>
    <col min="3853" max="3853" width="1" style="65" customWidth="1"/>
    <col min="3854" max="3854" width="2.7109375" style="65" customWidth="1"/>
    <col min="3855" max="3855" width="5.28515625" style="65" customWidth="1"/>
    <col min="3856" max="3856" width="14.7109375" style="65" bestFit="1" customWidth="1"/>
    <col min="3857" max="4096" width="11.42578125" style="65"/>
    <col min="4097" max="4097" width="7.85546875" style="65" customWidth="1"/>
    <col min="4098" max="4098" width="55.42578125" style="65" customWidth="1"/>
    <col min="4099" max="4099" width="6.7109375" style="65" customWidth="1"/>
    <col min="4100" max="4100" width="2.28515625" style="65" customWidth="1"/>
    <col min="4101" max="4101" width="16.7109375" style="65" customWidth="1"/>
    <col min="4102" max="4102" width="19.85546875" style="65" customWidth="1"/>
    <col min="4103" max="4103" width="10.85546875" style="65" bestFit="1" customWidth="1"/>
    <col min="4104" max="4104" width="0" style="65" hidden="1" customWidth="1"/>
    <col min="4105" max="4105" width="0.7109375" style="65" customWidth="1"/>
    <col min="4106" max="4106" width="2.85546875" style="65" customWidth="1"/>
    <col min="4107" max="4107" width="1.140625" style="65" customWidth="1"/>
    <col min="4108" max="4108" width="13" style="65" customWidth="1"/>
    <col min="4109" max="4109" width="1" style="65" customWidth="1"/>
    <col min="4110" max="4110" width="2.7109375" style="65" customWidth="1"/>
    <col min="4111" max="4111" width="5.28515625" style="65" customWidth="1"/>
    <col min="4112" max="4112" width="14.7109375" style="65" bestFit="1" customWidth="1"/>
    <col min="4113" max="4352" width="11.42578125" style="65"/>
    <col min="4353" max="4353" width="7.85546875" style="65" customWidth="1"/>
    <col min="4354" max="4354" width="55.42578125" style="65" customWidth="1"/>
    <col min="4355" max="4355" width="6.7109375" style="65" customWidth="1"/>
    <col min="4356" max="4356" width="2.28515625" style="65" customWidth="1"/>
    <col min="4357" max="4357" width="16.7109375" style="65" customWidth="1"/>
    <col min="4358" max="4358" width="19.85546875" style="65" customWidth="1"/>
    <col min="4359" max="4359" width="10.85546875" style="65" bestFit="1" customWidth="1"/>
    <col min="4360" max="4360" width="0" style="65" hidden="1" customWidth="1"/>
    <col min="4361" max="4361" width="0.7109375" style="65" customWidth="1"/>
    <col min="4362" max="4362" width="2.85546875" style="65" customWidth="1"/>
    <col min="4363" max="4363" width="1.140625" style="65" customWidth="1"/>
    <col min="4364" max="4364" width="13" style="65" customWidth="1"/>
    <col min="4365" max="4365" width="1" style="65" customWidth="1"/>
    <col min="4366" max="4366" width="2.7109375" style="65" customWidth="1"/>
    <col min="4367" max="4367" width="5.28515625" style="65" customWidth="1"/>
    <col min="4368" max="4368" width="14.7109375" style="65" bestFit="1" customWidth="1"/>
    <col min="4369" max="4608" width="11.42578125" style="65"/>
    <col min="4609" max="4609" width="7.85546875" style="65" customWidth="1"/>
    <col min="4610" max="4610" width="55.42578125" style="65" customWidth="1"/>
    <col min="4611" max="4611" width="6.7109375" style="65" customWidth="1"/>
    <col min="4612" max="4612" width="2.28515625" style="65" customWidth="1"/>
    <col min="4613" max="4613" width="16.7109375" style="65" customWidth="1"/>
    <col min="4614" max="4614" width="19.85546875" style="65" customWidth="1"/>
    <col min="4615" max="4615" width="10.85546875" style="65" bestFit="1" customWidth="1"/>
    <col min="4616" max="4616" width="0" style="65" hidden="1" customWidth="1"/>
    <col min="4617" max="4617" width="0.7109375" style="65" customWidth="1"/>
    <col min="4618" max="4618" width="2.85546875" style="65" customWidth="1"/>
    <col min="4619" max="4619" width="1.140625" style="65" customWidth="1"/>
    <col min="4620" max="4620" width="13" style="65" customWidth="1"/>
    <col min="4621" max="4621" width="1" style="65" customWidth="1"/>
    <col min="4622" max="4622" width="2.7109375" style="65" customWidth="1"/>
    <col min="4623" max="4623" width="5.28515625" style="65" customWidth="1"/>
    <col min="4624" max="4624" width="14.7109375" style="65" bestFit="1" customWidth="1"/>
    <col min="4625" max="4864" width="11.42578125" style="65"/>
    <col min="4865" max="4865" width="7.85546875" style="65" customWidth="1"/>
    <col min="4866" max="4866" width="55.42578125" style="65" customWidth="1"/>
    <col min="4867" max="4867" width="6.7109375" style="65" customWidth="1"/>
    <col min="4868" max="4868" width="2.28515625" style="65" customWidth="1"/>
    <col min="4869" max="4869" width="16.7109375" style="65" customWidth="1"/>
    <col min="4870" max="4870" width="19.85546875" style="65" customWidth="1"/>
    <col min="4871" max="4871" width="10.85546875" style="65" bestFit="1" customWidth="1"/>
    <col min="4872" max="4872" width="0" style="65" hidden="1" customWidth="1"/>
    <col min="4873" max="4873" width="0.7109375" style="65" customWidth="1"/>
    <col min="4874" max="4874" width="2.85546875" style="65" customWidth="1"/>
    <col min="4875" max="4875" width="1.140625" style="65" customWidth="1"/>
    <col min="4876" max="4876" width="13" style="65" customWidth="1"/>
    <col min="4877" max="4877" width="1" style="65" customWidth="1"/>
    <col min="4878" max="4878" width="2.7109375" style="65" customWidth="1"/>
    <col min="4879" max="4879" width="5.28515625" style="65" customWidth="1"/>
    <col min="4880" max="4880" width="14.7109375" style="65" bestFit="1" customWidth="1"/>
    <col min="4881" max="5120" width="11.42578125" style="65"/>
    <col min="5121" max="5121" width="7.85546875" style="65" customWidth="1"/>
    <col min="5122" max="5122" width="55.42578125" style="65" customWidth="1"/>
    <col min="5123" max="5123" width="6.7109375" style="65" customWidth="1"/>
    <col min="5124" max="5124" width="2.28515625" style="65" customWidth="1"/>
    <col min="5125" max="5125" width="16.7109375" style="65" customWidth="1"/>
    <col min="5126" max="5126" width="19.85546875" style="65" customWidth="1"/>
    <col min="5127" max="5127" width="10.85546875" style="65" bestFit="1" customWidth="1"/>
    <col min="5128" max="5128" width="0" style="65" hidden="1" customWidth="1"/>
    <col min="5129" max="5129" width="0.7109375" style="65" customWidth="1"/>
    <col min="5130" max="5130" width="2.85546875" style="65" customWidth="1"/>
    <col min="5131" max="5131" width="1.140625" style="65" customWidth="1"/>
    <col min="5132" max="5132" width="13" style="65" customWidth="1"/>
    <col min="5133" max="5133" width="1" style="65" customWidth="1"/>
    <col min="5134" max="5134" width="2.7109375" style="65" customWidth="1"/>
    <col min="5135" max="5135" width="5.28515625" style="65" customWidth="1"/>
    <col min="5136" max="5136" width="14.7109375" style="65" bestFit="1" customWidth="1"/>
    <col min="5137" max="5376" width="11.42578125" style="65"/>
    <col min="5377" max="5377" width="7.85546875" style="65" customWidth="1"/>
    <col min="5378" max="5378" width="55.42578125" style="65" customWidth="1"/>
    <col min="5379" max="5379" width="6.7109375" style="65" customWidth="1"/>
    <col min="5380" max="5380" width="2.28515625" style="65" customWidth="1"/>
    <col min="5381" max="5381" width="16.7109375" style="65" customWidth="1"/>
    <col min="5382" max="5382" width="19.85546875" style="65" customWidth="1"/>
    <col min="5383" max="5383" width="10.85546875" style="65" bestFit="1" customWidth="1"/>
    <col min="5384" max="5384" width="0" style="65" hidden="1" customWidth="1"/>
    <col min="5385" max="5385" width="0.7109375" style="65" customWidth="1"/>
    <col min="5386" max="5386" width="2.85546875" style="65" customWidth="1"/>
    <col min="5387" max="5387" width="1.140625" style="65" customWidth="1"/>
    <col min="5388" max="5388" width="13" style="65" customWidth="1"/>
    <col min="5389" max="5389" width="1" style="65" customWidth="1"/>
    <col min="5390" max="5390" width="2.7109375" style="65" customWidth="1"/>
    <col min="5391" max="5391" width="5.28515625" style="65" customWidth="1"/>
    <col min="5392" max="5392" width="14.7109375" style="65" bestFit="1" customWidth="1"/>
    <col min="5393" max="5632" width="11.42578125" style="65"/>
    <col min="5633" max="5633" width="7.85546875" style="65" customWidth="1"/>
    <col min="5634" max="5634" width="55.42578125" style="65" customWidth="1"/>
    <col min="5635" max="5635" width="6.7109375" style="65" customWidth="1"/>
    <col min="5636" max="5636" width="2.28515625" style="65" customWidth="1"/>
    <col min="5637" max="5637" width="16.7109375" style="65" customWidth="1"/>
    <col min="5638" max="5638" width="19.85546875" style="65" customWidth="1"/>
    <col min="5639" max="5639" width="10.85546875" style="65" bestFit="1" customWidth="1"/>
    <col min="5640" max="5640" width="0" style="65" hidden="1" customWidth="1"/>
    <col min="5641" max="5641" width="0.7109375" style="65" customWidth="1"/>
    <col min="5642" max="5642" width="2.85546875" style="65" customWidth="1"/>
    <col min="5643" max="5643" width="1.140625" style="65" customWidth="1"/>
    <col min="5644" max="5644" width="13" style="65" customWidth="1"/>
    <col min="5645" max="5645" width="1" style="65" customWidth="1"/>
    <col min="5646" max="5646" width="2.7109375" style="65" customWidth="1"/>
    <col min="5647" max="5647" width="5.28515625" style="65" customWidth="1"/>
    <col min="5648" max="5648" width="14.7109375" style="65" bestFit="1" customWidth="1"/>
    <col min="5649" max="5888" width="11.42578125" style="65"/>
    <col min="5889" max="5889" width="7.85546875" style="65" customWidth="1"/>
    <col min="5890" max="5890" width="55.42578125" style="65" customWidth="1"/>
    <col min="5891" max="5891" width="6.7109375" style="65" customWidth="1"/>
    <col min="5892" max="5892" width="2.28515625" style="65" customWidth="1"/>
    <col min="5893" max="5893" width="16.7109375" style="65" customWidth="1"/>
    <col min="5894" max="5894" width="19.85546875" style="65" customWidth="1"/>
    <col min="5895" max="5895" width="10.85546875" style="65" bestFit="1" customWidth="1"/>
    <col min="5896" max="5896" width="0" style="65" hidden="1" customWidth="1"/>
    <col min="5897" max="5897" width="0.7109375" style="65" customWidth="1"/>
    <col min="5898" max="5898" width="2.85546875" style="65" customWidth="1"/>
    <col min="5899" max="5899" width="1.140625" style="65" customWidth="1"/>
    <col min="5900" max="5900" width="13" style="65" customWidth="1"/>
    <col min="5901" max="5901" width="1" style="65" customWidth="1"/>
    <col min="5902" max="5902" width="2.7109375" style="65" customWidth="1"/>
    <col min="5903" max="5903" width="5.28515625" style="65" customWidth="1"/>
    <col min="5904" max="5904" width="14.7109375" style="65" bestFit="1" customWidth="1"/>
    <col min="5905" max="6144" width="11.42578125" style="65"/>
    <col min="6145" max="6145" width="7.85546875" style="65" customWidth="1"/>
    <col min="6146" max="6146" width="55.42578125" style="65" customWidth="1"/>
    <col min="6147" max="6147" width="6.7109375" style="65" customWidth="1"/>
    <col min="6148" max="6148" width="2.28515625" style="65" customWidth="1"/>
    <col min="6149" max="6149" width="16.7109375" style="65" customWidth="1"/>
    <col min="6150" max="6150" width="19.85546875" style="65" customWidth="1"/>
    <col min="6151" max="6151" width="10.85546875" style="65" bestFit="1" customWidth="1"/>
    <col min="6152" max="6152" width="0" style="65" hidden="1" customWidth="1"/>
    <col min="6153" max="6153" width="0.7109375" style="65" customWidth="1"/>
    <col min="6154" max="6154" width="2.85546875" style="65" customWidth="1"/>
    <col min="6155" max="6155" width="1.140625" style="65" customWidth="1"/>
    <col min="6156" max="6156" width="13" style="65" customWidth="1"/>
    <col min="6157" max="6157" width="1" style="65" customWidth="1"/>
    <col min="6158" max="6158" width="2.7109375" style="65" customWidth="1"/>
    <col min="6159" max="6159" width="5.28515625" style="65" customWidth="1"/>
    <col min="6160" max="6160" width="14.7109375" style="65" bestFit="1" customWidth="1"/>
    <col min="6161" max="6400" width="11.42578125" style="65"/>
    <col min="6401" max="6401" width="7.85546875" style="65" customWidth="1"/>
    <col min="6402" max="6402" width="55.42578125" style="65" customWidth="1"/>
    <col min="6403" max="6403" width="6.7109375" style="65" customWidth="1"/>
    <col min="6404" max="6404" width="2.28515625" style="65" customWidth="1"/>
    <col min="6405" max="6405" width="16.7109375" style="65" customWidth="1"/>
    <col min="6406" max="6406" width="19.85546875" style="65" customWidth="1"/>
    <col min="6407" max="6407" width="10.85546875" style="65" bestFit="1" customWidth="1"/>
    <col min="6408" max="6408" width="0" style="65" hidden="1" customWidth="1"/>
    <col min="6409" max="6409" width="0.7109375" style="65" customWidth="1"/>
    <col min="6410" max="6410" width="2.85546875" style="65" customWidth="1"/>
    <col min="6411" max="6411" width="1.140625" style="65" customWidth="1"/>
    <col min="6412" max="6412" width="13" style="65" customWidth="1"/>
    <col min="6413" max="6413" width="1" style="65" customWidth="1"/>
    <col min="6414" max="6414" width="2.7109375" style="65" customWidth="1"/>
    <col min="6415" max="6415" width="5.28515625" style="65" customWidth="1"/>
    <col min="6416" max="6416" width="14.7109375" style="65" bestFit="1" customWidth="1"/>
    <col min="6417" max="6656" width="11.42578125" style="65"/>
    <col min="6657" max="6657" width="7.85546875" style="65" customWidth="1"/>
    <col min="6658" max="6658" width="55.42578125" style="65" customWidth="1"/>
    <col min="6659" max="6659" width="6.7109375" style="65" customWidth="1"/>
    <col min="6660" max="6660" width="2.28515625" style="65" customWidth="1"/>
    <col min="6661" max="6661" width="16.7109375" style="65" customWidth="1"/>
    <col min="6662" max="6662" width="19.85546875" style="65" customWidth="1"/>
    <col min="6663" max="6663" width="10.85546875" style="65" bestFit="1" customWidth="1"/>
    <col min="6664" max="6664" width="0" style="65" hidden="1" customWidth="1"/>
    <col min="6665" max="6665" width="0.7109375" style="65" customWidth="1"/>
    <col min="6666" max="6666" width="2.85546875" style="65" customWidth="1"/>
    <col min="6667" max="6667" width="1.140625" style="65" customWidth="1"/>
    <col min="6668" max="6668" width="13" style="65" customWidth="1"/>
    <col min="6669" max="6669" width="1" style="65" customWidth="1"/>
    <col min="6670" max="6670" width="2.7109375" style="65" customWidth="1"/>
    <col min="6671" max="6671" width="5.28515625" style="65" customWidth="1"/>
    <col min="6672" max="6672" width="14.7109375" style="65" bestFit="1" customWidth="1"/>
    <col min="6673" max="6912" width="11.42578125" style="65"/>
    <col min="6913" max="6913" width="7.85546875" style="65" customWidth="1"/>
    <col min="6914" max="6914" width="55.42578125" style="65" customWidth="1"/>
    <col min="6915" max="6915" width="6.7109375" style="65" customWidth="1"/>
    <col min="6916" max="6916" width="2.28515625" style="65" customWidth="1"/>
    <col min="6917" max="6917" width="16.7109375" style="65" customWidth="1"/>
    <col min="6918" max="6918" width="19.85546875" style="65" customWidth="1"/>
    <col min="6919" max="6919" width="10.85546875" style="65" bestFit="1" customWidth="1"/>
    <col min="6920" max="6920" width="0" style="65" hidden="1" customWidth="1"/>
    <col min="6921" max="6921" width="0.7109375" style="65" customWidth="1"/>
    <col min="6922" max="6922" width="2.85546875" style="65" customWidth="1"/>
    <col min="6923" max="6923" width="1.140625" style="65" customWidth="1"/>
    <col min="6924" max="6924" width="13" style="65" customWidth="1"/>
    <col min="6925" max="6925" width="1" style="65" customWidth="1"/>
    <col min="6926" max="6926" width="2.7109375" style="65" customWidth="1"/>
    <col min="6927" max="6927" width="5.28515625" style="65" customWidth="1"/>
    <col min="6928" max="6928" width="14.7109375" style="65" bestFit="1" customWidth="1"/>
    <col min="6929" max="7168" width="11.42578125" style="65"/>
    <col min="7169" max="7169" width="7.85546875" style="65" customWidth="1"/>
    <col min="7170" max="7170" width="55.42578125" style="65" customWidth="1"/>
    <col min="7171" max="7171" width="6.7109375" style="65" customWidth="1"/>
    <col min="7172" max="7172" width="2.28515625" style="65" customWidth="1"/>
    <col min="7173" max="7173" width="16.7109375" style="65" customWidth="1"/>
    <col min="7174" max="7174" width="19.85546875" style="65" customWidth="1"/>
    <col min="7175" max="7175" width="10.85546875" style="65" bestFit="1" customWidth="1"/>
    <col min="7176" max="7176" width="0" style="65" hidden="1" customWidth="1"/>
    <col min="7177" max="7177" width="0.7109375" style="65" customWidth="1"/>
    <col min="7178" max="7178" width="2.85546875" style="65" customWidth="1"/>
    <col min="7179" max="7179" width="1.140625" style="65" customWidth="1"/>
    <col min="7180" max="7180" width="13" style="65" customWidth="1"/>
    <col min="7181" max="7181" width="1" style="65" customWidth="1"/>
    <col min="7182" max="7182" width="2.7109375" style="65" customWidth="1"/>
    <col min="7183" max="7183" width="5.28515625" style="65" customWidth="1"/>
    <col min="7184" max="7184" width="14.7109375" style="65" bestFit="1" customWidth="1"/>
    <col min="7185" max="7424" width="11.42578125" style="65"/>
    <col min="7425" max="7425" width="7.85546875" style="65" customWidth="1"/>
    <col min="7426" max="7426" width="55.42578125" style="65" customWidth="1"/>
    <col min="7427" max="7427" width="6.7109375" style="65" customWidth="1"/>
    <col min="7428" max="7428" width="2.28515625" style="65" customWidth="1"/>
    <col min="7429" max="7429" width="16.7109375" style="65" customWidth="1"/>
    <col min="7430" max="7430" width="19.85546875" style="65" customWidth="1"/>
    <col min="7431" max="7431" width="10.85546875" style="65" bestFit="1" customWidth="1"/>
    <col min="7432" max="7432" width="0" style="65" hidden="1" customWidth="1"/>
    <col min="7433" max="7433" width="0.7109375" style="65" customWidth="1"/>
    <col min="7434" max="7434" width="2.85546875" style="65" customWidth="1"/>
    <col min="7435" max="7435" width="1.140625" style="65" customWidth="1"/>
    <col min="7436" max="7436" width="13" style="65" customWidth="1"/>
    <col min="7437" max="7437" width="1" style="65" customWidth="1"/>
    <col min="7438" max="7438" width="2.7109375" style="65" customWidth="1"/>
    <col min="7439" max="7439" width="5.28515625" style="65" customWidth="1"/>
    <col min="7440" max="7440" width="14.7109375" style="65" bestFit="1" customWidth="1"/>
    <col min="7441" max="7680" width="11.42578125" style="65"/>
    <col min="7681" max="7681" width="7.85546875" style="65" customWidth="1"/>
    <col min="7682" max="7682" width="55.42578125" style="65" customWidth="1"/>
    <col min="7683" max="7683" width="6.7109375" style="65" customWidth="1"/>
    <col min="7684" max="7684" width="2.28515625" style="65" customWidth="1"/>
    <col min="7685" max="7685" width="16.7109375" style="65" customWidth="1"/>
    <col min="7686" max="7686" width="19.85546875" style="65" customWidth="1"/>
    <col min="7687" max="7687" width="10.85546875" style="65" bestFit="1" customWidth="1"/>
    <col min="7688" max="7688" width="0" style="65" hidden="1" customWidth="1"/>
    <col min="7689" max="7689" width="0.7109375" style="65" customWidth="1"/>
    <col min="7690" max="7690" width="2.85546875" style="65" customWidth="1"/>
    <col min="7691" max="7691" width="1.140625" style="65" customWidth="1"/>
    <col min="7692" max="7692" width="13" style="65" customWidth="1"/>
    <col min="7693" max="7693" width="1" style="65" customWidth="1"/>
    <col min="7694" max="7694" width="2.7109375" style="65" customWidth="1"/>
    <col min="7695" max="7695" width="5.28515625" style="65" customWidth="1"/>
    <col min="7696" max="7696" width="14.7109375" style="65" bestFit="1" customWidth="1"/>
    <col min="7697" max="7936" width="11.42578125" style="65"/>
    <col min="7937" max="7937" width="7.85546875" style="65" customWidth="1"/>
    <col min="7938" max="7938" width="55.42578125" style="65" customWidth="1"/>
    <col min="7939" max="7939" width="6.7109375" style="65" customWidth="1"/>
    <col min="7940" max="7940" width="2.28515625" style="65" customWidth="1"/>
    <col min="7941" max="7941" width="16.7109375" style="65" customWidth="1"/>
    <col min="7942" max="7942" width="19.85546875" style="65" customWidth="1"/>
    <col min="7943" max="7943" width="10.85546875" style="65" bestFit="1" customWidth="1"/>
    <col min="7944" max="7944" width="0" style="65" hidden="1" customWidth="1"/>
    <col min="7945" max="7945" width="0.7109375" style="65" customWidth="1"/>
    <col min="7946" max="7946" width="2.85546875" style="65" customWidth="1"/>
    <col min="7947" max="7947" width="1.140625" style="65" customWidth="1"/>
    <col min="7948" max="7948" width="13" style="65" customWidth="1"/>
    <col min="7949" max="7949" width="1" style="65" customWidth="1"/>
    <col min="7950" max="7950" width="2.7109375" style="65" customWidth="1"/>
    <col min="7951" max="7951" width="5.28515625" style="65" customWidth="1"/>
    <col min="7952" max="7952" width="14.7109375" style="65" bestFit="1" customWidth="1"/>
    <col min="7953" max="8192" width="11.42578125" style="65"/>
    <col min="8193" max="8193" width="7.85546875" style="65" customWidth="1"/>
    <col min="8194" max="8194" width="55.42578125" style="65" customWidth="1"/>
    <col min="8195" max="8195" width="6.7109375" style="65" customWidth="1"/>
    <col min="8196" max="8196" width="2.28515625" style="65" customWidth="1"/>
    <col min="8197" max="8197" width="16.7109375" style="65" customWidth="1"/>
    <col min="8198" max="8198" width="19.85546875" style="65" customWidth="1"/>
    <col min="8199" max="8199" width="10.85546875" style="65" bestFit="1" customWidth="1"/>
    <col min="8200" max="8200" width="0" style="65" hidden="1" customWidth="1"/>
    <col min="8201" max="8201" width="0.7109375" style="65" customWidth="1"/>
    <col min="8202" max="8202" width="2.85546875" style="65" customWidth="1"/>
    <col min="8203" max="8203" width="1.140625" style="65" customWidth="1"/>
    <col min="8204" max="8204" width="13" style="65" customWidth="1"/>
    <col min="8205" max="8205" width="1" style="65" customWidth="1"/>
    <col min="8206" max="8206" width="2.7109375" style="65" customWidth="1"/>
    <col min="8207" max="8207" width="5.28515625" style="65" customWidth="1"/>
    <col min="8208" max="8208" width="14.7109375" style="65" bestFit="1" customWidth="1"/>
    <col min="8209" max="8448" width="11.42578125" style="65"/>
    <col min="8449" max="8449" width="7.85546875" style="65" customWidth="1"/>
    <col min="8450" max="8450" width="55.42578125" style="65" customWidth="1"/>
    <col min="8451" max="8451" width="6.7109375" style="65" customWidth="1"/>
    <col min="8452" max="8452" width="2.28515625" style="65" customWidth="1"/>
    <col min="8453" max="8453" width="16.7109375" style="65" customWidth="1"/>
    <col min="8454" max="8454" width="19.85546875" style="65" customWidth="1"/>
    <col min="8455" max="8455" width="10.85546875" style="65" bestFit="1" customWidth="1"/>
    <col min="8456" max="8456" width="0" style="65" hidden="1" customWidth="1"/>
    <col min="8457" max="8457" width="0.7109375" style="65" customWidth="1"/>
    <col min="8458" max="8458" width="2.85546875" style="65" customWidth="1"/>
    <col min="8459" max="8459" width="1.140625" style="65" customWidth="1"/>
    <col min="8460" max="8460" width="13" style="65" customWidth="1"/>
    <col min="8461" max="8461" width="1" style="65" customWidth="1"/>
    <col min="8462" max="8462" width="2.7109375" style="65" customWidth="1"/>
    <col min="8463" max="8463" width="5.28515625" style="65" customWidth="1"/>
    <col min="8464" max="8464" width="14.7109375" style="65" bestFit="1" customWidth="1"/>
    <col min="8465" max="8704" width="11.42578125" style="65"/>
    <col min="8705" max="8705" width="7.85546875" style="65" customWidth="1"/>
    <col min="8706" max="8706" width="55.42578125" style="65" customWidth="1"/>
    <col min="8707" max="8707" width="6.7109375" style="65" customWidth="1"/>
    <col min="8708" max="8708" width="2.28515625" style="65" customWidth="1"/>
    <col min="8709" max="8709" width="16.7109375" style="65" customWidth="1"/>
    <col min="8710" max="8710" width="19.85546875" style="65" customWidth="1"/>
    <col min="8711" max="8711" width="10.85546875" style="65" bestFit="1" customWidth="1"/>
    <col min="8712" max="8712" width="0" style="65" hidden="1" customWidth="1"/>
    <col min="8713" max="8713" width="0.7109375" style="65" customWidth="1"/>
    <col min="8714" max="8714" width="2.85546875" style="65" customWidth="1"/>
    <col min="8715" max="8715" width="1.140625" style="65" customWidth="1"/>
    <col min="8716" max="8716" width="13" style="65" customWidth="1"/>
    <col min="8717" max="8717" width="1" style="65" customWidth="1"/>
    <col min="8718" max="8718" width="2.7109375" style="65" customWidth="1"/>
    <col min="8719" max="8719" width="5.28515625" style="65" customWidth="1"/>
    <col min="8720" max="8720" width="14.7109375" style="65" bestFit="1" customWidth="1"/>
    <col min="8721" max="8960" width="11.42578125" style="65"/>
    <col min="8961" max="8961" width="7.85546875" style="65" customWidth="1"/>
    <col min="8962" max="8962" width="55.42578125" style="65" customWidth="1"/>
    <col min="8963" max="8963" width="6.7109375" style="65" customWidth="1"/>
    <col min="8964" max="8964" width="2.28515625" style="65" customWidth="1"/>
    <col min="8965" max="8965" width="16.7109375" style="65" customWidth="1"/>
    <col min="8966" max="8966" width="19.85546875" style="65" customWidth="1"/>
    <col min="8967" max="8967" width="10.85546875" style="65" bestFit="1" customWidth="1"/>
    <col min="8968" max="8968" width="0" style="65" hidden="1" customWidth="1"/>
    <col min="8969" max="8969" width="0.7109375" style="65" customWidth="1"/>
    <col min="8970" max="8970" width="2.85546875" style="65" customWidth="1"/>
    <col min="8971" max="8971" width="1.140625" style="65" customWidth="1"/>
    <col min="8972" max="8972" width="13" style="65" customWidth="1"/>
    <col min="8973" max="8973" width="1" style="65" customWidth="1"/>
    <col min="8974" max="8974" width="2.7109375" style="65" customWidth="1"/>
    <col min="8975" max="8975" width="5.28515625" style="65" customWidth="1"/>
    <col min="8976" max="8976" width="14.7109375" style="65" bestFit="1" customWidth="1"/>
    <col min="8977" max="9216" width="11.42578125" style="65"/>
    <col min="9217" max="9217" width="7.85546875" style="65" customWidth="1"/>
    <col min="9218" max="9218" width="55.42578125" style="65" customWidth="1"/>
    <col min="9219" max="9219" width="6.7109375" style="65" customWidth="1"/>
    <col min="9220" max="9220" width="2.28515625" style="65" customWidth="1"/>
    <col min="9221" max="9221" width="16.7109375" style="65" customWidth="1"/>
    <col min="9222" max="9222" width="19.85546875" style="65" customWidth="1"/>
    <col min="9223" max="9223" width="10.85546875" style="65" bestFit="1" customWidth="1"/>
    <col min="9224" max="9224" width="0" style="65" hidden="1" customWidth="1"/>
    <col min="9225" max="9225" width="0.7109375" style="65" customWidth="1"/>
    <col min="9226" max="9226" width="2.85546875" style="65" customWidth="1"/>
    <col min="9227" max="9227" width="1.140625" style="65" customWidth="1"/>
    <col min="9228" max="9228" width="13" style="65" customWidth="1"/>
    <col min="9229" max="9229" width="1" style="65" customWidth="1"/>
    <col min="9230" max="9230" width="2.7109375" style="65" customWidth="1"/>
    <col min="9231" max="9231" width="5.28515625" style="65" customWidth="1"/>
    <col min="9232" max="9232" width="14.7109375" style="65" bestFit="1" customWidth="1"/>
    <col min="9233" max="9472" width="11.42578125" style="65"/>
    <col min="9473" max="9473" width="7.85546875" style="65" customWidth="1"/>
    <col min="9474" max="9474" width="55.42578125" style="65" customWidth="1"/>
    <col min="9475" max="9475" width="6.7109375" style="65" customWidth="1"/>
    <col min="9476" max="9476" width="2.28515625" style="65" customWidth="1"/>
    <col min="9477" max="9477" width="16.7109375" style="65" customWidth="1"/>
    <col min="9478" max="9478" width="19.85546875" style="65" customWidth="1"/>
    <col min="9479" max="9479" width="10.85546875" style="65" bestFit="1" customWidth="1"/>
    <col min="9480" max="9480" width="0" style="65" hidden="1" customWidth="1"/>
    <col min="9481" max="9481" width="0.7109375" style="65" customWidth="1"/>
    <col min="9482" max="9482" width="2.85546875" style="65" customWidth="1"/>
    <col min="9483" max="9483" width="1.140625" style="65" customWidth="1"/>
    <col min="9484" max="9484" width="13" style="65" customWidth="1"/>
    <col min="9485" max="9485" width="1" style="65" customWidth="1"/>
    <col min="9486" max="9486" width="2.7109375" style="65" customWidth="1"/>
    <col min="9487" max="9487" width="5.28515625" style="65" customWidth="1"/>
    <col min="9488" max="9488" width="14.7109375" style="65" bestFit="1" customWidth="1"/>
    <col min="9489" max="9728" width="11.42578125" style="65"/>
    <col min="9729" max="9729" width="7.85546875" style="65" customWidth="1"/>
    <col min="9730" max="9730" width="55.42578125" style="65" customWidth="1"/>
    <col min="9731" max="9731" width="6.7109375" style="65" customWidth="1"/>
    <col min="9732" max="9732" width="2.28515625" style="65" customWidth="1"/>
    <col min="9733" max="9733" width="16.7109375" style="65" customWidth="1"/>
    <col min="9734" max="9734" width="19.85546875" style="65" customWidth="1"/>
    <col min="9735" max="9735" width="10.85546875" style="65" bestFit="1" customWidth="1"/>
    <col min="9736" max="9736" width="0" style="65" hidden="1" customWidth="1"/>
    <col min="9737" max="9737" width="0.7109375" style="65" customWidth="1"/>
    <col min="9738" max="9738" width="2.85546875" style="65" customWidth="1"/>
    <col min="9739" max="9739" width="1.140625" style="65" customWidth="1"/>
    <col min="9740" max="9740" width="13" style="65" customWidth="1"/>
    <col min="9741" max="9741" width="1" style="65" customWidth="1"/>
    <col min="9742" max="9742" width="2.7109375" style="65" customWidth="1"/>
    <col min="9743" max="9743" width="5.28515625" style="65" customWidth="1"/>
    <col min="9744" max="9744" width="14.7109375" style="65" bestFit="1" customWidth="1"/>
    <col min="9745" max="9984" width="11.42578125" style="65"/>
    <col min="9985" max="9985" width="7.85546875" style="65" customWidth="1"/>
    <col min="9986" max="9986" width="55.42578125" style="65" customWidth="1"/>
    <col min="9987" max="9987" width="6.7109375" style="65" customWidth="1"/>
    <col min="9988" max="9988" width="2.28515625" style="65" customWidth="1"/>
    <col min="9989" max="9989" width="16.7109375" style="65" customWidth="1"/>
    <col min="9990" max="9990" width="19.85546875" style="65" customWidth="1"/>
    <col min="9991" max="9991" width="10.85546875" style="65" bestFit="1" customWidth="1"/>
    <col min="9992" max="9992" width="0" style="65" hidden="1" customWidth="1"/>
    <col min="9993" max="9993" width="0.7109375" style="65" customWidth="1"/>
    <col min="9994" max="9994" width="2.85546875" style="65" customWidth="1"/>
    <col min="9995" max="9995" width="1.140625" style="65" customWidth="1"/>
    <col min="9996" max="9996" width="13" style="65" customWidth="1"/>
    <col min="9997" max="9997" width="1" style="65" customWidth="1"/>
    <col min="9998" max="9998" width="2.7109375" style="65" customWidth="1"/>
    <col min="9999" max="9999" width="5.28515625" style="65" customWidth="1"/>
    <col min="10000" max="10000" width="14.7109375" style="65" bestFit="1" customWidth="1"/>
    <col min="10001" max="10240" width="11.42578125" style="65"/>
    <col min="10241" max="10241" width="7.85546875" style="65" customWidth="1"/>
    <col min="10242" max="10242" width="55.42578125" style="65" customWidth="1"/>
    <col min="10243" max="10243" width="6.7109375" style="65" customWidth="1"/>
    <col min="10244" max="10244" width="2.28515625" style="65" customWidth="1"/>
    <col min="10245" max="10245" width="16.7109375" style="65" customWidth="1"/>
    <col min="10246" max="10246" width="19.85546875" style="65" customWidth="1"/>
    <col min="10247" max="10247" width="10.85546875" style="65" bestFit="1" customWidth="1"/>
    <col min="10248" max="10248" width="0" style="65" hidden="1" customWidth="1"/>
    <col min="10249" max="10249" width="0.7109375" style="65" customWidth="1"/>
    <col min="10250" max="10250" width="2.85546875" style="65" customWidth="1"/>
    <col min="10251" max="10251" width="1.140625" style="65" customWidth="1"/>
    <col min="10252" max="10252" width="13" style="65" customWidth="1"/>
    <col min="10253" max="10253" width="1" style="65" customWidth="1"/>
    <col min="10254" max="10254" width="2.7109375" style="65" customWidth="1"/>
    <col min="10255" max="10255" width="5.28515625" style="65" customWidth="1"/>
    <col min="10256" max="10256" width="14.7109375" style="65" bestFit="1" customWidth="1"/>
    <col min="10257" max="10496" width="11.42578125" style="65"/>
    <col min="10497" max="10497" width="7.85546875" style="65" customWidth="1"/>
    <col min="10498" max="10498" width="55.42578125" style="65" customWidth="1"/>
    <col min="10499" max="10499" width="6.7109375" style="65" customWidth="1"/>
    <col min="10500" max="10500" width="2.28515625" style="65" customWidth="1"/>
    <col min="10501" max="10501" width="16.7109375" style="65" customWidth="1"/>
    <col min="10502" max="10502" width="19.85546875" style="65" customWidth="1"/>
    <col min="10503" max="10503" width="10.85546875" style="65" bestFit="1" customWidth="1"/>
    <col min="10504" max="10504" width="0" style="65" hidden="1" customWidth="1"/>
    <col min="10505" max="10505" width="0.7109375" style="65" customWidth="1"/>
    <col min="10506" max="10506" width="2.85546875" style="65" customWidth="1"/>
    <col min="10507" max="10507" width="1.140625" style="65" customWidth="1"/>
    <col min="10508" max="10508" width="13" style="65" customWidth="1"/>
    <col min="10509" max="10509" width="1" style="65" customWidth="1"/>
    <col min="10510" max="10510" width="2.7109375" style="65" customWidth="1"/>
    <col min="10511" max="10511" width="5.28515625" style="65" customWidth="1"/>
    <col min="10512" max="10512" width="14.7109375" style="65" bestFit="1" customWidth="1"/>
    <col min="10513" max="10752" width="11.42578125" style="65"/>
    <col min="10753" max="10753" width="7.85546875" style="65" customWidth="1"/>
    <col min="10754" max="10754" width="55.42578125" style="65" customWidth="1"/>
    <col min="10755" max="10755" width="6.7109375" style="65" customWidth="1"/>
    <col min="10756" max="10756" width="2.28515625" style="65" customWidth="1"/>
    <col min="10757" max="10757" width="16.7109375" style="65" customWidth="1"/>
    <col min="10758" max="10758" width="19.85546875" style="65" customWidth="1"/>
    <col min="10759" max="10759" width="10.85546875" style="65" bestFit="1" customWidth="1"/>
    <col min="10760" max="10760" width="0" style="65" hidden="1" customWidth="1"/>
    <col min="10761" max="10761" width="0.7109375" style="65" customWidth="1"/>
    <col min="10762" max="10762" width="2.85546875" style="65" customWidth="1"/>
    <col min="10763" max="10763" width="1.140625" style="65" customWidth="1"/>
    <col min="10764" max="10764" width="13" style="65" customWidth="1"/>
    <col min="10765" max="10765" width="1" style="65" customWidth="1"/>
    <col min="10766" max="10766" width="2.7109375" style="65" customWidth="1"/>
    <col min="10767" max="10767" width="5.28515625" style="65" customWidth="1"/>
    <col min="10768" max="10768" width="14.7109375" style="65" bestFit="1" customWidth="1"/>
    <col min="10769" max="11008" width="11.42578125" style="65"/>
    <col min="11009" max="11009" width="7.85546875" style="65" customWidth="1"/>
    <col min="11010" max="11010" width="55.42578125" style="65" customWidth="1"/>
    <col min="11011" max="11011" width="6.7109375" style="65" customWidth="1"/>
    <col min="11012" max="11012" width="2.28515625" style="65" customWidth="1"/>
    <col min="11013" max="11013" width="16.7109375" style="65" customWidth="1"/>
    <col min="11014" max="11014" width="19.85546875" style="65" customWidth="1"/>
    <col min="11015" max="11015" width="10.85546875" style="65" bestFit="1" customWidth="1"/>
    <col min="11016" max="11016" width="0" style="65" hidden="1" customWidth="1"/>
    <col min="11017" max="11017" width="0.7109375" style="65" customWidth="1"/>
    <col min="11018" max="11018" width="2.85546875" style="65" customWidth="1"/>
    <col min="11019" max="11019" width="1.140625" style="65" customWidth="1"/>
    <col min="11020" max="11020" width="13" style="65" customWidth="1"/>
    <col min="11021" max="11021" width="1" style="65" customWidth="1"/>
    <col min="11022" max="11022" width="2.7109375" style="65" customWidth="1"/>
    <col min="11023" max="11023" width="5.28515625" style="65" customWidth="1"/>
    <col min="11024" max="11024" width="14.7109375" style="65" bestFit="1" customWidth="1"/>
    <col min="11025" max="11264" width="11.42578125" style="65"/>
    <col min="11265" max="11265" width="7.85546875" style="65" customWidth="1"/>
    <col min="11266" max="11266" width="55.42578125" style="65" customWidth="1"/>
    <col min="11267" max="11267" width="6.7109375" style="65" customWidth="1"/>
    <col min="11268" max="11268" width="2.28515625" style="65" customWidth="1"/>
    <col min="11269" max="11269" width="16.7109375" style="65" customWidth="1"/>
    <col min="11270" max="11270" width="19.85546875" style="65" customWidth="1"/>
    <col min="11271" max="11271" width="10.85546875" style="65" bestFit="1" customWidth="1"/>
    <col min="11272" max="11272" width="0" style="65" hidden="1" customWidth="1"/>
    <col min="11273" max="11273" width="0.7109375" style="65" customWidth="1"/>
    <col min="11274" max="11274" width="2.85546875" style="65" customWidth="1"/>
    <col min="11275" max="11275" width="1.140625" style="65" customWidth="1"/>
    <col min="11276" max="11276" width="13" style="65" customWidth="1"/>
    <col min="11277" max="11277" width="1" style="65" customWidth="1"/>
    <col min="11278" max="11278" width="2.7109375" style="65" customWidth="1"/>
    <col min="11279" max="11279" width="5.28515625" style="65" customWidth="1"/>
    <col min="11280" max="11280" width="14.7109375" style="65" bestFit="1" customWidth="1"/>
    <col min="11281" max="11520" width="11.42578125" style="65"/>
    <col min="11521" max="11521" width="7.85546875" style="65" customWidth="1"/>
    <col min="11522" max="11522" width="55.42578125" style="65" customWidth="1"/>
    <col min="11523" max="11523" width="6.7109375" style="65" customWidth="1"/>
    <col min="11524" max="11524" width="2.28515625" style="65" customWidth="1"/>
    <col min="11525" max="11525" width="16.7109375" style="65" customWidth="1"/>
    <col min="11526" max="11526" width="19.85546875" style="65" customWidth="1"/>
    <col min="11527" max="11527" width="10.85546875" style="65" bestFit="1" customWidth="1"/>
    <col min="11528" max="11528" width="0" style="65" hidden="1" customWidth="1"/>
    <col min="11529" max="11529" width="0.7109375" style="65" customWidth="1"/>
    <col min="11530" max="11530" width="2.85546875" style="65" customWidth="1"/>
    <col min="11531" max="11531" width="1.140625" style="65" customWidth="1"/>
    <col min="11532" max="11532" width="13" style="65" customWidth="1"/>
    <col min="11533" max="11533" width="1" style="65" customWidth="1"/>
    <col min="11534" max="11534" width="2.7109375" style="65" customWidth="1"/>
    <col min="11535" max="11535" width="5.28515625" style="65" customWidth="1"/>
    <col min="11536" max="11536" width="14.7109375" style="65" bestFit="1" customWidth="1"/>
    <col min="11537" max="11776" width="11.42578125" style="65"/>
    <col min="11777" max="11777" width="7.85546875" style="65" customWidth="1"/>
    <col min="11778" max="11778" width="55.42578125" style="65" customWidth="1"/>
    <col min="11779" max="11779" width="6.7109375" style="65" customWidth="1"/>
    <col min="11780" max="11780" width="2.28515625" style="65" customWidth="1"/>
    <col min="11781" max="11781" width="16.7109375" style="65" customWidth="1"/>
    <col min="11782" max="11782" width="19.85546875" style="65" customWidth="1"/>
    <col min="11783" max="11783" width="10.85546875" style="65" bestFit="1" customWidth="1"/>
    <col min="11784" max="11784" width="0" style="65" hidden="1" customWidth="1"/>
    <col min="11785" max="11785" width="0.7109375" style="65" customWidth="1"/>
    <col min="11786" max="11786" width="2.85546875" style="65" customWidth="1"/>
    <col min="11787" max="11787" width="1.140625" style="65" customWidth="1"/>
    <col min="11788" max="11788" width="13" style="65" customWidth="1"/>
    <col min="11789" max="11789" width="1" style="65" customWidth="1"/>
    <col min="11790" max="11790" width="2.7109375" style="65" customWidth="1"/>
    <col min="11791" max="11791" width="5.28515625" style="65" customWidth="1"/>
    <col min="11792" max="11792" width="14.7109375" style="65" bestFit="1" customWidth="1"/>
    <col min="11793" max="12032" width="11.42578125" style="65"/>
    <col min="12033" max="12033" width="7.85546875" style="65" customWidth="1"/>
    <col min="12034" max="12034" width="55.42578125" style="65" customWidth="1"/>
    <col min="12035" max="12035" width="6.7109375" style="65" customWidth="1"/>
    <col min="12036" max="12036" width="2.28515625" style="65" customWidth="1"/>
    <col min="12037" max="12037" width="16.7109375" style="65" customWidth="1"/>
    <col min="12038" max="12038" width="19.85546875" style="65" customWidth="1"/>
    <col min="12039" max="12039" width="10.85546875" style="65" bestFit="1" customWidth="1"/>
    <col min="12040" max="12040" width="0" style="65" hidden="1" customWidth="1"/>
    <col min="12041" max="12041" width="0.7109375" style="65" customWidth="1"/>
    <col min="12042" max="12042" width="2.85546875" style="65" customWidth="1"/>
    <col min="12043" max="12043" width="1.140625" style="65" customWidth="1"/>
    <col min="12044" max="12044" width="13" style="65" customWidth="1"/>
    <col min="12045" max="12045" width="1" style="65" customWidth="1"/>
    <col min="12046" max="12046" width="2.7109375" style="65" customWidth="1"/>
    <col min="12047" max="12047" width="5.28515625" style="65" customWidth="1"/>
    <col min="12048" max="12048" width="14.7109375" style="65" bestFit="1" customWidth="1"/>
    <col min="12049" max="12288" width="11.42578125" style="65"/>
    <col min="12289" max="12289" width="7.85546875" style="65" customWidth="1"/>
    <col min="12290" max="12290" width="55.42578125" style="65" customWidth="1"/>
    <col min="12291" max="12291" width="6.7109375" style="65" customWidth="1"/>
    <col min="12292" max="12292" width="2.28515625" style="65" customWidth="1"/>
    <col min="12293" max="12293" width="16.7109375" style="65" customWidth="1"/>
    <col min="12294" max="12294" width="19.85546875" style="65" customWidth="1"/>
    <col min="12295" max="12295" width="10.85546875" style="65" bestFit="1" customWidth="1"/>
    <col min="12296" max="12296" width="0" style="65" hidden="1" customWidth="1"/>
    <col min="12297" max="12297" width="0.7109375" style="65" customWidth="1"/>
    <col min="12298" max="12298" width="2.85546875" style="65" customWidth="1"/>
    <col min="12299" max="12299" width="1.140625" style="65" customWidth="1"/>
    <col min="12300" max="12300" width="13" style="65" customWidth="1"/>
    <col min="12301" max="12301" width="1" style="65" customWidth="1"/>
    <col min="12302" max="12302" width="2.7109375" style="65" customWidth="1"/>
    <col min="12303" max="12303" width="5.28515625" style="65" customWidth="1"/>
    <col min="12304" max="12304" width="14.7109375" style="65" bestFit="1" customWidth="1"/>
    <col min="12305" max="12544" width="11.42578125" style="65"/>
    <col min="12545" max="12545" width="7.85546875" style="65" customWidth="1"/>
    <col min="12546" max="12546" width="55.42578125" style="65" customWidth="1"/>
    <col min="12547" max="12547" width="6.7109375" style="65" customWidth="1"/>
    <col min="12548" max="12548" width="2.28515625" style="65" customWidth="1"/>
    <col min="12549" max="12549" width="16.7109375" style="65" customWidth="1"/>
    <col min="12550" max="12550" width="19.85546875" style="65" customWidth="1"/>
    <col min="12551" max="12551" width="10.85546875" style="65" bestFit="1" customWidth="1"/>
    <col min="12552" max="12552" width="0" style="65" hidden="1" customWidth="1"/>
    <col min="12553" max="12553" width="0.7109375" style="65" customWidth="1"/>
    <col min="12554" max="12554" width="2.85546875" style="65" customWidth="1"/>
    <col min="12555" max="12555" width="1.140625" style="65" customWidth="1"/>
    <col min="12556" max="12556" width="13" style="65" customWidth="1"/>
    <col min="12557" max="12557" width="1" style="65" customWidth="1"/>
    <col min="12558" max="12558" width="2.7109375" style="65" customWidth="1"/>
    <col min="12559" max="12559" width="5.28515625" style="65" customWidth="1"/>
    <col min="12560" max="12560" width="14.7109375" style="65" bestFit="1" customWidth="1"/>
    <col min="12561" max="12800" width="11.42578125" style="65"/>
    <col min="12801" max="12801" width="7.85546875" style="65" customWidth="1"/>
    <col min="12802" max="12802" width="55.42578125" style="65" customWidth="1"/>
    <col min="12803" max="12803" width="6.7109375" style="65" customWidth="1"/>
    <col min="12804" max="12804" width="2.28515625" style="65" customWidth="1"/>
    <col min="12805" max="12805" width="16.7109375" style="65" customWidth="1"/>
    <col min="12806" max="12806" width="19.85546875" style="65" customWidth="1"/>
    <col min="12807" max="12807" width="10.85546875" style="65" bestFit="1" customWidth="1"/>
    <col min="12808" max="12808" width="0" style="65" hidden="1" customWidth="1"/>
    <col min="12809" max="12809" width="0.7109375" style="65" customWidth="1"/>
    <col min="12810" max="12810" width="2.85546875" style="65" customWidth="1"/>
    <col min="12811" max="12811" width="1.140625" style="65" customWidth="1"/>
    <col min="12812" max="12812" width="13" style="65" customWidth="1"/>
    <col min="12813" max="12813" width="1" style="65" customWidth="1"/>
    <col min="12814" max="12814" width="2.7109375" style="65" customWidth="1"/>
    <col min="12815" max="12815" width="5.28515625" style="65" customWidth="1"/>
    <col min="12816" max="12816" width="14.7109375" style="65" bestFit="1" customWidth="1"/>
    <col min="12817" max="13056" width="11.42578125" style="65"/>
    <col min="13057" max="13057" width="7.85546875" style="65" customWidth="1"/>
    <col min="13058" max="13058" width="55.42578125" style="65" customWidth="1"/>
    <col min="13059" max="13059" width="6.7109375" style="65" customWidth="1"/>
    <col min="13060" max="13060" width="2.28515625" style="65" customWidth="1"/>
    <col min="13061" max="13061" width="16.7109375" style="65" customWidth="1"/>
    <col min="13062" max="13062" width="19.85546875" style="65" customWidth="1"/>
    <col min="13063" max="13063" width="10.85546875" style="65" bestFit="1" customWidth="1"/>
    <col min="13064" max="13064" width="0" style="65" hidden="1" customWidth="1"/>
    <col min="13065" max="13065" width="0.7109375" style="65" customWidth="1"/>
    <col min="13066" max="13066" width="2.85546875" style="65" customWidth="1"/>
    <col min="13067" max="13067" width="1.140625" style="65" customWidth="1"/>
    <col min="13068" max="13068" width="13" style="65" customWidth="1"/>
    <col min="13069" max="13069" width="1" style="65" customWidth="1"/>
    <col min="13070" max="13070" width="2.7109375" style="65" customWidth="1"/>
    <col min="13071" max="13071" width="5.28515625" style="65" customWidth="1"/>
    <col min="13072" max="13072" width="14.7109375" style="65" bestFit="1" customWidth="1"/>
    <col min="13073" max="13312" width="11.42578125" style="65"/>
    <col min="13313" max="13313" width="7.85546875" style="65" customWidth="1"/>
    <col min="13314" max="13314" width="55.42578125" style="65" customWidth="1"/>
    <col min="13315" max="13315" width="6.7109375" style="65" customWidth="1"/>
    <col min="13316" max="13316" width="2.28515625" style="65" customWidth="1"/>
    <col min="13317" max="13317" width="16.7109375" style="65" customWidth="1"/>
    <col min="13318" max="13318" width="19.85546875" style="65" customWidth="1"/>
    <col min="13319" max="13319" width="10.85546875" style="65" bestFit="1" customWidth="1"/>
    <col min="13320" max="13320" width="0" style="65" hidden="1" customWidth="1"/>
    <col min="13321" max="13321" width="0.7109375" style="65" customWidth="1"/>
    <col min="13322" max="13322" width="2.85546875" style="65" customWidth="1"/>
    <col min="13323" max="13323" width="1.140625" style="65" customWidth="1"/>
    <col min="13324" max="13324" width="13" style="65" customWidth="1"/>
    <col min="13325" max="13325" width="1" style="65" customWidth="1"/>
    <col min="13326" max="13326" width="2.7109375" style="65" customWidth="1"/>
    <col min="13327" max="13327" width="5.28515625" style="65" customWidth="1"/>
    <col min="13328" max="13328" width="14.7109375" style="65" bestFit="1" customWidth="1"/>
    <col min="13329" max="13568" width="11.42578125" style="65"/>
    <col min="13569" max="13569" width="7.85546875" style="65" customWidth="1"/>
    <col min="13570" max="13570" width="55.42578125" style="65" customWidth="1"/>
    <col min="13571" max="13571" width="6.7109375" style="65" customWidth="1"/>
    <col min="13572" max="13572" width="2.28515625" style="65" customWidth="1"/>
    <col min="13573" max="13573" width="16.7109375" style="65" customWidth="1"/>
    <col min="13574" max="13574" width="19.85546875" style="65" customWidth="1"/>
    <col min="13575" max="13575" width="10.85546875" style="65" bestFit="1" customWidth="1"/>
    <col min="13576" max="13576" width="0" style="65" hidden="1" customWidth="1"/>
    <col min="13577" max="13577" width="0.7109375" style="65" customWidth="1"/>
    <col min="13578" max="13578" width="2.85546875" style="65" customWidth="1"/>
    <col min="13579" max="13579" width="1.140625" style="65" customWidth="1"/>
    <col min="13580" max="13580" width="13" style="65" customWidth="1"/>
    <col min="13581" max="13581" width="1" style="65" customWidth="1"/>
    <col min="13582" max="13582" width="2.7109375" style="65" customWidth="1"/>
    <col min="13583" max="13583" width="5.28515625" style="65" customWidth="1"/>
    <col min="13584" max="13584" width="14.7109375" style="65" bestFit="1" customWidth="1"/>
    <col min="13585" max="13824" width="11.42578125" style="65"/>
    <col min="13825" max="13825" width="7.85546875" style="65" customWidth="1"/>
    <col min="13826" max="13826" width="55.42578125" style="65" customWidth="1"/>
    <col min="13827" max="13827" width="6.7109375" style="65" customWidth="1"/>
    <col min="13828" max="13828" width="2.28515625" style="65" customWidth="1"/>
    <col min="13829" max="13829" width="16.7109375" style="65" customWidth="1"/>
    <col min="13830" max="13830" width="19.85546875" style="65" customWidth="1"/>
    <col min="13831" max="13831" width="10.85546875" style="65" bestFit="1" customWidth="1"/>
    <col min="13832" max="13832" width="0" style="65" hidden="1" customWidth="1"/>
    <col min="13833" max="13833" width="0.7109375" style="65" customWidth="1"/>
    <col min="13834" max="13834" width="2.85546875" style="65" customWidth="1"/>
    <col min="13835" max="13835" width="1.140625" style="65" customWidth="1"/>
    <col min="13836" max="13836" width="13" style="65" customWidth="1"/>
    <col min="13837" max="13837" width="1" style="65" customWidth="1"/>
    <col min="13838" max="13838" width="2.7109375" style="65" customWidth="1"/>
    <col min="13839" max="13839" width="5.28515625" style="65" customWidth="1"/>
    <col min="13840" max="13840" width="14.7109375" style="65" bestFit="1" customWidth="1"/>
    <col min="13841" max="14080" width="11.42578125" style="65"/>
    <col min="14081" max="14081" width="7.85546875" style="65" customWidth="1"/>
    <col min="14082" max="14082" width="55.42578125" style="65" customWidth="1"/>
    <col min="14083" max="14083" width="6.7109375" style="65" customWidth="1"/>
    <col min="14084" max="14084" width="2.28515625" style="65" customWidth="1"/>
    <col min="14085" max="14085" width="16.7109375" style="65" customWidth="1"/>
    <col min="14086" max="14086" width="19.85546875" style="65" customWidth="1"/>
    <col min="14087" max="14087" width="10.85546875" style="65" bestFit="1" customWidth="1"/>
    <col min="14088" max="14088" width="0" style="65" hidden="1" customWidth="1"/>
    <col min="14089" max="14089" width="0.7109375" style="65" customWidth="1"/>
    <col min="14090" max="14090" width="2.85546875" style="65" customWidth="1"/>
    <col min="14091" max="14091" width="1.140625" style="65" customWidth="1"/>
    <col min="14092" max="14092" width="13" style="65" customWidth="1"/>
    <col min="14093" max="14093" width="1" style="65" customWidth="1"/>
    <col min="14094" max="14094" width="2.7109375" style="65" customWidth="1"/>
    <col min="14095" max="14095" width="5.28515625" style="65" customWidth="1"/>
    <col min="14096" max="14096" width="14.7109375" style="65" bestFit="1" customWidth="1"/>
    <col min="14097" max="14336" width="11.42578125" style="65"/>
    <col min="14337" max="14337" width="7.85546875" style="65" customWidth="1"/>
    <col min="14338" max="14338" width="55.42578125" style="65" customWidth="1"/>
    <col min="14339" max="14339" width="6.7109375" style="65" customWidth="1"/>
    <col min="14340" max="14340" width="2.28515625" style="65" customWidth="1"/>
    <col min="14341" max="14341" width="16.7109375" style="65" customWidth="1"/>
    <col min="14342" max="14342" width="19.85546875" style="65" customWidth="1"/>
    <col min="14343" max="14343" width="10.85546875" style="65" bestFit="1" customWidth="1"/>
    <col min="14344" max="14344" width="0" style="65" hidden="1" customWidth="1"/>
    <col min="14345" max="14345" width="0.7109375" style="65" customWidth="1"/>
    <col min="14346" max="14346" width="2.85546875" style="65" customWidth="1"/>
    <col min="14347" max="14347" width="1.140625" style="65" customWidth="1"/>
    <col min="14348" max="14348" width="13" style="65" customWidth="1"/>
    <col min="14349" max="14349" width="1" style="65" customWidth="1"/>
    <col min="14350" max="14350" width="2.7109375" style="65" customWidth="1"/>
    <col min="14351" max="14351" width="5.28515625" style="65" customWidth="1"/>
    <col min="14352" max="14352" width="14.7109375" style="65" bestFit="1" customWidth="1"/>
    <col min="14353" max="14592" width="11.42578125" style="65"/>
    <col min="14593" max="14593" width="7.85546875" style="65" customWidth="1"/>
    <col min="14594" max="14594" width="55.42578125" style="65" customWidth="1"/>
    <col min="14595" max="14595" width="6.7109375" style="65" customWidth="1"/>
    <col min="14596" max="14596" width="2.28515625" style="65" customWidth="1"/>
    <col min="14597" max="14597" width="16.7109375" style="65" customWidth="1"/>
    <col min="14598" max="14598" width="19.85546875" style="65" customWidth="1"/>
    <col min="14599" max="14599" width="10.85546875" style="65" bestFit="1" customWidth="1"/>
    <col min="14600" max="14600" width="0" style="65" hidden="1" customWidth="1"/>
    <col min="14601" max="14601" width="0.7109375" style="65" customWidth="1"/>
    <col min="14602" max="14602" width="2.85546875" style="65" customWidth="1"/>
    <col min="14603" max="14603" width="1.140625" style="65" customWidth="1"/>
    <col min="14604" max="14604" width="13" style="65" customWidth="1"/>
    <col min="14605" max="14605" width="1" style="65" customWidth="1"/>
    <col min="14606" max="14606" width="2.7109375" style="65" customWidth="1"/>
    <col min="14607" max="14607" width="5.28515625" style="65" customWidth="1"/>
    <col min="14608" max="14608" width="14.7109375" style="65" bestFit="1" customWidth="1"/>
    <col min="14609" max="14848" width="11.42578125" style="65"/>
    <col min="14849" max="14849" width="7.85546875" style="65" customWidth="1"/>
    <col min="14850" max="14850" width="55.42578125" style="65" customWidth="1"/>
    <col min="14851" max="14851" width="6.7109375" style="65" customWidth="1"/>
    <col min="14852" max="14852" width="2.28515625" style="65" customWidth="1"/>
    <col min="14853" max="14853" width="16.7109375" style="65" customWidth="1"/>
    <col min="14854" max="14854" width="19.85546875" style="65" customWidth="1"/>
    <col min="14855" max="14855" width="10.85546875" style="65" bestFit="1" customWidth="1"/>
    <col min="14856" max="14856" width="0" style="65" hidden="1" customWidth="1"/>
    <col min="14857" max="14857" width="0.7109375" style="65" customWidth="1"/>
    <col min="14858" max="14858" width="2.85546875" style="65" customWidth="1"/>
    <col min="14859" max="14859" width="1.140625" style="65" customWidth="1"/>
    <col min="14860" max="14860" width="13" style="65" customWidth="1"/>
    <col min="14861" max="14861" width="1" style="65" customWidth="1"/>
    <col min="14862" max="14862" width="2.7109375" style="65" customWidth="1"/>
    <col min="14863" max="14863" width="5.28515625" style="65" customWidth="1"/>
    <col min="14864" max="14864" width="14.7109375" style="65" bestFit="1" customWidth="1"/>
    <col min="14865" max="15104" width="11.42578125" style="65"/>
    <col min="15105" max="15105" width="7.85546875" style="65" customWidth="1"/>
    <col min="15106" max="15106" width="55.42578125" style="65" customWidth="1"/>
    <col min="15107" max="15107" width="6.7109375" style="65" customWidth="1"/>
    <col min="15108" max="15108" width="2.28515625" style="65" customWidth="1"/>
    <col min="15109" max="15109" width="16.7109375" style="65" customWidth="1"/>
    <col min="15110" max="15110" width="19.85546875" style="65" customWidth="1"/>
    <col min="15111" max="15111" width="10.85546875" style="65" bestFit="1" customWidth="1"/>
    <col min="15112" max="15112" width="0" style="65" hidden="1" customWidth="1"/>
    <col min="15113" max="15113" width="0.7109375" style="65" customWidth="1"/>
    <col min="15114" max="15114" width="2.85546875" style="65" customWidth="1"/>
    <col min="15115" max="15115" width="1.140625" style="65" customWidth="1"/>
    <col min="15116" max="15116" width="13" style="65" customWidth="1"/>
    <col min="15117" max="15117" width="1" style="65" customWidth="1"/>
    <col min="15118" max="15118" width="2.7109375" style="65" customWidth="1"/>
    <col min="15119" max="15119" width="5.28515625" style="65" customWidth="1"/>
    <col min="15120" max="15120" width="14.7109375" style="65" bestFit="1" customWidth="1"/>
    <col min="15121" max="15360" width="11.42578125" style="65"/>
    <col min="15361" max="15361" width="7.85546875" style="65" customWidth="1"/>
    <col min="15362" max="15362" width="55.42578125" style="65" customWidth="1"/>
    <col min="15363" max="15363" width="6.7109375" style="65" customWidth="1"/>
    <col min="15364" max="15364" width="2.28515625" style="65" customWidth="1"/>
    <col min="15365" max="15365" width="16.7109375" style="65" customWidth="1"/>
    <col min="15366" max="15366" width="19.85546875" style="65" customWidth="1"/>
    <col min="15367" max="15367" width="10.85546875" style="65" bestFit="1" customWidth="1"/>
    <col min="15368" max="15368" width="0" style="65" hidden="1" customWidth="1"/>
    <col min="15369" max="15369" width="0.7109375" style="65" customWidth="1"/>
    <col min="15370" max="15370" width="2.85546875" style="65" customWidth="1"/>
    <col min="15371" max="15371" width="1.140625" style="65" customWidth="1"/>
    <col min="15372" max="15372" width="13" style="65" customWidth="1"/>
    <col min="15373" max="15373" width="1" style="65" customWidth="1"/>
    <col min="15374" max="15374" width="2.7109375" style="65" customWidth="1"/>
    <col min="15375" max="15375" width="5.28515625" style="65" customWidth="1"/>
    <col min="15376" max="15376" width="14.7109375" style="65" bestFit="1" customWidth="1"/>
    <col min="15377" max="15616" width="11.42578125" style="65"/>
    <col min="15617" max="15617" width="7.85546875" style="65" customWidth="1"/>
    <col min="15618" max="15618" width="55.42578125" style="65" customWidth="1"/>
    <col min="15619" max="15619" width="6.7109375" style="65" customWidth="1"/>
    <col min="15620" max="15620" width="2.28515625" style="65" customWidth="1"/>
    <col min="15621" max="15621" width="16.7109375" style="65" customWidth="1"/>
    <col min="15622" max="15622" width="19.85546875" style="65" customWidth="1"/>
    <col min="15623" max="15623" width="10.85546875" style="65" bestFit="1" customWidth="1"/>
    <col min="15624" max="15624" width="0" style="65" hidden="1" customWidth="1"/>
    <col min="15625" max="15625" width="0.7109375" style="65" customWidth="1"/>
    <col min="15626" max="15626" width="2.85546875" style="65" customWidth="1"/>
    <col min="15627" max="15627" width="1.140625" style="65" customWidth="1"/>
    <col min="15628" max="15628" width="13" style="65" customWidth="1"/>
    <col min="15629" max="15629" width="1" style="65" customWidth="1"/>
    <col min="15630" max="15630" width="2.7109375" style="65" customWidth="1"/>
    <col min="15631" max="15631" width="5.28515625" style="65" customWidth="1"/>
    <col min="15632" max="15632" width="14.7109375" style="65" bestFit="1" customWidth="1"/>
    <col min="15633" max="15872" width="11.42578125" style="65"/>
    <col min="15873" max="15873" width="7.85546875" style="65" customWidth="1"/>
    <col min="15874" max="15874" width="55.42578125" style="65" customWidth="1"/>
    <col min="15875" max="15875" width="6.7109375" style="65" customWidth="1"/>
    <col min="15876" max="15876" width="2.28515625" style="65" customWidth="1"/>
    <col min="15877" max="15877" width="16.7109375" style="65" customWidth="1"/>
    <col min="15878" max="15878" width="19.85546875" style="65" customWidth="1"/>
    <col min="15879" max="15879" width="10.85546875" style="65" bestFit="1" customWidth="1"/>
    <col min="15880" max="15880" width="0" style="65" hidden="1" customWidth="1"/>
    <col min="15881" max="15881" width="0.7109375" style="65" customWidth="1"/>
    <col min="15882" max="15882" width="2.85546875" style="65" customWidth="1"/>
    <col min="15883" max="15883" width="1.140625" style="65" customWidth="1"/>
    <col min="15884" max="15884" width="13" style="65" customWidth="1"/>
    <col min="15885" max="15885" width="1" style="65" customWidth="1"/>
    <col min="15886" max="15886" width="2.7109375" style="65" customWidth="1"/>
    <col min="15887" max="15887" width="5.28515625" style="65" customWidth="1"/>
    <col min="15888" max="15888" width="14.7109375" style="65" bestFit="1" customWidth="1"/>
    <col min="15889" max="16128" width="11.42578125" style="65"/>
    <col min="16129" max="16129" width="7.85546875" style="65" customWidth="1"/>
    <col min="16130" max="16130" width="55.42578125" style="65" customWidth="1"/>
    <col min="16131" max="16131" width="6.7109375" style="65" customWidth="1"/>
    <col min="16132" max="16132" width="2.28515625" style="65" customWidth="1"/>
    <col min="16133" max="16133" width="16.7109375" style="65" customWidth="1"/>
    <col min="16134" max="16134" width="19.85546875" style="65" customWidth="1"/>
    <col min="16135" max="16135" width="10.85546875" style="65" bestFit="1" customWidth="1"/>
    <col min="16136" max="16136" width="0" style="65" hidden="1" customWidth="1"/>
    <col min="16137" max="16137" width="0.7109375" style="65" customWidth="1"/>
    <col min="16138" max="16138" width="2.85546875" style="65" customWidth="1"/>
    <col min="16139" max="16139" width="1.140625" style="65" customWidth="1"/>
    <col min="16140" max="16140" width="13" style="65" customWidth="1"/>
    <col min="16141" max="16141" width="1" style="65" customWidth="1"/>
    <col min="16142" max="16142" width="2.7109375" style="65" customWidth="1"/>
    <col min="16143" max="16143" width="5.28515625" style="65" customWidth="1"/>
    <col min="16144" max="16144" width="14.7109375" style="65" bestFit="1" customWidth="1"/>
    <col min="16145" max="16384" width="11.42578125" style="65"/>
  </cols>
  <sheetData>
    <row r="2" spans="1:18" s="82" customFormat="1">
      <c r="A2" s="2040" t="s">
        <v>740</v>
      </c>
      <c r="B2" s="2040"/>
      <c r="C2" s="2040"/>
      <c r="D2" s="2040"/>
      <c r="E2" s="2040"/>
      <c r="F2" s="1433"/>
      <c r="G2" s="1433"/>
      <c r="H2" s="1433"/>
      <c r="I2" s="1433"/>
      <c r="J2" s="1433"/>
      <c r="K2" s="1433"/>
      <c r="L2" s="1433"/>
      <c r="M2" s="1434"/>
      <c r="N2" s="284"/>
      <c r="O2" s="69"/>
      <c r="P2" s="69"/>
    </row>
    <row r="3" spans="1:18" s="82" customFormat="1">
      <c r="A3" s="2040">
        <v>2015</v>
      </c>
      <c r="B3" s="2040"/>
      <c r="C3" s="2040"/>
      <c r="D3" s="2040"/>
      <c r="E3" s="2040"/>
      <c r="F3" s="1433"/>
      <c r="G3" s="1433"/>
      <c r="H3" s="1433"/>
      <c r="I3" s="1433"/>
      <c r="J3" s="1433"/>
      <c r="K3" s="1433"/>
      <c r="L3" s="1433"/>
      <c r="M3" s="1434"/>
      <c r="N3" s="284"/>
      <c r="O3" s="69"/>
      <c r="P3" s="69"/>
    </row>
    <row r="4" spans="1:18" ht="9" customHeight="1">
      <c r="A4" s="1435"/>
      <c r="B4" s="1436"/>
      <c r="C4" s="1436"/>
      <c r="D4" s="1437"/>
      <c r="E4" s="1438"/>
      <c r="F4" s="1436"/>
      <c r="G4" s="1436"/>
      <c r="H4" s="1436"/>
      <c r="I4" s="1436"/>
      <c r="J4" s="1436"/>
      <c r="K4" s="1439"/>
      <c r="L4" s="67"/>
      <c r="M4" s="67"/>
      <c r="N4" s="71"/>
      <c r="O4" s="71"/>
      <c r="P4" s="71"/>
    </row>
    <row r="5" spans="1:18" ht="6" customHeight="1">
      <c r="A5" s="60"/>
      <c r="B5" s="60"/>
      <c r="C5" s="60"/>
      <c r="D5" s="1440"/>
      <c r="E5" s="1441"/>
      <c r="F5" s="1442"/>
      <c r="G5" s="1436"/>
      <c r="H5" s="1436"/>
      <c r="I5" s="1436"/>
      <c r="J5" s="208"/>
      <c r="K5" s="1383"/>
      <c r="L5" s="89"/>
      <c r="M5" s="89"/>
      <c r="N5" s="89"/>
      <c r="O5" s="71"/>
      <c r="P5" s="71"/>
    </row>
    <row r="6" spans="1:18" s="405" customFormat="1" ht="12.75" customHeight="1">
      <c r="A6" s="46"/>
      <c r="B6" s="1443" t="s">
        <v>741</v>
      </c>
      <c r="C6" s="1443"/>
      <c r="D6" s="310"/>
      <c r="E6" s="1444" t="s">
        <v>742</v>
      </c>
      <c r="F6" s="2041"/>
      <c r="G6" s="2041"/>
      <c r="H6" s="2041"/>
      <c r="I6" s="1445"/>
      <c r="J6" s="201"/>
      <c r="K6" s="2041"/>
      <c r="L6" s="2041"/>
      <c r="M6" s="2041"/>
      <c r="N6" s="1446"/>
      <c r="O6" s="426"/>
      <c r="P6" s="83"/>
    </row>
    <row r="7" spans="1:18" ht="6.75" customHeight="1">
      <c r="A7" s="15"/>
      <c r="B7" s="15"/>
      <c r="C7" s="534"/>
      <c r="D7" s="1447"/>
      <c r="E7" s="1448"/>
      <c r="F7" s="1449"/>
      <c r="G7" s="55"/>
      <c r="H7" s="372"/>
      <c r="I7" s="372"/>
      <c r="J7" s="372"/>
      <c r="K7" s="1449"/>
      <c r="L7" s="1449"/>
      <c r="M7" s="1449"/>
      <c r="N7" s="71"/>
      <c r="O7" s="71"/>
      <c r="P7" s="71"/>
    </row>
    <row r="8" spans="1:18" ht="8.1" customHeight="1">
      <c r="A8" s="7"/>
      <c r="B8" s="7"/>
      <c r="C8" s="7"/>
      <c r="D8" s="310"/>
      <c r="E8" s="1450"/>
      <c r="F8" s="55"/>
      <c r="G8" s="55"/>
      <c r="H8" s="372"/>
      <c r="I8" s="372"/>
      <c r="J8" s="372"/>
      <c r="K8" s="1449"/>
      <c r="L8" s="55"/>
      <c r="M8" s="55"/>
      <c r="N8" s="71"/>
      <c r="O8" s="71"/>
      <c r="P8" s="71"/>
    </row>
    <row r="9" spans="1:18" s="1460" customFormat="1" ht="12.75" customHeight="1">
      <c r="A9" s="373" t="s">
        <v>743</v>
      </c>
      <c r="B9" s="373"/>
      <c r="C9" s="527"/>
      <c r="D9" s="1451" t="s">
        <v>744</v>
      </c>
      <c r="E9" s="1452">
        <v>912349609</v>
      </c>
      <c r="F9" s="1452">
        <v>912349609</v>
      </c>
      <c r="G9" s="373" t="s">
        <v>743</v>
      </c>
      <c r="H9" s="1453"/>
      <c r="I9" s="1453"/>
      <c r="J9" s="1454"/>
      <c r="K9" s="1455"/>
      <c r="L9" s="1456"/>
      <c r="M9" s="1457"/>
      <c r="N9" s="30"/>
      <c r="O9" s="1458"/>
      <c r="P9" s="1459" t="s">
        <v>171</v>
      </c>
      <c r="Q9" s="30"/>
      <c r="R9" s="30"/>
    </row>
    <row r="10" spans="1:18" s="1460" customFormat="1" ht="12.75" customHeight="1">
      <c r="A10" s="373" t="s">
        <v>745</v>
      </c>
      <c r="B10" s="373"/>
      <c r="C10" s="527"/>
      <c r="D10" s="1451" t="s">
        <v>744</v>
      </c>
      <c r="E10" s="1461">
        <v>100632948</v>
      </c>
      <c r="F10" s="1461">
        <v>100632948</v>
      </c>
      <c r="G10" s="373" t="s">
        <v>745</v>
      </c>
      <c r="H10" s="1453"/>
      <c r="I10" s="1453"/>
      <c r="J10" s="1454"/>
      <c r="K10" s="1455"/>
      <c r="L10" s="1456"/>
      <c r="M10" s="1457"/>
      <c r="N10" s="30"/>
      <c r="O10" s="1458"/>
      <c r="P10" s="1459"/>
      <c r="Q10" s="30"/>
      <c r="R10" s="30"/>
    </row>
    <row r="11" spans="1:18" ht="15" customHeight="1">
      <c r="A11" s="7"/>
      <c r="B11" s="1462" t="s">
        <v>746</v>
      </c>
      <c r="C11" s="527"/>
      <c r="D11" s="1451"/>
      <c r="E11" s="1463"/>
      <c r="F11" s="1461">
        <v>305481094</v>
      </c>
      <c r="G11" s="373" t="s">
        <v>747</v>
      </c>
      <c r="H11" s="290"/>
      <c r="I11" s="290"/>
      <c r="J11" s="562"/>
      <c r="K11" s="1449"/>
      <c r="M11" s="1464"/>
      <c r="N11" s="3"/>
      <c r="O11" s="71"/>
      <c r="P11" s="1465"/>
      <c r="Q11" s="3"/>
      <c r="R11" s="3"/>
    </row>
    <row r="12" spans="1:18" ht="15" customHeight="1">
      <c r="A12" s="7"/>
      <c r="B12" s="1462" t="s">
        <v>748</v>
      </c>
      <c r="C12" s="527"/>
      <c r="D12" s="1451" t="s">
        <v>744</v>
      </c>
      <c r="E12" s="1463">
        <v>27182283</v>
      </c>
      <c r="F12" s="1461">
        <v>711459</v>
      </c>
      <c r="G12" s="373" t="s">
        <v>749</v>
      </c>
      <c r="H12" s="290"/>
      <c r="I12" s="290"/>
      <c r="J12" s="562"/>
      <c r="K12" s="1449"/>
      <c r="L12" s="1466"/>
      <c r="M12" s="1464"/>
      <c r="N12" s="3"/>
      <c r="O12" s="71"/>
      <c r="P12" s="1465"/>
      <c r="Q12" s="3"/>
      <c r="R12" s="3"/>
    </row>
    <row r="13" spans="1:18" ht="15" customHeight="1">
      <c r="A13" s="7"/>
      <c r="B13" s="1462" t="s">
        <v>750</v>
      </c>
      <c r="C13" s="527"/>
      <c r="D13" s="1451" t="s">
        <v>744</v>
      </c>
      <c r="E13" s="1463">
        <v>2124842</v>
      </c>
      <c r="F13" s="1467">
        <v>139393744.11000001</v>
      </c>
      <c r="G13" s="26" t="s">
        <v>751</v>
      </c>
      <c r="H13" s="290"/>
      <c r="I13" s="290"/>
      <c r="J13" s="562"/>
      <c r="K13" s="1449"/>
      <c r="L13" s="1466"/>
      <c r="M13" s="1464"/>
      <c r="N13" s="3"/>
      <c r="O13" s="71"/>
      <c r="P13" s="1465"/>
      <c r="Q13" s="3"/>
      <c r="R13" s="3"/>
    </row>
    <row r="14" spans="1:18" ht="15" customHeight="1">
      <c r="A14" s="7"/>
      <c r="B14" s="1462" t="s">
        <v>752</v>
      </c>
      <c r="C14" s="527"/>
      <c r="D14" s="1451" t="s">
        <v>744</v>
      </c>
      <c r="E14" s="1463">
        <v>14404041</v>
      </c>
      <c r="F14" s="1467">
        <v>155053355.66</v>
      </c>
      <c r="G14" s="1468" t="s">
        <v>753</v>
      </c>
      <c r="H14" s="290"/>
      <c r="I14" s="290"/>
      <c r="J14" s="562"/>
      <c r="K14" s="1449"/>
      <c r="L14" s="1466"/>
      <c r="M14" s="1464"/>
      <c r="N14" s="3"/>
      <c r="O14" s="71"/>
      <c r="P14" s="1465"/>
      <c r="Q14" s="3"/>
      <c r="R14" s="3"/>
    </row>
    <row r="15" spans="1:18" ht="15" customHeight="1">
      <c r="A15" s="7"/>
      <c r="B15" s="1462" t="s">
        <v>754</v>
      </c>
      <c r="C15" s="527"/>
      <c r="D15" s="1451" t="s">
        <v>744</v>
      </c>
      <c r="E15" s="1469">
        <v>27718043</v>
      </c>
      <c r="F15" s="1467">
        <v>1736000</v>
      </c>
      <c r="G15" s="26" t="s">
        <v>755</v>
      </c>
      <c r="H15" s="290"/>
      <c r="I15" s="290"/>
      <c r="J15" s="562"/>
      <c r="K15" s="1449"/>
      <c r="L15" s="1466"/>
      <c r="M15" s="1464"/>
      <c r="N15" s="3"/>
      <c r="O15" s="71"/>
      <c r="P15" s="1465"/>
      <c r="Q15" s="3"/>
      <c r="R15" s="3"/>
    </row>
    <row r="16" spans="1:18" ht="15" customHeight="1">
      <c r="A16" s="7"/>
      <c r="B16" s="1462" t="s">
        <v>756</v>
      </c>
      <c r="C16" s="527"/>
      <c r="D16" s="1451" t="s">
        <v>744</v>
      </c>
      <c r="E16" s="1469">
        <v>6317579</v>
      </c>
      <c r="F16" s="1470">
        <v>29444840.879999999</v>
      </c>
      <c r="G16" s="26" t="s">
        <v>757</v>
      </c>
      <c r="H16" s="290"/>
      <c r="I16" s="290"/>
      <c r="J16" s="562"/>
      <c r="K16" s="1449"/>
      <c r="L16" s="1466"/>
      <c r="M16" s="1464"/>
      <c r="N16" s="3"/>
      <c r="O16" s="71"/>
      <c r="P16" s="1465"/>
      <c r="Q16" s="3"/>
      <c r="R16" s="3"/>
    </row>
    <row r="17" spans="1:18" ht="15" customHeight="1">
      <c r="A17" s="7"/>
      <c r="B17" s="1462" t="s">
        <v>758</v>
      </c>
      <c r="C17" s="527"/>
      <c r="D17" s="1451" t="s">
        <v>744</v>
      </c>
      <c r="E17" s="1469">
        <v>999000</v>
      </c>
      <c r="F17" s="1471"/>
      <c r="G17" s="27"/>
      <c r="H17" s="290"/>
      <c r="I17" s="290"/>
      <c r="J17" s="562"/>
      <c r="K17" s="1449"/>
      <c r="L17" s="1466"/>
      <c r="M17" s="1464"/>
      <c r="N17" s="3"/>
      <c r="O17" s="71"/>
      <c r="P17" s="1465"/>
      <c r="Q17" s="3"/>
      <c r="R17" s="3"/>
    </row>
    <row r="18" spans="1:18" ht="15" customHeight="1">
      <c r="A18" s="7"/>
      <c r="B18" s="1462" t="s">
        <v>759</v>
      </c>
      <c r="C18" s="527"/>
      <c r="D18" s="1451" t="s">
        <v>744</v>
      </c>
      <c r="E18" s="1469">
        <v>6384454</v>
      </c>
      <c r="F18" s="7"/>
      <c r="G18" s="27"/>
      <c r="H18" s="290"/>
      <c r="I18" s="290"/>
      <c r="J18" s="562"/>
      <c r="K18" s="1449"/>
      <c r="L18" s="1466"/>
      <c r="M18" s="1464"/>
      <c r="N18" s="3"/>
      <c r="O18" s="71"/>
      <c r="P18" s="1465"/>
      <c r="Q18" s="3"/>
      <c r="R18" s="3"/>
    </row>
    <row r="19" spans="1:18" ht="15" customHeight="1">
      <c r="A19" s="7"/>
      <c r="B19" s="1462" t="s">
        <v>760</v>
      </c>
      <c r="C19" s="527"/>
      <c r="D19" s="1472" t="s">
        <v>744</v>
      </c>
      <c r="E19" s="1463">
        <v>4911138</v>
      </c>
      <c r="F19" s="7"/>
      <c r="G19" s="27"/>
      <c r="H19" s="290"/>
      <c r="I19" s="290"/>
      <c r="J19" s="562"/>
      <c r="K19" s="1449"/>
      <c r="L19" s="1466"/>
      <c r="M19" s="1464"/>
      <c r="N19" s="3"/>
      <c r="O19" s="71"/>
      <c r="P19" s="1465"/>
      <c r="Q19" s="3"/>
      <c r="R19" s="3"/>
    </row>
    <row r="20" spans="1:18" ht="15" customHeight="1">
      <c r="A20" s="7"/>
      <c r="B20" s="1462" t="s">
        <v>761</v>
      </c>
      <c r="C20" s="527"/>
      <c r="D20" s="1472" t="s">
        <v>744</v>
      </c>
      <c r="E20" s="1469">
        <v>10591568</v>
      </c>
      <c r="F20" s="7"/>
      <c r="G20" s="27"/>
      <c r="H20" s="290"/>
      <c r="I20" s="290"/>
      <c r="J20" s="562"/>
      <c r="K20" s="1449"/>
      <c r="L20" s="1466"/>
      <c r="M20" s="1464"/>
      <c r="N20" s="3"/>
      <c r="O20" s="71"/>
      <c r="P20" s="1465"/>
      <c r="Q20" s="3"/>
      <c r="R20" s="3"/>
    </row>
    <row r="21" spans="1:18" s="1460" customFormat="1" ht="12.75" customHeight="1">
      <c r="A21" s="373" t="s">
        <v>747</v>
      </c>
      <c r="B21" s="373"/>
      <c r="C21" s="527"/>
      <c r="D21" s="1473" t="s">
        <v>744</v>
      </c>
      <c r="E21" s="1461">
        <v>305481094</v>
      </c>
      <c r="F21" s="373"/>
      <c r="G21" s="373"/>
      <c r="H21" s="1453"/>
      <c r="I21" s="1453"/>
      <c r="J21" s="1454"/>
      <c r="K21" s="1455"/>
      <c r="L21" s="1456"/>
      <c r="M21" s="1457"/>
      <c r="N21" s="30"/>
      <c r="O21" s="1458"/>
      <c r="P21" s="1459"/>
      <c r="Q21" s="30"/>
      <c r="R21" s="30"/>
    </row>
    <row r="22" spans="1:18" s="1460" customFormat="1" ht="14.25" customHeight="1">
      <c r="A22" s="373" t="s">
        <v>749</v>
      </c>
      <c r="B22" s="373"/>
      <c r="C22" s="527"/>
      <c r="D22" s="1473" t="s">
        <v>744</v>
      </c>
      <c r="E22" s="1461">
        <v>711459</v>
      </c>
      <c r="F22" s="373"/>
      <c r="G22" s="373"/>
      <c r="H22" s="373"/>
      <c r="I22" s="1453"/>
      <c r="J22" s="1454"/>
      <c r="K22" s="1455"/>
      <c r="L22" s="1456"/>
      <c r="M22" s="1457"/>
      <c r="N22" s="30"/>
      <c r="O22" s="1458" t="s">
        <v>171</v>
      </c>
      <c r="P22" s="1459"/>
      <c r="Q22" s="30"/>
      <c r="R22" s="30"/>
    </row>
    <row r="23" spans="1:18" s="1460" customFormat="1" ht="14.25" customHeight="1">
      <c r="A23" s="373"/>
      <c r="B23" s="1462" t="s">
        <v>746</v>
      </c>
      <c r="C23" s="527"/>
      <c r="D23" s="1474"/>
      <c r="E23" s="1475"/>
      <c r="F23" s="1476"/>
      <c r="G23" s="373"/>
      <c r="H23" s="373"/>
      <c r="I23" s="1453"/>
      <c r="J23" s="1454"/>
      <c r="K23" s="1455"/>
      <c r="L23" s="1456"/>
      <c r="M23" s="1457"/>
      <c r="N23" s="30"/>
      <c r="O23" s="1458"/>
      <c r="P23" s="1459"/>
      <c r="Q23" s="30"/>
      <c r="R23" s="30"/>
    </row>
    <row r="24" spans="1:18" s="1460" customFormat="1" ht="14.25" customHeight="1">
      <c r="A24" s="373"/>
      <c r="B24" s="1462" t="s">
        <v>750</v>
      </c>
      <c r="C24" s="527"/>
      <c r="D24" s="1474" t="s">
        <v>744</v>
      </c>
      <c r="E24" s="1475">
        <v>711459</v>
      </c>
      <c r="F24" s="1476"/>
      <c r="G24" s="373"/>
      <c r="H24" s="373"/>
      <c r="I24" s="1453"/>
      <c r="J24" s="1454"/>
      <c r="K24" s="1455"/>
      <c r="L24" s="1456"/>
      <c r="M24" s="1457"/>
      <c r="N24" s="30"/>
      <c r="O24" s="1458"/>
      <c r="P24" s="1459"/>
      <c r="Q24" s="30"/>
      <c r="R24" s="30"/>
    </row>
    <row r="25" spans="1:18" ht="14.25" customHeight="1">
      <c r="A25" s="7"/>
      <c r="B25" s="1462" t="s">
        <v>762</v>
      </c>
      <c r="C25" s="527"/>
      <c r="D25" s="2042"/>
      <c r="E25" s="2042"/>
      <c r="F25" s="1477"/>
      <c r="G25" s="7"/>
      <c r="H25" s="7"/>
      <c r="I25" s="290"/>
      <c r="J25" s="562"/>
      <c r="K25" s="1449"/>
      <c r="L25" s="1466"/>
      <c r="M25" s="1464"/>
      <c r="N25" s="3"/>
      <c r="O25" s="71"/>
      <c r="P25" s="1465"/>
      <c r="Q25" s="3"/>
      <c r="R25" s="3"/>
    </row>
    <row r="26" spans="1:18" ht="14.25" customHeight="1">
      <c r="A26" s="7"/>
      <c r="B26" s="1462" t="s">
        <v>763</v>
      </c>
      <c r="C26" s="527"/>
      <c r="D26" s="1474"/>
      <c r="E26" s="1478"/>
      <c r="F26" s="1477"/>
      <c r="G26" s="7"/>
      <c r="H26" s="7"/>
      <c r="I26" s="290"/>
      <c r="J26" s="562"/>
      <c r="K26" s="1449"/>
      <c r="L26" s="1466"/>
      <c r="M26" s="1464"/>
      <c r="N26" s="3"/>
      <c r="O26" s="71"/>
      <c r="P26" s="1465"/>
      <c r="Q26" s="3"/>
      <c r="R26" s="3"/>
    </row>
    <row r="27" spans="1:18" ht="15" customHeight="1">
      <c r="A27" s="7"/>
      <c r="B27" s="1462"/>
      <c r="C27" s="527"/>
      <c r="D27" s="2043"/>
      <c r="E27" s="2043"/>
      <c r="F27" s="7"/>
      <c r="G27" s="27"/>
      <c r="H27" s="290"/>
      <c r="I27" s="290"/>
      <c r="J27" s="562"/>
      <c r="K27" s="1449"/>
      <c r="L27" s="1466"/>
      <c r="M27" s="1464"/>
      <c r="N27" s="3"/>
      <c r="O27" s="71"/>
      <c r="P27" s="1465"/>
      <c r="Q27" s="3"/>
      <c r="R27" s="3"/>
    </row>
    <row r="28" spans="1:18" s="1486" customFormat="1" ht="15" customHeight="1">
      <c r="A28" s="26" t="s">
        <v>751</v>
      </c>
      <c r="B28" s="26"/>
      <c r="C28" s="527"/>
      <c r="D28" s="1479" t="s">
        <v>744</v>
      </c>
      <c r="E28" s="1467">
        <v>139393744.11000001</v>
      </c>
      <c r="F28" s="26"/>
      <c r="G28" s="18"/>
      <c r="H28" s="1480"/>
      <c r="I28" s="1480"/>
      <c r="J28" s="1323"/>
      <c r="K28" s="1481"/>
      <c r="L28" s="1482"/>
      <c r="M28" s="1483"/>
      <c r="N28" s="577"/>
      <c r="O28" s="1484"/>
      <c r="P28" s="1485"/>
      <c r="Q28" s="577"/>
      <c r="R28" s="577"/>
    </row>
    <row r="29" spans="1:18" s="1486" customFormat="1" ht="15" customHeight="1">
      <c r="A29" s="1468" t="s">
        <v>753</v>
      </c>
      <c r="B29" s="26"/>
      <c r="C29" s="527"/>
      <c r="D29" s="1479" t="s">
        <v>744</v>
      </c>
      <c r="E29" s="1467">
        <v>155053355.66</v>
      </c>
      <c r="F29" s="26"/>
      <c r="G29" s="18"/>
      <c r="H29" s="1480"/>
      <c r="I29" s="1480"/>
      <c r="J29" s="1323"/>
      <c r="K29" s="1481"/>
      <c r="L29" s="1482"/>
      <c r="M29" s="1483"/>
      <c r="N29" s="577"/>
      <c r="O29" s="1484"/>
      <c r="P29" s="1485"/>
      <c r="Q29" s="577"/>
      <c r="R29" s="577"/>
    </row>
    <row r="30" spans="1:18" s="1486" customFormat="1" ht="15" customHeight="1">
      <c r="A30" s="26" t="s">
        <v>755</v>
      </c>
      <c r="B30" s="26"/>
      <c r="C30" s="527"/>
      <c r="D30" s="1479" t="s">
        <v>744</v>
      </c>
      <c r="E30" s="1467">
        <v>1736000</v>
      </c>
      <c r="F30" s="26"/>
      <c r="G30" s="18"/>
      <c r="H30" s="1480"/>
      <c r="I30" s="1480"/>
      <c r="J30" s="1323"/>
      <c r="K30" s="1481"/>
      <c r="L30" s="1487"/>
      <c r="M30" s="1483"/>
      <c r="N30" s="577"/>
      <c r="O30" s="1484"/>
      <c r="P30" s="1488"/>
      <c r="Q30" s="577"/>
      <c r="R30" s="577"/>
    </row>
    <row r="31" spans="1:18" s="1486" customFormat="1" ht="15" customHeight="1">
      <c r="A31" s="26" t="s">
        <v>757</v>
      </c>
      <c r="B31" s="26"/>
      <c r="C31" s="527"/>
      <c r="D31" s="1489" t="s">
        <v>744</v>
      </c>
      <c r="E31" s="1470">
        <v>29444840.879999999</v>
      </c>
      <c r="F31" s="1490"/>
      <c r="G31" s="18"/>
      <c r="H31" s="1480"/>
      <c r="I31" s="1480"/>
      <c r="J31" s="1323"/>
      <c r="K31" s="1481"/>
      <c r="L31" s="1487"/>
      <c r="M31" s="1483"/>
      <c r="N31" s="577"/>
      <c r="O31" s="1484"/>
      <c r="P31" s="1488"/>
      <c r="Q31" s="577"/>
      <c r="R31" s="577"/>
    </row>
    <row r="32" spans="1:18" s="1496" customFormat="1" ht="16.5" customHeight="1">
      <c r="A32" s="2038" t="s">
        <v>21</v>
      </c>
      <c r="B32" s="2038"/>
      <c r="C32" s="1491"/>
      <c r="D32" s="1492"/>
      <c r="E32" s="1493">
        <f>SUM(E9+E10+E21+E22+E28+E29+E30+E31)</f>
        <v>1644803050.6500003</v>
      </c>
      <c r="F32" s="40"/>
      <c r="G32" s="40"/>
      <c r="H32" s="40"/>
      <c r="I32" s="40"/>
      <c r="J32" s="40"/>
      <c r="K32" s="1481"/>
      <c r="L32" s="1494"/>
      <c r="M32" s="1495"/>
      <c r="N32" s="422"/>
      <c r="O32" s="84"/>
      <c r="P32" s="84"/>
    </row>
    <row r="33" spans="1:20" ht="12.75" customHeight="1">
      <c r="B33" s="1497"/>
      <c r="C33" s="1497"/>
      <c r="D33" s="1498"/>
      <c r="E33" s="1499"/>
      <c r="F33" s="1500"/>
      <c r="G33" s="1501"/>
      <c r="H33" s="1502"/>
      <c r="I33" s="1502"/>
      <c r="J33" s="1503"/>
      <c r="K33" s="410"/>
      <c r="L33" s="1504"/>
      <c r="M33" s="1504"/>
      <c r="N33" s="3"/>
      <c r="O33" s="71"/>
      <c r="P33" s="1465"/>
      <c r="Q33" s="3"/>
      <c r="R33" s="3"/>
    </row>
    <row r="34" spans="1:20" ht="10.5" hidden="1" customHeight="1">
      <c r="A34" s="1505"/>
      <c r="B34" s="1497"/>
      <c r="C34" s="1"/>
      <c r="D34" s="1506"/>
      <c r="E34" s="1438"/>
      <c r="F34" s="1"/>
      <c r="G34" s="1"/>
      <c r="H34" s="1"/>
      <c r="I34" s="1"/>
      <c r="J34" s="1"/>
      <c r="K34" s="1507"/>
      <c r="L34" s="3"/>
      <c r="M34" s="3"/>
      <c r="N34" s="3"/>
      <c r="O34" s="71"/>
      <c r="P34" s="71"/>
    </row>
    <row r="35" spans="1:20">
      <c r="A35" s="55"/>
      <c r="B35" s="55"/>
      <c r="C35" s="55"/>
      <c r="D35" s="1437"/>
      <c r="E35" s="1438"/>
    </row>
    <row r="36" spans="1:20" ht="11.1" customHeight="1">
      <c r="A36" s="1508"/>
      <c r="B36" s="7"/>
      <c r="C36" s="55"/>
      <c r="D36" s="1437"/>
      <c r="E36" s="1438"/>
      <c r="F36" s="1"/>
      <c r="G36" s="1"/>
      <c r="H36" s="1"/>
      <c r="I36" s="1"/>
      <c r="J36" s="1"/>
      <c r="K36" s="1507"/>
      <c r="L36" s="3"/>
      <c r="M36" s="3"/>
      <c r="N36" s="3"/>
    </row>
    <row r="37" spans="1:20" ht="11.1" customHeight="1">
      <c r="A37" s="55"/>
      <c r="B37" s="7"/>
      <c r="C37" s="1"/>
      <c r="D37" s="1506"/>
      <c r="E37" s="1438"/>
      <c r="F37" s="1"/>
      <c r="G37" s="1"/>
      <c r="H37" s="1"/>
      <c r="I37" s="1"/>
      <c r="J37" s="1"/>
      <c r="K37" s="1507"/>
      <c r="L37" s="3"/>
      <c r="M37" s="3"/>
      <c r="N37" s="3"/>
    </row>
    <row r="38" spans="1:20" ht="15" customHeight="1">
      <c r="A38" s="1509"/>
      <c r="B38" s="7"/>
      <c r="C38" s="55"/>
      <c r="D38" s="1437"/>
      <c r="E38" s="1510"/>
      <c r="F38" s="1"/>
      <c r="G38" s="1"/>
      <c r="H38" s="1"/>
      <c r="I38" s="1"/>
      <c r="J38" s="1511"/>
      <c r="K38" s="1512"/>
      <c r="L38" s="1512"/>
      <c r="M38" s="1512"/>
      <c r="N38" s="3"/>
    </row>
    <row r="39" spans="1:20" ht="12.75" customHeight="1">
      <c r="A39" s="1508"/>
      <c r="B39" s="7"/>
      <c r="C39" s="55"/>
      <c r="D39" s="1437"/>
      <c r="E39" s="1510"/>
      <c r="F39" s="1"/>
      <c r="G39" s="1"/>
      <c r="H39" s="1"/>
      <c r="I39" s="1"/>
      <c r="J39" s="1511"/>
      <c r="K39" s="1512"/>
      <c r="L39" s="1512"/>
      <c r="M39" s="1512"/>
      <c r="N39" s="3"/>
    </row>
    <row r="40" spans="1:20" ht="12.75" customHeight="1">
      <c r="A40" s="1508"/>
      <c r="B40" s="7"/>
      <c r="C40" s="1513"/>
      <c r="D40" s="1514"/>
      <c r="E40" s="1510"/>
      <c r="F40" s="1513"/>
      <c r="G40" s="1513"/>
      <c r="H40" s="1513"/>
      <c r="I40" s="1513"/>
      <c r="J40" s="1513"/>
      <c r="K40" s="1515"/>
      <c r="L40" s="1515"/>
      <c r="M40" s="1515"/>
      <c r="N40" s="3"/>
    </row>
    <row r="41" spans="1:20" ht="12.75" customHeight="1">
      <c r="A41" s="1508"/>
      <c r="B41" s="7"/>
      <c r="C41" s="55"/>
      <c r="D41" s="1437"/>
      <c r="E41" s="1510"/>
      <c r="F41" s="1"/>
      <c r="G41" s="1"/>
      <c r="H41" s="1"/>
      <c r="I41" s="1"/>
      <c r="J41" s="1511"/>
      <c r="K41" s="1512"/>
      <c r="L41" s="1512"/>
      <c r="M41" s="1512"/>
      <c r="N41" s="3"/>
      <c r="P41" s="65" t="s">
        <v>171</v>
      </c>
      <c r="Q41" s="1516"/>
      <c r="R41" s="1517"/>
      <c r="S41" s="1517"/>
      <c r="T41" s="1517"/>
    </row>
    <row r="42" spans="1:20" ht="12.75" customHeight="1">
      <c r="A42" s="1508"/>
      <c r="B42" s="7"/>
      <c r="C42" s="55"/>
      <c r="D42" s="1437"/>
      <c r="E42" s="1438"/>
      <c r="F42" s="1"/>
      <c r="G42" s="1"/>
      <c r="H42" s="1"/>
      <c r="I42" s="1"/>
      <c r="J42" s="1"/>
      <c r="K42" s="1507"/>
      <c r="L42" s="3"/>
      <c r="M42" s="3"/>
      <c r="N42" s="3"/>
      <c r="Q42" s="1516"/>
      <c r="R42" s="1517"/>
      <c r="S42" s="1517"/>
      <c r="T42" s="1517"/>
    </row>
    <row r="43" spans="1:20" ht="12.75" customHeight="1">
      <c r="A43" s="55"/>
      <c r="B43" s="7"/>
      <c r="C43" s="1"/>
      <c r="D43" s="1506"/>
      <c r="E43" s="1438"/>
      <c r="F43" s="1"/>
      <c r="G43" s="1"/>
      <c r="H43" s="1"/>
      <c r="I43" s="1"/>
      <c r="J43" s="1"/>
      <c r="K43" s="1507"/>
      <c r="L43" s="3"/>
      <c r="M43" s="3"/>
      <c r="N43" s="3"/>
      <c r="P43" s="1389"/>
      <c r="Q43" s="1518"/>
      <c r="R43" s="205"/>
      <c r="S43" s="205"/>
      <c r="T43" s="205"/>
    </row>
    <row r="44" spans="1:20" ht="12.75" customHeight="1">
      <c r="A44" s="1508"/>
      <c r="B44" s="7"/>
      <c r="C44" s="55"/>
      <c r="D44" s="1437"/>
      <c r="E44" s="1438"/>
      <c r="F44" s="1"/>
      <c r="G44" s="1"/>
      <c r="H44" s="1"/>
      <c r="I44" s="1"/>
      <c r="J44" s="1"/>
      <c r="K44" s="1507"/>
      <c r="L44" s="3"/>
      <c r="M44" s="3"/>
      <c r="N44" s="3"/>
      <c r="Q44" s="1519"/>
      <c r="R44" s="1520"/>
      <c r="S44" s="1520"/>
      <c r="T44" s="1520"/>
    </row>
    <row r="45" spans="1:20" ht="4.5" customHeight="1">
      <c r="A45" s="1508"/>
      <c r="B45" s="7"/>
      <c r="C45" s="55"/>
      <c r="D45" s="1437"/>
      <c r="E45" s="1510"/>
      <c r="F45" s="1"/>
      <c r="G45" s="1511"/>
      <c r="H45" s="1511"/>
      <c r="I45" s="1511"/>
      <c r="J45" s="1511"/>
      <c r="K45" s="1512"/>
      <c r="L45" s="1512"/>
      <c r="M45" s="1512"/>
      <c r="N45" s="3"/>
      <c r="Q45" s="1521"/>
      <c r="R45" s="89"/>
      <c r="S45" s="89"/>
      <c r="T45" s="89"/>
    </row>
    <row r="46" spans="1:20" ht="0.75" customHeight="1">
      <c r="A46" s="1508"/>
      <c r="B46" s="7"/>
      <c r="C46" s="55"/>
      <c r="D46" s="1437"/>
      <c r="E46" s="1510"/>
      <c r="F46" s="1"/>
      <c r="G46" s="1511"/>
      <c r="H46" s="1511"/>
      <c r="I46" s="1511"/>
      <c r="J46" s="1511"/>
      <c r="K46" s="1512"/>
      <c r="L46" s="1512"/>
      <c r="M46" s="1512"/>
      <c r="N46" s="3"/>
      <c r="Q46" s="1521"/>
      <c r="R46" s="89"/>
      <c r="S46" s="89"/>
      <c r="T46" s="89"/>
    </row>
    <row r="47" spans="1:20" ht="12.75" customHeight="1">
      <c r="A47" s="1508"/>
      <c r="B47" s="7"/>
      <c r="C47" s="55"/>
      <c r="D47" s="1437"/>
      <c r="E47" s="1510"/>
      <c r="F47" s="1"/>
      <c r="G47" s="1511"/>
      <c r="H47" s="1511"/>
      <c r="I47" s="1511"/>
      <c r="J47" s="1511"/>
      <c r="K47" s="1512"/>
      <c r="L47" s="1512"/>
      <c r="M47" s="1512"/>
      <c r="N47" s="3"/>
      <c r="Q47" s="1522"/>
      <c r="R47" s="1523"/>
      <c r="S47" s="1523"/>
      <c r="T47" s="1523"/>
    </row>
    <row r="48" spans="1:20" ht="12.75" customHeight="1">
      <c r="A48" s="1508"/>
      <c r="B48" s="7"/>
      <c r="C48" s="55"/>
      <c r="D48" s="1437"/>
      <c r="E48" s="1510"/>
      <c r="F48" s="1"/>
      <c r="G48" s="1511"/>
      <c r="H48" s="1511"/>
      <c r="I48" s="1511"/>
      <c r="J48" s="1511"/>
      <c r="K48" s="1512"/>
      <c r="L48" s="1512"/>
      <c r="M48" s="1512"/>
      <c r="N48" s="3"/>
    </row>
    <row r="49" spans="1:14" ht="12.75" customHeight="1">
      <c r="A49" s="1508"/>
      <c r="B49" s="7"/>
      <c r="C49" s="55"/>
      <c r="D49" s="1437"/>
      <c r="E49" s="1510"/>
      <c r="F49" s="1"/>
      <c r="G49" s="1511"/>
      <c r="H49" s="1511"/>
      <c r="I49" s="1511"/>
      <c r="J49" s="1511"/>
      <c r="K49" s="1512"/>
      <c r="L49" s="1512"/>
      <c r="M49" s="1512"/>
      <c r="N49" s="3"/>
    </row>
    <row r="50" spans="1:14" ht="12.75" customHeight="1">
      <c r="A50" s="1508"/>
      <c r="B50" s="7"/>
      <c r="C50" s="55"/>
      <c r="D50" s="1437"/>
      <c r="E50" s="1510"/>
      <c r="F50" s="1"/>
      <c r="G50" s="1511"/>
      <c r="H50" s="1511"/>
      <c r="I50" s="1511"/>
      <c r="J50" s="1511"/>
      <c r="K50" s="1512"/>
      <c r="L50" s="1512"/>
      <c r="M50" s="1512"/>
      <c r="N50" s="3"/>
    </row>
    <row r="51" spans="1:14" ht="12.75" customHeight="1">
      <c r="A51" s="55"/>
      <c r="B51" s="55"/>
      <c r="C51" s="372"/>
      <c r="D51" s="1437"/>
      <c r="E51" s="1524"/>
      <c r="F51" s="57"/>
      <c r="G51" s="1511"/>
      <c r="H51" s="1511"/>
      <c r="I51" s="1511"/>
      <c r="J51" s="1511"/>
      <c r="K51" s="1512"/>
      <c r="L51" s="1512"/>
      <c r="M51" s="1512"/>
      <c r="N51" s="3"/>
    </row>
    <row r="52" spans="1:14">
      <c r="A52" s="55"/>
      <c r="B52" s="55"/>
      <c r="C52" s="55"/>
      <c r="D52" s="1437"/>
      <c r="E52" s="1438"/>
    </row>
    <row r="53" spans="1:14" ht="12.75" customHeight="1">
      <c r="A53" s="1525"/>
      <c r="B53" s="7"/>
      <c r="C53" s="55"/>
      <c r="D53" s="1437"/>
      <c r="E53" s="1510"/>
      <c r="F53" s="1"/>
      <c r="G53" s="1511"/>
      <c r="H53" s="1511"/>
      <c r="I53" s="1511"/>
      <c r="J53" s="1511"/>
      <c r="K53" s="1512"/>
      <c r="L53" s="1512"/>
      <c r="M53" s="1512"/>
      <c r="N53" s="3"/>
    </row>
    <row r="54" spans="1:14" ht="12.75" customHeight="1">
      <c r="A54" s="1525"/>
      <c r="B54" s="7"/>
      <c r="C54" s="55"/>
      <c r="D54" s="1437"/>
      <c r="E54" s="1510"/>
      <c r="F54" s="1"/>
      <c r="G54" s="1511"/>
      <c r="H54" s="1511"/>
      <c r="I54" s="1511"/>
      <c r="J54" s="1511"/>
      <c r="K54" s="1512"/>
      <c r="L54" s="1512"/>
      <c r="M54" s="1512"/>
      <c r="N54" s="3"/>
    </row>
    <row r="55" spans="1:14" ht="12.75" customHeight="1">
      <c r="A55" s="1525"/>
      <c r="B55" s="7"/>
      <c r="C55" s="55"/>
      <c r="D55" s="1437"/>
      <c r="E55" s="1510"/>
      <c r="F55" s="1"/>
      <c r="G55" s="1511"/>
      <c r="H55" s="1511"/>
      <c r="I55" s="1511"/>
      <c r="J55" s="1511"/>
      <c r="K55" s="1512"/>
      <c r="L55" s="1512"/>
      <c r="M55" s="1512"/>
      <c r="N55" s="3"/>
    </row>
    <row r="56" spans="1:14" ht="12.75" customHeight="1">
      <c r="A56" s="1526"/>
      <c r="B56" s="7"/>
      <c r="C56" s="55"/>
      <c r="D56" s="1437"/>
      <c r="E56" s="1510"/>
      <c r="F56" s="1"/>
      <c r="G56" s="1511"/>
      <c r="H56" s="1511"/>
      <c r="I56" s="1511"/>
      <c r="J56" s="1511"/>
      <c r="K56" s="1512"/>
      <c r="L56" s="1512"/>
      <c r="M56" s="1512"/>
      <c r="N56" s="3"/>
    </row>
    <row r="57" spans="1:14" ht="12.75" customHeight="1">
      <c r="A57" s="1525"/>
      <c r="B57" s="7"/>
      <c r="C57" s="55"/>
      <c r="D57" s="1437"/>
      <c r="E57" s="1510"/>
      <c r="F57" s="1"/>
      <c r="G57" s="1511"/>
      <c r="H57" s="1511"/>
      <c r="I57" s="1511"/>
      <c r="J57" s="1511"/>
      <c r="K57" s="1512"/>
      <c r="L57" s="1512"/>
      <c r="M57" s="1512"/>
      <c r="N57" s="3"/>
    </row>
    <row r="58" spans="1:14" ht="12.75" customHeight="1">
      <c r="A58" s="1525"/>
      <c r="B58" s="7"/>
      <c r="C58" s="55"/>
      <c r="D58" s="1437"/>
      <c r="E58" s="1510"/>
      <c r="F58" s="1"/>
      <c r="G58" s="1511"/>
      <c r="H58" s="1511"/>
      <c r="I58" s="1511"/>
      <c r="J58" s="1511"/>
      <c r="K58" s="1512"/>
      <c r="L58" s="1512"/>
      <c r="M58" s="1512"/>
      <c r="N58" s="3"/>
    </row>
    <row r="60" spans="1:14" ht="12.75" customHeight="1">
      <c r="A60" s="525" t="s">
        <v>764</v>
      </c>
      <c r="B60" s="7"/>
      <c r="C60" s="55"/>
      <c r="D60" s="1437"/>
      <c r="E60" s="1510"/>
      <c r="F60" s="1"/>
      <c r="G60" s="1511"/>
      <c r="H60" s="1511"/>
      <c r="I60" s="1511"/>
      <c r="J60" s="1511"/>
      <c r="K60" s="1512"/>
      <c r="L60" s="1512"/>
      <c r="M60" s="1512"/>
      <c r="N60" s="3"/>
    </row>
    <row r="61" spans="1:14" ht="12.75" customHeight="1">
      <c r="A61" s="1525"/>
      <c r="B61" s="7"/>
      <c r="C61" s="55"/>
      <c r="D61" s="1437"/>
      <c r="E61" s="1510"/>
      <c r="F61" s="1"/>
      <c r="G61" s="1511"/>
      <c r="H61" s="1511"/>
      <c r="I61" s="1511"/>
      <c r="J61" s="1511"/>
      <c r="K61" s="1512"/>
      <c r="L61" s="1512"/>
      <c r="M61" s="1512"/>
      <c r="N61" s="3"/>
    </row>
    <row r="62" spans="1:14" ht="12.75" customHeight="1">
      <c r="A62" s="1525"/>
      <c r="B62" s="7"/>
      <c r="C62" s="55"/>
      <c r="D62" s="1437"/>
      <c r="E62" s="1510"/>
      <c r="F62" s="1"/>
      <c r="G62" s="1511"/>
      <c r="H62" s="1511"/>
      <c r="I62" s="1511"/>
      <c r="J62" s="1511"/>
      <c r="K62" s="1512"/>
      <c r="L62" s="1512"/>
      <c r="M62" s="1512"/>
      <c r="N62" s="3"/>
    </row>
    <row r="63" spans="1:14" ht="12.75" customHeight="1">
      <c r="A63" s="1525"/>
      <c r="B63" s="7"/>
      <c r="C63" s="55"/>
      <c r="D63" s="1437"/>
      <c r="E63" s="1510"/>
      <c r="F63" s="1"/>
      <c r="G63" s="1511"/>
      <c r="H63" s="1511"/>
      <c r="I63" s="1511"/>
      <c r="J63" s="1511"/>
      <c r="K63" s="1512"/>
      <c r="L63" s="1512"/>
      <c r="M63" s="1512"/>
      <c r="N63" s="3"/>
    </row>
    <row r="64" spans="1:14" ht="12.75" customHeight="1">
      <c r="A64" s="1525"/>
      <c r="B64" s="7"/>
      <c r="C64" s="55"/>
      <c r="D64" s="1437"/>
      <c r="E64" s="1510"/>
      <c r="F64" s="1"/>
      <c r="G64" s="1511"/>
      <c r="H64" s="1511"/>
      <c r="I64" s="1511"/>
      <c r="J64" s="1511"/>
      <c r="K64" s="1512"/>
      <c r="L64" s="1512"/>
      <c r="M64" s="1512"/>
      <c r="N64" s="3"/>
    </row>
    <row r="65" spans="1:18" ht="12.75" customHeight="1">
      <c r="A65" s="1525"/>
      <c r="B65" s="7"/>
      <c r="C65" s="55"/>
      <c r="D65" s="1437"/>
      <c r="E65" s="1510"/>
      <c r="F65" s="1"/>
      <c r="G65" s="1511"/>
      <c r="H65" s="1511"/>
      <c r="I65" s="1511"/>
      <c r="J65" s="1511"/>
      <c r="K65" s="1512"/>
      <c r="L65" s="1512"/>
      <c r="M65" s="1512"/>
      <c r="N65" s="3"/>
    </row>
    <row r="66" spans="1:18" ht="12.75" customHeight="1">
      <c r="A66" s="1525"/>
      <c r="B66" s="7"/>
      <c r="C66" s="55"/>
      <c r="D66" s="1437"/>
      <c r="E66" s="1510"/>
      <c r="F66" s="1"/>
      <c r="G66" s="1511"/>
      <c r="H66" s="1511"/>
      <c r="I66" s="1511"/>
      <c r="J66" s="1511"/>
      <c r="K66" s="1512"/>
      <c r="L66" s="1512"/>
      <c r="M66" s="1512"/>
      <c r="N66" s="3"/>
    </row>
    <row r="67" spans="1:18" ht="12.75" customHeight="1">
      <c r="A67" s="1525"/>
      <c r="B67" s="7"/>
      <c r="C67" s="55"/>
      <c r="D67" s="1437"/>
      <c r="E67" s="1510"/>
      <c r="F67" s="1"/>
      <c r="G67" s="1511"/>
      <c r="H67" s="1511"/>
      <c r="I67" s="1511"/>
      <c r="J67" s="1511"/>
      <c r="K67" s="1512"/>
      <c r="L67" s="1512"/>
      <c r="M67" s="1512"/>
      <c r="N67" s="3"/>
    </row>
    <row r="68" spans="1:18" ht="9" customHeight="1">
      <c r="A68" s="1525"/>
      <c r="B68" s="7"/>
      <c r="C68" s="55"/>
      <c r="D68" s="1437"/>
      <c r="E68" s="1510"/>
      <c r="F68" s="1"/>
      <c r="G68" s="1511"/>
      <c r="H68" s="1511"/>
      <c r="I68" s="1511"/>
      <c r="J68" s="1511"/>
      <c r="K68" s="1512"/>
      <c r="L68" s="1512"/>
      <c r="M68" s="1512"/>
      <c r="N68" s="3"/>
    </row>
    <row r="69" spans="1:18" ht="12.75" customHeight="1">
      <c r="A69" s="1496"/>
      <c r="B69" s="56"/>
      <c r="E69" s="1510"/>
      <c r="F69" s="1"/>
      <c r="G69" s="1511"/>
      <c r="H69" s="1511"/>
      <c r="I69" s="1511"/>
      <c r="J69" s="1511"/>
      <c r="K69" s="1512"/>
      <c r="L69" s="1512"/>
      <c r="M69" s="1512"/>
      <c r="N69" s="3"/>
    </row>
    <row r="70" spans="1:18" ht="12.75" customHeight="1">
      <c r="A70" s="1496"/>
      <c r="G70" s="1511"/>
      <c r="H70" s="1511"/>
      <c r="I70" s="1511"/>
      <c r="J70" s="1511"/>
      <c r="K70" s="1512"/>
      <c r="L70" s="1512"/>
      <c r="M70" s="1512"/>
      <c r="N70" s="3"/>
    </row>
    <row r="71" spans="1:18" ht="12.75" customHeight="1">
      <c r="D71" s="1529"/>
      <c r="E71" s="1530"/>
      <c r="G71" s="1511"/>
      <c r="H71" s="1511"/>
      <c r="I71" s="1511"/>
      <c r="J71" s="1511"/>
      <c r="K71" s="1512"/>
      <c r="L71" s="1512"/>
      <c r="M71" s="1512"/>
      <c r="N71" s="3"/>
    </row>
    <row r="72" spans="1:18" ht="12.75" customHeight="1">
      <c r="A72" s="197"/>
      <c r="B72" s="1531"/>
      <c r="C72" s="1532"/>
      <c r="D72" s="1498"/>
      <c r="E72" s="1524"/>
      <c r="G72" s="1511"/>
      <c r="H72" s="1511"/>
      <c r="I72" s="1511"/>
      <c r="J72" s="1511"/>
      <c r="K72" s="1512"/>
      <c r="L72" s="1512"/>
      <c r="M72" s="1512"/>
      <c r="N72" s="3"/>
    </row>
    <row r="73" spans="1:18" ht="13.5" customHeight="1">
      <c r="A73" s="197"/>
      <c r="B73" s="1531"/>
      <c r="C73" s="1532"/>
      <c r="D73" s="1498"/>
      <c r="E73" s="1524"/>
      <c r="G73" s="1511"/>
      <c r="H73" s="1511"/>
      <c r="I73" s="1511"/>
      <c r="J73" s="1511"/>
      <c r="K73" s="1512"/>
      <c r="L73" s="1512"/>
      <c r="M73" s="1512"/>
      <c r="N73" s="3"/>
    </row>
    <row r="74" spans="1:18" s="1496" customFormat="1">
      <c r="A74" s="2"/>
      <c r="B74" s="1531"/>
      <c r="C74" s="2"/>
      <c r="D74" s="1529"/>
      <c r="E74" s="1533"/>
      <c r="F74" s="2"/>
      <c r="K74" s="1534"/>
      <c r="O74" s="84"/>
      <c r="P74" s="84"/>
    </row>
    <row r="75" spans="1:18" ht="14.1" customHeight="1">
      <c r="B75" s="1531"/>
      <c r="D75" s="1529"/>
      <c r="E75" s="1533"/>
      <c r="G75" s="1535"/>
      <c r="H75" s="1535"/>
      <c r="I75" s="1535"/>
      <c r="J75" s="1536"/>
      <c r="K75" s="1537"/>
      <c r="L75" s="1536"/>
      <c r="M75" s="1535"/>
      <c r="N75" s="1537"/>
      <c r="O75" s="87"/>
    </row>
    <row r="76" spans="1:18" ht="12.75" customHeight="1">
      <c r="B76" s="1538"/>
      <c r="C76" s="1532"/>
      <c r="D76" s="1498"/>
      <c r="E76" s="1524"/>
      <c r="G76" s="1539"/>
      <c r="H76" s="1539"/>
      <c r="I76" s="1539"/>
      <c r="J76" s="1539"/>
      <c r="K76" s="1539"/>
      <c r="L76" s="1539"/>
      <c r="M76" s="1539"/>
      <c r="N76" s="506"/>
    </row>
    <row r="77" spans="1:18" ht="12.75" customHeight="1">
      <c r="B77" s="1531"/>
      <c r="C77" s="1532"/>
      <c r="D77" s="1498"/>
      <c r="E77" s="1524"/>
      <c r="G77" s="1436"/>
      <c r="H77" s="1436"/>
      <c r="I77" s="1436"/>
      <c r="J77" s="1436"/>
      <c r="K77" s="1439"/>
      <c r="L77" s="67"/>
      <c r="M77" s="67"/>
      <c r="Q77" s="1387"/>
      <c r="R77" s="1387"/>
    </row>
    <row r="78" spans="1:18" ht="12.75" customHeight="1">
      <c r="B78" s="1531"/>
      <c r="C78" s="1532"/>
      <c r="D78" s="1498"/>
      <c r="E78" s="1524"/>
      <c r="F78" s="1540"/>
      <c r="G78" s="1436"/>
      <c r="H78" s="1436"/>
      <c r="I78" s="1436"/>
      <c r="J78" s="1436"/>
      <c r="K78" s="1439"/>
      <c r="L78" s="67"/>
      <c r="M78" s="67"/>
      <c r="Q78" s="1387"/>
      <c r="R78" s="1387"/>
    </row>
    <row r="79" spans="1:18" ht="12.75" customHeight="1">
      <c r="B79" s="1538"/>
      <c r="C79" s="1532"/>
      <c r="D79" s="1498"/>
      <c r="E79" s="1524"/>
      <c r="G79" s="1436"/>
      <c r="H79" s="1436"/>
      <c r="I79" s="1436"/>
      <c r="J79" s="1436"/>
      <c r="K79" s="1439"/>
      <c r="L79" s="67"/>
      <c r="M79" s="67"/>
      <c r="Q79" s="1387"/>
      <c r="R79" s="1387"/>
    </row>
    <row r="80" spans="1:18" ht="12.75" customHeight="1">
      <c r="D80" s="1541"/>
      <c r="E80" s="1530"/>
      <c r="G80" s="1436"/>
      <c r="H80" s="1436"/>
      <c r="I80" s="1436"/>
      <c r="J80" s="1436"/>
      <c r="K80" s="1439"/>
      <c r="L80" s="67"/>
      <c r="M80" s="67"/>
      <c r="Q80" s="1387"/>
      <c r="R80" s="1387"/>
    </row>
    <row r="81" spans="1:18" ht="12.75" customHeight="1">
      <c r="B81" s="1540"/>
      <c r="C81" s="1538"/>
      <c r="D81" s="1541"/>
      <c r="E81" s="1530"/>
      <c r="G81" s="1436"/>
      <c r="H81" s="1436"/>
      <c r="I81" s="1436"/>
      <c r="J81" s="1436"/>
      <c r="K81" s="1439"/>
      <c r="L81" s="67"/>
      <c r="M81" s="67"/>
      <c r="Q81" s="1387"/>
      <c r="R81" s="1387"/>
    </row>
    <row r="82" spans="1:18" ht="12.75" customHeight="1">
      <c r="B82" s="1486"/>
      <c r="C82" s="1538"/>
      <c r="D82" s="1541"/>
      <c r="E82" s="1530"/>
      <c r="F82" s="1486"/>
      <c r="G82" s="1436"/>
      <c r="H82" s="1436"/>
      <c r="I82" s="1436"/>
      <c r="J82" s="1436"/>
      <c r="K82" s="1439"/>
      <c r="L82" s="67"/>
      <c r="M82" s="67"/>
      <c r="Q82" s="1387"/>
      <c r="R82" s="1387"/>
    </row>
    <row r="83" spans="1:18" ht="12.75" customHeight="1">
      <c r="A83" s="1542"/>
      <c r="B83" s="1543"/>
      <c r="C83" s="1538"/>
      <c r="D83" s="1541"/>
      <c r="E83" s="1530"/>
      <c r="F83" s="1543"/>
      <c r="G83" s="1436"/>
      <c r="H83" s="1436"/>
      <c r="I83" s="1436"/>
      <c r="J83" s="1436"/>
      <c r="K83" s="1439"/>
      <c r="L83" s="67"/>
      <c r="M83" s="67"/>
      <c r="Q83" s="1387"/>
      <c r="R83" s="1387"/>
    </row>
    <row r="84" spans="1:18" ht="12.75" customHeight="1">
      <c r="A84" s="1544"/>
      <c r="B84" s="1543"/>
      <c r="C84" s="1538"/>
      <c r="D84" s="1541"/>
      <c r="E84" s="1530"/>
      <c r="F84" s="1543"/>
      <c r="G84" s="1436"/>
      <c r="H84" s="1436"/>
      <c r="I84" s="1436"/>
      <c r="J84" s="1436"/>
      <c r="K84" s="1439"/>
      <c r="L84" s="67"/>
      <c r="M84" s="67"/>
      <c r="Q84" s="1387"/>
      <c r="R84" s="1387"/>
    </row>
    <row r="85" spans="1:18" ht="12.75" customHeight="1">
      <c r="A85" s="1545"/>
      <c r="B85" s="56"/>
      <c r="E85" s="1438"/>
      <c r="F85" s="1436"/>
      <c r="G85" s="1436"/>
      <c r="H85" s="1436"/>
      <c r="I85" s="1436"/>
      <c r="J85" s="1436"/>
      <c r="K85" s="1439"/>
      <c r="L85" s="67"/>
      <c r="M85" s="67"/>
      <c r="Q85" s="1387"/>
      <c r="R85" s="1387"/>
    </row>
    <row r="86" spans="1:18" ht="12.75" customHeight="1">
      <c r="A86" s="1545"/>
      <c r="B86" s="56"/>
      <c r="E86" s="1438"/>
      <c r="F86" s="1436"/>
      <c r="G86" s="1436"/>
      <c r="H86" s="1436"/>
      <c r="I86" s="1436"/>
      <c r="J86" s="1436"/>
      <c r="K86" s="1439"/>
      <c r="L86" s="67"/>
      <c r="M86" s="67"/>
      <c r="Q86" s="1387"/>
      <c r="R86" s="1387"/>
    </row>
    <row r="87" spans="1:18" ht="12.75" customHeight="1">
      <c r="A87" s="1545"/>
      <c r="B87" s="56"/>
      <c r="E87" s="1438"/>
      <c r="F87" s="1436"/>
      <c r="G87" s="1436"/>
      <c r="H87" s="1436"/>
      <c r="I87" s="1436"/>
      <c r="J87" s="1436"/>
      <c r="K87" s="1439"/>
      <c r="L87" s="67"/>
      <c r="M87" s="67"/>
      <c r="Q87" s="1387"/>
      <c r="R87" s="1387"/>
    </row>
    <row r="88" spans="1:18" ht="12.75" customHeight="1">
      <c r="A88" s="55"/>
      <c r="B88" s="55"/>
      <c r="C88" s="1"/>
      <c r="D88" s="1506"/>
      <c r="E88" s="1438"/>
      <c r="F88" s="1"/>
      <c r="G88" s="4"/>
      <c r="H88" s="1"/>
      <c r="I88" s="4"/>
      <c r="J88" s="1"/>
      <c r="K88" s="1507"/>
      <c r="L88" s="3"/>
      <c r="M88" s="3"/>
      <c r="N88" s="506"/>
      <c r="P88" s="71"/>
      <c r="Q88" s="3"/>
      <c r="R88" s="3"/>
    </row>
    <row r="89" spans="1:18" ht="12.75" customHeight="1">
      <c r="A89" s="1496"/>
      <c r="B89" s="56"/>
      <c r="C89" s="1535"/>
      <c r="E89" s="1510"/>
      <c r="F89" s="1"/>
      <c r="G89" s="1511"/>
      <c r="H89" s="1511"/>
      <c r="I89" s="1511"/>
      <c r="J89" s="1511"/>
      <c r="K89" s="1512"/>
      <c r="L89" s="1512"/>
      <c r="M89" s="1512"/>
      <c r="N89" s="506"/>
      <c r="Q89" s="3"/>
      <c r="R89" s="3"/>
    </row>
    <row r="90" spans="1:18" ht="12.75" customHeight="1">
      <c r="A90" s="1496"/>
      <c r="B90" s="56"/>
      <c r="C90" s="1"/>
      <c r="D90" s="1506"/>
      <c r="E90" s="1438"/>
      <c r="F90" s="1"/>
      <c r="G90" s="1546"/>
      <c r="H90" s="1"/>
      <c r="I90" s="1546"/>
      <c r="J90" s="1"/>
      <c r="K90" s="1507"/>
      <c r="L90" s="3"/>
      <c r="M90" s="3"/>
      <c r="N90" s="506"/>
      <c r="P90" s="197"/>
      <c r="Q90" s="3"/>
      <c r="R90" s="3"/>
    </row>
    <row r="91" spans="1:18" ht="12.75" customHeight="1">
      <c r="A91" s="1496"/>
      <c r="B91" s="56"/>
      <c r="C91" s="1"/>
      <c r="D91" s="1506"/>
      <c r="E91" s="1438"/>
      <c r="F91" s="1"/>
      <c r="G91" s="1546"/>
      <c r="H91" s="1"/>
      <c r="I91" s="1546"/>
      <c r="J91" s="1"/>
      <c r="K91" s="1507"/>
      <c r="L91" s="3"/>
      <c r="M91" s="3"/>
      <c r="N91" s="506"/>
      <c r="P91" s="197"/>
      <c r="Q91" s="3"/>
      <c r="R91" s="3"/>
    </row>
    <row r="92" spans="1:18" ht="12.75" customHeight="1">
      <c r="A92" s="1496"/>
      <c r="B92" s="56"/>
      <c r="C92" s="1"/>
      <c r="D92" s="1506"/>
      <c r="E92" s="1438"/>
      <c r="F92" s="1"/>
      <c r="G92" s="1546"/>
      <c r="H92" s="1"/>
      <c r="I92" s="1546"/>
      <c r="J92" s="1"/>
      <c r="K92" s="1507"/>
      <c r="L92" s="3"/>
      <c r="M92" s="3"/>
      <c r="N92" s="506"/>
      <c r="P92" s="197"/>
      <c r="Q92" s="3"/>
      <c r="R92" s="3"/>
    </row>
    <row r="93" spans="1:18" ht="12.75" customHeight="1">
      <c r="A93" s="1496"/>
      <c r="Q93" s="3"/>
      <c r="R93" s="3"/>
    </row>
    <row r="94" spans="1:18" ht="12.75" customHeight="1">
      <c r="G94" s="1546"/>
      <c r="H94" s="1546"/>
      <c r="I94" s="1546"/>
      <c r="J94" s="1511"/>
      <c r="K94" s="1512"/>
      <c r="L94" s="1512"/>
      <c r="M94" s="1512"/>
      <c r="N94" s="506"/>
      <c r="Q94" s="3"/>
      <c r="R94" s="3"/>
    </row>
    <row r="95" spans="1:18" ht="12.75" customHeight="1">
      <c r="Q95" s="3"/>
      <c r="R95" s="3"/>
    </row>
    <row r="96" spans="1:18" ht="12.75" customHeight="1">
      <c r="N96" s="1531"/>
      <c r="O96" s="1531"/>
    </row>
    <row r="97" spans="1:15" ht="12.75" customHeight="1">
      <c r="G97" s="2039"/>
      <c r="H97" s="2039"/>
      <c r="I97" s="2039"/>
      <c r="N97" s="1547"/>
      <c r="O97" s="1548"/>
    </row>
    <row r="98" spans="1:15" ht="12.75" customHeight="1">
      <c r="G98" s="1549"/>
      <c r="H98" s="1549"/>
      <c r="I98" s="1549"/>
      <c r="N98" s="1547"/>
      <c r="O98" s="1548"/>
    </row>
    <row r="99" spans="1:15" ht="12.75" customHeight="1">
      <c r="G99" s="1549"/>
      <c r="H99" s="1550"/>
      <c r="I99" s="1550"/>
      <c r="N99" s="1531"/>
      <c r="O99" s="1531"/>
    </row>
    <row r="100" spans="1:15" ht="12.75" customHeight="1">
      <c r="G100" s="1549"/>
      <c r="H100" s="1550"/>
      <c r="I100" s="1550"/>
      <c r="N100" s="1531"/>
      <c r="O100" s="1531"/>
    </row>
    <row r="101" spans="1:15" ht="12.75" customHeight="1">
      <c r="G101" s="1549"/>
      <c r="H101" s="1550"/>
      <c r="I101" s="1550"/>
      <c r="N101" s="1547"/>
      <c r="O101" s="1548"/>
    </row>
    <row r="102" spans="1:15" ht="12.75" customHeight="1">
      <c r="G102" s="1549"/>
      <c r="H102" s="1550"/>
      <c r="I102" s="1550"/>
      <c r="N102" s="1547"/>
      <c r="O102" s="1548"/>
    </row>
    <row r="103" spans="1:15" ht="12.75" customHeight="1">
      <c r="G103" s="1551"/>
      <c r="H103" s="1550"/>
      <c r="I103" s="1550"/>
      <c r="N103" s="1547"/>
      <c r="O103" s="1548"/>
    </row>
    <row r="104" spans="1:15" ht="12.75" customHeight="1">
      <c r="G104" s="1550"/>
      <c r="H104" s="1550"/>
      <c r="I104" s="1550"/>
      <c r="N104" s="1547"/>
      <c r="O104" s="1548"/>
    </row>
    <row r="105" spans="1:15" ht="12.75" customHeight="1">
      <c r="N105" s="1531"/>
      <c r="O105" s="1531"/>
    </row>
    <row r="106" spans="1:15" ht="12.75" customHeight="1">
      <c r="N106" s="1531"/>
      <c r="O106" s="1531"/>
    </row>
    <row r="107" spans="1:15" ht="12.75" customHeight="1">
      <c r="G107" s="1486"/>
      <c r="H107" s="1486"/>
      <c r="I107" s="1486"/>
      <c r="J107" s="1486"/>
      <c r="K107" s="1552"/>
      <c r="L107" s="1486"/>
      <c r="M107" s="1486"/>
      <c r="N107" s="1531"/>
      <c r="O107" s="1531"/>
    </row>
    <row r="108" spans="1:15" ht="12.75" customHeight="1">
      <c r="G108" s="1543"/>
      <c r="H108" s="1543"/>
      <c r="I108" s="1543"/>
      <c r="J108" s="1543"/>
      <c r="K108" s="1552"/>
      <c r="L108" s="1517"/>
      <c r="M108" s="1517"/>
      <c r="N108" s="1531"/>
      <c r="O108" s="1531"/>
    </row>
    <row r="109" spans="1:15" ht="12.75" customHeight="1">
      <c r="G109" s="1543"/>
      <c r="H109" s="1543"/>
      <c r="I109" s="1543"/>
      <c r="J109" s="1543"/>
      <c r="K109" s="1552"/>
      <c r="L109" s="1517"/>
      <c r="M109" s="1517"/>
      <c r="N109" s="1553"/>
      <c r="O109" s="1553"/>
    </row>
    <row r="110" spans="1:15" ht="12.75" customHeight="1">
      <c r="A110" s="1435"/>
      <c r="B110" s="1435"/>
      <c r="C110" s="1497"/>
      <c r="D110" s="1498"/>
      <c r="E110" s="1499"/>
      <c r="F110" s="1435"/>
      <c r="G110" s="1435"/>
      <c r="H110" s="1435"/>
      <c r="I110" s="1435"/>
      <c r="J110" s="1435"/>
      <c r="K110" s="1481"/>
      <c r="L110" s="205"/>
      <c r="M110" s="205"/>
      <c r="N110" s="71"/>
    </row>
    <row r="111" spans="1:15" ht="12.75" customHeight="1">
      <c r="A111" s="1486"/>
      <c r="B111" s="1486"/>
      <c r="C111" s="1486"/>
      <c r="E111" s="1554"/>
      <c r="F111" s="1555"/>
      <c r="G111" s="1543"/>
      <c r="H111" s="1543"/>
      <c r="I111" s="1543"/>
      <c r="J111" s="1443"/>
      <c r="K111" s="252"/>
      <c r="L111" s="1443"/>
      <c r="M111" s="1443"/>
      <c r="N111" s="89"/>
    </row>
    <row r="112" spans="1:15" ht="12.75" customHeight="1">
      <c r="A112" s="1556"/>
      <c r="B112" s="1557"/>
      <c r="C112" s="208"/>
      <c r="D112" s="310"/>
      <c r="E112" s="1450"/>
      <c r="F112" s="208"/>
      <c r="G112" s="1558"/>
      <c r="H112" s="208"/>
      <c r="I112" s="1436"/>
      <c r="J112" s="208"/>
      <c r="K112" s="1383"/>
      <c r="L112" s="89"/>
      <c r="M112" s="89"/>
    </row>
    <row r="113" spans="1:14" ht="12.75" customHeight="1">
      <c r="A113" s="1556"/>
      <c r="B113" s="1557"/>
      <c r="C113" s="208"/>
      <c r="D113" s="310"/>
      <c r="E113" s="1450"/>
      <c r="F113" s="208"/>
      <c r="G113" s="1558"/>
      <c r="H113" s="208"/>
      <c r="I113" s="1436"/>
      <c r="J113" s="208"/>
      <c r="K113" s="1383"/>
      <c r="L113" s="89"/>
      <c r="M113" s="89"/>
    </row>
    <row r="114" spans="1:14" ht="12.75" customHeight="1">
      <c r="A114" s="7"/>
      <c r="B114" s="55"/>
      <c r="C114" s="1559"/>
      <c r="D114" s="1560"/>
      <c r="E114" s="1561"/>
      <c r="F114" s="1559"/>
      <c r="G114" s="1562"/>
      <c r="H114" s="1559"/>
      <c r="I114" s="1562"/>
      <c r="J114" s="1559"/>
      <c r="K114" s="1523"/>
      <c r="L114" s="1523"/>
      <c r="M114" s="1523"/>
      <c r="N114" s="71"/>
    </row>
    <row r="115" spans="1:14" ht="12.75" customHeight="1">
      <c r="A115" s="1545"/>
      <c r="B115" s="56"/>
      <c r="C115" s="56"/>
      <c r="D115" s="1321"/>
      <c r="F115" s="1"/>
      <c r="G115" s="1546"/>
      <c r="H115" s="1546"/>
      <c r="I115" s="1546"/>
      <c r="J115" s="1546"/>
      <c r="K115" s="1563"/>
      <c r="L115" s="506"/>
      <c r="M115" s="506"/>
      <c r="N115" s="506"/>
    </row>
    <row r="116" spans="1:14" ht="12.75" customHeight="1">
      <c r="B116" s="56"/>
      <c r="C116" s="1"/>
      <c r="D116" s="1506"/>
      <c r="E116" s="1438"/>
      <c r="F116" s="1"/>
      <c r="G116" s="1546"/>
      <c r="H116" s="1"/>
      <c r="I116" s="1546"/>
      <c r="J116" s="1"/>
      <c r="K116" s="1507"/>
      <c r="L116" s="3"/>
      <c r="M116" s="3"/>
      <c r="N116" s="506"/>
    </row>
    <row r="117" spans="1:14" ht="12.75" customHeight="1">
      <c r="A117" s="1542"/>
      <c r="B117" s="56"/>
      <c r="C117" s="1564"/>
      <c r="D117" s="1565"/>
      <c r="E117" s="1566"/>
      <c r="F117" s="1564"/>
      <c r="G117" s="1564"/>
      <c r="H117" s="1564"/>
      <c r="I117" s="1567"/>
      <c r="J117" s="1564"/>
      <c r="K117" s="1564"/>
      <c r="L117" s="1564"/>
      <c r="M117" s="1564"/>
      <c r="N117" s="506"/>
    </row>
    <row r="118" spans="1:14" ht="12.75" customHeight="1">
      <c r="A118" s="1542"/>
      <c r="B118" s="56"/>
      <c r="C118" s="1564"/>
      <c r="D118" s="1565"/>
      <c r="E118" s="1566"/>
      <c r="F118" s="1564"/>
      <c r="G118" s="1564"/>
      <c r="H118" s="1564"/>
      <c r="I118" s="1567"/>
      <c r="J118" s="1564"/>
      <c r="K118" s="1564"/>
      <c r="L118" s="1564"/>
      <c r="M118" s="1564"/>
      <c r="N118" s="506"/>
    </row>
    <row r="119" spans="1:14" ht="12.75" customHeight="1">
      <c r="A119" s="1542"/>
      <c r="B119" s="56"/>
      <c r="C119" s="1564"/>
      <c r="D119" s="1565"/>
      <c r="E119" s="1566"/>
      <c r="F119" s="1564"/>
      <c r="G119" s="1564"/>
      <c r="H119" s="1564"/>
      <c r="I119" s="1567"/>
      <c r="J119" s="1564"/>
      <c r="K119" s="1564"/>
      <c r="L119" s="1564"/>
      <c r="M119" s="1564"/>
      <c r="N119" s="506"/>
    </row>
    <row r="120" spans="1:14" ht="12.75" customHeight="1">
      <c r="A120" s="1542"/>
      <c r="B120" s="56"/>
      <c r="E120" s="1510"/>
      <c r="F120" s="1"/>
      <c r="G120" s="1546"/>
      <c r="H120" s="1546"/>
      <c r="I120" s="1546"/>
      <c r="J120" s="1546"/>
      <c r="K120" s="1563"/>
      <c r="L120" s="506"/>
      <c r="M120" s="506"/>
      <c r="N120" s="506"/>
    </row>
    <row r="121" spans="1:14" ht="12.75" customHeight="1">
      <c r="A121" s="1542"/>
      <c r="B121" s="56"/>
      <c r="E121" s="1510"/>
      <c r="F121" s="1"/>
      <c r="G121" s="1546"/>
      <c r="H121" s="1546"/>
      <c r="I121" s="1546"/>
      <c r="J121" s="1546"/>
      <c r="K121" s="1563"/>
      <c r="L121" s="506"/>
      <c r="M121" s="506"/>
      <c r="N121" s="506"/>
    </row>
    <row r="122" spans="1:14" ht="12.75" customHeight="1">
      <c r="B122" s="56"/>
      <c r="C122" s="1511"/>
      <c r="D122" s="1568"/>
      <c r="E122" s="1510"/>
      <c r="F122" s="1"/>
      <c r="G122" s="1546"/>
      <c r="H122" s="1511"/>
      <c r="I122" s="1546"/>
      <c r="J122" s="1511"/>
      <c r="K122" s="1512"/>
      <c r="L122" s="1512"/>
      <c r="M122" s="1512"/>
      <c r="N122" s="506"/>
    </row>
    <row r="123" spans="1:14" ht="12.75" customHeight="1">
      <c r="B123" s="56"/>
      <c r="C123" s="1511"/>
      <c r="D123" s="1568"/>
      <c r="E123" s="1510"/>
      <c r="F123" s="1"/>
      <c r="G123" s="1546"/>
      <c r="H123" s="1511"/>
      <c r="I123" s="1546"/>
      <c r="J123" s="1511"/>
      <c r="K123" s="1512"/>
      <c r="L123" s="1512"/>
      <c r="M123" s="1512"/>
      <c r="N123" s="506"/>
    </row>
    <row r="124" spans="1:14" ht="12.75" customHeight="1">
      <c r="B124" s="56"/>
      <c r="C124" s="1511"/>
      <c r="D124" s="1568"/>
      <c r="E124" s="1510"/>
      <c r="F124" s="1"/>
      <c r="G124" s="1546"/>
      <c r="H124" s="1511"/>
      <c r="I124" s="1546"/>
      <c r="J124" s="1511"/>
      <c r="K124" s="1512"/>
      <c r="L124" s="1512"/>
      <c r="M124" s="1512"/>
      <c r="N124" s="506"/>
    </row>
    <row r="125" spans="1:14" ht="12.75" customHeight="1">
      <c r="B125" s="56"/>
      <c r="C125" s="1511"/>
      <c r="D125" s="1568"/>
      <c r="E125" s="1510"/>
      <c r="F125" s="1511"/>
      <c r="G125" s="1546"/>
      <c r="H125" s="1511"/>
      <c r="I125" s="1546"/>
      <c r="J125" s="1511"/>
      <c r="K125" s="1512"/>
      <c r="L125" s="1512"/>
      <c r="M125" s="1512"/>
      <c r="N125" s="506"/>
    </row>
    <row r="126" spans="1:14" ht="12.75" customHeight="1">
      <c r="B126" s="56"/>
      <c r="C126" s="1511"/>
      <c r="D126" s="1568"/>
      <c r="E126" s="1510"/>
      <c r="F126" s="1"/>
      <c r="G126" s="1546"/>
      <c r="H126" s="1511"/>
      <c r="I126" s="1546"/>
      <c r="J126" s="1511"/>
      <c r="K126" s="1512"/>
      <c r="L126" s="1512"/>
      <c r="M126" s="1512"/>
      <c r="N126" s="506"/>
    </row>
    <row r="127" spans="1:14" ht="12.75" customHeight="1">
      <c r="A127" s="1542"/>
      <c r="B127" s="56"/>
      <c r="E127" s="1510"/>
      <c r="F127" s="1"/>
      <c r="G127" s="1546"/>
      <c r="H127" s="1546"/>
      <c r="I127" s="1546"/>
      <c r="J127" s="1546"/>
      <c r="K127" s="1563"/>
      <c r="L127" s="506"/>
      <c r="M127" s="506"/>
      <c r="N127" s="506"/>
    </row>
    <row r="128" spans="1:14" ht="12.75" customHeight="1">
      <c r="B128" s="56"/>
      <c r="C128" s="1511"/>
      <c r="D128" s="1568"/>
      <c r="E128" s="1510"/>
      <c r="F128" s="1"/>
      <c r="G128" s="1546"/>
      <c r="H128" s="1511"/>
      <c r="I128" s="1546"/>
      <c r="J128" s="1511"/>
      <c r="K128" s="1512"/>
      <c r="L128" s="1512"/>
      <c r="M128" s="1512"/>
      <c r="N128" s="506"/>
    </row>
    <row r="129" spans="1:14" ht="12.75" customHeight="1">
      <c r="A129" s="1542"/>
      <c r="B129" s="56"/>
      <c r="E129" s="1510"/>
      <c r="F129" s="1"/>
      <c r="G129" s="1546"/>
      <c r="I129" s="1546"/>
      <c r="J129" s="1546"/>
      <c r="K129" s="1563"/>
      <c r="L129" s="506"/>
      <c r="M129" s="506"/>
      <c r="N129" s="506"/>
    </row>
    <row r="130" spans="1:14" ht="12.75" customHeight="1">
      <c r="A130" s="1542"/>
      <c r="B130" s="56"/>
      <c r="E130" s="1510"/>
      <c r="F130" s="1"/>
      <c r="G130" s="1546"/>
      <c r="I130" s="1546"/>
      <c r="J130" s="1546"/>
      <c r="K130" s="1563"/>
      <c r="L130" s="506"/>
      <c r="M130" s="506"/>
      <c r="N130" s="506"/>
    </row>
    <row r="131" spans="1:14" ht="12.75" customHeight="1">
      <c r="A131" s="1542"/>
      <c r="B131" s="56"/>
      <c r="E131" s="1510"/>
      <c r="F131" s="1"/>
      <c r="G131" s="1546"/>
      <c r="I131" s="1546"/>
      <c r="J131" s="1546"/>
      <c r="K131" s="1563"/>
      <c r="L131" s="506"/>
      <c r="M131" s="506"/>
      <c r="N131" s="506"/>
    </row>
    <row r="132" spans="1:14" ht="12.75" customHeight="1">
      <c r="A132" s="1542"/>
      <c r="B132" s="56"/>
      <c r="E132" s="1510"/>
      <c r="F132" s="1"/>
      <c r="G132" s="1546"/>
      <c r="H132" s="1546"/>
      <c r="I132" s="1546"/>
      <c r="J132" s="1546"/>
      <c r="K132" s="1563"/>
      <c r="L132" s="506"/>
      <c r="M132" s="506"/>
      <c r="N132" s="506"/>
    </row>
    <row r="133" spans="1:14" ht="12.75" customHeight="1">
      <c r="A133" s="1542"/>
      <c r="B133" s="56"/>
      <c r="E133" s="1510"/>
      <c r="F133" s="1"/>
      <c r="G133" s="1546"/>
      <c r="H133" s="1546"/>
      <c r="I133" s="1546"/>
      <c r="J133" s="1546"/>
      <c r="K133" s="1563"/>
      <c r="L133" s="506"/>
      <c r="M133" s="506"/>
      <c r="N133" s="506"/>
    </row>
    <row r="134" spans="1:14" ht="11.1" customHeight="1">
      <c r="B134" s="56"/>
      <c r="C134" s="1511"/>
      <c r="D134" s="1568"/>
      <c r="E134" s="1510"/>
      <c r="F134" s="1"/>
      <c r="G134" s="1546"/>
      <c r="H134" s="1511"/>
      <c r="I134" s="1546"/>
      <c r="J134" s="1511"/>
      <c r="K134" s="1512"/>
      <c r="L134" s="1512"/>
      <c r="M134" s="1512"/>
      <c r="N134" s="506"/>
    </row>
    <row r="135" spans="1:14" ht="11.1" customHeight="1">
      <c r="A135" s="1542"/>
      <c r="B135" s="56"/>
      <c r="E135" s="1510"/>
      <c r="F135" s="1"/>
      <c r="G135" s="1546"/>
      <c r="H135" s="1546"/>
      <c r="I135" s="1546"/>
      <c r="J135" s="1546"/>
      <c r="K135" s="1563"/>
      <c r="L135" s="506"/>
      <c r="M135" s="506"/>
      <c r="N135" s="506"/>
    </row>
    <row r="136" spans="1:14" ht="11.1" customHeight="1">
      <c r="A136" s="1542"/>
      <c r="B136" s="56"/>
      <c r="E136" s="1510"/>
      <c r="F136" s="1"/>
      <c r="G136" s="1546"/>
      <c r="H136" s="1546"/>
      <c r="I136" s="1546"/>
      <c r="J136" s="1546"/>
      <c r="K136" s="1563"/>
      <c r="L136" s="506"/>
      <c r="M136" s="506"/>
      <c r="N136" s="506"/>
    </row>
    <row r="137" spans="1:14" ht="11.1" customHeight="1">
      <c r="A137" s="1542"/>
      <c r="B137" s="56"/>
      <c r="E137" s="1510"/>
      <c r="F137" s="1"/>
      <c r="G137" s="1546"/>
      <c r="H137" s="1546"/>
      <c r="I137" s="1546"/>
      <c r="J137" s="1546"/>
      <c r="K137" s="1563"/>
      <c r="L137" s="506"/>
      <c r="M137" s="506"/>
      <c r="N137" s="506"/>
    </row>
    <row r="138" spans="1:14" ht="11.1" customHeight="1">
      <c r="A138" s="1542"/>
      <c r="B138" s="56"/>
      <c r="E138" s="1510"/>
      <c r="F138" s="1"/>
      <c r="G138" s="1546"/>
      <c r="H138" s="1546"/>
      <c r="I138" s="1546"/>
      <c r="J138" s="1546"/>
      <c r="K138" s="1563"/>
      <c r="L138" s="506"/>
      <c r="M138" s="506"/>
      <c r="N138" s="506"/>
    </row>
    <row r="139" spans="1:14" ht="10.5" customHeight="1">
      <c r="A139" s="55"/>
      <c r="B139" s="55"/>
      <c r="C139" s="55"/>
      <c r="D139" s="1437"/>
      <c r="E139" s="1438"/>
      <c r="F139" s="55"/>
      <c r="G139" s="55"/>
      <c r="H139" s="55"/>
      <c r="I139" s="55"/>
      <c r="J139" s="55"/>
      <c r="K139" s="1439"/>
      <c r="L139" s="71"/>
      <c r="M139" s="71"/>
      <c r="N139" s="71"/>
    </row>
    <row r="140" spans="1:14" ht="9.75" customHeight="1">
      <c r="B140" s="56"/>
      <c r="F140" s="1546"/>
      <c r="G140" s="1546"/>
      <c r="H140" s="1546"/>
      <c r="I140" s="1546"/>
      <c r="J140" s="1546"/>
      <c r="K140" s="1563"/>
      <c r="L140" s="506"/>
      <c r="M140" s="506"/>
      <c r="N140" s="506"/>
    </row>
    <row r="141" spans="1:14" ht="11.1" customHeight="1">
      <c r="B141" s="1569"/>
      <c r="C141" s="1570"/>
      <c r="D141" s="1571"/>
      <c r="F141" s="1572"/>
      <c r="G141" s="1572"/>
      <c r="H141" s="1570"/>
      <c r="I141" s="1570"/>
      <c r="J141" s="1570"/>
      <c r="K141" s="1573"/>
      <c r="L141" s="1570"/>
      <c r="M141" s="1570"/>
      <c r="N141" s="1572"/>
    </row>
    <row r="142" spans="1:14" ht="9.75" customHeight="1">
      <c r="A142" s="55"/>
      <c r="B142" s="55"/>
      <c r="C142" s="55"/>
      <c r="D142" s="1437"/>
      <c r="E142" s="1438"/>
      <c r="F142" s="55"/>
      <c r="G142" s="55"/>
      <c r="H142" s="55"/>
      <c r="I142" s="55"/>
      <c r="J142" s="55"/>
      <c r="K142" s="1439"/>
      <c r="L142" s="71"/>
      <c r="M142" s="71"/>
      <c r="N142" s="71"/>
    </row>
    <row r="143" spans="1:14" ht="9.75" customHeight="1"/>
    <row r="144" spans="1:14" ht="9.75" customHeight="1">
      <c r="A144" s="1574"/>
      <c r="B144" s="1575"/>
    </row>
    <row r="145" spans="1:14" ht="9.75" customHeight="1">
      <c r="A145" s="1576"/>
      <c r="B145" s="1496"/>
    </row>
    <row r="146" spans="1:14" ht="9.75" customHeight="1">
      <c r="A146" s="1576"/>
      <c r="B146" s="1496"/>
      <c r="C146" s="1496"/>
      <c r="D146" s="1577"/>
      <c r="E146" s="1578"/>
      <c r="F146" s="1579"/>
      <c r="G146" s="1579"/>
      <c r="H146" s="1580"/>
      <c r="I146" s="1579"/>
      <c r="J146" s="1579"/>
      <c r="K146" s="1580"/>
      <c r="L146" s="1579"/>
      <c r="M146" s="1579"/>
      <c r="N146" s="1579"/>
    </row>
    <row r="147" spans="1:14" ht="9.75" customHeight="1">
      <c r="A147" s="1579"/>
      <c r="E147" s="1578"/>
      <c r="F147" s="1579"/>
      <c r="G147" s="1579"/>
      <c r="H147" s="1579"/>
      <c r="I147" s="1579"/>
      <c r="J147" s="1579"/>
      <c r="K147" s="1580"/>
      <c r="L147" s="1579"/>
      <c r="M147" s="1579"/>
      <c r="N147" s="1579"/>
    </row>
    <row r="148" spans="1:14" ht="11.1" customHeight="1">
      <c r="B148" s="1575"/>
      <c r="C148" s="1575"/>
      <c r="D148" s="1577"/>
      <c r="E148" s="1578"/>
      <c r="F148" s="1579"/>
      <c r="G148" s="1579"/>
      <c r="H148" s="1579"/>
      <c r="I148" s="1579"/>
      <c r="J148" s="1579"/>
      <c r="K148" s="1580"/>
      <c r="L148" s="1579"/>
      <c r="M148" s="1579"/>
      <c r="N148" s="1579"/>
    </row>
    <row r="149" spans="1:14" ht="11.1" customHeight="1">
      <c r="B149" s="1575"/>
      <c r="C149" s="1575"/>
      <c r="D149" s="1577"/>
      <c r="E149" s="1578"/>
      <c r="F149" s="1579"/>
      <c r="G149" s="1579"/>
      <c r="H149" s="1579"/>
      <c r="I149" s="1579"/>
      <c r="J149" s="1579"/>
      <c r="K149" s="1580"/>
      <c r="L149" s="1579"/>
      <c r="M149" s="1579"/>
      <c r="N149" s="1579"/>
    </row>
    <row r="150" spans="1:14" ht="11.1" customHeight="1"/>
    <row r="151" spans="1:14" ht="11.1" customHeight="1"/>
    <row r="152" spans="1:14" ht="11.1" customHeight="1"/>
    <row r="153" spans="1:14" ht="11.1" customHeight="1"/>
  </sheetData>
  <mergeCells count="8">
    <mergeCell ref="K6:M6"/>
    <mergeCell ref="D25:E25"/>
    <mergeCell ref="D27:E27"/>
    <mergeCell ref="A32:B32"/>
    <mergeCell ref="G97:I97"/>
    <mergeCell ref="A2:E2"/>
    <mergeCell ref="A3:E3"/>
    <mergeCell ref="F6:H6"/>
  </mergeCells>
  <pageMargins left="0.7" right="0.7" top="0.75" bottom="0.75" header="0.3" footer="0.3"/>
  <drawing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137"/>
  <sheetViews>
    <sheetView workbookViewId="0">
      <selection activeCell="N6" sqref="N6"/>
    </sheetView>
  </sheetViews>
  <sheetFormatPr baseColWidth="10" defaultRowHeight="12.75"/>
  <cols>
    <col min="1" max="1" width="2.7109375" style="1582" customWidth="1"/>
    <col min="2" max="2" width="5.28515625" style="1582" customWidth="1"/>
    <col min="3" max="3" width="31.85546875" style="1582" customWidth="1"/>
    <col min="4" max="4" width="0.28515625" style="1582" customWidth="1"/>
    <col min="5" max="5" width="3" style="1582" customWidth="1"/>
    <col min="6" max="6" width="1.42578125" style="1582" customWidth="1"/>
    <col min="7" max="7" width="15.7109375" style="1582" customWidth="1"/>
    <col min="8" max="8" width="0.5703125" style="1582" customWidth="1"/>
    <col min="9" max="9" width="2.140625" style="1582" customWidth="1"/>
    <col min="10" max="10" width="14" style="1582" customWidth="1"/>
    <col min="11" max="11" width="2.28515625" style="1582" customWidth="1"/>
    <col min="12" max="12" width="5.28515625" style="1582" hidden="1" customWidth="1"/>
    <col min="13" max="13" width="11.42578125" style="1582"/>
    <col min="14" max="14" width="16" style="1582" customWidth="1"/>
    <col min="15" max="15" width="12.5703125" style="1582" bestFit="1" customWidth="1"/>
    <col min="16" max="16" width="13.28515625" style="1582" bestFit="1" customWidth="1"/>
    <col min="17" max="17" width="13.140625" style="1582" bestFit="1" customWidth="1"/>
    <col min="18" max="256" width="11.42578125" style="1582"/>
    <col min="257" max="257" width="2.7109375" style="1582" customWidth="1"/>
    <col min="258" max="258" width="5.28515625" style="1582" customWidth="1"/>
    <col min="259" max="259" width="31.85546875" style="1582" customWidth="1"/>
    <col min="260" max="260" width="0.28515625" style="1582" customWidth="1"/>
    <col min="261" max="261" width="3" style="1582" customWidth="1"/>
    <col min="262" max="262" width="1.42578125" style="1582" customWidth="1"/>
    <col min="263" max="263" width="15.7109375" style="1582" customWidth="1"/>
    <col min="264" max="264" width="0.5703125" style="1582" customWidth="1"/>
    <col min="265" max="265" width="2.140625" style="1582" customWidth="1"/>
    <col min="266" max="266" width="14" style="1582" customWidth="1"/>
    <col min="267" max="267" width="2.28515625" style="1582" customWidth="1"/>
    <col min="268" max="268" width="0" style="1582" hidden="1" customWidth="1"/>
    <col min="269" max="269" width="11.42578125" style="1582"/>
    <col min="270" max="270" width="33" style="1582" customWidth="1"/>
    <col min="271" max="271" width="11.42578125" style="1582"/>
    <col min="272" max="272" width="13.28515625" style="1582" bestFit="1" customWidth="1"/>
    <col min="273" max="273" width="13.140625" style="1582" bestFit="1" customWidth="1"/>
    <col min="274" max="512" width="11.42578125" style="1582"/>
    <col min="513" max="513" width="2.7109375" style="1582" customWidth="1"/>
    <col min="514" max="514" width="5.28515625" style="1582" customWidth="1"/>
    <col min="515" max="515" width="31.85546875" style="1582" customWidth="1"/>
    <col min="516" max="516" width="0.28515625" style="1582" customWidth="1"/>
    <col min="517" max="517" width="3" style="1582" customWidth="1"/>
    <col min="518" max="518" width="1.42578125" style="1582" customWidth="1"/>
    <col min="519" max="519" width="15.7109375" style="1582" customWidth="1"/>
    <col min="520" max="520" width="0.5703125" style="1582" customWidth="1"/>
    <col min="521" max="521" width="2.140625" style="1582" customWidth="1"/>
    <col min="522" max="522" width="14" style="1582" customWidth="1"/>
    <col min="523" max="523" width="2.28515625" style="1582" customWidth="1"/>
    <col min="524" max="524" width="0" style="1582" hidden="1" customWidth="1"/>
    <col min="525" max="525" width="11.42578125" style="1582"/>
    <col min="526" max="526" width="33" style="1582" customWidth="1"/>
    <col min="527" max="527" width="11.42578125" style="1582"/>
    <col min="528" max="528" width="13.28515625" style="1582" bestFit="1" customWidth="1"/>
    <col min="529" max="529" width="13.140625" style="1582" bestFit="1" customWidth="1"/>
    <col min="530" max="768" width="11.42578125" style="1582"/>
    <col min="769" max="769" width="2.7109375" style="1582" customWidth="1"/>
    <col min="770" max="770" width="5.28515625" style="1582" customWidth="1"/>
    <col min="771" max="771" width="31.85546875" style="1582" customWidth="1"/>
    <col min="772" max="772" width="0.28515625" style="1582" customWidth="1"/>
    <col min="773" max="773" width="3" style="1582" customWidth="1"/>
    <col min="774" max="774" width="1.42578125" style="1582" customWidth="1"/>
    <col min="775" max="775" width="15.7109375" style="1582" customWidth="1"/>
    <col min="776" max="776" width="0.5703125" style="1582" customWidth="1"/>
    <col min="777" max="777" width="2.140625" style="1582" customWidth="1"/>
    <col min="778" max="778" width="14" style="1582" customWidth="1"/>
    <col min="779" max="779" width="2.28515625" style="1582" customWidth="1"/>
    <col min="780" max="780" width="0" style="1582" hidden="1" customWidth="1"/>
    <col min="781" max="781" width="11.42578125" style="1582"/>
    <col min="782" max="782" width="33" style="1582" customWidth="1"/>
    <col min="783" max="783" width="11.42578125" style="1582"/>
    <col min="784" max="784" width="13.28515625" style="1582" bestFit="1" customWidth="1"/>
    <col min="785" max="785" width="13.140625" style="1582" bestFit="1" customWidth="1"/>
    <col min="786" max="1024" width="11.42578125" style="1582"/>
    <col min="1025" max="1025" width="2.7109375" style="1582" customWidth="1"/>
    <col min="1026" max="1026" width="5.28515625" style="1582" customWidth="1"/>
    <col min="1027" max="1027" width="31.85546875" style="1582" customWidth="1"/>
    <col min="1028" max="1028" width="0.28515625" style="1582" customWidth="1"/>
    <col min="1029" max="1029" width="3" style="1582" customWidth="1"/>
    <col min="1030" max="1030" width="1.42578125" style="1582" customWidth="1"/>
    <col min="1031" max="1031" width="15.7109375" style="1582" customWidth="1"/>
    <col min="1032" max="1032" width="0.5703125" style="1582" customWidth="1"/>
    <col min="1033" max="1033" width="2.140625" style="1582" customWidth="1"/>
    <col min="1034" max="1034" width="14" style="1582" customWidth="1"/>
    <col min="1035" max="1035" width="2.28515625" style="1582" customWidth="1"/>
    <col min="1036" max="1036" width="0" style="1582" hidden="1" customWidth="1"/>
    <col min="1037" max="1037" width="11.42578125" style="1582"/>
    <col min="1038" max="1038" width="33" style="1582" customWidth="1"/>
    <col min="1039" max="1039" width="11.42578125" style="1582"/>
    <col min="1040" max="1040" width="13.28515625" style="1582" bestFit="1" customWidth="1"/>
    <col min="1041" max="1041" width="13.140625" style="1582" bestFit="1" customWidth="1"/>
    <col min="1042" max="1280" width="11.42578125" style="1582"/>
    <col min="1281" max="1281" width="2.7109375" style="1582" customWidth="1"/>
    <col min="1282" max="1282" width="5.28515625" style="1582" customWidth="1"/>
    <col min="1283" max="1283" width="31.85546875" style="1582" customWidth="1"/>
    <col min="1284" max="1284" width="0.28515625" style="1582" customWidth="1"/>
    <col min="1285" max="1285" width="3" style="1582" customWidth="1"/>
    <col min="1286" max="1286" width="1.42578125" style="1582" customWidth="1"/>
    <col min="1287" max="1287" width="15.7109375" style="1582" customWidth="1"/>
    <col min="1288" max="1288" width="0.5703125" style="1582" customWidth="1"/>
    <col min="1289" max="1289" width="2.140625" style="1582" customWidth="1"/>
    <col min="1290" max="1290" width="14" style="1582" customWidth="1"/>
    <col min="1291" max="1291" width="2.28515625" style="1582" customWidth="1"/>
    <col min="1292" max="1292" width="0" style="1582" hidden="1" customWidth="1"/>
    <col min="1293" max="1293" width="11.42578125" style="1582"/>
    <col min="1294" max="1294" width="33" style="1582" customWidth="1"/>
    <col min="1295" max="1295" width="11.42578125" style="1582"/>
    <col min="1296" max="1296" width="13.28515625" style="1582" bestFit="1" customWidth="1"/>
    <col min="1297" max="1297" width="13.140625" style="1582" bestFit="1" customWidth="1"/>
    <col min="1298" max="1536" width="11.42578125" style="1582"/>
    <col min="1537" max="1537" width="2.7109375" style="1582" customWidth="1"/>
    <col min="1538" max="1538" width="5.28515625" style="1582" customWidth="1"/>
    <col min="1539" max="1539" width="31.85546875" style="1582" customWidth="1"/>
    <col min="1540" max="1540" width="0.28515625" style="1582" customWidth="1"/>
    <col min="1541" max="1541" width="3" style="1582" customWidth="1"/>
    <col min="1542" max="1542" width="1.42578125" style="1582" customWidth="1"/>
    <col min="1543" max="1543" width="15.7109375" style="1582" customWidth="1"/>
    <col min="1544" max="1544" width="0.5703125" style="1582" customWidth="1"/>
    <col min="1545" max="1545" width="2.140625" style="1582" customWidth="1"/>
    <col min="1546" max="1546" width="14" style="1582" customWidth="1"/>
    <col min="1547" max="1547" width="2.28515625" style="1582" customWidth="1"/>
    <col min="1548" max="1548" width="0" style="1582" hidden="1" customWidth="1"/>
    <col min="1549" max="1549" width="11.42578125" style="1582"/>
    <col min="1550" max="1550" width="33" style="1582" customWidth="1"/>
    <col min="1551" max="1551" width="11.42578125" style="1582"/>
    <col min="1552" max="1552" width="13.28515625" style="1582" bestFit="1" customWidth="1"/>
    <col min="1553" max="1553" width="13.140625" style="1582" bestFit="1" customWidth="1"/>
    <col min="1554" max="1792" width="11.42578125" style="1582"/>
    <col min="1793" max="1793" width="2.7109375" style="1582" customWidth="1"/>
    <col min="1794" max="1794" width="5.28515625" style="1582" customWidth="1"/>
    <col min="1795" max="1795" width="31.85546875" style="1582" customWidth="1"/>
    <col min="1796" max="1796" width="0.28515625" style="1582" customWidth="1"/>
    <col min="1797" max="1797" width="3" style="1582" customWidth="1"/>
    <col min="1798" max="1798" width="1.42578125" style="1582" customWidth="1"/>
    <col min="1799" max="1799" width="15.7109375" style="1582" customWidth="1"/>
    <col min="1800" max="1800" width="0.5703125" style="1582" customWidth="1"/>
    <col min="1801" max="1801" width="2.140625" style="1582" customWidth="1"/>
    <col min="1802" max="1802" width="14" style="1582" customWidth="1"/>
    <col min="1803" max="1803" width="2.28515625" style="1582" customWidth="1"/>
    <col min="1804" max="1804" width="0" style="1582" hidden="1" customWidth="1"/>
    <col min="1805" max="1805" width="11.42578125" style="1582"/>
    <col min="1806" max="1806" width="33" style="1582" customWidth="1"/>
    <col min="1807" max="1807" width="11.42578125" style="1582"/>
    <col min="1808" max="1808" width="13.28515625" style="1582" bestFit="1" customWidth="1"/>
    <col min="1809" max="1809" width="13.140625" style="1582" bestFit="1" customWidth="1"/>
    <col min="1810" max="2048" width="11.42578125" style="1582"/>
    <col min="2049" max="2049" width="2.7109375" style="1582" customWidth="1"/>
    <col min="2050" max="2050" width="5.28515625" style="1582" customWidth="1"/>
    <col min="2051" max="2051" width="31.85546875" style="1582" customWidth="1"/>
    <col min="2052" max="2052" width="0.28515625" style="1582" customWidth="1"/>
    <col min="2053" max="2053" width="3" style="1582" customWidth="1"/>
    <col min="2054" max="2054" width="1.42578125" style="1582" customWidth="1"/>
    <col min="2055" max="2055" width="15.7109375" style="1582" customWidth="1"/>
    <col min="2056" max="2056" width="0.5703125" style="1582" customWidth="1"/>
    <col min="2057" max="2057" width="2.140625" style="1582" customWidth="1"/>
    <col min="2058" max="2058" width="14" style="1582" customWidth="1"/>
    <col min="2059" max="2059" width="2.28515625" style="1582" customWidth="1"/>
    <col min="2060" max="2060" width="0" style="1582" hidden="1" customWidth="1"/>
    <col min="2061" max="2061" width="11.42578125" style="1582"/>
    <col min="2062" max="2062" width="33" style="1582" customWidth="1"/>
    <col min="2063" max="2063" width="11.42578125" style="1582"/>
    <col min="2064" max="2064" width="13.28515625" style="1582" bestFit="1" customWidth="1"/>
    <col min="2065" max="2065" width="13.140625" style="1582" bestFit="1" customWidth="1"/>
    <col min="2066" max="2304" width="11.42578125" style="1582"/>
    <col min="2305" max="2305" width="2.7109375" style="1582" customWidth="1"/>
    <col min="2306" max="2306" width="5.28515625" style="1582" customWidth="1"/>
    <col min="2307" max="2307" width="31.85546875" style="1582" customWidth="1"/>
    <col min="2308" max="2308" width="0.28515625" style="1582" customWidth="1"/>
    <col min="2309" max="2309" width="3" style="1582" customWidth="1"/>
    <col min="2310" max="2310" width="1.42578125" style="1582" customWidth="1"/>
    <col min="2311" max="2311" width="15.7109375" style="1582" customWidth="1"/>
    <col min="2312" max="2312" width="0.5703125" style="1582" customWidth="1"/>
    <col min="2313" max="2313" width="2.140625" style="1582" customWidth="1"/>
    <col min="2314" max="2314" width="14" style="1582" customWidth="1"/>
    <col min="2315" max="2315" width="2.28515625" style="1582" customWidth="1"/>
    <col min="2316" max="2316" width="0" style="1582" hidden="1" customWidth="1"/>
    <col min="2317" max="2317" width="11.42578125" style="1582"/>
    <col min="2318" max="2318" width="33" style="1582" customWidth="1"/>
    <col min="2319" max="2319" width="11.42578125" style="1582"/>
    <col min="2320" max="2320" width="13.28515625" style="1582" bestFit="1" customWidth="1"/>
    <col min="2321" max="2321" width="13.140625" style="1582" bestFit="1" customWidth="1"/>
    <col min="2322" max="2560" width="11.42578125" style="1582"/>
    <col min="2561" max="2561" width="2.7109375" style="1582" customWidth="1"/>
    <col min="2562" max="2562" width="5.28515625" style="1582" customWidth="1"/>
    <col min="2563" max="2563" width="31.85546875" style="1582" customWidth="1"/>
    <col min="2564" max="2564" width="0.28515625" style="1582" customWidth="1"/>
    <col min="2565" max="2565" width="3" style="1582" customWidth="1"/>
    <col min="2566" max="2566" width="1.42578125" style="1582" customWidth="1"/>
    <col min="2567" max="2567" width="15.7109375" style="1582" customWidth="1"/>
    <col min="2568" max="2568" width="0.5703125" style="1582" customWidth="1"/>
    <col min="2569" max="2569" width="2.140625" style="1582" customWidth="1"/>
    <col min="2570" max="2570" width="14" style="1582" customWidth="1"/>
    <col min="2571" max="2571" width="2.28515625" style="1582" customWidth="1"/>
    <col min="2572" max="2572" width="0" style="1582" hidden="1" customWidth="1"/>
    <col min="2573" max="2573" width="11.42578125" style="1582"/>
    <col min="2574" max="2574" width="33" style="1582" customWidth="1"/>
    <col min="2575" max="2575" width="11.42578125" style="1582"/>
    <col min="2576" max="2576" width="13.28515625" style="1582" bestFit="1" customWidth="1"/>
    <col min="2577" max="2577" width="13.140625" style="1582" bestFit="1" customWidth="1"/>
    <col min="2578" max="2816" width="11.42578125" style="1582"/>
    <col min="2817" max="2817" width="2.7109375" style="1582" customWidth="1"/>
    <col min="2818" max="2818" width="5.28515625" style="1582" customWidth="1"/>
    <col min="2819" max="2819" width="31.85546875" style="1582" customWidth="1"/>
    <col min="2820" max="2820" width="0.28515625" style="1582" customWidth="1"/>
    <col min="2821" max="2821" width="3" style="1582" customWidth="1"/>
    <col min="2822" max="2822" width="1.42578125" style="1582" customWidth="1"/>
    <col min="2823" max="2823" width="15.7109375" style="1582" customWidth="1"/>
    <col min="2824" max="2824" width="0.5703125" style="1582" customWidth="1"/>
    <col min="2825" max="2825" width="2.140625" style="1582" customWidth="1"/>
    <col min="2826" max="2826" width="14" style="1582" customWidth="1"/>
    <col min="2827" max="2827" width="2.28515625" style="1582" customWidth="1"/>
    <col min="2828" max="2828" width="0" style="1582" hidden="1" customWidth="1"/>
    <col min="2829" max="2829" width="11.42578125" style="1582"/>
    <col min="2830" max="2830" width="33" style="1582" customWidth="1"/>
    <col min="2831" max="2831" width="11.42578125" style="1582"/>
    <col min="2832" max="2832" width="13.28515625" style="1582" bestFit="1" customWidth="1"/>
    <col min="2833" max="2833" width="13.140625" style="1582" bestFit="1" customWidth="1"/>
    <col min="2834" max="3072" width="11.42578125" style="1582"/>
    <col min="3073" max="3073" width="2.7109375" style="1582" customWidth="1"/>
    <col min="3074" max="3074" width="5.28515625" style="1582" customWidth="1"/>
    <col min="3075" max="3075" width="31.85546875" style="1582" customWidth="1"/>
    <col min="3076" max="3076" width="0.28515625" style="1582" customWidth="1"/>
    <col min="3077" max="3077" width="3" style="1582" customWidth="1"/>
    <col min="3078" max="3078" width="1.42578125" style="1582" customWidth="1"/>
    <col min="3079" max="3079" width="15.7109375" style="1582" customWidth="1"/>
    <col min="3080" max="3080" width="0.5703125" style="1582" customWidth="1"/>
    <col min="3081" max="3081" width="2.140625" style="1582" customWidth="1"/>
    <col min="3082" max="3082" width="14" style="1582" customWidth="1"/>
    <col min="3083" max="3083" width="2.28515625" style="1582" customWidth="1"/>
    <col min="3084" max="3084" width="0" style="1582" hidden="1" customWidth="1"/>
    <col min="3085" max="3085" width="11.42578125" style="1582"/>
    <col min="3086" max="3086" width="33" style="1582" customWidth="1"/>
    <col min="3087" max="3087" width="11.42578125" style="1582"/>
    <col min="3088" max="3088" width="13.28515625" style="1582" bestFit="1" customWidth="1"/>
    <col min="3089" max="3089" width="13.140625" style="1582" bestFit="1" customWidth="1"/>
    <col min="3090" max="3328" width="11.42578125" style="1582"/>
    <col min="3329" max="3329" width="2.7109375" style="1582" customWidth="1"/>
    <col min="3330" max="3330" width="5.28515625" style="1582" customWidth="1"/>
    <col min="3331" max="3331" width="31.85546875" style="1582" customWidth="1"/>
    <col min="3332" max="3332" width="0.28515625" style="1582" customWidth="1"/>
    <col min="3333" max="3333" width="3" style="1582" customWidth="1"/>
    <col min="3334" max="3334" width="1.42578125" style="1582" customWidth="1"/>
    <col min="3335" max="3335" width="15.7109375" style="1582" customWidth="1"/>
    <col min="3336" max="3336" width="0.5703125" style="1582" customWidth="1"/>
    <col min="3337" max="3337" width="2.140625" style="1582" customWidth="1"/>
    <col min="3338" max="3338" width="14" style="1582" customWidth="1"/>
    <col min="3339" max="3339" width="2.28515625" style="1582" customWidth="1"/>
    <col min="3340" max="3340" width="0" style="1582" hidden="1" customWidth="1"/>
    <col min="3341" max="3341" width="11.42578125" style="1582"/>
    <col min="3342" max="3342" width="33" style="1582" customWidth="1"/>
    <col min="3343" max="3343" width="11.42578125" style="1582"/>
    <col min="3344" max="3344" width="13.28515625" style="1582" bestFit="1" customWidth="1"/>
    <col min="3345" max="3345" width="13.140625" style="1582" bestFit="1" customWidth="1"/>
    <col min="3346" max="3584" width="11.42578125" style="1582"/>
    <col min="3585" max="3585" width="2.7109375" style="1582" customWidth="1"/>
    <col min="3586" max="3586" width="5.28515625" style="1582" customWidth="1"/>
    <col min="3587" max="3587" width="31.85546875" style="1582" customWidth="1"/>
    <col min="3588" max="3588" width="0.28515625" style="1582" customWidth="1"/>
    <col min="3589" max="3589" width="3" style="1582" customWidth="1"/>
    <col min="3590" max="3590" width="1.42578125" style="1582" customWidth="1"/>
    <col min="3591" max="3591" width="15.7109375" style="1582" customWidth="1"/>
    <col min="3592" max="3592" width="0.5703125" style="1582" customWidth="1"/>
    <col min="3593" max="3593" width="2.140625" style="1582" customWidth="1"/>
    <col min="3594" max="3594" width="14" style="1582" customWidth="1"/>
    <col min="3595" max="3595" width="2.28515625" style="1582" customWidth="1"/>
    <col min="3596" max="3596" width="0" style="1582" hidden="1" customWidth="1"/>
    <col min="3597" max="3597" width="11.42578125" style="1582"/>
    <col min="3598" max="3598" width="33" style="1582" customWidth="1"/>
    <col min="3599" max="3599" width="11.42578125" style="1582"/>
    <col min="3600" max="3600" width="13.28515625" style="1582" bestFit="1" customWidth="1"/>
    <col min="3601" max="3601" width="13.140625" style="1582" bestFit="1" customWidth="1"/>
    <col min="3602" max="3840" width="11.42578125" style="1582"/>
    <col min="3841" max="3841" width="2.7109375" style="1582" customWidth="1"/>
    <col min="3842" max="3842" width="5.28515625" style="1582" customWidth="1"/>
    <col min="3843" max="3843" width="31.85546875" style="1582" customWidth="1"/>
    <col min="3844" max="3844" width="0.28515625" style="1582" customWidth="1"/>
    <col min="3845" max="3845" width="3" style="1582" customWidth="1"/>
    <col min="3846" max="3846" width="1.42578125" style="1582" customWidth="1"/>
    <col min="3847" max="3847" width="15.7109375" style="1582" customWidth="1"/>
    <col min="3848" max="3848" width="0.5703125" style="1582" customWidth="1"/>
    <col min="3849" max="3849" width="2.140625" style="1582" customWidth="1"/>
    <col min="3850" max="3850" width="14" style="1582" customWidth="1"/>
    <col min="3851" max="3851" width="2.28515625" style="1582" customWidth="1"/>
    <col min="3852" max="3852" width="0" style="1582" hidden="1" customWidth="1"/>
    <col min="3853" max="3853" width="11.42578125" style="1582"/>
    <col min="3854" max="3854" width="33" style="1582" customWidth="1"/>
    <col min="3855" max="3855" width="11.42578125" style="1582"/>
    <col min="3856" max="3856" width="13.28515625" style="1582" bestFit="1" customWidth="1"/>
    <col min="3857" max="3857" width="13.140625" style="1582" bestFit="1" customWidth="1"/>
    <col min="3858" max="4096" width="11.42578125" style="1582"/>
    <col min="4097" max="4097" width="2.7109375" style="1582" customWidth="1"/>
    <col min="4098" max="4098" width="5.28515625" style="1582" customWidth="1"/>
    <col min="4099" max="4099" width="31.85546875" style="1582" customWidth="1"/>
    <col min="4100" max="4100" width="0.28515625" style="1582" customWidth="1"/>
    <col min="4101" max="4101" width="3" style="1582" customWidth="1"/>
    <col min="4102" max="4102" width="1.42578125" style="1582" customWidth="1"/>
    <col min="4103" max="4103" width="15.7109375" style="1582" customWidth="1"/>
    <col min="4104" max="4104" width="0.5703125" style="1582" customWidth="1"/>
    <col min="4105" max="4105" width="2.140625" style="1582" customWidth="1"/>
    <col min="4106" max="4106" width="14" style="1582" customWidth="1"/>
    <col min="4107" max="4107" width="2.28515625" style="1582" customWidth="1"/>
    <col min="4108" max="4108" width="0" style="1582" hidden="1" customWidth="1"/>
    <col min="4109" max="4109" width="11.42578125" style="1582"/>
    <col min="4110" max="4110" width="33" style="1582" customWidth="1"/>
    <col min="4111" max="4111" width="11.42578125" style="1582"/>
    <col min="4112" max="4112" width="13.28515625" style="1582" bestFit="1" customWidth="1"/>
    <col min="4113" max="4113" width="13.140625" style="1582" bestFit="1" customWidth="1"/>
    <col min="4114" max="4352" width="11.42578125" style="1582"/>
    <col min="4353" max="4353" width="2.7109375" style="1582" customWidth="1"/>
    <col min="4354" max="4354" width="5.28515625" style="1582" customWidth="1"/>
    <col min="4355" max="4355" width="31.85546875" style="1582" customWidth="1"/>
    <col min="4356" max="4356" width="0.28515625" style="1582" customWidth="1"/>
    <col min="4357" max="4357" width="3" style="1582" customWidth="1"/>
    <col min="4358" max="4358" width="1.42578125" style="1582" customWidth="1"/>
    <col min="4359" max="4359" width="15.7109375" style="1582" customWidth="1"/>
    <col min="4360" max="4360" width="0.5703125" style="1582" customWidth="1"/>
    <col min="4361" max="4361" width="2.140625" style="1582" customWidth="1"/>
    <col min="4362" max="4362" width="14" style="1582" customWidth="1"/>
    <col min="4363" max="4363" width="2.28515625" style="1582" customWidth="1"/>
    <col min="4364" max="4364" width="0" style="1582" hidden="1" customWidth="1"/>
    <col min="4365" max="4365" width="11.42578125" style="1582"/>
    <col min="4366" max="4366" width="33" style="1582" customWidth="1"/>
    <col min="4367" max="4367" width="11.42578125" style="1582"/>
    <col min="4368" max="4368" width="13.28515625" style="1582" bestFit="1" customWidth="1"/>
    <col min="4369" max="4369" width="13.140625" style="1582" bestFit="1" customWidth="1"/>
    <col min="4370" max="4608" width="11.42578125" style="1582"/>
    <col min="4609" max="4609" width="2.7109375" style="1582" customWidth="1"/>
    <col min="4610" max="4610" width="5.28515625" style="1582" customWidth="1"/>
    <col min="4611" max="4611" width="31.85546875" style="1582" customWidth="1"/>
    <col min="4612" max="4612" width="0.28515625" style="1582" customWidth="1"/>
    <col min="4613" max="4613" width="3" style="1582" customWidth="1"/>
    <col min="4614" max="4614" width="1.42578125" style="1582" customWidth="1"/>
    <col min="4615" max="4615" width="15.7109375" style="1582" customWidth="1"/>
    <col min="4616" max="4616" width="0.5703125" style="1582" customWidth="1"/>
    <col min="4617" max="4617" width="2.140625" style="1582" customWidth="1"/>
    <col min="4618" max="4618" width="14" style="1582" customWidth="1"/>
    <col min="4619" max="4619" width="2.28515625" style="1582" customWidth="1"/>
    <col min="4620" max="4620" width="0" style="1582" hidden="1" customWidth="1"/>
    <col min="4621" max="4621" width="11.42578125" style="1582"/>
    <col min="4622" max="4622" width="33" style="1582" customWidth="1"/>
    <col min="4623" max="4623" width="11.42578125" style="1582"/>
    <col min="4624" max="4624" width="13.28515625" style="1582" bestFit="1" customWidth="1"/>
    <col min="4625" max="4625" width="13.140625" style="1582" bestFit="1" customWidth="1"/>
    <col min="4626" max="4864" width="11.42578125" style="1582"/>
    <col min="4865" max="4865" width="2.7109375" style="1582" customWidth="1"/>
    <col min="4866" max="4866" width="5.28515625" style="1582" customWidth="1"/>
    <col min="4867" max="4867" width="31.85546875" style="1582" customWidth="1"/>
    <col min="4868" max="4868" width="0.28515625" style="1582" customWidth="1"/>
    <col min="4869" max="4869" width="3" style="1582" customWidth="1"/>
    <col min="4870" max="4870" width="1.42578125" style="1582" customWidth="1"/>
    <col min="4871" max="4871" width="15.7109375" style="1582" customWidth="1"/>
    <col min="4872" max="4872" width="0.5703125" style="1582" customWidth="1"/>
    <col min="4873" max="4873" width="2.140625" style="1582" customWidth="1"/>
    <col min="4874" max="4874" width="14" style="1582" customWidth="1"/>
    <col min="4875" max="4875" width="2.28515625" style="1582" customWidth="1"/>
    <col min="4876" max="4876" width="0" style="1582" hidden="1" customWidth="1"/>
    <col min="4877" max="4877" width="11.42578125" style="1582"/>
    <col min="4878" max="4878" width="33" style="1582" customWidth="1"/>
    <col min="4879" max="4879" width="11.42578125" style="1582"/>
    <col min="4880" max="4880" width="13.28515625" style="1582" bestFit="1" customWidth="1"/>
    <col min="4881" max="4881" width="13.140625" style="1582" bestFit="1" customWidth="1"/>
    <col min="4882" max="5120" width="11.42578125" style="1582"/>
    <col min="5121" max="5121" width="2.7109375" style="1582" customWidth="1"/>
    <col min="5122" max="5122" width="5.28515625" style="1582" customWidth="1"/>
    <col min="5123" max="5123" width="31.85546875" style="1582" customWidth="1"/>
    <col min="5124" max="5124" width="0.28515625" style="1582" customWidth="1"/>
    <col min="5125" max="5125" width="3" style="1582" customWidth="1"/>
    <col min="5126" max="5126" width="1.42578125" style="1582" customWidth="1"/>
    <col min="5127" max="5127" width="15.7109375" style="1582" customWidth="1"/>
    <col min="5128" max="5128" width="0.5703125" style="1582" customWidth="1"/>
    <col min="5129" max="5129" width="2.140625" style="1582" customWidth="1"/>
    <col min="5130" max="5130" width="14" style="1582" customWidth="1"/>
    <col min="5131" max="5131" width="2.28515625" style="1582" customWidth="1"/>
    <col min="5132" max="5132" width="0" style="1582" hidden="1" customWidth="1"/>
    <col min="5133" max="5133" width="11.42578125" style="1582"/>
    <col min="5134" max="5134" width="33" style="1582" customWidth="1"/>
    <col min="5135" max="5135" width="11.42578125" style="1582"/>
    <col min="5136" max="5136" width="13.28515625" style="1582" bestFit="1" customWidth="1"/>
    <col min="5137" max="5137" width="13.140625" style="1582" bestFit="1" customWidth="1"/>
    <col min="5138" max="5376" width="11.42578125" style="1582"/>
    <col min="5377" max="5377" width="2.7109375" style="1582" customWidth="1"/>
    <col min="5378" max="5378" width="5.28515625" style="1582" customWidth="1"/>
    <col min="5379" max="5379" width="31.85546875" style="1582" customWidth="1"/>
    <col min="5380" max="5380" width="0.28515625" style="1582" customWidth="1"/>
    <col min="5381" max="5381" width="3" style="1582" customWidth="1"/>
    <col min="5382" max="5382" width="1.42578125" style="1582" customWidth="1"/>
    <col min="5383" max="5383" width="15.7109375" style="1582" customWidth="1"/>
    <col min="5384" max="5384" width="0.5703125" style="1582" customWidth="1"/>
    <col min="5385" max="5385" width="2.140625" style="1582" customWidth="1"/>
    <col min="5386" max="5386" width="14" style="1582" customWidth="1"/>
    <col min="5387" max="5387" width="2.28515625" style="1582" customWidth="1"/>
    <col min="5388" max="5388" width="0" style="1582" hidden="1" customWidth="1"/>
    <col min="5389" max="5389" width="11.42578125" style="1582"/>
    <col min="5390" max="5390" width="33" style="1582" customWidth="1"/>
    <col min="5391" max="5391" width="11.42578125" style="1582"/>
    <col min="5392" max="5392" width="13.28515625" style="1582" bestFit="1" customWidth="1"/>
    <col min="5393" max="5393" width="13.140625" style="1582" bestFit="1" customWidth="1"/>
    <col min="5394" max="5632" width="11.42578125" style="1582"/>
    <col min="5633" max="5633" width="2.7109375" style="1582" customWidth="1"/>
    <col min="5634" max="5634" width="5.28515625" style="1582" customWidth="1"/>
    <col min="5635" max="5635" width="31.85546875" style="1582" customWidth="1"/>
    <col min="5636" max="5636" width="0.28515625" style="1582" customWidth="1"/>
    <col min="5637" max="5637" width="3" style="1582" customWidth="1"/>
    <col min="5638" max="5638" width="1.42578125" style="1582" customWidth="1"/>
    <col min="5639" max="5639" width="15.7109375" style="1582" customWidth="1"/>
    <col min="5640" max="5640" width="0.5703125" style="1582" customWidth="1"/>
    <col min="5641" max="5641" width="2.140625" style="1582" customWidth="1"/>
    <col min="5642" max="5642" width="14" style="1582" customWidth="1"/>
    <col min="5643" max="5643" width="2.28515625" style="1582" customWidth="1"/>
    <col min="5644" max="5644" width="0" style="1582" hidden="1" customWidth="1"/>
    <col min="5645" max="5645" width="11.42578125" style="1582"/>
    <col min="5646" max="5646" width="33" style="1582" customWidth="1"/>
    <col min="5647" max="5647" width="11.42578125" style="1582"/>
    <col min="5648" max="5648" width="13.28515625" style="1582" bestFit="1" customWidth="1"/>
    <col min="5649" max="5649" width="13.140625" style="1582" bestFit="1" customWidth="1"/>
    <col min="5650" max="5888" width="11.42578125" style="1582"/>
    <col min="5889" max="5889" width="2.7109375" style="1582" customWidth="1"/>
    <col min="5890" max="5890" width="5.28515625" style="1582" customWidth="1"/>
    <col min="5891" max="5891" width="31.85546875" style="1582" customWidth="1"/>
    <col min="5892" max="5892" width="0.28515625" style="1582" customWidth="1"/>
    <col min="5893" max="5893" width="3" style="1582" customWidth="1"/>
    <col min="5894" max="5894" width="1.42578125" style="1582" customWidth="1"/>
    <col min="5895" max="5895" width="15.7109375" style="1582" customWidth="1"/>
    <col min="5896" max="5896" width="0.5703125" style="1582" customWidth="1"/>
    <col min="5897" max="5897" width="2.140625" style="1582" customWidth="1"/>
    <col min="5898" max="5898" width="14" style="1582" customWidth="1"/>
    <col min="5899" max="5899" width="2.28515625" style="1582" customWidth="1"/>
    <col min="5900" max="5900" width="0" style="1582" hidden="1" customWidth="1"/>
    <col min="5901" max="5901" width="11.42578125" style="1582"/>
    <col min="5902" max="5902" width="33" style="1582" customWidth="1"/>
    <col min="5903" max="5903" width="11.42578125" style="1582"/>
    <col min="5904" max="5904" width="13.28515625" style="1582" bestFit="1" customWidth="1"/>
    <col min="5905" max="5905" width="13.140625" style="1582" bestFit="1" customWidth="1"/>
    <col min="5906" max="6144" width="11.42578125" style="1582"/>
    <col min="6145" max="6145" width="2.7109375" style="1582" customWidth="1"/>
    <col min="6146" max="6146" width="5.28515625" style="1582" customWidth="1"/>
    <col min="6147" max="6147" width="31.85546875" style="1582" customWidth="1"/>
    <col min="6148" max="6148" width="0.28515625" style="1582" customWidth="1"/>
    <col min="6149" max="6149" width="3" style="1582" customWidth="1"/>
    <col min="6150" max="6150" width="1.42578125" style="1582" customWidth="1"/>
    <col min="6151" max="6151" width="15.7109375" style="1582" customWidth="1"/>
    <col min="6152" max="6152" width="0.5703125" style="1582" customWidth="1"/>
    <col min="6153" max="6153" width="2.140625" style="1582" customWidth="1"/>
    <col min="6154" max="6154" width="14" style="1582" customWidth="1"/>
    <col min="6155" max="6155" width="2.28515625" style="1582" customWidth="1"/>
    <col min="6156" max="6156" width="0" style="1582" hidden="1" customWidth="1"/>
    <col min="6157" max="6157" width="11.42578125" style="1582"/>
    <col min="6158" max="6158" width="33" style="1582" customWidth="1"/>
    <col min="6159" max="6159" width="11.42578125" style="1582"/>
    <col min="6160" max="6160" width="13.28515625" style="1582" bestFit="1" customWidth="1"/>
    <col min="6161" max="6161" width="13.140625" style="1582" bestFit="1" customWidth="1"/>
    <col min="6162" max="6400" width="11.42578125" style="1582"/>
    <col min="6401" max="6401" width="2.7109375" style="1582" customWidth="1"/>
    <col min="6402" max="6402" width="5.28515625" style="1582" customWidth="1"/>
    <col min="6403" max="6403" width="31.85546875" style="1582" customWidth="1"/>
    <col min="6404" max="6404" width="0.28515625" style="1582" customWidth="1"/>
    <col min="6405" max="6405" width="3" style="1582" customWidth="1"/>
    <col min="6406" max="6406" width="1.42578125" style="1582" customWidth="1"/>
    <col min="6407" max="6407" width="15.7109375" style="1582" customWidth="1"/>
    <col min="6408" max="6408" width="0.5703125" style="1582" customWidth="1"/>
    <col min="6409" max="6409" width="2.140625" style="1582" customWidth="1"/>
    <col min="6410" max="6410" width="14" style="1582" customWidth="1"/>
    <col min="6411" max="6411" width="2.28515625" style="1582" customWidth="1"/>
    <col min="6412" max="6412" width="0" style="1582" hidden="1" customWidth="1"/>
    <col min="6413" max="6413" width="11.42578125" style="1582"/>
    <col min="6414" max="6414" width="33" style="1582" customWidth="1"/>
    <col min="6415" max="6415" width="11.42578125" style="1582"/>
    <col min="6416" max="6416" width="13.28515625" style="1582" bestFit="1" customWidth="1"/>
    <col min="6417" max="6417" width="13.140625" style="1582" bestFit="1" customWidth="1"/>
    <col min="6418" max="6656" width="11.42578125" style="1582"/>
    <col min="6657" max="6657" width="2.7109375" style="1582" customWidth="1"/>
    <col min="6658" max="6658" width="5.28515625" style="1582" customWidth="1"/>
    <col min="6659" max="6659" width="31.85546875" style="1582" customWidth="1"/>
    <col min="6660" max="6660" width="0.28515625" style="1582" customWidth="1"/>
    <col min="6661" max="6661" width="3" style="1582" customWidth="1"/>
    <col min="6662" max="6662" width="1.42578125" style="1582" customWidth="1"/>
    <col min="6663" max="6663" width="15.7109375" style="1582" customWidth="1"/>
    <col min="6664" max="6664" width="0.5703125" style="1582" customWidth="1"/>
    <col min="6665" max="6665" width="2.140625" style="1582" customWidth="1"/>
    <col min="6666" max="6666" width="14" style="1582" customWidth="1"/>
    <col min="6667" max="6667" width="2.28515625" style="1582" customWidth="1"/>
    <col min="6668" max="6668" width="0" style="1582" hidden="1" customWidth="1"/>
    <col min="6669" max="6669" width="11.42578125" style="1582"/>
    <col min="6670" max="6670" width="33" style="1582" customWidth="1"/>
    <col min="6671" max="6671" width="11.42578125" style="1582"/>
    <col min="6672" max="6672" width="13.28515625" style="1582" bestFit="1" customWidth="1"/>
    <col min="6673" max="6673" width="13.140625" style="1582" bestFit="1" customWidth="1"/>
    <col min="6674" max="6912" width="11.42578125" style="1582"/>
    <col min="6913" max="6913" width="2.7109375" style="1582" customWidth="1"/>
    <col min="6914" max="6914" width="5.28515625" style="1582" customWidth="1"/>
    <col min="6915" max="6915" width="31.85546875" style="1582" customWidth="1"/>
    <col min="6916" max="6916" width="0.28515625" style="1582" customWidth="1"/>
    <col min="6917" max="6917" width="3" style="1582" customWidth="1"/>
    <col min="6918" max="6918" width="1.42578125" style="1582" customWidth="1"/>
    <col min="6919" max="6919" width="15.7109375" style="1582" customWidth="1"/>
    <col min="6920" max="6920" width="0.5703125" style="1582" customWidth="1"/>
    <col min="6921" max="6921" width="2.140625" style="1582" customWidth="1"/>
    <col min="6922" max="6922" width="14" style="1582" customWidth="1"/>
    <col min="6923" max="6923" width="2.28515625" style="1582" customWidth="1"/>
    <col min="6924" max="6924" width="0" style="1582" hidden="1" customWidth="1"/>
    <col min="6925" max="6925" width="11.42578125" style="1582"/>
    <col min="6926" max="6926" width="33" style="1582" customWidth="1"/>
    <col min="6927" max="6927" width="11.42578125" style="1582"/>
    <col min="6928" max="6928" width="13.28515625" style="1582" bestFit="1" customWidth="1"/>
    <col min="6929" max="6929" width="13.140625" style="1582" bestFit="1" customWidth="1"/>
    <col min="6930" max="7168" width="11.42578125" style="1582"/>
    <col min="7169" max="7169" width="2.7109375" style="1582" customWidth="1"/>
    <col min="7170" max="7170" width="5.28515625" style="1582" customWidth="1"/>
    <col min="7171" max="7171" width="31.85546875" style="1582" customWidth="1"/>
    <col min="7172" max="7172" width="0.28515625" style="1582" customWidth="1"/>
    <col min="7173" max="7173" width="3" style="1582" customWidth="1"/>
    <col min="7174" max="7174" width="1.42578125" style="1582" customWidth="1"/>
    <col min="7175" max="7175" width="15.7109375" style="1582" customWidth="1"/>
    <col min="7176" max="7176" width="0.5703125" style="1582" customWidth="1"/>
    <col min="7177" max="7177" width="2.140625" style="1582" customWidth="1"/>
    <col min="7178" max="7178" width="14" style="1582" customWidth="1"/>
    <col min="7179" max="7179" width="2.28515625" style="1582" customWidth="1"/>
    <col min="7180" max="7180" width="0" style="1582" hidden="1" customWidth="1"/>
    <col min="7181" max="7181" width="11.42578125" style="1582"/>
    <col min="7182" max="7182" width="33" style="1582" customWidth="1"/>
    <col min="7183" max="7183" width="11.42578125" style="1582"/>
    <col min="7184" max="7184" width="13.28515625" style="1582" bestFit="1" customWidth="1"/>
    <col min="7185" max="7185" width="13.140625" style="1582" bestFit="1" customWidth="1"/>
    <col min="7186" max="7424" width="11.42578125" style="1582"/>
    <col min="7425" max="7425" width="2.7109375" style="1582" customWidth="1"/>
    <col min="7426" max="7426" width="5.28515625" style="1582" customWidth="1"/>
    <col min="7427" max="7427" width="31.85546875" style="1582" customWidth="1"/>
    <col min="7428" max="7428" width="0.28515625" style="1582" customWidth="1"/>
    <col min="7429" max="7429" width="3" style="1582" customWidth="1"/>
    <col min="7430" max="7430" width="1.42578125" style="1582" customWidth="1"/>
    <col min="7431" max="7431" width="15.7109375" style="1582" customWidth="1"/>
    <col min="7432" max="7432" width="0.5703125" style="1582" customWidth="1"/>
    <col min="7433" max="7433" width="2.140625" style="1582" customWidth="1"/>
    <col min="7434" max="7434" width="14" style="1582" customWidth="1"/>
    <col min="7435" max="7435" width="2.28515625" style="1582" customWidth="1"/>
    <col min="7436" max="7436" width="0" style="1582" hidden="1" customWidth="1"/>
    <col min="7437" max="7437" width="11.42578125" style="1582"/>
    <col min="7438" max="7438" width="33" style="1582" customWidth="1"/>
    <col min="7439" max="7439" width="11.42578125" style="1582"/>
    <col min="7440" max="7440" width="13.28515625" style="1582" bestFit="1" customWidth="1"/>
    <col min="7441" max="7441" width="13.140625" style="1582" bestFit="1" customWidth="1"/>
    <col min="7442" max="7680" width="11.42578125" style="1582"/>
    <col min="7681" max="7681" width="2.7109375" style="1582" customWidth="1"/>
    <col min="7682" max="7682" width="5.28515625" style="1582" customWidth="1"/>
    <col min="7683" max="7683" width="31.85546875" style="1582" customWidth="1"/>
    <col min="7684" max="7684" width="0.28515625" style="1582" customWidth="1"/>
    <col min="7685" max="7685" width="3" style="1582" customWidth="1"/>
    <col min="7686" max="7686" width="1.42578125" style="1582" customWidth="1"/>
    <col min="7687" max="7687" width="15.7109375" style="1582" customWidth="1"/>
    <col min="7688" max="7688" width="0.5703125" style="1582" customWidth="1"/>
    <col min="7689" max="7689" width="2.140625" style="1582" customWidth="1"/>
    <col min="7690" max="7690" width="14" style="1582" customWidth="1"/>
    <col min="7691" max="7691" width="2.28515625" style="1582" customWidth="1"/>
    <col min="7692" max="7692" width="0" style="1582" hidden="1" customWidth="1"/>
    <col min="7693" max="7693" width="11.42578125" style="1582"/>
    <col min="7694" max="7694" width="33" style="1582" customWidth="1"/>
    <col min="7695" max="7695" width="11.42578125" style="1582"/>
    <col min="7696" max="7696" width="13.28515625" style="1582" bestFit="1" customWidth="1"/>
    <col min="7697" max="7697" width="13.140625" style="1582" bestFit="1" customWidth="1"/>
    <col min="7698" max="7936" width="11.42578125" style="1582"/>
    <col min="7937" max="7937" width="2.7109375" style="1582" customWidth="1"/>
    <col min="7938" max="7938" width="5.28515625" style="1582" customWidth="1"/>
    <col min="7939" max="7939" width="31.85546875" style="1582" customWidth="1"/>
    <col min="7940" max="7940" width="0.28515625" style="1582" customWidth="1"/>
    <col min="7941" max="7941" width="3" style="1582" customWidth="1"/>
    <col min="7942" max="7942" width="1.42578125" style="1582" customWidth="1"/>
    <col min="7943" max="7943" width="15.7109375" style="1582" customWidth="1"/>
    <col min="7944" max="7944" width="0.5703125" style="1582" customWidth="1"/>
    <col min="7945" max="7945" width="2.140625" style="1582" customWidth="1"/>
    <col min="7946" max="7946" width="14" style="1582" customWidth="1"/>
    <col min="7947" max="7947" width="2.28515625" style="1582" customWidth="1"/>
    <col min="7948" max="7948" width="0" style="1582" hidden="1" customWidth="1"/>
    <col min="7949" max="7949" width="11.42578125" style="1582"/>
    <col min="7950" max="7950" width="33" style="1582" customWidth="1"/>
    <col min="7951" max="7951" width="11.42578125" style="1582"/>
    <col min="7952" max="7952" width="13.28515625" style="1582" bestFit="1" customWidth="1"/>
    <col min="7953" max="7953" width="13.140625" style="1582" bestFit="1" customWidth="1"/>
    <col min="7954" max="8192" width="11.42578125" style="1582"/>
    <col min="8193" max="8193" width="2.7109375" style="1582" customWidth="1"/>
    <col min="8194" max="8194" width="5.28515625" style="1582" customWidth="1"/>
    <col min="8195" max="8195" width="31.85546875" style="1582" customWidth="1"/>
    <col min="8196" max="8196" width="0.28515625" style="1582" customWidth="1"/>
    <col min="8197" max="8197" width="3" style="1582" customWidth="1"/>
    <col min="8198" max="8198" width="1.42578125" style="1582" customWidth="1"/>
    <col min="8199" max="8199" width="15.7109375" style="1582" customWidth="1"/>
    <col min="8200" max="8200" width="0.5703125" style="1582" customWidth="1"/>
    <col min="8201" max="8201" width="2.140625" style="1582" customWidth="1"/>
    <col min="8202" max="8202" width="14" style="1582" customWidth="1"/>
    <col min="8203" max="8203" width="2.28515625" style="1582" customWidth="1"/>
    <col min="8204" max="8204" width="0" style="1582" hidden="1" customWidth="1"/>
    <col min="8205" max="8205" width="11.42578125" style="1582"/>
    <col min="8206" max="8206" width="33" style="1582" customWidth="1"/>
    <col min="8207" max="8207" width="11.42578125" style="1582"/>
    <col min="8208" max="8208" width="13.28515625" style="1582" bestFit="1" customWidth="1"/>
    <col min="8209" max="8209" width="13.140625" style="1582" bestFit="1" customWidth="1"/>
    <col min="8210" max="8448" width="11.42578125" style="1582"/>
    <col min="8449" max="8449" width="2.7109375" style="1582" customWidth="1"/>
    <col min="8450" max="8450" width="5.28515625" style="1582" customWidth="1"/>
    <col min="8451" max="8451" width="31.85546875" style="1582" customWidth="1"/>
    <col min="8452" max="8452" width="0.28515625" style="1582" customWidth="1"/>
    <col min="8453" max="8453" width="3" style="1582" customWidth="1"/>
    <col min="8454" max="8454" width="1.42578125" style="1582" customWidth="1"/>
    <col min="8455" max="8455" width="15.7109375" style="1582" customWidth="1"/>
    <col min="8456" max="8456" width="0.5703125" style="1582" customWidth="1"/>
    <col min="8457" max="8457" width="2.140625" style="1582" customWidth="1"/>
    <col min="8458" max="8458" width="14" style="1582" customWidth="1"/>
    <col min="8459" max="8459" width="2.28515625" style="1582" customWidth="1"/>
    <col min="8460" max="8460" width="0" style="1582" hidden="1" customWidth="1"/>
    <col min="8461" max="8461" width="11.42578125" style="1582"/>
    <col min="8462" max="8462" width="33" style="1582" customWidth="1"/>
    <col min="8463" max="8463" width="11.42578125" style="1582"/>
    <col min="8464" max="8464" width="13.28515625" style="1582" bestFit="1" customWidth="1"/>
    <col min="8465" max="8465" width="13.140625" style="1582" bestFit="1" customWidth="1"/>
    <col min="8466" max="8704" width="11.42578125" style="1582"/>
    <col min="8705" max="8705" width="2.7109375" style="1582" customWidth="1"/>
    <col min="8706" max="8706" width="5.28515625" style="1582" customWidth="1"/>
    <col min="8707" max="8707" width="31.85546875" style="1582" customWidth="1"/>
    <col min="8708" max="8708" width="0.28515625" style="1582" customWidth="1"/>
    <col min="8709" max="8709" width="3" style="1582" customWidth="1"/>
    <col min="8710" max="8710" width="1.42578125" style="1582" customWidth="1"/>
    <col min="8711" max="8711" width="15.7109375" style="1582" customWidth="1"/>
    <col min="8712" max="8712" width="0.5703125" style="1582" customWidth="1"/>
    <col min="8713" max="8713" width="2.140625" style="1582" customWidth="1"/>
    <col min="8714" max="8714" width="14" style="1582" customWidth="1"/>
    <col min="8715" max="8715" width="2.28515625" style="1582" customWidth="1"/>
    <col min="8716" max="8716" width="0" style="1582" hidden="1" customWidth="1"/>
    <col min="8717" max="8717" width="11.42578125" style="1582"/>
    <col min="8718" max="8718" width="33" style="1582" customWidth="1"/>
    <col min="8719" max="8719" width="11.42578125" style="1582"/>
    <col min="8720" max="8720" width="13.28515625" style="1582" bestFit="1" customWidth="1"/>
    <col min="8721" max="8721" width="13.140625" style="1582" bestFit="1" customWidth="1"/>
    <col min="8722" max="8960" width="11.42578125" style="1582"/>
    <col min="8961" max="8961" width="2.7109375" style="1582" customWidth="1"/>
    <col min="8962" max="8962" width="5.28515625" style="1582" customWidth="1"/>
    <col min="8963" max="8963" width="31.85546875" style="1582" customWidth="1"/>
    <col min="8964" max="8964" width="0.28515625" style="1582" customWidth="1"/>
    <col min="8965" max="8965" width="3" style="1582" customWidth="1"/>
    <col min="8966" max="8966" width="1.42578125" style="1582" customWidth="1"/>
    <col min="8967" max="8967" width="15.7109375" style="1582" customWidth="1"/>
    <col min="8968" max="8968" width="0.5703125" style="1582" customWidth="1"/>
    <col min="8969" max="8969" width="2.140625" style="1582" customWidth="1"/>
    <col min="8970" max="8970" width="14" style="1582" customWidth="1"/>
    <col min="8971" max="8971" width="2.28515625" style="1582" customWidth="1"/>
    <col min="8972" max="8972" width="0" style="1582" hidden="1" customWidth="1"/>
    <col min="8973" max="8973" width="11.42578125" style="1582"/>
    <col min="8974" max="8974" width="33" style="1582" customWidth="1"/>
    <col min="8975" max="8975" width="11.42578125" style="1582"/>
    <col min="8976" max="8976" width="13.28515625" style="1582" bestFit="1" customWidth="1"/>
    <col min="8977" max="8977" width="13.140625" style="1582" bestFit="1" customWidth="1"/>
    <col min="8978" max="9216" width="11.42578125" style="1582"/>
    <col min="9217" max="9217" width="2.7109375" style="1582" customWidth="1"/>
    <col min="9218" max="9218" width="5.28515625" style="1582" customWidth="1"/>
    <col min="9219" max="9219" width="31.85546875" style="1582" customWidth="1"/>
    <col min="9220" max="9220" width="0.28515625" style="1582" customWidth="1"/>
    <col min="9221" max="9221" width="3" style="1582" customWidth="1"/>
    <col min="9222" max="9222" width="1.42578125" style="1582" customWidth="1"/>
    <col min="9223" max="9223" width="15.7109375" style="1582" customWidth="1"/>
    <col min="9224" max="9224" width="0.5703125" style="1582" customWidth="1"/>
    <col min="9225" max="9225" width="2.140625" style="1582" customWidth="1"/>
    <col min="9226" max="9226" width="14" style="1582" customWidth="1"/>
    <col min="9227" max="9227" width="2.28515625" style="1582" customWidth="1"/>
    <col min="9228" max="9228" width="0" style="1582" hidden="1" customWidth="1"/>
    <col min="9229" max="9229" width="11.42578125" style="1582"/>
    <col min="9230" max="9230" width="33" style="1582" customWidth="1"/>
    <col min="9231" max="9231" width="11.42578125" style="1582"/>
    <col min="9232" max="9232" width="13.28515625" style="1582" bestFit="1" customWidth="1"/>
    <col min="9233" max="9233" width="13.140625" style="1582" bestFit="1" customWidth="1"/>
    <col min="9234" max="9472" width="11.42578125" style="1582"/>
    <col min="9473" max="9473" width="2.7109375" style="1582" customWidth="1"/>
    <col min="9474" max="9474" width="5.28515625" style="1582" customWidth="1"/>
    <col min="9475" max="9475" width="31.85546875" style="1582" customWidth="1"/>
    <col min="9476" max="9476" width="0.28515625" style="1582" customWidth="1"/>
    <col min="9477" max="9477" width="3" style="1582" customWidth="1"/>
    <col min="9478" max="9478" width="1.42578125" style="1582" customWidth="1"/>
    <col min="9479" max="9479" width="15.7109375" style="1582" customWidth="1"/>
    <col min="9480" max="9480" width="0.5703125" style="1582" customWidth="1"/>
    <col min="9481" max="9481" width="2.140625" style="1582" customWidth="1"/>
    <col min="9482" max="9482" width="14" style="1582" customWidth="1"/>
    <col min="9483" max="9483" width="2.28515625" style="1582" customWidth="1"/>
    <col min="9484" max="9484" width="0" style="1582" hidden="1" customWidth="1"/>
    <col min="9485" max="9485" width="11.42578125" style="1582"/>
    <col min="9486" max="9486" width="33" style="1582" customWidth="1"/>
    <col min="9487" max="9487" width="11.42578125" style="1582"/>
    <col min="9488" max="9488" width="13.28515625" style="1582" bestFit="1" customWidth="1"/>
    <col min="9489" max="9489" width="13.140625" style="1582" bestFit="1" customWidth="1"/>
    <col min="9490" max="9728" width="11.42578125" style="1582"/>
    <col min="9729" max="9729" width="2.7109375" style="1582" customWidth="1"/>
    <col min="9730" max="9730" width="5.28515625" style="1582" customWidth="1"/>
    <col min="9731" max="9731" width="31.85546875" style="1582" customWidth="1"/>
    <col min="9732" max="9732" width="0.28515625" style="1582" customWidth="1"/>
    <col min="9733" max="9733" width="3" style="1582" customWidth="1"/>
    <col min="9734" max="9734" width="1.42578125" style="1582" customWidth="1"/>
    <col min="9735" max="9735" width="15.7109375" style="1582" customWidth="1"/>
    <col min="9736" max="9736" width="0.5703125" style="1582" customWidth="1"/>
    <col min="9737" max="9737" width="2.140625" style="1582" customWidth="1"/>
    <col min="9738" max="9738" width="14" style="1582" customWidth="1"/>
    <col min="9739" max="9739" width="2.28515625" style="1582" customWidth="1"/>
    <col min="9740" max="9740" width="0" style="1582" hidden="1" customWidth="1"/>
    <col min="9741" max="9741" width="11.42578125" style="1582"/>
    <col min="9742" max="9742" width="33" style="1582" customWidth="1"/>
    <col min="9743" max="9743" width="11.42578125" style="1582"/>
    <col min="9744" max="9744" width="13.28515625" style="1582" bestFit="1" customWidth="1"/>
    <col min="9745" max="9745" width="13.140625" style="1582" bestFit="1" customWidth="1"/>
    <col min="9746" max="9984" width="11.42578125" style="1582"/>
    <col min="9985" max="9985" width="2.7109375" style="1582" customWidth="1"/>
    <col min="9986" max="9986" width="5.28515625" style="1582" customWidth="1"/>
    <col min="9987" max="9987" width="31.85546875" style="1582" customWidth="1"/>
    <col min="9988" max="9988" width="0.28515625" style="1582" customWidth="1"/>
    <col min="9989" max="9989" width="3" style="1582" customWidth="1"/>
    <col min="9990" max="9990" width="1.42578125" style="1582" customWidth="1"/>
    <col min="9991" max="9991" width="15.7109375" style="1582" customWidth="1"/>
    <col min="9992" max="9992" width="0.5703125" style="1582" customWidth="1"/>
    <col min="9993" max="9993" width="2.140625" style="1582" customWidth="1"/>
    <col min="9994" max="9994" width="14" style="1582" customWidth="1"/>
    <col min="9995" max="9995" width="2.28515625" style="1582" customWidth="1"/>
    <col min="9996" max="9996" width="0" style="1582" hidden="1" customWidth="1"/>
    <col min="9997" max="9997" width="11.42578125" style="1582"/>
    <col min="9998" max="9998" width="33" style="1582" customWidth="1"/>
    <col min="9999" max="9999" width="11.42578125" style="1582"/>
    <col min="10000" max="10000" width="13.28515625" style="1582" bestFit="1" customWidth="1"/>
    <col min="10001" max="10001" width="13.140625" style="1582" bestFit="1" customWidth="1"/>
    <col min="10002" max="10240" width="11.42578125" style="1582"/>
    <col min="10241" max="10241" width="2.7109375" style="1582" customWidth="1"/>
    <col min="10242" max="10242" width="5.28515625" style="1582" customWidth="1"/>
    <col min="10243" max="10243" width="31.85546875" style="1582" customWidth="1"/>
    <col min="10244" max="10244" width="0.28515625" style="1582" customWidth="1"/>
    <col min="10245" max="10245" width="3" style="1582" customWidth="1"/>
    <col min="10246" max="10246" width="1.42578125" style="1582" customWidth="1"/>
    <col min="10247" max="10247" width="15.7109375" style="1582" customWidth="1"/>
    <col min="10248" max="10248" width="0.5703125" style="1582" customWidth="1"/>
    <col min="10249" max="10249" width="2.140625" style="1582" customWidth="1"/>
    <col min="10250" max="10250" width="14" style="1582" customWidth="1"/>
    <col min="10251" max="10251" width="2.28515625" style="1582" customWidth="1"/>
    <col min="10252" max="10252" width="0" style="1582" hidden="1" customWidth="1"/>
    <col min="10253" max="10253" width="11.42578125" style="1582"/>
    <col min="10254" max="10254" width="33" style="1582" customWidth="1"/>
    <col min="10255" max="10255" width="11.42578125" style="1582"/>
    <col min="10256" max="10256" width="13.28515625" style="1582" bestFit="1" customWidth="1"/>
    <col min="10257" max="10257" width="13.140625" style="1582" bestFit="1" customWidth="1"/>
    <col min="10258" max="10496" width="11.42578125" style="1582"/>
    <col min="10497" max="10497" width="2.7109375" style="1582" customWidth="1"/>
    <col min="10498" max="10498" width="5.28515625" style="1582" customWidth="1"/>
    <col min="10499" max="10499" width="31.85546875" style="1582" customWidth="1"/>
    <col min="10500" max="10500" width="0.28515625" style="1582" customWidth="1"/>
    <col min="10501" max="10501" width="3" style="1582" customWidth="1"/>
    <col min="10502" max="10502" width="1.42578125" style="1582" customWidth="1"/>
    <col min="10503" max="10503" width="15.7109375" style="1582" customWidth="1"/>
    <col min="10504" max="10504" width="0.5703125" style="1582" customWidth="1"/>
    <col min="10505" max="10505" width="2.140625" style="1582" customWidth="1"/>
    <col min="10506" max="10506" width="14" style="1582" customWidth="1"/>
    <col min="10507" max="10507" width="2.28515625" style="1582" customWidth="1"/>
    <col min="10508" max="10508" width="0" style="1582" hidden="1" customWidth="1"/>
    <col min="10509" max="10509" width="11.42578125" style="1582"/>
    <col min="10510" max="10510" width="33" style="1582" customWidth="1"/>
    <col min="10511" max="10511" width="11.42578125" style="1582"/>
    <col min="10512" max="10512" width="13.28515625" style="1582" bestFit="1" customWidth="1"/>
    <col min="10513" max="10513" width="13.140625" style="1582" bestFit="1" customWidth="1"/>
    <col min="10514" max="10752" width="11.42578125" style="1582"/>
    <col min="10753" max="10753" width="2.7109375" style="1582" customWidth="1"/>
    <col min="10754" max="10754" width="5.28515625" style="1582" customWidth="1"/>
    <col min="10755" max="10755" width="31.85546875" style="1582" customWidth="1"/>
    <col min="10756" max="10756" width="0.28515625" style="1582" customWidth="1"/>
    <col min="10757" max="10757" width="3" style="1582" customWidth="1"/>
    <col min="10758" max="10758" width="1.42578125" style="1582" customWidth="1"/>
    <col min="10759" max="10759" width="15.7109375" style="1582" customWidth="1"/>
    <col min="10760" max="10760" width="0.5703125" style="1582" customWidth="1"/>
    <col min="10761" max="10761" width="2.140625" style="1582" customWidth="1"/>
    <col min="10762" max="10762" width="14" style="1582" customWidth="1"/>
    <col min="10763" max="10763" width="2.28515625" style="1582" customWidth="1"/>
    <col min="10764" max="10764" width="0" style="1582" hidden="1" customWidth="1"/>
    <col min="10765" max="10765" width="11.42578125" style="1582"/>
    <col min="10766" max="10766" width="33" style="1582" customWidth="1"/>
    <col min="10767" max="10767" width="11.42578125" style="1582"/>
    <col min="10768" max="10768" width="13.28515625" style="1582" bestFit="1" customWidth="1"/>
    <col min="10769" max="10769" width="13.140625" style="1582" bestFit="1" customWidth="1"/>
    <col min="10770" max="11008" width="11.42578125" style="1582"/>
    <col min="11009" max="11009" width="2.7109375" style="1582" customWidth="1"/>
    <col min="11010" max="11010" width="5.28515625" style="1582" customWidth="1"/>
    <col min="11011" max="11011" width="31.85546875" style="1582" customWidth="1"/>
    <col min="11012" max="11012" width="0.28515625" style="1582" customWidth="1"/>
    <col min="11013" max="11013" width="3" style="1582" customWidth="1"/>
    <col min="11014" max="11014" width="1.42578125" style="1582" customWidth="1"/>
    <col min="11015" max="11015" width="15.7109375" style="1582" customWidth="1"/>
    <col min="11016" max="11016" width="0.5703125" style="1582" customWidth="1"/>
    <col min="11017" max="11017" width="2.140625" style="1582" customWidth="1"/>
    <col min="11018" max="11018" width="14" style="1582" customWidth="1"/>
    <col min="11019" max="11019" width="2.28515625" style="1582" customWidth="1"/>
    <col min="11020" max="11020" width="0" style="1582" hidden="1" customWidth="1"/>
    <col min="11021" max="11021" width="11.42578125" style="1582"/>
    <col min="11022" max="11022" width="33" style="1582" customWidth="1"/>
    <col min="11023" max="11023" width="11.42578125" style="1582"/>
    <col min="11024" max="11024" width="13.28515625" style="1582" bestFit="1" customWidth="1"/>
    <col min="11025" max="11025" width="13.140625" style="1582" bestFit="1" customWidth="1"/>
    <col min="11026" max="11264" width="11.42578125" style="1582"/>
    <col min="11265" max="11265" width="2.7109375" style="1582" customWidth="1"/>
    <col min="11266" max="11266" width="5.28515625" style="1582" customWidth="1"/>
    <col min="11267" max="11267" width="31.85546875" style="1582" customWidth="1"/>
    <col min="11268" max="11268" width="0.28515625" style="1582" customWidth="1"/>
    <col min="11269" max="11269" width="3" style="1582" customWidth="1"/>
    <col min="11270" max="11270" width="1.42578125" style="1582" customWidth="1"/>
    <col min="11271" max="11271" width="15.7109375" style="1582" customWidth="1"/>
    <col min="11272" max="11272" width="0.5703125" style="1582" customWidth="1"/>
    <col min="11273" max="11273" width="2.140625" style="1582" customWidth="1"/>
    <col min="11274" max="11274" width="14" style="1582" customWidth="1"/>
    <col min="11275" max="11275" width="2.28515625" style="1582" customWidth="1"/>
    <col min="11276" max="11276" width="0" style="1582" hidden="1" customWidth="1"/>
    <col min="11277" max="11277" width="11.42578125" style="1582"/>
    <col min="11278" max="11278" width="33" style="1582" customWidth="1"/>
    <col min="11279" max="11279" width="11.42578125" style="1582"/>
    <col min="11280" max="11280" width="13.28515625" style="1582" bestFit="1" customWidth="1"/>
    <col min="11281" max="11281" width="13.140625" style="1582" bestFit="1" customWidth="1"/>
    <col min="11282" max="11520" width="11.42578125" style="1582"/>
    <col min="11521" max="11521" width="2.7109375" style="1582" customWidth="1"/>
    <col min="11522" max="11522" width="5.28515625" style="1582" customWidth="1"/>
    <col min="11523" max="11523" width="31.85546875" style="1582" customWidth="1"/>
    <col min="11524" max="11524" width="0.28515625" style="1582" customWidth="1"/>
    <col min="11525" max="11525" width="3" style="1582" customWidth="1"/>
    <col min="11526" max="11526" width="1.42578125" style="1582" customWidth="1"/>
    <col min="11527" max="11527" width="15.7109375" style="1582" customWidth="1"/>
    <col min="11528" max="11528" width="0.5703125" style="1582" customWidth="1"/>
    <col min="11529" max="11529" width="2.140625" style="1582" customWidth="1"/>
    <col min="11530" max="11530" width="14" style="1582" customWidth="1"/>
    <col min="11531" max="11531" width="2.28515625" style="1582" customWidth="1"/>
    <col min="11532" max="11532" width="0" style="1582" hidden="1" customWidth="1"/>
    <col min="11533" max="11533" width="11.42578125" style="1582"/>
    <col min="11534" max="11534" width="33" style="1582" customWidth="1"/>
    <col min="11535" max="11535" width="11.42578125" style="1582"/>
    <col min="11536" max="11536" width="13.28515625" style="1582" bestFit="1" customWidth="1"/>
    <col min="11537" max="11537" width="13.140625" style="1582" bestFit="1" customWidth="1"/>
    <col min="11538" max="11776" width="11.42578125" style="1582"/>
    <col min="11777" max="11777" width="2.7109375" style="1582" customWidth="1"/>
    <col min="11778" max="11778" width="5.28515625" style="1582" customWidth="1"/>
    <col min="11779" max="11779" width="31.85546875" style="1582" customWidth="1"/>
    <col min="11780" max="11780" width="0.28515625" style="1582" customWidth="1"/>
    <col min="11781" max="11781" width="3" style="1582" customWidth="1"/>
    <col min="11782" max="11782" width="1.42578125" style="1582" customWidth="1"/>
    <col min="11783" max="11783" width="15.7109375" style="1582" customWidth="1"/>
    <col min="11784" max="11784" width="0.5703125" style="1582" customWidth="1"/>
    <col min="11785" max="11785" width="2.140625" style="1582" customWidth="1"/>
    <col min="11786" max="11786" width="14" style="1582" customWidth="1"/>
    <col min="11787" max="11787" width="2.28515625" style="1582" customWidth="1"/>
    <col min="11788" max="11788" width="0" style="1582" hidden="1" customWidth="1"/>
    <col min="11789" max="11789" width="11.42578125" style="1582"/>
    <col min="11790" max="11790" width="33" style="1582" customWidth="1"/>
    <col min="11791" max="11791" width="11.42578125" style="1582"/>
    <col min="11792" max="11792" width="13.28515625" style="1582" bestFit="1" customWidth="1"/>
    <col min="11793" max="11793" width="13.140625" style="1582" bestFit="1" customWidth="1"/>
    <col min="11794" max="12032" width="11.42578125" style="1582"/>
    <col min="12033" max="12033" width="2.7109375" style="1582" customWidth="1"/>
    <col min="12034" max="12034" width="5.28515625" style="1582" customWidth="1"/>
    <col min="12035" max="12035" width="31.85546875" style="1582" customWidth="1"/>
    <col min="12036" max="12036" width="0.28515625" style="1582" customWidth="1"/>
    <col min="12037" max="12037" width="3" style="1582" customWidth="1"/>
    <col min="12038" max="12038" width="1.42578125" style="1582" customWidth="1"/>
    <col min="12039" max="12039" width="15.7109375" style="1582" customWidth="1"/>
    <col min="12040" max="12040" width="0.5703125" style="1582" customWidth="1"/>
    <col min="12041" max="12041" width="2.140625" style="1582" customWidth="1"/>
    <col min="12042" max="12042" width="14" style="1582" customWidth="1"/>
    <col min="12043" max="12043" width="2.28515625" style="1582" customWidth="1"/>
    <col min="12044" max="12044" width="0" style="1582" hidden="1" customWidth="1"/>
    <col min="12045" max="12045" width="11.42578125" style="1582"/>
    <col min="12046" max="12046" width="33" style="1582" customWidth="1"/>
    <col min="12047" max="12047" width="11.42578125" style="1582"/>
    <col min="12048" max="12048" width="13.28515625" style="1582" bestFit="1" customWidth="1"/>
    <col min="12049" max="12049" width="13.140625" style="1582" bestFit="1" customWidth="1"/>
    <col min="12050" max="12288" width="11.42578125" style="1582"/>
    <col min="12289" max="12289" width="2.7109375" style="1582" customWidth="1"/>
    <col min="12290" max="12290" width="5.28515625" style="1582" customWidth="1"/>
    <col min="12291" max="12291" width="31.85546875" style="1582" customWidth="1"/>
    <col min="12292" max="12292" width="0.28515625" style="1582" customWidth="1"/>
    <col min="12293" max="12293" width="3" style="1582" customWidth="1"/>
    <col min="12294" max="12294" width="1.42578125" style="1582" customWidth="1"/>
    <col min="12295" max="12295" width="15.7109375" style="1582" customWidth="1"/>
    <col min="12296" max="12296" width="0.5703125" style="1582" customWidth="1"/>
    <col min="12297" max="12297" width="2.140625" style="1582" customWidth="1"/>
    <col min="12298" max="12298" width="14" style="1582" customWidth="1"/>
    <col min="12299" max="12299" width="2.28515625" style="1582" customWidth="1"/>
    <col min="12300" max="12300" width="0" style="1582" hidden="1" customWidth="1"/>
    <col min="12301" max="12301" width="11.42578125" style="1582"/>
    <col min="12302" max="12302" width="33" style="1582" customWidth="1"/>
    <col min="12303" max="12303" width="11.42578125" style="1582"/>
    <col min="12304" max="12304" width="13.28515625" style="1582" bestFit="1" customWidth="1"/>
    <col min="12305" max="12305" width="13.140625" style="1582" bestFit="1" customWidth="1"/>
    <col min="12306" max="12544" width="11.42578125" style="1582"/>
    <col min="12545" max="12545" width="2.7109375" style="1582" customWidth="1"/>
    <col min="12546" max="12546" width="5.28515625" style="1582" customWidth="1"/>
    <col min="12547" max="12547" width="31.85546875" style="1582" customWidth="1"/>
    <col min="12548" max="12548" width="0.28515625" style="1582" customWidth="1"/>
    <col min="12549" max="12549" width="3" style="1582" customWidth="1"/>
    <col min="12550" max="12550" width="1.42578125" style="1582" customWidth="1"/>
    <col min="12551" max="12551" width="15.7109375" style="1582" customWidth="1"/>
    <col min="12552" max="12552" width="0.5703125" style="1582" customWidth="1"/>
    <col min="12553" max="12553" width="2.140625" style="1582" customWidth="1"/>
    <col min="12554" max="12554" width="14" style="1582" customWidth="1"/>
    <col min="12555" max="12555" width="2.28515625" style="1582" customWidth="1"/>
    <col min="12556" max="12556" width="0" style="1582" hidden="1" customWidth="1"/>
    <col min="12557" max="12557" width="11.42578125" style="1582"/>
    <col min="12558" max="12558" width="33" style="1582" customWidth="1"/>
    <col min="12559" max="12559" width="11.42578125" style="1582"/>
    <col min="12560" max="12560" width="13.28515625" style="1582" bestFit="1" customWidth="1"/>
    <col min="12561" max="12561" width="13.140625" style="1582" bestFit="1" customWidth="1"/>
    <col min="12562" max="12800" width="11.42578125" style="1582"/>
    <col min="12801" max="12801" width="2.7109375" style="1582" customWidth="1"/>
    <col min="12802" max="12802" width="5.28515625" style="1582" customWidth="1"/>
    <col min="12803" max="12803" width="31.85546875" style="1582" customWidth="1"/>
    <col min="12804" max="12804" width="0.28515625" style="1582" customWidth="1"/>
    <col min="12805" max="12805" width="3" style="1582" customWidth="1"/>
    <col min="12806" max="12806" width="1.42578125" style="1582" customWidth="1"/>
    <col min="12807" max="12807" width="15.7109375" style="1582" customWidth="1"/>
    <col min="12808" max="12808" width="0.5703125" style="1582" customWidth="1"/>
    <col min="12809" max="12809" width="2.140625" style="1582" customWidth="1"/>
    <col min="12810" max="12810" width="14" style="1582" customWidth="1"/>
    <col min="12811" max="12811" width="2.28515625" style="1582" customWidth="1"/>
    <col min="12812" max="12812" width="0" style="1582" hidden="1" customWidth="1"/>
    <col min="12813" max="12813" width="11.42578125" style="1582"/>
    <col min="12814" max="12814" width="33" style="1582" customWidth="1"/>
    <col min="12815" max="12815" width="11.42578125" style="1582"/>
    <col min="12816" max="12816" width="13.28515625" style="1582" bestFit="1" customWidth="1"/>
    <col min="12817" max="12817" width="13.140625" style="1582" bestFit="1" customWidth="1"/>
    <col min="12818" max="13056" width="11.42578125" style="1582"/>
    <col min="13057" max="13057" width="2.7109375" style="1582" customWidth="1"/>
    <col min="13058" max="13058" width="5.28515625" style="1582" customWidth="1"/>
    <col min="13059" max="13059" width="31.85546875" style="1582" customWidth="1"/>
    <col min="13060" max="13060" width="0.28515625" style="1582" customWidth="1"/>
    <col min="13061" max="13061" width="3" style="1582" customWidth="1"/>
    <col min="13062" max="13062" width="1.42578125" style="1582" customWidth="1"/>
    <col min="13063" max="13063" width="15.7109375" style="1582" customWidth="1"/>
    <col min="13064" max="13064" width="0.5703125" style="1582" customWidth="1"/>
    <col min="13065" max="13065" width="2.140625" style="1582" customWidth="1"/>
    <col min="13066" max="13066" width="14" style="1582" customWidth="1"/>
    <col min="13067" max="13067" width="2.28515625" style="1582" customWidth="1"/>
    <col min="13068" max="13068" width="0" style="1582" hidden="1" customWidth="1"/>
    <col min="13069" max="13069" width="11.42578125" style="1582"/>
    <col min="13070" max="13070" width="33" style="1582" customWidth="1"/>
    <col min="13071" max="13071" width="11.42578125" style="1582"/>
    <col min="13072" max="13072" width="13.28515625" style="1582" bestFit="1" customWidth="1"/>
    <col min="13073" max="13073" width="13.140625" style="1582" bestFit="1" customWidth="1"/>
    <col min="13074" max="13312" width="11.42578125" style="1582"/>
    <col min="13313" max="13313" width="2.7109375" style="1582" customWidth="1"/>
    <col min="13314" max="13314" width="5.28515625" style="1582" customWidth="1"/>
    <col min="13315" max="13315" width="31.85546875" style="1582" customWidth="1"/>
    <col min="13316" max="13316" width="0.28515625" style="1582" customWidth="1"/>
    <col min="13317" max="13317" width="3" style="1582" customWidth="1"/>
    <col min="13318" max="13318" width="1.42578125" style="1582" customWidth="1"/>
    <col min="13319" max="13319" width="15.7109375" style="1582" customWidth="1"/>
    <col min="13320" max="13320" width="0.5703125" style="1582" customWidth="1"/>
    <col min="13321" max="13321" width="2.140625" style="1582" customWidth="1"/>
    <col min="13322" max="13322" width="14" style="1582" customWidth="1"/>
    <col min="13323" max="13323" width="2.28515625" style="1582" customWidth="1"/>
    <col min="13324" max="13324" width="0" style="1582" hidden="1" customWidth="1"/>
    <col min="13325" max="13325" width="11.42578125" style="1582"/>
    <col min="13326" max="13326" width="33" style="1582" customWidth="1"/>
    <col min="13327" max="13327" width="11.42578125" style="1582"/>
    <col min="13328" max="13328" width="13.28515625" style="1582" bestFit="1" customWidth="1"/>
    <col min="13329" max="13329" width="13.140625" style="1582" bestFit="1" customWidth="1"/>
    <col min="13330" max="13568" width="11.42578125" style="1582"/>
    <col min="13569" max="13569" width="2.7109375" style="1582" customWidth="1"/>
    <col min="13570" max="13570" width="5.28515625" style="1582" customWidth="1"/>
    <col min="13571" max="13571" width="31.85546875" style="1582" customWidth="1"/>
    <col min="13572" max="13572" width="0.28515625" style="1582" customWidth="1"/>
    <col min="13573" max="13573" width="3" style="1582" customWidth="1"/>
    <col min="13574" max="13574" width="1.42578125" style="1582" customWidth="1"/>
    <col min="13575" max="13575" width="15.7109375" style="1582" customWidth="1"/>
    <col min="13576" max="13576" width="0.5703125" style="1582" customWidth="1"/>
    <col min="13577" max="13577" width="2.140625" style="1582" customWidth="1"/>
    <col min="13578" max="13578" width="14" style="1582" customWidth="1"/>
    <col min="13579" max="13579" width="2.28515625" style="1582" customWidth="1"/>
    <col min="13580" max="13580" width="0" style="1582" hidden="1" customWidth="1"/>
    <col min="13581" max="13581" width="11.42578125" style="1582"/>
    <col min="13582" max="13582" width="33" style="1582" customWidth="1"/>
    <col min="13583" max="13583" width="11.42578125" style="1582"/>
    <col min="13584" max="13584" width="13.28515625" style="1582" bestFit="1" customWidth="1"/>
    <col min="13585" max="13585" width="13.140625" style="1582" bestFit="1" customWidth="1"/>
    <col min="13586" max="13824" width="11.42578125" style="1582"/>
    <col min="13825" max="13825" width="2.7109375" style="1582" customWidth="1"/>
    <col min="13826" max="13826" width="5.28515625" style="1582" customWidth="1"/>
    <col min="13827" max="13827" width="31.85546875" style="1582" customWidth="1"/>
    <col min="13828" max="13828" width="0.28515625" style="1582" customWidth="1"/>
    <col min="13829" max="13829" width="3" style="1582" customWidth="1"/>
    <col min="13830" max="13830" width="1.42578125" style="1582" customWidth="1"/>
    <col min="13831" max="13831" width="15.7109375" style="1582" customWidth="1"/>
    <col min="13832" max="13832" width="0.5703125" style="1582" customWidth="1"/>
    <col min="13833" max="13833" width="2.140625" style="1582" customWidth="1"/>
    <col min="13834" max="13834" width="14" style="1582" customWidth="1"/>
    <col min="13835" max="13835" width="2.28515625" style="1582" customWidth="1"/>
    <col min="13836" max="13836" width="0" style="1582" hidden="1" customWidth="1"/>
    <col min="13837" max="13837" width="11.42578125" style="1582"/>
    <col min="13838" max="13838" width="33" style="1582" customWidth="1"/>
    <col min="13839" max="13839" width="11.42578125" style="1582"/>
    <col min="13840" max="13840" width="13.28515625" style="1582" bestFit="1" customWidth="1"/>
    <col min="13841" max="13841" width="13.140625" style="1582" bestFit="1" customWidth="1"/>
    <col min="13842" max="14080" width="11.42578125" style="1582"/>
    <col min="14081" max="14081" width="2.7109375" style="1582" customWidth="1"/>
    <col min="14082" max="14082" width="5.28515625" style="1582" customWidth="1"/>
    <col min="14083" max="14083" width="31.85546875" style="1582" customWidth="1"/>
    <col min="14084" max="14084" width="0.28515625" style="1582" customWidth="1"/>
    <col min="14085" max="14085" width="3" style="1582" customWidth="1"/>
    <col min="14086" max="14086" width="1.42578125" style="1582" customWidth="1"/>
    <col min="14087" max="14087" width="15.7109375" style="1582" customWidth="1"/>
    <col min="14088" max="14088" width="0.5703125" style="1582" customWidth="1"/>
    <col min="14089" max="14089" width="2.140625" style="1582" customWidth="1"/>
    <col min="14090" max="14090" width="14" style="1582" customWidth="1"/>
    <col min="14091" max="14091" width="2.28515625" style="1582" customWidth="1"/>
    <col min="14092" max="14092" width="0" style="1582" hidden="1" customWidth="1"/>
    <col min="14093" max="14093" width="11.42578125" style="1582"/>
    <col min="14094" max="14094" width="33" style="1582" customWidth="1"/>
    <col min="14095" max="14095" width="11.42578125" style="1582"/>
    <col min="14096" max="14096" width="13.28515625" style="1582" bestFit="1" customWidth="1"/>
    <col min="14097" max="14097" width="13.140625" style="1582" bestFit="1" customWidth="1"/>
    <col min="14098" max="14336" width="11.42578125" style="1582"/>
    <col min="14337" max="14337" width="2.7109375" style="1582" customWidth="1"/>
    <col min="14338" max="14338" width="5.28515625" style="1582" customWidth="1"/>
    <col min="14339" max="14339" width="31.85546875" style="1582" customWidth="1"/>
    <col min="14340" max="14340" width="0.28515625" style="1582" customWidth="1"/>
    <col min="14341" max="14341" width="3" style="1582" customWidth="1"/>
    <col min="14342" max="14342" width="1.42578125" style="1582" customWidth="1"/>
    <col min="14343" max="14343" width="15.7109375" style="1582" customWidth="1"/>
    <col min="14344" max="14344" width="0.5703125" style="1582" customWidth="1"/>
    <col min="14345" max="14345" width="2.140625" style="1582" customWidth="1"/>
    <col min="14346" max="14346" width="14" style="1582" customWidth="1"/>
    <col min="14347" max="14347" width="2.28515625" style="1582" customWidth="1"/>
    <col min="14348" max="14348" width="0" style="1582" hidden="1" customWidth="1"/>
    <col min="14349" max="14349" width="11.42578125" style="1582"/>
    <col min="14350" max="14350" width="33" style="1582" customWidth="1"/>
    <col min="14351" max="14351" width="11.42578125" style="1582"/>
    <col min="14352" max="14352" width="13.28515625" style="1582" bestFit="1" customWidth="1"/>
    <col min="14353" max="14353" width="13.140625" style="1582" bestFit="1" customWidth="1"/>
    <col min="14354" max="14592" width="11.42578125" style="1582"/>
    <col min="14593" max="14593" width="2.7109375" style="1582" customWidth="1"/>
    <col min="14594" max="14594" width="5.28515625" style="1582" customWidth="1"/>
    <col min="14595" max="14595" width="31.85546875" style="1582" customWidth="1"/>
    <col min="14596" max="14596" width="0.28515625" style="1582" customWidth="1"/>
    <col min="14597" max="14597" width="3" style="1582" customWidth="1"/>
    <col min="14598" max="14598" width="1.42578125" style="1582" customWidth="1"/>
    <col min="14599" max="14599" width="15.7109375" style="1582" customWidth="1"/>
    <col min="14600" max="14600" width="0.5703125" style="1582" customWidth="1"/>
    <col min="14601" max="14601" width="2.140625" style="1582" customWidth="1"/>
    <col min="14602" max="14602" width="14" style="1582" customWidth="1"/>
    <col min="14603" max="14603" width="2.28515625" style="1582" customWidth="1"/>
    <col min="14604" max="14604" width="0" style="1582" hidden="1" customWidth="1"/>
    <col min="14605" max="14605" width="11.42578125" style="1582"/>
    <col min="14606" max="14606" width="33" style="1582" customWidth="1"/>
    <col min="14607" max="14607" width="11.42578125" style="1582"/>
    <col min="14608" max="14608" width="13.28515625" style="1582" bestFit="1" customWidth="1"/>
    <col min="14609" max="14609" width="13.140625" style="1582" bestFit="1" customWidth="1"/>
    <col min="14610" max="14848" width="11.42578125" style="1582"/>
    <col min="14849" max="14849" width="2.7109375" style="1582" customWidth="1"/>
    <col min="14850" max="14850" width="5.28515625" style="1582" customWidth="1"/>
    <col min="14851" max="14851" width="31.85546875" style="1582" customWidth="1"/>
    <col min="14852" max="14852" width="0.28515625" style="1582" customWidth="1"/>
    <col min="14853" max="14853" width="3" style="1582" customWidth="1"/>
    <col min="14854" max="14854" width="1.42578125" style="1582" customWidth="1"/>
    <col min="14855" max="14855" width="15.7109375" style="1582" customWidth="1"/>
    <col min="14856" max="14856" width="0.5703125" style="1582" customWidth="1"/>
    <col min="14857" max="14857" width="2.140625" style="1582" customWidth="1"/>
    <col min="14858" max="14858" width="14" style="1582" customWidth="1"/>
    <col min="14859" max="14859" width="2.28515625" style="1582" customWidth="1"/>
    <col min="14860" max="14860" width="0" style="1582" hidden="1" customWidth="1"/>
    <col min="14861" max="14861" width="11.42578125" style="1582"/>
    <col min="14862" max="14862" width="33" style="1582" customWidth="1"/>
    <col min="14863" max="14863" width="11.42578125" style="1582"/>
    <col min="14864" max="14864" width="13.28515625" style="1582" bestFit="1" customWidth="1"/>
    <col min="14865" max="14865" width="13.140625" style="1582" bestFit="1" customWidth="1"/>
    <col min="14866" max="15104" width="11.42578125" style="1582"/>
    <col min="15105" max="15105" width="2.7109375" style="1582" customWidth="1"/>
    <col min="15106" max="15106" width="5.28515625" style="1582" customWidth="1"/>
    <col min="15107" max="15107" width="31.85546875" style="1582" customWidth="1"/>
    <col min="15108" max="15108" width="0.28515625" style="1582" customWidth="1"/>
    <col min="15109" max="15109" width="3" style="1582" customWidth="1"/>
    <col min="15110" max="15110" width="1.42578125" style="1582" customWidth="1"/>
    <col min="15111" max="15111" width="15.7109375" style="1582" customWidth="1"/>
    <col min="15112" max="15112" width="0.5703125" style="1582" customWidth="1"/>
    <col min="15113" max="15113" width="2.140625" style="1582" customWidth="1"/>
    <col min="15114" max="15114" width="14" style="1582" customWidth="1"/>
    <col min="15115" max="15115" width="2.28515625" style="1582" customWidth="1"/>
    <col min="15116" max="15116" width="0" style="1582" hidden="1" customWidth="1"/>
    <col min="15117" max="15117" width="11.42578125" style="1582"/>
    <col min="15118" max="15118" width="33" style="1582" customWidth="1"/>
    <col min="15119" max="15119" width="11.42578125" style="1582"/>
    <col min="15120" max="15120" width="13.28515625" style="1582" bestFit="1" customWidth="1"/>
    <col min="15121" max="15121" width="13.140625" style="1582" bestFit="1" customWidth="1"/>
    <col min="15122" max="15360" width="11.42578125" style="1582"/>
    <col min="15361" max="15361" width="2.7109375" style="1582" customWidth="1"/>
    <col min="15362" max="15362" width="5.28515625" style="1582" customWidth="1"/>
    <col min="15363" max="15363" width="31.85546875" style="1582" customWidth="1"/>
    <col min="15364" max="15364" width="0.28515625" style="1582" customWidth="1"/>
    <col min="15365" max="15365" width="3" style="1582" customWidth="1"/>
    <col min="15366" max="15366" width="1.42578125" style="1582" customWidth="1"/>
    <col min="15367" max="15367" width="15.7109375" style="1582" customWidth="1"/>
    <col min="15368" max="15368" width="0.5703125" style="1582" customWidth="1"/>
    <col min="15369" max="15369" width="2.140625" style="1582" customWidth="1"/>
    <col min="15370" max="15370" width="14" style="1582" customWidth="1"/>
    <col min="15371" max="15371" width="2.28515625" style="1582" customWidth="1"/>
    <col min="15372" max="15372" width="0" style="1582" hidden="1" customWidth="1"/>
    <col min="15373" max="15373" width="11.42578125" style="1582"/>
    <col min="15374" max="15374" width="33" style="1582" customWidth="1"/>
    <col min="15375" max="15375" width="11.42578125" style="1582"/>
    <col min="15376" max="15376" width="13.28515625" style="1582" bestFit="1" customWidth="1"/>
    <col min="15377" max="15377" width="13.140625" style="1582" bestFit="1" customWidth="1"/>
    <col min="15378" max="15616" width="11.42578125" style="1582"/>
    <col min="15617" max="15617" width="2.7109375" style="1582" customWidth="1"/>
    <col min="15618" max="15618" width="5.28515625" style="1582" customWidth="1"/>
    <col min="15619" max="15619" width="31.85546875" style="1582" customWidth="1"/>
    <col min="15620" max="15620" width="0.28515625" style="1582" customWidth="1"/>
    <col min="15621" max="15621" width="3" style="1582" customWidth="1"/>
    <col min="15622" max="15622" width="1.42578125" style="1582" customWidth="1"/>
    <col min="15623" max="15623" width="15.7109375" style="1582" customWidth="1"/>
    <col min="15624" max="15624" width="0.5703125" style="1582" customWidth="1"/>
    <col min="15625" max="15625" width="2.140625" style="1582" customWidth="1"/>
    <col min="15626" max="15626" width="14" style="1582" customWidth="1"/>
    <col min="15627" max="15627" width="2.28515625" style="1582" customWidth="1"/>
    <col min="15628" max="15628" width="0" style="1582" hidden="1" customWidth="1"/>
    <col min="15629" max="15629" width="11.42578125" style="1582"/>
    <col min="15630" max="15630" width="33" style="1582" customWidth="1"/>
    <col min="15631" max="15631" width="11.42578125" style="1582"/>
    <col min="15632" max="15632" width="13.28515625" style="1582" bestFit="1" customWidth="1"/>
    <col min="15633" max="15633" width="13.140625" style="1582" bestFit="1" customWidth="1"/>
    <col min="15634" max="15872" width="11.42578125" style="1582"/>
    <col min="15873" max="15873" width="2.7109375" style="1582" customWidth="1"/>
    <col min="15874" max="15874" width="5.28515625" style="1582" customWidth="1"/>
    <col min="15875" max="15875" width="31.85546875" style="1582" customWidth="1"/>
    <col min="15876" max="15876" width="0.28515625" style="1582" customWidth="1"/>
    <col min="15877" max="15877" width="3" style="1582" customWidth="1"/>
    <col min="15878" max="15878" width="1.42578125" style="1582" customWidth="1"/>
    <col min="15879" max="15879" width="15.7109375" style="1582" customWidth="1"/>
    <col min="15880" max="15880" width="0.5703125" style="1582" customWidth="1"/>
    <col min="15881" max="15881" width="2.140625" style="1582" customWidth="1"/>
    <col min="15882" max="15882" width="14" style="1582" customWidth="1"/>
    <col min="15883" max="15883" width="2.28515625" style="1582" customWidth="1"/>
    <col min="15884" max="15884" width="0" style="1582" hidden="1" customWidth="1"/>
    <col min="15885" max="15885" width="11.42578125" style="1582"/>
    <col min="15886" max="15886" width="33" style="1582" customWidth="1"/>
    <col min="15887" max="15887" width="11.42578125" style="1582"/>
    <col min="15888" max="15888" width="13.28515625" style="1582" bestFit="1" customWidth="1"/>
    <col min="15889" max="15889" width="13.140625" style="1582" bestFit="1" customWidth="1"/>
    <col min="15890" max="16128" width="11.42578125" style="1582"/>
    <col min="16129" max="16129" width="2.7109375" style="1582" customWidth="1"/>
    <col min="16130" max="16130" width="5.28515625" style="1582" customWidth="1"/>
    <col min="16131" max="16131" width="31.85546875" style="1582" customWidth="1"/>
    <col min="16132" max="16132" width="0.28515625" style="1582" customWidth="1"/>
    <col min="16133" max="16133" width="3" style="1582" customWidth="1"/>
    <col min="16134" max="16134" width="1.42578125" style="1582" customWidth="1"/>
    <col min="16135" max="16135" width="15.7109375" style="1582" customWidth="1"/>
    <col min="16136" max="16136" width="0.5703125" style="1582" customWidth="1"/>
    <col min="16137" max="16137" width="2.140625" style="1582" customWidth="1"/>
    <col min="16138" max="16138" width="14" style="1582" customWidth="1"/>
    <col min="16139" max="16139" width="2.28515625" style="1582" customWidth="1"/>
    <col min="16140" max="16140" width="0" style="1582" hidden="1" customWidth="1"/>
    <col min="16141" max="16141" width="11.42578125" style="1582"/>
    <col min="16142" max="16142" width="33" style="1582" customWidth="1"/>
    <col min="16143" max="16143" width="11.42578125" style="1582"/>
    <col min="16144" max="16144" width="13.28515625" style="1582" bestFit="1" customWidth="1"/>
    <col min="16145" max="16145" width="13.140625" style="1582" bestFit="1" customWidth="1"/>
    <col min="16146" max="16384" width="11.42578125" style="1582"/>
  </cols>
  <sheetData>
    <row r="1" spans="1:49" ht="11.25" customHeight="1">
      <c r="A1" s="1581"/>
      <c r="B1" s="1581"/>
      <c r="C1" s="1581"/>
      <c r="D1" s="1581"/>
      <c r="E1" s="1581"/>
      <c r="F1" s="1581"/>
      <c r="G1" s="1581"/>
      <c r="H1" s="1581"/>
      <c r="I1" s="1581"/>
      <c r="J1" s="1581"/>
      <c r="K1" s="1581"/>
      <c r="L1" s="1581"/>
      <c r="M1" s="1581"/>
    </row>
    <row r="2" spans="1:49" ht="12.75" customHeight="1">
      <c r="A2" s="2057" t="s">
        <v>765</v>
      </c>
      <c r="B2" s="2057"/>
      <c r="C2" s="2057"/>
      <c r="D2" s="2057"/>
      <c r="E2" s="2057"/>
      <c r="F2" s="2057"/>
      <c r="G2" s="2057"/>
      <c r="H2" s="2057"/>
      <c r="I2" s="2057"/>
      <c r="J2" s="2057"/>
      <c r="K2" s="2057"/>
      <c r="L2" s="2057"/>
      <c r="M2" s="2057"/>
      <c r="N2" s="1583"/>
      <c r="O2" s="1583"/>
      <c r="P2" s="1583"/>
      <c r="Q2" s="1583"/>
      <c r="R2" s="1583"/>
    </row>
    <row r="3" spans="1:49" ht="12.75" customHeight="1">
      <c r="A3" s="2057">
        <v>2015</v>
      </c>
      <c r="B3" s="2057"/>
      <c r="C3" s="2057"/>
      <c r="D3" s="2057"/>
      <c r="E3" s="2057"/>
      <c r="F3" s="2057"/>
      <c r="G3" s="2057"/>
      <c r="H3" s="2057"/>
      <c r="I3" s="2057"/>
      <c r="J3" s="2057"/>
      <c r="K3" s="2057"/>
      <c r="L3" s="2057"/>
      <c r="M3" s="2057"/>
      <c r="N3" s="1583"/>
      <c r="O3" s="1583"/>
      <c r="P3" s="1583"/>
      <c r="Q3" s="1583"/>
      <c r="R3" s="1583"/>
    </row>
    <row r="4" spans="1:49" ht="3.75" customHeight="1">
      <c r="A4" s="1584"/>
      <c r="B4" s="1584"/>
      <c r="C4" s="1584"/>
      <c r="D4" s="1584"/>
      <c r="E4" s="1584"/>
      <c r="F4" s="1584"/>
      <c r="G4" s="1584"/>
      <c r="H4" s="1584"/>
      <c r="I4" s="1584"/>
      <c r="J4" s="1584"/>
      <c r="K4" s="1585"/>
      <c r="L4" s="1585"/>
      <c r="M4" s="1585"/>
    </row>
    <row r="5" spans="1:49" ht="10.5" customHeight="1">
      <c r="A5" s="1586"/>
      <c r="B5" s="1586"/>
      <c r="C5" s="1586"/>
      <c r="D5" s="1587"/>
      <c r="E5" s="1587"/>
      <c r="F5" s="1587"/>
      <c r="G5" s="1587"/>
      <c r="H5" s="1588"/>
      <c r="I5" s="1588"/>
      <c r="J5" s="1588"/>
      <c r="K5" s="1588"/>
      <c r="L5" s="1586"/>
      <c r="M5" s="1586"/>
      <c r="N5" s="1581"/>
    </row>
    <row r="6" spans="1:49" s="1596" customFormat="1" ht="10.5" customHeight="1">
      <c r="A6" s="1589"/>
      <c r="B6" s="1590"/>
      <c r="C6" s="1591" t="s">
        <v>766</v>
      </c>
      <c r="D6" s="808"/>
      <c r="E6" s="808"/>
      <c r="F6" s="1592"/>
      <c r="G6" s="1593" t="s">
        <v>767</v>
      </c>
      <c r="H6" s="2058" t="s">
        <v>768</v>
      </c>
      <c r="I6" s="2058"/>
      <c r="J6" s="2058"/>
      <c r="K6" s="1594"/>
      <c r="L6" s="1589"/>
      <c r="M6" s="1589"/>
      <c r="N6" s="1595"/>
    </row>
    <row r="7" spans="1:49" ht="10.5" customHeight="1">
      <c r="A7" s="1597"/>
      <c r="B7" s="1598"/>
      <c r="C7" s="1598"/>
      <c r="D7" s="1597"/>
      <c r="E7" s="1597"/>
      <c r="F7" s="1597"/>
      <c r="G7" s="1599"/>
      <c r="H7" s="1599"/>
      <c r="I7" s="1599"/>
      <c r="J7" s="1599"/>
      <c r="K7" s="1597"/>
      <c r="L7" s="1597"/>
      <c r="M7" s="1597"/>
      <c r="N7" s="1581"/>
    </row>
    <row r="8" spans="1:49" ht="3" customHeight="1">
      <c r="A8" s="1585"/>
      <c r="B8" s="1600"/>
      <c r="C8" s="1600"/>
      <c r="D8" s="1600"/>
      <c r="E8" s="1600"/>
      <c r="F8" s="1600"/>
      <c r="G8" s="1601"/>
      <c r="H8" s="1601"/>
      <c r="I8" s="1601"/>
      <c r="J8" s="1601"/>
      <c r="K8" s="1585"/>
      <c r="L8" s="1585"/>
      <c r="M8" s="1585"/>
      <c r="N8" s="1581"/>
    </row>
    <row r="9" spans="1:49" s="1608" customFormat="1" ht="14.1" customHeight="1">
      <c r="A9" s="1602"/>
      <c r="B9" s="1602"/>
      <c r="C9" s="1602" t="s">
        <v>769</v>
      </c>
      <c r="D9" s="1602"/>
      <c r="E9" s="1602"/>
      <c r="F9" s="1603"/>
      <c r="G9" s="1604">
        <v>658045916.46000004</v>
      </c>
      <c r="H9" s="2053">
        <v>639474584.33000004</v>
      </c>
      <c r="I9" s="2053"/>
      <c r="J9" s="2053"/>
      <c r="K9" s="1605"/>
      <c r="L9" s="1602"/>
      <c r="M9" s="1606"/>
      <c r="N9" s="1604">
        <v>658045916.46000004</v>
      </c>
      <c r="O9" s="1607">
        <v>639474584.33000004</v>
      </c>
      <c r="P9" s="1607"/>
      <c r="Q9" s="1607"/>
    </row>
    <row r="10" spans="1:49" s="1608" customFormat="1" ht="14.1" customHeight="1">
      <c r="A10" s="1602"/>
      <c r="B10" s="1602"/>
      <c r="C10" s="1602" t="s">
        <v>770</v>
      </c>
      <c r="D10" s="1602"/>
      <c r="E10" s="1602"/>
      <c r="F10" s="1603"/>
      <c r="G10" s="1604">
        <v>73768799.090000004</v>
      </c>
      <c r="H10" s="2053">
        <v>64671092.57</v>
      </c>
      <c r="I10" s="2053"/>
      <c r="J10" s="2053"/>
      <c r="K10" s="1605"/>
      <c r="L10" s="1602"/>
      <c r="M10" s="1606"/>
      <c r="N10" s="1604">
        <v>73768799.090000004</v>
      </c>
      <c r="O10" s="1607">
        <v>64671092.57</v>
      </c>
      <c r="P10" s="1607"/>
      <c r="Q10" s="1607"/>
    </row>
    <row r="11" spans="1:49" s="1608" customFormat="1" ht="14.1" customHeight="1">
      <c r="A11" s="1602"/>
      <c r="B11" s="1609"/>
      <c r="C11" s="1602" t="s">
        <v>771</v>
      </c>
      <c r="D11" s="1602"/>
      <c r="E11" s="1602"/>
      <c r="F11" s="1603"/>
      <c r="G11" s="1604">
        <v>109530968.23</v>
      </c>
      <c r="H11" s="2053">
        <v>101135228.15000001</v>
      </c>
      <c r="I11" s="2053"/>
      <c r="J11" s="2053"/>
      <c r="K11" s="1610"/>
      <c r="L11" s="1602"/>
      <c r="M11" s="1606"/>
      <c r="N11" s="1604">
        <v>109530968.23</v>
      </c>
      <c r="O11" s="1607">
        <v>101135228.15000001</v>
      </c>
      <c r="P11" s="1607"/>
      <c r="Q11" s="1607"/>
    </row>
    <row r="12" spans="1:49" s="1608" customFormat="1" ht="14.1" customHeight="1">
      <c r="A12" s="1602"/>
      <c r="B12" s="1602"/>
      <c r="C12" s="1602" t="s">
        <v>772</v>
      </c>
      <c r="D12" s="1602"/>
      <c r="E12" s="1602"/>
      <c r="F12" s="1603"/>
      <c r="G12" s="1604">
        <v>201165336.99000001</v>
      </c>
      <c r="H12" s="2053">
        <v>178183623.88999999</v>
      </c>
      <c r="I12" s="2053"/>
      <c r="J12" s="2053"/>
      <c r="K12" s="1605"/>
      <c r="L12" s="1602"/>
      <c r="M12" s="1606"/>
      <c r="N12" s="1604">
        <v>201165336.99000001</v>
      </c>
      <c r="O12" s="1607">
        <v>178183623.88999999</v>
      </c>
      <c r="P12" s="1607"/>
      <c r="Q12" s="1607"/>
    </row>
    <row r="13" spans="1:49" s="1608" customFormat="1" ht="14.1" customHeight="1">
      <c r="A13" s="1602"/>
      <c r="B13" s="1602"/>
      <c r="C13" s="1602" t="s">
        <v>773</v>
      </c>
      <c r="D13" s="1602"/>
      <c r="E13" s="1602"/>
      <c r="F13" s="1603"/>
      <c r="G13" s="1604">
        <v>213043808.06</v>
      </c>
      <c r="H13" s="2053">
        <v>211734078.41</v>
      </c>
      <c r="I13" s="2053"/>
      <c r="J13" s="2053"/>
      <c r="K13" s="1605"/>
      <c r="L13" s="1602"/>
      <c r="M13" s="1606"/>
      <c r="N13" s="1604">
        <v>213043808.06</v>
      </c>
      <c r="O13" s="1607">
        <v>211734078.41</v>
      </c>
      <c r="P13" s="1607"/>
      <c r="Q13" s="1607"/>
    </row>
    <row r="14" spans="1:49" s="1608" customFormat="1" ht="12.75" customHeight="1">
      <c r="A14" s="1602"/>
      <c r="B14" s="1602"/>
      <c r="C14" s="1602" t="s">
        <v>774</v>
      </c>
      <c r="D14" s="1602"/>
      <c r="E14" s="1602"/>
      <c r="F14" s="1603"/>
      <c r="G14" s="1604">
        <v>389248221.81999999</v>
      </c>
      <c r="H14" s="2053">
        <v>351974524.75999999</v>
      </c>
      <c r="I14" s="2053"/>
      <c r="J14" s="2053"/>
      <c r="K14" s="1605"/>
      <c r="L14" s="1602"/>
      <c r="M14" s="1606"/>
      <c r="N14" s="1604">
        <v>389248221.81999999</v>
      </c>
      <c r="O14" s="1607">
        <v>351974524.75999999</v>
      </c>
      <c r="P14" s="1607"/>
      <c r="Q14" s="1607"/>
      <c r="R14" s="1611"/>
      <c r="S14" s="1611"/>
      <c r="T14" s="1611"/>
      <c r="U14" s="1611"/>
      <c r="V14" s="1611"/>
      <c r="W14" s="1611"/>
      <c r="X14" s="1611"/>
      <c r="Y14" s="1611"/>
      <c r="Z14" s="1611"/>
      <c r="AA14" s="1611"/>
      <c r="AB14" s="1611"/>
      <c r="AC14" s="1611"/>
      <c r="AD14" s="1611"/>
      <c r="AE14" s="1611"/>
      <c r="AF14" s="1611"/>
      <c r="AG14" s="1611"/>
      <c r="AH14" s="1611"/>
      <c r="AI14" s="1611"/>
      <c r="AJ14" s="1611"/>
      <c r="AK14" s="1611"/>
      <c r="AL14" s="1611"/>
      <c r="AM14" s="1611"/>
      <c r="AN14" s="1611"/>
      <c r="AO14" s="1611"/>
      <c r="AP14" s="1611"/>
      <c r="AQ14" s="1611"/>
      <c r="AR14" s="1611"/>
      <c r="AS14" s="1611"/>
      <c r="AT14" s="1611"/>
      <c r="AU14" s="1611"/>
      <c r="AV14" s="1611"/>
      <c r="AW14" s="1611"/>
    </row>
    <row r="15" spans="1:49" s="1608" customFormat="1" ht="6" customHeight="1">
      <c r="A15" s="1602"/>
      <c r="B15" s="1602"/>
      <c r="C15" s="1602"/>
      <c r="D15" s="1605"/>
      <c r="E15" s="1605"/>
      <c r="F15" s="1605"/>
      <c r="G15" s="1604"/>
      <c r="H15" s="1612"/>
      <c r="I15" s="1612"/>
      <c r="J15" s="1612"/>
      <c r="K15" s="1605"/>
      <c r="L15" s="1602"/>
      <c r="M15" s="1602"/>
      <c r="N15" s="1611"/>
      <c r="O15" s="1611"/>
      <c r="P15" s="1611"/>
      <c r="Q15" s="1611"/>
      <c r="R15" s="1611"/>
      <c r="S15" s="1611"/>
      <c r="T15" s="1611"/>
      <c r="U15" s="1611"/>
      <c r="V15" s="1611"/>
      <c r="W15" s="1611"/>
      <c r="X15" s="1611"/>
      <c r="Y15" s="1611"/>
      <c r="Z15" s="1611"/>
      <c r="AA15" s="1611"/>
      <c r="AB15" s="1611"/>
      <c r="AC15" s="1611"/>
      <c r="AD15" s="1611"/>
      <c r="AE15" s="1611"/>
      <c r="AF15" s="1611"/>
      <c r="AG15" s="1611"/>
      <c r="AH15" s="1611"/>
      <c r="AI15" s="1611"/>
      <c r="AJ15" s="1611"/>
      <c r="AK15" s="1611"/>
      <c r="AL15" s="1611"/>
      <c r="AM15" s="1611"/>
      <c r="AN15" s="1611"/>
      <c r="AO15" s="1611"/>
      <c r="AP15" s="1611"/>
      <c r="AQ15" s="1611"/>
      <c r="AR15" s="1611"/>
      <c r="AS15" s="1611"/>
      <c r="AT15" s="1611"/>
      <c r="AU15" s="1611"/>
      <c r="AV15" s="1611"/>
      <c r="AW15" s="1611"/>
    </row>
    <row r="16" spans="1:49" s="1621" customFormat="1" ht="14.25" customHeight="1">
      <c r="A16" s="1613"/>
      <c r="B16" s="1614"/>
      <c r="C16" s="1615" t="s">
        <v>21</v>
      </c>
      <c r="D16" s="1616"/>
      <c r="E16" s="1616"/>
      <c r="F16" s="1617"/>
      <c r="G16" s="1618">
        <f>SUM(G9:G14)</f>
        <v>1644803050.6500001</v>
      </c>
      <c r="H16" s="2054">
        <f>SUM(H9:J14)</f>
        <v>1547173132.1100001</v>
      </c>
      <c r="I16" s="2054"/>
      <c r="J16" s="2054"/>
      <c r="K16" s="1619"/>
      <c r="L16" s="1613"/>
      <c r="M16" s="1613"/>
      <c r="N16" s="1620"/>
    </row>
    <row r="17" spans="1:31" ht="12.75" customHeight="1">
      <c r="B17" s="1602"/>
      <c r="C17" s="1581"/>
      <c r="D17" s="1581"/>
      <c r="E17" s="1581"/>
      <c r="F17" s="1581"/>
      <c r="G17" s="1581"/>
      <c r="H17" s="1581"/>
      <c r="I17" s="1581"/>
      <c r="J17" s="1581"/>
      <c r="K17" s="1622"/>
      <c r="L17" s="1581"/>
      <c r="M17" s="1581"/>
    </row>
    <row r="18" spans="1:31" ht="12.75" customHeight="1">
      <c r="B18" s="1602"/>
      <c r="C18" s="1581"/>
      <c r="D18" s="1581"/>
      <c r="E18" s="1581"/>
      <c r="F18" s="1581"/>
      <c r="G18" s="1581"/>
      <c r="H18" s="1581"/>
      <c r="I18" s="1581"/>
      <c r="J18" s="1581"/>
      <c r="K18" s="1622"/>
      <c r="L18" s="1581"/>
      <c r="M18" s="1581"/>
    </row>
    <row r="19" spans="1:31">
      <c r="A19" s="1581"/>
      <c r="B19" s="677"/>
      <c r="C19" s="677"/>
      <c r="D19" s="677"/>
      <c r="E19" s="677"/>
      <c r="F19" s="677"/>
      <c r="G19" s="677"/>
      <c r="H19" s="677"/>
      <c r="I19" s="677"/>
      <c r="J19" s="677"/>
      <c r="K19" s="1581"/>
      <c r="L19" s="1581"/>
      <c r="M19" s="1581"/>
    </row>
    <row r="20" spans="1:31" ht="11.1" customHeight="1">
      <c r="A20" s="1581"/>
      <c r="B20" s="1623"/>
      <c r="C20" s="674"/>
      <c r="D20" s="1624"/>
      <c r="E20" s="1624"/>
      <c r="F20" s="1624"/>
      <c r="G20" s="1624"/>
      <c r="H20" s="1624"/>
      <c r="I20" s="1624"/>
      <c r="J20" s="1624"/>
      <c r="K20" s="1622"/>
      <c r="L20" s="1581"/>
      <c r="M20" s="1581"/>
    </row>
    <row r="21" spans="1:31" ht="11.1" customHeight="1">
      <c r="A21" s="1581"/>
      <c r="B21" s="1623"/>
      <c r="C21" s="674"/>
      <c r="D21" s="1624"/>
      <c r="E21" s="1624"/>
      <c r="F21" s="1624"/>
      <c r="G21" s="1624"/>
      <c r="H21" s="1624"/>
      <c r="I21" s="1624"/>
      <c r="J21" s="1624"/>
      <c r="K21" s="1622"/>
      <c r="L21" s="1581"/>
      <c r="M21" s="1581"/>
    </row>
    <row r="22" spans="1:31" ht="11.1" customHeight="1">
      <c r="A22" s="1581"/>
      <c r="B22" s="1623"/>
      <c r="C22" s="674"/>
      <c r="D22" s="1624"/>
      <c r="E22" s="1624"/>
      <c r="F22" s="1624"/>
      <c r="G22" s="1624"/>
      <c r="H22" s="1624"/>
      <c r="I22" s="1624"/>
      <c r="J22" s="1624"/>
      <c r="K22" s="1622"/>
      <c r="L22" s="1581"/>
      <c r="M22" s="1581"/>
      <c r="N22" s="1625"/>
      <c r="O22" s="1611"/>
      <c r="P22" s="1581"/>
      <c r="Q22" s="1581"/>
      <c r="R22" s="1626"/>
      <c r="S22" s="1626"/>
      <c r="T22" s="1626"/>
      <c r="U22" s="1626"/>
      <c r="V22" s="1626"/>
      <c r="W22" s="1622"/>
      <c r="X22" s="1626"/>
      <c r="Y22" s="1626"/>
      <c r="Z22" s="1626"/>
      <c r="AA22" s="1626"/>
      <c r="AB22" s="1626"/>
      <c r="AC22" s="1626"/>
      <c r="AD22" s="1626"/>
      <c r="AE22" s="1622"/>
    </row>
    <row r="23" spans="1:31" ht="11.1" customHeight="1">
      <c r="A23" s="1581"/>
      <c r="B23" s="1623"/>
      <c r="C23" s="674"/>
      <c r="D23" s="1624"/>
      <c r="E23" s="1624"/>
      <c r="F23" s="1624"/>
      <c r="G23" s="1624"/>
      <c r="H23" s="1624"/>
      <c r="I23" s="1624"/>
      <c r="J23" s="1624"/>
      <c r="K23" s="1622"/>
      <c r="L23" s="1581"/>
      <c r="M23" s="1581"/>
      <c r="N23" s="1625"/>
      <c r="O23" s="1611"/>
      <c r="P23" s="1581"/>
      <c r="Q23" s="1581"/>
      <c r="R23" s="1626"/>
      <c r="S23" s="1626"/>
      <c r="T23" s="1626"/>
      <c r="U23" s="1626"/>
      <c r="V23" s="1626"/>
      <c r="W23" s="1622"/>
      <c r="X23" s="1626"/>
      <c r="Y23" s="1626"/>
      <c r="Z23" s="1626"/>
      <c r="AA23" s="1626"/>
      <c r="AB23" s="1626"/>
      <c r="AC23" s="1626"/>
      <c r="AD23" s="1626"/>
      <c r="AE23" s="1622"/>
    </row>
    <row r="24" spans="1:31" ht="11.1" customHeight="1">
      <c r="A24" s="1581"/>
      <c r="B24" s="1623"/>
      <c r="C24" s="674"/>
      <c r="D24" s="1624"/>
      <c r="E24" s="1624"/>
      <c r="F24" s="1624"/>
      <c r="G24" s="1624" t="s">
        <v>171</v>
      </c>
      <c r="H24" s="1624"/>
      <c r="I24" s="1624"/>
      <c r="J24" s="1624"/>
      <c r="K24" s="1622"/>
      <c r="L24" s="1581"/>
      <c r="M24" s="1581"/>
      <c r="N24" s="1625"/>
      <c r="O24" s="1611"/>
      <c r="P24" s="1581"/>
      <c r="Q24" s="1581"/>
      <c r="R24" s="2055"/>
      <c r="S24" s="2056"/>
      <c r="T24" s="2056"/>
      <c r="U24" s="1626"/>
      <c r="V24" s="1626"/>
      <c r="W24" s="1622"/>
      <c r="X24" s="2055"/>
      <c r="Y24" s="2055"/>
      <c r="Z24" s="2055"/>
      <c r="AA24" s="2055"/>
      <c r="AB24" s="1626"/>
      <c r="AC24" s="1626"/>
      <c r="AD24" s="1626"/>
      <c r="AE24" s="1622"/>
    </row>
    <row r="25" spans="1:31" ht="11.1" customHeight="1">
      <c r="A25" s="1581"/>
      <c r="B25" s="1623"/>
      <c r="C25" s="674"/>
      <c r="D25" s="1624"/>
      <c r="E25" s="1624"/>
      <c r="F25" s="1624"/>
      <c r="G25" s="1624"/>
      <c r="H25" s="1624"/>
      <c r="I25" s="1624"/>
      <c r="J25" s="1624"/>
      <c r="K25" s="1622"/>
      <c r="L25" s="1581"/>
      <c r="M25" s="1581"/>
      <c r="N25" s="1625"/>
      <c r="O25" s="1611"/>
      <c r="P25" s="1581"/>
      <c r="Q25" s="1581"/>
      <c r="R25" s="1626"/>
      <c r="S25" s="1626"/>
      <c r="T25" s="1626"/>
      <c r="U25" s="1626"/>
      <c r="V25" s="1626"/>
      <c r="W25" s="1622"/>
      <c r="X25" s="1626"/>
      <c r="Y25" s="1626"/>
      <c r="Z25" s="1626"/>
      <c r="AA25" s="1626"/>
      <c r="AB25" s="1626"/>
      <c r="AC25" s="1626"/>
      <c r="AD25" s="1626"/>
      <c r="AE25" s="1622"/>
    </row>
    <row r="26" spans="1:31" ht="11.1" customHeight="1">
      <c r="A26" s="1581"/>
      <c r="B26" s="1627"/>
      <c r="C26" s="674"/>
      <c r="D26" s="1624"/>
      <c r="E26" s="1624"/>
      <c r="F26" s="1624"/>
      <c r="G26" s="1624"/>
      <c r="H26" s="1624"/>
      <c r="I26" s="1624"/>
      <c r="J26" s="1624"/>
      <c r="K26" s="1622"/>
      <c r="L26" s="1581"/>
      <c r="M26" s="1581"/>
      <c r="N26" s="1628"/>
      <c r="O26" s="1611"/>
      <c r="P26" s="1625"/>
      <c r="Q26" s="1625"/>
      <c r="R26" s="2051"/>
      <c r="S26" s="2051"/>
      <c r="T26" s="2051"/>
      <c r="U26" s="1629"/>
      <c r="V26" s="1581"/>
      <c r="W26" s="1581"/>
      <c r="X26" s="2051"/>
      <c r="Y26" s="2052"/>
      <c r="Z26" s="2052"/>
      <c r="AA26" s="2052"/>
      <c r="AB26" s="1625"/>
      <c r="AC26" s="1625"/>
      <c r="AD26" s="1625"/>
      <c r="AE26" s="1625"/>
    </row>
    <row r="27" spans="1:31" ht="11.1" customHeight="1">
      <c r="A27" s="1581"/>
      <c r="B27" s="677"/>
      <c r="C27" s="674"/>
      <c r="D27" s="1630"/>
      <c r="E27" s="1630"/>
      <c r="F27" s="1630"/>
      <c r="G27" s="1630"/>
      <c r="H27" s="1630"/>
      <c r="I27" s="1630"/>
      <c r="J27" s="1631" t="s">
        <v>171</v>
      </c>
      <c r="K27" s="1622"/>
      <c r="L27" s="1581"/>
      <c r="M27" s="1581"/>
      <c r="N27" s="1625"/>
      <c r="O27" s="1611"/>
      <c r="P27" s="1581"/>
      <c r="Q27" s="1581"/>
      <c r="R27" s="2051"/>
      <c r="S27" s="2051"/>
      <c r="T27" s="2051"/>
      <c r="U27" s="1629"/>
      <c r="V27" s="1581"/>
      <c r="W27" s="1581"/>
      <c r="X27" s="2051"/>
      <c r="Y27" s="2052"/>
      <c r="Z27" s="2052"/>
      <c r="AA27" s="2052"/>
      <c r="AB27" s="1626"/>
      <c r="AC27" s="1626"/>
      <c r="AD27" s="1626"/>
      <c r="AE27" s="1622"/>
    </row>
    <row r="28" spans="1:31" ht="11.1" customHeight="1">
      <c r="A28" s="1581"/>
      <c r="B28" s="1627"/>
      <c r="C28" s="674"/>
      <c r="D28" s="1630"/>
      <c r="E28" s="1630"/>
      <c r="F28" s="1630"/>
      <c r="G28" s="1630"/>
      <c r="H28" s="1630"/>
      <c r="I28" s="1630"/>
      <c r="J28" s="1630"/>
      <c r="K28" s="1622"/>
      <c r="L28" s="1581"/>
      <c r="M28" s="1581"/>
      <c r="N28" s="1625"/>
      <c r="O28" s="1611"/>
      <c r="P28" s="1581"/>
      <c r="Q28" s="1581"/>
      <c r="R28" s="2051"/>
      <c r="S28" s="2051"/>
      <c r="T28" s="2051"/>
      <c r="U28" s="1629"/>
      <c r="V28" s="1581"/>
      <c r="W28" s="1581"/>
      <c r="X28" s="2051"/>
      <c r="Y28" s="2052"/>
      <c r="Z28" s="2052"/>
      <c r="AA28" s="2052"/>
      <c r="AB28" s="1626"/>
      <c r="AC28" s="1626"/>
      <c r="AD28" s="1626"/>
      <c r="AE28" s="1622"/>
    </row>
    <row r="29" spans="1:31" ht="11.1" customHeight="1">
      <c r="A29" s="1581"/>
      <c r="B29" s="1627"/>
      <c r="C29" s="674"/>
      <c r="D29" s="1624"/>
      <c r="E29" s="1624"/>
      <c r="F29" s="1624"/>
      <c r="G29" s="1624"/>
      <c r="H29" s="1624"/>
      <c r="I29" s="1624"/>
      <c r="J29" s="1624"/>
      <c r="K29" s="1622"/>
      <c r="L29" s="1581"/>
      <c r="M29" s="1581"/>
      <c r="N29" s="1625"/>
      <c r="O29" s="1611"/>
      <c r="P29" s="1581"/>
      <c r="Q29" s="1581"/>
      <c r="R29" s="2051"/>
      <c r="S29" s="2051"/>
      <c r="T29" s="2051"/>
      <c r="U29" s="1629"/>
      <c r="V29" s="1581"/>
      <c r="W29" s="1581"/>
      <c r="X29" s="2051"/>
      <c r="Y29" s="2052"/>
      <c r="Z29" s="2052"/>
      <c r="AA29" s="2052"/>
      <c r="AB29" s="1626"/>
      <c r="AC29" s="1626"/>
      <c r="AD29" s="1626"/>
      <c r="AE29" s="1622"/>
    </row>
    <row r="30" spans="1:31" ht="11.1" customHeight="1">
      <c r="A30" s="1581"/>
      <c r="B30" s="677"/>
      <c r="C30" s="674"/>
      <c r="D30" s="1624"/>
      <c r="E30" s="1624"/>
      <c r="F30" s="1624"/>
      <c r="G30" s="1624"/>
      <c r="H30" s="1624"/>
      <c r="I30" s="1624"/>
      <c r="J30" s="1624"/>
      <c r="K30" s="1622"/>
      <c r="L30" s="1581"/>
      <c r="M30" s="1581"/>
      <c r="N30" s="1625"/>
      <c r="O30" s="1611"/>
      <c r="P30" s="1581"/>
      <c r="Q30" s="1581"/>
      <c r="R30" s="2051"/>
      <c r="S30" s="2051"/>
      <c r="T30" s="2051"/>
      <c r="U30" s="1629"/>
      <c r="V30" s="1581"/>
      <c r="W30" s="1581"/>
      <c r="X30" s="2051"/>
      <c r="Y30" s="2052"/>
      <c r="Z30" s="2052"/>
      <c r="AA30" s="2052"/>
      <c r="AB30" s="1626"/>
      <c r="AC30" s="1626"/>
      <c r="AD30" s="1626"/>
      <c r="AE30" s="1622"/>
    </row>
    <row r="31" spans="1:31" ht="15" customHeight="1">
      <c r="A31" s="1581"/>
      <c r="B31" s="1632"/>
      <c r="C31" s="674"/>
      <c r="D31" s="1633"/>
      <c r="E31" s="1633"/>
      <c r="F31" s="1633"/>
      <c r="G31" s="1624"/>
      <c r="H31" s="1633"/>
      <c r="I31" s="1633"/>
      <c r="J31" s="1624"/>
      <c r="K31" s="1622"/>
      <c r="L31" s="1581"/>
      <c r="M31" s="1581"/>
      <c r="N31" s="1625"/>
      <c r="O31" s="1608"/>
      <c r="P31" s="1581"/>
      <c r="Q31" s="1581"/>
      <c r="R31" s="2051"/>
      <c r="S31" s="2051"/>
      <c r="T31" s="2051"/>
      <c r="U31" s="1629"/>
      <c r="V31" s="1581"/>
      <c r="W31" s="1581"/>
      <c r="X31" s="2051"/>
      <c r="Y31" s="2052"/>
      <c r="Z31" s="2052"/>
      <c r="AA31" s="2052"/>
      <c r="AB31" s="1626"/>
      <c r="AC31" s="1626"/>
      <c r="AD31" s="1626"/>
      <c r="AE31" s="1622"/>
    </row>
    <row r="32" spans="1:31" ht="12.75" customHeight="1">
      <c r="A32" s="1581"/>
      <c r="B32" s="1627"/>
      <c r="C32" s="674"/>
      <c r="D32" s="1633"/>
      <c r="E32" s="1633"/>
      <c r="F32" s="1633"/>
      <c r="G32" s="1624"/>
      <c r="H32" s="1633"/>
      <c r="I32" s="1633"/>
      <c r="J32" s="1624"/>
      <c r="K32" s="1622"/>
      <c r="L32" s="1581"/>
      <c r="M32" s="1581"/>
      <c r="N32" s="1625"/>
      <c r="O32" s="1611"/>
      <c r="P32" s="1581"/>
      <c r="Q32" s="1581"/>
      <c r="R32" s="1634"/>
      <c r="S32" s="1634"/>
      <c r="T32" s="1634"/>
      <c r="U32" s="1635"/>
      <c r="V32" s="1622"/>
      <c r="W32" s="1622"/>
      <c r="X32" s="1635"/>
      <c r="Y32" s="1635"/>
      <c r="Z32" s="1635"/>
      <c r="AA32" s="1635"/>
      <c r="AB32" s="1626"/>
      <c r="AC32" s="1626"/>
      <c r="AD32" s="1626"/>
      <c r="AE32" s="1622"/>
    </row>
    <row r="33" spans="1:31" ht="12.75" customHeight="1">
      <c r="A33" s="1581"/>
      <c r="B33" s="1627"/>
      <c r="C33" s="674"/>
      <c r="D33" s="1630"/>
      <c r="E33" s="1630"/>
      <c r="F33" s="1630"/>
      <c r="G33" s="1630"/>
      <c r="H33" s="1630"/>
      <c r="I33" s="1630"/>
      <c r="J33" s="1630"/>
      <c r="K33" s="1622"/>
      <c r="L33" s="1581"/>
      <c r="M33" s="1581"/>
      <c r="N33" s="1625"/>
      <c r="O33" s="1611"/>
      <c r="P33" s="1581"/>
      <c r="Q33" s="1581"/>
      <c r="R33" s="2048"/>
      <c r="S33" s="2048"/>
      <c r="T33" s="2048"/>
      <c r="U33" s="1636"/>
      <c r="V33" s="1595"/>
      <c r="W33" s="1595"/>
      <c r="X33" s="2049"/>
      <c r="Y33" s="2050"/>
      <c r="Z33" s="2050"/>
      <c r="AA33" s="2050"/>
      <c r="AB33" s="1626"/>
      <c r="AC33" s="1626"/>
      <c r="AD33" s="1626"/>
      <c r="AE33" s="1622"/>
    </row>
    <row r="34" spans="1:31" ht="12.75" customHeight="1">
      <c r="A34" s="1581"/>
      <c r="B34" s="1627"/>
      <c r="C34" s="674"/>
      <c r="D34" s="1633"/>
      <c r="E34" s="1633"/>
      <c r="F34" s="1633"/>
      <c r="G34" s="1624"/>
      <c r="H34" s="1633"/>
      <c r="I34" s="1633"/>
      <c r="J34" s="1624"/>
      <c r="K34" s="1622"/>
      <c r="L34" s="1581"/>
      <c r="M34" s="1581"/>
      <c r="N34" s="1625"/>
      <c r="O34" s="1611"/>
      <c r="P34" s="1581"/>
      <c r="Q34" s="1581"/>
      <c r="R34" s="1626"/>
      <c r="S34" s="1626"/>
      <c r="T34" s="1626"/>
      <c r="U34" s="1626"/>
      <c r="V34" s="1626"/>
      <c r="W34" s="1622"/>
      <c r="X34" s="1626"/>
      <c r="Y34" s="1626"/>
      <c r="Z34" s="1626"/>
      <c r="AA34" s="1626"/>
      <c r="AB34" s="1626"/>
      <c r="AC34" s="1626"/>
      <c r="AD34" s="1626"/>
      <c r="AE34" s="1622"/>
    </row>
    <row r="35" spans="1:31" ht="12.75" customHeight="1">
      <c r="A35" s="1581"/>
      <c r="B35" s="1627"/>
      <c r="C35" s="674"/>
      <c r="D35" s="1624"/>
      <c r="E35" s="1624"/>
      <c r="F35" s="1624"/>
      <c r="G35" s="1624"/>
      <c r="H35" s="1624"/>
      <c r="I35" s="1624"/>
      <c r="J35" s="1624"/>
      <c r="K35" s="1622"/>
      <c r="L35" s="1581"/>
      <c r="M35" s="1581"/>
      <c r="N35" s="1625"/>
      <c r="O35" s="1611"/>
      <c r="W35" s="1622"/>
      <c r="X35" s="1626"/>
      <c r="Y35" s="1626"/>
      <c r="Z35" s="1626"/>
      <c r="AA35" s="1626"/>
      <c r="AB35" s="1626"/>
      <c r="AC35" s="1626"/>
      <c r="AD35" s="1626"/>
      <c r="AE35" s="1622"/>
    </row>
    <row r="36" spans="1:31" ht="12.75" customHeight="1">
      <c r="A36" s="1581"/>
      <c r="B36" s="677"/>
      <c r="C36" s="674"/>
      <c r="D36" s="1624"/>
      <c r="E36" s="1624"/>
      <c r="F36" s="1624"/>
      <c r="G36" s="1624"/>
      <c r="H36" s="1624"/>
      <c r="I36" s="1624"/>
      <c r="J36" s="1624"/>
      <c r="K36" s="1622"/>
      <c r="L36" s="1581"/>
      <c r="M36" s="1581"/>
      <c r="N36" s="1625"/>
      <c r="O36" s="1611"/>
      <c r="P36" s="1637"/>
      <c r="Q36" s="1638"/>
      <c r="R36" s="1626"/>
      <c r="T36" s="1626"/>
      <c r="U36" s="1626"/>
      <c r="V36" s="1626"/>
      <c r="W36" s="1622"/>
      <c r="X36" s="1626"/>
      <c r="Y36" s="1626"/>
      <c r="Z36" s="1626"/>
      <c r="AA36" s="1626"/>
      <c r="AB36" s="1626"/>
      <c r="AC36" s="1626"/>
      <c r="AD36" s="1626"/>
      <c r="AE36" s="1622"/>
    </row>
    <row r="37" spans="1:31" ht="12.75" customHeight="1">
      <c r="A37" s="1581"/>
      <c r="B37" s="1627"/>
      <c r="C37" s="674"/>
      <c r="D37" s="1624"/>
      <c r="E37" s="1624"/>
      <c r="F37" s="1624"/>
      <c r="G37" s="1624"/>
      <c r="H37" s="1624"/>
      <c r="I37" s="1624"/>
      <c r="J37" s="1624"/>
      <c r="K37" s="1622"/>
      <c r="L37" s="1581"/>
      <c r="M37" s="1581"/>
      <c r="N37" s="1625"/>
      <c r="O37" s="1611"/>
      <c r="P37" s="1639"/>
      <c r="Q37" s="1639"/>
      <c r="R37" s="1640"/>
      <c r="T37" s="1641"/>
      <c r="U37" s="1641"/>
      <c r="V37" s="1641"/>
      <c r="W37" s="1641"/>
      <c r="X37" s="1626"/>
      <c r="Y37" s="1626"/>
      <c r="Z37" s="1626"/>
      <c r="AA37" s="1626"/>
      <c r="AB37" s="1626"/>
      <c r="AC37" s="1626"/>
      <c r="AD37" s="1626"/>
      <c r="AE37" s="1622"/>
    </row>
    <row r="38" spans="1:31" ht="12.75" customHeight="1">
      <c r="A38" s="1581"/>
      <c r="B38" s="1627"/>
      <c r="C38" s="674"/>
      <c r="D38" s="1624"/>
      <c r="E38" s="1624"/>
      <c r="F38" s="1624"/>
      <c r="G38" s="1624"/>
      <c r="H38" s="1624"/>
      <c r="I38" s="1624"/>
      <c r="J38" s="1624"/>
      <c r="K38" s="1622"/>
      <c r="L38" s="1581"/>
      <c r="M38" s="1581"/>
      <c r="N38" s="1625"/>
      <c r="O38" s="1611"/>
      <c r="P38" s="1639"/>
      <c r="Q38" s="1639"/>
      <c r="R38" s="1640"/>
      <c r="T38" s="1641"/>
      <c r="U38" s="1641"/>
      <c r="V38" s="1641"/>
      <c r="W38" s="1641"/>
      <c r="X38" s="1626"/>
      <c r="Y38" s="1626"/>
      <c r="Z38" s="1626"/>
      <c r="AA38" s="1626"/>
      <c r="AB38" s="1626"/>
      <c r="AC38" s="1626"/>
      <c r="AD38" s="1626"/>
      <c r="AE38" s="1622"/>
    </row>
    <row r="39" spans="1:31" ht="12.75" customHeight="1">
      <c r="A39" s="1581"/>
      <c r="B39" s="677"/>
      <c r="C39" s="674"/>
      <c r="D39" s="1624"/>
      <c r="E39" s="1624"/>
      <c r="F39" s="1624"/>
      <c r="G39" s="1624"/>
      <c r="H39" s="1624"/>
      <c r="I39" s="1624"/>
      <c r="J39" s="1624"/>
      <c r="K39" s="1622"/>
      <c r="L39" s="1581"/>
      <c r="M39" s="1581"/>
      <c r="N39" s="1625"/>
      <c r="O39" s="1611"/>
      <c r="P39" s="1639"/>
      <c r="Q39" s="1639"/>
      <c r="R39" s="1642"/>
      <c r="S39" s="1641"/>
      <c r="T39" s="1641"/>
      <c r="U39" s="1641"/>
      <c r="V39" s="1641"/>
      <c r="W39" s="1641"/>
      <c r="X39" s="1626"/>
      <c r="Y39" s="1626"/>
      <c r="Z39" s="1626"/>
      <c r="AA39" s="1626"/>
      <c r="AB39" s="1626"/>
      <c r="AC39" s="1626"/>
      <c r="AD39" s="1626"/>
      <c r="AE39" s="1622"/>
    </row>
    <row r="40" spans="1:31" ht="12.75" customHeight="1">
      <c r="A40" s="1643"/>
      <c r="B40" s="1627"/>
      <c r="C40" s="674"/>
      <c r="D40" s="1633"/>
      <c r="E40" s="1633"/>
      <c r="F40" s="1633"/>
      <c r="G40" s="1624"/>
      <c r="H40" s="1633"/>
      <c r="I40" s="1633"/>
      <c r="J40" s="1624"/>
      <c r="K40" s="1622"/>
      <c r="L40" s="1581"/>
      <c r="M40" s="1581"/>
      <c r="N40" s="1625"/>
      <c r="O40" s="1611"/>
      <c r="P40" s="1639"/>
      <c r="Q40" s="1639"/>
      <c r="R40" s="1642"/>
      <c r="S40" s="1641"/>
      <c r="T40" s="1641"/>
      <c r="U40" s="1641"/>
      <c r="V40" s="1641"/>
      <c r="W40" s="1641"/>
      <c r="X40" s="1626"/>
      <c r="Y40" s="1626"/>
      <c r="Z40" s="1626"/>
      <c r="AA40" s="1626"/>
      <c r="AB40" s="1626"/>
      <c r="AC40" s="1626"/>
      <c r="AD40" s="1626"/>
      <c r="AE40" s="1622"/>
    </row>
    <row r="41" spans="1:31" ht="12.75" customHeight="1">
      <c r="A41" s="1643"/>
      <c r="B41" s="1627"/>
      <c r="C41" s="674"/>
      <c r="D41" s="1633"/>
      <c r="E41" s="1633"/>
      <c r="F41" s="1633"/>
      <c r="G41" s="1624"/>
      <c r="H41" s="1633"/>
      <c r="I41" s="1633"/>
      <c r="J41" s="1624"/>
      <c r="K41" s="1622"/>
      <c r="L41" s="1581"/>
      <c r="M41" s="1581"/>
      <c r="N41" s="1644"/>
      <c r="O41" s="1611"/>
      <c r="P41" s="1639"/>
      <c r="Q41" s="1639"/>
      <c r="R41" s="1642"/>
      <c r="S41" s="1641"/>
      <c r="T41" s="1641"/>
      <c r="U41" s="1641"/>
      <c r="V41" s="1641"/>
      <c r="W41" s="1641"/>
      <c r="X41" s="1626"/>
      <c r="Y41" s="1626"/>
      <c r="Z41" s="1626"/>
      <c r="AA41" s="1626"/>
      <c r="AB41" s="1626"/>
      <c r="AC41" s="1626"/>
      <c r="AD41" s="1626"/>
      <c r="AE41" s="1622"/>
    </row>
    <row r="42" spans="1:31" ht="12.75" customHeight="1">
      <c r="A42" s="1643"/>
      <c r="B42" s="1627"/>
      <c r="C42" s="674"/>
      <c r="D42" s="1633"/>
      <c r="E42" s="1633"/>
      <c r="F42" s="1633"/>
      <c r="G42" s="1624"/>
      <c r="H42" s="1633"/>
      <c r="I42" s="1633"/>
      <c r="J42" s="1624"/>
      <c r="K42" s="1622"/>
      <c r="L42" s="1581"/>
      <c r="M42" s="1581"/>
      <c r="O42" s="1608"/>
      <c r="P42" s="1639"/>
      <c r="Q42" s="1645"/>
      <c r="R42" s="1642"/>
      <c r="S42" s="1646"/>
      <c r="T42" s="1646"/>
      <c r="U42" s="1646"/>
      <c r="V42" s="1646"/>
      <c r="W42" s="1646"/>
      <c r="X42" s="1647"/>
      <c r="Y42" s="1648"/>
      <c r="Z42" s="1648"/>
      <c r="AD42" s="1647"/>
      <c r="AE42" s="1622"/>
    </row>
    <row r="43" spans="1:31" ht="12.75" customHeight="1">
      <c r="A43" s="1643"/>
      <c r="B43" s="1627"/>
      <c r="C43" s="674"/>
      <c r="D43" s="1633"/>
      <c r="E43" s="1633"/>
      <c r="F43" s="1633"/>
      <c r="G43" s="1624"/>
      <c r="H43" s="1633"/>
      <c r="I43" s="1633"/>
      <c r="J43" s="1624"/>
      <c r="K43" s="1622"/>
      <c r="L43" s="1581"/>
      <c r="M43" s="1581"/>
      <c r="N43" s="1649"/>
      <c r="O43" s="1650"/>
      <c r="P43" s="1651"/>
      <c r="Q43" s="1652"/>
      <c r="R43" s="1652"/>
      <c r="S43" s="1652"/>
      <c r="T43" s="1652"/>
      <c r="U43" s="1652"/>
      <c r="V43" s="1652"/>
      <c r="W43" s="1652"/>
      <c r="X43" s="1653"/>
      <c r="Y43" s="1654"/>
      <c r="Z43" s="1654"/>
      <c r="AA43" s="1655"/>
      <c r="AB43" s="1655"/>
      <c r="AC43" s="1655"/>
      <c r="AD43" s="1654"/>
      <c r="AE43" s="1656"/>
    </row>
    <row r="45" spans="1:31" ht="12.75" customHeight="1">
      <c r="A45" s="1602" t="s">
        <v>764</v>
      </c>
      <c r="B45" s="1627"/>
      <c r="C45" s="674"/>
      <c r="D45" s="1633"/>
      <c r="E45" s="1633"/>
      <c r="F45" s="1633"/>
      <c r="G45" s="1624"/>
      <c r="H45" s="1633"/>
      <c r="I45" s="1633"/>
      <c r="J45" s="1624"/>
      <c r="K45" s="1622"/>
      <c r="L45" s="1581"/>
      <c r="M45" s="1581"/>
      <c r="N45" s="1650"/>
      <c r="O45" s="1608"/>
      <c r="P45" s="1657"/>
      <c r="Q45" s="1657"/>
      <c r="R45" s="1657"/>
      <c r="S45" s="1647"/>
      <c r="T45" s="2046"/>
      <c r="U45" s="2046"/>
      <c r="V45" s="2046"/>
      <c r="W45" s="2046"/>
      <c r="X45" s="1647"/>
      <c r="Y45" s="1647"/>
      <c r="Z45" s="1647"/>
      <c r="AA45" s="1647"/>
      <c r="AB45" s="1647"/>
      <c r="AC45" s="1647"/>
      <c r="AD45" s="1647"/>
      <c r="AE45" s="1622"/>
    </row>
    <row r="46" spans="1:31" ht="12.75" customHeight="1">
      <c r="A46" s="1643"/>
      <c r="B46" s="1627"/>
      <c r="C46" s="674"/>
      <c r="D46" s="1633"/>
      <c r="E46" s="1633"/>
      <c r="F46" s="1633"/>
      <c r="G46" s="1624"/>
      <c r="H46" s="1633"/>
      <c r="I46" s="1633"/>
      <c r="J46" s="1624"/>
      <c r="K46" s="1622"/>
      <c r="L46" s="1581"/>
      <c r="M46" s="1581"/>
      <c r="N46" s="1581"/>
      <c r="O46" s="2047"/>
      <c r="P46" s="2047"/>
      <c r="Q46" s="2045"/>
      <c r="R46" s="2045"/>
      <c r="S46" s="2045"/>
      <c r="T46" s="2045"/>
      <c r="U46" s="2045"/>
      <c r="V46" s="2045"/>
      <c r="W46" s="2045"/>
      <c r="X46" s="2045"/>
      <c r="Y46" s="1622"/>
      <c r="Z46" s="1658"/>
      <c r="AA46" s="1622"/>
      <c r="AB46" s="1622"/>
      <c r="AC46" s="1622"/>
      <c r="AD46" s="1622"/>
      <c r="AE46" s="1622"/>
    </row>
    <row r="47" spans="1:31" ht="12.75" customHeight="1">
      <c r="A47" s="1643"/>
      <c r="B47" s="677"/>
      <c r="C47" s="674"/>
      <c r="D47" s="1633"/>
      <c r="E47" s="1633"/>
      <c r="F47" s="1633"/>
      <c r="G47" s="1624"/>
      <c r="H47" s="1633"/>
      <c r="I47" s="1633"/>
      <c r="J47" s="1624"/>
      <c r="K47" s="1622"/>
      <c r="L47" s="1581"/>
      <c r="M47" s="1581"/>
      <c r="N47" s="1628"/>
      <c r="O47" s="2047"/>
      <c r="P47" s="2047"/>
      <c r="Q47" s="2045"/>
      <c r="R47" s="2045"/>
      <c r="S47" s="2045"/>
      <c r="T47" s="2045"/>
      <c r="U47" s="2045"/>
      <c r="V47" s="2045"/>
      <c r="W47" s="2045"/>
      <c r="X47" s="2045"/>
      <c r="Y47" s="1626"/>
      <c r="Z47" s="1626"/>
      <c r="AA47" s="1626"/>
      <c r="AB47" s="1626"/>
      <c r="AC47" s="1626"/>
      <c r="AD47" s="1626"/>
      <c r="AE47" s="1622"/>
    </row>
    <row r="48" spans="1:31" ht="12.75" customHeight="1">
      <c r="A48" s="1643"/>
      <c r="B48" s="677"/>
      <c r="C48" s="677"/>
      <c r="D48" s="1633"/>
      <c r="E48" s="1633"/>
      <c r="F48" s="1633"/>
      <c r="G48" s="1624"/>
      <c r="H48" s="1633"/>
      <c r="I48" s="1633"/>
      <c r="J48" s="1624"/>
      <c r="K48" s="1622"/>
      <c r="L48" s="1581" t="s">
        <v>171</v>
      </c>
      <c r="M48" s="1581"/>
      <c r="N48" s="1628"/>
      <c r="O48" s="2047"/>
      <c r="P48" s="2047"/>
      <c r="Q48" s="2045"/>
      <c r="R48" s="2045"/>
      <c r="S48" s="2045"/>
      <c r="T48" s="2045"/>
      <c r="U48" s="2045"/>
      <c r="V48" s="2045"/>
      <c r="W48" s="2045"/>
      <c r="X48" s="2045"/>
      <c r="Y48" s="1626"/>
      <c r="Z48" s="1626"/>
      <c r="AA48" s="1626"/>
      <c r="AB48" s="1626"/>
      <c r="AC48" s="1626"/>
      <c r="AD48" s="1626"/>
      <c r="AE48" s="1622"/>
    </row>
    <row r="49" spans="1:31" ht="12.75" customHeight="1">
      <c r="A49" s="1643"/>
      <c r="B49" s="1581"/>
      <c r="C49" s="674"/>
      <c r="D49" s="1633"/>
      <c r="E49" s="1633"/>
      <c r="F49" s="1633"/>
      <c r="G49" s="1624"/>
      <c r="H49" s="1633"/>
      <c r="I49" s="1633"/>
      <c r="J49" s="1624"/>
      <c r="K49" s="1622"/>
      <c r="L49" s="1581"/>
      <c r="M49" s="1581"/>
      <c r="N49" s="1628"/>
      <c r="O49" s="2047"/>
      <c r="P49" s="2047"/>
      <c r="Q49" s="2045"/>
      <c r="R49" s="2045"/>
      <c r="S49" s="2045"/>
      <c r="T49" s="2045"/>
      <c r="U49" s="2045"/>
      <c r="V49" s="2045"/>
      <c r="W49" s="2045"/>
      <c r="X49" s="2045"/>
      <c r="Y49" s="1626"/>
      <c r="Z49" s="1626"/>
      <c r="AA49" s="1626"/>
      <c r="AB49" s="1626"/>
      <c r="AC49" s="1626"/>
      <c r="AD49" s="1626"/>
      <c r="AE49" s="1622"/>
    </row>
    <row r="50" spans="1:31" ht="12.75" customHeight="1">
      <c r="A50" s="1643"/>
      <c r="B50" s="1581"/>
      <c r="C50" s="1581"/>
      <c r="D50" s="1633"/>
      <c r="E50" s="1633"/>
      <c r="F50" s="1633"/>
      <c r="G50" s="1624"/>
      <c r="H50" s="1633"/>
      <c r="I50" s="1633"/>
      <c r="J50" s="1624"/>
      <c r="K50" s="1622"/>
      <c r="L50" s="1581"/>
      <c r="M50" s="1581"/>
      <c r="N50" s="1628"/>
      <c r="O50" s="2047"/>
      <c r="P50" s="2047"/>
      <c r="Q50" s="2045"/>
      <c r="R50" s="2045"/>
      <c r="S50" s="2045"/>
      <c r="T50" s="2045"/>
      <c r="U50" s="2045"/>
      <c r="V50" s="2045"/>
      <c r="W50" s="2045"/>
      <c r="X50" s="2045"/>
      <c r="Y50" s="1622"/>
      <c r="Z50" s="1659"/>
      <c r="AA50" s="1622"/>
      <c r="AB50" s="1622"/>
      <c r="AC50" s="1622"/>
      <c r="AD50" s="1622"/>
      <c r="AE50" s="1622"/>
    </row>
    <row r="51" spans="1:31" ht="12.75" customHeight="1">
      <c r="A51" s="1643"/>
      <c r="B51" s="1625"/>
      <c r="C51" s="1611"/>
      <c r="D51" s="1626"/>
      <c r="E51" s="1626"/>
      <c r="F51" s="1626"/>
      <c r="G51" s="1622"/>
      <c r="H51" s="1626"/>
      <c r="I51" s="1626"/>
      <c r="J51" s="1622"/>
      <c r="K51" s="1622"/>
      <c r="L51" s="1581"/>
      <c r="M51" s="1581"/>
      <c r="N51" s="1628"/>
      <c r="O51" s="2044"/>
      <c r="P51" s="2044"/>
      <c r="Q51" s="2045"/>
      <c r="R51" s="2045"/>
      <c r="S51" s="2045"/>
      <c r="T51" s="2045"/>
      <c r="U51" s="2045"/>
      <c r="V51" s="2045"/>
      <c r="W51" s="2045"/>
      <c r="X51" s="2045"/>
    </row>
    <row r="52" spans="1:31" ht="12.75" customHeight="1">
      <c r="A52" s="1643"/>
      <c r="B52" s="1581"/>
      <c r="C52" s="1581"/>
      <c r="D52" s="1581"/>
      <c r="E52" s="1581"/>
      <c r="F52" s="1581"/>
      <c r="G52" s="1581"/>
      <c r="H52" s="1581"/>
      <c r="I52" s="1581"/>
      <c r="J52" s="1581"/>
      <c r="K52" s="1622"/>
      <c r="L52" s="1581"/>
      <c r="M52" s="1581"/>
      <c r="N52" s="1628"/>
      <c r="P52" s="1660"/>
      <c r="Q52" s="1660"/>
      <c r="R52" s="1626"/>
      <c r="S52" s="1626"/>
      <c r="T52" s="2046"/>
      <c r="U52" s="2046"/>
      <c r="V52" s="2046"/>
      <c r="W52" s="2046"/>
      <c r="X52" s="1659"/>
      <c r="Y52" s="1659"/>
      <c r="Z52" s="1659"/>
      <c r="AA52" s="1626"/>
      <c r="AB52" s="1626"/>
      <c r="AC52" s="1626"/>
      <c r="AD52" s="1626"/>
      <c r="AE52" s="1622"/>
    </row>
    <row r="53" spans="1:31" ht="12.75" customHeight="1">
      <c r="A53" s="1643"/>
      <c r="B53" s="1581"/>
      <c r="C53" s="1581"/>
      <c r="D53" s="1581"/>
      <c r="E53" s="1581"/>
      <c r="F53" s="1581"/>
      <c r="G53" s="1581"/>
      <c r="H53" s="1581"/>
      <c r="I53" s="1581"/>
      <c r="J53" s="1581"/>
      <c r="K53" s="1622"/>
      <c r="L53" s="1581"/>
      <c r="M53" s="1581"/>
    </row>
    <row r="54" spans="1:31">
      <c r="A54" s="1581"/>
      <c r="B54" s="1581"/>
      <c r="C54" s="1581"/>
      <c r="D54" s="1581"/>
      <c r="E54" s="1581"/>
      <c r="F54" s="1581"/>
      <c r="G54" s="1581"/>
      <c r="H54" s="1581"/>
      <c r="I54" s="1581"/>
      <c r="J54" s="1581"/>
      <c r="K54" s="1581"/>
      <c r="L54" s="1581"/>
      <c r="M54" s="1581"/>
    </row>
    <row r="55" spans="1:31" ht="12.75" customHeight="1">
      <c r="A55" s="1643"/>
      <c r="B55" s="1581"/>
      <c r="C55" s="1581"/>
      <c r="D55" s="1581"/>
      <c r="E55" s="1581"/>
      <c r="F55" s="1581"/>
      <c r="G55" s="1581"/>
      <c r="H55" s="1581"/>
      <c r="I55" s="1581"/>
      <c r="J55" s="1581"/>
      <c r="K55" s="1622"/>
      <c r="L55" s="1581"/>
      <c r="M55" s="1581"/>
    </row>
    <row r="56" spans="1:31" s="1628" customFormat="1" ht="14.1" customHeight="1">
      <c r="A56" s="1625"/>
      <c r="B56" s="1625"/>
      <c r="C56" s="1625"/>
      <c r="D56" s="1625"/>
      <c r="E56" s="1625"/>
      <c r="F56" s="1625"/>
      <c r="G56" s="1625"/>
      <c r="H56" s="1625"/>
      <c r="I56" s="1625"/>
      <c r="J56" s="1625"/>
      <c r="K56" s="1625"/>
      <c r="L56" s="1625"/>
      <c r="M56" s="1625"/>
    </row>
    <row r="57" spans="1:31" ht="12.75" customHeight="1">
      <c r="A57" s="1643"/>
      <c r="B57" s="1581"/>
      <c r="C57" s="1581"/>
      <c r="D57" s="1581"/>
      <c r="E57" s="1581"/>
      <c r="F57" s="1581"/>
      <c r="G57" s="1581"/>
      <c r="H57" s="1581"/>
      <c r="I57" s="1581"/>
      <c r="J57" s="1581"/>
      <c r="K57" s="1622"/>
      <c r="L57" s="1581"/>
      <c r="M57" s="1581"/>
    </row>
    <row r="58" spans="1:31" ht="12.75" customHeight="1">
      <c r="A58" s="1643"/>
      <c r="B58" s="1581"/>
      <c r="C58" s="1581"/>
      <c r="D58" s="1581"/>
      <c r="E58" s="1581"/>
      <c r="F58" s="1581"/>
      <c r="G58" s="1581"/>
      <c r="H58" s="1581"/>
      <c r="I58" s="1581"/>
      <c r="J58" s="1581"/>
      <c r="K58" s="1622"/>
      <c r="L58" s="1581"/>
      <c r="M58" s="1581"/>
    </row>
    <row r="59" spans="1:31" ht="12.75" customHeight="1">
      <c r="A59" s="1581"/>
      <c r="B59" s="1581"/>
      <c r="C59" s="1581"/>
      <c r="D59" s="1581"/>
      <c r="E59" s="1581"/>
      <c r="F59" s="1581"/>
      <c r="G59" s="1581"/>
      <c r="H59" s="1581"/>
      <c r="I59" s="1581"/>
      <c r="J59" s="1581"/>
      <c r="K59" s="1622"/>
      <c r="L59" s="1581"/>
      <c r="M59" s="1581"/>
    </row>
    <row r="60" spans="1:31" ht="12.75" customHeight="1">
      <c r="A60" s="1643"/>
      <c r="B60" s="1581"/>
      <c r="C60" s="1581"/>
      <c r="D60" s="1581"/>
      <c r="E60" s="1581"/>
      <c r="F60" s="1581"/>
      <c r="G60" s="1581"/>
      <c r="H60" s="1581"/>
      <c r="I60" s="1581"/>
      <c r="J60" s="1581"/>
      <c r="K60" s="1622"/>
      <c r="L60" s="1581"/>
      <c r="M60" s="1581"/>
    </row>
    <row r="61" spans="1:31" ht="12.75" customHeight="1">
      <c r="A61" s="1643"/>
      <c r="B61" s="1581"/>
      <c r="C61" s="1581"/>
      <c r="D61" s="1581"/>
      <c r="E61" s="1581"/>
      <c r="F61" s="1581"/>
      <c r="G61" s="1581"/>
      <c r="H61" s="1581"/>
      <c r="I61" s="1581"/>
      <c r="J61" s="1581"/>
      <c r="K61" s="1622"/>
      <c r="L61" s="1581"/>
      <c r="M61" s="1581"/>
    </row>
    <row r="62" spans="1:31" ht="12.75" customHeight="1">
      <c r="A62" s="1643"/>
      <c r="B62" s="1581"/>
      <c r="C62" s="1581"/>
      <c r="D62" s="1581"/>
      <c r="E62" s="1581"/>
      <c r="F62" s="1581"/>
      <c r="G62" s="1581"/>
      <c r="H62" s="1581"/>
      <c r="I62" s="1581"/>
      <c r="J62" s="1581"/>
      <c r="K62" s="1622"/>
      <c r="L62" s="1581"/>
      <c r="M62" s="1581"/>
    </row>
    <row r="63" spans="1:31" ht="12.75" customHeight="1">
      <c r="A63" s="1643"/>
      <c r="B63" s="1581"/>
      <c r="C63" s="1581"/>
      <c r="D63" s="1581"/>
      <c r="E63" s="1581"/>
      <c r="F63" s="1581"/>
      <c r="G63" s="1581"/>
      <c r="H63" s="1581"/>
      <c r="I63" s="1581"/>
      <c r="J63" s="1581"/>
      <c r="K63" s="1622"/>
      <c r="L63" s="1581"/>
      <c r="M63" s="1581"/>
    </row>
    <row r="64" spans="1:31" ht="12.75" customHeight="1">
      <c r="A64" s="1643"/>
      <c r="B64" s="1581"/>
      <c r="C64" s="1581"/>
      <c r="D64" s="1581"/>
      <c r="E64" s="1581"/>
      <c r="F64" s="1581"/>
      <c r="G64" s="1581"/>
      <c r="H64" s="1581"/>
      <c r="I64" s="1581"/>
      <c r="J64" s="1581"/>
      <c r="K64" s="1622"/>
      <c r="L64" s="1581"/>
      <c r="M64" s="1581"/>
    </row>
    <row r="65" spans="1:15" ht="12.75" customHeight="1">
      <c r="A65" s="1643"/>
      <c r="B65" s="1581"/>
      <c r="C65" s="1581"/>
      <c r="D65" s="1581"/>
      <c r="E65" s="1581"/>
      <c r="F65" s="1581"/>
      <c r="G65" s="1581"/>
      <c r="H65" s="1581"/>
      <c r="I65" s="1581"/>
      <c r="J65" s="1581"/>
      <c r="K65" s="1622"/>
      <c r="L65" s="1581"/>
      <c r="M65" s="1581"/>
    </row>
    <row r="66" spans="1:15" ht="12.75" customHeight="1">
      <c r="A66" s="1643"/>
      <c r="B66" s="1581"/>
      <c r="C66" s="1581"/>
      <c r="D66" s="1581"/>
      <c r="E66" s="1581"/>
      <c r="F66" s="1581"/>
      <c r="G66" s="1581"/>
      <c r="H66" s="1581"/>
      <c r="I66" s="1581"/>
      <c r="J66" s="1581"/>
      <c r="K66" s="1622"/>
      <c r="L66" s="1581"/>
      <c r="M66" s="1581"/>
    </row>
    <row r="67" spans="1:15" ht="12.75" customHeight="1">
      <c r="A67" s="1643"/>
      <c r="B67" s="1581"/>
      <c r="C67" s="1581"/>
      <c r="D67" s="1581"/>
      <c r="E67" s="1581"/>
      <c r="F67" s="1581"/>
      <c r="G67" s="1581"/>
      <c r="H67" s="1581"/>
      <c r="I67" s="1581"/>
      <c r="J67" s="1581"/>
      <c r="K67" s="1622"/>
      <c r="L67" s="1581"/>
      <c r="M67" s="1581"/>
    </row>
    <row r="68" spans="1:15" ht="12.75" customHeight="1">
      <c r="A68" s="1643"/>
      <c r="K68" s="1622"/>
    </row>
    <row r="69" spans="1:15" ht="12.75" customHeight="1">
      <c r="A69" s="1643"/>
      <c r="K69" s="1622"/>
    </row>
    <row r="70" spans="1:15" ht="12.75" customHeight="1">
      <c r="A70" s="1643"/>
      <c r="K70" s="1622"/>
    </row>
    <row r="71" spans="1:15" ht="12.75" customHeight="1">
      <c r="A71" s="1643"/>
      <c r="K71" s="1622"/>
    </row>
    <row r="72" spans="1:15" ht="12.75" customHeight="1">
      <c r="A72" s="1661"/>
      <c r="K72" s="1659"/>
    </row>
    <row r="73" spans="1:15" ht="14.1" customHeight="1">
      <c r="A73" s="1649"/>
      <c r="K73" s="1662"/>
      <c r="L73" s="1650"/>
    </row>
    <row r="74" spans="1:15" ht="12.75" customHeight="1">
      <c r="A74" s="1661"/>
      <c r="K74" s="1659"/>
    </row>
    <row r="75" spans="1:15" ht="12.75" customHeight="1">
      <c r="A75" s="1643"/>
      <c r="N75" s="1663"/>
      <c r="O75" s="1663"/>
    </row>
    <row r="76" spans="1:15" ht="12.75" customHeight="1">
      <c r="A76" s="1643"/>
      <c r="K76" s="1659"/>
      <c r="M76" s="1664"/>
      <c r="N76" s="1622"/>
      <c r="O76" s="1622"/>
    </row>
    <row r="77" spans="1:15" ht="12.75" customHeight="1">
      <c r="A77" s="1643"/>
      <c r="K77" s="1659"/>
      <c r="N77" s="1622"/>
      <c r="O77" s="1622"/>
    </row>
    <row r="78" spans="1:15" ht="12.75" customHeight="1">
      <c r="A78" s="1643"/>
      <c r="K78" s="1659"/>
      <c r="N78" s="1622"/>
      <c r="O78" s="1622"/>
    </row>
    <row r="79" spans="1:15" ht="12.75" customHeight="1">
      <c r="A79" s="1643"/>
      <c r="K79" s="1659"/>
      <c r="N79" s="1622"/>
      <c r="O79" s="1622"/>
    </row>
    <row r="80" spans="1:15" ht="12.75" customHeight="1">
      <c r="A80" s="1643"/>
      <c r="K80" s="1659"/>
      <c r="M80" s="1665"/>
      <c r="N80" s="1622"/>
      <c r="O80" s="1622"/>
    </row>
    <row r="81" spans="1:15" ht="12.75" customHeight="1">
      <c r="N81" s="1622"/>
      <c r="O81" s="1622"/>
    </row>
    <row r="82" spans="1:15" ht="12.75" customHeight="1">
      <c r="K82" s="1659"/>
      <c r="N82" s="1622"/>
      <c r="O82" s="1622"/>
    </row>
    <row r="83" spans="1:15" ht="12.75" customHeight="1">
      <c r="B83" s="1628"/>
      <c r="N83" s="1622"/>
      <c r="O83" s="1622"/>
    </row>
    <row r="84" spans="1:15" ht="12.75" customHeight="1"/>
    <row r="85" spans="1:15" ht="12.75" customHeight="1"/>
    <row r="86" spans="1:15" ht="12.75" customHeight="1"/>
    <row r="87" spans="1:15" ht="12.75" customHeight="1"/>
    <row r="88" spans="1:15" ht="12.75" customHeight="1"/>
    <row r="89" spans="1:15" ht="12.75" customHeight="1"/>
    <row r="90" spans="1:15" ht="12.75" customHeight="1"/>
    <row r="91" spans="1:15" ht="12.75" customHeight="1"/>
    <row r="92" spans="1:15" ht="12.75" customHeight="1"/>
    <row r="93" spans="1:15" ht="12.75" customHeight="1">
      <c r="A93" s="1666"/>
      <c r="B93" s="1666"/>
      <c r="C93" s="1661"/>
      <c r="D93" s="1661"/>
      <c r="E93" s="1661"/>
      <c r="F93" s="1661"/>
      <c r="G93" s="1661"/>
      <c r="H93" s="1661"/>
      <c r="I93" s="1661"/>
      <c r="J93" s="1661"/>
      <c r="K93" s="1661"/>
    </row>
    <row r="94" spans="1:15" ht="12.75" customHeight="1">
      <c r="A94" s="1666"/>
      <c r="B94" s="1666"/>
      <c r="C94" s="1661"/>
      <c r="D94" s="1661"/>
      <c r="E94" s="1661"/>
      <c r="F94" s="1661"/>
      <c r="G94" s="1661"/>
      <c r="H94" s="1661"/>
      <c r="I94" s="1661"/>
      <c r="J94" s="1661"/>
      <c r="K94" s="1661"/>
    </row>
    <row r="95" spans="1:15" ht="12.75" customHeight="1">
      <c r="A95" s="1643"/>
      <c r="B95" s="1667"/>
      <c r="C95" s="1643"/>
      <c r="D95" s="1643"/>
      <c r="E95" s="1643"/>
      <c r="F95" s="1643"/>
      <c r="G95" s="1643"/>
      <c r="H95" s="1643"/>
      <c r="I95" s="1643"/>
      <c r="J95" s="1643"/>
      <c r="K95" s="1581"/>
    </row>
    <row r="96" spans="1:15" ht="12.75" customHeight="1">
      <c r="D96" s="1668"/>
      <c r="E96" s="1668"/>
      <c r="F96" s="1668"/>
      <c r="G96" s="1668"/>
      <c r="H96" s="1669"/>
      <c r="I96" s="1669"/>
      <c r="J96" s="1670"/>
      <c r="K96" s="1670"/>
    </row>
    <row r="97" spans="1:11" ht="12.75" customHeight="1">
      <c r="B97" s="1671"/>
      <c r="C97" s="1672"/>
      <c r="D97" s="1670"/>
      <c r="E97" s="1670"/>
      <c r="F97" s="1670"/>
      <c r="G97" s="1670"/>
      <c r="H97" s="1670"/>
      <c r="I97" s="1670"/>
      <c r="J97" s="1643"/>
    </row>
    <row r="98" spans="1:11" ht="12.75" customHeight="1">
      <c r="A98" s="1581"/>
      <c r="B98" s="1611"/>
      <c r="C98" s="1581"/>
      <c r="D98" s="1673"/>
      <c r="E98" s="1673"/>
      <c r="F98" s="1673"/>
      <c r="G98" s="1673"/>
      <c r="H98" s="1673"/>
      <c r="I98" s="1673"/>
      <c r="J98" s="1673"/>
      <c r="K98" s="1581"/>
    </row>
    <row r="99" spans="1:11" ht="12.75" customHeight="1">
      <c r="B99" s="1650"/>
      <c r="C99" s="1608"/>
      <c r="D99" s="1659"/>
      <c r="E99" s="1659"/>
      <c r="F99" s="1659"/>
      <c r="G99" s="1622"/>
      <c r="H99" s="1659"/>
      <c r="I99" s="1659"/>
      <c r="J99" s="1622"/>
      <c r="K99" s="1659"/>
    </row>
    <row r="100" spans="1:11" ht="12.75" customHeight="1">
      <c r="C100" s="1608"/>
      <c r="D100" s="1622"/>
      <c r="E100" s="1622"/>
      <c r="F100" s="1622"/>
      <c r="G100" s="1622"/>
      <c r="H100" s="1622"/>
      <c r="I100" s="1622"/>
      <c r="J100" s="1622"/>
      <c r="K100" s="1659"/>
    </row>
    <row r="101" spans="1:11" ht="12.75" customHeight="1">
      <c r="B101" s="1674"/>
      <c r="C101" s="1608"/>
      <c r="D101" s="1675"/>
      <c r="E101" s="1675"/>
      <c r="F101" s="1675"/>
      <c r="G101" s="1675"/>
      <c r="H101" s="1675"/>
      <c r="I101" s="1675"/>
      <c r="J101" s="1675"/>
      <c r="K101" s="1659"/>
    </row>
    <row r="102" spans="1:11" ht="12.75" customHeight="1">
      <c r="B102" s="1674"/>
      <c r="C102" s="1608"/>
      <c r="D102" s="1675"/>
      <c r="E102" s="1675"/>
      <c r="F102" s="1675"/>
      <c r="G102" s="1675"/>
      <c r="H102" s="1675"/>
      <c r="I102" s="1675"/>
      <c r="J102" s="1675"/>
      <c r="K102" s="1659"/>
    </row>
    <row r="103" spans="1:11" ht="12.75" customHeight="1">
      <c r="B103" s="1674"/>
      <c r="C103" s="1608"/>
      <c r="D103" s="1675"/>
      <c r="E103" s="1675"/>
      <c r="F103" s="1675"/>
      <c r="G103" s="1675"/>
      <c r="H103" s="1675"/>
      <c r="I103" s="1675"/>
      <c r="J103" s="1675"/>
      <c r="K103" s="1659"/>
    </row>
    <row r="104" spans="1:11" ht="12.75" customHeight="1">
      <c r="B104" s="1674"/>
      <c r="C104" s="1608"/>
      <c r="D104" s="1626"/>
      <c r="E104" s="1626"/>
      <c r="F104" s="1626"/>
      <c r="G104" s="1622"/>
      <c r="H104" s="1659"/>
      <c r="I104" s="1659"/>
      <c r="J104" s="1622"/>
      <c r="K104" s="1659"/>
    </row>
    <row r="105" spans="1:11" ht="12.75" customHeight="1">
      <c r="B105" s="1674"/>
      <c r="C105" s="1608"/>
      <c r="D105" s="1626"/>
      <c r="E105" s="1626"/>
      <c r="F105" s="1626"/>
      <c r="G105" s="1622"/>
      <c r="H105" s="1659"/>
      <c r="I105" s="1659"/>
      <c r="J105" s="1622"/>
      <c r="K105" s="1659"/>
    </row>
    <row r="106" spans="1:11" ht="12.75" customHeight="1">
      <c r="C106" s="1608"/>
      <c r="D106" s="1626"/>
      <c r="E106" s="1626"/>
      <c r="F106" s="1626"/>
      <c r="G106" s="1622"/>
      <c r="H106" s="1626"/>
      <c r="I106" s="1626"/>
      <c r="J106" s="1622"/>
      <c r="K106" s="1659"/>
    </row>
    <row r="107" spans="1:11" ht="12.75" customHeight="1">
      <c r="C107" s="1608"/>
      <c r="D107" s="1626"/>
      <c r="E107" s="1626"/>
      <c r="F107" s="1626"/>
      <c r="G107" s="1622"/>
      <c r="H107" s="1626"/>
      <c r="I107" s="1626"/>
      <c r="J107" s="1622"/>
      <c r="K107" s="1659"/>
    </row>
    <row r="108" spans="1:11" ht="12.75" customHeight="1">
      <c r="C108" s="1608"/>
      <c r="D108" s="1626"/>
      <c r="E108" s="1626"/>
      <c r="F108" s="1626"/>
      <c r="G108" s="1622"/>
      <c r="H108" s="1626"/>
      <c r="I108" s="1626"/>
      <c r="J108" s="1622"/>
      <c r="K108" s="1659"/>
    </row>
    <row r="109" spans="1:11" ht="12.75" customHeight="1">
      <c r="C109" s="1608"/>
      <c r="D109" s="1626"/>
      <c r="E109" s="1626"/>
      <c r="F109" s="1626"/>
      <c r="G109" s="1626"/>
      <c r="H109" s="1626"/>
      <c r="I109" s="1626"/>
      <c r="J109" s="1626"/>
      <c r="K109" s="1659"/>
    </row>
    <row r="110" spans="1:11" ht="12.75" customHeight="1">
      <c r="C110" s="1608"/>
      <c r="D110" s="1626"/>
      <c r="E110" s="1626"/>
      <c r="F110" s="1626"/>
      <c r="G110" s="1622"/>
      <c r="H110" s="1626"/>
      <c r="I110" s="1626"/>
      <c r="J110" s="1622"/>
      <c r="K110" s="1659"/>
    </row>
    <row r="111" spans="1:11" ht="12.75" customHeight="1">
      <c r="B111" s="1674"/>
      <c r="C111" s="1608"/>
      <c r="D111" s="1626"/>
      <c r="E111" s="1626"/>
      <c r="F111" s="1626"/>
      <c r="G111" s="1622"/>
      <c r="H111" s="1659"/>
      <c r="I111" s="1659"/>
      <c r="J111" s="1622"/>
      <c r="K111" s="1659"/>
    </row>
    <row r="112" spans="1:11" ht="12.75" customHeight="1">
      <c r="C112" s="1608"/>
      <c r="D112" s="1626"/>
      <c r="E112" s="1626"/>
      <c r="F112" s="1626"/>
      <c r="G112" s="1622"/>
      <c r="H112" s="1626"/>
      <c r="I112" s="1626"/>
      <c r="J112" s="1622"/>
      <c r="K112" s="1659"/>
    </row>
    <row r="113" spans="1:11" ht="12.75" customHeight="1">
      <c r="B113" s="1674"/>
      <c r="C113" s="1608"/>
      <c r="D113" s="1626"/>
      <c r="E113" s="1626"/>
      <c r="F113" s="1626"/>
      <c r="G113" s="1622"/>
      <c r="H113" s="1659"/>
      <c r="I113" s="1659"/>
      <c r="J113" s="1622"/>
      <c r="K113" s="1659"/>
    </row>
    <row r="114" spans="1:11" ht="12.75" customHeight="1">
      <c r="B114" s="1674"/>
      <c r="C114" s="1608"/>
      <c r="D114" s="1626"/>
      <c r="E114" s="1626"/>
      <c r="F114" s="1626"/>
      <c r="G114" s="1622"/>
      <c r="H114" s="1659"/>
      <c r="I114" s="1659"/>
      <c r="J114" s="1622"/>
      <c r="K114" s="1659"/>
    </row>
    <row r="115" spans="1:11" ht="12.75" customHeight="1">
      <c r="B115" s="1674"/>
      <c r="C115" s="1608"/>
      <c r="D115" s="1626"/>
      <c r="E115" s="1626"/>
      <c r="F115" s="1626"/>
      <c r="G115" s="1622"/>
      <c r="H115" s="1659"/>
      <c r="I115" s="1659"/>
      <c r="J115" s="1622"/>
      <c r="K115" s="1659"/>
    </row>
    <row r="116" spans="1:11" ht="12.75" customHeight="1">
      <c r="B116" s="1674"/>
      <c r="C116" s="1608"/>
      <c r="D116" s="1626"/>
      <c r="E116" s="1626"/>
      <c r="F116" s="1626"/>
      <c r="G116" s="1622"/>
      <c r="H116" s="1659"/>
      <c r="I116" s="1659"/>
      <c r="J116" s="1622"/>
      <c r="K116" s="1659"/>
    </row>
    <row r="117" spans="1:11" ht="12.75" customHeight="1">
      <c r="B117" s="1674"/>
      <c r="C117" s="1608"/>
      <c r="D117" s="1626"/>
      <c r="E117" s="1626"/>
      <c r="F117" s="1626"/>
      <c r="G117" s="1622"/>
      <c r="H117" s="1659"/>
      <c r="I117" s="1659"/>
      <c r="J117" s="1622"/>
      <c r="K117" s="1659"/>
    </row>
    <row r="118" spans="1:11" ht="11.1" customHeight="1">
      <c r="C118" s="1608"/>
      <c r="D118" s="1626"/>
      <c r="E118" s="1626"/>
      <c r="F118" s="1626"/>
      <c r="G118" s="1622"/>
      <c r="H118" s="1626"/>
      <c r="I118" s="1626"/>
      <c r="J118" s="1626"/>
      <c r="K118" s="1659"/>
    </row>
    <row r="119" spans="1:11" ht="11.1" customHeight="1">
      <c r="B119" s="1674"/>
      <c r="C119" s="1608"/>
      <c r="D119" s="1626"/>
      <c r="E119" s="1626"/>
      <c r="F119" s="1626"/>
      <c r="G119" s="1622"/>
      <c r="H119" s="1659"/>
      <c r="I119" s="1659"/>
      <c r="J119" s="1626"/>
      <c r="K119" s="1659"/>
    </row>
    <row r="120" spans="1:11" ht="11.1" customHeight="1">
      <c r="B120" s="1674"/>
      <c r="C120" s="1608"/>
      <c r="D120" s="1626"/>
      <c r="E120" s="1626"/>
      <c r="F120" s="1626"/>
      <c r="G120" s="1622"/>
      <c r="H120" s="1659"/>
      <c r="I120" s="1659"/>
      <c r="J120" s="1622"/>
      <c r="K120" s="1659"/>
    </row>
    <row r="121" spans="1:11" ht="11.1" customHeight="1">
      <c r="B121" s="1674"/>
      <c r="C121" s="1608"/>
      <c r="D121" s="1626"/>
      <c r="E121" s="1626"/>
      <c r="F121" s="1626"/>
      <c r="G121" s="1622"/>
      <c r="H121" s="1659"/>
      <c r="I121" s="1659"/>
      <c r="J121" s="1622"/>
      <c r="K121" s="1659"/>
    </row>
    <row r="122" spans="1:11" ht="11.1" customHeight="1">
      <c r="B122" s="1674"/>
      <c r="C122" s="1608"/>
      <c r="D122" s="1626"/>
      <c r="E122" s="1626"/>
      <c r="F122" s="1626"/>
      <c r="G122" s="1622"/>
      <c r="H122" s="1659"/>
      <c r="I122" s="1659"/>
      <c r="J122" s="1626"/>
      <c r="K122" s="1659"/>
    </row>
    <row r="123" spans="1:11" ht="10.5" customHeight="1">
      <c r="A123" s="1581"/>
      <c r="B123" s="1581"/>
      <c r="C123" s="1581"/>
      <c r="D123" s="1581"/>
      <c r="E123" s="1581"/>
      <c r="F123" s="1581"/>
      <c r="G123" s="1581"/>
      <c r="H123" s="1581"/>
      <c r="I123" s="1581"/>
      <c r="J123" s="1581"/>
      <c r="K123" s="1581"/>
    </row>
    <row r="124" spans="1:11" ht="9.75" customHeight="1">
      <c r="C124" s="1608"/>
      <c r="D124" s="1659"/>
      <c r="E124" s="1659"/>
      <c r="F124" s="1659"/>
      <c r="G124" s="1659"/>
      <c r="H124" s="1659"/>
      <c r="I124" s="1659"/>
      <c r="J124" s="1659"/>
      <c r="K124" s="1659"/>
    </row>
    <row r="125" spans="1:11" ht="11.1" customHeight="1">
      <c r="C125" s="1661"/>
      <c r="D125" s="1676"/>
      <c r="E125" s="1676"/>
      <c r="F125" s="1676"/>
      <c r="G125" s="1676"/>
      <c r="H125" s="1642"/>
      <c r="I125" s="1642"/>
      <c r="J125" s="1676"/>
      <c r="K125" s="1676"/>
    </row>
    <row r="126" spans="1:11" ht="9.75" customHeight="1">
      <c r="A126" s="1581"/>
      <c r="B126" s="1581"/>
      <c r="C126" s="1581"/>
      <c r="D126" s="1581"/>
      <c r="E126" s="1581"/>
      <c r="F126" s="1581"/>
      <c r="G126" s="1581"/>
      <c r="H126" s="1581"/>
      <c r="I126" s="1581"/>
      <c r="J126" s="1581"/>
      <c r="K126" s="1581"/>
    </row>
    <row r="127" spans="1:11" ht="9.75" customHeight="1"/>
    <row r="128" spans="1:11" ht="9.75" customHeight="1">
      <c r="B128" s="1677"/>
      <c r="C128" s="1660"/>
    </row>
    <row r="129" spans="2:11" ht="9.75" customHeight="1">
      <c r="B129" s="1678"/>
      <c r="C129" s="1628"/>
    </row>
    <row r="130" spans="2:11" ht="9.75" customHeight="1">
      <c r="B130" s="1678"/>
      <c r="C130" s="1628"/>
      <c r="D130" s="1679"/>
      <c r="E130" s="1679"/>
      <c r="F130" s="1679"/>
      <c r="G130" s="1679"/>
      <c r="H130" s="1679"/>
      <c r="I130" s="1679"/>
      <c r="J130" s="1679"/>
      <c r="K130" s="1679"/>
    </row>
    <row r="131" spans="2:11" ht="9.75" customHeight="1">
      <c r="B131" s="1679"/>
      <c r="D131" s="1679"/>
      <c r="E131" s="1679"/>
      <c r="F131" s="1679"/>
      <c r="G131" s="1679"/>
      <c r="H131" s="1679"/>
      <c r="I131" s="1679"/>
      <c r="J131" s="1679"/>
      <c r="K131" s="1679"/>
    </row>
    <row r="132" spans="2:11" ht="11.1" customHeight="1">
      <c r="C132" s="1660"/>
      <c r="D132" s="1679"/>
      <c r="E132" s="1679"/>
      <c r="F132" s="1679"/>
      <c r="G132" s="1679"/>
      <c r="H132" s="1679"/>
      <c r="I132" s="1679"/>
      <c r="J132" s="1679"/>
      <c r="K132" s="1679"/>
    </row>
    <row r="133" spans="2:11" ht="11.1" customHeight="1">
      <c r="C133" s="1660"/>
      <c r="D133" s="1679"/>
      <c r="E133" s="1679"/>
      <c r="F133" s="1679"/>
      <c r="G133" s="1679"/>
      <c r="H133" s="1679"/>
      <c r="I133" s="1679"/>
      <c r="J133" s="1679"/>
      <c r="K133" s="1679"/>
    </row>
    <row r="134" spans="2:11" ht="11.1" customHeight="1"/>
    <row r="135" spans="2:11" ht="11.1" customHeight="1"/>
    <row r="136" spans="2:11" ht="11.1" customHeight="1"/>
    <row r="137" spans="2:11" ht="11.1" customHeight="1"/>
  </sheetData>
  <mergeCells count="46">
    <mergeCell ref="X24:AA24"/>
    <mergeCell ref="A2:M2"/>
    <mergeCell ref="A3:M3"/>
    <mergeCell ref="H6:J6"/>
    <mergeCell ref="H9:J9"/>
    <mergeCell ref="H10:J10"/>
    <mergeCell ref="H11:J11"/>
    <mergeCell ref="H12:J12"/>
    <mergeCell ref="H13:J13"/>
    <mergeCell ref="H14:J14"/>
    <mergeCell ref="H16:J16"/>
    <mergeCell ref="R24:T24"/>
    <mergeCell ref="R26:T26"/>
    <mergeCell ref="X26:AA26"/>
    <mergeCell ref="R27:T27"/>
    <mergeCell ref="X27:AA27"/>
    <mergeCell ref="R28:T28"/>
    <mergeCell ref="X28:AA28"/>
    <mergeCell ref="R29:T29"/>
    <mergeCell ref="X29:AA29"/>
    <mergeCell ref="R30:T30"/>
    <mergeCell ref="X30:AA30"/>
    <mergeCell ref="R31:T31"/>
    <mergeCell ref="X31:AA31"/>
    <mergeCell ref="R33:T33"/>
    <mergeCell ref="X33:AA33"/>
    <mergeCell ref="T45:W45"/>
    <mergeCell ref="O46:P46"/>
    <mergeCell ref="Q46:T46"/>
    <mergeCell ref="U46:X46"/>
    <mergeCell ref="O47:P47"/>
    <mergeCell ref="Q47:T47"/>
    <mergeCell ref="U47:X47"/>
    <mergeCell ref="O48:P48"/>
    <mergeCell ref="Q48:T48"/>
    <mergeCell ref="U48:X48"/>
    <mergeCell ref="O51:P51"/>
    <mergeCell ref="Q51:T51"/>
    <mergeCell ref="U51:X51"/>
    <mergeCell ref="T52:W52"/>
    <mergeCell ref="O49:P49"/>
    <mergeCell ref="Q49:T49"/>
    <mergeCell ref="U49:X49"/>
    <mergeCell ref="O50:P50"/>
    <mergeCell ref="Q50:T50"/>
    <mergeCell ref="U50:X50"/>
  </mergeCells>
  <pageMargins left="0.7" right="0.7" top="0.75" bottom="0.75" header="0.3" footer="0.3"/>
  <drawing r:id="rId1"/>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N65"/>
  <sheetViews>
    <sheetView workbookViewId="0">
      <selection activeCell="B25" sqref="B25"/>
    </sheetView>
  </sheetViews>
  <sheetFormatPr baseColWidth="10" defaultRowHeight="12.75"/>
  <cols>
    <col min="1" max="1" width="4.42578125" style="65" customWidth="1"/>
    <col min="2" max="2" width="67.5703125" style="65" bestFit="1" customWidth="1"/>
    <col min="3" max="3" width="7.7109375" style="1705" customWidth="1"/>
    <col min="4" max="4" width="8.42578125" style="1706" bestFit="1" customWidth="1"/>
    <col min="5" max="5" width="0.85546875" style="1707" customWidth="1"/>
    <col min="6" max="6" width="7.7109375" style="1705" customWidth="1"/>
    <col min="7" max="7" width="8.5703125" style="1705" customWidth="1"/>
    <col min="8" max="8" width="2.85546875" style="65" customWidth="1"/>
    <col min="9" max="256" width="11.42578125" style="65"/>
    <col min="257" max="257" width="4.42578125" style="65" customWidth="1"/>
    <col min="258" max="258" width="67.5703125" style="65" bestFit="1" customWidth="1"/>
    <col min="259" max="259" width="7.7109375" style="65" customWidth="1"/>
    <col min="260" max="260" width="8.42578125" style="65" bestFit="1" customWidth="1"/>
    <col min="261" max="261" width="0.85546875" style="65" customWidth="1"/>
    <col min="262" max="262" width="7.7109375" style="65" customWidth="1"/>
    <col min="263" max="263" width="8.5703125" style="65" customWidth="1"/>
    <col min="264" max="264" width="2.85546875" style="65" customWidth="1"/>
    <col min="265" max="512" width="11.42578125" style="65"/>
    <col min="513" max="513" width="4.42578125" style="65" customWidth="1"/>
    <col min="514" max="514" width="67.5703125" style="65" bestFit="1" customWidth="1"/>
    <col min="515" max="515" width="7.7109375" style="65" customWidth="1"/>
    <col min="516" max="516" width="8.42578125" style="65" bestFit="1" customWidth="1"/>
    <col min="517" max="517" width="0.85546875" style="65" customWidth="1"/>
    <col min="518" max="518" width="7.7109375" style="65" customWidth="1"/>
    <col min="519" max="519" width="8.5703125" style="65" customWidth="1"/>
    <col min="520" max="520" width="2.85546875" style="65" customWidth="1"/>
    <col min="521" max="768" width="11.42578125" style="65"/>
    <col min="769" max="769" width="4.42578125" style="65" customWidth="1"/>
    <col min="770" max="770" width="67.5703125" style="65" bestFit="1" customWidth="1"/>
    <col min="771" max="771" width="7.7109375" style="65" customWidth="1"/>
    <col min="772" max="772" width="8.42578125" style="65" bestFit="1" customWidth="1"/>
    <col min="773" max="773" width="0.85546875" style="65" customWidth="1"/>
    <col min="774" max="774" width="7.7109375" style="65" customWidth="1"/>
    <col min="775" max="775" width="8.5703125" style="65" customWidth="1"/>
    <col min="776" max="776" width="2.85546875" style="65" customWidth="1"/>
    <col min="777" max="1024" width="11.42578125" style="65"/>
    <col min="1025" max="1025" width="4.42578125" style="65" customWidth="1"/>
    <col min="1026" max="1026" width="67.5703125" style="65" bestFit="1" customWidth="1"/>
    <col min="1027" max="1027" width="7.7109375" style="65" customWidth="1"/>
    <col min="1028" max="1028" width="8.42578125" style="65" bestFit="1" customWidth="1"/>
    <col min="1029" max="1029" width="0.85546875" style="65" customWidth="1"/>
    <col min="1030" max="1030" width="7.7109375" style="65" customWidth="1"/>
    <col min="1031" max="1031" width="8.5703125" style="65" customWidth="1"/>
    <col min="1032" max="1032" width="2.85546875" style="65" customWidth="1"/>
    <col min="1033" max="1280" width="11.42578125" style="65"/>
    <col min="1281" max="1281" width="4.42578125" style="65" customWidth="1"/>
    <col min="1282" max="1282" width="67.5703125" style="65" bestFit="1" customWidth="1"/>
    <col min="1283" max="1283" width="7.7109375" style="65" customWidth="1"/>
    <col min="1284" max="1284" width="8.42578125" style="65" bestFit="1" customWidth="1"/>
    <col min="1285" max="1285" width="0.85546875" style="65" customWidth="1"/>
    <col min="1286" max="1286" width="7.7109375" style="65" customWidth="1"/>
    <col min="1287" max="1287" width="8.5703125" style="65" customWidth="1"/>
    <col min="1288" max="1288" width="2.85546875" style="65" customWidth="1"/>
    <col min="1289" max="1536" width="11.42578125" style="65"/>
    <col min="1537" max="1537" width="4.42578125" style="65" customWidth="1"/>
    <col min="1538" max="1538" width="67.5703125" style="65" bestFit="1" customWidth="1"/>
    <col min="1539" max="1539" width="7.7109375" style="65" customWidth="1"/>
    <col min="1540" max="1540" width="8.42578125" style="65" bestFit="1" customWidth="1"/>
    <col min="1541" max="1541" width="0.85546875" style="65" customWidth="1"/>
    <col min="1542" max="1542" width="7.7109375" style="65" customWidth="1"/>
    <col min="1543" max="1543" width="8.5703125" style="65" customWidth="1"/>
    <col min="1544" max="1544" width="2.85546875" style="65" customWidth="1"/>
    <col min="1545" max="1792" width="11.42578125" style="65"/>
    <col min="1793" max="1793" width="4.42578125" style="65" customWidth="1"/>
    <col min="1794" max="1794" width="67.5703125" style="65" bestFit="1" customWidth="1"/>
    <col min="1795" max="1795" width="7.7109375" style="65" customWidth="1"/>
    <col min="1796" max="1796" width="8.42578125" style="65" bestFit="1" customWidth="1"/>
    <col min="1797" max="1797" width="0.85546875" style="65" customWidth="1"/>
    <col min="1798" max="1798" width="7.7109375" style="65" customWidth="1"/>
    <col min="1799" max="1799" width="8.5703125" style="65" customWidth="1"/>
    <col min="1800" max="1800" width="2.85546875" style="65" customWidth="1"/>
    <col min="1801" max="2048" width="11.42578125" style="65"/>
    <col min="2049" max="2049" width="4.42578125" style="65" customWidth="1"/>
    <col min="2050" max="2050" width="67.5703125" style="65" bestFit="1" customWidth="1"/>
    <col min="2051" max="2051" width="7.7109375" style="65" customWidth="1"/>
    <col min="2052" max="2052" width="8.42578125" style="65" bestFit="1" customWidth="1"/>
    <col min="2053" max="2053" width="0.85546875" style="65" customWidth="1"/>
    <col min="2054" max="2054" width="7.7109375" style="65" customWidth="1"/>
    <col min="2055" max="2055" width="8.5703125" style="65" customWidth="1"/>
    <col min="2056" max="2056" width="2.85546875" style="65" customWidth="1"/>
    <col min="2057" max="2304" width="11.42578125" style="65"/>
    <col min="2305" max="2305" width="4.42578125" style="65" customWidth="1"/>
    <col min="2306" max="2306" width="67.5703125" style="65" bestFit="1" customWidth="1"/>
    <col min="2307" max="2307" width="7.7109375" style="65" customWidth="1"/>
    <col min="2308" max="2308" width="8.42578125" style="65" bestFit="1" customWidth="1"/>
    <col min="2309" max="2309" width="0.85546875" style="65" customWidth="1"/>
    <col min="2310" max="2310" width="7.7109375" style="65" customWidth="1"/>
    <col min="2311" max="2311" width="8.5703125" style="65" customWidth="1"/>
    <col min="2312" max="2312" width="2.85546875" style="65" customWidth="1"/>
    <col min="2313" max="2560" width="11.42578125" style="65"/>
    <col min="2561" max="2561" width="4.42578125" style="65" customWidth="1"/>
    <col min="2562" max="2562" width="67.5703125" style="65" bestFit="1" customWidth="1"/>
    <col min="2563" max="2563" width="7.7109375" style="65" customWidth="1"/>
    <col min="2564" max="2564" width="8.42578125" style="65" bestFit="1" customWidth="1"/>
    <col min="2565" max="2565" width="0.85546875" style="65" customWidth="1"/>
    <col min="2566" max="2566" width="7.7109375" style="65" customWidth="1"/>
    <col min="2567" max="2567" width="8.5703125" style="65" customWidth="1"/>
    <col min="2568" max="2568" width="2.85546875" style="65" customWidth="1"/>
    <col min="2569" max="2816" width="11.42578125" style="65"/>
    <col min="2817" max="2817" width="4.42578125" style="65" customWidth="1"/>
    <col min="2818" max="2818" width="67.5703125" style="65" bestFit="1" customWidth="1"/>
    <col min="2819" max="2819" width="7.7109375" style="65" customWidth="1"/>
    <col min="2820" max="2820" width="8.42578125" style="65" bestFit="1" customWidth="1"/>
    <col min="2821" max="2821" width="0.85546875" style="65" customWidth="1"/>
    <col min="2822" max="2822" width="7.7109375" style="65" customWidth="1"/>
    <col min="2823" max="2823" width="8.5703125" style="65" customWidth="1"/>
    <col min="2824" max="2824" width="2.85546875" style="65" customWidth="1"/>
    <col min="2825" max="3072" width="11.42578125" style="65"/>
    <col min="3073" max="3073" width="4.42578125" style="65" customWidth="1"/>
    <col min="3074" max="3074" width="67.5703125" style="65" bestFit="1" customWidth="1"/>
    <col min="3075" max="3075" width="7.7109375" style="65" customWidth="1"/>
    <col min="3076" max="3076" width="8.42578125" style="65" bestFit="1" customWidth="1"/>
    <col min="3077" max="3077" width="0.85546875" style="65" customWidth="1"/>
    <col min="3078" max="3078" width="7.7109375" style="65" customWidth="1"/>
    <col min="3079" max="3079" width="8.5703125" style="65" customWidth="1"/>
    <col min="3080" max="3080" width="2.85546875" style="65" customWidth="1"/>
    <col min="3081" max="3328" width="11.42578125" style="65"/>
    <col min="3329" max="3329" width="4.42578125" style="65" customWidth="1"/>
    <col min="3330" max="3330" width="67.5703125" style="65" bestFit="1" customWidth="1"/>
    <col min="3331" max="3331" width="7.7109375" style="65" customWidth="1"/>
    <col min="3332" max="3332" width="8.42578125" style="65" bestFit="1" customWidth="1"/>
    <col min="3333" max="3333" width="0.85546875" style="65" customWidth="1"/>
    <col min="3334" max="3334" width="7.7109375" style="65" customWidth="1"/>
    <col min="3335" max="3335" width="8.5703125" style="65" customWidth="1"/>
    <col min="3336" max="3336" width="2.85546875" style="65" customWidth="1"/>
    <col min="3337" max="3584" width="11.42578125" style="65"/>
    <col min="3585" max="3585" width="4.42578125" style="65" customWidth="1"/>
    <col min="3586" max="3586" width="67.5703125" style="65" bestFit="1" customWidth="1"/>
    <col min="3587" max="3587" width="7.7109375" style="65" customWidth="1"/>
    <col min="3588" max="3588" width="8.42578125" style="65" bestFit="1" customWidth="1"/>
    <col min="3589" max="3589" width="0.85546875" style="65" customWidth="1"/>
    <col min="3590" max="3590" width="7.7109375" style="65" customWidth="1"/>
    <col min="3591" max="3591" width="8.5703125" style="65" customWidth="1"/>
    <col min="3592" max="3592" width="2.85546875" style="65" customWidth="1"/>
    <col min="3593" max="3840" width="11.42578125" style="65"/>
    <col min="3841" max="3841" width="4.42578125" style="65" customWidth="1"/>
    <col min="3842" max="3842" width="67.5703125" style="65" bestFit="1" customWidth="1"/>
    <col min="3843" max="3843" width="7.7109375" style="65" customWidth="1"/>
    <col min="3844" max="3844" width="8.42578125" style="65" bestFit="1" customWidth="1"/>
    <col min="3845" max="3845" width="0.85546875" style="65" customWidth="1"/>
    <col min="3846" max="3846" width="7.7109375" style="65" customWidth="1"/>
    <col min="3847" max="3847" width="8.5703125" style="65" customWidth="1"/>
    <col min="3848" max="3848" width="2.85546875" style="65" customWidth="1"/>
    <col min="3849" max="4096" width="11.42578125" style="65"/>
    <col min="4097" max="4097" width="4.42578125" style="65" customWidth="1"/>
    <col min="4098" max="4098" width="67.5703125" style="65" bestFit="1" customWidth="1"/>
    <col min="4099" max="4099" width="7.7109375" style="65" customWidth="1"/>
    <col min="4100" max="4100" width="8.42578125" style="65" bestFit="1" customWidth="1"/>
    <col min="4101" max="4101" width="0.85546875" style="65" customWidth="1"/>
    <col min="4102" max="4102" width="7.7109375" style="65" customWidth="1"/>
    <col min="4103" max="4103" width="8.5703125" style="65" customWidth="1"/>
    <col min="4104" max="4104" width="2.85546875" style="65" customWidth="1"/>
    <col min="4105" max="4352" width="11.42578125" style="65"/>
    <col min="4353" max="4353" width="4.42578125" style="65" customWidth="1"/>
    <col min="4354" max="4354" width="67.5703125" style="65" bestFit="1" customWidth="1"/>
    <col min="4355" max="4355" width="7.7109375" style="65" customWidth="1"/>
    <col min="4356" max="4356" width="8.42578125" style="65" bestFit="1" customWidth="1"/>
    <col min="4357" max="4357" width="0.85546875" style="65" customWidth="1"/>
    <col min="4358" max="4358" width="7.7109375" style="65" customWidth="1"/>
    <col min="4359" max="4359" width="8.5703125" style="65" customWidth="1"/>
    <col min="4360" max="4360" width="2.85546875" style="65" customWidth="1"/>
    <col min="4361" max="4608" width="11.42578125" style="65"/>
    <col min="4609" max="4609" width="4.42578125" style="65" customWidth="1"/>
    <col min="4610" max="4610" width="67.5703125" style="65" bestFit="1" customWidth="1"/>
    <col min="4611" max="4611" width="7.7109375" style="65" customWidth="1"/>
    <col min="4612" max="4612" width="8.42578125" style="65" bestFit="1" customWidth="1"/>
    <col min="4613" max="4613" width="0.85546875" style="65" customWidth="1"/>
    <col min="4614" max="4614" width="7.7109375" style="65" customWidth="1"/>
    <col min="4615" max="4615" width="8.5703125" style="65" customWidth="1"/>
    <col min="4616" max="4616" width="2.85546875" style="65" customWidth="1"/>
    <col min="4617" max="4864" width="11.42578125" style="65"/>
    <col min="4865" max="4865" width="4.42578125" style="65" customWidth="1"/>
    <col min="4866" max="4866" width="67.5703125" style="65" bestFit="1" customWidth="1"/>
    <col min="4867" max="4867" width="7.7109375" style="65" customWidth="1"/>
    <col min="4868" max="4868" width="8.42578125" style="65" bestFit="1" customWidth="1"/>
    <col min="4869" max="4869" width="0.85546875" style="65" customWidth="1"/>
    <col min="4870" max="4870" width="7.7109375" style="65" customWidth="1"/>
    <col min="4871" max="4871" width="8.5703125" style="65" customWidth="1"/>
    <col min="4872" max="4872" width="2.85546875" style="65" customWidth="1"/>
    <col min="4873" max="5120" width="11.42578125" style="65"/>
    <col min="5121" max="5121" width="4.42578125" style="65" customWidth="1"/>
    <col min="5122" max="5122" width="67.5703125" style="65" bestFit="1" customWidth="1"/>
    <col min="5123" max="5123" width="7.7109375" style="65" customWidth="1"/>
    <col min="5124" max="5124" width="8.42578125" style="65" bestFit="1" customWidth="1"/>
    <col min="5125" max="5125" width="0.85546875" style="65" customWidth="1"/>
    <col min="5126" max="5126" width="7.7109375" style="65" customWidth="1"/>
    <col min="5127" max="5127" width="8.5703125" style="65" customWidth="1"/>
    <col min="5128" max="5128" width="2.85546875" style="65" customWidth="1"/>
    <col min="5129" max="5376" width="11.42578125" style="65"/>
    <col min="5377" max="5377" width="4.42578125" style="65" customWidth="1"/>
    <col min="5378" max="5378" width="67.5703125" style="65" bestFit="1" customWidth="1"/>
    <col min="5379" max="5379" width="7.7109375" style="65" customWidth="1"/>
    <col min="5380" max="5380" width="8.42578125" style="65" bestFit="1" customWidth="1"/>
    <col min="5381" max="5381" width="0.85546875" style="65" customWidth="1"/>
    <col min="5382" max="5382" width="7.7109375" style="65" customWidth="1"/>
    <col min="5383" max="5383" width="8.5703125" style="65" customWidth="1"/>
    <col min="5384" max="5384" width="2.85546875" style="65" customWidth="1"/>
    <col min="5385" max="5632" width="11.42578125" style="65"/>
    <col min="5633" max="5633" width="4.42578125" style="65" customWidth="1"/>
    <col min="5634" max="5634" width="67.5703125" style="65" bestFit="1" customWidth="1"/>
    <col min="5635" max="5635" width="7.7109375" style="65" customWidth="1"/>
    <col min="5636" max="5636" width="8.42578125" style="65" bestFit="1" customWidth="1"/>
    <col min="5637" max="5637" width="0.85546875" style="65" customWidth="1"/>
    <col min="5638" max="5638" width="7.7109375" style="65" customWidth="1"/>
    <col min="5639" max="5639" width="8.5703125" style="65" customWidth="1"/>
    <col min="5640" max="5640" width="2.85546875" style="65" customWidth="1"/>
    <col min="5641" max="5888" width="11.42578125" style="65"/>
    <col min="5889" max="5889" width="4.42578125" style="65" customWidth="1"/>
    <col min="5890" max="5890" width="67.5703125" style="65" bestFit="1" customWidth="1"/>
    <col min="5891" max="5891" width="7.7109375" style="65" customWidth="1"/>
    <col min="5892" max="5892" width="8.42578125" style="65" bestFit="1" customWidth="1"/>
    <col min="5893" max="5893" width="0.85546875" style="65" customWidth="1"/>
    <col min="5894" max="5894" width="7.7109375" style="65" customWidth="1"/>
    <col min="5895" max="5895" width="8.5703125" style="65" customWidth="1"/>
    <col min="5896" max="5896" width="2.85546875" style="65" customWidth="1"/>
    <col min="5897" max="6144" width="11.42578125" style="65"/>
    <col min="6145" max="6145" width="4.42578125" style="65" customWidth="1"/>
    <col min="6146" max="6146" width="67.5703125" style="65" bestFit="1" customWidth="1"/>
    <col min="6147" max="6147" width="7.7109375" style="65" customWidth="1"/>
    <col min="6148" max="6148" width="8.42578125" style="65" bestFit="1" customWidth="1"/>
    <col min="6149" max="6149" width="0.85546875" style="65" customWidth="1"/>
    <col min="6150" max="6150" width="7.7109375" style="65" customWidth="1"/>
    <col min="6151" max="6151" width="8.5703125" style="65" customWidth="1"/>
    <col min="6152" max="6152" width="2.85546875" style="65" customWidth="1"/>
    <col min="6153" max="6400" width="11.42578125" style="65"/>
    <col min="6401" max="6401" width="4.42578125" style="65" customWidth="1"/>
    <col min="6402" max="6402" width="67.5703125" style="65" bestFit="1" customWidth="1"/>
    <col min="6403" max="6403" width="7.7109375" style="65" customWidth="1"/>
    <col min="6404" max="6404" width="8.42578125" style="65" bestFit="1" customWidth="1"/>
    <col min="6405" max="6405" width="0.85546875" style="65" customWidth="1"/>
    <col min="6406" max="6406" width="7.7109375" style="65" customWidth="1"/>
    <col min="6407" max="6407" width="8.5703125" style="65" customWidth="1"/>
    <col min="6408" max="6408" width="2.85546875" style="65" customWidth="1"/>
    <col min="6409" max="6656" width="11.42578125" style="65"/>
    <col min="6657" max="6657" width="4.42578125" style="65" customWidth="1"/>
    <col min="6658" max="6658" width="67.5703125" style="65" bestFit="1" customWidth="1"/>
    <col min="6659" max="6659" width="7.7109375" style="65" customWidth="1"/>
    <col min="6660" max="6660" width="8.42578125" style="65" bestFit="1" customWidth="1"/>
    <col min="6661" max="6661" width="0.85546875" style="65" customWidth="1"/>
    <col min="6662" max="6662" width="7.7109375" style="65" customWidth="1"/>
    <col min="6663" max="6663" width="8.5703125" style="65" customWidth="1"/>
    <col min="6664" max="6664" width="2.85546875" style="65" customWidth="1"/>
    <col min="6665" max="6912" width="11.42578125" style="65"/>
    <col min="6913" max="6913" width="4.42578125" style="65" customWidth="1"/>
    <col min="6914" max="6914" width="67.5703125" style="65" bestFit="1" customWidth="1"/>
    <col min="6915" max="6915" width="7.7109375" style="65" customWidth="1"/>
    <col min="6916" max="6916" width="8.42578125" style="65" bestFit="1" customWidth="1"/>
    <col min="6917" max="6917" width="0.85546875" style="65" customWidth="1"/>
    <col min="6918" max="6918" width="7.7109375" style="65" customWidth="1"/>
    <col min="6919" max="6919" width="8.5703125" style="65" customWidth="1"/>
    <col min="6920" max="6920" width="2.85546875" style="65" customWidth="1"/>
    <col min="6921" max="7168" width="11.42578125" style="65"/>
    <col min="7169" max="7169" width="4.42578125" style="65" customWidth="1"/>
    <col min="7170" max="7170" width="67.5703125" style="65" bestFit="1" customWidth="1"/>
    <col min="7171" max="7171" width="7.7109375" style="65" customWidth="1"/>
    <col min="7172" max="7172" width="8.42578125" style="65" bestFit="1" customWidth="1"/>
    <col min="7173" max="7173" width="0.85546875" style="65" customWidth="1"/>
    <col min="7174" max="7174" width="7.7109375" style="65" customWidth="1"/>
    <col min="7175" max="7175" width="8.5703125" style="65" customWidth="1"/>
    <col min="7176" max="7176" width="2.85546875" style="65" customWidth="1"/>
    <col min="7177" max="7424" width="11.42578125" style="65"/>
    <col min="7425" max="7425" width="4.42578125" style="65" customWidth="1"/>
    <col min="7426" max="7426" width="67.5703125" style="65" bestFit="1" customWidth="1"/>
    <col min="7427" max="7427" width="7.7109375" style="65" customWidth="1"/>
    <col min="7428" max="7428" width="8.42578125" style="65" bestFit="1" customWidth="1"/>
    <col min="7429" max="7429" width="0.85546875" style="65" customWidth="1"/>
    <col min="7430" max="7430" width="7.7109375" style="65" customWidth="1"/>
    <col min="7431" max="7431" width="8.5703125" style="65" customWidth="1"/>
    <col min="7432" max="7432" width="2.85546875" style="65" customWidth="1"/>
    <col min="7433" max="7680" width="11.42578125" style="65"/>
    <col min="7681" max="7681" width="4.42578125" style="65" customWidth="1"/>
    <col min="7682" max="7682" width="67.5703125" style="65" bestFit="1" customWidth="1"/>
    <col min="7683" max="7683" width="7.7109375" style="65" customWidth="1"/>
    <col min="7684" max="7684" width="8.42578125" style="65" bestFit="1" customWidth="1"/>
    <col min="7685" max="7685" width="0.85546875" style="65" customWidth="1"/>
    <col min="7686" max="7686" width="7.7109375" style="65" customWidth="1"/>
    <col min="7687" max="7687" width="8.5703125" style="65" customWidth="1"/>
    <col min="7688" max="7688" width="2.85546875" style="65" customWidth="1"/>
    <col min="7689" max="7936" width="11.42578125" style="65"/>
    <col min="7937" max="7937" width="4.42578125" style="65" customWidth="1"/>
    <col min="7938" max="7938" width="67.5703125" style="65" bestFit="1" customWidth="1"/>
    <col min="7939" max="7939" width="7.7109375" style="65" customWidth="1"/>
    <col min="7940" max="7940" width="8.42578125" style="65" bestFit="1" customWidth="1"/>
    <col min="7941" max="7941" width="0.85546875" style="65" customWidth="1"/>
    <col min="7942" max="7942" width="7.7109375" style="65" customWidth="1"/>
    <col min="7943" max="7943" width="8.5703125" style="65" customWidth="1"/>
    <col min="7944" max="7944" width="2.85546875" style="65" customWidth="1"/>
    <col min="7945" max="8192" width="11.42578125" style="65"/>
    <col min="8193" max="8193" width="4.42578125" style="65" customWidth="1"/>
    <col min="8194" max="8194" width="67.5703125" style="65" bestFit="1" customWidth="1"/>
    <col min="8195" max="8195" width="7.7109375" style="65" customWidth="1"/>
    <col min="8196" max="8196" width="8.42578125" style="65" bestFit="1" customWidth="1"/>
    <col min="8197" max="8197" width="0.85546875" style="65" customWidth="1"/>
    <col min="8198" max="8198" width="7.7109375" style="65" customWidth="1"/>
    <col min="8199" max="8199" width="8.5703125" style="65" customWidth="1"/>
    <col min="8200" max="8200" width="2.85546875" style="65" customWidth="1"/>
    <col min="8201" max="8448" width="11.42578125" style="65"/>
    <col min="8449" max="8449" width="4.42578125" style="65" customWidth="1"/>
    <col min="8450" max="8450" width="67.5703125" style="65" bestFit="1" customWidth="1"/>
    <col min="8451" max="8451" width="7.7109375" style="65" customWidth="1"/>
    <col min="8452" max="8452" width="8.42578125" style="65" bestFit="1" customWidth="1"/>
    <col min="8453" max="8453" width="0.85546875" style="65" customWidth="1"/>
    <col min="8454" max="8454" width="7.7109375" style="65" customWidth="1"/>
    <col min="8455" max="8455" width="8.5703125" style="65" customWidth="1"/>
    <col min="8456" max="8456" width="2.85546875" style="65" customWidth="1"/>
    <col min="8457" max="8704" width="11.42578125" style="65"/>
    <col min="8705" max="8705" width="4.42578125" style="65" customWidth="1"/>
    <col min="8706" max="8706" width="67.5703125" style="65" bestFit="1" customWidth="1"/>
    <col min="8707" max="8707" width="7.7109375" style="65" customWidth="1"/>
    <col min="8708" max="8708" width="8.42578125" style="65" bestFit="1" customWidth="1"/>
    <col min="8709" max="8709" width="0.85546875" style="65" customWidth="1"/>
    <col min="8710" max="8710" width="7.7109375" style="65" customWidth="1"/>
    <col min="8711" max="8711" width="8.5703125" style="65" customWidth="1"/>
    <col min="8712" max="8712" width="2.85546875" style="65" customWidth="1"/>
    <col min="8713" max="8960" width="11.42578125" style="65"/>
    <col min="8961" max="8961" width="4.42578125" style="65" customWidth="1"/>
    <col min="8962" max="8962" width="67.5703125" style="65" bestFit="1" customWidth="1"/>
    <col min="8963" max="8963" width="7.7109375" style="65" customWidth="1"/>
    <col min="8964" max="8964" width="8.42578125" style="65" bestFit="1" customWidth="1"/>
    <col min="8965" max="8965" width="0.85546875" style="65" customWidth="1"/>
    <col min="8966" max="8966" width="7.7109375" style="65" customWidth="1"/>
    <col min="8967" max="8967" width="8.5703125" style="65" customWidth="1"/>
    <col min="8968" max="8968" width="2.85546875" style="65" customWidth="1"/>
    <col min="8969" max="9216" width="11.42578125" style="65"/>
    <col min="9217" max="9217" width="4.42578125" style="65" customWidth="1"/>
    <col min="9218" max="9218" width="67.5703125" style="65" bestFit="1" customWidth="1"/>
    <col min="9219" max="9219" width="7.7109375" style="65" customWidth="1"/>
    <col min="9220" max="9220" width="8.42578125" style="65" bestFit="1" customWidth="1"/>
    <col min="9221" max="9221" width="0.85546875" style="65" customWidth="1"/>
    <col min="9222" max="9222" width="7.7109375" style="65" customWidth="1"/>
    <col min="9223" max="9223" width="8.5703125" style="65" customWidth="1"/>
    <col min="9224" max="9224" width="2.85546875" style="65" customWidth="1"/>
    <col min="9225" max="9472" width="11.42578125" style="65"/>
    <col min="9473" max="9473" width="4.42578125" style="65" customWidth="1"/>
    <col min="9474" max="9474" width="67.5703125" style="65" bestFit="1" customWidth="1"/>
    <col min="9475" max="9475" width="7.7109375" style="65" customWidth="1"/>
    <col min="9476" max="9476" width="8.42578125" style="65" bestFit="1" customWidth="1"/>
    <col min="9477" max="9477" width="0.85546875" style="65" customWidth="1"/>
    <col min="9478" max="9478" width="7.7109375" style="65" customWidth="1"/>
    <col min="9479" max="9479" width="8.5703125" style="65" customWidth="1"/>
    <col min="9480" max="9480" width="2.85546875" style="65" customWidth="1"/>
    <col min="9481" max="9728" width="11.42578125" style="65"/>
    <col min="9729" max="9729" width="4.42578125" style="65" customWidth="1"/>
    <col min="9730" max="9730" width="67.5703125" style="65" bestFit="1" customWidth="1"/>
    <col min="9731" max="9731" width="7.7109375" style="65" customWidth="1"/>
    <col min="9732" max="9732" width="8.42578125" style="65" bestFit="1" customWidth="1"/>
    <col min="9733" max="9733" width="0.85546875" style="65" customWidth="1"/>
    <col min="9734" max="9734" width="7.7109375" style="65" customWidth="1"/>
    <col min="9735" max="9735" width="8.5703125" style="65" customWidth="1"/>
    <col min="9736" max="9736" width="2.85546875" style="65" customWidth="1"/>
    <col min="9737" max="9984" width="11.42578125" style="65"/>
    <col min="9985" max="9985" width="4.42578125" style="65" customWidth="1"/>
    <col min="9986" max="9986" width="67.5703125" style="65" bestFit="1" customWidth="1"/>
    <col min="9987" max="9987" width="7.7109375" style="65" customWidth="1"/>
    <col min="9988" max="9988" width="8.42578125" style="65" bestFit="1" customWidth="1"/>
    <col min="9989" max="9989" width="0.85546875" style="65" customWidth="1"/>
    <col min="9990" max="9990" width="7.7109375" style="65" customWidth="1"/>
    <col min="9991" max="9991" width="8.5703125" style="65" customWidth="1"/>
    <col min="9992" max="9992" width="2.85546875" style="65" customWidth="1"/>
    <col min="9993" max="10240" width="11.42578125" style="65"/>
    <col min="10241" max="10241" width="4.42578125" style="65" customWidth="1"/>
    <col min="10242" max="10242" width="67.5703125" style="65" bestFit="1" customWidth="1"/>
    <col min="10243" max="10243" width="7.7109375" style="65" customWidth="1"/>
    <col min="10244" max="10244" width="8.42578125" style="65" bestFit="1" customWidth="1"/>
    <col min="10245" max="10245" width="0.85546875" style="65" customWidth="1"/>
    <col min="10246" max="10246" width="7.7109375" style="65" customWidth="1"/>
    <col min="10247" max="10247" width="8.5703125" style="65" customWidth="1"/>
    <col min="10248" max="10248" width="2.85546875" style="65" customWidth="1"/>
    <col min="10249" max="10496" width="11.42578125" style="65"/>
    <col min="10497" max="10497" width="4.42578125" style="65" customWidth="1"/>
    <col min="10498" max="10498" width="67.5703125" style="65" bestFit="1" customWidth="1"/>
    <col min="10499" max="10499" width="7.7109375" style="65" customWidth="1"/>
    <col min="10500" max="10500" width="8.42578125" style="65" bestFit="1" customWidth="1"/>
    <col min="10501" max="10501" width="0.85546875" style="65" customWidth="1"/>
    <col min="10502" max="10502" width="7.7109375" style="65" customWidth="1"/>
    <col min="10503" max="10503" width="8.5703125" style="65" customWidth="1"/>
    <col min="10504" max="10504" width="2.85546875" style="65" customWidth="1"/>
    <col min="10505" max="10752" width="11.42578125" style="65"/>
    <col min="10753" max="10753" width="4.42578125" style="65" customWidth="1"/>
    <col min="10754" max="10754" width="67.5703125" style="65" bestFit="1" customWidth="1"/>
    <col min="10755" max="10755" width="7.7109375" style="65" customWidth="1"/>
    <col min="10756" max="10756" width="8.42578125" style="65" bestFit="1" customWidth="1"/>
    <col min="10757" max="10757" width="0.85546875" style="65" customWidth="1"/>
    <col min="10758" max="10758" width="7.7109375" style="65" customWidth="1"/>
    <col min="10759" max="10759" width="8.5703125" style="65" customWidth="1"/>
    <col min="10760" max="10760" width="2.85546875" style="65" customWidth="1"/>
    <col min="10761" max="11008" width="11.42578125" style="65"/>
    <col min="11009" max="11009" width="4.42578125" style="65" customWidth="1"/>
    <col min="11010" max="11010" width="67.5703125" style="65" bestFit="1" customWidth="1"/>
    <col min="11011" max="11011" width="7.7109375" style="65" customWidth="1"/>
    <col min="11012" max="11012" width="8.42578125" style="65" bestFit="1" customWidth="1"/>
    <col min="11013" max="11013" width="0.85546875" style="65" customWidth="1"/>
    <col min="11014" max="11014" width="7.7109375" style="65" customWidth="1"/>
    <col min="11015" max="11015" width="8.5703125" style="65" customWidth="1"/>
    <col min="11016" max="11016" width="2.85546875" style="65" customWidth="1"/>
    <col min="11017" max="11264" width="11.42578125" style="65"/>
    <col min="11265" max="11265" width="4.42578125" style="65" customWidth="1"/>
    <col min="11266" max="11266" width="67.5703125" style="65" bestFit="1" customWidth="1"/>
    <col min="11267" max="11267" width="7.7109375" style="65" customWidth="1"/>
    <col min="11268" max="11268" width="8.42578125" style="65" bestFit="1" customWidth="1"/>
    <col min="11269" max="11269" width="0.85546875" style="65" customWidth="1"/>
    <col min="11270" max="11270" width="7.7109375" style="65" customWidth="1"/>
    <col min="11271" max="11271" width="8.5703125" style="65" customWidth="1"/>
    <col min="11272" max="11272" width="2.85546875" style="65" customWidth="1"/>
    <col min="11273" max="11520" width="11.42578125" style="65"/>
    <col min="11521" max="11521" width="4.42578125" style="65" customWidth="1"/>
    <col min="11522" max="11522" width="67.5703125" style="65" bestFit="1" customWidth="1"/>
    <col min="11523" max="11523" width="7.7109375" style="65" customWidth="1"/>
    <col min="11524" max="11524" width="8.42578125" style="65" bestFit="1" customWidth="1"/>
    <col min="11525" max="11525" width="0.85546875" style="65" customWidth="1"/>
    <col min="11526" max="11526" width="7.7109375" style="65" customWidth="1"/>
    <col min="11527" max="11527" width="8.5703125" style="65" customWidth="1"/>
    <col min="11528" max="11528" width="2.85546875" style="65" customWidth="1"/>
    <col min="11529" max="11776" width="11.42578125" style="65"/>
    <col min="11777" max="11777" width="4.42578125" style="65" customWidth="1"/>
    <col min="11778" max="11778" width="67.5703125" style="65" bestFit="1" customWidth="1"/>
    <col min="11779" max="11779" width="7.7109375" style="65" customWidth="1"/>
    <col min="11780" max="11780" width="8.42578125" style="65" bestFit="1" customWidth="1"/>
    <col min="11781" max="11781" width="0.85546875" style="65" customWidth="1"/>
    <col min="11782" max="11782" width="7.7109375" style="65" customWidth="1"/>
    <col min="11783" max="11783" width="8.5703125" style="65" customWidth="1"/>
    <col min="11784" max="11784" width="2.85546875" style="65" customWidth="1"/>
    <col min="11785" max="12032" width="11.42578125" style="65"/>
    <col min="12033" max="12033" width="4.42578125" style="65" customWidth="1"/>
    <col min="12034" max="12034" width="67.5703125" style="65" bestFit="1" customWidth="1"/>
    <col min="12035" max="12035" width="7.7109375" style="65" customWidth="1"/>
    <col min="12036" max="12036" width="8.42578125" style="65" bestFit="1" customWidth="1"/>
    <col min="12037" max="12037" width="0.85546875" style="65" customWidth="1"/>
    <col min="12038" max="12038" width="7.7109375" style="65" customWidth="1"/>
    <col min="12039" max="12039" width="8.5703125" style="65" customWidth="1"/>
    <col min="12040" max="12040" width="2.85546875" style="65" customWidth="1"/>
    <col min="12041" max="12288" width="11.42578125" style="65"/>
    <col min="12289" max="12289" width="4.42578125" style="65" customWidth="1"/>
    <col min="12290" max="12290" width="67.5703125" style="65" bestFit="1" customWidth="1"/>
    <col min="12291" max="12291" width="7.7109375" style="65" customWidth="1"/>
    <col min="12292" max="12292" width="8.42578125" style="65" bestFit="1" customWidth="1"/>
    <col min="12293" max="12293" width="0.85546875" style="65" customWidth="1"/>
    <col min="12294" max="12294" width="7.7109375" style="65" customWidth="1"/>
    <col min="12295" max="12295" width="8.5703125" style="65" customWidth="1"/>
    <col min="12296" max="12296" width="2.85546875" style="65" customWidth="1"/>
    <col min="12297" max="12544" width="11.42578125" style="65"/>
    <col min="12545" max="12545" width="4.42578125" style="65" customWidth="1"/>
    <col min="12546" max="12546" width="67.5703125" style="65" bestFit="1" customWidth="1"/>
    <col min="12547" max="12547" width="7.7109375" style="65" customWidth="1"/>
    <col min="12548" max="12548" width="8.42578125" style="65" bestFit="1" customWidth="1"/>
    <col min="12549" max="12549" width="0.85546875" style="65" customWidth="1"/>
    <col min="12550" max="12550" width="7.7109375" style="65" customWidth="1"/>
    <col min="12551" max="12551" width="8.5703125" style="65" customWidth="1"/>
    <col min="12552" max="12552" width="2.85546875" style="65" customWidth="1"/>
    <col min="12553" max="12800" width="11.42578125" style="65"/>
    <col min="12801" max="12801" width="4.42578125" style="65" customWidth="1"/>
    <col min="12802" max="12802" width="67.5703125" style="65" bestFit="1" customWidth="1"/>
    <col min="12803" max="12803" width="7.7109375" style="65" customWidth="1"/>
    <col min="12804" max="12804" width="8.42578125" style="65" bestFit="1" customWidth="1"/>
    <col min="12805" max="12805" width="0.85546875" style="65" customWidth="1"/>
    <col min="12806" max="12806" width="7.7109375" style="65" customWidth="1"/>
    <col min="12807" max="12807" width="8.5703125" style="65" customWidth="1"/>
    <col min="12808" max="12808" width="2.85546875" style="65" customWidth="1"/>
    <col min="12809" max="13056" width="11.42578125" style="65"/>
    <col min="13057" max="13057" width="4.42578125" style="65" customWidth="1"/>
    <col min="13058" max="13058" width="67.5703125" style="65" bestFit="1" customWidth="1"/>
    <col min="13059" max="13059" width="7.7109375" style="65" customWidth="1"/>
    <col min="13060" max="13060" width="8.42578125" style="65" bestFit="1" customWidth="1"/>
    <col min="13061" max="13061" width="0.85546875" style="65" customWidth="1"/>
    <col min="13062" max="13062" width="7.7109375" style="65" customWidth="1"/>
    <col min="13063" max="13063" width="8.5703125" style="65" customWidth="1"/>
    <col min="13064" max="13064" width="2.85546875" style="65" customWidth="1"/>
    <col min="13065" max="13312" width="11.42578125" style="65"/>
    <col min="13313" max="13313" width="4.42578125" style="65" customWidth="1"/>
    <col min="13314" max="13314" width="67.5703125" style="65" bestFit="1" customWidth="1"/>
    <col min="13315" max="13315" width="7.7109375" style="65" customWidth="1"/>
    <col min="13316" max="13316" width="8.42578125" style="65" bestFit="1" customWidth="1"/>
    <col min="13317" max="13317" width="0.85546875" style="65" customWidth="1"/>
    <col min="13318" max="13318" width="7.7109375" style="65" customWidth="1"/>
    <col min="13319" max="13319" width="8.5703125" style="65" customWidth="1"/>
    <col min="13320" max="13320" width="2.85546875" style="65" customWidth="1"/>
    <col min="13321" max="13568" width="11.42578125" style="65"/>
    <col min="13569" max="13569" width="4.42578125" style="65" customWidth="1"/>
    <col min="13570" max="13570" width="67.5703125" style="65" bestFit="1" customWidth="1"/>
    <col min="13571" max="13571" width="7.7109375" style="65" customWidth="1"/>
    <col min="13572" max="13572" width="8.42578125" style="65" bestFit="1" customWidth="1"/>
    <col min="13573" max="13573" width="0.85546875" style="65" customWidth="1"/>
    <col min="13574" max="13574" width="7.7109375" style="65" customWidth="1"/>
    <col min="13575" max="13575" width="8.5703125" style="65" customWidth="1"/>
    <col min="13576" max="13576" width="2.85546875" style="65" customWidth="1"/>
    <col min="13577" max="13824" width="11.42578125" style="65"/>
    <col min="13825" max="13825" width="4.42578125" style="65" customWidth="1"/>
    <col min="13826" max="13826" width="67.5703125" style="65" bestFit="1" customWidth="1"/>
    <col min="13827" max="13827" width="7.7109375" style="65" customWidth="1"/>
    <col min="13828" max="13828" width="8.42578125" style="65" bestFit="1" customWidth="1"/>
    <col min="13829" max="13829" width="0.85546875" style="65" customWidth="1"/>
    <col min="13830" max="13830" width="7.7109375" style="65" customWidth="1"/>
    <col min="13831" max="13831" width="8.5703125" style="65" customWidth="1"/>
    <col min="13832" max="13832" width="2.85546875" style="65" customWidth="1"/>
    <col min="13833" max="14080" width="11.42578125" style="65"/>
    <col min="14081" max="14081" width="4.42578125" style="65" customWidth="1"/>
    <col min="14082" max="14082" width="67.5703125" style="65" bestFit="1" customWidth="1"/>
    <col min="14083" max="14083" width="7.7109375" style="65" customWidth="1"/>
    <col min="14084" max="14084" width="8.42578125" style="65" bestFit="1" customWidth="1"/>
    <col min="14085" max="14085" width="0.85546875" style="65" customWidth="1"/>
    <col min="14086" max="14086" width="7.7109375" style="65" customWidth="1"/>
    <col min="14087" max="14087" width="8.5703125" style="65" customWidth="1"/>
    <col min="14088" max="14088" width="2.85546875" style="65" customWidth="1"/>
    <col min="14089" max="14336" width="11.42578125" style="65"/>
    <col min="14337" max="14337" width="4.42578125" style="65" customWidth="1"/>
    <col min="14338" max="14338" width="67.5703125" style="65" bestFit="1" customWidth="1"/>
    <col min="14339" max="14339" width="7.7109375" style="65" customWidth="1"/>
    <col min="14340" max="14340" width="8.42578125" style="65" bestFit="1" customWidth="1"/>
    <col min="14341" max="14341" width="0.85546875" style="65" customWidth="1"/>
    <col min="14342" max="14342" width="7.7109375" style="65" customWidth="1"/>
    <col min="14343" max="14343" width="8.5703125" style="65" customWidth="1"/>
    <col min="14344" max="14344" width="2.85546875" style="65" customWidth="1"/>
    <col min="14345" max="14592" width="11.42578125" style="65"/>
    <col min="14593" max="14593" width="4.42578125" style="65" customWidth="1"/>
    <col min="14594" max="14594" width="67.5703125" style="65" bestFit="1" customWidth="1"/>
    <col min="14595" max="14595" width="7.7109375" style="65" customWidth="1"/>
    <col min="14596" max="14596" width="8.42578125" style="65" bestFit="1" customWidth="1"/>
    <col min="14597" max="14597" width="0.85546875" style="65" customWidth="1"/>
    <col min="14598" max="14598" width="7.7109375" style="65" customWidth="1"/>
    <col min="14599" max="14599" width="8.5703125" style="65" customWidth="1"/>
    <col min="14600" max="14600" width="2.85546875" style="65" customWidth="1"/>
    <col min="14601" max="14848" width="11.42578125" style="65"/>
    <col min="14849" max="14849" width="4.42578125" style="65" customWidth="1"/>
    <col min="14850" max="14850" width="67.5703125" style="65" bestFit="1" customWidth="1"/>
    <col min="14851" max="14851" width="7.7109375" style="65" customWidth="1"/>
    <col min="14852" max="14852" width="8.42578125" style="65" bestFit="1" customWidth="1"/>
    <col min="14853" max="14853" width="0.85546875" style="65" customWidth="1"/>
    <col min="14854" max="14854" width="7.7109375" style="65" customWidth="1"/>
    <col min="14855" max="14855" width="8.5703125" style="65" customWidth="1"/>
    <col min="14856" max="14856" width="2.85546875" style="65" customWidth="1"/>
    <col min="14857" max="15104" width="11.42578125" style="65"/>
    <col min="15105" max="15105" width="4.42578125" style="65" customWidth="1"/>
    <col min="15106" max="15106" width="67.5703125" style="65" bestFit="1" customWidth="1"/>
    <col min="15107" max="15107" width="7.7109375" style="65" customWidth="1"/>
    <col min="15108" max="15108" width="8.42578125" style="65" bestFit="1" customWidth="1"/>
    <col min="15109" max="15109" width="0.85546875" style="65" customWidth="1"/>
    <col min="15110" max="15110" width="7.7109375" style="65" customWidth="1"/>
    <col min="15111" max="15111" width="8.5703125" style="65" customWidth="1"/>
    <col min="15112" max="15112" width="2.85546875" style="65" customWidth="1"/>
    <col min="15113" max="15360" width="11.42578125" style="65"/>
    <col min="15361" max="15361" width="4.42578125" style="65" customWidth="1"/>
    <col min="15362" max="15362" width="67.5703125" style="65" bestFit="1" customWidth="1"/>
    <col min="15363" max="15363" width="7.7109375" style="65" customWidth="1"/>
    <col min="15364" max="15364" width="8.42578125" style="65" bestFit="1" customWidth="1"/>
    <col min="15365" max="15365" width="0.85546875" style="65" customWidth="1"/>
    <col min="15366" max="15366" width="7.7109375" style="65" customWidth="1"/>
    <col min="15367" max="15367" width="8.5703125" style="65" customWidth="1"/>
    <col min="15368" max="15368" width="2.85546875" style="65" customWidth="1"/>
    <col min="15369" max="15616" width="11.42578125" style="65"/>
    <col min="15617" max="15617" width="4.42578125" style="65" customWidth="1"/>
    <col min="15618" max="15618" width="67.5703125" style="65" bestFit="1" customWidth="1"/>
    <col min="15619" max="15619" width="7.7109375" style="65" customWidth="1"/>
    <col min="15620" max="15620" width="8.42578125" style="65" bestFit="1" customWidth="1"/>
    <col min="15621" max="15621" width="0.85546875" style="65" customWidth="1"/>
    <col min="15622" max="15622" width="7.7109375" style="65" customWidth="1"/>
    <col min="15623" max="15623" width="8.5703125" style="65" customWidth="1"/>
    <col min="15624" max="15624" width="2.85546875" style="65" customWidth="1"/>
    <col min="15625" max="15872" width="11.42578125" style="65"/>
    <col min="15873" max="15873" width="4.42578125" style="65" customWidth="1"/>
    <col min="15874" max="15874" width="67.5703125" style="65" bestFit="1" customWidth="1"/>
    <col min="15875" max="15875" width="7.7109375" style="65" customWidth="1"/>
    <col min="15876" max="15876" width="8.42578125" style="65" bestFit="1" customWidth="1"/>
    <col min="15877" max="15877" width="0.85546875" style="65" customWidth="1"/>
    <col min="15878" max="15878" width="7.7109375" style="65" customWidth="1"/>
    <col min="15879" max="15879" width="8.5703125" style="65" customWidth="1"/>
    <col min="15880" max="15880" width="2.85546875" style="65" customWidth="1"/>
    <col min="15881" max="16128" width="11.42578125" style="65"/>
    <col min="16129" max="16129" width="4.42578125" style="65" customWidth="1"/>
    <col min="16130" max="16130" width="67.5703125" style="65" bestFit="1" customWidth="1"/>
    <col min="16131" max="16131" width="7.7109375" style="65" customWidth="1"/>
    <col min="16132" max="16132" width="8.42578125" style="65" bestFit="1" customWidth="1"/>
    <col min="16133" max="16133" width="0.85546875" style="65" customWidth="1"/>
    <col min="16134" max="16134" width="7.7109375" style="65" customWidth="1"/>
    <col min="16135" max="16135" width="8.5703125" style="65" customWidth="1"/>
    <col min="16136" max="16136" width="2.85546875" style="65" customWidth="1"/>
    <col min="16137" max="16384" width="11.42578125" style="65"/>
  </cols>
  <sheetData>
    <row r="1" spans="2:14">
      <c r="B1" s="1381"/>
      <c r="C1" s="236"/>
      <c r="D1" s="236"/>
      <c r="E1" s="1381"/>
      <c r="F1" s="236"/>
      <c r="G1" s="236"/>
    </row>
    <row r="2" spans="2:14" ht="11.25" customHeight="1">
      <c r="B2" s="1813" t="s">
        <v>775</v>
      </c>
      <c r="C2" s="1813"/>
      <c r="D2" s="1813"/>
      <c r="E2" s="1813"/>
      <c r="F2" s="1813"/>
      <c r="G2" s="1813"/>
    </row>
    <row r="3" spans="2:14" ht="11.25" customHeight="1">
      <c r="B3" s="1886">
        <v>2015</v>
      </c>
      <c r="C3" s="1886"/>
      <c r="D3" s="1886"/>
      <c r="E3" s="1886"/>
      <c r="F3" s="1886"/>
      <c r="G3" s="1886"/>
    </row>
    <row r="4" spans="2:14" ht="11.25" customHeight="1" thickBot="1">
      <c r="B4" s="1680"/>
      <c r="C4" s="1681"/>
      <c r="D4" s="1682"/>
      <c r="E4" s="1683"/>
      <c r="F4" s="1681"/>
      <c r="G4" s="1681"/>
    </row>
    <row r="5" spans="2:14" ht="10.5" customHeight="1">
      <c r="B5" s="1684"/>
      <c r="C5" s="1685"/>
      <c r="D5" s="1686"/>
      <c r="E5" s="1687"/>
      <c r="F5" s="1685"/>
      <c r="G5" s="1688"/>
    </row>
    <row r="6" spans="2:14" ht="10.5" customHeight="1">
      <c r="B6" s="1689" t="s">
        <v>776</v>
      </c>
      <c r="C6" s="2074" t="s">
        <v>751</v>
      </c>
      <c r="D6" s="2074"/>
      <c r="E6" s="1690"/>
      <c r="F6" s="2074" t="s">
        <v>777</v>
      </c>
      <c r="G6" s="2075"/>
      <c r="H6" s="82"/>
    </row>
    <row r="7" spans="2:14">
      <c r="B7" s="558"/>
      <c r="C7" s="1122"/>
      <c r="D7" s="1691"/>
      <c r="E7" s="1692"/>
      <c r="F7" s="1122"/>
      <c r="G7" s="1693"/>
      <c r="H7" s="506"/>
    </row>
    <row r="8" spans="2:14" s="586" customFormat="1" ht="12" customHeight="1">
      <c r="B8" s="106" t="s">
        <v>778</v>
      </c>
      <c r="C8" s="2076"/>
      <c r="D8" s="2076"/>
      <c r="E8" s="2076"/>
      <c r="F8" s="2077">
        <v>1443010.5</v>
      </c>
      <c r="G8" s="2078"/>
      <c r="H8" s="578"/>
      <c r="I8" s="506"/>
    </row>
    <row r="9" spans="2:14" ht="12" customHeight="1">
      <c r="B9" s="111" t="s">
        <v>779</v>
      </c>
      <c r="C9" s="2063"/>
      <c r="D9" s="2063"/>
      <c r="E9" s="2063"/>
      <c r="F9" s="2064">
        <v>986558.03</v>
      </c>
      <c r="G9" s="2065"/>
      <c r="H9" s="578"/>
      <c r="I9" s="506"/>
    </row>
    <row r="10" spans="2:14" ht="12" customHeight="1">
      <c r="B10" s="110" t="s">
        <v>780</v>
      </c>
      <c r="C10" s="2063"/>
      <c r="D10" s="2063"/>
      <c r="E10" s="2063"/>
      <c r="F10" s="2064">
        <v>71060.5</v>
      </c>
      <c r="G10" s="2065"/>
      <c r="H10" s="578"/>
      <c r="I10" s="506"/>
    </row>
    <row r="11" spans="2:14" s="579" customFormat="1">
      <c r="B11" s="110" t="s">
        <v>781</v>
      </c>
      <c r="C11" s="2063"/>
      <c r="D11" s="2063"/>
      <c r="E11" s="2063"/>
      <c r="F11" s="2064">
        <v>91780.66</v>
      </c>
      <c r="G11" s="2065"/>
      <c r="H11" s="578"/>
      <c r="J11" s="65"/>
      <c r="K11" s="578"/>
      <c r="L11" s="578"/>
      <c r="M11" s="578"/>
    </row>
    <row r="12" spans="2:14" ht="12" customHeight="1">
      <c r="B12" s="111" t="s">
        <v>782</v>
      </c>
      <c r="C12" s="2063"/>
      <c r="D12" s="2063"/>
      <c r="E12" s="2063"/>
      <c r="F12" s="2064">
        <v>155688</v>
      </c>
      <c r="G12" s="2065"/>
      <c r="H12" s="578"/>
      <c r="I12" s="506"/>
    </row>
    <row r="13" spans="2:14" ht="12" customHeight="1">
      <c r="B13" s="111" t="s">
        <v>783</v>
      </c>
      <c r="C13" s="2064">
        <v>645200</v>
      </c>
      <c r="D13" s="2064"/>
      <c r="E13" s="1694"/>
      <c r="F13" s="2064">
        <v>673936</v>
      </c>
      <c r="G13" s="2065"/>
      <c r="H13" s="506"/>
      <c r="I13" s="506"/>
      <c r="K13" s="484"/>
      <c r="L13" s="484"/>
      <c r="M13" s="484"/>
    </row>
    <row r="14" spans="2:14" ht="12" customHeight="1">
      <c r="B14" s="111" t="s">
        <v>784</v>
      </c>
      <c r="C14" s="2063"/>
      <c r="D14" s="2063"/>
      <c r="E14" s="2063"/>
      <c r="F14" s="2064">
        <v>1059569</v>
      </c>
      <c r="G14" s="2065"/>
      <c r="H14" s="506"/>
      <c r="I14" s="506"/>
      <c r="K14" s="484"/>
      <c r="L14" s="484"/>
      <c r="M14" s="484"/>
    </row>
    <row r="15" spans="2:14" ht="11.25" customHeight="1">
      <c r="B15" s="111" t="s">
        <v>785</v>
      </c>
      <c r="C15" s="2063"/>
      <c r="D15" s="2063"/>
      <c r="E15" s="2063"/>
      <c r="F15" s="2064">
        <v>690000</v>
      </c>
      <c r="G15" s="2065"/>
      <c r="H15" s="506"/>
      <c r="I15" s="506"/>
      <c r="J15" s="405"/>
      <c r="K15" s="484"/>
      <c r="L15" s="484"/>
      <c r="M15" s="1695"/>
      <c r="N15" s="405"/>
    </row>
    <row r="16" spans="2:14" ht="12" customHeight="1">
      <c r="B16" s="111" t="s">
        <v>786</v>
      </c>
      <c r="C16" s="2063"/>
      <c r="D16" s="2063"/>
      <c r="E16" s="2063"/>
      <c r="F16" s="2064">
        <v>1280575.06</v>
      </c>
      <c r="G16" s="2065"/>
      <c r="H16" s="506"/>
      <c r="I16" s="506"/>
      <c r="K16" s="1696"/>
      <c r="L16" s="1696"/>
      <c r="M16" s="1696"/>
    </row>
    <row r="17" spans="2:7" ht="12" customHeight="1">
      <c r="B17" s="110" t="s">
        <v>787</v>
      </c>
      <c r="C17" s="2063"/>
      <c r="D17" s="2063"/>
      <c r="E17" s="2063"/>
      <c r="F17" s="2064">
        <v>14162697.289999999</v>
      </c>
      <c r="G17" s="2065"/>
    </row>
    <row r="18" spans="2:7" ht="12" customHeight="1">
      <c r="B18" s="110" t="s">
        <v>788</v>
      </c>
      <c r="C18" s="2063"/>
      <c r="D18" s="2063"/>
      <c r="E18" s="2063"/>
      <c r="F18" s="2064">
        <v>326000</v>
      </c>
      <c r="G18" s="2065"/>
    </row>
    <row r="19" spans="2:7" ht="12" customHeight="1">
      <c r="B19" s="110" t="s">
        <v>789</v>
      </c>
      <c r="C19" s="2063"/>
      <c r="D19" s="2063"/>
      <c r="E19" s="2063"/>
      <c r="F19" s="2064">
        <v>250000</v>
      </c>
      <c r="G19" s="2065"/>
    </row>
    <row r="20" spans="2:7" ht="12" customHeight="1">
      <c r="B20" s="110" t="s">
        <v>790</v>
      </c>
      <c r="C20" s="2063"/>
      <c r="D20" s="2063"/>
      <c r="E20" s="2063"/>
      <c r="F20" s="2064">
        <v>82953.740000000005</v>
      </c>
      <c r="G20" s="2065"/>
    </row>
    <row r="21" spans="2:7" ht="14.1" customHeight="1">
      <c r="B21" s="110" t="s">
        <v>791</v>
      </c>
      <c r="C21" s="2063"/>
      <c r="D21" s="2063"/>
      <c r="E21" s="2063"/>
      <c r="F21" s="2064"/>
      <c r="G21" s="2065"/>
    </row>
    <row r="22" spans="2:7">
      <c r="B22" s="111" t="s">
        <v>792</v>
      </c>
      <c r="C22" s="2063"/>
      <c r="D22" s="2063"/>
      <c r="E22" s="2063"/>
      <c r="F22" s="2064">
        <v>1018710</v>
      </c>
      <c r="G22" s="2065"/>
    </row>
    <row r="23" spans="2:7">
      <c r="B23" s="111" t="s">
        <v>793</v>
      </c>
      <c r="C23" s="2063"/>
      <c r="D23" s="2063"/>
      <c r="E23" s="2063"/>
      <c r="F23" s="2064">
        <v>720636</v>
      </c>
      <c r="G23" s="2065"/>
    </row>
    <row r="24" spans="2:7">
      <c r="B24" s="111" t="s">
        <v>794</v>
      </c>
      <c r="C24" s="2063"/>
      <c r="D24" s="2063"/>
      <c r="E24" s="2063"/>
      <c r="F24" s="2064">
        <v>736429.12</v>
      </c>
      <c r="G24" s="2065"/>
    </row>
    <row r="25" spans="2:7">
      <c r="B25" s="110" t="s">
        <v>795</v>
      </c>
      <c r="C25" s="2063"/>
      <c r="D25" s="2063"/>
      <c r="E25" s="2063"/>
      <c r="F25" s="2064">
        <v>1969530</v>
      </c>
      <c r="G25" s="2065"/>
    </row>
    <row r="26" spans="2:7">
      <c r="B26" s="110" t="s">
        <v>796</v>
      </c>
      <c r="C26" s="2063"/>
      <c r="D26" s="2063"/>
      <c r="E26" s="2063"/>
      <c r="F26" s="2064">
        <v>480080</v>
      </c>
      <c r="G26" s="2065"/>
    </row>
    <row r="27" spans="2:7" s="71" customFormat="1">
      <c r="B27" s="110" t="s">
        <v>797</v>
      </c>
      <c r="C27" s="2063"/>
      <c r="D27" s="2063"/>
      <c r="E27" s="2063"/>
      <c r="F27" s="2064">
        <v>19850</v>
      </c>
      <c r="G27" s="2065"/>
    </row>
    <row r="28" spans="2:7">
      <c r="B28" s="110" t="s">
        <v>798</v>
      </c>
      <c r="C28" s="2063"/>
      <c r="D28" s="2063"/>
      <c r="E28" s="2063"/>
      <c r="F28" s="2064">
        <v>500000</v>
      </c>
      <c r="G28" s="2065"/>
    </row>
    <row r="29" spans="2:7">
      <c r="B29" s="110" t="s">
        <v>799</v>
      </c>
      <c r="C29" s="2063"/>
      <c r="D29" s="2063"/>
      <c r="E29" s="2063"/>
      <c r="F29" s="2064">
        <v>19506</v>
      </c>
      <c r="G29" s="2065"/>
    </row>
    <row r="30" spans="2:7">
      <c r="B30" s="110" t="s">
        <v>800</v>
      </c>
      <c r="C30" s="2063"/>
      <c r="D30" s="2063"/>
      <c r="E30" s="2063"/>
      <c r="F30" s="2064">
        <v>6774914.1200000001</v>
      </c>
      <c r="G30" s="2065"/>
    </row>
    <row r="31" spans="2:7" s="2" customFormat="1">
      <c r="B31" s="119" t="s">
        <v>801</v>
      </c>
      <c r="C31" s="2071"/>
      <c r="D31" s="2071"/>
      <c r="E31" s="2071"/>
      <c r="F31" s="2072">
        <v>523714.52</v>
      </c>
      <c r="G31" s="2073"/>
    </row>
    <row r="32" spans="2:7">
      <c r="B32" s="110" t="s">
        <v>802</v>
      </c>
      <c r="C32" s="2063"/>
      <c r="D32" s="2063"/>
      <c r="E32" s="2063"/>
      <c r="F32" s="2064">
        <v>576799</v>
      </c>
      <c r="G32" s="2065"/>
    </row>
    <row r="33" spans="2:7">
      <c r="B33" s="111" t="s">
        <v>803</v>
      </c>
      <c r="C33" s="2063"/>
      <c r="D33" s="2063"/>
      <c r="E33" s="2063"/>
      <c r="F33" s="2064">
        <v>282248</v>
      </c>
      <c r="G33" s="2065"/>
    </row>
    <row r="34" spans="2:7">
      <c r="B34" s="110" t="s">
        <v>804</v>
      </c>
      <c r="C34" s="2063"/>
      <c r="D34" s="2063"/>
      <c r="E34" s="2063"/>
      <c r="F34" s="2064">
        <v>12500000</v>
      </c>
      <c r="G34" s="2065"/>
    </row>
    <row r="35" spans="2:7">
      <c r="B35" s="110" t="s">
        <v>805</v>
      </c>
      <c r="C35" s="2063"/>
      <c r="D35" s="2063"/>
      <c r="E35" s="2063"/>
      <c r="F35" s="2064">
        <v>6556479</v>
      </c>
      <c r="G35" s="2065"/>
    </row>
    <row r="36" spans="2:7">
      <c r="B36" s="111" t="s">
        <v>806</v>
      </c>
      <c r="C36" s="2064">
        <v>799184</v>
      </c>
      <c r="D36" s="2064"/>
      <c r="E36" s="1694"/>
      <c r="F36" s="2064">
        <v>1383805.63</v>
      </c>
      <c r="G36" s="2065"/>
    </row>
    <row r="37" spans="2:7">
      <c r="B37" s="110" t="s">
        <v>807</v>
      </c>
      <c r="C37" s="2063"/>
      <c r="D37" s="2063"/>
      <c r="E37" s="2063"/>
      <c r="F37" s="2064">
        <v>670480.68999999994</v>
      </c>
      <c r="G37" s="2065"/>
    </row>
    <row r="38" spans="2:7">
      <c r="B38" s="111" t="s">
        <v>808</v>
      </c>
      <c r="C38" s="2063"/>
      <c r="D38" s="2063"/>
      <c r="E38" s="2063"/>
      <c r="F38" s="2064">
        <v>1310703</v>
      </c>
      <c r="G38" s="2065"/>
    </row>
    <row r="39" spans="2:7">
      <c r="B39" s="316" t="s">
        <v>809</v>
      </c>
      <c r="C39" s="2068">
        <v>276182.8</v>
      </c>
      <c r="D39" s="2068"/>
      <c r="E39" s="1697"/>
      <c r="F39" s="2069">
        <v>1588075.45</v>
      </c>
      <c r="G39" s="2070"/>
    </row>
    <row r="40" spans="2:7">
      <c r="B40" s="111" t="s">
        <v>810</v>
      </c>
      <c r="C40" s="2063"/>
      <c r="D40" s="2063"/>
      <c r="E40" s="2063"/>
      <c r="F40" s="2064">
        <v>1400000</v>
      </c>
      <c r="G40" s="2065"/>
    </row>
    <row r="41" spans="2:7">
      <c r="B41" s="111" t="s">
        <v>811</v>
      </c>
      <c r="C41" s="2063"/>
      <c r="D41" s="2063"/>
      <c r="E41" s="2063"/>
      <c r="F41" s="2064">
        <v>280000</v>
      </c>
      <c r="G41" s="2065"/>
    </row>
    <row r="42" spans="2:7">
      <c r="B42" s="111" t="s">
        <v>812</v>
      </c>
      <c r="C42" s="2063"/>
      <c r="D42" s="2063"/>
      <c r="E42" s="2063"/>
      <c r="F42" s="2064">
        <v>300000</v>
      </c>
      <c r="G42" s="2065"/>
    </row>
    <row r="43" spans="2:7">
      <c r="B43" s="111" t="s">
        <v>813</v>
      </c>
      <c r="C43" s="2063"/>
      <c r="D43" s="2063"/>
      <c r="E43" s="2063"/>
      <c r="F43" s="2064">
        <v>1100000</v>
      </c>
      <c r="G43" s="2065"/>
    </row>
    <row r="44" spans="2:7">
      <c r="B44" s="111" t="s">
        <v>814</v>
      </c>
      <c r="C44" s="2063"/>
      <c r="D44" s="2063"/>
      <c r="E44" s="2063"/>
      <c r="F44" s="2064">
        <v>400000</v>
      </c>
      <c r="G44" s="2065"/>
    </row>
    <row r="45" spans="2:7">
      <c r="B45" s="111" t="s">
        <v>815</v>
      </c>
      <c r="C45" s="2063"/>
      <c r="D45" s="2063"/>
      <c r="E45" s="2063"/>
      <c r="F45" s="2064">
        <v>400000</v>
      </c>
      <c r="G45" s="2065"/>
    </row>
    <row r="46" spans="2:7">
      <c r="B46" s="111" t="s">
        <v>816</v>
      </c>
      <c r="C46" s="2063"/>
      <c r="D46" s="2063"/>
      <c r="E46" s="2063"/>
      <c r="F46" s="2064">
        <v>469700</v>
      </c>
      <c r="G46" s="2065"/>
    </row>
    <row r="47" spans="2:7">
      <c r="B47" s="111" t="s">
        <v>817</v>
      </c>
      <c r="C47" s="2063"/>
      <c r="D47" s="2063"/>
      <c r="E47" s="2063"/>
      <c r="F47" s="2064">
        <v>800000</v>
      </c>
      <c r="G47" s="2065"/>
    </row>
    <row r="48" spans="2:7">
      <c r="B48" s="111" t="s">
        <v>818</v>
      </c>
      <c r="C48" s="2063"/>
      <c r="D48" s="2063"/>
      <c r="E48" s="2063"/>
      <c r="F48" s="2064">
        <v>3276081.85</v>
      </c>
      <c r="G48" s="2065"/>
    </row>
    <row r="49" spans="2:8">
      <c r="B49" s="111" t="s">
        <v>819</v>
      </c>
      <c r="C49" s="2063"/>
      <c r="D49" s="2063"/>
      <c r="E49" s="2063"/>
      <c r="F49" s="2064">
        <v>3805705</v>
      </c>
      <c r="G49" s="2065"/>
    </row>
    <row r="50" spans="2:8">
      <c r="B50" s="119" t="s">
        <v>820</v>
      </c>
      <c r="C50" s="2063"/>
      <c r="D50" s="2063"/>
      <c r="E50" s="2063"/>
      <c r="F50" s="2064">
        <v>106000</v>
      </c>
      <c r="G50" s="2065"/>
    </row>
    <row r="51" spans="2:8">
      <c r="B51" s="111" t="s">
        <v>821</v>
      </c>
      <c r="C51" s="2063"/>
      <c r="D51" s="2063"/>
      <c r="E51" s="2063"/>
      <c r="F51" s="2064">
        <v>3904000</v>
      </c>
      <c r="G51" s="2065"/>
    </row>
    <row r="52" spans="2:8">
      <c r="B52" s="111" t="s">
        <v>822</v>
      </c>
      <c r="C52" s="2063"/>
      <c r="D52" s="2063"/>
      <c r="E52" s="2063"/>
      <c r="F52" s="2064">
        <v>300000</v>
      </c>
      <c r="G52" s="2065"/>
    </row>
    <row r="53" spans="2:8">
      <c r="B53" s="111" t="s">
        <v>823</v>
      </c>
      <c r="C53" s="2063"/>
      <c r="D53" s="2063"/>
      <c r="E53" s="2063"/>
      <c r="F53" s="2064">
        <v>729000</v>
      </c>
      <c r="G53" s="2065"/>
    </row>
    <row r="54" spans="2:8">
      <c r="B54" s="111" t="s">
        <v>824</v>
      </c>
      <c r="C54" s="2063"/>
      <c r="D54" s="2063"/>
      <c r="E54" s="2063"/>
      <c r="F54" s="2064">
        <v>9770000</v>
      </c>
      <c r="G54" s="2065"/>
    </row>
    <row r="55" spans="2:8">
      <c r="B55" s="111" t="s">
        <v>825</v>
      </c>
      <c r="C55" s="2063"/>
      <c r="D55" s="2063"/>
      <c r="E55" s="2063"/>
      <c r="F55" s="2064">
        <v>230000</v>
      </c>
      <c r="G55" s="2065"/>
    </row>
    <row r="56" spans="2:8">
      <c r="B56" s="411" t="s">
        <v>826</v>
      </c>
      <c r="C56" s="2060">
        <v>258872</v>
      </c>
      <c r="D56" s="2060"/>
      <c r="E56" s="1698"/>
      <c r="F56" s="2061">
        <v>2096738.08</v>
      </c>
      <c r="G56" s="2062"/>
    </row>
    <row r="57" spans="2:8">
      <c r="B57" s="411" t="s">
        <v>827</v>
      </c>
      <c r="C57" s="2060">
        <v>185596</v>
      </c>
      <c r="D57" s="2060"/>
      <c r="E57" s="1698"/>
      <c r="F57" s="2061">
        <v>114900</v>
      </c>
      <c r="G57" s="2062"/>
    </row>
    <row r="58" spans="2:8">
      <c r="B58" s="320" t="s">
        <v>828</v>
      </c>
      <c r="C58" s="2063"/>
      <c r="D58" s="2063"/>
      <c r="E58" s="2063"/>
      <c r="F58" s="2064">
        <v>1974000</v>
      </c>
      <c r="G58" s="2065"/>
    </row>
    <row r="59" spans="2:8" ht="13.5" customHeight="1">
      <c r="B59" s="612" t="s">
        <v>21</v>
      </c>
      <c r="C59" s="2066">
        <f>SUM(C8:D58)</f>
        <v>2165034.7999999998</v>
      </c>
      <c r="D59" s="2066"/>
      <c r="E59" s="1699"/>
      <c r="F59" s="2066">
        <f>SUM(F8:G58)</f>
        <v>90361914.239999995</v>
      </c>
      <c r="G59" s="2067"/>
    </row>
    <row r="60" spans="2:8" s="458" customFormat="1" ht="19.5" customHeight="1">
      <c r="B60" s="1700" t="s">
        <v>829</v>
      </c>
      <c r="C60" s="1701"/>
      <c r="D60" s="1702"/>
      <c r="E60" s="1703"/>
      <c r="F60" s="1701"/>
      <c r="G60" s="1701"/>
    </row>
    <row r="61" spans="2:8" s="71" customFormat="1" ht="8.25" customHeight="1">
      <c r="B61" s="2059" t="s">
        <v>830</v>
      </c>
      <c r="C61" s="2059"/>
      <c r="D61" s="2059"/>
      <c r="E61" s="2059"/>
      <c r="F61" s="2059"/>
      <c r="G61" s="2059"/>
      <c r="H61" s="132"/>
    </row>
    <row r="62" spans="2:8">
      <c r="B62" s="1704"/>
      <c r="C62" s="1704"/>
      <c r="D62" s="1704"/>
      <c r="E62" s="1704"/>
      <c r="F62" s="1704"/>
      <c r="G62" s="1704"/>
    </row>
    <row r="63" spans="2:8" ht="12.75" customHeight="1">
      <c r="B63" s="1704"/>
      <c r="C63" s="1704"/>
      <c r="D63" s="1704"/>
      <c r="E63" s="1704"/>
      <c r="F63" s="1704"/>
      <c r="G63" s="1704"/>
    </row>
    <row r="64" spans="2:8">
      <c r="C64" s="236"/>
      <c r="D64" s="236"/>
      <c r="E64" s="65"/>
      <c r="F64" s="236"/>
      <c r="G64" s="236"/>
    </row>
    <row r="65" spans="3:7">
      <c r="C65" s="236"/>
      <c r="D65" s="236"/>
      <c r="E65" s="65"/>
      <c r="F65" s="236"/>
      <c r="G65" s="236"/>
    </row>
  </sheetData>
  <mergeCells count="109">
    <mergeCell ref="C9:E9"/>
    <mergeCell ref="F9:G9"/>
    <mergeCell ref="C10:E10"/>
    <mergeCell ref="F10:G10"/>
    <mergeCell ref="C11:E11"/>
    <mergeCell ref="F11:G11"/>
    <mergeCell ref="B2:G2"/>
    <mergeCell ref="B3:G3"/>
    <mergeCell ref="C6:D6"/>
    <mergeCell ref="F6:G6"/>
    <mergeCell ref="C8:E8"/>
    <mergeCell ref="F8:G8"/>
    <mergeCell ref="C15:E15"/>
    <mergeCell ref="F15:G15"/>
    <mergeCell ref="C16:E16"/>
    <mergeCell ref="F16:G16"/>
    <mergeCell ref="C17:E17"/>
    <mergeCell ref="F17:G17"/>
    <mergeCell ref="C12:E12"/>
    <mergeCell ref="F12:G12"/>
    <mergeCell ref="C13:D13"/>
    <mergeCell ref="F13:G13"/>
    <mergeCell ref="C14:E14"/>
    <mergeCell ref="F14:G14"/>
    <mergeCell ref="C21:E21"/>
    <mergeCell ref="F21:G21"/>
    <mergeCell ref="C22:E22"/>
    <mergeCell ref="F22:G22"/>
    <mergeCell ref="C23:E23"/>
    <mergeCell ref="F23:G23"/>
    <mergeCell ref="C18:E18"/>
    <mergeCell ref="F18:G18"/>
    <mergeCell ref="C19:E19"/>
    <mergeCell ref="F19:G19"/>
    <mergeCell ref="C20:E20"/>
    <mergeCell ref="F20:G20"/>
    <mergeCell ref="C27:E27"/>
    <mergeCell ref="F27:G27"/>
    <mergeCell ref="C28:E28"/>
    <mergeCell ref="F28:G28"/>
    <mergeCell ref="C29:E29"/>
    <mergeCell ref="F29:G29"/>
    <mergeCell ref="C24:E24"/>
    <mergeCell ref="F24:G24"/>
    <mergeCell ref="C25:E25"/>
    <mergeCell ref="F25:G25"/>
    <mergeCell ref="C26:E26"/>
    <mergeCell ref="F26:G26"/>
    <mergeCell ref="C33:E33"/>
    <mergeCell ref="F33:G33"/>
    <mergeCell ref="C34:E34"/>
    <mergeCell ref="F34:G34"/>
    <mergeCell ref="C35:E35"/>
    <mergeCell ref="F35:G35"/>
    <mergeCell ref="C30:E30"/>
    <mergeCell ref="F30:G30"/>
    <mergeCell ref="C31:E31"/>
    <mergeCell ref="F31:G31"/>
    <mergeCell ref="C32:E32"/>
    <mergeCell ref="F32:G32"/>
    <mergeCell ref="C39:D39"/>
    <mergeCell ref="F39:G39"/>
    <mergeCell ref="C40:E40"/>
    <mergeCell ref="F40:G40"/>
    <mergeCell ref="C41:E41"/>
    <mergeCell ref="F41:G41"/>
    <mergeCell ref="C36:D36"/>
    <mergeCell ref="F36:G36"/>
    <mergeCell ref="C37:E37"/>
    <mergeCell ref="F37:G37"/>
    <mergeCell ref="C38:E38"/>
    <mergeCell ref="F38:G38"/>
    <mergeCell ref="C45:E45"/>
    <mergeCell ref="F45:G45"/>
    <mergeCell ref="C46:E46"/>
    <mergeCell ref="F46:G46"/>
    <mergeCell ref="C47:E47"/>
    <mergeCell ref="F47:G47"/>
    <mergeCell ref="C42:E42"/>
    <mergeCell ref="F42:G42"/>
    <mergeCell ref="C43:E43"/>
    <mergeCell ref="F43:G43"/>
    <mergeCell ref="C44:E44"/>
    <mergeCell ref="F44:G44"/>
    <mergeCell ref="C51:E51"/>
    <mergeCell ref="F51:G51"/>
    <mergeCell ref="C52:E52"/>
    <mergeCell ref="F52:G52"/>
    <mergeCell ref="C53:E53"/>
    <mergeCell ref="F53:G53"/>
    <mergeCell ref="C48:E48"/>
    <mergeCell ref="F48:G48"/>
    <mergeCell ref="C49:E49"/>
    <mergeCell ref="F49:G49"/>
    <mergeCell ref="C50:E50"/>
    <mergeCell ref="F50:G50"/>
    <mergeCell ref="B61:G61"/>
    <mergeCell ref="C57:D57"/>
    <mergeCell ref="F57:G57"/>
    <mergeCell ref="C58:E58"/>
    <mergeCell ref="F58:G58"/>
    <mergeCell ref="C59:D59"/>
    <mergeCell ref="F59:G59"/>
    <mergeCell ref="C54:E54"/>
    <mergeCell ref="F54:G54"/>
    <mergeCell ref="C55:E55"/>
    <mergeCell ref="F55:G55"/>
    <mergeCell ref="C56:D56"/>
    <mergeCell ref="F56:G56"/>
  </mergeCells>
  <pageMargins left="0.7" right="0.7" top="0.75" bottom="0.75" header="0.3" footer="0.3"/>
  <legacyDrawing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417"/>
  <sheetViews>
    <sheetView topLeftCell="D1" workbookViewId="0">
      <selection activeCell="F9" sqref="F9"/>
    </sheetView>
  </sheetViews>
  <sheetFormatPr baseColWidth="10" defaultRowHeight="12.75"/>
  <cols>
    <col min="1" max="2" width="3.28515625" style="284" hidden="1" customWidth="1"/>
    <col min="3" max="3" width="1.42578125" style="284" hidden="1" customWidth="1"/>
    <col min="4" max="4" width="1.42578125" style="284" customWidth="1"/>
    <col min="5" max="5" width="10.42578125" style="65" customWidth="1"/>
    <col min="6" max="6" width="67.5703125" style="65" bestFit="1" customWidth="1"/>
    <col min="7" max="7" width="13.28515625" style="236" customWidth="1"/>
    <col min="8" max="8" width="13" style="1747" customWidth="1"/>
    <col min="9" max="9" width="3" style="65" customWidth="1"/>
    <col min="10" max="10" width="11.42578125" style="65"/>
    <col min="11" max="11" width="4.7109375" style="65" customWidth="1"/>
    <col min="12" max="12" width="5" style="65" customWidth="1"/>
    <col min="13" max="13" width="2.28515625" style="65" customWidth="1"/>
    <col min="14" max="14" width="26" style="65" customWidth="1"/>
    <col min="15" max="15" width="8" style="65" customWidth="1"/>
    <col min="16" max="16" width="1" style="65" customWidth="1"/>
    <col min="17" max="17" width="6.7109375" style="65" customWidth="1"/>
    <col min="18" max="18" width="1" style="65" customWidth="1"/>
    <col min="19" max="19" width="6.7109375" style="65" customWidth="1"/>
    <col min="20" max="20" width="1" style="65" customWidth="1"/>
    <col min="21" max="21" width="6.7109375" style="65" customWidth="1"/>
    <col min="22" max="22" width="1" style="65" customWidth="1"/>
    <col min="23" max="23" width="6.7109375" style="65" customWidth="1"/>
    <col min="24" max="24" width="1" style="65" customWidth="1"/>
    <col min="25" max="25" width="6.7109375" style="65" customWidth="1"/>
    <col min="26" max="26" width="1" style="65" customWidth="1"/>
    <col min="27" max="28" width="6.7109375" style="65" customWidth="1"/>
    <col min="29" max="256" width="11.42578125" style="65"/>
    <col min="257" max="259" width="0" style="65" hidden="1" customWidth="1"/>
    <col min="260" max="260" width="1.42578125" style="65" customWidth="1"/>
    <col min="261" max="261" width="10.42578125" style="65" customWidth="1"/>
    <col min="262" max="262" width="67.5703125" style="65" bestFit="1" customWidth="1"/>
    <col min="263" max="263" width="13.28515625" style="65" customWidth="1"/>
    <col min="264" max="264" width="13" style="65" customWidth="1"/>
    <col min="265" max="265" width="3" style="65" customWidth="1"/>
    <col min="266" max="266" width="11.42578125" style="65"/>
    <col min="267" max="267" width="4.7109375" style="65" customWidth="1"/>
    <col min="268" max="268" width="5" style="65" customWidth="1"/>
    <col min="269" max="269" width="2.28515625" style="65" customWidth="1"/>
    <col min="270" max="270" width="26" style="65" customWidth="1"/>
    <col min="271" max="271" width="8" style="65" customWidth="1"/>
    <col min="272" max="272" width="1" style="65" customWidth="1"/>
    <col min="273" max="273" width="6.7109375" style="65" customWidth="1"/>
    <col min="274" max="274" width="1" style="65" customWidth="1"/>
    <col min="275" max="275" width="6.7109375" style="65" customWidth="1"/>
    <col min="276" max="276" width="1" style="65" customWidth="1"/>
    <col min="277" max="277" width="6.7109375" style="65" customWidth="1"/>
    <col min="278" max="278" width="1" style="65" customWidth="1"/>
    <col min="279" max="279" width="6.7109375" style="65" customWidth="1"/>
    <col min="280" max="280" width="1" style="65" customWidth="1"/>
    <col min="281" max="281" width="6.7109375" style="65" customWidth="1"/>
    <col min="282" max="282" width="1" style="65" customWidth="1"/>
    <col min="283" max="284" width="6.7109375" style="65" customWidth="1"/>
    <col min="285" max="512" width="11.42578125" style="65"/>
    <col min="513" max="515" width="0" style="65" hidden="1" customWidth="1"/>
    <col min="516" max="516" width="1.42578125" style="65" customWidth="1"/>
    <col min="517" max="517" width="10.42578125" style="65" customWidth="1"/>
    <col min="518" max="518" width="67.5703125" style="65" bestFit="1" customWidth="1"/>
    <col min="519" max="519" width="13.28515625" style="65" customWidth="1"/>
    <col min="520" max="520" width="13" style="65" customWidth="1"/>
    <col min="521" max="521" width="3" style="65" customWidth="1"/>
    <col min="522" max="522" width="11.42578125" style="65"/>
    <col min="523" max="523" width="4.7109375" style="65" customWidth="1"/>
    <col min="524" max="524" width="5" style="65" customWidth="1"/>
    <col min="525" max="525" width="2.28515625" style="65" customWidth="1"/>
    <col min="526" max="526" width="26" style="65" customWidth="1"/>
    <col min="527" max="527" width="8" style="65" customWidth="1"/>
    <col min="528" max="528" width="1" style="65" customWidth="1"/>
    <col min="529" max="529" width="6.7109375" style="65" customWidth="1"/>
    <col min="530" max="530" width="1" style="65" customWidth="1"/>
    <col min="531" max="531" width="6.7109375" style="65" customWidth="1"/>
    <col min="532" max="532" width="1" style="65" customWidth="1"/>
    <col min="533" max="533" width="6.7109375" style="65" customWidth="1"/>
    <col min="534" max="534" width="1" style="65" customWidth="1"/>
    <col min="535" max="535" width="6.7109375" style="65" customWidth="1"/>
    <col min="536" max="536" width="1" style="65" customWidth="1"/>
    <col min="537" max="537" width="6.7109375" style="65" customWidth="1"/>
    <col min="538" max="538" width="1" style="65" customWidth="1"/>
    <col min="539" max="540" width="6.7109375" style="65" customWidth="1"/>
    <col min="541" max="768" width="11.42578125" style="65"/>
    <col min="769" max="771" width="0" style="65" hidden="1" customWidth="1"/>
    <col min="772" max="772" width="1.42578125" style="65" customWidth="1"/>
    <col min="773" max="773" width="10.42578125" style="65" customWidth="1"/>
    <col min="774" max="774" width="67.5703125" style="65" bestFit="1" customWidth="1"/>
    <col min="775" max="775" width="13.28515625" style="65" customWidth="1"/>
    <col min="776" max="776" width="13" style="65" customWidth="1"/>
    <col min="777" max="777" width="3" style="65" customWidth="1"/>
    <col min="778" max="778" width="11.42578125" style="65"/>
    <col min="779" max="779" width="4.7109375" style="65" customWidth="1"/>
    <col min="780" max="780" width="5" style="65" customWidth="1"/>
    <col min="781" max="781" width="2.28515625" style="65" customWidth="1"/>
    <col min="782" max="782" width="26" style="65" customWidth="1"/>
    <col min="783" max="783" width="8" style="65" customWidth="1"/>
    <col min="784" max="784" width="1" style="65" customWidth="1"/>
    <col min="785" max="785" width="6.7109375" style="65" customWidth="1"/>
    <col min="786" max="786" width="1" style="65" customWidth="1"/>
    <col min="787" max="787" width="6.7109375" style="65" customWidth="1"/>
    <col min="788" max="788" width="1" style="65" customWidth="1"/>
    <col min="789" max="789" width="6.7109375" style="65" customWidth="1"/>
    <col min="790" max="790" width="1" style="65" customWidth="1"/>
    <col min="791" max="791" width="6.7109375" style="65" customWidth="1"/>
    <col min="792" max="792" width="1" style="65" customWidth="1"/>
    <col min="793" max="793" width="6.7109375" style="65" customWidth="1"/>
    <col min="794" max="794" width="1" style="65" customWidth="1"/>
    <col min="795" max="796" width="6.7109375" style="65" customWidth="1"/>
    <col min="797" max="1024" width="11.42578125" style="65"/>
    <col min="1025" max="1027" width="0" style="65" hidden="1" customWidth="1"/>
    <col min="1028" max="1028" width="1.42578125" style="65" customWidth="1"/>
    <col min="1029" max="1029" width="10.42578125" style="65" customWidth="1"/>
    <col min="1030" max="1030" width="67.5703125" style="65" bestFit="1" customWidth="1"/>
    <col min="1031" max="1031" width="13.28515625" style="65" customWidth="1"/>
    <col min="1032" max="1032" width="13" style="65" customWidth="1"/>
    <col min="1033" max="1033" width="3" style="65" customWidth="1"/>
    <col min="1034" max="1034" width="11.42578125" style="65"/>
    <col min="1035" max="1035" width="4.7109375" style="65" customWidth="1"/>
    <col min="1036" max="1036" width="5" style="65" customWidth="1"/>
    <col min="1037" max="1037" width="2.28515625" style="65" customWidth="1"/>
    <col min="1038" max="1038" width="26" style="65" customWidth="1"/>
    <col min="1039" max="1039" width="8" style="65" customWidth="1"/>
    <col min="1040" max="1040" width="1" style="65" customWidth="1"/>
    <col min="1041" max="1041" width="6.7109375" style="65" customWidth="1"/>
    <col min="1042" max="1042" width="1" style="65" customWidth="1"/>
    <col min="1043" max="1043" width="6.7109375" style="65" customWidth="1"/>
    <col min="1044" max="1044" width="1" style="65" customWidth="1"/>
    <col min="1045" max="1045" width="6.7109375" style="65" customWidth="1"/>
    <col min="1046" max="1046" width="1" style="65" customWidth="1"/>
    <col min="1047" max="1047" width="6.7109375" style="65" customWidth="1"/>
    <col min="1048" max="1048" width="1" style="65" customWidth="1"/>
    <col min="1049" max="1049" width="6.7109375" style="65" customWidth="1"/>
    <col min="1050" max="1050" width="1" style="65" customWidth="1"/>
    <col min="1051" max="1052" width="6.7109375" style="65" customWidth="1"/>
    <col min="1053" max="1280" width="11.42578125" style="65"/>
    <col min="1281" max="1283" width="0" style="65" hidden="1" customWidth="1"/>
    <col min="1284" max="1284" width="1.42578125" style="65" customWidth="1"/>
    <col min="1285" max="1285" width="10.42578125" style="65" customWidth="1"/>
    <col min="1286" max="1286" width="67.5703125" style="65" bestFit="1" customWidth="1"/>
    <col min="1287" max="1287" width="13.28515625" style="65" customWidth="1"/>
    <col min="1288" max="1288" width="13" style="65" customWidth="1"/>
    <col min="1289" max="1289" width="3" style="65" customWidth="1"/>
    <col min="1290" max="1290" width="11.42578125" style="65"/>
    <col min="1291" max="1291" width="4.7109375" style="65" customWidth="1"/>
    <col min="1292" max="1292" width="5" style="65" customWidth="1"/>
    <col min="1293" max="1293" width="2.28515625" style="65" customWidth="1"/>
    <col min="1294" max="1294" width="26" style="65" customWidth="1"/>
    <col min="1295" max="1295" width="8" style="65" customWidth="1"/>
    <col min="1296" max="1296" width="1" style="65" customWidth="1"/>
    <col min="1297" max="1297" width="6.7109375" style="65" customWidth="1"/>
    <col min="1298" max="1298" width="1" style="65" customWidth="1"/>
    <col min="1299" max="1299" width="6.7109375" style="65" customWidth="1"/>
    <col min="1300" max="1300" width="1" style="65" customWidth="1"/>
    <col min="1301" max="1301" width="6.7109375" style="65" customWidth="1"/>
    <col min="1302" max="1302" width="1" style="65" customWidth="1"/>
    <col min="1303" max="1303" width="6.7109375" style="65" customWidth="1"/>
    <col min="1304" max="1304" width="1" style="65" customWidth="1"/>
    <col min="1305" max="1305" width="6.7109375" style="65" customWidth="1"/>
    <col min="1306" max="1306" width="1" style="65" customWidth="1"/>
    <col min="1307" max="1308" width="6.7109375" style="65" customWidth="1"/>
    <col min="1309" max="1536" width="11.42578125" style="65"/>
    <col min="1537" max="1539" width="0" style="65" hidden="1" customWidth="1"/>
    <col min="1540" max="1540" width="1.42578125" style="65" customWidth="1"/>
    <col min="1541" max="1541" width="10.42578125" style="65" customWidth="1"/>
    <col min="1542" max="1542" width="67.5703125" style="65" bestFit="1" customWidth="1"/>
    <col min="1543" max="1543" width="13.28515625" style="65" customWidth="1"/>
    <col min="1544" max="1544" width="13" style="65" customWidth="1"/>
    <col min="1545" max="1545" width="3" style="65" customWidth="1"/>
    <col min="1546" max="1546" width="11.42578125" style="65"/>
    <col min="1547" max="1547" width="4.7109375" style="65" customWidth="1"/>
    <col min="1548" max="1548" width="5" style="65" customWidth="1"/>
    <col min="1549" max="1549" width="2.28515625" style="65" customWidth="1"/>
    <col min="1550" max="1550" width="26" style="65" customWidth="1"/>
    <col min="1551" max="1551" width="8" style="65" customWidth="1"/>
    <col min="1552" max="1552" width="1" style="65" customWidth="1"/>
    <col min="1553" max="1553" width="6.7109375" style="65" customWidth="1"/>
    <col min="1554" max="1554" width="1" style="65" customWidth="1"/>
    <col min="1555" max="1555" width="6.7109375" style="65" customWidth="1"/>
    <col min="1556" max="1556" width="1" style="65" customWidth="1"/>
    <col min="1557" max="1557" width="6.7109375" style="65" customWidth="1"/>
    <col min="1558" max="1558" width="1" style="65" customWidth="1"/>
    <col min="1559" max="1559" width="6.7109375" style="65" customWidth="1"/>
    <col min="1560" max="1560" width="1" style="65" customWidth="1"/>
    <col min="1561" max="1561" width="6.7109375" style="65" customWidth="1"/>
    <col min="1562" max="1562" width="1" style="65" customWidth="1"/>
    <col min="1563" max="1564" width="6.7109375" style="65" customWidth="1"/>
    <col min="1565" max="1792" width="11.42578125" style="65"/>
    <col min="1793" max="1795" width="0" style="65" hidden="1" customWidth="1"/>
    <col min="1796" max="1796" width="1.42578125" style="65" customWidth="1"/>
    <col min="1797" max="1797" width="10.42578125" style="65" customWidth="1"/>
    <col min="1798" max="1798" width="67.5703125" style="65" bestFit="1" customWidth="1"/>
    <col min="1799" max="1799" width="13.28515625" style="65" customWidth="1"/>
    <col min="1800" max="1800" width="13" style="65" customWidth="1"/>
    <col min="1801" max="1801" width="3" style="65" customWidth="1"/>
    <col min="1802" max="1802" width="11.42578125" style="65"/>
    <col min="1803" max="1803" width="4.7109375" style="65" customWidth="1"/>
    <col min="1804" max="1804" width="5" style="65" customWidth="1"/>
    <col min="1805" max="1805" width="2.28515625" style="65" customWidth="1"/>
    <col min="1806" max="1806" width="26" style="65" customWidth="1"/>
    <col min="1807" max="1807" width="8" style="65" customWidth="1"/>
    <col min="1808" max="1808" width="1" style="65" customWidth="1"/>
    <col min="1809" max="1809" width="6.7109375" style="65" customWidth="1"/>
    <col min="1810" max="1810" width="1" style="65" customWidth="1"/>
    <col min="1811" max="1811" width="6.7109375" style="65" customWidth="1"/>
    <col min="1812" max="1812" width="1" style="65" customWidth="1"/>
    <col min="1813" max="1813" width="6.7109375" style="65" customWidth="1"/>
    <col min="1814" max="1814" width="1" style="65" customWidth="1"/>
    <col min="1815" max="1815" width="6.7109375" style="65" customWidth="1"/>
    <col min="1816" max="1816" width="1" style="65" customWidth="1"/>
    <col min="1817" max="1817" width="6.7109375" style="65" customWidth="1"/>
    <col min="1818" max="1818" width="1" style="65" customWidth="1"/>
    <col min="1819" max="1820" width="6.7109375" style="65" customWidth="1"/>
    <col min="1821" max="2048" width="11.42578125" style="65"/>
    <col min="2049" max="2051" width="0" style="65" hidden="1" customWidth="1"/>
    <col min="2052" max="2052" width="1.42578125" style="65" customWidth="1"/>
    <col min="2053" max="2053" width="10.42578125" style="65" customWidth="1"/>
    <col min="2054" max="2054" width="67.5703125" style="65" bestFit="1" customWidth="1"/>
    <col min="2055" max="2055" width="13.28515625" style="65" customWidth="1"/>
    <col min="2056" max="2056" width="13" style="65" customWidth="1"/>
    <col min="2057" max="2057" width="3" style="65" customWidth="1"/>
    <col min="2058" max="2058" width="11.42578125" style="65"/>
    <col min="2059" max="2059" width="4.7109375" style="65" customWidth="1"/>
    <col min="2060" max="2060" width="5" style="65" customWidth="1"/>
    <col min="2061" max="2061" width="2.28515625" style="65" customWidth="1"/>
    <col min="2062" max="2062" width="26" style="65" customWidth="1"/>
    <col min="2063" max="2063" width="8" style="65" customWidth="1"/>
    <col min="2064" max="2064" width="1" style="65" customWidth="1"/>
    <col min="2065" max="2065" width="6.7109375" style="65" customWidth="1"/>
    <col min="2066" max="2066" width="1" style="65" customWidth="1"/>
    <col min="2067" max="2067" width="6.7109375" style="65" customWidth="1"/>
    <col min="2068" max="2068" width="1" style="65" customWidth="1"/>
    <col min="2069" max="2069" width="6.7109375" style="65" customWidth="1"/>
    <col min="2070" max="2070" width="1" style="65" customWidth="1"/>
    <col min="2071" max="2071" width="6.7109375" style="65" customWidth="1"/>
    <col min="2072" max="2072" width="1" style="65" customWidth="1"/>
    <col min="2073" max="2073" width="6.7109375" style="65" customWidth="1"/>
    <col min="2074" max="2074" width="1" style="65" customWidth="1"/>
    <col min="2075" max="2076" width="6.7109375" style="65" customWidth="1"/>
    <col min="2077" max="2304" width="11.42578125" style="65"/>
    <col min="2305" max="2307" width="0" style="65" hidden="1" customWidth="1"/>
    <col min="2308" max="2308" width="1.42578125" style="65" customWidth="1"/>
    <col min="2309" max="2309" width="10.42578125" style="65" customWidth="1"/>
    <col min="2310" max="2310" width="67.5703125" style="65" bestFit="1" customWidth="1"/>
    <col min="2311" max="2311" width="13.28515625" style="65" customWidth="1"/>
    <col min="2312" max="2312" width="13" style="65" customWidth="1"/>
    <col min="2313" max="2313" width="3" style="65" customWidth="1"/>
    <col min="2314" max="2314" width="11.42578125" style="65"/>
    <col min="2315" max="2315" width="4.7109375" style="65" customWidth="1"/>
    <col min="2316" max="2316" width="5" style="65" customWidth="1"/>
    <col min="2317" max="2317" width="2.28515625" style="65" customWidth="1"/>
    <col min="2318" max="2318" width="26" style="65" customWidth="1"/>
    <col min="2319" max="2319" width="8" style="65" customWidth="1"/>
    <col min="2320" max="2320" width="1" style="65" customWidth="1"/>
    <col min="2321" max="2321" width="6.7109375" style="65" customWidth="1"/>
    <col min="2322" max="2322" width="1" style="65" customWidth="1"/>
    <col min="2323" max="2323" width="6.7109375" style="65" customWidth="1"/>
    <col min="2324" max="2324" width="1" style="65" customWidth="1"/>
    <col min="2325" max="2325" width="6.7109375" style="65" customWidth="1"/>
    <col min="2326" max="2326" width="1" style="65" customWidth="1"/>
    <col min="2327" max="2327" width="6.7109375" style="65" customWidth="1"/>
    <col min="2328" max="2328" width="1" style="65" customWidth="1"/>
    <col min="2329" max="2329" width="6.7109375" style="65" customWidth="1"/>
    <col min="2330" max="2330" width="1" style="65" customWidth="1"/>
    <col min="2331" max="2332" width="6.7109375" style="65" customWidth="1"/>
    <col min="2333" max="2560" width="11.42578125" style="65"/>
    <col min="2561" max="2563" width="0" style="65" hidden="1" customWidth="1"/>
    <col min="2564" max="2564" width="1.42578125" style="65" customWidth="1"/>
    <col min="2565" max="2565" width="10.42578125" style="65" customWidth="1"/>
    <col min="2566" max="2566" width="67.5703125" style="65" bestFit="1" customWidth="1"/>
    <col min="2567" max="2567" width="13.28515625" style="65" customWidth="1"/>
    <col min="2568" max="2568" width="13" style="65" customWidth="1"/>
    <col min="2569" max="2569" width="3" style="65" customWidth="1"/>
    <col min="2570" max="2570" width="11.42578125" style="65"/>
    <col min="2571" max="2571" width="4.7109375" style="65" customWidth="1"/>
    <col min="2572" max="2572" width="5" style="65" customWidth="1"/>
    <col min="2573" max="2573" width="2.28515625" style="65" customWidth="1"/>
    <col min="2574" max="2574" width="26" style="65" customWidth="1"/>
    <col min="2575" max="2575" width="8" style="65" customWidth="1"/>
    <col min="2576" max="2576" width="1" style="65" customWidth="1"/>
    <col min="2577" max="2577" width="6.7109375" style="65" customWidth="1"/>
    <col min="2578" max="2578" width="1" style="65" customWidth="1"/>
    <col min="2579" max="2579" width="6.7109375" style="65" customWidth="1"/>
    <col min="2580" max="2580" width="1" style="65" customWidth="1"/>
    <col min="2581" max="2581" width="6.7109375" style="65" customWidth="1"/>
    <col min="2582" max="2582" width="1" style="65" customWidth="1"/>
    <col min="2583" max="2583" width="6.7109375" style="65" customWidth="1"/>
    <col min="2584" max="2584" width="1" style="65" customWidth="1"/>
    <col min="2585" max="2585" width="6.7109375" style="65" customWidth="1"/>
    <col min="2586" max="2586" width="1" style="65" customWidth="1"/>
    <col min="2587" max="2588" width="6.7109375" style="65" customWidth="1"/>
    <col min="2589" max="2816" width="11.42578125" style="65"/>
    <col min="2817" max="2819" width="0" style="65" hidden="1" customWidth="1"/>
    <col min="2820" max="2820" width="1.42578125" style="65" customWidth="1"/>
    <col min="2821" max="2821" width="10.42578125" style="65" customWidth="1"/>
    <col min="2822" max="2822" width="67.5703125" style="65" bestFit="1" customWidth="1"/>
    <col min="2823" max="2823" width="13.28515625" style="65" customWidth="1"/>
    <col min="2824" max="2824" width="13" style="65" customWidth="1"/>
    <col min="2825" max="2825" width="3" style="65" customWidth="1"/>
    <col min="2826" max="2826" width="11.42578125" style="65"/>
    <col min="2827" max="2827" width="4.7109375" style="65" customWidth="1"/>
    <col min="2828" max="2828" width="5" style="65" customWidth="1"/>
    <col min="2829" max="2829" width="2.28515625" style="65" customWidth="1"/>
    <col min="2830" max="2830" width="26" style="65" customWidth="1"/>
    <col min="2831" max="2831" width="8" style="65" customWidth="1"/>
    <col min="2832" max="2832" width="1" style="65" customWidth="1"/>
    <col min="2833" max="2833" width="6.7109375" style="65" customWidth="1"/>
    <col min="2834" max="2834" width="1" style="65" customWidth="1"/>
    <col min="2835" max="2835" width="6.7109375" style="65" customWidth="1"/>
    <col min="2836" max="2836" width="1" style="65" customWidth="1"/>
    <col min="2837" max="2837" width="6.7109375" style="65" customWidth="1"/>
    <col min="2838" max="2838" width="1" style="65" customWidth="1"/>
    <col min="2839" max="2839" width="6.7109375" style="65" customWidth="1"/>
    <col min="2840" max="2840" width="1" style="65" customWidth="1"/>
    <col min="2841" max="2841" width="6.7109375" style="65" customWidth="1"/>
    <col min="2842" max="2842" width="1" style="65" customWidth="1"/>
    <col min="2843" max="2844" width="6.7109375" style="65" customWidth="1"/>
    <col min="2845" max="3072" width="11.42578125" style="65"/>
    <col min="3073" max="3075" width="0" style="65" hidden="1" customWidth="1"/>
    <col min="3076" max="3076" width="1.42578125" style="65" customWidth="1"/>
    <col min="3077" max="3077" width="10.42578125" style="65" customWidth="1"/>
    <col min="3078" max="3078" width="67.5703125" style="65" bestFit="1" customWidth="1"/>
    <col min="3079" max="3079" width="13.28515625" style="65" customWidth="1"/>
    <col min="3080" max="3080" width="13" style="65" customWidth="1"/>
    <col min="3081" max="3081" width="3" style="65" customWidth="1"/>
    <col min="3082" max="3082" width="11.42578125" style="65"/>
    <col min="3083" max="3083" width="4.7109375" style="65" customWidth="1"/>
    <col min="3084" max="3084" width="5" style="65" customWidth="1"/>
    <col min="3085" max="3085" width="2.28515625" style="65" customWidth="1"/>
    <col min="3086" max="3086" width="26" style="65" customWidth="1"/>
    <col min="3087" max="3087" width="8" style="65" customWidth="1"/>
    <col min="3088" max="3088" width="1" style="65" customWidth="1"/>
    <col min="3089" max="3089" width="6.7109375" style="65" customWidth="1"/>
    <col min="3090" max="3090" width="1" style="65" customWidth="1"/>
    <col min="3091" max="3091" width="6.7109375" style="65" customWidth="1"/>
    <col min="3092" max="3092" width="1" style="65" customWidth="1"/>
    <col min="3093" max="3093" width="6.7109375" style="65" customWidth="1"/>
    <col min="3094" max="3094" width="1" style="65" customWidth="1"/>
    <col min="3095" max="3095" width="6.7109375" style="65" customWidth="1"/>
    <col min="3096" max="3096" width="1" style="65" customWidth="1"/>
    <col min="3097" max="3097" width="6.7109375" style="65" customWidth="1"/>
    <col min="3098" max="3098" width="1" style="65" customWidth="1"/>
    <col min="3099" max="3100" width="6.7109375" style="65" customWidth="1"/>
    <col min="3101" max="3328" width="11.42578125" style="65"/>
    <col min="3329" max="3331" width="0" style="65" hidden="1" customWidth="1"/>
    <col min="3332" max="3332" width="1.42578125" style="65" customWidth="1"/>
    <col min="3333" max="3333" width="10.42578125" style="65" customWidth="1"/>
    <col min="3334" max="3334" width="67.5703125" style="65" bestFit="1" customWidth="1"/>
    <col min="3335" max="3335" width="13.28515625" style="65" customWidth="1"/>
    <col min="3336" max="3336" width="13" style="65" customWidth="1"/>
    <col min="3337" max="3337" width="3" style="65" customWidth="1"/>
    <col min="3338" max="3338" width="11.42578125" style="65"/>
    <col min="3339" max="3339" width="4.7109375" style="65" customWidth="1"/>
    <col min="3340" max="3340" width="5" style="65" customWidth="1"/>
    <col min="3341" max="3341" width="2.28515625" style="65" customWidth="1"/>
    <col min="3342" max="3342" width="26" style="65" customWidth="1"/>
    <col min="3343" max="3343" width="8" style="65" customWidth="1"/>
    <col min="3344" max="3344" width="1" style="65" customWidth="1"/>
    <col min="3345" max="3345" width="6.7109375" style="65" customWidth="1"/>
    <col min="3346" max="3346" width="1" style="65" customWidth="1"/>
    <col min="3347" max="3347" width="6.7109375" style="65" customWidth="1"/>
    <col min="3348" max="3348" width="1" style="65" customWidth="1"/>
    <col min="3349" max="3349" width="6.7109375" style="65" customWidth="1"/>
    <col min="3350" max="3350" width="1" style="65" customWidth="1"/>
    <col min="3351" max="3351" width="6.7109375" style="65" customWidth="1"/>
    <col min="3352" max="3352" width="1" style="65" customWidth="1"/>
    <col min="3353" max="3353" width="6.7109375" style="65" customWidth="1"/>
    <col min="3354" max="3354" width="1" style="65" customWidth="1"/>
    <col min="3355" max="3356" width="6.7109375" style="65" customWidth="1"/>
    <col min="3357" max="3584" width="11.42578125" style="65"/>
    <col min="3585" max="3587" width="0" style="65" hidden="1" customWidth="1"/>
    <col min="3588" max="3588" width="1.42578125" style="65" customWidth="1"/>
    <col min="3589" max="3589" width="10.42578125" style="65" customWidth="1"/>
    <col min="3590" max="3590" width="67.5703125" style="65" bestFit="1" customWidth="1"/>
    <col min="3591" max="3591" width="13.28515625" style="65" customWidth="1"/>
    <col min="3592" max="3592" width="13" style="65" customWidth="1"/>
    <col min="3593" max="3593" width="3" style="65" customWidth="1"/>
    <col min="3594" max="3594" width="11.42578125" style="65"/>
    <col min="3595" max="3595" width="4.7109375" style="65" customWidth="1"/>
    <col min="3596" max="3596" width="5" style="65" customWidth="1"/>
    <col min="3597" max="3597" width="2.28515625" style="65" customWidth="1"/>
    <col min="3598" max="3598" width="26" style="65" customWidth="1"/>
    <col min="3599" max="3599" width="8" style="65" customWidth="1"/>
    <col min="3600" max="3600" width="1" style="65" customWidth="1"/>
    <col min="3601" max="3601" width="6.7109375" style="65" customWidth="1"/>
    <col min="3602" max="3602" width="1" style="65" customWidth="1"/>
    <col min="3603" max="3603" width="6.7109375" style="65" customWidth="1"/>
    <col min="3604" max="3604" width="1" style="65" customWidth="1"/>
    <col min="3605" max="3605" width="6.7109375" style="65" customWidth="1"/>
    <col min="3606" max="3606" width="1" style="65" customWidth="1"/>
    <col min="3607" max="3607" width="6.7109375" style="65" customWidth="1"/>
    <col min="3608" max="3608" width="1" style="65" customWidth="1"/>
    <col min="3609" max="3609" width="6.7109375" style="65" customWidth="1"/>
    <col min="3610" max="3610" width="1" style="65" customWidth="1"/>
    <col min="3611" max="3612" width="6.7109375" style="65" customWidth="1"/>
    <col min="3613" max="3840" width="11.42578125" style="65"/>
    <col min="3841" max="3843" width="0" style="65" hidden="1" customWidth="1"/>
    <col min="3844" max="3844" width="1.42578125" style="65" customWidth="1"/>
    <col min="3845" max="3845" width="10.42578125" style="65" customWidth="1"/>
    <col min="3846" max="3846" width="67.5703125" style="65" bestFit="1" customWidth="1"/>
    <col min="3847" max="3847" width="13.28515625" style="65" customWidth="1"/>
    <col min="3848" max="3848" width="13" style="65" customWidth="1"/>
    <col min="3849" max="3849" width="3" style="65" customWidth="1"/>
    <col min="3850" max="3850" width="11.42578125" style="65"/>
    <col min="3851" max="3851" width="4.7109375" style="65" customWidth="1"/>
    <col min="3852" max="3852" width="5" style="65" customWidth="1"/>
    <col min="3853" max="3853" width="2.28515625" style="65" customWidth="1"/>
    <col min="3854" max="3854" width="26" style="65" customWidth="1"/>
    <col min="3855" max="3855" width="8" style="65" customWidth="1"/>
    <col min="3856" max="3856" width="1" style="65" customWidth="1"/>
    <col min="3857" max="3857" width="6.7109375" style="65" customWidth="1"/>
    <col min="3858" max="3858" width="1" style="65" customWidth="1"/>
    <col min="3859" max="3859" width="6.7109375" style="65" customWidth="1"/>
    <col min="3860" max="3860" width="1" style="65" customWidth="1"/>
    <col min="3861" max="3861" width="6.7109375" style="65" customWidth="1"/>
    <col min="3862" max="3862" width="1" style="65" customWidth="1"/>
    <col min="3863" max="3863" width="6.7109375" style="65" customWidth="1"/>
    <col min="3864" max="3864" width="1" style="65" customWidth="1"/>
    <col min="3865" max="3865" width="6.7109375" style="65" customWidth="1"/>
    <col min="3866" max="3866" width="1" style="65" customWidth="1"/>
    <col min="3867" max="3868" width="6.7109375" style="65" customWidth="1"/>
    <col min="3869" max="4096" width="11.42578125" style="65"/>
    <col min="4097" max="4099" width="0" style="65" hidden="1" customWidth="1"/>
    <col min="4100" max="4100" width="1.42578125" style="65" customWidth="1"/>
    <col min="4101" max="4101" width="10.42578125" style="65" customWidth="1"/>
    <col min="4102" max="4102" width="67.5703125" style="65" bestFit="1" customWidth="1"/>
    <col min="4103" max="4103" width="13.28515625" style="65" customWidth="1"/>
    <col min="4104" max="4104" width="13" style="65" customWidth="1"/>
    <col min="4105" max="4105" width="3" style="65" customWidth="1"/>
    <col min="4106" max="4106" width="11.42578125" style="65"/>
    <col min="4107" max="4107" width="4.7109375" style="65" customWidth="1"/>
    <col min="4108" max="4108" width="5" style="65" customWidth="1"/>
    <col min="4109" max="4109" width="2.28515625" style="65" customWidth="1"/>
    <col min="4110" max="4110" width="26" style="65" customWidth="1"/>
    <col min="4111" max="4111" width="8" style="65" customWidth="1"/>
    <col min="4112" max="4112" width="1" style="65" customWidth="1"/>
    <col min="4113" max="4113" width="6.7109375" style="65" customWidth="1"/>
    <col min="4114" max="4114" width="1" style="65" customWidth="1"/>
    <col min="4115" max="4115" width="6.7109375" style="65" customWidth="1"/>
    <col min="4116" max="4116" width="1" style="65" customWidth="1"/>
    <col min="4117" max="4117" width="6.7109375" style="65" customWidth="1"/>
    <col min="4118" max="4118" width="1" style="65" customWidth="1"/>
    <col min="4119" max="4119" width="6.7109375" style="65" customWidth="1"/>
    <col min="4120" max="4120" width="1" style="65" customWidth="1"/>
    <col min="4121" max="4121" width="6.7109375" style="65" customWidth="1"/>
    <col min="4122" max="4122" width="1" style="65" customWidth="1"/>
    <col min="4123" max="4124" width="6.7109375" style="65" customWidth="1"/>
    <col min="4125" max="4352" width="11.42578125" style="65"/>
    <col min="4353" max="4355" width="0" style="65" hidden="1" customWidth="1"/>
    <col min="4356" max="4356" width="1.42578125" style="65" customWidth="1"/>
    <col min="4357" max="4357" width="10.42578125" style="65" customWidth="1"/>
    <col min="4358" max="4358" width="67.5703125" style="65" bestFit="1" customWidth="1"/>
    <col min="4359" max="4359" width="13.28515625" style="65" customWidth="1"/>
    <col min="4360" max="4360" width="13" style="65" customWidth="1"/>
    <col min="4361" max="4361" width="3" style="65" customWidth="1"/>
    <col min="4362" max="4362" width="11.42578125" style="65"/>
    <col min="4363" max="4363" width="4.7109375" style="65" customWidth="1"/>
    <col min="4364" max="4364" width="5" style="65" customWidth="1"/>
    <col min="4365" max="4365" width="2.28515625" style="65" customWidth="1"/>
    <col min="4366" max="4366" width="26" style="65" customWidth="1"/>
    <col min="4367" max="4367" width="8" style="65" customWidth="1"/>
    <col min="4368" max="4368" width="1" style="65" customWidth="1"/>
    <col min="4369" max="4369" width="6.7109375" style="65" customWidth="1"/>
    <col min="4370" max="4370" width="1" style="65" customWidth="1"/>
    <col min="4371" max="4371" width="6.7109375" style="65" customWidth="1"/>
    <col min="4372" max="4372" width="1" style="65" customWidth="1"/>
    <col min="4373" max="4373" width="6.7109375" style="65" customWidth="1"/>
    <col min="4374" max="4374" width="1" style="65" customWidth="1"/>
    <col min="4375" max="4375" width="6.7109375" style="65" customWidth="1"/>
    <col min="4376" max="4376" width="1" style="65" customWidth="1"/>
    <col min="4377" max="4377" width="6.7109375" style="65" customWidth="1"/>
    <col min="4378" max="4378" width="1" style="65" customWidth="1"/>
    <col min="4379" max="4380" width="6.7109375" style="65" customWidth="1"/>
    <col min="4381" max="4608" width="11.42578125" style="65"/>
    <col min="4609" max="4611" width="0" style="65" hidden="1" customWidth="1"/>
    <col min="4612" max="4612" width="1.42578125" style="65" customWidth="1"/>
    <col min="4613" max="4613" width="10.42578125" style="65" customWidth="1"/>
    <col min="4614" max="4614" width="67.5703125" style="65" bestFit="1" customWidth="1"/>
    <col min="4615" max="4615" width="13.28515625" style="65" customWidth="1"/>
    <col min="4616" max="4616" width="13" style="65" customWidth="1"/>
    <col min="4617" max="4617" width="3" style="65" customWidth="1"/>
    <col min="4618" max="4618" width="11.42578125" style="65"/>
    <col min="4619" max="4619" width="4.7109375" style="65" customWidth="1"/>
    <col min="4620" max="4620" width="5" style="65" customWidth="1"/>
    <col min="4621" max="4621" width="2.28515625" style="65" customWidth="1"/>
    <col min="4622" max="4622" width="26" style="65" customWidth="1"/>
    <col min="4623" max="4623" width="8" style="65" customWidth="1"/>
    <col min="4624" max="4624" width="1" style="65" customWidth="1"/>
    <col min="4625" max="4625" width="6.7109375" style="65" customWidth="1"/>
    <col min="4626" max="4626" width="1" style="65" customWidth="1"/>
    <col min="4627" max="4627" width="6.7109375" style="65" customWidth="1"/>
    <col min="4628" max="4628" width="1" style="65" customWidth="1"/>
    <col min="4629" max="4629" width="6.7109375" style="65" customWidth="1"/>
    <col min="4630" max="4630" width="1" style="65" customWidth="1"/>
    <col min="4631" max="4631" width="6.7109375" style="65" customWidth="1"/>
    <col min="4632" max="4632" width="1" style="65" customWidth="1"/>
    <col min="4633" max="4633" width="6.7109375" style="65" customWidth="1"/>
    <col min="4634" max="4634" width="1" style="65" customWidth="1"/>
    <col min="4635" max="4636" width="6.7109375" style="65" customWidth="1"/>
    <col min="4637" max="4864" width="11.42578125" style="65"/>
    <col min="4865" max="4867" width="0" style="65" hidden="1" customWidth="1"/>
    <col min="4868" max="4868" width="1.42578125" style="65" customWidth="1"/>
    <col min="4869" max="4869" width="10.42578125" style="65" customWidth="1"/>
    <col min="4870" max="4870" width="67.5703125" style="65" bestFit="1" customWidth="1"/>
    <col min="4871" max="4871" width="13.28515625" style="65" customWidth="1"/>
    <col min="4872" max="4872" width="13" style="65" customWidth="1"/>
    <col min="4873" max="4873" width="3" style="65" customWidth="1"/>
    <col min="4874" max="4874" width="11.42578125" style="65"/>
    <col min="4875" max="4875" width="4.7109375" style="65" customWidth="1"/>
    <col min="4876" max="4876" width="5" style="65" customWidth="1"/>
    <col min="4877" max="4877" width="2.28515625" style="65" customWidth="1"/>
    <col min="4878" max="4878" width="26" style="65" customWidth="1"/>
    <col min="4879" max="4879" width="8" style="65" customWidth="1"/>
    <col min="4880" max="4880" width="1" style="65" customWidth="1"/>
    <col min="4881" max="4881" width="6.7109375" style="65" customWidth="1"/>
    <col min="4882" max="4882" width="1" style="65" customWidth="1"/>
    <col min="4883" max="4883" width="6.7109375" style="65" customWidth="1"/>
    <col min="4884" max="4884" width="1" style="65" customWidth="1"/>
    <col min="4885" max="4885" width="6.7109375" style="65" customWidth="1"/>
    <col min="4886" max="4886" width="1" style="65" customWidth="1"/>
    <col min="4887" max="4887" width="6.7109375" style="65" customWidth="1"/>
    <col min="4888" max="4888" width="1" style="65" customWidth="1"/>
    <col min="4889" max="4889" width="6.7109375" style="65" customWidth="1"/>
    <col min="4890" max="4890" width="1" style="65" customWidth="1"/>
    <col min="4891" max="4892" width="6.7109375" style="65" customWidth="1"/>
    <col min="4893" max="5120" width="11.42578125" style="65"/>
    <col min="5121" max="5123" width="0" style="65" hidden="1" customWidth="1"/>
    <col min="5124" max="5124" width="1.42578125" style="65" customWidth="1"/>
    <col min="5125" max="5125" width="10.42578125" style="65" customWidth="1"/>
    <col min="5126" max="5126" width="67.5703125" style="65" bestFit="1" customWidth="1"/>
    <col min="5127" max="5127" width="13.28515625" style="65" customWidth="1"/>
    <col min="5128" max="5128" width="13" style="65" customWidth="1"/>
    <col min="5129" max="5129" width="3" style="65" customWidth="1"/>
    <col min="5130" max="5130" width="11.42578125" style="65"/>
    <col min="5131" max="5131" width="4.7109375" style="65" customWidth="1"/>
    <col min="5132" max="5132" width="5" style="65" customWidth="1"/>
    <col min="5133" max="5133" width="2.28515625" style="65" customWidth="1"/>
    <col min="5134" max="5134" width="26" style="65" customWidth="1"/>
    <col min="5135" max="5135" width="8" style="65" customWidth="1"/>
    <col min="5136" max="5136" width="1" style="65" customWidth="1"/>
    <col min="5137" max="5137" width="6.7109375" style="65" customWidth="1"/>
    <col min="5138" max="5138" width="1" style="65" customWidth="1"/>
    <col min="5139" max="5139" width="6.7109375" style="65" customWidth="1"/>
    <col min="5140" max="5140" width="1" style="65" customWidth="1"/>
    <col min="5141" max="5141" width="6.7109375" style="65" customWidth="1"/>
    <col min="5142" max="5142" width="1" style="65" customWidth="1"/>
    <col min="5143" max="5143" width="6.7109375" style="65" customWidth="1"/>
    <col min="5144" max="5144" width="1" style="65" customWidth="1"/>
    <col min="5145" max="5145" width="6.7109375" style="65" customWidth="1"/>
    <col min="5146" max="5146" width="1" style="65" customWidth="1"/>
    <col min="5147" max="5148" width="6.7109375" style="65" customWidth="1"/>
    <col min="5149" max="5376" width="11.42578125" style="65"/>
    <col min="5377" max="5379" width="0" style="65" hidden="1" customWidth="1"/>
    <col min="5380" max="5380" width="1.42578125" style="65" customWidth="1"/>
    <col min="5381" max="5381" width="10.42578125" style="65" customWidth="1"/>
    <col min="5382" max="5382" width="67.5703125" style="65" bestFit="1" customWidth="1"/>
    <col min="5383" max="5383" width="13.28515625" style="65" customWidth="1"/>
    <col min="5384" max="5384" width="13" style="65" customWidth="1"/>
    <col min="5385" max="5385" width="3" style="65" customWidth="1"/>
    <col min="5386" max="5386" width="11.42578125" style="65"/>
    <col min="5387" max="5387" width="4.7109375" style="65" customWidth="1"/>
    <col min="5388" max="5388" width="5" style="65" customWidth="1"/>
    <col min="5389" max="5389" width="2.28515625" style="65" customWidth="1"/>
    <col min="5390" max="5390" width="26" style="65" customWidth="1"/>
    <col min="5391" max="5391" width="8" style="65" customWidth="1"/>
    <col min="5392" max="5392" width="1" style="65" customWidth="1"/>
    <col min="5393" max="5393" width="6.7109375" style="65" customWidth="1"/>
    <col min="5394" max="5394" width="1" style="65" customWidth="1"/>
    <col min="5395" max="5395" width="6.7109375" style="65" customWidth="1"/>
    <col min="5396" max="5396" width="1" style="65" customWidth="1"/>
    <col min="5397" max="5397" width="6.7109375" style="65" customWidth="1"/>
    <col min="5398" max="5398" width="1" style="65" customWidth="1"/>
    <col min="5399" max="5399" width="6.7109375" style="65" customWidth="1"/>
    <col min="5400" max="5400" width="1" style="65" customWidth="1"/>
    <col min="5401" max="5401" width="6.7109375" style="65" customWidth="1"/>
    <col min="5402" max="5402" width="1" style="65" customWidth="1"/>
    <col min="5403" max="5404" width="6.7109375" style="65" customWidth="1"/>
    <col min="5405" max="5632" width="11.42578125" style="65"/>
    <col min="5633" max="5635" width="0" style="65" hidden="1" customWidth="1"/>
    <col min="5636" max="5636" width="1.42578125" style="65" customWidth="1"/>
    <col min="5637" max="5637" width="10.42578125" style="65" customWidth="1"/>
    <col min="5638" max="5638" width="67.5703125" style="65" bestFit="1" customWidth="1"/>
    <col min="5639" max="5639" width="13.28515625" style="65" customWidth="1"/>
    <col min="5640" max="5640" width="13" style="65" customWidth="1"/>
    <col min="5641" max="5641" width="3" style="65" customWidth="1"/>
    <col min="5642" max="5642" width="11.42578125" style="65"/>
    <col min="5643" max="5643" width="4.7109375" style="65" customWidth="1"/>
    <col min="5644" max="5644" width="5" style="65" customWidth="1"/>
    <col min="5645" max="5645" width="2.28515625" style="65" customWidth="1"/>
    <col min="5646" max="5646" width="26" style="65" customWidth="1"/>
    <col min="5647" max="5647" width="8" style="65" customWidth="1"/>
    <col min="5648" max="5648" width="1" style="65" customWidth="1"/>
    <col min="5649" max="5649" width="6.7109375" style="65" customWidth="1"/>
    <col min="5650" max="5650" width="1" style="65" customWidth="1"/>
    <col min="5651" max="5651" width="6.7109375" style="65" customWidth="1"/>
    <col min="5652" max="5652" width="1" style="65" customWidth="1"/>
    <col min="5653" max="5653" width="6.7109375" style="65" customWidth="1"/>
    <col min="5654" max="5654" width="1" style="65" customWidth="1"/>
    <col min="5655" max="5655" width="6.7109375" style="65" customWidth="1"/>
    <col min="5656" max="5656" width="1" style="65" customWidth="1"/>
    <col min="5657" max="5657" width="6.7109375" style="65" customWidth="1"/>
    <col min="5658" max="5658" width="1" style="65" customWidth="1"/>
    <col min="5659" max="5660" width="6.7109375" style="65" customWidth="1"/>
    <col min="5661" max="5888" width="11.42578125" style="65"/>
    <col min="5889" max="5891" width="0" style="65" hidden="1" customWidth="1"/>
    <col min="5892" max="5892" width="1.42578125" style="65" customWidth="1"/>
    <col min="5893" max="5893" width="10.42578125" style="65" customWidth="1"/>
    <col min="5894" max="5894" width="67.5703125" style="65" bestFit="1" customWidth="1"/>
    <col min="5895" max="5895" width="13.28515625" style="65" customWidth="1"/>
    <col min="5896" max="5896" width="13" style="65" customWidth="1"/>
    <col min="5897" max="5897" width="3" style="65" customWidth="1"/>
    <col min="5898" max="5898" width="11.42578125" style="65"/>
    <col min="5899" max="5899" width="4.7109375" style="65" customWidth="1"/>
    <col min="5900" max="5900" width="5" style="65" customWidth="1"/>
    <col min="5901" max="5901" width="2.28515625" style="65" customWidth="1"/>
    <col min="5902" max="5902" width="26" style="65" customWidth="1"/>
    <col min="5903" max="5903" width="8" style="65" customWidth="1"/>
    <col min="5904" max="5904" width="1" style="65" customWidth="1"/>
    <col min="5905" max="5905" width="6.7109375" style="65" customWidth="1"/>
    <col min="5906" max="5906" width="1" style="65" customWidth="1"/>
    <col min="5907" max="5907" width="6.7109375" style="65" customWidth="1"/>
    <col min="5908" max="5908" width="1" style="65" customWidth="1"/>
    <col min="5909" max="5909" width="6.7109375" style="65" customWidth="1"/>
    <col min="5910" max="5910" width="1" style="65" customWidth="1"/>
    <col min="5911" max="5911" width="6.7109375" style="65" customWidth="1"/>
    <col min="5912" max="5912" width="1" style="65" customWidth="1"/>
    <col min="5913" max="5913" width="6.7109375" style="65" customWidth="1"/>
    <col min="5914" max="5914" width="1" style="65" customWidth="1"/>
    <col min="5915" max="5916" width="6.7109375" style="65" customWidth="1"/>
    <col min="5917" max="6144" width="11.42578125" style="65"/>
    <col min="6145" max="6147" width="0" style="65" hidden="1" customWidth="1"/>
    <col min="6148" max="6148" width="1.42578125" style="65" customWidth="1"/>
    <col min="6149" max="6149" width="10.42578125" style="65" customWidth="1"/>
    <col min="6150" max="6150" width="67.5703125" style="65" bestFit="1" customWidth="1"/>
    <col min="6151" max="6151" width="13.28515625" style="65" customWidth="1"/>
    <col min="6152" max="6152" width="13" style="65" customWidth="1"/>
    <col min="6153" max="6153" width="3" style="65" customWidth="1"/>
    <col min="6154" max="6154" width="11.42578125" style="65"/>
    <col min="6155" max="6155" width="4.7109375" style="65" customWidth="1"/>
    <col min="6156" max="6156" width="5" style="65" customWidth="1"/>
    <col min="6157" max="6157" width="2.28515625" style="65" customWidth="1"/>
    <col min="6158" max="6158" width="26" style="65" customWidth="1"/>
    <col min="6159" max="6159" width="8" style="65" customWidth="1"/>
    <col min="6160" max="6160" width="1" style="65" customWidth="1"/>
    <col min="6161" max="6161" width="6.7109375" style="65" customWidth="1"/>
    <col min="6162" max="6162" width="1" style="65" customWidth="1"/>
    <col min="6163" max="6163" width="6.7109375" style="65" customWidth="1"/>
    <col min="6164" max="6164" width="1" style="65" customWidth="1"/>
    <col min="6165" max="6165" width="6.7109375" style="65" customWidth="1"/>
    <col min="6166" max="6166" width="1" style="65" customWidth="1"/>
    <col min="6167" max="6167" width="6.7109375" style="65" customWidth="1"/>
    <col min="6168" max="6168" width="1" style="65" customWidth="1"/>
    <col min="6169" max="6169" width="6.7109375" style="65" customWidth="1"/>
    <col min="6170" max="6170" width="1" style="65" customWidth="1"/>
    <col min="6171" max="6172" width="6.7109375" style="65" customWidth="1"/>
    <col min="6173" max="6400" width="11.42578125" style="65"/>
    <col min="6401" max="6403" width="0" style="65" hidden="1" customWidth="1"/>
    <col min="6404" max="6404" width="1.42578125" style="65" customWidth="1"/>
    <col min="6405" max="6405" width="10.42578125" style="65" customWidth="1"/>
    <col min="6406" max="6406" width="67.5703125" style="65" bestFit="1" customWidth="1"/>
    <col min="6407" max="6407" width="13.28515625" style="65" customWidth="1"/>
    <col min="6408" max="6408" width="13" style="65" customWidth="1"/>
    <col min="6409" max="6409" width="3" style="65" customWidth="1"/>
    <col min="6410" max="6410" width="11.42578125" style="65"/>
    <col min="6411" max="6411" width="4.7109375" style="65" customWidth="1"/>
    <col min="6412" max="6412" width="5" style="65" customWidth="1"/>
    <col min="6413" max="6413" width="2.28515625" style="65" customWidth="1"/>
    <col min="6414" max="6414" width="26" style="65" customWidth="1"/>
    <col min="6415" max="6415" width="8" style="65" customWidth="1"/>
    <col min="6416" max="6416" width="1" style="65" customWidth="1"/>
    <col min="6417" max="6417" width="6.7109375" style="65" customWidth="1"/>
    <col min="6418" max="6418" width="1" style="65" customWidth="1"/>
    <col min="6419" max="6419" width="6.7109375" style="65" customWidth="1"/>
    <col min="6420" max="6420" width="1" style="65" customWidth="1"/>
    <col min="6421" max="6421" width="6.7109375" style="65" customWidth="1"/>
    <col min="6422" max="6422" width="1" style="65" customWidth="1"/>
    <col min="6423" max="6423" width="6.7109375" style="65" customWidth="1"/>
    <col min="6424" max="6424" width="1" style="65" customWidth="1"/>
    <col min="6425" max="6425" width="6.7109375" style="65" customWidth="1"/>
    <col min="6426" max="6426" width="1" style="65" customWidth="1"/>
    <col min="6427" max="6428" width="6.7109375" style="65" customWidth="1"/>
    <col min="6429" max="6656" width="11.42578125" style="65"/>
    <col min="6657" max="6659" width="0" style="65" hidden="1" customWidth="1"/>
    <col min="6660" max="6660" width="1.42578125" style="65" customWidth="1"/>
    <col min="6661" max="6661" width="10.42578125" style="65" customWidth="1"/>
    <col min="6662" max="6662" width="67.5703125" style="65" bestFit="1" customWidth="1"/>
    <col min="6663" max="6663" width="13.28515625" style="65" customWidth="1"/>
    <col min="6664" max="6664" width="13" style="65" customWidth="1"/>
    <col min="6665" max="6665" width="3" style="65" customWidth="1"/>
    <col min="6666" max="6666" width="11.42578125" style="65"/>
    <col min="6667" max="6667" width="4.7109375" style="65" customWidth="1"/>
    <col min="6668" max="6668" width="5" style="65" customWidth="1"/>
    <col min="6669" max="6669" width="2.28515625" style="65" customWidth="1"/>
    <col min="6670" max="6670" width="26" style="65" customWidth="1"/>
    <col min="6671" max="6671" width="8" style="65" customWidth="1"/>
    <col min="6672" max="6672" width="1" style="65" customWidth="1"/>
    <col min="6673" max="6673" width="6.7109375" style="65" customWidth="1"/>
    <col min="6674" max="6674" width="1" style="65" customWidth="1"/>
    <col min="6675" max="6675" width="6.7109375" style="65" customWidth="1"/>
    <col min="6676" max="6676" width="1" style="65" customWidth="1"/>
    <col min="6677" max="6677" width="6.7109375" style="65" customWidth="1"/>
    <col min="6678" max="6678" width="1" style="65" customWidth="1"/>
    <col min="6679" max="6679" width="6.7109375" style="65" customWidth="1"/>
    <col min="6680" max="6680" width="1" style="65" customWidth="1"/>
    <col min="6681" max="6681" width="6.7109375" style="65" customWidth="1"/>
    <col min="6682" max="6682" width="1" style="65" customWidth="1"/>
    <col min="6683" max="6684" width="6.7109375" style="65" customWidth="1"/>
    <col min="6685" max="6912" width="11.42578125" style="65"/>
    <col min="6913" max="6915" width="0" style="65" hidden="1" customWidth="1"/>
    <col min="6916" max="6916" width="1.42578125" style="65" customWidth="1"/>
    <col min="6917" max="6917" width="10.42578125" style="65" customWidth="1"/>
    <col min="6918" max="6918" width="67.5703125" style="65" bestFit="1" customWidth="1"/>
    <col min="6919" max="6919" width="13.28515625" style="65" customWidth="1"/>
    <col min="6920" max="6920" width="13" style="65" customWidth="1"/>
    <col min="6921" max="6921" width="3" style="65" customWidth="1"/>
    <col min="6922" max="6922" width="11.42578125" style="65"/>
    <col min="6923" max="6923" width="4.7109375" style="65" customWidth="1"/>
    <col min="6924" max="6924" width="5" style="65" customWidth="1"/>
    <col min="6925" max="6925" width="2.28515625" style="65" customWidth="1"/>
    <col min="6926" max="6926" width="26" style="65" customWidth="1"/>
    <col min="6927" max="6927" width="8" style="65" customWidth="1"/>
    <col min="6928" max="6928" width="1" style="65" customWidth="1"/>
    <col min="6929" max="6929" width="6.7109375" style="65" customWidth="1"/>
    <col min="6930" max="6930" width="1" style="65" customWidth="1"/>
    <col min="6931" max="6931" width="6.7109375" style="65" customWidth="1"/>
    <col min="6932" max="6932" width="1" style="65" customWidth="1"/>
    <col min="6933" max="6933" width="6.7109375" style="65" customWidth="1"/>
    <col min="6934" max="6934" width="1" style="65" customWidth="1"/>
    <col min="6935" max="6935" width="6.7109375" style="65" customWidth="1"/>
    <col min="6936" max="6936" width="1" style="65" customWidth="1"/>
    <col min="6937" max="6937" width="6.7109375" style="65" customWidth="1"/>
    <col min="6938" max="6938" width="1" style="65" customWidth="1"/>
    <col min="6939" max="6940" width="6.7109375" style="65" customWidth="1"/>
    <col min="6941" max="7168" width="11.42578125" style="65"/>
    <col min="7169" max="7171" width="0" style="65" hidden="1" customWidth="1"/>
    <col min="7172" max="7172" width="1.42578125" style="65" customWidth="1"/>
    <col min="7173" max="7173" width="10.42578125" style="65" customWidth="1"/>
    <col min="7174" max="7174" width="67.5703125" style="65" bestFit="1" customWidth="1"/>
    <col min="7175" max="7175" width="13.28515625" style="65" customWidth="1"/>
    <col min="7176" max="7176" width="13" style="65" customWidth="1"/>
    <col min="7177" max="7177" width="3" style="65" customWidth="1"/>
    <col min="7178" max="7178" width="11.42578125" style="65"/>
    <col min="7179" max="7179" width="4.7109375" style="65" customWidth="1"/>
    <col min="7180" max="7180" width="5" style="65" customWidth="1"/>
    <col min="7181" max="7181" width="2.28515625" style="65" customWidth="1"/>
    <col min="7182" max="7182" width="26" style="65" customWidth="1"/>
    <col min="7183" max="7183" width="8" style="65" customWidth="1"/>
    <col min="7184" max="7184" width="1" style="65" customWidth="1"/>
    <col min="7185" max="7185" width="6.7109375" style="65" customWidth="1"/>
    <col min="7186" max="7186" width="1" style="65" customWidth="1"/>
    <col min="7187" max="7187" width="6.7109375" style="65" customWidth="1"/>
    <col min="7188" max="7188" width="1" style="65" customWidth="1"/>
    <col min="7189" max="7189" width="6.7109375" style="65" customWidth="1"/>
    <col min="7190" max="7190" width="1" style="65" customWidth="1"/>
    <col min="7191" max="7191" width="6.7109375" style="65" customWidth="1"/>
    <col min="7192" max="7192" width="1" style="65" customWidth="1"/>
    <col min="7193" max="7193" width="6.7109375" style="65" customWidth="1"/>
    <col min="7194" max="7194" width="1" style="65" customWidth="1"/>
    <col min="7195" max="7196" width="6.7109375" style="65" customWidth="1"/>
    <col min="7197" max="7424" width="11.42578125" style="65"/>
    <col min="7425" max="7427" width="0" style="65" hidden="1" customWidth="1"/>
    <col min="7428" max="7428" width="1.42578125" style="65" customWidth="1"/>
    <col min="7429" max="7429" width="10.42578125" style="65" customWidth="1"/>
    <col min="7430" max="7430" width="67.5703125" style="65" bestFit="1" customWidth="1"/>
    <col min="7431" max="7431" width="13.28515625" style="65" customWidth="1"/>
    <col min="7432" max="7432" width="13" style="65" customWidth="1"/>
    <col min="7433" max="7433" width="3" style="65" customWidth="1"/>
    <col min="7434" max="7434" width="11.42578125" style="65"/>
    <col min="7435" max="7435" width="4.7109375" style="65" customWidth="1"/>
    <col min="7436" max="7436" width="5" style="65" customWidth="1"/>
    <col min="7437" max="7437" width="2.28515625" style="65" customWidth="1"/>
    <col min="7438" max="7438" width="26" style="65" customWidth="1"/>
    <col min="7439" max="7439" width="8" style="65" customWidth="1"/>
    <col min="7440" max="7440" width="1" style="65" customWidth="1"/>
    <col min="7441" max="7441" width="6.7109375" style="65" customWidth="1"/>
    <col min="7442" max="7442" width="1" style="65" customWidth="1"/>
    <col min="7443" max="7443" width="6.7109375" style="65" customWidth="1"/>
    <col min="7444" max="7444" width="1" style="65" customWidth="1"/>
    <col min="7445" max="7445" width="6.7109375" style="65" customWidth="1"/>
    <col min="7446" max="7446" width="1" style="65" customWidth="1"/>
    <col min="7447" max="7447" width="6.7109375" style="65" customWidth="1"/>
    <col min="7448" max="7448" width="1" style="65" customWidth="1"/>
    <col min="7449" max="7449" width="6.7109375" style="65" customWidth="1"/>
    <col min="7450" max="7450" width="1" style="65" customWidth="1"/>
    <col min="7451" max="7452" width="6.7109375" style="65" customWidth="1"/>
    <col min="7453" max="7680" width="11.42578125" style="65"/>
    <col min="7681" max="7683" width="0" style="65" hidden="1" customWidth="1"/>
    <col min="7684" max="7684" width="1.42578125" style="65" customWidth="1"/>
    <col min="7685" max="7685" width="10.42578125" style="65" customWidth="1"/>
    <col min="7686" max="7686" width="67.5703125" style="65" bestFit="1" customWidth="1"/>
    <col min="7687" max="7687" width="13.28515625" style="65" customWidth="1"/>
    <col min="7688" max="7688" width="13" style="65" customWidth="1"/>
    <col min="7689" max="7689" width="3" style="65" customWidth="1"/>
    <col min="7690" max="7690" width="11.42578125" style="65"/>
    <col min="7691" max="7691" width="4.7109375" style="65" customWidth="1"/>
    <col min="7692" max="7692" width="5" style="65" customWidth="1"/>
    <col min="7693" max="7693" width="2.28515625" style="65" customWidth="1"/>
    <col min="7694" max="7694" width="26" style="65" customWidth="1"/>
    <col min="7695" max="7695" width="8" style="65" customWidth="1"/>
    <col min="7696" max="7696" width="1" style="65" customWidth="1"/>
    <col min="7697" max="7697" width="6.7109375" style="65" customWidth="1"/>
    <col min="7698" max="7698" width="1" style="65" customWidth="1"/>
    <col min="7699" max="7699" width="6.7109375" style="65" customWidth="1"/>
    <col min="7700" max="7700" width="1" style="65" customWidth="1"/>
    <col min="7701" max="7701" width="6.7109375" style="65" customWidth="1"/>
    <col min="7702" max="7702" width="1" style="65" customWidth="1"/>
    <col min="7703" max="7703" width="6.7109375" style="65" customWidth="1"/>
    <col min="7704" max="7704" width="1" style="65" customWidth="1"/>
    <col min="7705" max="7705" width="6.7109375" style="65" customWidth="1"/>
    <col min="7706" max="7706" width="1" style="65" customWidth="1"/>
    <col min="7707" max="7708" width="6.7109375" style="65" customWidth="1"/>
    <col min="7709" max="7936" width="11.42578125" style="65"/>
    <col min="7937" max="7939" width="0" style="65" hidden="1" customWidth="1"/>
    <col min="7940" max="7940" width="1.42578125" style="65" customWidth="1"/>
    <col min="7941" max="7941" width="10.42578125" style="65" customWidth="1"/>
    <col min="7942" max="7942" width="67.5703125" style="65" bestFit="1" customWidth="1"/>
    <col min="7943" max="7943" width="13.28515625" style="65" customWidth="1"/>
    <col min="7944" max="7944" width="13" style="65" customWidth="1"/>
    <col min="7945" max="7945" width="3" style="65" customWidth="1"/>
    <col min="7946" max="7946" width="11.42578125" style="65"/>
    <col min="7947" max="7947" width="4.7109375" style="65" customWidth="1"/>
    <col min="7948" max="7948" width="5" style="65" customWidth="1"/>
    <col min="7949" max="7949" width="2.28515625" style="65" customWidth="1"/>
    <col min="7950" max="7950" width="26" style="65" customWidth="1"/>
    <col min="7951" max="7951" width="8" style="65" customWidth="1"/>
    <col min="7952" max="7952" width="1" style="65" customWidth="1"/>
    <col min="7953" max="7953" width="6.7109375" style="65" customWidth="1"/>
    <col min="7954" max="7954" width="1" style="65" customWidth="1"/>
    <col min="7955" max="7955" width="6.7109375" style="65" customWidth="1"/>
    <col min="7956" max="7956" width="1" style="65" customWidth="1"/>
    <col min="7957" max="7957" width="6.7109375" style="65" customWidth="1"/>
    <col min="7958" max="7958" width="1" style="65" customWidth="1"/>
    <col min="7959" max="7959" width="6.7109375" style="65" customWidth="1"/>
    <col min="7960" max="7960" width="1" style="65" customWidth="1"/>
    <col min="7961" max="7961" width="6.7109375" style="65" customWidth="1"/>
    <col min="7962" max="7962" width="1" style="65" customWidth="1"/>
    <col min="7963" max="7964" width="6.7109375" style="65" customWidth="1"/>
    <col min="7965" max="8192" width="11.42578125" style="65"/>
    <col min="8193" max="8195" width="0" style="65" hidden="1" customWidth="1"/>
    <col min="8196" max="8196" width="1.42578125" style="65" customWidth="1"/>
    <col min="8197" max="8197" width="10.42578125" style="65" customWidth="1"/>
    <col min="8198" max="8198" width="67.5703125" style="65" bestFit="1" customWidth="1"/>
    <col min="8199" max="8199" width="13.28515625" style="65" customWidth="1"/>
    <col min="8200" max="8200" width="13" style="65" customWidth="1"/>
    <col min="8201" max="8201" width="3" style="65" customWidth="1"/>
    <col min="8202" max="8202" width="11.42578125" style="65"/>
    <col min="8203" max="8203" width="4.7109375" style="65" customWidth="1"/>
    <col min="8204" max="8204" width="5" style="65" customWidth="1"/>
    <col min="8205" max="8205" width="2.28515625" style="65" customWidth="1"/>
    <col min="8206" max="8206" width="26" style="65" customWidth="1"/>
    <col min="8207" max="8207" width="8" style="65" customWidth="1"/>
    <col min="8208" max="8208" width="1" style="65" customWidth="1"/>
    <col min="8209" max="8209" width="6.7109375" style="65" customWidth="1"/>
    <col min="8210" max="8210" width="1" style="65" customWidth="1"/>
    <col min="8211" max="8211" width="6.7109375" style="65" customWidth="1"/>
    <col min="8212" max="8212" width="1" style="65" customWidth="1"/>
    <col min="8213" max="8213" width="6.7109375" style="65" customWidth="1"/>
    <col min="8214" max="8214" width="1" style="65" customWidth="1"/>
    <col min="8215" max="8215" width="6.7109375" style="65" customWidth="1"/>
    <col min="8216" max="8216" width="1" style="65" customWidth="1"/>
    <col min="8217" max="8217" width="6.7109375" style="65" customWidth="1"/>
    <col min="8218" max="8218" width="1" style="65" customWidth="1"/>
    <col min="8219" max="8220" width="6.7109375" style="65" customWidth="1"/>
    <col min="8221" max="8448" width="11.42578125" style="65"/>
    <col min="8449" max="8451" width="0" style="65" hidden="1" customWidth="1"/>
    <col min="8452" max="8452" width="1.42578125" style="65" customWidth="1"/>
    <col min="8453" max="8453" width="10.42578125" style="65" customWidth="1"/>
    <col min="8454" max="8454" width="67.5703125" style="65" bestFit="1" customWidth="1"/>
    <col min="8455" max="8455" width="13.28515625" style="65" customWidth="1"/>
    <col min="8456" max="8456" width="13" style="65" customWidth="1"/>
    <col min="8457" max="8457" width="3" style="65" customWidth="1"/>
    <col min="8458" max="8458" width="11.42578125" style="65"/>
    <col min="8459" max="8459" width="4.7109375" style="65" customWidth="1"/>
    <col min="8460" max="8460" width="5" style="65" customWidth="1"/>
    <col min="8461" max="8461" width="2.28515625" style="65" customWidth="1"/>
    <col min="8462" max="8462" width="26" style="65" customWidth="1"/>
    <col min="8463" max="8463" width="8" style="65" customWidth="1"/>
    <col min="8464" max="8464" width="1" style="65" customWidth="1"/>
    <col min="8465" max="8465" width="6.7109375" style="65" customWidth="1"/>
    <col min="8466" max="8466" width="1" style="65" customWidth="1"/>
    <col min="8467" max="8467" width="6.7109375" style="65" customWidth="1"/>
    <col min="8468" max="8468" width="1" style="65" customWidth="1"/>
    <col min="8469" max="8469" width="6.7109375" style="65" customWidth="1"/>
    <col min="8470" max="8470" width="1" style="65" customWidth="1"/>
    <col min="8471" max="8471" width="6.7109375" style="65" customWidth="1"/>
    <col min="8472" max="8472" width="1" style="65" customWidth="1"/>
    <col min="8473" max="8473" width="6.7109375" style="65" customWidth="1"/>
    <col min="8474" max="8474" width="1" style="65" customWidth="1"/>
    <col min="8475" max="8476" width="6.7109375" style="65" customWidth="1"/>
    <col min="8477" max="8704" width="11.42578125" style="65"/>
    <col min="8705" max="8707" width="0" style="65" hidden="1" customWidth="1"/>
    <col min="8708" max="8708" width="1.42578125" style="65" customWidth="1"/>
    <col min="8709" max="8709" width="10.42578125" style="65" customWidth="1"/>
    <col min="8710" max="8710" width="67.5703125" style="65" bestFit="1" customWidth="1"/>
    <col min="8711" max="8711" width="13.28515625" style="65" customWidth="1"/>
    <col min="8712" max="8712" width="13" style="65" customWidth="1"/>
    <col min="8713" max="8713" width="3" style="65" customWidth="1"/>
    <col min="8714" max="8714" width="11.42578125" style="65"/>
    <col min="8715" max="8715" width="4.7109375" style="65" customWidth="1"/>
    <col min="8716" max="8716" width="5" style="65" customWidth="1"/>
    <col min="8717" max="8717" width="2.28515625" style="65" customWidth="1"/>
    <col min="8718" max="8718" width="26" style="65" customWidth="1"/>
    <col min="8719" max="8719" width="8" style="65" customWidth="1"/>
    <col min="8720" max="8720" width="1" style="65" customWidth="1"/>
    <col min="8721" max="8721" width="6.7109375" style="65" customWidth="1"/>
    <col min="8722" max="8722" width="1" style="65" customWidth="1"/>
    <col min="8723" max="8723" width="6.7109375" style="65" customWidth="1"/>
    <col min="8724" max="8724" width="1" style="65" customWidth="1"/>
    <col min="8725" max="8725" width="6.7109375" style="65" customWidth="1"/>
    <col min="8726" max="8726" width="1" style="65" customWidth="1"/>
    <col min="8727" max="8727" width="6.7109375" style="65" customWidth="1"/>
    <col min="8728" max="8728" width="1" style="65" customWidth="1"/>
    <col min="8729" max="8729" width="6.7109375" style="65" customWidth="1"/>
    <col min="8730" max="8730" width="1" style="65" customWidth="1"/>
    <col min="8731" max="8732" width="6.7109375" style="65" customWidth="1"/>
    <col min="8733" max="8960" width="11.42578125" style="65"/>
    <col min="8961" max="8963" width="0" style="65" hidden="1" customWidth="1"/>
    <col min="8964" max="8964" width="1.42578125" style="65" customWidth="1"/>
    <col min="8965" max="8965" width="10.42578125" style="65" customWidth="1"/>
    <col min="8966" max="8966" width="67.5703125" style="65" bestFit="1" customWidth="1"/>
    <col min="8967" max="8967" width="13.28515625" style="65" customWidth="1"/>
    <col min="8968" max="8968" width="13" style="65" customWidth="1"/>
    <col min="8969" max="8969" width="3" style="65" customWidth="1"/>
    <col min="8970" max="8970" width="11.42578125" style="65"/>
    <col min="8971" max="8971" width="4.7109375" style="65" customWidth="1"/>
    <col min="8972" max="8972" width="5" style="65" customWidth="1"/>
    <col min="8973" max="8973" width="2.28515625" style="65" customWidth="1"/>
    <col min="8974" max="8974" width="26" style="65" customWidth="1"/>
    <col min="8975" max="8975" width="8" style="65" customWidth="1"/>
    <col min="8976" max="8976" width="1" style="65" customWidth="1"/>
    <col min="8977" max="8977" width="6.7109375" style="65" customWidth="1"/>
    <col min="8978" max="8978" width="1" style="65" customWidth="1"/>
    <col min="8979" max="8979" width="6.7109375" style="65" customWidth="1"/>
    <col min="8980" max="8980" width="1" style="65" customWidth="1"/>
    <col min="8981" max="8981" width="6.7109375" style="65" customWidth="1"/>
    <col min="8982" max="8982" width="1" style="65" customWidth="1"/>
    <col min="8983" max="8983" width="6.7109375" style="65" customWidth="1"/>
    <col min="8984" max="8984" width="1" style="65" customWidth="1"/>
    <col min="8985" max="8985" width="6.7109375" style="65" customWidth="1"/>
    <col min="8986" max="8986" width="1" style="65" customWidth="1"/>
    <col min="8987" max="8988" width="6.7109375" style="65" customWidth="1"/>
    <col min="8989" max="9216" width="11.42578125" style="65"/>
    <col min="9217" max="9219" width="0" style="65" hidden="1" customWidth="1"/>
    <col min="9220" max="9220" width="1.42578125" style="65" customWidth="1"/>
    <col min="9221" max="9221" width="10.42578125" style="65" customWidth="1"/>
    <col min="9222" max="9222" width="67.5703125" style="65" bestFit="1" customWidth="1"/>
    <col min="9223" max="9223" width="13.28515625" style="65" customWidth="1"/>
    <col min="9224" max="9224" width="13" style="65" customWidth="1"/>
    <col min="9225" max="9225" width="3" style="65" customWidth="1"/>
    <col min="9226" max="9226" width="11.42578125" style="65"/>
    <col min="9227" max="9227" width="4.7109375" style="65" customWidth="1"/>
    <col min="9228" max="9228" width="5" style="65" customWidth="1"/>
    <col min="9229" max="9229" width="2.28515625" style="65" customWidth="1"/>
    <col min="9230" max="9230" width="26" style="65" customWidth="1"/>
    <col min="9231" max="9231" width="8" style="65" customWidth="1"/>
    <col min="9232" max="9232" width="1" style="65" customWidth="1"/>
    <col min="9233" max="9233" width="6.7109375" style="65" customWidth="1"/>
    <col min="9234" max="9234" width="1" style="65" customWidth="1"/>
    <col min="9235" max="9235" width="6.7109375" style="65" customWidth="1"/>
    <col min="9236" max="9236" width="1" style="65" customWidth="1"/>
    <col min="9237" max="9237" width="6.7109375" style="65" customWidth="1"/>
    <col min="9238" max="9238" width="1" style="65" customWidth="1"/>
    <col min="9239" max="9239" width="6.7109375" style="65" customWidth="1"/>
    <col min="9240" max="9240" width="1" style="65" customWidth="1"/>
    <col min="9241" max="9241" width="6.7109375" style="65" customWidth="1"/>
    <col min="9242" max="9242" width="1" style="65" customWidth="1"/>
    <col min="9243" max="9244" width="6.7109375" style="65" customWidth="1"/>
    <col min="9245" max="9472" width="11.42578125" style="65"/>
    <col min="9473" max="9475" width="0" style="65" hidden="1" customWidth="1"/>
    <col min="9476" max="9476" width="1.42578125" style="65" customWidth="1"/>
    <col min="9477" max="9477" width="10.42578125" style="65" customWidth="1"/>
    <col min="9478" max="9478" width="67.5703125" style="65" bestFit="1" customWidth="1"/>
    <col min="9479" max="9479" width="13.28515625" style="65" customWidth="1"/>
    <col min="9480" max="9480" width="13" style="65" customWidth="1"/>
    <col min="9481" max="9481" width="3" style="65" customWidth="1"/>
    <col min="9482" max="9482" width="11.42578125" style="65"/>
    <col min="9483" max="9483" width="4.7109375" style="65" customWidth="1"/>
    <col min="9484" max="9484" width="5" style="65" customWidth="1"/>
    <col min="9485" max="9485" width="2.28515625" style="65" customWidth="1"/>
    <col min="9486" max="9486" width="26" style="65" customWidth="1"/>
    <col min="9487" max="9487" width="8" style="65" customWidth="1"/>
    <col min="9488" max="9488" width="1" style="65" customWidth="1"/>
    <col min="9489" max="9489" width="6.7109375" style="65" customWidth="1"/>
    <col min="9490" max="9490" width="1" style="65" customWidth="1"/>
    <col min="9491" max="9491" width="6.7109375" style="65" customWidth="1"/>
    <col min="9492" max="9492" width="1" style="65" customWidth="1"/>
    <col min="9493" max="9493" width="6.7109375" style="65" customWidth="1"/>
    <col min="9494" max="9494" width="1" style="65" customWidth="1"/>
    <col min="9495" max="9495" width="6.7109375" style="65" customWidth="1"/>
    <col min="9496" max="9496" width="1" style="65" customWidth="1"/>
    <col min="9497" max="9497" width="6.7109375" style="65" customWidth="1"/>
    <col min="9498" max="9498" width="1" style="65" customWidth="1"/>
    <col min="9499" max="9500" width="6.7109375" style="65" customWidth="1"/>
    <col min="9501" max="9728" width="11.42578125" style="65"/>
    <col min="9729" max="9731" width="0" style="65" hidden="1" customWidth="1"/>
    <col min="9732" max="9732" width="1.42578125" style="65" customWidth="1"/>
    <col min="9733" max="9733" width="10.42578125" style="65" customWidth="1"/>
    <col min="9734" max="9734" width="67.5703125" style="65" bestFit="1" customWidth="1"/>
    <col min="9735" max="9735" width="13.28515625" style="65" customWidth="1"/>
    <col min="9736" max="9736" width="13" style="65" customWidth="1"/>
    <col min="9737" max="9737" width="3" style="65" customWidth="1"/>
    <col min="9738" max="9738" width="11.42578125" style="65"/>
    <col min="9739" max="9739" width="4.7109375" style="65" customWidth="1"/>
    <col min="9740" max="9740" width="5" style="65" customWidth="1"/>
    <col min="9741" max="9741" width="2.28515625" style="65" customWidth="1"/>
    <col min="9742" max="9742" width="26" style="65" customWidth="1"/>
    <col min="9743" max="9743" width="8" style="65" customWidth="1"/>
    <col min="9744" max="9744" width="1" style="65" customWidth="1"/>
    <col min="9745" max="9745" width="6.7109375" style="65" customWidth="1"/>
    <col min="9746" max="9746" width="1" style="65" customWidth="1"/>
    <col min="9747" max="9747" width="6.7109375" style="65" customWidth="1"/>
    <col min="9748" max="9748" width="1" style="65" customWidth="1"/>
    <col min="9749" max="9749" width="6.7109375" style="65" customWidth="1"/>
    <col min="9750" max="9750" width="1" style="65" customWidth="1"/>
    <col min="9751" max="9751" width="6.7109375" style="65" customWidth="1"/>
    <col min="9752" max="9752" width="1" style="65" customWidth="1"/>
    <col min="9753" max="9753" width="6.7109375" style="65" customWidth="1"/>
    <col min="9754" max="9754" width="1" style="65" customWidth="1"/>
    <col min="9755" max="9756" width="6.7109375" style="65" customWidth="1"/>
    <col min="9757" max="9984" width="11.42578125" style="65"/>
    <col min="9985" max="9987" width="0" style="65" hidden="1" customWidth="1"/>
    <col min="9988" max="9988" width="1.42578125" style="65" customWidth="1"/>
    <col min="9989" max="9989" width="10.42578125" style="65" customWidth="1"/>
    <col min="9990" max="9990" width="67.5703125" style="65" bestFit="1" customWidth="1"/>
    <col min="9991" max="9991" width="13.28515625" style="65" customWidth="1"/>
    <col min="9992" max="9992" width="13" style="65" customWidth="1"/>
    <col min="9993" max="9993" width="3" style="65" customWidth="1"/>
    <col min="9994" max="9994" width="11.42578125" style="65"/>
    <col min="9995" max="9995" width="4.7109375" style="65" customWidth="1"/>
    <col min="9996" max="9996" width="5" style="65" customWidth="1"/>
    <col min="9997" max="9997" width="2.28515625" style="65" customWidth="1"/>
    <col min="9998" max="9998" width="26" style="65" customWidth="1"/>
    <col min="9999" max="9999" width="8" style="65" customWidth="1"/>
    <col min="10000" max="10000" width="1" style="65" customWidth="1"/>
    <col min="10001" max="10001" width="6.7109375" style="65" customWidth="1"/>
    <col min="10002" max="10002" width="1" style="65" customWidth="1"/>
    <col min="10003" max="10003" width="6.7109375" style="65" customWidth="1"/>
    <col min="10004" max="10004" width="1" style="65" customWidth="1"/>
    <col min="10005" max="10005" width="6.7109375" style="65" customWidth="1"/>
    <col min="10006" max="10006" width="1" style="65" customWidth="1"/>
    <col min="10007" max="10007" width="6.7109375" style="65" customWidth="1"/>
    <col min="10008" max="10008" width="1" style="65" customWidth="1"/>
    <col min="10009" max="10009" width="6.7109375" style="65" customWidth="1"/>
    <col min="10010" max="10010" width="1" style="65" customWidth="1"/>
    <col min="10011" max="10012" width="6.7109375" style="65" customWidth="1"/>
    <col min="10013" max="10240" width="11.42578125" style="65"/>
    <col min="10241" max="10243" width="0" style="65" hidden="1" customWidth="1"/>
    <col min="10244" max="10244" width="1.42578125" style="65" customWidth="1"/>
    <col min="10245" max="10245" width="10.42578125" style="65" customWidth="1"/>
    <col min="10246" max="10246" width="67.5703125" style="65" bestFit="1" customWidth="1"/>
    <col min="10247" max="10247" width="13.28515625" style="65" customWidth="1"/>
    <col min="10248" max="10248" width="13" style="65" customWidth="1"/>
    <col min="10249" max="10249" width="3" style="65" customWidth="1"/>
    <col min="10250" max="10250" width="11.42578125" style="65"/>
    <col min="10251" max="10251" width="4.7109375" style="65" customWidth="1"/>
    <col min="10252" max="10252" width="5" style="65" customWidth="1"/>
    <col min="10253" max="10253" width="2.28515625" style="65" customWidth="1"/>
    <col min="10254" max="10254" width="26" style="65" customWidth="1"/>
    <col min="10255" max="10255" width="8" style="65" customWidth="1"/>
    <col min="10256" max="10256" width="1" style="65" customWidth="1"/>
    <col min="10257" max="10257" width="6.7109375" style="65" customWidth="1"/>
    <col min="10258" max="10258" width="1" style="65" customWidth="1"/>
    <col min="10259" max="10259" width="6.7109375" style="65" customWidth="1"/>
    <col min="10260" max="10260" width="1" style="65" customWidth="1"/>
    <col min="10261" max="10261" width="6.7109375" style="65" customWidth="1"/>
    <col min="10262" max="10262" width="1" style="65" customWidth="1"/>
    <col min="10263" max="10263" width="6.7109375" style="65" customWidth="1"/>
    <col min="10264" max="10264" width="1" style="65" customWidth="1"/>
    <col min="10265" max="10265" width="6.7109375" style="65" customWidth="1"/>
    <col min="10266" max="10266" width="1" style="65" customWidth="1"/>
    <col min="10267" max="10268" width="6.7109375" style="65" customWidth="1"/>
    <col min="10269" max="10496" width="11.42578125" style="65"/>
    <col min="10497" max="10499" width="0" style="65" hidden="1" customWidth="1"/>
    <col min="10500" max="10500" width="1.42578125" style="65" customWidth="1"/>
    <col min="10501" max="10501" width="10.42578125" style="65" customWidth="1"/>
    <col min="10502" max="10502" width="67.5703125" style="65" bestFit="1" customWidth="1"/>
    <col min="10503" max="10503" width="13.28515625" style="65" customWidth="1"/>
    <col min="10504" max="10504" width="13" style="65" customWidth="1"/>
    <col min="10505" max="10505" width="3" style="65" customWidth="1"/>
    <col min="10506" max="10506" width="11.42578125" style="65"/>
    <col min="10507" max="10507" width="4.7109375" style="65" customWidth="1"/>
    <col min="10508" max="10508" width="5" style="65" customWidth="1"/>
    <col min="10509" max="10509" width="2.28515625" style="65" customWidth="1"/>
    <col min="10510" max="10510" width="26" style="65" customWidth="1"/>
    <col min="10511" max="10511" width="8" style="65" customWidth="1"/>
    <col min="10512" max="10512" width="1" style="65" customWidth="1"/>
    <col min="10513" max="10513" width="6.7109375" style="65" customWidth="1"/>
    <col min="10514" max="10514" width="1" style="65" customWidth="1"/>
    <col min="10515" max="10515" width="6.7109375" style="65" customWidth="1"/>
    <col min="10516" max="10516" width="1" style="65" customWidth="1"/>
    <col min="10517" max="10517" width="6.7109375" style="65" customWidth="1"/>
    <col min="10518" max="10518" width="1" style="65" customWidth="1"/>
    <col min="10519" max="10519" width="6.7109375" style="65" customWidth="1"/>
    <col min="10520" max="10520" width="1" style="65" customWidth="1"/>
    <col min="10521" max="10521" width="6.7109375" style="65" customWidth="1"/>
    <col min="10522" max="10522" width="1" style="65" customWidth="1"/>
    <col min="10523" max="10524" width="6.7109375" style="65" customWidth="1"/>
    <col min="10525" max="10752" width="11.42578125" style="65"/>
    <col min="10753" max="10755" width="0" style="65" hidden="1" customWidth="1"/>
    <col min="10756" max="10756" width="1.42578125" style="65" customWidth="1"/>
    <col min="10757" max="10757" width="10.42578125" style="65" customWidth="1"/>
    <col min="10758" max="10758" width="67.5703125" style="65" bestFit="1" customWidth="1"/>
    <col min="10759" max="10759" width="13.28515625" style="65" customWidth="1"/>
    <col min="10760" max="10760" width="13" style="65" customWidth="1"/>
    <col min="10761" max="10761" width="3" style="65" customWidth="1"/>
    <col min="10762" max="10762" width="11.42578125" style="65"/>
    <col min="10763" max="10763" width="4.7109375" style="65" customWidth="1"/>
    <col min="10764" max="10764" width="5" style="65" customWidth="1"/>
    <col min="10765" max="10765" width="2.28515625" style="65" customWidth="1"/>
    <col min="10766" max="10766" width="26" style="65" customWidth="1"/>
    <col min="10767" max="10767" width="8" style="65" customWidth="1"/>
    <col min="10768" max="10768" width="1" style="65" customWidth="1"/>
    <col min="10769" max="10769" width="6.7109375" style="65" customWidth="1"/>
    <col min="10770" max="10770" width="1" style="65" customWidth="1"/>
    <col min="10771" max="10771" width="6.7109375" style="65" customWidth="1"/>
    <col min="10772" max="10772" width="1" style="65" customWidth="1"/>
    <col min="10773" max="10773" width="6.7109375" style="65" customWidth="1"/>
    <col min="10774" max="10774" width="1" style="65" customWidth="1"/>
    <col min="10775" max="10775" width="6.7109375" style="65" customWidth="1"/>
    <col min="10776" max="10776" width="1" style="65" customWidth="1"/>
    <col min="10777" max="10777" width="6.7109375" style="65" customWidth="1"/>
    <col min="10778" max="10778" width="1" style="65" customWidth="1"/>
    <col min="10779" max="10780" width="6.7109375" style="65" customWidth="1"/>
    <col min="10781" max="11008" width="11.42578125" style="65"/>
    <col min="11009" max="11011" width="0" style="65" hidden="1" customWidth="1"/>
    <col min="11012" max="11012" width="1.42578125" style="65" customWidth="1"/>
    <col min="11013" max="11013" width="10.42578125" style="65" customWidth="1"/>
    <col min="11014" max="11014" width="67.5703125" style="65" bestFit="1" customWidth="1"/>
    <col min="11015" max="11015" width="13.28515625" style="65" customWidth="1"/>
    <col min="11016" max="11016" width="13" style="65" customWidth="1"/>
    <col min="11017" max="11017" width="3" style="65" customWidth="1"/>
    <col min="11018" max="11018" width="11.42578125" style="65"/>
    <col min="11019" max="11019" width="4.7109375" style="65" customWidth="1"/>
    <col min="11020" max="11020" width="5" style="65" customWidth="1"/>
    <col min="11021" max="11021" width="2.28515625" style="65" customWidth="1"/>
    <col min="11022" max="11022" width="26" style="65" customWidth="1"/>
    <col min="11023" max="11023" width="8" style="65" customWidth="1"/>
    <col min="11024" max="11024" width="1" style="65" customWidth="1"/>
    <col min="11025" max="11025" width="6.7109375" style="65" customWidth="1"/>
    <col min="11026" max="11026" width="1" style="65" customWidth="1"/>
    <col min="11027" max="11027" width="6.7109375" style="65" customWidth="1"/>
    <col min="11028" max="11028" width="1" style="65" customWidth="1"/>
    <col min="11029" max="11029" width="6.7109375" style="65" customWidth="1"/>
    <col min="11030" max="11030" width="1" style="65" customWidth="1"/>
    <col min="11031" max="11031" width="6.7109375" style="65" customWidth="1"/>
    <col min="11032" max="11032" width="1" style="65" customWidth="1"/>
    <col min="11033" max="11033" width="6.7109375" style="65" customWidth="1"/>
    <col min="11034" max="11034" width="1" style="65" customWidth="1"/>
    <col min="11035" max="11036" width="6.7109375" style="65" customWidth="1"/>
    <col min="11037" max="11264" width="11.42578125" style="65"/>
    <col min="11265" max="11267" width="0" style="65" hidden="1" customWidth="1"/>
    <col min="11268" max="11268" width="1.42578125" style="65" customWidth="1"/>
    <col min="11269" max="11269" width="10.42578125" style="65" customWidth="1"/>
    <col min="11270" max="11270" width="67.5703125" style="65" bestFit="1" customWidth="1"/>
    <col min="11271" max="11271" width="13.28515625" style="65" customWidth="1"/>
    <col min="11272" max="11272" width="13" style="65" customWidth="1"/>
    <col min="11273" max="11273" width="3" style="65" customWidth="1"/>
    <col min="11274" max="11274" width="11.42578125" style="65"/>
    <col min="11275" max="11275" width="4.7109375" style="65" customWidth="1"/>
    <col min="11276" max="11276" width="5" style="65" customWidth="1"/>
    <col min="11277" max="11277" width="2.28515625" style="65" customWidth="1"/>
    <col min="11278" max="11278" width="26" style="65" customWidth="1"/>
    <col min="11279" max="11279" width="8" style="65" customWidth="1"/>
    <col min="11280" max="11280" width="1" style="65" customWidth="1"/>
    <col min="11281" max="11281" width="6.7109375" style="65" customWidth="1"/>
    <col min="11282" max="11282" width="1" style="65" customWidth="1"/>
    <col min="11283" max="11283" width="6.7109375" style="65" customWidth="1"/>
    <col min="11284" max="11284" width="1" style="65" customWidth="1"/>
    <col min="11285" max="11285" width="6.7109375" style="65" customWidth="1"/>
    <col min="11286" max="11286" width="1" style="65" customWidth="1"/>
    <col min="11287" max="11287" width="6.7109375" style="65" customWidth="1"/>
    <col min="11288" max="11288" width="1" style="65" customWidth="1"/>
    <col min="11289" max="11289" width="6.7109375" style="65" customWidth="1"/>
    <col min="11290" max="11290" width="1" style="65" customWidth="1"/>
    <col min="11291" max="11292" width="6.7109375" style="65" customWidth="1"/>
    <col min="11293" max="11520" width="11.42578125" style="65"/>
    <col min="11521" max="11523" width="0" style="65" hidden="1" customWidth="1"/>
    <col min="11524" max="11524" width="1.42578125" style="65" customWidth="1"/>
    <col min="11525" max="11525" width="10.42578125" style="65" customWidth="1"/>
    <col min="11526" max="11526" width="67.5703125" style="65" bestFit="1" customWidth="1"/>
    <col min="11527" max="11527" width="13.28515625" style="65" customWidth="1"/>
    <col min="11528" max="11528" width="13" style="65" customWidth="1"/>
    <col min="11529" max="11529" width="3" style="65" customWidth="1"/>
    <col min="11530" max="11530" width="11.42578125" style="65"/>
    <col min="11531" max="11531" width="4.7109375" style="65" customWidth="1"/>
    <col min="11532" max="11532" width="5" style="65" customWidth="1"/>
    <col min="11533" max="11533" width="2.28515625" style="65" customWidth="1"/>
    <col min="11534" max="11534" width="26" style="65" customWidth="1"/>
    <col min="11535" max="11535" width="8" style="65" customWidth="1"/>
    <col min="11536" max="11536" width="1" style="65" customWidth="1"/>
    <col min="11537" max="11537" width="6.7109375" style="65" customWidth="1"/>
    <col min="11538" max="11538" width="1" style="65" customWidth="1"/>
    <col min="11539" max="11539" width="6.7109375" style="65" customWidth="1"/>
    <col min="11540" max="11540" width="1" style="65" customWidth="1"/>
    <col min="11541" max="11541" width="6.7109375" style="65" customWidth="1"/>
    <col min="11542" max="11542" width="1" style="65" customWidth="1"/>
    <col min="11543" max="11543" width="6.7109375" style="65" customWidth="1"/>
    <col min="11544" max="11544" width="1" style="65" customWidth="1"/>
    <col min="11545" max="11545" width="6.7109375" style="65" customWidth="1"/>
    <col min="11546" max="11546" width="1" style="65" customWidth="1"/>
    <col min="11547" max="11548" width="6.7109375" style="65" customWidth="1"/>
    <col min="11549" max="11776" width="11.42578125" style="65"/>
    <col min="11777" max="11779" width="0" style="65" hidden="1" customWidth="1"/>
    <col min="11780" max="11780" width="1.42578125" style="65" customWidth="1"/>
    <col min="11781" max="11781" width="10.42578125" style="65" customWidth="1"/>
    <col min="11782" max="11782" width="67.5703125" style="65" bestFit="1" customWidth="1"/>
    <col min="11783" max="11783" width="13.28515625" style="65" customWidth="1"/>
    <col min="11784" max="11784" width="13" style="65" customWidth="1"/>
    <col min="11785" max="11785" width="3" style="65" customWidth="1"/>
    <col min="11786" max="11786" width="11.42578125" style="65"/>
    <col min="11787" max="11787" width="4.7109375" style="65" customWidth="1"/>
    <col min="11788" max="11788" width="5" style="65" customWidth="1"/>
    <col min="11789" max="11789" width="2.28515625" style="65" customWidth="1"/>
    <col min="11790" max="11790" width="26" style="65" customWidth="1"/>
    <col min="11791" max="11791" width="8" style="65" customWidth="1"/>
    <col min="11792" max="11792" width="1" style="65" customWidth="1"/>
    <col min="11793" max="11793" width="6.7109375" style="65" customWidth="1"/>
    <col min="11794" max="11794" width="1" style="65" customWidth="1"/>
    <col min="11795" max="11795" width="6.7109375" style="65" customWidth="1"/>
    <col min="11796" max="11796" width="1" style="65" customWidth="1"/>
    <col min="11797" max="11797" width="6.7109375" style="65" customWidth="1"/>
    <col min="11798" max="11798" width="1" style="65" customWidth="1"/>
    <col min="11799" max="11799" width="6.7109375" style="65" customWidth="1"/>
    <col min="11800" max="11800" width="1" style="65" customWidth="1"/>
    <col min="11801" max="11801" width="6.7109375" style="65" customWidth="1"/>
    <col min="11802" max="11802" width="1" style="65" customWidth="1"/>
    <col min="11803" max="11804" width="6.7109375" style="65" customWidth="1"/>
    <col min="11805" max="12032" width="11.42578125" style="65"/>
    <col min="12033" max="12035" width="0" style="65" hidden="1" customWidth="1"/>
    <col min="12036" max="12036" width="1.42578125" style="65" customWidth="1"/>
    <col min="12037" max="12037" width="10.42578125" style="65" customWidth="1"/>
    <col min="12038" max="12038" width="67.5703125" style="65" bestFit="1" customWidth="1"/>
    <col min="12039" max="12039" width="13.28515625" style="65" customWidth="1"/>
    <col min="12040" max="12040" width="13" style="65" customWidth="1"/>
    <col min="12041" max="12041" width="3" style="65" customWidth="1"/>
    <col min="12042" max="12042" width="11.42578125" style="65"/>
    <col min="12043" max="12043" width="4.7109375" style="65" customWidth="1"/>
    <col min="12044" max="12044" width="5" style="65" customWidth="1"/>
    <col min="12045" max="12045" width="2.28515625" style="65" customWidth="1"/>
    <col min="12046" max="12046" width="26" style="65" customWidth="1"/>
    <col min="12047" max="12047" width="8" style="65" customWidth="1"/>
    <col min="12048" max="12048" width="1" style="65" customWidth="1"/>
    <col min="12049" max="12049" width="6.7109375" style="65" customWidth="1"/>
    <col min="12050" max="12050" width="1" style="65" customWidth="1"/>
    <col min="12051" max="12051" width="6.7109375" style="65" customWidth="1"/>
    <col min="12052" max="12052" width="1" style="65" customWidth="1"/>
    <col min="12053" max="12053" width="6.7109375" style="65" customWidth="1"/>
    <col min="12054" max="12054" width="1" style="65" customWidth="1"/>
    <col min="12055" max="12055" width="6.7109375" style="65" customWidth="1"/>
    <col min="12056" max="12056" width="1" style="65" customWidth="1"/>
    <col min="12057" max="12057" width="6.7109375" style="65" customWidth="1"/>
    <col min="12058" max="12058" width="1" style="65" customWidth="1"/>
    <col min="12059" max="12060" width="6.7109375" style="65" customWidth="1"/>
    <col min="12061" max="12288" width="11.42578125" style="65"/>
    <col min="12289" max="12291" width="0" style="65" hidden="1" customWidth="1"/>
    <col min="12292" max="12292" width="1.42578125" style="65" customWidth="1"/>
    <col min="12293" max="12293" width="10.42578125" style="65" customWidth="1"/>
    <col min="12294" max="12294" width="67.5703125" style="65" bestFit="1" customWidth="1"/>
    <col min="12295" max="12295" width="13.28515625" style="65" customWidth="1"/>
    <col min="12296" max="12296" width="13" style="65" customWidth="1"/>
    <col min="12297" max="12297" width="3" style="65" customWidth="1"/>
    <col min="12298" max="12298" width="11.42578125" style="65"/>
    <col min="12299" max="12299" width="4.7109375" style="65" customWidth="1"/>
    <col min="12300" max="12300" width="5" style="65" customWidth="1"/>
    <col min="12301" max="12301" width="2.28515625" style="65" customWidth="1"/>
    <col min="12302" max="12302" width="26" style="65" customWidth="1"/>
    <col min="12303" max="12303" width="8" style="65" customWidth="1"/>
    <col min="12304" max="12304" width="1" style="65" customWidth="1"/>
    <col min="12305" max="12305" width="6.7109375" style="65" customWidth="1"/>
    <col min="12306" max="12306" width="1" style="65" customWidth="1"/>
    <col min="12307" max="12307" width="6.7109375" style="65" customWidth="1"/>
    <col min="12308" max="12308" width="1" style="65" customWidth="1"/>
    <col min="12309" max="12309" width="6.7109375" style="65" customWidth="1"/>
    <col min="12310" max="12310" width="1" style="65" customWidth="1"/>
    <col min="12311" max="12311" width="6.7109375" style="65" customWidth="1"/>
    <col min="12312" max="12312" width="1" style="65" customWidth="1"/>
    <col min="12313" max="12313" width="6.7109375" style="65" customWidth="1"/>
    <col min="12314" max="12314" width="1" style="65" customWidth="1"/>
    <col min="12315" max="12316" width="6.7109375" style="65" customWidth="1"/>
    <col min="12317" max="12544" width="11.42578125" style="65"/>
    <col min="12545" max="12547" width="0" style="65" hidden="1" customWidth="1"/>
    <col min="12548" max="12548" width="1.42578125" style="65" customWidth="1"/>
    <col min="12549" max="12549" width="10.42578125" style="65" customWidth="1"/>
    <col min="12550" max="12550" width="67.5703125" style="65" bestFit="1" customWidth="1"/>
    <col min="12551" max="12551" width="13.28515625" style="65" customWidth="1"/>
    <col min="12552" max="12552" width="13" style="65" customWidth="1"/>
    <col min="12553" max="12553" width="3" style="65" customWidth="1"/>
    <col min="12554" max="12554" width="11.42578125" style="65"/>
    <col min="12555" max="12555" width="4.7109375" style="65" customWidth="1"/>
    <col min="12556" max="12556" width="5" style="65" customWidth="1"/>
    <col min="12557" max="12557" width="2.28515625" style="65" customWidth="1"/>
    <col min="12558" max="12558" width="26" style="65" customWidth="1"/>
    <col min="12559" max="12559" width="8" style="65" customWidth="1"/>
    <col min="12560" max="12560" width="1" style="65" customWidth="1"/>
    <col min="12561" max="12561" width="6.7109375" style="65" customWidth="1"/>
    <col min="12562" max="12562" width="1" style="65" customWidth="1"/>
    <col min="12563" max="12563" width="6.7109375" style="65" customWidth="1"/>
    <col min="12564" max="12564" width="1" style="65" customWidth="1"/>
    <col min="12565" max="12565" width="6.7109375" style="65" customWidth="1"/>
    <col min="12566" max="12566" width="1" style="65" customWidth="1"/>
    <col min="12567" max="12567" width="6.7109375" style="65" customWidth="1"/>
    <col min="12568" max="12568" width="1" style="65" customWidth="1"/>
    <col min="12569" max="12569" width="6.7109375" style="65" customWidth="1"/>
    <col min="12570" max="12570" width="1" style="65" customWidth="1"/>
    <col min="12571" max="12572" width="6.7109375" style="65" customWidth="1"/>
    <col min="12573" max="12800" width="11.42578125" style="65"/>
    <col min="12801" max="12803" width="0" style="65" hidden="1" customWidth="1"/>
    <col min="12804" max="12804" width="1.42578125" style="65" customWidth="1"/>
    <col min="12805" max="12805" width="10.42578125" style="65" customWidth="1"/>
    <col min="12806" max="12806" width="67.5703125" style="65" bestFit="1" customWidth="1"/>
    <col min="12807" max="12807" width="13.28515625" style="65" customWidth="1"/>
    <col min="12808" max="12808" width="13" style="65" customWidth="1"/>
    <col min="12809" max="12809" width="3" style="65" customWidth="1"/>
    <col min="12810" max="12810" width="11.42578125" style="65"/>
    <col min="12811" max="12811" width="4.7109375" style="65" customWidth="1"/>
    <col min="12812" max="12812" width="5" style="65" customWidth="1"/>
    <col min="12813" max="12813" width="2.28515625" style="65" customWidth="1"/>
    <col min="12814" max="12814" width="26" style="65" customWidth="1"/>
    <col min="12815" max="12815" width="8" style="65" customWidth="1"/>
    <col min="12816" max="12816" width="1" style="65" customWidth="1"/>
    <col min="12817" max="12817" width="6.7109375" style="65" customWidth="1"/>
    <col min="12818" max="12818" width="1" style="65" customWidth="1"/>
    <col min="12819" max="12819" width="6.7109375" style="65" customWidth="1"/>
    <col min="12820" max="12820" width="1" style="65" customWidth="1"/>
    <col min="12821" max="12821" width="6.7109375" style="65" customWidth="1"/>
    <col min="12822" max="12822" width="1" style="65" customWidth="1"/>
    <col min="12823" max="12823" width="6.7109375" style="65" customWidth="1"/>
    <col min="12824" max="12824" width="1" style="65" customWidth="1"/>
    <col min="12825" max="12825" width="6.7109375" style="65" customWidth="1"/>
    <col min="12826" max="12826" width="1" style="65" customWidth="1"/>
    <col min="12827" max="12828" width="6.7109375" style="65" customWidth="1"/>
    <col min="12829" max="13056" width="11.42578125" style="65"/>
    <col min="13057" max="13059" width="0" style="65" hidden="1" customWidth="1"/>
    <col min="13060" max="13060" width="1.42578125" style="65" customWidth="1"/>
    <col min="13061" max="13061" width="10.42578125" style="65" customWidth="1"/>
    <col min="13062" max="13062" width="67.5703125" style="65" bestFit="1" customWidth="1"/>
    <col min="13063" max="13063" width="13.28515625" style="65" customWidth="1"/>
    <col min="13064" max="13064" width="13" style="65" customWidth="1"/>
    <col min="13065" max="13065" width="3" style="65" customWidth="1"/>
    <col min="13066" max="13066" width="11.42578125" style="65"/>
    <col min="13067" max="13067" width="4.7109375" style="65" customWidth="1"/>
    <col min="13068" max="13068" width="5" style="65" customWidth="1"/>
    <col min="13069" max="13069" width="2.28515625" style="65" customWidth="1"/>
    <col min="13070" max="13070" width="26" style="65" customWidth="1"/>
    <col min="13071" max="13071" width="8" style="65" customWidth="1"/>
    <col min="13072" max="13072" width="1" style="65" customWidth="1"/>
    <col min="13073" max="13073" width="6.7109375" style="65" customWidth="1"/>
    <col min="13074" max="13074" width="1" style="65" customWidth="1"/>
    <col min="13075" max="13075" width="6.7109375" style="65" customWidth="1"/>
    <col min="13076" max="13076" width="1" style="65" customWidth="1"/>
    <col min="13077" max="13077" width="6.7109375" style="65" customWidth="1"/>
    <col min="13078" max="13078" width="1" style="65" customWidth="1"/>
    <col min="13079" max="13079" width="6.7109375" style="65" customWidth="1"/>
    <col min="13080" max="13080" width="1" style="65" customWidth="1"/>
    <col min="13081" max="13081" width="6.7109375" style="65" customWidth="1"/>
    <col min="13082" max="13082" width="1" style="65" customWidth="1"/>
    <col min="13083" max="13084" width="6.7109375" style="65" customWidth="1"/>
    <col min="13085" max="13312" width="11.42578125" style="65"/>
    <col min="13313" max="13315" width="0" style="65" hidden="1" customWidth="1"/>
    <col min="13316" max="13316" width="1.42578125" style="65" customWidth="1"/>
    <col min="13317" max="13317" width="10.42578125" style="65" customWidth="1"/>
    <col min="13318" max="13318" width="67.5703125" style="65" bestFit="1" customWidth="1"/>
    <col min="13319" max="13319" width="13.28515625" style="65" customWidth="1"/>
    <col min="13320" max="13320" width="13" style="65" customWidth="1"/>
    <col min="13321" max="13321" width="3" style="65" customWidth="1"/>
    <col min="13322" max="13322" width="11.42578125" style="65"/>
    <col min="13323" max="13323" width="4.7109375" style="65" customWidth="1"/>
    <col min="13324" max="13324" width="5" style="65" customWidth="1"/>
    <col min="13325" max="13325" width="2.28515625" style="65" customWidth="1"/>
    <col min="13326" max="13326" width="26" style="65" customWidth="1"/>
    <col min="13327" max="13327" width="8" style="65" customWidth="1"/>
    <col min="13328" max="13328" width="1" style="65" customWidth="1"/>
    <col min="13329" max="13329" width="6.7109375" style="65" customWidth="1"/>
    <col min="13330" max="13330" width="1" style="65" customWidth="1"/>
    <col min="13331" max="13331" width="6.7109375" style="65" customWidth="1"/>
    <col min="13332" max="13332" width="1" style="65" customWidth="1"/>
    <col min="13333" max="13333" width="6.7109375" style="65" customWidth="1"/>
    <col min="13334" max="13334" width="1" style="65" customWidth="1"/>
    <col min="13335" max="13335" width="6.7109375" style="65" customWidth="1"/>
    <col min="13336" max="13336" width="1" style="65" customWidth="1"/>
    <col min="13337" max="13337" width="6.7109375" style="65" customWidth="1"/>
    <col min="13338" max="13338" width="1" style="65" customWidth="1"/>
    <col min="13339" max="13340" width="6.7109375" style="65" customWidth="1"/>
    <col min="13341" max="13568" width="11.42578125" style="65"/>
    <col min="13569" max="13571" width="0" style="65" hidden="1" customWidth="1"/>
    <col min="13572" max="13572" width="1.42578125" style="65" customWidth="1"/>
    <col min="13573" max="13573" width="10.42578125" style="65" customWidth="1"/>
    <col min="13574" max="13574" width="67.5703125" style="65" bestFit="1" customWidth="1"/>
    <col min="13575" max="13575" width="13.28515625" style="65" customWidth="1"/>
    <col min="13576" max="13576" width="13" style="65" customWidth="1"/>
    <col min="13577" max="13577" width="3" style="65" customWidth="1"/>
    <col min="13578" max="13578" width="11.42578125" style="65"/>
    <col min="13579" max="13579" width="4.7109375" style="65" customWidth="1"/>
    <col min="13580" max="13580" width="5" style="65" customWidth="1"/>
    <col min="13581" max="13581" width="2.28515625" style="65" customWidth="1"/>
    <col min="13582" max="13582" width="26" style="65" customWidth="1"/>
    <col min="13583" max="13583" width="8" style="65" customWidth="1"/>
    <col min="13584" max="13584" width="1" style="65" customWidth="1"/>
    <col min="13585" max="13585" width="6.7109375" style="65" customWidth="1"/>
    <col min="13586" max="13586" width="1" style="65" customWidth="1"/>
    <col min="13587" max="13587" width="6.7109375" style="65" customWidth="1"/>
    <col min="13588" max="13588" width="1" style="65" customWidth="1"/>
    <col min="13589" max="13589" width="6.7109375" style="65" customWidth="1"/>
    <col min="13590" max="13590" width="1" style="65" customWidth="1"/>
    <col min="13591" max="13591" width="6.7109375" style="65" customWidth="1"/>
    <col min="13592" max="13592" width="1" style="65" customWidth="1"/>
    <col min="13593" max="13593" width="6.7109375" style="65" customWidth="1"/>
    <col min="13594" max="13594" width="1" style="65" customWidth="1"/>
    <col min="13595" max="13596" width="6.7109375" style="65" customWidth="1"/>
    <col min="13597" max="13824" width="11.42578125" style="65"/>
    <col min="13825" max="13827" width="0" style="65" hidden="1" customWidth="1"/>
    <col min="13828" max="13828" width="1.42578125" style="65" customWidth="1"/>
    <col min="13829" max="13829" width="10.42578125" style="65" customWidth="1"/>
    <col min="13830" max="13830" width="67.5703125" style="65" bestFit="1" customWidth="1"/>
    <col min="13831" max="13831" width="13.28515625" style="65" customWidth="1"/>
    <col min="13832" max="13832" width="13" style="65" customWidth="1"/>
    <col min="13833" max="13833" width="3" style="65" customWidth="1"/>
    <col min="13834" max="13834" width="11.42578125" style="65"/>
    <col min="13835" max="13835" width="4.7109375" style="65" customWidth="1"/>
    <col min="13836" max="13836" width="5" style="65" customWidth="1"/>
    <col min="13837" max="13837" width="2.28515625" style="65" customWidth="1"/>
    <col min="13838" max="13838" width="26" style="65" customWidth="1"/>
    <col min="13839" max="13839" width="8" style="65" customWidth="1"/>
    <col min="13840" max="13840" width="1" style="65" customWidth="1"/>
    <col min="13841" max="13841" width="6.7109375" style="65" customWidth="1"/>
    <col min="13842" max="13842" width="1" style="65" customWidth="1"/>
    <col min="13843" max="13843" width="6.7109375" style="65" customWidth="1"/>
    <col min="13844" max="13844" width="1" style="65" customWidth="1"/>
    <col min="13845" max="13845" width="6.7109375" style="65" customWidth="1"/>
    <col min="13846" max="13846" width="1" style="65" customWidth="1"/>
    <col min="13847" max="13847" width="6.7109375" style="65" customWidth="1"/>
    <col min="13848" max="13848" width="1" style="65" customWidth="1"/>
    <col min="13849" max="13849" width="6.7109375" style="65" customWidth="1"/>
    <col min="13850" max="13850" width="1" style="65" customWidth="1"/>
    <col min="13851" max="13852" width="6.7109375" style="65" customWidth="1"/>
    <col min="13853" max="14080" width="11.42578125" style="65"/>
    <col min="14081" max="14083" width="0" style="65" hidden="1" customWidth="1"/>
    <col min="14084" max="14084" width="1.42578125" style="65" customWidth="1"/>
    <col min="14085" max="14085" width="10.42578125" style="65" customWidth="1"/>
    <col min="14086" max="14086" width="67.5703125" style="65" bestFit="1" customWidth="1"/>
    <col min="14087" max="14087" width="13.28515625" style="65" customWidth="1"/>
    <col min="14088" max="14088" width="13" style="65" customWidth="1"/>
    <col min="14089" max="14089" width="3" style="65" customWidth="1"/>
    <col min="14090" max="14090" width="11.42578125" style="65"/>
    <col min="14091" max="14091" width="4.7109375" style="65" customWidth="1"/>
    <col min="14092" max="14092" width="5" style="65" customWidth="1"/>
    <col min="14093" max="14093" width="2.28515625" style="65" customWidth="1"/>
    <col min="14094" max="14094" width="26" style="65" customWidth="1"/>
    <col min="14095" max="14095" width="8" style="65" customWidth="1"/>
    <col min="14096" max="14096" width="1" style="65" customWidth="1"/>
    <col min="14097" max="14097" width="6.7109375" style="65" customWidth="1"/>
    <col min="14098" max="14098" width="1" style="65" customWidth="1"/>
    <col min="14099" max="14099" width="6.7109375" style="65" customWidth="1"/>
    <col min="14100" max="14100" width="1" style="65" customWidth="1"/>
    <col min="14101" max="14101" width="6.7109375" style="65" customWidth="1"/>
    <col min="14102" max="14102" width="1" style="65" customWidth="1"/>
    <col min="14103" max="14103" width="6.7109375" style="65" customWidth="1"/>
    <col min="14104" max="14104" width="1" style="65" customWidth="1"/>
    <col min="14105" max="14105" width="6.7109375" style="65" customWidth="1"/>
    <col min="14106" max="14106" width="1" style="65" customWidth="1"/>
    <col min="14107" max="14108" width="6.7109375" style="65" customWidth="1"/>
    <col min="14109" max="14336" width="11.42578125" style="65"/>
    <col min="14337" max="14339" width="0" style="65" hidden="1" customWidth="1"/>
    <col min="14340" max="14340" width="1.42578125" style="65" customWidth="1"/>
    <col min="14341" max="14341" width="10.42578125" style="65" customWidth="1"/>
    <col min="14342" max="14342" width="67.5703125" style="65" bestFit="1" customWidth="1"/>
    <col min="14343" max="14343" width="13.28515625" style="65" customWidth="1"/>
    <col min="14344" max="14344" width="13" style="65" customWidth="1"/>
    <col min="14345" max="14345" width="3" style="65" customWidth="1"/>
    <col min="14346" max="14346" width="11.42578125" style="65"/>
    <col min="14347" max="14347" width="4.7109375" style="65" customWidth="1"/>
    <col min="14348" max="14348" width="5" style="65" customWidth="1"/>
    <col min="14349" max="14349" width="2.28515625" style="65" customWidth="1"/>
    <col min="14350" max="14350" width="26" style="65" customWidth="1"/>
    <col min="14351" max="14351" width="8" style="65" customWidth="1"/>
    <col min="14352" max="14352" width="1" style="65" customWidth="1"/>
    <col min="14353" max="14353" width="6.7109375" style="65" customWidth="1"/>
    <col min="14354" max="14354" width="1" style="65" customWidth="1"/>
    <col min="14355" max="14355" width="6.7109375" style="65" customWidth="1"/>
    <col min="14356" max="14356" width="1" style="65" customWidth="1"/>
    <col min="14357" max="14357" width="6.7109375" style="65" customWidth="1"/>
    <col min="14358" max="14358" width="1" style="65" customWidth="1"/>
    <col min="14359" max="14359" width="6.7109375" style="65" customWidth="1"/>
    <col min="14360" max="14360" width="1" style="65" customWidth="1"/>
    <col min="14361" max="14361" width="6.7109375" style="65" customWidth="1"/>
    <col min="14362" max="14362" width="1" style="65" customWidth="1"/>
    <col min="14363" max="14364" width="6.7109375" style="65" customWidth="1"/>
    <col min="14365" max="14592" width="11.42578125" style="65"/>
    <col min="14593" max="14595" width="0" style="65" hidden="1" customWidth="1"/>
    <col min="14596" max="14596" width="1.42578125" style="65" customWidth="1"/>
    <col min="14597" max="14597" width="10.42578125" style="65" customWidth="1"/>
    <col min="14598" max="14598" width="67.5703125" style="65" bestFit="1" customWidth="1"/>
    <col min="14599" max="14599" width="13.28515625" style="65" customWidth="1"/>
    <col min="14600" max="14600" width="13" style="65" customWidth="1"/>
    <col min="14601" max="14601" width="3" style="65" customWidth="1"/>
    <col min="14602" max="14602" width="11.42578125" style="65"/>
    <col min="14603" max="14603" width="4.7109375" style="65" customWidth="1"/>
    <col min="14604" max="14604" width="5" style="65" customWidth="1"/>
    <col min="14605" max="14605" width="2.28515625" style="65" customWidth="1"/>
    <col min="14606" max="14606" width="26" style="65" customWidth="1"/>
    <col min="14607" max="14607" width="8" style="65" customWidth="1"/>
    <col min="14608" max="14608" width="1" style="65" customWidth="1"/>
    <col min="14609" max="14609" width="6.7109375" style="65" customWidth="1"/>
    <col min="14610" max="14610" width="1" style="65" customWidth="1"/>
    <col min="14611" max="14611" width="6.7109375" style="65" customWidth="1"/>
    <col min="14612" max="14612" width="1" style="65" customWidth="1"/>
    <col min="14613" max="14613" width="6.7109375" style="65" customWidth="1"/>
    <col min="14614" max="14614" width="1" style="65" customWidth="1"/>
    <col min="14615" max="14615" width="6.7109375" style="65" customWidth="1"/>
    <col min="14616" max="14616" width="1" style="65" customWidth="1"/>
    <col min="14617" max="14617" width="6.7109375" style="65" customWidth="1"/>
    <col min="14618" max="14618" width="1" style="65" customWidth="1"/>
    <col min="14619" max="14620" width="6.7109375" style="65" customWidth="1"/>
    <col min="14621" max="14848" width="11.42578125" style="65"/>
    <col min="14849" max="14851" width="0" style="65" hidden="1" customWidth="1"/>
    <col min="14852" max="14852" width="1.42578125" style="65" customWidth="1"/>
    <col min="14853" max="14853" width="10.42578125" style="65" customWidth="1"/>
    <col min="14854" max="14854" width="67.5703125" style="65" bestFit="1" customWidth="1"/>
    <col min="14855" max="14855" width="13.28515625" style="65" customWidth="1"/>
    <col min="14856" max="14856" width="13" style="65" customWidth="1"/>
    <col min="14857" max="14857" width="3" style="65" customWidth="1"/>
    <col min="14858" max="14858" width="11.42578125" style="65"/>
    <col min="14859" max="14859" width="4.7109375" style="65" customWidth="1"/>
    <col min="14860" max="14860" width="5" style="65" customWidth="1"/>
    <col min="14861" max="14861" width="2.28515625" style="65" customWidth="1"/>
    <col min="14862" max="14862" width="26" style="65" customWidth="1"/>
    <col min="14863" max="14863" width="8" style="65" customWidth="1"/>
    <col min="14864" max="14864" width="1" style="65" customWidth="1"/>
    <col min="14865" max="14865" width="6.7109375" style="65" customWidth="1"/>
    <col min="14866" max="14866" width="1" style="65" customWidth="1"/>
    <col min="14867" max="14867" width="6.7109375" style="65" customWidth="1"/>
    <col min="14868" max="14868" width="1" style="65" customWidth="1"/>
    <col min="14869" max="14869" width="6.7109375" style="65" customWidth="1"/>
    <col min="14870" max="14870" width="1" style="65" customWidth="1"/>
    <col min="14871" max="14871" width="6.7109375" style="65" customWidth="1"/>
    <col min="14872" max="14872" width="1" style="65" customWidth="1"/>
    <col min="14873" max="14873" width="6.7109375" style="65" customWidth="1"/>
    <col min="14874" max="14874" width="1" style="65" customWidth="1"/>
    <col min="14875" max="14876" width="6.7109375" style="65" customWidth="1"/>
    <col min="14877" max="15104" width="11.42578125" style="65"/>
    <col min="15105" max="15107" width="0" style="65" hidden="1" customWidth="1"/>
    <col min="15108" max="15108" width="1.42578125" style="65" customWidth="1"/>
    <col min="15109" max="15109" width="10.42578125" style="65" customWidth="1"/>
    <col min="15110" max="15110" width="67.5703125" style="65" bestFit="1" customWidth="1"/>
    <col min="15111" max="15111" width="13.28515625" style="65" customWidth="1"/>
    <col min="15112" max="15112" width="13" style="65" customWidth="1"/>
    <col min="15113" max="15113" width="3" style="65" customWidth="1"/>
    <col min="15114" max="15114" width="11.42578125" style="65"/>
    <col min="15115" max="15115" width="4.7109375" style="65" customWidth="1"/>
    <col min="15116" max="15116" width="5" style="65" customWidth="1"/>
    <col min="15117" max="15117" width="2.28515625" style="65" customWidth="1"/>
    <col min="15118" max="15118" width="26" style="65" customWidth="1"/>
    <col min="15119" max="15119" width="8" style="65" customWidth="1"/>
    <col min="15120" max="15120" width="1" style="65" customWidth="1"/>
    <col min="15121" max="15121" width="6.7109375" style="65" customWidth="1"/>
    <col min="15122" max="15122" width="1" style="65" customWidth="1"/>
    <col min="15123" max="15123" width="6.7109375" style="65" customWidth="1"/>
    <col min="15124" max="15124" width="1" style="65" customWidth="1"/>
    <col min="15125" max="15125" width="6.7109375" style="65" customWidth="1"/>
    <col min="15126" max="15126" width="1" style="65" customWidth="1"/>
    <col min="15127" max="15127" width="6.7109375" style="65" customWidth="1"/>
    <col min="15128" max="15128" width="1" style="65" customWidth="1"/>
    <col min="15129" max="15129" width="6.7109375" style="65" customWidth="1"/>
    <col min="15130" max="15130" width="1" style="65" customWidth="1"/>
    <col min="15131" max="15132" width="6.7109375" style="65" customWidth="1"/>
    <col min="15133" max="15360" width="11.42578125" style="65"/>
    <col min="15361" max="15363" width="0" style="65" hidden="1" customWidth="1"/>
    <col min="15364" max="15364" width="1.42578125" style="65" customWidth="1"/>
    <col min="15365" max="15365" width="10.42578125" style="65" customWidth="1"/>
    <col min="15366" max="15366" width="67.5703125" style="65" bestFit="1" customWidth="1"/>
    <col min="15367" max="15367" width="13.28515625" style="65" customWidth="1"/>
    <col min="15368" max="15368" width="13" style="65" customWidth="1"/>
    <col min="15369" max="15369" width="3" style="65" customWidth="1"/>
    <col min="15370" max="15370" width="11.42578125" style="65"/>
    <col min="15371" max="15371" width="4.7109375" style="65" customWidth="1"/>
    <col min="15372" max="15372" width="5" style="65" customWidth="1"/>
    <col min="15373" max="15373" width="2.28515625" style="65" customWidth="1"/>
    <col min="15374" max="15374" width="26" style="65" customWidth="1"/>
    <col min="15375" max="15375" width="8" style="65" customWidth="1"/>
    <col min="15376" max="15376" width="1" style="65" customWidth="1"/>
    <col min="15377" max="15377" width="6.7109375" style="65" customWidth="1"/>
    <col min="15378" max="15378" width="1" style="65" customWidth="1"/>
    <col min="15379" max="15379" width="6.7109375" style="65" customWidth="1"/>
    <col min="15380" max="15380" width="1" style="65" customWidth="1"/>
    <col min="15381" max="15381" width="6.7109375" style="65" customWidth="1"/>
    <col min="15382" max="15382" width="1" style="65" customWidth="1"/>
    <col min="15383" max="15383" width="6.7109375" style="65" customWidth="1"/>
    <col min="15384" max="15384" width="1" style="65" customWidth="1"/>
    <col min="15385" max="15385" width="6.7109375" style="65" customWidth="1"/>
    <col min="15386" max="15386" width="1" style="65" customWidth="1"/>
    <col min="15387" max="15388" width="6.7109375" style="65" customWidth="1"/>
    <col min="15389" max="15616" width="11.42578125" style="65"/>
    <col min="15617" max="15619" width="0" style="65" hidden="1" customWidth="1"/>
    <col min="15620" max="15620" width="1.42578125" style="65" customWidth="1"/>
    <col min="15621" max="15621" width="10.42578125" style="65" customWidth="1"/>
    <col min="15622" max="15622" width="67.5703125" style="65" bestFit="1" customWidth="1"/>
    <col min="15623" max="15623" width="13.28515625" style="65" customWidth="1"/>
    <col min="15624" max="15624" width="13" style="65" customWidth="1"/>
    <col min="15625" max="15625" width="3" style="65" customWidth="1"/>
    <col min="15626" max="15626" width="11.42578125" style="65"/>
    <col min="15627" max="15627" width="4.7109375" style="65" customWidth="1"/>
    <col min="15628" max="15628" width="5" style="65" customWidth="1"/>
    <col min="15629" max="15629" width="2.28515625" style="65" customWidth="1"/>
    <col min="15630" max="15630" width="26" style="65" customWidth="1"/>
    <col min="15631" max="15631" width="8" style="65" customWidth="1"/>
    <col min="15632" max="15632" width="1" style="65" customWidth="1"/>
    <col min="15633" max="15633" width="6.7109375" style="65" customWidth="1"/>
    <col min="15634" max="15634" width="1" style="65" customWidth="1"/>
    <col min="15635" max="15635" width="6.7109375" style="65" customWidth="1"/>
    <col min="15636" max="15636" width="1" style="65" customWidth="1"/>
    <col min="15637" max="15637" width="6.7109375" style="65" customWidth="1"/>
    <col min="15638" max="15638" width="1" style="65" customWidth="1"/>
    <col min="15639" max="15639" width="6.7109375" style="65" customWidth="1"/>
    <col min="15640" max="15640" width="1" style="65" customWidth="1"/>
    <col min="15641" max="15641" width="6.7109375" style="65" customWidth="1"/>
    <col min="15642" max="15642" width="1" style="65" customWidth="1"/>
    <col min="15643" max="15644" width="6.7109375" style="65" customWidth="1"/>
    <col min="15645" max="15872" width="11.42578125" style="65"/>
    <col min="15873" max="15875" width="0" style="65" hidden="1" customWidth="1"/>
    <col min="15876" max="15876" width="1.42578125" style="65" customWidth="1"/>
    <col min="15877" max="15877" width="10.42578125" style="65" customWidth="1"/>
    <col min="15878" max="15878" width="67.5703125" style="65" bestFit="1" customWidth="1"/>
    <col min="15879" max="15879" width="13.28515625" style="65" customWidth="1"/>
    <col min="15880" max="15880" width="13" style="65" customWidth="1"/>
    <col min="15881" max="15881" width="3" style="65" customWidth="1"/>
    <col min="15882" max="15882" width="11.42578125" style="65"/>
    <col min="15883" max="15883" width="4.7109375" style="65" customWidth="1"/>
    <col min="15884" max="15884" width="5" style="65" customWidth="1"/>
    <col min="15885" max="15885" width="2.28515625" style="65" customWidth="1"/>
    <col min="15886" max="15886" width="26" style="65" customWidth="1"/>
    <col min="15887" max="15887" width="8" style="65" customWidth="1"/>
    <col min="15888" max="15888" width="1" style="65" customWidth="1"/>
    <col min="15889" max="15889" width="6.7109375" style="65" customWidth="1"/>
    <col min="15890" max="15890" width="1" style="65" customWidth="1"/>
    <col min="15891" max="15891" width="6.7109375" style="65" customWidth="1"/>
    <col min="15892" max="15892" width="1" style="65" customWidth="1"/>
    <col min="15893" max="15893" width="6.7109375" style="65" customWidth="1"/>
    <col min="15894" max="15894" width="1" style="65" customWidth="1"/>
    <col min="15895" max="15895" width="6.7109375" style="65" customWidth="1"/>
    <col min="15896" max="15896" width="1" style="65" customWidth="1"/>
    <col min="15897" max="15897" width="6.7109375" style="65" customWidth="1"/>
    <col min="15898" max="15898" width="1" style="65" customWidth="1"/>
    <col min="15899" max="15900" width="6.7109375" style="65" customWidth="1"/>
    <col min="15901" max="16128" width="11.42578125" style="65"/>
    <col min="16129" max="16131" width="0" style="65" hidden="1" customWidth="1"/>
    <col min="16132" max="16132" width="1.42578125" style="65" customWidth="1"/>
    <col min="16133" max="16133" width="10.42578125" style="65" customWidth="1"/>
    <col min="16134" max="16134" width="67.5703125" style="65" bestFit="1" customWidth="1"/>
    <col min="16135" max="16135" width="13.28515625" style="65" customWidth="1"/>
    <col min="16136" max="16136" width="13" style="65" customWidth="1"/>
    <col min="16137" max="16137" width="3" style="65" customWidth="1"/>
    <col min="16138" max="16138" width="11.42578125" style="65"/>
    <col min="16139" max="16139" width="4.7109375" style="65" customWidth="1"/>
    <col min="16140" max="16140" width="5" style="65" customWidth="1"/>
    <col min="16141" max="16141" width="2.28515625" style="65" customWidth="1"/>
    <col min="16142" max="16142" width="26" style="65" customWidth="1"/>
    <col min="16143" max="16143" width="8" style="65" customWidth="1"/>
    <col min="16144" max="16144" width="1" style="65" customWidth="1"/>
    <col min="16145" max="16145" width="6.7109375" style="65" customWidth="1"/>
    <col min="16146" max="16146" width="1" style="65" customWidth="1"/>
    <col min="16147" max="16147" width="6.7109375" style="65" customWidth="1"/>
    <col min="16148" max="16148" width="1" style="65" customWidth="1"/>
    <col min="16149" max="16149" width="6.7109375" style="65" customWidth="1"/>
    <col min="16150" max="16150" width="1" style="65" customWidth="1"/>
    <col min="16151" max="16151" width="6.7109375" style="65" customWidth="1"/>
    <col min="16152" max="16152" width="1" style="65" customWidth="1"/>
    <col min="16153" max="16153" width="6.7109375" style="65" customWidth="1"/>
    <col min="16154" max="16154" width="1" style="65" customWidth="1"/>
    <col min="16155" max="16156" width="6.7109375" style="65" customWidth="1"/>
    <col min="16157" max="16384" width="11.42578125" style="65"/>
  </cols>
  <sheetData>
    <row r="1" spans="1:29" ht="13.5" customHeight="1">
      <c r="G1" s="1002"/>
      <c r="H1" s="1708"/>
      <c r="I1" s="199"/>
      <c r="J1" s="199"/>
    </row>
    <row r="2" spans="1:29" ht="3.75" customHeight="1">
      <c r="E2" s="71"/>
      <c r="F2" s="71"/>
      <c r="G2" s="1003"/>
      <c r="H2" s="1709"/>
      <c r="I2" s="199"/>
      <c r="J2" s="199"/>
    </row>
    <row r="3" spans="1:29" ht="12.75" customHeight="1">
      <c r="E3" s="1813" t="s">
        <v>831</v>
      </c>
      <c r="F3" s="1813"/>
      <c r="G3" s="1813"/>
      <c r="H3" s="1813"/>
      <c r="I3" s="199"/>
      <c r="J3" s="71"/>
      <c r="K3" s="71"/>
      <c r="L3" s="1813"/>
      <c r="M3" s="1813"/>
      <c r="N3" s="1813"/>
      <c r="O3" s="1813"/>
      <c r="P3" s="1813"/>
      <c r="Q3" s="1813"/>
      <c r="R3" s="1813"/>
      <c r="S3" s="1813"/>
      <c r="T3" s="1813"/>
      <c r="U3" s="1813"/>
      <c r="V3" s="1813"/>
      <c r="W3" s="1813"/>
      <c r="X3" s="1813"/>
      <c r="Y3" s="1813"/>
      <c r="Z3" s="1813"/>
    </row>
    <row r="4" spans="1:29" s="71" customFormat="1" ht="12.75" customHeight="1">
      <c r="A4" s="606"/>
      <c r="B4" s="606"/>
      <c r="C4" s="606"/>
      <c r="D4" s="606"/>
      <c r="E4" s="1886">
        <v>2015</v>
      </c>
      <c r="F4" s="1886"/>
      <c r="G4" s="1886"/>
      <c r="H4" s="1886"/>
      <c r="I4" s="240"/>
      <c r="J4" s="204"/>
      <c r="K4" s="204"/>
      <c r="L4" s="205"/>
      <c r="AB4" s="206"/>
      <c r="AC4" s="206"/>
    </row>
    <row r="5" spans="1:29" s="71" customFormat="1" ht="3" customHeight="1">
      <c r="A5" s="606"/>
      <c r="B5" s="606"/>
      <c r="C5" s="606"/>
      <c r="D5" s="606"/>
      <c r="F5" s="72"/>
      <c r="G5" s="1710"/>
      <c r="H5" s="1711"/>
      <c r="I5" s="240"/>
      <c r="L5" s="69"/>
    </row>
    <row r="6" spans="1:29" s="71" customFormat="1" ht="12.75" customHeight="1">
      <c r="A6" s="606"/>
      <c r="B6" s="606"/>
      <c r="C6" s="606"/>
      <c r="D6" s="606"/>
      <c r="E6" s="1856" t="s">
        <v>3</v>
      </c>
      <c r="F6" s="178"/>
      <c r="G6" s="1712"/>
      <c r="H6" s="1713"/>
      <c r="I6" s="240"/>
      <c r="L6" s="69"/>
    </row>
    <row r="7" spans="1:29" ht="12.75" customHeight="1">
      <c r="A7" s="284" t="s">
        <v>9</v>
      </c>
      <c r="B7" s="284" t="s">
        <v>10</v>
      </c>
      <c r="C7" s="284" t="s">
        <v>11</v>
      </c>
      <c r="E7" s="1872"/>
      <c r="F7" s="97" t="s">
        <v>116</v>
      </c>
      <c r="G7" s="2085"/>
      <c r="H7" s="2086"/>
      <c r="I7" s="199"/>
      <c r="J7" s="606"/>
    </row>
    <row r="8" spans="1:29">
      <c r="E8" s="1892"/>
      <c r="F8" s="72"/>
      <c r="G8" s="954" t="s">
        <v>751</v>
      </c>
      <c r="H8" s="1714" t="s">
        <v>832</v>
      </c>
      <c r="I8" s="199"/>
      <c r="J8" s="71"/>
    </row>
    <row r="9" spans="1:29" ht="12.75" customHeight="1">
      <c r="E9" s="1861">
        <v>1401</v>
      </c>
      <c r="F9" s="102" t="s">
        <v>22</v>
      </c>
      <c r="G9" s="1715">
        <f>SUM(G10:G17)</f>
        <v>2895914.6799999997</v>
      </c>
      <c r="H9" s="1716">
        <f>SUM(H11:H17)</f>
        <v>5759916</v>
      </c>
      <c r="I9" s="199"/>
      <c r="J9" s="71"/>
    </row>
    <row r="10" spans="1:29" ht="12.75" customHeight="1">
      <c r="A10" s="284">
        <v>1</v>
      </c>
      <c r="B10" s="284">
        <v>1</v>
      </c>
      <c r="C10" s="284">
        <v>11</v>
      </c>
      <c r="E10" s="1862"/>
      <c r="F10" s="106" t="s">
        <v>23</v>
      </c>
      <c r="G10" s="1717">
        <v>1427936</v>
      </c>
      <c r="H10" s="1718">
        <v>1496704</v>
      </c>
      <c r="I10" s="199"/>
      <c r="J10" s="199"/>
    </row>
    <row r="11" spans="1:29" ht="12.75" customHeight="1">
      <c r="A11" s="284">
        <v>1</v>
      </c>
      <c r="B11" s="284">
        <v>1</v>
      </c>
      <c r="C11" s="284">
        <v>11</v>
      </c>
      <c r="E11" s="2080"/>
      <c r="F11" s="111" t="s">
        <v>124</v>
      </c>
      <c r="G11" s="1719"/>
      <c r="H11" s="1720">
        <v>150000</v>
      </c>
      <c r="I11" s="199"/>
      <c r="J11" s="199"/>
    </row>
    <row r="12" spans="1:29" ht="12.75" customHeight="1">
      <c r="A12" s="284">
        <v>1</v>
      </c>
      <c r="B12" s="284">
        <v>1</v>
      </c>
      <c r="C12" s="284">
        <v>5</v>
      </c>
      <c r="E12" s="1862"/>
      <c r="F12" s="110" t="s">
        <v>24</v>
      </c>
      <c r="G12" s="1719">
        <v>528898.84</v>
      </c>
      <c r="H12" s="1720">
        <v>1700000</v>
      </c>
      <c r="I12" s="199"/>
      <c r="J12" s="199"/>
    </row>
    <row r="13" spans="1:29" ht="12.75" customHeight="1">
      <c r="A13" s="284">
        <v>1</v>
      </c>
      <c r="B13" s="284">
        <v>1</v>
      </c>
      <c r="C13" s="284">
        <v>12</v>
      </c>
      <c r="E13" s="1862"/>
      <c r="F13" s="110" t="s">
        <v>25</v>
      </c>
      <c r="G13" s="1719">
        <v>576560</v>
      </c>
      <c r="H13" s="1720">
        <v>1105771</v>
      </c>
      <c r="I13" s="199"/>
      <c r="J13" s="199"/>
    </row>
    <row r="14" spans="1:29" ht="12.75" customHeight="1">
      <c r="A14" s="284">
        <v>1</v>
      </c>
      <c r="B14" s="284">
        <v>1</v>
      </c>
      <c r="C14" s="284">
        <v>2</v>
      </c>
      <c r="E14" s="1862"/>
      <c r="F14" s="111" t="s">
        <v>26</v>
      </c>
      <c r="G14" s="1719">
        <v>130885.04</v>
      </c>
      <c r="H14" s="1720">
        <v>1500000</v>
      </c>
      <c r="I14" s="199"/>
      <c r="J14" s="199"/>
    </row>
    <row r="15" spans="1:29" ht="12.75" customHeight="1">
      <c r="A15" s="284">
        <v>1</v>
      </c>
      <c r="B15" s="284">
        <v>1</v>
      </c>
      <c r="C15" s="284">
        <v>4</v>
      </c>
      <c r="E15" s="1862"/>
      <c r="F15" s="111" t="s">
        <v>27</v>
      </c>
      <c r="G15" s="1719"/>
      <c r="H15" s="1720">
        <v>550000</v>
      </c>
      <c r="I15" s="199"/>
      <c r="J15" s="199"/>
    </row>
    <row r="16" spans="1:29" ht="12.75" customHeight="1">
      <c r="A16" s="284">
        <v>1</v>
      </c>
      <c r="B16" s="284">
        <v>1</v>
      </c>
      <c r="C16" s="284">
        <v>1</v>
      </c>
      <c r="E16" s="1862"/>
      <c r="F16" s="111" t="s">
        <v>69</v>
      </c>
      <c r="G16" s="1719">
        <v>211634.8</v>
      </c>
      <c r="H16" s="1720">
        <v>352017</v>
      </c>
      <c r="I16" s="199"/>
      <c r="J16" s="199"/>
    </row>
    <row r="17" spans="1:10" ht="12.75" customHeight="1">
      <c r="A17" s="284">
        <v>1</v>
      </c>
      <c r="B17" s="284">
        <v>1</v>
      </c>
      <c r="C17" s="284">
        <v>8</v>
      </c>
      <c r="E17" s="1863"/>
      <c r="F17" s="111" t="s">
        <v>833</v>
      </c>
      <c r="G17" s="1719">
        <v>20000</v>
      </c>
      <c r="H17" s="1720">
        <v>402128</v>
      </c>
      <c r="I17" s="199"/>
      <c r="J17" s="199"/>
    </row>
    <row r="18" spans="1:10" ht="12.75" customHeight="1">
      <c r="E18" s="1862">
        <v>1402</v>
      </c>
      <c r="F18" s="113" t="s">
        <v>29</v>
      </c>
      <c r="G18" s="1721">
        <f>SUM(G19:G27)</f>
        <v>14918303.75</v>
      </c>
      <c r="H18" s="1722">
        <f>SUM(H19:H27)</f>
        <v>7206806</v>
      </c>
      <c r="I18" s="199"/>
      <c r="J18" s="199"/>
    </row>
    <row r="19" spans="1:10" ht="12.75" customHeight="1">
      <c r="A19" s="284">
        <v>2</v>
      </c>
      <c r="B19" s="284">
        <v>4</v>
      </c>
      <c r="C19" s="284">
        <v>11</v>
      </c>
      <c r="E19" s="1862"/>
      <c r="F19" s="110" t="s">
        <v>834</v>
      </c>
      <c r="G19" s="1719">
        <v>7469433</v>
      </c>
      <c r="H19" s="1720">
        <v>2012236</v>
      </c>
      <c r="I19" s="199"/>
      <c r="J19" s="199"/>
    </row>
    <row r="20" spans="1:10" ht="12.75" customHeight="1">
      <c r="A20" s="284">
        <v>2</v>
      </c>
      <c r="B20" s="284">
        <v>4</v>
      </c>
      <c r="C20" s="284">
        <v>10</v>
      </c>
      <c r="E20" s="1862"/>
      <c r="F20" s="110" t="s">
        <v>835</v>
      </c>
      <c r="G20" s="1719">
        <v>2954180</v>
      </c>
      <c r="H20" s="1720">
        <v>1400000</v>
      </c>
      <c r="I20" s="199"/>
      <c r="J20" s="199"/>
    </row>
    <row r="21" spans="1:10" ht="12.75" customHeight="1">
      <c r="A21" s="284">
        <v>2</v>
      </c>
      <c r="B21" s="284">
        <v>4</v>
      </c>
      <c r="C21" s="284">
        <v>10</v>
      </c>
      <c r="E21" s="1862"/>
      <c r="F21" s="110" t="s">
        <v>836</v>
      </c>
      <c r="G21" s="1719">
        <v>2200000</v>
      </c>
      <c r="H21" s="1720">
        <v>1307817</v>
      </c>
      <c r="I21" s="199"/>
      <c r="J21" s="199"/>
    </row>
    <row r="22" spans="1:10" ht="12.75" customHeight="1">
      <c r="A22" s="284">
        <v>2</v>
      </c>
      <c r="B22" s="284">
        <v>4</v>
      </c>
      <c r="C22" s="284">
        <v>3</v>
      </c>
      <c r="E22" s="1862"/>
      <c r="F22" s="110" t="s">
        <v>33</v>
      </c>
      <c r="G22" s="1719">
        <v>1754997.24</v>
      </c>
      <c r="H22" s="1720">
        <v>500000</v>
      </c>
      <c r="I22" s="199"/>
      <c r="J22" s="199"/>
    </row>
    <row r="23" spans="1:10" ht="12.75" customHeight="1">
      <c r="A23" s="284">
        <v>2</v>
      </c>
      <c r="B23" s="284">
        <v>4</v>
      </c>
      <c r="C23" s="284">
        <v>7</v>
      </c>
      <c r="E23" s="1862"/>
      <c r="F23" s="110" t="s">
        <v>34</v>
      </c>
      <c r="G23" s="1719"/>
      <c r="H23" s="1720">
        <v>622000</v>
      </c>
      <c r="I23" s="199"/>
      <c r="J23" s="199"/>
    </row>
    <row r="24" spans="1:10" ht="12.75" customHeight="1">
      <c r="A24" s="284">
        <v>2</v>
      </c>
      <c r="B24" s="284">
        <v>4</v>
      </c>
      <c r="C24" s="284">
        <v>1</v>
      </c>
      <c r="E24" s="1862"/>
      <c r="F24" s="110" t="s">
        <v>70</v>
      </c>
      <c r="G24" s="1719">
        <v>171360</v>
      </c>
      <c r="H24" s="1720">
        <v>441800</v>
      </c>
      <c r="I24" s="199"/>
      <c r="J24" s="199"/>
    </row>
    <row r="25" spans="1:10" ht="12.75" customHeight="1">
      <c r="A25" s="284">
        <v>2</v>
      </c>
      <c r="B25" s="284">
        <v>4</v>
      </c>
      <c r="C25" s="284">
        <v>9</v>
      </c>
      <c r="E25" s="1862"/>
      <c r="F25" s="110" t="s">
        <v>36</v>
      </c>
      <c r="G25" s="1719"/>
      <c r="H25" s="1720">
        <v>500000</v>
      </c>
      <c r="I25" s="199"/>
      <c r="J25" s="199"/>
    </row>
    <row r="26" spans="1:10" ht="12.75" customHeight="1">
      <c r="E26" s="1862"/>
      <c r="F26" s="125" t="s">
        <v>837</v>
      </c>
      <c r="G26" s="1719">
        <v>368333.51</v>
      </c>
      <c r="H26" s="1720">
        <v>376000</v>
      </c>
      <c r="I26" s="199"/>
      <c r="J26" s="199"/>
    </row>
    <row r="27" spans="1:10" ht="12.75" customHeight="1">
      <c r="A27" s="284">
        <v>2</v>
      </c>
      <c r="B27" s="284">
        <v>4</v>
      </c>
      <c r="C27" s="284">
        <v>11</v>
      </c>
      <c r="E27" s="1862"/>
      <c r="F27" s="125" t="s">
        <v>838</v>
      </c>
      <c r="G27" s="1719"/>
      <c r="H27" s="1723">
        <v>46953</v>
      </c>
      <c r="I27" s="199"/>
      <c r="J27" s="199"/>
    </row>
    <row r="28" spans="1:10" ht="12.75" customHeight="1">
      <c r="E28" s="1866">
        <v>1403</v>
      </c>
      <c r="F28" s="113" t="s">
        <v>38</v>
      </c>
      <c r="G28" s="1721">
        <f>SUM(G29:G31)</f>
        <v>9597144</v>
      </c>
      <c r="H28" s="1722">
        <f>SUM(H29:H31)</f>
        <v>1896747.65</v>
      </c>
      <c r="I28" s="199"/>
      <c r="J28" s="199"/>
    </row>
    <row r="29" spans="1:10" ht="12.75" customHeight="1">
      <c r="A29" s="284">
        <v>3</v>
      </c>
      <c r="B29" s="284">
        <v>5</v>
      </c>
      <c r="C29" s="284">
        <v>11</v>
      </c>
      <c r="E29" s="1867"/>
      <c r="F29" s="111" t="s">
        <v>39</v>
      </c>
      <c r="G29" s="1719">
        <v>1813304</v>
      </c>
      <c r="H29" s="1720">
        <v>457304</v>
      </c>
      <c r="I29" s="199"/>
      <c r="J29" s="199"/>
    </row>
    <row r="30" spans="1:10" ht="12.75" customHeight="1">
      <c r="A30" s="284">
        <v>3</v>
      </c>
      <c r="B30" s="284">
        <v>5</v>
      </c>
      <c r="C30" s="284">
        <v>8</v>
      </c>
      <c r="E30" s="1867"/>
      <c r="F30" s="111" t="s">
        <v>40</v>
      </c>
      <c r="G30" s="1719">
        <v>882880</v>
      </c>
      <c r="H30" s="1720">
        <v>679000</v>
      </c>
      <c r="I30" s="199"/>
      <c r="J30" s="199"/>
    </row>
    <row r="31" spans="1:10" ht="12.75" customHeight="1">
      <c r="A31" s="284">
        <v>3</v>
      </c>
      <c r="B31" s="284">
        <v>5</v>
      </c>
      <c r="C31" s="284">
        <v>10</v>
      </c>
      <c r="E31" s="1867"/>
      <c r="F31" s="320" t="s">
        <v>41</v>
      </c>
      <c r="G31" s="1719">
        <v>6900960</v>
      </c>
      <c r="H31" s="1720">
        <v>760443.65</v>
      </c>
      <c r="I31" s="199"/>
      <c r="J31" s="199"/>
    </row>
    <row r="32" spans="1:10" ht="12.75" customHeight="1">
      <c r="E32" s="1868">
        <v>1404</v>
      </c>
      <c r="F32" s="113" t="s">
        <v>42</v>
      </c>
      <c r="G32" s="1721">
        <f>SUM(G33:G34)</f>
        <v>5039936</v>
      </c>
      <c r="H32" s="1722">
        <f>SUM(H33:H34)</f>
        <v>2095000</v>
      </c>
      <c r="I32" s="199"/>
      <c r="J32" s="199"/>
    </row>
    <row r="33" spans="1:9" ht="12.75" customHeight="1">
      <c r="A33" s="284">
        <v>4</v>
      </c>
      <c r="B33" s="284">
        <v>6</v>
      </c>
      <c r="C33" s="284">
        <v>11</v>
      </c>
      <c r="E33" s="1868"/>
      <c r="F33" s="110" t="s">
        <v>43</v>
      </c>
      <c r="G33" s="1719">
        <v>3839936</v>
      </c>
      <c r="H33" s="1720">
        <v>1162000</v>
      </c>
      <c r="I33" s="199"/>
    </row>
    <row r="34" spans="1:9" ht="12.75" customHeight="1">
      <c r="A34" s="284">
        <v>4</v>
      </c>
      <c r="B34" s="284">
        <v>6</v>
      </c>
      <c r="C34" s="284">
        <v>11</v>
      </c>
      <c r="E34" s="1868"/>
      <c r="F34" s="110" t="s">
        <v>44</v>
      </c>
      <c r="G34" s="1719">
        <v>1200000</v>
      </c>
      <c r="H34" s="1720">
        <v>933000</v>
      </c>
      <c r="I34" s="199"/>
    </row>
    <row r="35" spans="1:9" ht="12.75" customHeight="1">
      <c r="E35" s="1819">
        <v>1405</v>
      </c>
      <c r="F35" s="124" t="s">
        <v>45</v>
      </c>
      <c r="G35" s="1721">
        <f>SUM(G36:G39)</f>
        <v>3546376.2800000003</v>
      </c>
      <c r="H35" s="1722">
        <f>SUM(H36:H39)</f>
        <v>3802365.2399999998</v>
      </c>
      <c r="I35" s="199"/>
    </row>
    <row r="36" spans="1:9" ht="12.75" customHeight="1">
      <c r="A36" s="284">
        <v>5</v>
      </c>
      <c r="B36" s="284">
        <v>4</v>
      </c>
      <c r="C36" s="284">
        <v>8</v>
      </c>
      <c r="E36" s="1820"/>
      <c r="F36" s="110" t="s">
        <v>46</v>
      </c>
      <c r="G36" s="1717">
        <v>1845096.28</v>
      </c>
      <c r="H36" s="1718">
        <v>907323</v>
      </c>
    </row>
    <row r="37" spans="1:9" ht="12.75" customHeight="1">
      <c r="A37" s="284">
        <v>5</v>
      </c>
      <c r="B37" s="284">
        <v>4</v>
      </c>
      <c r="C37" s="284">
        <v>8</v>
      </c>
      <c r="E37" s="1820"/>
      <c r="F37" s="110" t="s">
        <v>47</v>
      </c>
      <c r="G37" s="1719">
        <v>300000</v>
      </c>
      <c r="H37" s="1720">
        <v>1376066.94</v>
      </c>
    </row>
    <row r="38" spans="1:9" s="71" customFormat="1" ht="12.75" customHeight="1">
      <c r="A38" s="606">
        <v>5</v>
      </c>
      <c r="B38" s="606">
        <v>5</v>
      </c>
      <c r="C38" s="606">
        <v>11</v>
      </c>
      <c r="D38" s="606"/>
      <c r="E38" s="1820"/>
      <c r="F38" s="110" t="s">
        <v>48</v>
      </c>
      <c r="G38" s="1719">
        <v>1401280</v>
      </c>
      <c r="H38" s="1720">
        <v>1198626</v>
      </c>
    </row>
    <row r="39" spans="1:9" ht="12.75" customHeight="1">
      <c r="A39" s="284">
        <v>5</v>
      </c>
      <c r="B39" s="284">
        <v>4</v>
      </c>
      <c r="C39" s="284">
        <v>8</v>
      </c>
      <c r="E39" s="1820"/>
      <c r="F39" s="119" t="s">
        <v>49</v>
      </c>
      <c r="G39" s="1719"/>
      <c r="H39" s="1720">
        <v>320349.3</v>
      </c>
    </row>
    <row r="40" spans="1:9" ht="12.75" customHeight="1">
      <c r="E40" s="1824">
        <v>1406</v>
      </c>
      <c r="F40" s="113" t="s">
        <v>50</v>
      </c>
      <c r="G40" s="1721">
        <f>SUM(G41:G46)</f>
        <v>931144.9800000001</v>
      </c>
      <c r="H40" s="1722">
        <v>0</v>
      </c>
    </row>
    <row r="41" spans="1:9" ht="12.75" customHeight="1">
      <c r="A41" s="284">
        <v>6</v>
      </c>
      <c r="B41" s="284">
        <v>2</v>
      </c>
      <c r="C41" s="284">
        <v>11</v>
      </c>
      <c r="E41" s="1824"/>
      <c r="F41" s="110" t="s">
        <v>51</v>
      </c>
      <c r="G41" s="1719"/>
      <c r="H41" s="1720">
        <v>1453000</v>
      </c>
    </row>
    <row r="42" spans="1:9" ht="12.75" customHeight="1">
      <c r="A42" s="284">
        <v>6</v>
      </c>
      <c r="B42" s="284">
        <v>2</v>
      </c>
      <c r="C42" s="284">
        <v>10</v>
      </c>
      <c r="E42" s="1824"/>
      <c r="F42" s="110" t="s">
        <v>52</v>
      </c>
      <c r="G42" s="1719"/>
      <c r="H42" s="1720">
        <v>1928000</v>
      </c>
    </row>
    <row r="43" spans="1:9" ht="12.75" customHeight="1">
      <c r="A43" s="284">
        <v>6</v>
      </c>
      <c r="B43" s="284">
        <v>2</v>
      </c>
      <c r="C43" s="284">
        <v>6</v>
      </c>
      <c r="E43" s="1824"/>
      <c r="F43" s="110" t="s">
        <v>647</v>
      </c>
      <c r="G43" s="1719"/>
      <c r="H43" s="1720">
        <v>128000</v>
      </c>
    </row>
    <row r="44" spans="1:9" ht="12.75" customHeight="1">
      <c r="A44" s="284">
        <v>6</v>
      </c>
      <c r="B44" s="284">
        <v>2</v>
      </c>
      <c r="C44" s="284">
        <v>10</v>
      </c>
      <c r="E44" s="1824"/>
      <c r="F44" s="110" t="s">
        <v>53</v>
      </c>
      <c r="G44" s="1719">
        <v>808103.68</v>
      </c>
      <c r="H44" s="1720">
        <v>826000</v>
      </c>
    </row>
    <row r="45" spans="1:9" ht="12.75" customHeight="1">
      <c r="E45" s="1824"/>
      <c r="F45" s="110" t="s">
        <v>648</v>
      </c>
      <c r="G45" s="1719">
        <v>80081.3</v>
      </c>
      <c r="H45" s="1720">
        <v>425000</v>
      </c>
    </row>
    <row r="46" spans="1:9" ht="12.75" customHeight="1">
      <c r="A46" s="284">
        <v>6</v>
      </c>
      <c r="B46" s="284">
        <v>4</v>
      </c>
      <c r="C46" s="284">
        <v>11</v>
      </c>
      <c r="E46" s="1824"/>
      <c r="F46" s="110" t="s">
        <v>839</v>
      </c>
      <c r="G46" s="1724">
        <v>42960</v>
      </c>
      <c r="H46" s="1720"/>
    </row>
    <row r="47" spans="1:9" ht="12.75" customHeight="1">
      <c r="E47" s="1824">
        <v>1407</v>
      </c>
      <c r="F47" s="124" t="s">
        <v>55</v>
      </c>
      <c r="G47" s="1721">
        <f>SUM(G48:G49)</f>
        <v>105500</v>
      </c>
      <c r="H47" s="1722">
        <f>SUM(H48:H49)</f>
        <v>2085099.96</v>
      </c>
    </row>
    <row r="48" spans="1:9" ht="12.75" customHeight="1">
      <c r="A48" s="284">
        <v>7</v>
      </c>
      <c r="B48" s="284">
        <v>3</v>
      </c>
      <c r="C48" s="284">
        <v>11</v>
      </c>
      <c r="E48" s="1824"/>
      <c r="F48" s="110" t="s">
        <v>56</v>
      </c>
      <c r="G48" s="1725">
        <v>52000</v>
      </c>
      <c r="H48" s="1726">
        <v>400000</v>
      </c>
    </row>
    <row r="49" spans="1:8" ht="12.75" customHeight="1">
      <c r="A49" s="284">
        <v>7</v>
      </c>
      <c r="B49" s="284">
        <v>6</v>
      </c>
      <c r="C49" s="284">
        <v>10</v>
      </c>
      <c r="E49" s="1824"/>
      <c r="F49" s="110" t="s">
        <v>71</v>
      </c>
      <c r="G49" s="1725">
        <v>53500</v>
      </c>
      <c r="H49" s="1726">
        <v>1685099.96</v>
      </c>
    </row>
    <row r="50" spans="1:8" ht="12.75" customHeight="1">
      <c r="E50" s="1861">
        <v>1408</v>
      </c>
      <c r="F50" s="124" t="s">
        <v>58</v>
      </c>
      <c r="G50" s="1727">
        <f>SUM(G51:G54)</f>
        <v>462640</v>
      </c>
      <c r="H50" s="1728">
        <f>SUM(H51:H54)</f>
        <v>3197773.6399999997</v>
      </c>
    </row>
    <row r="51" spans="1:8" ht="12.75" customHeight="1">
      <c r="A51" s="284">
        <v>8</v>
      </c>
      <c r="B51" s="284">
        <v>4</v>
      </c>
      <c r="C51" s="284">
        <v>11</v>
      </c>
      <c r="E51" s="1862"/>
      <c r="F51" s="111" t="s">
        <v>840</v>
      </c>
      <c r="G51" s="1719">
        <v>89920</v>
      </c>
      <c r="H51" s="1726">
        <v>1224200.6399999999</v>
      </c>
    </row>
    <row r="52" spans="1:8" ht="12.75" customHeight="1">
      <c r="A52" s="284">
        <v>8</v>
      </c>
      <c r="B52" s="284">
        <v>4</v>
      </c>
      <c r="C52" s="284">
        <v>11</v>
      </c>
      <c r="E52" s="1862"/>
      <c r="F52" s="111" t="s">
        <v>663</v>
      </c>
      <c r="G52" s="1719">
        <v>327520</v>
      </c>
      <c r="H52" s="1720">
        <v>408073</v>
      </c>
    </row>
    <row r="53" spans="1:8" ht="12.75" customHeight="1">
      <c r="A53" s="284">
        <v>8</v>
      </c>
      <c r="B53" s="284">
        <v>5</v>
      </c>
      <c r="C53" s="284">
        <v>11</v>
      </c>
      <c r="E53" s="2080"/>
      <c r="F53" s="110" t="s">
        <v>61</v>
      </c>
      <c r="G53" s="1719"/>
      <c r="H53" s="1720">
        <v>998500</v>
      </c>
    </row>
    <row r="54" spans="1:8" ht="12.75" customHeight="1">
      <c r="A54" s="284">
        <v>8</v>
      </c>
      <c r="B54" s="284">
        <v>4</v>
      </c>
      <c r="C54" s="284">
        <v>8</v>
      </c>
      <c r="E54" s="1862"/>
      <c r="F54" s="325" t="s">
        <v>62</v>
      </c>
      <c r="G54" s="1729">
        <v>45200</v>
      </c>
      <c r="H54" s="1730">
        <v>567000</v>
      </c>
    </row>
    <row r="55" spans="1:8" ht="12.75" customHeight="1">
      <c r="E55" s="2010"/>
      <c r="F55" s="556" t="s">
        <v>63</v>
      </c>
      <c r="G55" s="1721">
        <f>SUM(G56:G61)</f>
        <v>211200</v>
      </c>
      <c r="H55" s="1722">
        <f>SUM(H56:H61)</f>
        <v>2677000</v>
      </c>
    </row>
    <row r="56" spans="1:8" ht="12.75" customHeight="1">
      <c r="A56" s="284">
        <v>9</v>
      </c>
      <c r="B56" s="284">
        <v>5</v>
      </c>
      <c r="C56" s="284">
        <v>10</v>
      </c>
      <c r="E56" s="1864"/>
      <c r="F56" s="525" t="s">
        <v>64</v>
      </c>
      <c r="G56" s="1719">
        <v>112000</v>
      </c>
      <c r="H56" s="1720">
        <v>525000</v>
      </c>
    </row>
    <row r="57" spans="1:8" ht="12.75" customHeight="1">
      <c r="A57" s="284">
        <v>9</v>
      </c>
      <c r="B57" s="284">
        <v>5</v>
      </c>
      <c r="C57" s="284">
        <v>13</v>
      </c>
      <c r="E57" s="1864"/>
      <c r="F57" s="1731" t="s">
        <v>73</v>
      </c>
      <c r="G57" s="1719"/>
      <c r="H57" s="1720">
        <v>100000</v>
      </c>
    </row>
    <row r="58" spans="1:8" ht="12.75" customHeight="1">
      <c r="A58" s="284">
        <v>9</v>
      </c>
      <c r="B58" s="284">
        <v>4</v>
      </c>
      <c r="C58" s="284">
        <v>6</v>
      </c>
      <c r="E58" s="1864"/>
      <c r="F58" s="525" t="s">
        <v>133</v>
      </c>
      <c r="G58" s="1719"/>
      <c r="H58" s="1720">
        <v>346000</v>
      </c>
    </row>
    <row r="59" spans="1:8" ht="12.75" customHeight="1">
      <c r="A59" s="284">
        <v>9</v>
      </c>
      <c r="B59" s="284">
        <v>4</v>
      </c>
      <c r="C59" s="284">
        <v>11</v>
      </c>
      <c r="E59" s="1864"/>
      <c r="F59" s="69" t="s">
        <v>841</v>
      </c>
      <c r="G59" s="1719"/>
      <c r="H59" s="1720">
        <v>150000</v>
      </c>
    </row>
    <row r="60" spans="1:8" ht="12.75" customHeight="1">
      <c r="A60" s="284">
        <v>9</v>
      </c>
      <c r="B60" s="284">
        <v>4</v>
      </c>
      <c r="C60" s="284">
        <v>11</v>
      </c>
      <c r="E60" s="1864"/>
      <c r="F60" s="1731" t="s">
        <v>842</v>
      </c>
      <c r="G60" s="1732">
        <v>99200</v>
      </c>
      <c r="H60" s="1733">
        <v>356000</v>
      </c>
    </row>
    <row r="61" spans="1:8" ht="12.75" customHeight="1">
      <c r="A61" s="284">
        <v>9</v>
      </c>
      <c r="B61" s="284">
        <v>6</v>
      </c>
      <c r="C61" s="284">
        <v>11</v>
      </c>
      <c r="E61" s="2011"/>
      <c r="F61" s="1731" t="s">
        <v>136</v>
      </c>
      <c r="G61" s="1719"/>
      <c r="H61" s="1720">
        <v>1200000</v>
      </c>
    </row>
    <row r="62" spans="1:8">
      <c r="E62" s="71"/>
      <c r="F62" s="612" t="s">
        <v>21</v>
      </c>
      <c r="G62" s="1734">
        <f>G9+G18+G28+G32+G35+G40+G47+G50+G55</f>
        <v>37708159.689999998</v>
      </c>
      <c r="H62" s="1735">
        <f>H9+H18+H28+H32+H35+H40+H47+H50+H55</f>
        <v>28720708.489999998</v>
      </c>
    </row>
    <row r="63" spans="1:8" s="405" customFormat="1" ht="11.25" customHeight="1">
      <c r="A63" s="557"/>
      <c r="B63" s="557"/>
      <c r="C63" s="557"/>
      <c r="D63" s="557"/>
      <c r="E63" s="1736"/>
      <c r="F63" s="1737" t="s">
        <v>843</v>
      </c>
      <c r="G63" s="1738"/>
      <c r="H63" s="1739"/>
    </row>
    <row r="64" spans="1:8" s="405" customFormat="1" ht="12" customHeight="1">
      <c r="A64" s="557"/>
      <c r="B64" s="557"/>
      <c r="C64" s="557"/>
      <c r="D64" s="557"/>
      <c r="F64" s="2081" t="s">
        <v>137</v>
      </c>
      <c r="G64" s="2081"/>
      <c r="H64" s="2081"/>
    </row>
    <row r="65" spans="1:11" s="405" customFormat="1" ht="19.5" customHeight="1">
      <c r="A65" s="557"/>
      <c r="B65" s="557"/>
      <c r="C65" s="557"/>
      <c r="D65" s="557"/>
      <c r="E65" s="1736"/>
      <c r="F65" s="2082" t="s">
        <v>830</v>
      </c>
      <c r="G65" s="2082"/>
      <c r="H65" s="2082"/>
      <c r="I65" s="1740"/>
      <c r="J65" s="1740"/>
      <c r="K65" s="1740"/>
    </row>
    <row r="66" spans="1:11" s="405" customFormat="1" ht="11.25" customHeight="1">
      <c r="A66" s="557"/>
      <c r="B66" s="557"/>
      <c r="C66" s="557"/>
      <c r="D66" s="557"/>
      <c r="F66" s="2081"/>
      <c r="G66" s="2081"/>
      <c r="H66" s="2081"/>
    </row>
    <row r="67" spans="1:11" s="71" customFormat="1" ht="11.25" customHeight="1">
      <c r="A67" s="606"/>
      <c r="B67" s="606"/>
      <c r="C67" s="606"/>
      <c r="D67" s="606"/>
      <c r="E67" s="279"/>
      <c r="F67" s="2083"/>
      <c r="G67" s="2084"/>
      <c r="H67" s="2084"/>
    </row>
    <row r="68" spans="1:11" s="71" customFormat="1" ht="11.25" customHeight="1">
      <c r="A68" s="606"/>
      <c r="B68" s="606"/>
      <c r="C68" s="606"/>
      <c r="D68" s="606"/>
      <c r="F68" s="1741"/>
      <c r="G68" s="238"/>
      <c r="H68" s="1742"/>
    </row>
    <row r="69" spans="1:11" s="71" customFormat="1" ht="12" customHeight="1">
      <c r="A69" s="606"/>
      <c r="B69" s="606"/>
      <c r="C69" s="606"/>
      <c r="D69" s="606"/>
      <c r="G69" s="1743"/>
      <c r="H69" s="1744"/>
    </row>
    <row r="70" spans="1:11" s="71" customFormat="1" ht="11.25" customHeight="1">
      <c r="A70" s="606"/>
      <c r="B70" s="606"/>
      <c r="C70" s="606"/>
      <c r="D70" s="606"/>
      <c r="G70" s="1743"/>
      <c r="H70" s="1744"/>
    </row>
    <row r="71" spans="1:11" s="71" customFormat="1" ht="11.25" customHeight="1">
      <c r="A71" s="606"/>
      <c r="B71" s="606"/>
      <c r="C71" s="606"/>
      <c r="D71" s="606"/>
      <c r="F71" s="1062"/>
      <c r="G71" s="238"/>
      <c r="H71" s="1744"/>
    </row>
    <row r="72" spans="1:11" s="71" customFormat="1">
      <c r="A72" s="606"/>
      <c r="B72" s="606"/>
      <c r="C72" s="606"/>
      <c r="D72" s="606"/>
      <c r="F72" s="1745"/>
      <c r="G72" s="1743"/>
      <c r="H72" s="1742"/>
    </row>
    <row r="73" spans="1:11" s="71" customFormat="1">
      <c r="A73" s="606"/>
      <c r="B73" s="606"/>
      <c r="C73" s="606"/>
      <c r="D73" s="606"/>
      <c r="F73" s="1745"/>
      <c r="G73" s="1746"/>
      <c r="H73" s="1742"/>
    </row>
    <row r="74" spans="1:11" s="71" customFormat="1">
      <c r="A74" s="606"/>
      <c r="B74" s="606"/>
      <c r="C74" s="606"/>
      <c r="D74" s="606"/>
      <c r="F74" s="1745"/>
      <c r="G74" s="1746"/>
      <c r="H74" s="1742"/>
    </row>
    <row r="75" spans="1:11" s="71" customFormat="1" ht="9" customHeight="1">
      <c r="A75" s="606"/>
      <c r="B75" s="606"/>
      <c r="C75" s="606"/>
      <c r="D75" s="606"/>
      <c r="F75" s="2079"/>
      <c r="G75" s="2079"/>
      <c r="H75" s="2079"/>
    </row>
    <row r="76" spans="1:11" s="71" customFormat="1" ht="9" customHeight="1">
      <c r="A76" s="606"/>
      <c r="B76" s="606"/>
      <c r="C76" s="606"/>
      <c r="D76" s="606"/>
      <c r="F76" s="2079"/>
      <c r="G76" s="2079"/>
      <c r="H76" s="2079"/>
    </row>
    <row r="77" spans="1:11" s="71" customFormat="1" ht="31.5" customHeight="1">
      <c r="A77" s="606"/>
      <c r="B77" s="606"/>
      <c r="C77" s="606"/>
      <c r="D77" s="606"/>
      <c r="F77" s="2079"/>
      <c r="G77" s="2079"/>
      <c r="H77" s="2079"/>
    </row>
    <row r="78" spans="1:11" s="71" customFormat="1" ht="9" customHeight="1">
      <c r="A78" s="606"/>
      <c r="B78" s="606"/>
      <c r="C78" s="606"/>
      <c r="D78" s="606"/>
      <c r="G78" s="238"/>
      <c r="H78" s="1742"/>
    </row>
    <row r="79" spans="1:11" s="71" customFormat="1" ht="9" customHeight="1">
      <c r="A79" s="606"/>
      <c r="B79" s="606"/>
      <c r="C79" s="606"/>
      <c r="D79" s="606"/>
      <c r="G79" s="238"/>
      <c r="H79" s="1742"/>
    </row>
    <row r="80" spans="1:11" s="71" customFormat="1" ht="9" customHeight="1">
      <c r="A80" s="606"/>
      <c r="B80" s="606"/>
      <c r="C80" s="606"/>
      <c r="D80" s="606"/>
      <c r="G80" s="238"/>
      <c r="H80" s="1742"/>
    </row>
    <row r="81" spans="1:8" s="71" customFormat="1" ht="9" customHeight="1">
      <c r="A81" s="606"/>
      <c r="B81" s="606"/>
      <c r="C81" s="606"/>
      <c r="D81" s="606"/>
      <c r="G81" s="238"/>
      <c r="H81" s="1742"/>
    </row>
    <row r="82" spans="1:8" s="71" customFormat="1" ht="9" customHeight="1">
      <c r="A82" s="606"/>
      <c r="B82" s="606"/>
      <c r="C82" s="606"/>
      <c r="D82" s="606"/>
      <c r="G82" s="238"/>
      <c r="H82" s="1742"/>
    </row>
    <row r="83" spans="1:8" s="71" customFormat="1" ht="9" customHeight="1">
      <c r="A83" s="606"/>
      <c r="B83" s="606"/>
      <c r="C83" s="606"/>
      <c r="D83" s="606"/>
      <c r="G83" s="238"/>
      <c r="H83" s="1742"/>
    </row>
    <row r="84" spans="1:8" s="71" customFormat="1" ht="9" customHeight="1">
      <c r="A84" s="606"/>
      <c r="B84" s="606"/>
      <c r="C84" s="606"/>
      <c r="D84" s="606"/>
      <c r="G84" s="238"/>
      <c r="H84" s="1742"/>
    </row>
    <row r="85" spans="1:8" s="71" customFormat="1" ht="9" customHeight="1">
      <c r="A85" s="606"/>
      <c r="B85" s="606"/>
      <c r="C85" s="606"/>
      <c r="D85" s="606"/>
      <c r="G85" s="238"/>
      <c r="H85" s="1742"/>
    </row>
    <row r="86" spans="1:8" s="71" customFormat="1" ht="9" customHeight="1">
      <c r="A86" s="606"/>
      <c r="B86" s="606"/>
      <c r="C86" s="606"/>
      <c r="D86" s="606"/>
      <c r="G86" s="238"/>
      <c r="H86" s="1742"/>
    </row>
    <row r="87" spans="1:8" s="71" customFormat="1" ht="9" customHeight="1">
      <c r="A87" s="606"/>
      <c r="B87" s="606"/>
      <c r="C87" s="606"/>
      <c r="D87" s="606"/>
      <c r="G87" s="238"/>
      <c r="H87" s="1742"/>
    </row>
    <row r="88" spans="1:8" ht="9" customHeight="1"/>
    <row r="89" spans="1:8" ht="9" customHeight="1"/>
    <row r="90" spans="1:8" ht="9" customHeight="1"/>
    <row r="91" spans="1:8" ht="9" customHeight="1"/>
    <row r="92" spans="1:8" ht="9" customHeight="1"/>
    <row r="93" spans="1:8" ht="9" customHeight="1"/>
    <row r="94" spans="1:8" ht="9" customHeight="1"/>
    <row r="95" spans="1:8" ht="9" customHeight="1"/>
    <row r="96" spans="1:8"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spans="6:8" ht="9" customHeight="1"/>
    <row r="146" spans="6:8" ht="9" customHeight="1"/>
    <row r="147" spans="6:8" ht="9" customHeight="1"/>
    <row r="148" spans="6:8" ht="9" customHeight="1"/>
    <row r="149" spans="6:8" ht="9" customHeight="1"/>
    <row r="150" spans="6:8" ht="9" customHeight="1"/>
    <row r="151" spans="6:8" ht="9" customHeight="1"/>
    <row r="152" spans="6:8" ht="9" customHeight="1">
      <c r="F152" s="69"/>
      <c r="G152" s="1748"/>
      <c r="H152" s="1749"/>
    </row>
    <row r="153" spans="6:8" ht="9" customHeight="1"/>
    <row r="154" spans="6:8" ht="9" customHeight="1"/>
    <row r="155" spans="6:8" ht="9" customHeight="1"/>
    <row r="156" spans="6:8" ht="9" customHeight="1"/>
    <row r="157" spans="6:8" ht="9" customHeight="1"/>
    <row r="158" spans="6:8" ht="9" customHeight="1"/>
    <row r="159" spans="6:8" ht="9" customHeight="1"/>
    <row r="160" spans="6:8"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sheetData>
  <mergeCells count="19">
    <mergeCell ref="E47:E49"/>
    <mergeCell ref="E3:H3"/>
    <mergeCell ref="L3:Z3"/>
    <mergeCell ref="E4:H4"/>
    <mergeCell ref="E6:E8"/>
    <mergeCell ref="G7:H7"/>
    <mergeCell ref="E9:E17"/>
    <mergeCell ref="E18:E27"/>
    <mergeCell ref="E28:E31"/>
    <mergeCell ref="E32:E34"/>
    <mergeCell ref="E35:E39"/>
    <mergeCell ref="E40:E46"/>
    <mergeCell ref="F75:H77"/>
    <mergeCell ref="E50:E54"/>
    <mergeCell ref="E55:E61"/>
    <mergeCell ref="F64:H64"/>
    <mergeCell ref="F65:H65"/>
    <mergeCell ref="F66:H66"/>
    <mergeCell ref="F67:H6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J122"/>
  <sheetViews>
    <sheetView topLeftCell="D1" workbookViewId="0">
      <selection activeCell="AL31" sqref="AL31:AL32"/>
    </sheetView>
  </sheetViews>
  <sheetFormatPr baseColWidth="10" defaultColWidth="11.42578125" defaultRowHeight="12.75"/>
  <cols>
    <col min="1" max="1" width="2.28515625" style="1" hidden="1" customWidth="1"/>
    <col min="2" max="2" width="2.140625" style="1" hidden="1" customWidth="1"/>
    <col min="3" max="3" width="2.7109375" style="1" hidden="1" customWidth="1"/>
    <col min="4" max="4" width="6.7109375" style="2" customWidth="1"/>
    <col min="5" max="5" width="4.7109375" style="2" customWidth="1"/>
    <col min="6" max="6" width="50.5703125" style="2" customWidth="1"/>
    <col min="7" max="7" width="3.5703125" style="1" bestFit="1" customWidth="1"/>
    <col min="8" max="8" width="3.28515625" style="1" customWidth="1"/>
    <col min="9" max="9" width="0.42578125" style="1" customWidth="1"/>
    <col min="10" max="10" width="3.28515625" style="1" customWidth="1"/>
    <col min="11" max="11" width="3.42578125" style="1" customWidth="1"/>
    <col min="12" max="12" width="0.5703125" style="1" customWidth="1"/>
    <col min="13" max="15" width="3.5703125" style="1" customWidth="1"/>
    <col min="16" max="17" width="3.7109375" style="1" customWidth="1"/>
    <col min="18" max="18" width="3.140625" style="1" customWidth="1"/>
    <col min="19" max="19" width="0.42578125" style="1" customWidth="1"/>
    <col min="20" max="20" width="3.5703125" style="1" customWidth="1"/>
    <col min="21" max="21" width="3.85546875" style="1" customWidth="1"/>
    <col min="22" max="22" width="3.7109375" style="1" customWidth="1"/>
    <col min="23" max="23" width="3.5703125" style="1" customWidth="1"/>
    <col min="24" max="24" width="3.42578125" style="1" customWidth="1"/>
    <col min="25" max="25" width="3.28515625" style="1" customWidth="1"/>
    <col min="26" max="26" width="0.42578125" style="1" customWidth="1"/>
    <col min="27" max="27" width="4.85546875" style="1" bestFit="1" customWidth="1"/>
    <col min="28" max="28" width="3.42578125" style="1" customWidth="1"/>
    <col min="29" max="29" width="4.85546875" style="1" bestFit="1" customWidth="1"/>
    <col min="30" max="43" width="4.5703125" style="3" customWidth="1"/>
    <col min="44" max="49" width="5.42578125" style="3" customWidth="1"/>
    <col min="50" max="50" width="6" style="3" customWidth="1"/>
    <col min="51" max="51" width="12.28515625" style="3" bestFit="1" customWidth="1"/>
    <col min="52" max="16384" width="11.42578125" style="3"/>
  </cols>
  <sheetData>
    <row r="1" spans="1:54" ht="3.75" customHeight="1"/>
    <row r="2" spans="1:54" ht="12" customHeight="1">
      <c r="D2" s="1791" t="s">
        <v>1</v>
      </c>
      <c r="E2" s="1791"/>
      <c r="F2" s="1791"/>
      <c r="G2" s="1791"/>
      <c r="H2" s="1791"/>
      <c r="I2" s="1791"/>
      <c r="J2" s="1791"/>
      <c r="K2" s="1791"/>
      <c r="L2" s="1791"/>
      <c r="M2" s="1791"/>
      <c r="N2" s="1791"/>
      <c r="O2" s="1791"/>
      <c r="P2" s="1791"/>
      <c r="Q2" s="1791"/>
      <c r="R2" s="1791"/>
      <c r="S2" s="1791"/>
      <c r="T2" s="1791"/>
      <c r="U2" s="1791"/>
      <c r="V2" s="1791"/>
      <c r="W2" s="1791"/>
      <c r="X2" s="1791"/>
      <c r="Y2" s="1791"/>
      <c r="Z2" s="1791"/>
      <c r="AA2" s="1791"/>
      <c r="AB2" s="1791"/>
      <c r="AC2" s="1791"/>
      <c r="AD2" s="5"/>
      <c r="AE2" s="5"/>
      <c r="AF2" s="5"/>
      <c r="AG2" s="5"/>
      <c r="AH2" s="5"/>
      <c r="AI2" s="5"/>
      <c r="AJ2" s="5"/>
      <c r="AK2" s="5"/>
      <c r="AL2" s="5"/>
      <c r="AM2" s="5"/>
      <c r="AN2" s="5"/>
      <c r="AO2" s="5"/>
      <c r="AP2" s="5"/>
      <c r="AQ2" s="5"/>
      <c r="AR2" s="5"/>
      <c r="AS2" s="5"/>
      <c r="AT2" s="5"/>
      <c r="AU2" s="5"/>
      <c r="AV2" s="5"/>
      <c r="AW2" s="5"/>
    </row>
    <row r="3" spans="1:54" ht="12" customHeight="1">
      <c r="D3" s="1792" t="s">
        <v>68</v>
      </c>
      <c r="E3" s="1792"/>
      <c r="F3" s="1792"/>
      <c r="G3" s="1792"/>
      <c r="H3" s="1792"/>
      <c r="I3" s="1792"/>
      <c r="J3" s="1792"/>
      <c r="K3" s="1792"/>
      <c r="L3" s="1792"/>
      <c r="M3" s="1792"/>
      <c r="N3" s="1792"/>
      <c r="O3" s="1792"/>
      <c r="P3" s="1792"/>
      <c r="Q3" s="1792"/>
      <c r="R3" s="1792"/>
      <c r="S3" s="1792"/>
      <c r="T3" s="1792"/>
      <c r="U3" s="1792"/>
      <c r="V3" s="1792"/>
      <c r="W3" s="1792"/>
      <c r="X3" s="1792"/>
      <c r="Y3" s="1792"/>
      <c r="Z3" s="1792"/>
      <c r="AA3" s="1792"/>
      <c r="AB3" s="1792"/>
      <c r="AC3" s="1792"/>
      <c r="AD3" s="5"/>
      <c r="AE3" s="5"/>
      <c r="AF3" s="5"/>
      <c r="AG3" s="5"/>
      <c r="AH3" s="5"/>
      <c r="AI3" s="5"/>
      <c r="AJ3" s="5"/>
      <c r="AK3" s="5"/>
      <c r="AL3" s="5"/>
      <c r="AM3" s="5"/>
      <c r="AN3" s="5"/>
      <c r="AO3" s="5"/>
      <c r="AP3" s="5"/>
      <c r="AQ3" s="5"/>
      <c r="AR3" s="5"/>
      <c r="AS3" s="5"/>
      <c r="AT3" s="5"/>
      <c r="AU3" s="5"/>
      <c r="AV3" s="5"/>
      <c r="AW3" s="5"/>
    </row>
    <row r="4" spans="1:54" ht="3.75" customHeight="1" thickBot="1">
      <c r="D4" s="1802"/>
      <c r="E4" s="1802"/>
      <c r="F4" s="1802"/>
      <c r="G4" s="1802"/>
      <c r="H4" s="1802"/>
      <c r="I4" s="1802"/>
      <c r="J4" s="1802"/>
      <c r="K4" s="1802"/>
      <c r="L4" s="1802"/>
      <c r="M4" s="1802"/>
      <c r="N4" s="1802"/>
      <c r="O4" s="1802"/>
      <c r="P4" s="1802"/>
      <c r="Q4" s="1802"/>
      <c r="R4" s="1802"/>
      <c r="S4" s="1802"/>
      <c r="T4" s="1802"/>
      <c r="U4" s="1802"/>
      <c r="V4" s="1802"/>
      <c r="W4" s="1802"/>
      <c r="X4" s="1802"/>
      <c r="Y4" s="1802"/>
      <c r="Z4" s="1802"/>
      <c r="AA4" s="1802"/>
      <c r="AB4" s="1802"/>
      <c r="AC4" s="1802"/>
    </row>
    <row r="5" spans="1:54" ht="10.5" customHeight="1">
      <c r="A5" s="6"/>
      <c r="B5" s="6"/>
      <c r="C5" s="6"/>
      <c r="D5" s="1803" t="s">
        <v>3</v>
      </c>
      <c r="E5" s="60"/>
      <c r="F5" s="61"/>
      <c r="G5" s="9" t="s">
        <v>4</v>
      </c>
      <c r="H5" s="9"/>
      <c r="I5" s="10"/>
      <c r="J5" s="1796" t="s">
        <v>5</v>
      </c>
      <c r="K5" s="1796"/>
      <c r="L5" s="11"/>
      <c r="M5" s="62" t="s">
        <v>6</v>
      </c>
      <c r="N5" s="62"/>
      <c r="O5" s="62"/>
      <c r="P5" s="62"/>
      <c r="Q5" s="62"/>
      <c r="R5" s="62"/>
      <c r="S5" s="11"/>
      <c r="T5" s="62" t="s">
        <v>7</v>
      </c>
      <c r="U5" s="62"/>
      <c r="V5" s="62"/>
      <c r="W5" s="62"/>
      <c r="X5" s="62"/>
      <c r="Y5" s="62"/>
      <c r="Z5" s="9"/>
      <c r="AA5" s="1804" t="s">
        <v>8</v>
      </c>
      <c r="AB5" s="1804"/>
      <c r="AC5" s="1805"/>
    </row>
    <row r="6" spans="1:54" ht="10.5" customHeight="1">
      <c r="A6" s="6" t="s">
        <v>9</v>
      </c>
      <c r="B6" s="6" t="s">
        <v>10</v>
      </c>
      <c r="C6" s="6" t="s">
        <v>11</v>
      </c>
      <c r="D6" s="1794"/>
      <c r="E6" s="13" t="s">
        <v>12</v>
      </c>
      <c r="F6" s="14"/>
      <c r="G6" s="12" t="s">
        <v>13</v>
      </c>
      <c r="H6" s="12"/>
      <c r="I6" s="10"/>
      <c r="J6" s="1799" t="s">
        <v>14</v>
      </c>
      <c r="K6" s="1799"/>
      <c r="L6" s="11"/>
      <c r="M6" s="12" t="s">
        <v>10</v>
      </c>
      <c r="N6" s="12"/>
      <c r="O6" s="12" t="s">
        <v>15</v>
      </c>
      <c r="P6" s="12"/>
      <c r="Q6" s="12" t="s">
        <v>16</v>
      </c>
      <c r="R6" s="12"/>
      <c r="S6" s="11"/>
      <c r="T6" s="12" t="s">
        <v>10</v>
      </c>
      <c r="U6" s="12"/>
      <c r="V6" s="12" t="s">
        <v>15</v>
      </c>
      <c r="W6" s="12"/>
      <c r="X6" s="12" t="s">
        <v>16</v>
      </c>
      <c r="Y6" s="12"/>
      <c r="Z6" s="9"/>
      <c r="AA6" s="1799"/>
      <c r="AB6" s="1799"/>
      <c r="AC6" s="1800"/>
    </row>
    <row r="7" spans="1:54" ht="11.25" customHeight="1">
      <c r="A7" s="6"/>
      <c r="B7" s="6"/>
      <c r="C7" s="6"/>
      <c r="D7" s="1795"/>
      <c r="E7" s="15"/>
      <c r="F7" s="13"/>
      <c r="G7" s="16" t="s">
        <v>17</v>
      </c>
      <c r="H7" s="16" t="s">
        <v>18</v>
      </c>
      <c r="I7" s="16"/>
      <c r="J7" s="16" t="s">
        <v>10</v>
      </c>
      <c r="K7" s="16" t="s">
        <v>15</v>
      </c>
      <c r="L7" s="11"/>
      <c r="M7" s="17" t="s">
        <v>17</v>
      </c>
      <c r="N7" s="17" t="s">
        <v>18</v>
      </c>
      <c r="O7" s="17" t="s">
        <v>17</v>
      </c>
      <c r="P7" s="17" t="s">
        <v>18</v>
      </c>
      <c r="Q7" s="17" t="s">
        <v>17</v>
      </c>
      <c r="R7" s="17" t="s">
        <v>18</v>
      </c>
      <c r="S7" s="11"/>
      <c r="T7" s="17" t="s">
        <v>17</v>
      </c>
      <c r="U7" s="17" t="s">
        <v>18</v>
      </c>
      <c r="V7" s="17" t="s">
        <v>17</v>
      </c>
      <c r="W7" s="17" t="s">
        <v>18</v>
      </c>
      <c r="X7" s="17" t="s">
        <v>17</v>
      </c>
      <c r="Y7" s="17" t="s">
        <v>18</v>
      </c>
      <c r="Z7" s="18"/>
      <c r="AA7" s="17" t="s">
        <v>19</v>
      </c>
      <c r="AB7" s="17" t="s">
        <v>20</v>
      </c>
      <c r="AC7" s="19" t="s">
        <v>21</v>
      </c>
    </row>
    <row r="8" spans="1:54" ht="15" customHeight="1">
      <c r="A8" s="6"/>
      <c r="B8" s="6"/>
      <c r="C8" s="6"/>
      <c r="D8" s="1789">
        <v>1401</v>
      </c>
      <c r="E8" s="20" t="s">
        <v>22</v>
      </c>
      <c r="F8" s="21"/>
      <c r="G8" s="22">
        <f>SUM(G9:G14)</f>
        <v>13</v>
      </c>
      <c r="H8" s="22">
        <f>SUM(H9:H14)</f>
        <v>0</v>
      </c>
      <c r="I8" s="22"/>
      <c r="J8" s="22">
        <f>SUM(J9:J14)</f>
        <v>98</v>
      </c>
      <c r="K8" s="22">
        <f>SUM(K9:K14)</f>
        <v>30</v>
      </c>
      <c r="L8" s="23"/>
      <c r="M8" s="22">
        <f t="shared" ref="M8:R8" si="0">SUM(M9:M14)</f>
        <v>3</v>
      </c>
      <c r="N8" s="22">
        <f t="shared" si="0"/>
        <v>4</v>
      </c>
      <c r="O8" s="22">
        <f t="shared" si="0"/>
        <v>5</v>
      </c>
      <c r="P8" s="22">
        <f t="shared" si="0"/>
        <v>4</v>
      </c>
      <c r="Q8" s="22">
        <f t="shared" si="0"/>
        <v>32</v>
      </c>
      <c r="R8" s="22">
        <f t="shared" si="0"/>
        <v>1</v>
      </c>
      <c r="S8" s="23"/>
      <c r="T8" s="22">
        <f t="shared" ref="T8:Y8" si="1">SUM(T9:T14)</f>
        <v>38</v>
      </c>
      <c r="U8" s="22">
        <f t="shared" si="1"/>
        <v>3</v>
      </c>
      <c r="V8" s="22">
        <f t="shared" si="1"/>
        <v>28</v>
      </c>
      <c r="W8" s="22">
        <f t="shared" si="1"/>
        <v>0</v>
      </c>
      <c r="X8" s="22">
        <f t="shared" si="1"/>
        <v>32</v>
      </c>
      <c r="Y8" s="22">
        <f t="shared" si="1"/>
        <v>2</v>
      </c>
      <c r="Z8" s="22"/>
      <c r="AA8" s="22">
        <f>SUM(AA9:AA14)</f>
        <v>232</v>
      </c>
      <c r="AB8" s="22">
        <f>SUM(AB9:AB14)</f>
        <v>61</v>
      </c>
      <c r="AC8" s="24">
        <f>SUM(AA8:AB8)</f>
        <v>293</v>
      </c>
    </row>
    <row r="9" spans="1:54" s="30" customFormat="1" ht="15" customHeight="1">
      <c r="A9" s="6">
        <v>1</v>
      </c>
      <c r="B9" s="6">
        <v>1</v>
      </c>
      <c r="C9" s="6">
        <v>11</v>
      </c>
      <c r="D9" s="1790"/>
      <c r="E9" s="25" t="s">
        <v>23</v>
      </c>
      <c r="F9" s="26"/>
      <c r="G9" s="27">
        <v>5</v>
      </c>
      <c r="H9" s="27">
        <v>0</v>
      </c>
      <c r="I9" s="27"/>
      <c r="J9" s="27">
        <v>5</v>
      </c>
      <c r="K9" s="27">
        <v>2</v>
      </c>
      <c r="L9" s="27"/>
      <c r="M9" s="27">
        <v>2</v>
      </c>
      <c r="N9" s="27">
        <v>1</v>
      </c>
      <c r="O9" s="27">
        <v>2</v>
      </c>
      <c r="P9" s="27">
        <v>0</v>
      </c>
      <c r="Q9" s="27">
        <v>15</v>
      </c>
      <c r="R9" s="27">
        <v>0</v>
      </c>
      <c r="S9" s="27"/>
      <c r="T9" s="27">
        <v>16</v>
      </c>
      <c r="U9" s="27">
        <v>0</v>
      </c>
      <c r="V9" s="27">
        <v>11</v>
      </c>
      <c r="W9" s="27">
        <v>0</v>
      </c>
      <c r="X9" s="27">
        <v>5</v>
      </c>
      <c r="Y9" s="27">
        <v>0</v>
      </c>
      <c r="Z9" s="27"/>
      <c r="AA9" s="27">
        <v>51</v>
      </c>
      <c r="AB9" s="27">
        <v>13</v>
      </c>
      <c r="AC9" s="28">
        <f t="shared" ref="AC9:AC14" si="2">SUM(AA9:AB9)</f>
        <v>64</v>
      </c>
    </row>
    <row r="10" spans="1:54" ht="15" customHeight="1">
      <c r="A10" s="6">
        <v>1</v>
      </c>
      <c r="B10" s="6">
        <v>1</v>
      </c>
      <c r="C10" s="6">
        <v>5</v>
      </c>
      <c r="D10" s="1790"/>
      <c r="E10" s="31" t="s">
        <v>24</v>
      </c>
      <c r="F10" s="26"/>
      <c r="G10" s="32">
        <v>1</v>
      </c>
      <c r="H10" s="32">
        <v>0</v>
      </c>
      <c r="I10" s="32"/>
      <c r="J10" s="32">
        <v>16</v>
      </c>
      <c r="K10" s="32">
        <v>11</v>
      </c>
      <c r="L10" s="32"/>
      <c r="M10" s="32">
        <v>0</v>
      </c>
      <c r="N10" s="32">
        <v>3</v>
      </c>
      <c r="O10" s="32">
        <v>2</v>
      </c>
      <c r="P10" s="32">
        <v>1</v>
      </c>
      <c r="Q10" s="32">
        <v>8</v>
      </c>
      <c r="R10" s="32">
        <v>1</v>
      </c>
      <c r="S10" s="32"/>
      <c r="T10" s="32">
        <v>11</v>
      </c>
      <c r="U10" s="32">
        <v>1</v>
      </c>
      <c r="V10" s="32">
        <v>7</v>
      </c>
      <c r="W10" s="32">
        <v>0</v>
      </c>
      <c r="X10" s="32">
        <v>15</v>
      </c>
      <c r="Y10" s="32">
        <v>0</v>
      </c>
      <c r="Z10" s="32"/>
      <c r="AA10" s="32">
        <v>67</v>
      </c>
      <c r="AB10" s="32">
        <v>10</v>
      </c>
      <c r="AC10" s="33">
        <f t="shared" si="2"/>
        <v>77</v>
      </c>
      <c r="AZ10" s="34"/>
      <c r="BA10" s="35"/>
      <c r="BB10" s="35"/>
    </row>
    <row r="11" spans="1:54" ht="15" customHeight="1">
      <c r="A11" s="6">
        <v>1</v>
      </c>
      <c r="B11" s="6">
        <v>1</v>
      </c>
      <c r="C11" s="6">
        <v>12</v>
      </c>
      <c r="D11" s="1790"/>
      <c r="E11" s="31" t="s">
        <v>25</v>
      </c>
      <c r="F11" s="26"/>
      <c r="G11" s="32">
        <v>3</v>
      </c>
      <c r="H11" s="32">
        <v>0</v>
      </c>
      <c r="I11" s="32"/>
      <c r="J11" s="32">
        <v>12</v>
      </c>
      <c r="K11" s="32">
        <v>10</v>
      </c>
      <c r="L11" s="32"/>
      <c r="M11" s="32">
        <v>1</v>
      </c>
      <c r="N11" s="32">
        <v>0</v>
      </c>
      <c r="O11" s="32">
        <v>0</v>
      </c>
      <c r="P11" s="32">
        <v>2</v>
      </c>
      <c r="Q11" s="32">
        <v>3</v>
      </c>
      <c r="R11" s="32">
        <v>0</v>
      </c>
      <c r="S11" s="32"/>
      <c r="T11" s="32">
        <v>8</v>
      </c>
      <c r="U11" s="32">
        <v>1</v>
      </c>
      <c r="V11" s="32">
        <v>9</v>
      </c>
      <c r="W11" s="32">
        <v>0</v>
      </c>
      <c r="X11" s="32">
        <v>12</v>
      </c>
      <c r="Y11" s="32">
        <v>2</v>
      </c>
      <c r="Z11" s="32"/>
      <c r="AA11" s="32">
        <v>53</v>
      </c>
      <c r="AB11" s="32">
        <v>10</v>
      </c>
      <c r="AC11" s="33">
        <f t="shared" si="2"/>
        <v>63</v>
      </c>
      <c r="AZ11" s="34"/>
      <c r="BA11" s="35"/>
      <c r="BB11" s="35"/>
    </row>
    <row r="12" spans="1:54" ht="15" customHeight="1">
      <c r="A12" s="6">
        <v>1</v>
      </c>
      <c r="B12" s="6">
        <v>1</v>
      </c>
      <c r="C12" s="6">
        <v>2</v>
      </c>
      <c r="D12" s="1790"/>
      <c r="E12" s="36" t="s">
        <v>26</v>
      </c>
      <c r="F12" s="26"/>
      <c r="G12" s="32">
        <v>2</v>
      </c>
      <c r="H12" s="32">
        <v>0</v>
      </c>
      <c r="I12" s="32"/>
      <c r="J12" s="32">
        <v>37</v>
      </c>
      <c r="K12" s="32">
        <v>6</v>
      </c>
      <c r="L12" s="32"/>
      <c r="M12" s="32">
        <v>0</v>
      </c>
      <c r="N12" s="32">
        <v>0</v>
      </c>
      <c r="O12" s="32">
        <v>1</v>
      </c>
      <c r="P12" s="32">
        <v>0</v>
      </c>
      <c r="Q12" s="32">
        <v>5</v>
      </c>
      <c r="R12" s="32">
        <v>0</v>
      </c>
      <c r="S12" s="32"/>
      <c r="T12" s="32">
        <v>1</v>
      </c>
      <c r="U12" s="32">
        <v>0</v>
      </c>
      <c r="V12" s="32">
        <v>0</v>
      </c>
      <c r="W12" s="32">
        <v>0</v>
      </c>
      <c r="X12" s="32">
        <v>0</v>
      </c>
      <c r="Y12" s="32">
        <v>0</v>
      </c>
      <c r="Z12" s="32"/>
      <c r="AA12" s="32">
        <v>34</v>
      </c>
      <c r="AB12" s="32">
        <v>18</v>
      </c>
      <c r="AC12" s="33">
        <f t="shared" si="2"/>
        <v>52</v>
      </c>
      <c r="AZ12" s="34"/>
      <c r="BA12" s="35"/>
      <c r="BB12" s="35"/>
    </row>
    <row r="13" spans="1:54" ht="15" customHeight="1">
      <c r="A13" s="6">
        <v>1</v>
      </c>
      <c r="B13" s="6">
        <v>1</v>
      </c>
      <c r="C13" s="6">
        <v>4</v>
      </c>
      <c r="D13" s="1790"/>
      <c r="E13" s="36" t="s">
        <v>27</v>
      </c>
      <c r="F13" s="26"/>
      <c r="G13" s="32">
        <v>0</v>
      </c>
      <c r="H13" s="32">
        <v>0</v>
      </c>
      <c r="I13" s="32"/>
      <c r="J13" s="32">
        <v>15</v>
      </c>
      <c r="K13" s="32">
        <v>0</v>
      </c>
      <c r="L13" s="32"/>
      <c r="M13" s="32">
        <v>0</v>
      </c>
      <c r="N13" s="32">
        <v>0</v>
      </c>
      <c r="O13" s="32">
        <v>0</v>
      </c>
      <c r="P13" s="32">
        <v>0</v>
      </c>
      <c r="Q13" s="32">
        <v>1</v>
      </c>
      <c r="R13" s="32">
        <v>0</v>
      </c>
      <c r="S13" s="32"/>
      <c r="T13" s="32">
        <v>2</v>
      </c>
      <c r="U13" s="32">
        <v>0</v>
      </c>
      <c r="V13" s="32">
        <v>0</v>
      </c>
      <c r="W13" s="32">
        <v>0</v>
      </c>
      <c r="X13" s="32">
        <v>0</v>
      </c>
      <c r="Y13" s="32">
        <v>0</v>
      </c>
      <c r="Z13" s="32"/>
      <c r="AA13" s="32">
        <v>15</v>
      </c>
      <c r="AB13" s="32">
        <v>3</v>
      </c>
      <c r="AC13" s="33">
        <f t="shared" si="2"/>
        <v>18</v>
      </c>
      <c r="AZ13" s="34"/>
      <c r="BA13" s="35"/>
      <c r="BB13" s="35"/>
    </row>
    <row r="14" spans="1:54" ht="15" customHeight="1">
      <c r="A14" s="6">
        <v>1</v>
      </c>
      <c r="B14" s="6">
        <v>1</v>
      </c>
      <c r="C14" s="6">
        <v>1</v>
      </c>
      <c r="D14" s="1790"/>
      <c r="E14" s="36" t="s">
        <v>69</v>
      </c>
      <c r="F14" s="26"/>
      <c r="G14" s="32">
        <v>2</v>
      </c>
      <c r="H14" s="32">
        <v>0</v>
      </c>
      <c r="I14" s="32"/>
      <c r="J14" s="32">
        <v>13</v>
      </c>
      <c r="K14" s="32">
        <v>1</v>
      </c>
      <c r="L14" s="32"/>
      <c r="M14" s="32">
        <v>0</v>
      </c>
      <c r="N14" s="32">
        <v>0</v>
      </c>
      <c r="O14" s="32">
        <v>0</v>
      </c>
      <c r="P14" s="32">
        <v>1</v>
      </c>
      <c r="Q14" s="32">
        <v>0</v>
      </c>
      <c r="R14" s="32">
        <v>0</v>
      </c>
      <c r="S14" s="32"/>
      <c r="T14" s="32">
        <v>0</v>
      </c>
      <c r="U14" s="32">
        <v>1</v>
      </c>
      <c r="V14" s="32">
        <v>1</v>
      </c>
      <c r="W14" s="32">
        <v>0</v>
      </c>
      <c r="X14" s="32">
        <v>0</v>
      </c>
      <c r="Y14" s="32">
        <v>0</v>
      </c>
      <c r="Z14" s="32"/>
      <c r="AA14" s="32">
        <v>12</v>
      </c>
      <c r="AB14" s="32">
        <v>7</v>
      </c>
      <c r="AC14" s="33">
        <f t="shared" si="2"/>
        <v>19</v>
      </c>
      <c r="AZ14" s="34"/>
      <c r="BA14" s="35"/>
      <c r="BB14" s="35"/>
    </row>
    <row r="15" spans="1:54" ht="15" customHeight="1">
      <c r="A15" s="6"/>
      <c r="B15" s="6"/>
      <c r="C15" s="6"/>
      <c r="D15" s="1789">
        <v>1402</v>
      </c>
      <c r="E15" s="37" t="s">
        <v>29</v>
      </c>
      <c r="F15" s="38"/>
      <c r="G15" s="23">
        <f>SUM(G16:G23)</f>
        <v>23</v>
      </c>
      <c r="H15" s="23">
        <f t="shared" ref="H15" si="3">SUM(H16:H23)</f>
        <v>0</v>
      </c>
      <c r="I15" s="23"/>
      <c r="J15" s="23">
        <f>SUM(J16:J23)</f>
        <v>156</v>
      </c>
      <c r="K15" s="23">
        <f t="shared" ref="K15" si="4">SUM(K16:K23)</f>
        <v>84</v>
      </c>
      <c r="L15" s="23"/>
      <c r="M15" s="23">
        <f>SUM(M16:M23)</f>
        <v>14</v>
      </c>
      <c r="N15" s="23">
        <f t="shared" ref="N15" si="5">SUM(N16:N23)</f>
        <v>5</v>
      </c>
      <c r="O15" s="23">
        <f>SUM(O16:O23)</f>
        <v>15</v>
      </c>
      <c r="P15" s="23">
        <f t="shared" ref="P15" si="6">SUM(P16:P23)</f>
        <v>7</v>
      </c>
      <c r="Q15" s="23">
        <f>SUM(Q16:Q23)</f>
        <v>45</v>
      </c>
      <c r="R15" s="23">
        <f t="shared" ref="R15" si="7">SUM(R16:R23)</f>
        <v>12</v>
      </c>
      <c r="S15" s="23"/>
      <c r="T15" s="23">
        <f>SUM(T16:T23)</f>
        <v>52</v>
      </c>
      <c r="U15" s="23">
        <f t="shared" ref="U15" si="8">SUM(U16:U23)</f>
        <v>20</v>
      </c>
      <c r="V15" s="23">
        <f>SUM(V16:V23)</f>
        <v>25</v>
      </c>
      <c r="W15" s="23">
        <f t="shared" ref="W15" si="9">SUM(W16:W23)</f>
        <v>1</v>
      </c>
      <c r="X15" s="23">
        <f>SUM(X16:X23)</f>
        <v>53</v>
      </c>
      <c r="Y15" s="23">
        <f t="shared" ref="Y15" si="10">SUM(Y16:Y23)</f>
        <v>2</v>
      </c>
      <c r="Z15" s="23"/>
      <c r="AA15" s="23">
        <f>SUM(AA16:AA23)</f>
        <v>339</v>
      </c>
      <c r="AB15" s="23">
        <f t="shared" ref="AB15" si="11">SUM(AB16:AB23)</f>
        <v>175</v>
      </c>
      <c r="AC15" s="39">
        <f>SUM(AA15:AB15)</f>
        <v>514</v>
      </c>
      <c r="AZ15" s="34"/>
      <c r="BA15" s="35"/>
      <c r="BB15" s="35"/>
    </row>
    <row r="16" spans="1:54" ht="15" customHeight="1">
      <c r="A16" s="6">
        <v>2</v>
      </c>
      <c r="B16" s="6">
        <v>4</v>
      </c>
      <c r="C16" s="6">
        <v>11</v>
      </c>
      <c r="D16" s="1790"/>
      <c r="E16" s="31" t="s">
        <v>30</v>
      </c>
      <c r="F16" s="26"/>
      <c r="G16" s="32">
        <v>0</v>
      </c>
      <c r="H16" s="32">
        <v>0</v>
      </c>
      <c r="I16" s="32"/>
      <c r="J16" s="32">
        <v>62</v>
      </c>
      <c r="K16" s="32">
        <v>25</v>
      </c>
      <c r="L16" s="32"/>
      <c r="M16" s="32">
        <v>2</v>
      </c>
      <c r="N16" s="32">
        <v>2</v>
      </c>
      <c r="O16" s="32">
        <v>6</v>
      </c>
      <c r="P16" s="32">
        <v>5</v>
      </c>
      <c r="Q16" s="32">
        <v>15</v>
      </c>
      <c r="R16" s="32">
        <v>2</v>
      </c>
      <c r="S16" s="32"/>
      <c r="T16" s="32">
        <v>18</v>
      </c>
      <c r="U16" s="32">
        <v>10</v>
      </c>
      <c r="V16" s="32">
        <v>8</v>
      </c>
      <c r="W16" s="40">
        <v>0</v>
      </c>
      <c r="X16" s="32">
        <v>22</v>
      </c>
      <c r="Y16" s="40">
        <v>0</v>
      </c>
      <c r="Z16" s="32"/>
      <c r="AA16" s="32">
        <v>123</v>
      </c>
      <c r="AB16" s="32">
        <v>54</v>
      </c>
      <c r="AC16" s="33">
        <f t="shared" ref="AC16:AC23" si="12">SUM(AA16:AB16)</f>
        <v>177</v>
      </c>
      <c r="AZ16" s="34"/>
      <c r="BA16" s="35"/>
      <c r="BB16" s="35"/>
    </row>
    <row r="17" spans="1:78" ht="15" customHeight="1">
      <c r="A17" s="6">
        <v>2</v>
      </c>
      <c r="B17" s="6">
        <v>4</v>
      </c>
      <c r="C17" s="6">
        <v>10</v>
      </c>
      <c r="D17" s="1790"/>
      <c r="E17" s="31" t="s">
        <v>31</v>
      </c>
      <c r="F17" s="26"/>
      <c r="G17" s="32">
        <v>0</v>
      </c>
      <c r="H17" s="32">
        <v>0</v>
      </c>
      <c r="I17" s="32"/>
      <c r="J17" s="32">
        <v>40</v>
      </c>
      <c r="K17" s="32">
        <v>13</v>
      </c>
      <c r="L17" s="32"/>
      <c r="M17" s="32">
        <v>1</v>
      </c>
      <c r="N17" s="32">
        <v>2</v>
      </c>
      <c r="O17" s="32">
        <v>0</v>
      </c>
      <c r="P17" s="32">
        <v>1</v>
      </c>
      <c r="Q17" s="32">
        <v>6</v>
      </c>
      <c r="R17" s="32">
        <v>2</v>
      </c>
      <c r="S17" s="32"/>
      <c r="T17" s="32">
        <v>8</v>
      </c>
      <c r="U17" s="32">
        <v>2</v>
      </c>
      <c r="V17" s="32">
        <v>5</v>
      </c>
      <c r="W17" s="32">
        <v>0</v>
      </c>
      <c r="X17" s="32">
        <v>13</v>
      </c>
      <c r="Y17" s="32">
        <v>0</v>
      </c>
      <c r="Z17" s="32"/>
      <c r="AA17" s="32">
        <v>69</v>
      </c>
      <c r="AB17" s="32">
        <v>24</v>
      </c>
      <c r="AC17" s="33">
        <f t="shared" si="12"/>
        <v>93</v>
      </c>
      <c r="AZ17" s="34"/>
      <c r="BA17" s="35"/>
      <c r="BB17" s="35"/>
    </row>
    <row r="18" spans="1:78" ht="15" customHeight="1">
      <c r="A18" s="6">
        <v>2</v>
      </c>
      <c r="B18" s="6">
        <v>4</v>
      </c>
      <c r="C18" s="6">
        <v>10</v>
      </c>
      <c r="D18" s="1790"/>
      <c r="E18" s="31" t="s">
        <v>32</v>
      </c>
      <c r="F18" s="26"/>
      <c r="G18" s="32">
        <v>1</v>
      </c>
      <c r="H18" s="32">
        <v>0</v>
      </c>
      <c r="I18" s="32"/>
      <c r="J18" s="32">
        <v>8</v>
      </c>
      <c r="K18" s="32">
        <v>26</v>
      </c>
      <c r="L18" s="32"/>
      <c r="M18" s="32">
        <v>3</v>
      </c>
      <c r="N18" s="32">
        <v>1</v>
      </c>
      <c r="O18" s="32">
        <v>4</v>
      </c>
      <c r="P18" s="32">
        <v>1</v>
      </c>
      <c r="Q18" s="32">
        <v>12</v>
      </c>
      <c r="R18" s="32">
        <v>1</v>
      </c>
      <c r="S18" s="32"/>
      <c r="T18" s="32">
        <v>10</v>
      </c>
      <c r="U18" s="32">
        <v>1</v>
      </c>
      <c r="V18" s="32">
        <v>9</v>
      </c>
      <c r="W18" s="41">
        <v>1</v>
      </c>
      <c r="X18" s="41">
        <v>12</v>
      </c>
      <c r="Y18" s="41">
        <v>1</v>
      </c>
      <c r="Z18" s="32"/>
      <c r="AA18" s="32">
        <v>57</v>
      </c>
      <c r="AB18" s="32">
        <v>34</v>
      </c>
      <c r="AC18" s="33">
        <f t="shared" si="12"/>
        <v>91</v>
      </c>
      <c r="AZ18" s="34"/>
      <c r="BA18" s="35"/>
    </row>
    <row r="19" spans="1:78" ht="15" customHeight="1">
      <c r="A19" s="6">
        <v>2</v>
      </c>
      <c r="B19" s="6">
        <v>4</v>
      </c>
      <c r="C19" s="6">
        <v>3</v>
      </c>
      <c r="D19" s="1790"/>
      <c r="E19" s="31" t="s">
        <v>33</v>
      </c>
      <c r="F19" s="26"/>
      <c r="G19" s="32">
        <v>0</v>
      </c>
      <c r="H19" s="32">
        <v>0</v>
      </c>
      <c r="I19" s="32"/>
      <c r="J19" s="32">
        <v>14</v>
      </c>
      <c r="K19" s="32">
        <v>7</v>
      </c>
      <c r="L19" s="32"/>
      <c r="M19" s="32">
        <v>5</v>
      </c>
      <c r="N19" s="32">
        <v>0</v>
      </c>
      <c r="O19" s="32">
        <v>0</v>
      </c>
      <c r="P19" s="32">
        <v>0</v>
      </c>
      <c r="Q19" s="32">
        <v>1</v>
      </c>
      <c r="R19" s="32">
        <v>7</v>
      </c>
      <c r="S19" s="32"/>
      <c r="T19" s="27">
        <v>7</v>
      </c>
      <c r="U19" s="32">
        <v>1</v>
      </c>
      <c r="V19" s="32">
        <v>0</v>
      </c>
      <c r="W19" s="32">
        <v>0</v>
      </c>
      <c r="X19" s="32">
        <v>3</v>
      </c>
      <c r="Y19" s="32">
        <v>0</v>
      </c>
      <c r="Z19" s="32"/>
      <c r="AA19" s="32">
        <v>30</v>
      </c>
      <c r="AB19" s="32">
        <v>15</v>
      </c>
      <c r="AC19" s="33">
        <f t="shared" si="12"/>
        <v>45</v>
      </c>
      <c r="AZ19" s="34"/>
      <c r="BA19" s="35"/>
    </row>
    <row r="20" spans="1:78" ht="15" customHeight="1">
      <c r="A20" s="6">
        <v>2</v>
      </c>
      <c r="B20" s="6">
        <v>4</v>
      </c>
      <c r="C20" s="6">
        <v>7</v>
      </c>
      <c r="D20" s="1790"/>
      <c r="E20" s="31" t="s">
        <v>34</v>
      </c>
      <c r="F20" s="26"/>
      <c r="G20" s="32">
        <v>0</v>
      </c>
      <c r="H20" s="32">
        <v>0</v>
      </c>
      <c r="I20" s="32"/>
      <c r="J20" s="32">
        <v>17</v>
      </c>
      <c r="K20" s="32">
        <v>3</v>
      </c>
      <c r="L20" s="32"/>
      <c r="M20" s="32">
        <v>1</v>
      </c>
      <c r="N20" s="32">
        <v>0</v>
      </c>
      <c r="O20" s="32">
        <v>2</v>
      </c>
      <c r="P20" s="32">
        <v>0</v>
      </c>
      <c r="Q20" s="32">
        <v>3</v>
      </c>
      <c r="R20" s="32">
        <v>0</v>
      </c>
      <c r="S20" s="32"/>
      <c r="T20" s="32">
        <v>1</v>
      </c>
      <c r="U20" s="32">
        <v>3</v>
      </c>
      <c r="V20" s="32">
        <v>0</v>
      </c>
      <c r="W20" s="32">
        <v>0</v>
      </c>
      <c r="X20" s="32">
        <v>0</v>
      </c>
      <c r="Y20" s="32">
        <v>0</v>
      </c>
      <c r="Z20" s="32"/>
      <c r="AA20" s="32">
        <v>19</v>
      </c>
      <c r="AB20" s="32">
        <v>11</v>
      </c>
      <c r="AC20" s="33">
        <f t="shared" si="12"/>
        <v>30</v>
      </c>
      <c r="AZ20" s="34"/>
      <c r="BA20" s="35"/>
      <c r="BB20" s="35"/>
    </row>
    <row r="21" spans="1:78" ht="15" customHeight="1">
      <c r="A21" s="6">
        <v>2</v>
      </c>
      <c r="B21" s="6">
        <v>4</v>
      </c>
      <c r="C21" s="6">
        <v>1</v>
      </c>
      <c r="D21" s="1790"/>
      <c r="E21" s="31" t="s">
        <v>70</v>
      </c>
      <c r="F21" s="26"/>
      <c r="G21" s="32">
        <v>1</v>
      </c>
      <c r="H21" s="32">
        <v>0</v>
      </c>
      <c r="I21" s="32"/>
      <c r="J21" s="32">
        <v>2</v>
      </c>
      <c r="K21" s="32">
        <v>5</v>
      </c>
      <c r="L21" s="32"/>
      <c r="M21" s="32">
        <v>0</v>
      </c>
      <c r="N21" s="32">
        <v>0</v>
      </c>
      <c r="O21" s="32">
        <v>1</v>
      </c>
      <c r="P21" s="32">
        <v>0</v>
      </c>
      <c r="Q21" s="32">
        <v>2</v>
      </c>
      <c r="R21" s="32">
        <v>0</v>
      </c>
      <c r="S21" s="32"/>
      <c r="T21" s="32">
        <v>2</v>
      </c>
      <c r="U21" s="32">
        <v>0</v>
      </c>
      <c r="V21" s="32">
        <v>2</v>
      </c>
      <c r="W21" s="32">
        <v>0</v>
      </c>
      <c r="X21" s="32">
        <v>1</v>
      </c>
      <c r="Y21" s="32">
        <v>0</v>
      </c>
      <c r="Z21" s="32"/>
      <c r="AA21" s="32">
        <v>10</v>
      </c>
      <c r="AB21" s="32">
        <v>6</v>
      </c>
      <c r="AC21" s="33">
        <f t="shared" si="12"/>
        <v>16</v>
      </c>
      <c r="AZ21" s="34"/>
      <c r="BA21" s="35"/>
      <c r="BB21" s="35"/>
    </row>
    <row r="22" spans="1:78" s="1" customFormat="1" ht="15" customHeight="1">
      <c r="A22" s="6">
        <v>2</v>
      </c>
      <c r="B22" s="6">
        <v>4</v>
      </c>
      <c r="C22" s="6">
        <v>9</v>
      </c>
      <c r="D22" s="1790"/>
      <c r="E22" s="31" t="s">
        <v>36</v>
      </c>
      <c r="F22" s="26"/>
      <c r="G22" s="32">
        <v>3</v>
      </c>
      <c r="H22" s="32">
        <v>0</v>
      </c>
      <c r="I22" s="32"/>
      <c r="J22" s="32">
        <v>7</v>
      </c>
      <c r="K22" s="32">
        <v>5</v>
      </c>
      <c r="L22" s="32"/>
      <c r="M22" s="32">
        <v>1</v>
      </c>
      <c r="N22" s="32">
        <v>0</v>
      </c>
      <c r="O22" s="32">
        <v>0</v>
      </c>
      <c r="P22" s="32">
        <v>0</v>
      </c>
      <c r="Q22" s="32">
        <v>4</v>
      </c>
      <c r="R22" s="32">
        <v>0</v>
      </c>
      <c r="S22" s="32"/>
      <c r="T22" s="32">
        <v>6</v>
      </c>
      <c r="U22" s="32">
        <v>3</v>
      </c>
      <c r="V22" s="32">
        <v>1</v>
      </c>
      <c r="W22" s="32">
        <v>0</v>
      </c>
      <c r="X22" s="32">
        <v>0</v>
      </c>
      <c r="Y22" s="32">
        <v>0</v>
      </c>
      <c r="Z22" s="32"/>
      <c r="AA22" s="32">
        <v>19</v>
      </c>
      <c r="AB22" s="32">
        <v>11</v>
      </c>
      <c r="AC22" s="33">
        <f t="shared" si="12"/>
        <v>30</v>
      </c>
      <c r="AY22" s="3"/>
      <c r="AZ22" s="34"/>
      <c r="BA22" s="35"/>
      <c r="BB22" s="35"/>
      <c r="BC22" s="3"/>
    </row>
    <row r="23" spans="1:78" s="1" customFormat="1" ht="15" customHeight="1">
      <c r="A23" s="6">
        <v>2</v>
      </c>
      <c r="B23" s="6">
        <v>4</v>
      </c>
      <c r="C23" s="6">
        <v>11</v>
      </c>
      <c r="D23" s="1790"/>
      <c r="E23" s="36" t="s">
        <v>37</v>
      </c>
      <c r="F23" s="26"/>
      <c r="G23" s="32">
        <v>18</v>
      </c>
      <c r="H23" s="32">
        <v>0</v>
      </c>
      <c r="I23" s="32"/>
      <c r="J23" s="32">
        <v>6</v>
      </c>
      <c r="K23" s="32">
        <v>0</v>
      </c>
      <c r="L23" s="32"/>
      <c r="M23" s="32">
        <v>1</v>
      </c>
      <c r="N23" s="32">
        <v>0</v>
      </c>
      <c r="O23" s="32">
        <v>2</v>
      </c>
      <c r="P23" s="32">
        <v>0</v>
      </c>
      <c r="Q23" s="32">
        <v>2</v>
      </c>
      <c r="R23" s="32">
        <v>0</v>
      </c>
      <c r="S23" s="32"/>
      <c r="T23" s="32">
        <v>0</v>
      </c>
      <c r="U23" s="32">
        <v>0</v>
      </c>
      <c r="V23" s="32">
        <v>0</v>
      </c>
      <c r="W23" s="32">
        <v>0</v>
      </c>
      <c r="X23" s="32">
        <v>2</v>
      </c>
      <c r="Y23" s="32">
        <v>1</v>
      </c>
      <c r="Z23" s="32"/>
      <c r="AA23" s="32">
        <v>12</v>
      </c>
      <c r="AB23" s="32">
        <v>20</v>
      </c>
      <c r="AC23" s="33">
        <f t="shared" si="12"/>
        <v>32</v>
      </c>
      <c r="AD23" s="168"/>
      <c r="AE23" s="168"/>
      <c r="AF23" s="168"/>
      <c r="AG23" s="168"/>
      <c r="AH23" s="168"/>
      <c r="AI23" s="168"/>
      <c r="AJ23" s="168"/>
      <c r="AK23" s="168"/>
      <c r="AL23" s="168"/>
      <c r="AM23" s="168"/>
      <c r="AN23" s="168"/>
      <c r="AO23" s="168"/>
      <c r="AP23" s="168"/>
      <c r="AQ23" s="168"/>
      <c r="AR23" s="168"/>
      <c r="AS23" s="168"/>
      <c r="AT23" s="168"/>
      <c r="AU23" s="168"/>
      <c r="AV23" s="168"/>
      <c r="AW23" s="168"/>
      <c r="AX23" s="168"/>
      <c r="AY23" s="168"/>
      <c r="AZ23" s="169"/>
      <c r="BA23" s="170"/>
      <c r="BB23" s="170"/>
      <c r="BC23" s="168"/>
      <c r="BD23" s="168"/>
      <c r="BE23" s="168"/>
      <c r="BF23" s="168"/>
      <c r="BG23" s="168"/>
      <c r="BH23" s="168"/>
      <c r="BI23" s="168"/>
      <c r="BJ23" s="168"/>
      <c r="BK23" s="168"/>
      <c r="BL23" s="168"/>
      <c r="BM23" s="168"/>
      <c r="BN23" s="168"/>
      <c r="BO23" s="168"/>
      <c r="BP23" s="168"/>
      <c r="BQ23" s="168"/>
      <c r="BR23" s="168"/>
      <c r="BS23" s="168"/>
      <c r="BT23" s="168"/>
      <c r="BU23" s="168"/>
      <c r="BV23" s="168"/>
      <c r="BW23" s="168"/>
      <c r="BX23" s="168"/>
      <c r="BY23" s="168"/>
      <c r="BZ23" s="168"/>
    </row>
    <row r="24" spans="1:78" ht="15" customHeight="1">
      <c r="A24" s="6"/>
      <c r="B24" s="6"/>
      <c r="C24" s="6"/>
      <c r="D24" s="1789">
        <v>1403</v>
      </c>
      <c r="E24" s="37" t="s">
        <v>38</v>
      </c>
      <c r="F24" s="38"/>
      <c r="G24" s="23">
        <f>SUM(G25:G27)</f>
        <v>4</v>
      </c>
      <c r="H24" s="23">
        <f>SUM(H25:H27)</f>
        <v>0</v>
      </c>
      <c r="I24" s="23"/>
      <c r="J24" s="23">
        <f>SUM(J25:J27)</f>
        <v>138</v>
      </c>
      <c r="K24" s="23">
        <f>SUM(K25:K27)</f>
        <v>34</v>
      </c>
      <c r="L24" s="23"/>
      <c r="M24" s="23">
        <f t="shared" ref="M24:R24" si="13">SUM(M25:M27)</f>
        <v>11</v>
      </c>
      <c r="N24" s="23">
        <f t="shared" si="13"/>
        <v>1</v>
      </c>
      <c r="O24" s="23">
        <f t="shared" si="13"/>
        <v>8</v>
      </c>
      <c r="P24" s="23">
        <f t="shared" si="13"/>
        <v>1</v>
      </c>
      <c r="Q24" s="23">
        <f t="shared" si="13"/>
        <v>15</v>
      </c>
      <c r="R24" s="23">
        <f t="shared" si="13"/>
        <v>1</v>
      </c>
      <c r="S24" s="23"/>
      <c r="T24" s="23">
        <f t="shared" ref="T24:Y24" si="14">SUM(T25:T27)</f>
        <v>13</v>
      </c>
      <c r="U24" s="23">
        <f t="shared" si="14"/>
        <v>6</v>
      </c>
      <c r="V24" s="23">
        <f t="shared" si="14"/>
        <v>3</v>
      </c>
      <c r="W24" s="23">
        <f t="shared" si="14"/>
        <v>1</v>
      </c>
      <c r="X24" s="23">
        <f t="shared" si="14"/>
        <v>4</v>
      </c>
      <c r="Y24" s="23">
        <f t="shared" si="14"/>
        <v>0</v>
      </c>
      <c r="Z24" s="23"/>
      <c r="AA24" s="23">
        <f>SUM(AA25:AA27)</f>
        <v>80</v>
      </c>
      <c r="AB24" s="23">
        <f>SUM(AB25:AB27)</f>
        <v>160</v>
      </c>
      <c r="AC24" s="39">
        <f>SUM(AA24:AB24)</f>
        <v>240</v>
      </c>
      <c r="AD24" s="168"/>
      <c r="AE24" s="168"/>
      <c r="AF24" s="168"/>
      <c r="AG24" s="168"/>
      <c r="AH24" s="168"/>
      <c r="AI24" s="168"/>
      <c r="AJ24" s="168"/>
      <c r="AK24" s="168"/>
      <c r="AL24" s="168"/>
      <c r="AM24" s="168"/>
      <c r="AN24" s="168"/>
      <c r="AO24" s="168"/>
      <c r="AP24" s="168"/>
      <c r="AQ24" s="168"/>
      <c r="AR24" s="168"/>
      <c r="AS24" s="168"/>
      <c r="AT24" s="168"/>
      <c r="AU24" s="168"/>
      <c r="AV24" s="168"/>
      <c r="AW24" s="168"/>
      <c r="AX24" s="168"/>
      <c r="AY24" s="168"/>
      <c r="AZ24" s="169"/>
      <c r="BA24" s="170"/>
      <c r="BB24" s="170"/>
      <c r="BC24" s="168"/>
      <c r="BD24" s="168"/>
      <c r="BE24" s="168"/>
      <c r="BF24" s="168"/>
      <c r="BG24" s="168"/>
      <c r="BH24" s="168"/>
      <c r="BI24" s="168"/>
      <c r="BJ24" s="168"/>
      <c r="BK24" s="168"/>
      <c r="BL24" s="168"/>
      <c r="BM24" s="168"/>
      <c r="BN24" s="168"/>
      <c r="BO24" s="168"/>
      <c r="BP24" s="168"/>
      <c r="BQ24" s="168"/>
      <c r="BR24" s="168"/>
      <c r="BS24" s="168"/>
      <c r="BT24" s="168"/>
      <c r="BU24" s="168"/>
      <c r="BV24" s="168"/>
      <c r="BW24" s="168"/>
      <c r="BX24" s="168"/>
      <c r="BY24" s="168"/>
      <c r="BZ24" s="168"/>
    </row>
    <row r="25" spans="1:78" s="42" customFormat="1" ht="15" customHeight="1">
      <c r="A25" s="6">
        <v>3</v>
      </c>
      <c r="B25" s="6">
        <v>5</v>
      </c>
      <c r="C25" s="6">
        <v>11</v>
      </c>
      <c r="D25" s="1790"/>
      <c r="E25" s="36" t="s">
        <v>39</v>
      </c>
      <c r="F25" s="26"/>
      <c r="G25" s="32">
        <v>3</v>
      </c>
      <c r="H25" s="32">
        <v>0</v>
      </c>
      <c r="I25" s="32"/>
      <c r="J25" s="32">
        <v>90</v>
      </c>
      <c r="K25" s="32">
        <v>7</v>
      </c>
      <c r="L25" s="32"/>
      <c r="M25" s="32">
        <v>3</v>
      </c>
      <c r="N25" s="32">
        <v>0</v>
      </c>
      <c r="O25" s="32">
        <v>7</v>
      </c>
      <c r="P25" s="32">
        <v>0</v>
      </c>
      <c r="Q25" s="32">
        <v>10</v>
      </c>
      <c r="R25" s="32">
        <v>0</v>
      </c>
      <c r="S25" s="32"/>
      <c r="T25" s="32">
        <v>6</v>
      </c>
      <c r="U25" s="32">
        <v>1</v>
      </c>
      <c r="V25" s="32">
        <v>0</v>
      </c>
      <c r="W25" s="32">
        <v>0</v>
      </c>
      <c r="X25" s="32">
        <v>4</v>
      </c>
      <c r="Y25" s="32">
        <v>0</v>
      </c>
      <c r="Z25" s="32"/>
      <c r="AA25" s="32">
        <v>41</v>
      </c>
      <c r="AB25" s="32">
        <v>90</v>
      </c>
      <c r="AC25" s="33">
        <f t="shared" ref="AC25:AC27" si="15">SUM(AA25:AB25)</f>
        <v>131</v>
      </c>
      <c r="AD25" s="168"/>
      <c r="AE25" s="168"/>
      <c r="AF25" s="168"/>
      <c r="AG25" s="168"/>
      <c r="AH25" s="168"/>
      <c r="AI25" s="168"/>
      <c r="AJ25" s="168"/>
      <c r="AK25" s="168"/>
      <c r="AL25" s="168"/>
      <c r="AM25" s="168"/>
      <c r="AN25" s="168"/>
      <c r="AO25" s="168"/>
      <c r="AP25" s="168"/>
      <c r="AQ25" s="168"/>
      <c r="AR25" s="168"/>
      <c r="AS25" s="168"/>
      <c r="AT25" s="168"/>
      <c r="AU25" s="168"/>
      <c r="AV25" s="168"/>
      <c r="AW25" s="168"/>
      <c r="AX25" s="168"/>
      <c r="AY25" s="168"/>
      <c r="AZ25" s="169"/>
      <c r="BA25" s="170"/>
      <c r="BB25" s="170"/>
      <c r="BC25" s="168"/>
      <c r="BD25" s="168"/>
      <c r="BE25" s="168"/>
      <c r="BF25" s="168"/>
      <c r="BG25" s="168"/>
      <c r="BH25" s="168"/>
      <c r="BI25" s="168"/>
      <c r="BJ25" s="168"/>
      <c r="BK25" s="168"/>
      <c r="BL25" s="168"/>
      <c r="BM25" s="168"/>
      <c r="BN25" s="168"/>
      <c r="BO25" s="168"/>
      <c r="BP25" s="168"/>
      <c r="BQ25" s="168"/>
      <c r="BR25" s="168"/>
      <c r="BS25" s="168"/>
      <c r="BT25" s="168"/>
      <c r="BU25" s="168"/>
      <c r="BV25" s="168"/>
      <c r="BW25" s="168"/>
      <c r="BX25" s="168"/>
      <c r="BY25" s="168"/>
      <c r="BZ25" s="168"/>
    </row>
    <row r="26" spans="1:78" s="42" customFormat="1" ht="15" customHeight="1">
      <c r="A26" s="6">
        <v>3</v>
      </c>
      <c r="B26" s="6">
        <v>5</v>
      </c>
      <c r="C26" s="6">
        <v>8</v>
      </c>
      <c r="D26" s="1790"/>
      <c r="E26" s="36" t="s">
        <v>40</v>
      </c>
      <c r="F26" s="26"/>
      <c r="G26" s="32">
        <v>1</v>
      </c>
      <c r="H26" s="32">
        <v>0</v>
      </c>
      <c r="I26" s="32"/>
      <c r="J26" s="32">
        <v>23</v>
      </c>
      <c r="K26" s="32">
        <v>15</v>
      </c>
      <c r="L26" s="32"/>
      <c r="M26" s="32">
        <v>0</v>
      </c>
      <c r="N26" s="32">
        <v>1</v>
      </c>
      <c r="O26" s="32">
        <v>0</v>
      </c>
      <c r="P26" s="32">
        <v>1</v>
      </c>
      <c r="Q26" s="32">
        <v>2</v>
      </c>
      <c r="R26" s="41">
        <v>1</v>
      </c>
      <c r="S26" s="32"/>
      <c r="T26" s="32">
        <v>4</v>
      </c>
      <c r="U26" s="32">
        <v>4</v>
      </c>
      <c r="V26" s="32">
        <v>1</v>
      </c>
      <c r="W26" s="32">
        <v>1</v>
      </c>
      <c r="X26" s="32">
        <v>0</v>
      </c>
      <c r="Y26" s="32">
        <v>0</v>
      </c>
      <c r="Z26" s="32"/>
      <c r="AA26" s="32">
        <v>19</v>
      </c>
      <c r="AB26" s="32">
        <v>35</v>
      </c>
      <c r="AC26" s="33">
        <f t="shared" si="15"/>
        <v>54</v>
      </c>
      <c r="AD26" s="168"/>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9"/>
      <c r="BA26" s="170"/>
      <c r="BB26" s="170"/>
      <c r="BC26" s="168"/>
      <c r="BD26" s="168"/>
      <c r="BE26" s="168"/>
      <c r="BF26" s="168"/>
      <c r="BG26" s="168"/>
      <c r="BH26" s="168"/>
      <c r="BI26" s="168"/>
      <c r="BJ26" s="168"/>
      <c r="BK26" s="168"/>
      <c r="BL26" s="168"/>
      <c r="BM26" s="168"/>
      <c r="BN26" s="168"/>
      <c r="BO26" s="168"/>
      <c r="BP26" s="168"/>
      <c r="BQ26" s="168"/>
      <c r="BR26" s="168"/>
      <c r="BS26" s="168"/>
      <c r="BT26" s="168"/>
      <c r="BU26" s="168"/>
      <c r="BV26" s="168"/>
      <c r="BW26" s="168"/>
      <c r="BX26" s="168"/>
      <c r="BY26" s="168"/>
      <c r="BZ26" s="168"/>
    </row>
    <row r="27" spans="1:78" s="42" customFormat="1" ht="15" customHeight="1">
      <c r="A27" s="6">
        <v>3</v>
      </c>
      <c r="B27" s="6">
        <v>5</v>
      </c>
      <c r="C27" s="6">
        <v>10</v>
      </c>
      <c r="D27" s="1790"/>
      <c r="E27" s="36" t="s">
        <v>41</v>
      </c>
      <c r="F27" s="26"/>
      <c r="G27" s="32">
        <v>0</v>
      </c>
      <c r="H27" s="32">
        <v>0</v>
      </c>
      <c r="I27" s="32"/>
      <c r="J27" s="32">
        <v>25</v>
      </c>
      <c r="K27" s="32">
        <v>12</v>
      </c>
      <c r="L27" s="32"/>
      <c r="M27" s="32">
        <v>8</v>
      </c>
      <c r="N27" s="32">
        <v>0</v>
      </c>
      <c r="O27" s="32">
        <v>1</v>
      </c>
      <c r="P27" s="32">
        <v>0</v>
      </c>
      <c r="Q27" s="32">
        <v>3</v>
      </c>
      <c r="R27" s="40">
        <v>0</v>
      </c>
      <c r="S27" s="32"/>
      <c r="T27" s="32">
        <v>3</v>
      </c>
      <c r="U27" s="32">
        <v>1</v>
      </c>
      <c r="V27" s="32">
        <v>2</v>
      </c>
      <c r="W27" s="32">
        <v>0</v>
      </c>
      <c r="X27" s="32">
        <v>0</v>
      </c>
      <c r="Y27" s="32">
        <v>0</v>
      </c>
      <c r="Z27" s="32"/>
      <c r="AA27" s="32">
        <v>20</v>
      </c>
      <c r="AB27" s="32">
        <v>35</v>
      </c>
      <c r="AC27" s="33">
        <f t="shared" si="15"/>
        <v>55</v>
      </c>
      <c r="AD27" s="168"/>
      <c r="AE27" s="168"/>
      <c r="AF27" s="168"/>
      <c r="AG27" s="168"/>
      <c r="AH27" s="168"/>
      <c r="AI27" s="168"/>
      <c r="AJ27" s="168"/>
      <c r="AK27" s="168"/>
      <c r="AL27" s="168"/>
      <c r="AM27" s="168"/>
      <c r="AN27" s="168"/>
      <c r="AO27" s="168"/>
      <c r="AP27" s="168"/>
      <c r="AQ27" s="168"/>
      <c r="AR27" s="168"/>
      <c r="AS27" s="168"/>
      <c r="AT27" s="168"/>
      <c r="AU27" s="168"/>
      <c r="AV27" s="168"/>
      <c r="AW27" s="168"/>
      <c r="AX27" s="168"/>
      <c r="AY27" s="168"/>
      <c r="AZ27" s="169"/>
      <c r="BA27" s="170"/>
      <c r="BB27" s="170"/>
      <c r="BC27" s="168"/>
      <c r="BD27" s="168"/>
      <c r="BE27" s="168"/>
      <c r="BF27" s="168"/>
      <c r="BG27" s="168"/>
      <c r="BH27" s="168"/>
      <c r="BI27" s="168"/>
      <c r="BJ27" s="168"/>
      <c r="BK27" s="168"/>
      <c r="BL27" s="168"/>
      <c r="BM27" s="168"/>
      <c r="BN27" s="168"/>
      <c r="BO27" s="168"/>
      <c r="BP27" s="168"/>
      <c r="BQ27" s="168"/>
      <c r="BR27" s="168"/>
      <c r="BS27" s="168"/>
      <c r="BT27" s="168"/>
      <c r="BU27" s="168"/>
      <c r="BV27" s="168"/>
      <c r="BW27" s="168"/>
      <c r="BX27" s="168"/>
      <c r="BY27" s="168"/>
      <c r="BZ27" s="168"/>
    </row>
    <row r="28" spans="1:78" ht="15" customHeight="1">
      <c r="A28" s="6"/>
      <c r="B28" s="6"/>
      <c r="C28" s="6"/>
      <c r="D28" s="1784">
        <v>1404</v>
      </c>
      <c r="E28" s="37" t="s">
        <v>42</v>
      </c>
      <c r="F28" s="38"/>
      <c r="G28" s="23">
        <f>SUM(G29:G30)</f>
        <v>7</v>
      </c>
      <c r="H28" s="23">
        <f>SUM(H29:H30)</f>
        <v>0</v>
      </c>
      <c r="I28" s="23"/>
      <c r="J28" s="23">
        <f>SUM(J29:J30)</f>
        <v>69</v>
      </c>
      <c r="K28" s="23">
        <f>SUM(K29:K30)</f>
        <v>51</v>
      </c>
      <c r="L28" s="23"/>
      <c r="M28" s="23">
        <f t="shared" ref="M28:R28" si="16">SUM(M29:M30)</f>
        <v>3</v>
      </c>
      <c r="N28" s="23">
        <f t="shared" si="16"/>
        <v>3</v>
      </c>
      <c r="O28" s="23">
        <f t="shared" si="16"/>
        <v>4</v>
      </c>
      <c r="P28" s="23">
        <f t="shared" si="16"/>
        <v>3</v>
      </c>
      <c r="Q28" s="23">
        <f t="shared" si="16"/>
        <v>16</v>
      </c>
      <c r="R28" s="23">
        <f t="shared" si="16"/>
        <v>7</v>
      </c>
      <c r="S28" s="23"/>
      <c r="T28" s="23">
        <f t="shared" ref="T28:Y28" si="17">SUM(T29:T30)</f>
        <v>17</v>
      </c>
      <c r="U28" s="23">
        <f t="shared" si="17"/>
        <v>4</v>
      </c>
      <c r="V28" s="23">
        <f t="shared" si="17"/>
        <v>19</v>
      </c>
      <c r="W28" s="23">
        <f t="shared" si="17"/>
        <v>3</v>
      </c>
      <c r="X28" s="23">
        <f t="shared" si="17"/>
        <v>17</v>
      </c>
      <c r="Y28" s="23">
        <f t="shared" si="17"/>
        <v>1</v>
      </c>
      <c r="Z28" s="23"/>
      <c r="AA28" s="23">
        <f>SUM(AA29:AA30)</f>
        <v>176</v>
      </c>
      <c r="AB28" s="23">
        <f>SUM(AB29:AB30)</f>
        <v>48</v>
      </c>
      <c r="AC28" s="39">
        <f>SUM(AA28:AB28)</f>
        <v>224</v>
      </c>
      <c r="AZ28" s="34"/>
      <c r="BA28" s="35"/>
      <c r="BB28" s="35"/>
    </row>
    <row r="29" spans="1:78" ht="15" customHeight="1">
      <c r="A29" s="6">
        <v>4</v>
      </c>
      <c r="B29" s="6">
        <v>6</v>
      </c>
      <c r="C29" s="6">
        <v>11</v>
      </c>
      <c r="D29" s="1785"/>
      <c r="E29" s="31" t="s">
        <v>43</v>
      </c>
      <c r="F29" s="26"/>
      <c r="G29" s="32">
        <v>5</v>
      </c>
      <c r="H29" s="32">
        <v>0</v>
      </c>
      <c r="I29" s="32"/>
      <c r="J29" s="32">
        <v>29</v>
      </c>
      <c r="K29" s="32">
        <v>11</v>
      </c>
      <c r="L29" s="32"/>
      <c r="M29" s="32">
        <v>1</v>
      </c>
      <c r="N29" s="32">
        <v>3</v>
      </c>
      <c r="O29" s="32">
        <v>2</v>
      </c>
      <c r="P29" s="32">
        <v>2</v>
      </c>
      <c r="Q29" s="32">
        <v>8</v>
      </c>
      <c r="R29" s="32">
        <v>3</v>
      </c>
      <c r="S29" s="32"/>
      <c r="T29" s="32">
        <v>11</v>
      </c>
      <c r="U29" s="32">
        <v>2</v>
      </c>
      <c r="V29" s="32">
        <v>13</v>
      </c>
      <c r="W29" s="32">
        <v>2</v>
      </c>
      <c r="X29" s="32">
        <v>10</v>
      </c>
      <c r="Y29" s="32">
        <v>0</v>
      </c>
      <c r="Z29" s="32"/>
      <c r="AA29" s="32">
        <v>86</v>
      </c>
      <c r="AB29" s="32">
        <v>16</v>
      </c>
      <c r="AC29" s="33">
        <f t="shared" ref="AC29:AC30" si="18">SUM(AA29:AB29)</f>
        <v>102</v>
      </c>
      <c r="AZ29" s="34"/>
      <c r="BA29" s="35"/>
      <c r="BB29" s="35"/>
    </row>
    <row r="30" spans="1:78" ht="15" customHeight="1">
      <c r="A30" s="6">
        <v>4</v>
      </c>
      <c r="B30" s="6">
        <v>6</v>
      </c>
      <c r="C30" s="6">
        <v>11</v>
      </c>
      <c r="D30" s="1785"/>
      <c r="E30" s="31" t="s">
        <v>44</v>
      </c>
      <c r="F30" s="26"/>
      <c r="G30" s="32">
        <v>2</v>
      </c>
      <c r="H30" s="32">
        <v>0</v>
      </c>
      <c r="I30" s="32"/>
      <c r="J30" s="32">
        <v>40</v>
      </c>
      <c r="K30" s="32">
        <v>40</v>
      </c>
      <c r="L30" s="32"/>
      <c r="M30" s="32">
        <v>2</v>
      </c>
      <c r="N30" s="32">
        <v>0</v>
      </c>
      <c r="O30" s="32">
        <v>2</v>
      </c>
      <c r="P30" s="32">
        <v>1</v>
      </c>
      <c r="Q30" s="32">
        <v>8</v>
      </c>
      <c r="R30" s="32">
        <v>4</v>
      </c>
      <c r="S30" s="32"/>
      <c r="T30" s="32">
        <v>6</v>
      </c>
      <c r="U30" s="32">
        <v>2</v>
      </c>
      <c r="V30" s="32">
        <v>6</v>
      </c>
      <c r="W30" s="32">
        <v>1</v>
      </c>
      <c r="X30" s="32">
        <v>7</v>
      </c>
      <c r="Y30" s="32">
        <v>1</v>
      </c>
      <c r="Z30" s="32"/>
      <c r="AA30" s="32">
        <v>90</v>
      </c>
      <c r="AB30" s="32">
        <v>32</v>
      </c>
      <c r="AC30" s="33">
        <f t="shared" si="18"/>
        <v>122</v>
      </c>
      <c r="AZ30" s="34"/>
      <c r="BA30" s="35"/>
      <c r="BB30" s="35"/>
    </row>
    <row r="31" spans="1:78" ht="15" customHeight="1">
      <c r="A31" s="6"/>
      <c r="B31" s="6"/>
      <c r="C31" s="6"/>
      <c r="D31" s="1789">
        <v>1405</v>
      </c>
      <c r="E31" s="43" t="s">
        <v>45</v>
      </c>
      <c r="F31" s="21"/>
      <c r="G31" s="23">
        <f>SUM(G32:G35)</f>
        <v>8</v>
      </c>
      <c r="H31" s="23">
        <f t="shared" ref="H31:Y31" si="19">SUM(H32:H35)</f>
        <v>0</v>
      </c>
      <c r="I31" s="23">
        <f t="shared" si="19"/>
        <v>0</v>
      </c>
      <c r="J31" s="23">
        <f t="shared" si="19"/>
        <v>181</v>
      </c>
      <c r="K31" s="23">
        <f t="shared" si="19"/>
        <v>67</v>
      </c>
      <c r="L31" s="23">
        <f t="shared" si="19"/>
        <v>0</v>
      </c>
      <c r="M31" s="23">
        <f t="shared" si="19"/>
        <v>13</v>
      </c>
      <c r="N31" s="23">
        <f t="shared" si="19"/>
        <v>11</v>
      </c>
      <c r="O31" s="23">
        <f t="shared" si="19"/>
        <v>9</v>
      </c>
      <c r="P31" s="23">
        <f t="shared" si="19"/>
        <v>10</v>
      </c>
      <c r="Q31" s="23">
        <f t="shared" si="19"/>
        <v>23</v>
      </c>
      <c r="R31" s="23">
        <f t="shared" si="19"/>
        <v>10</v>
      </c>
      <c r="S31" s="23">
        <f t="shared" si="19"/>
        <v>0</v>
      </c>
      <c r="T31" s="23">
        <f t="shared" si="19"/>
        <v>30</v>
      </c>
      <c r="U31" s="23">
        <f t="shared" si="19"/>
        <v>10</v>
      </c>
      <c r="V31" s="23">
        <f t="shared" si="19"/>
        <v>35</v>
      </c>
      <c r="W31" s="23">
        <f t="shared" si="19"/>
        <v>3</v>
      </c>
      <c r="X31" s="23">
        <f t="shared" si="19"/>
        <v>29</v>
      </c>
      <c r="Y31" s="23">
        <f t="shared" si="19"/>
        <v>0</v>
      </c>
      <c r="Z31" s="23"/>
      <c r="AA31" s="23">
        <f>SUM(AA32:AA35)</f>
        <v>255</v>
      </c>
      <c r="AB31" s="23">
        <f>SUM(AB32:AB35)</f>
        <v>184</v>
      </c>
      <c r="AC31" s="39">
        <f>SUM(AA31:AB31)</f>
        <v>439</v>
      </c>
      <c r="AZ31" s="34"/>
      <c r="BA31" s="35"/>
      <c r="BB31" s="35"/>
    </row>
    <row r="32" spans="1:78" ht="15" customHeight="1">
      <c r="A32" s="6">
        <v>5</v>
      </c>
      <c r="B32" s="6">
        <v>4</v>
      </c>
      <c r="C32" s="6">
        <v>8</v>
      </c>
      <c r="D32" s="1790"/>
      <c r="E32" s="31" t="s">
        <v>46</v>
      </c>
      <c r="F32" s="26"/>
      <c r="G32" s="32">
        <v>3</v>
      </c>
      <c r="H32" s="32">
        <v>0</v>
      </c>
      <c r="I32" s="32"/>
      <c r="J32" s="32">
        <v>18</v>
      </c>
      <c r="K32" s="32">
        <v>4</v>
      </c>
      <c r="L32" s="32"/>
      <c r="M32" s="32">
        <v>7</v>
      </c>
      <c r="N32" s="32">
        <v>5</v>
      </c>
      <c r="O32" s="32">
        <v>2</v>
      </c>
      <c r="P32" s="32">
        <v>2</v>
      </c>
      <c r="Q32" s="32">
        <v>4</v>
      </c>
      <c r="R32" s="32">
        <v>0</v>
      </c>
      <c r="S32" s="32"/>
      <c r="T32" s="32">
        <v>1</v>
      </c>
      <c r="U32" s="32">
        <v>1</v>
      </c>
      <c r="V32" s="32">
        <v>4</v>
      </c>
      <c r="W32" s="32">
        <v>1</v>
      </c>
      <c r="X32" s="32">
        <v>8</v>
      </c>
      <c r="Y32" s="32">
        <v>0</v>
      </c>
      <c r="Z32" s="32"/>
      <c r="AA32" s="32">
        <v>43</v>
      </c>
      <c r="AB32" s="32">
        <v>17</v>
      </c>
      <c r="AC32" s="33">
        <f>SUM(AA32:AB32)</f>
        <v>60</v>
      </c>
      <c r="AZ32" s="34"/>
      <c r="BA32" s="35"/>
      <c r="BB32" s="35"/>
    </row>
    <row r="33" spans="1:54" ht="15" customHeight="1">
      <c r="A33" s="6">
        <v>5</v>
      </c>
      <c r="B33" s="6">
        <v>4</v>
      </c>
      <c r="C33" s="6">
        <v>8</v>
      </c>
      <c r="D33" s="1790"/>
      <c r="E33" s="31" t="s">
        <v>47</v>
      </c>
      <c r="F33" s="26"/>
      <c r="G33" s="32">
        <v>0</v>
      </c>
      <c r="H33" s="32">
        <v>0</v>
      </c>
      <c r="I33" s="32"/>
      <c r="J33" s="32">
        <v>50</v>
      </c>
      <c r="K33" s="32">
        <v>21</v>
      </c>
      <c r="L33" s="32"/>
      <c r="M33" s="32">
        <v>3</v>
      </c>
      <c r="N33" s="32">
        <v>1</v>
      </c>
      <c r="O33" s="32">
        <v>3</v>
      </c>
      <c r="P33" s="32">
        <v>4</v>
      </c>
      <c r="Q33" s="32">
        <v>10</v>
      </c>
      <c r="R33" s="32">
        <v>6</v>
      </c>
      <c r="S33" s="32"/>
      <c r="T33" s="32">
        <v>17</v>
      </c>
      <c r="U33" s="32">
        <v>4</v>
      </c>
      <c r="V33" s="32">
        <v>12</v>
      </c>
      <c r="W33" s="32">
        <v>2</v>
      </c>
      <c r="X33" s="32">
        <v>3</v>
      </c>
      <c r="Y33" s="32">
        <v>0</v>
      </c>
      <c r="Z33" s="32"/>
      <c r="AA33" s="32">
        <v>78</v>
      </c>
      <c r="AB33" s="32">
        <v>58</v>
      </c>
      <c r="AC33" s="33">
        <f>SUM(AA33:AB33)</f>
        <v>136</v>
      </c>
      <c r="AD33" s="44"/>
      <c r="AE33" s="44"/>
      <c r="AF33" s="44"/>
      <c r="AG33" s="44"/>
      <c r="AH33" s="44"/>
      <c r="AI33" s="44"/>
      <c r="AJ33" s="44"/>
      <c r="AK33" s="44"/>
      <c r="AL33" s="44"/>
      <c r="AM33" s="44"/>
      <c r="AN33" s="44"/>
      <c r="AO33" s="44"/>
      <c r="AP33" s="44"/>
      <c r="AQ33" s="44"/>
      <c r="AR33" s="44"/>
      <c r="AS33" s="44"/>
      <c r="AT33" s="44"/>
      <c r="AU33" s="44"/>
      <c r="AV33" s="44"/>
      <c r="AW33" s="44"/>
      <c r="AZ33" s="34"/>
      <c r="BA33" s="35"/>
      <c r="BB33" s="35"/>
    </row>
    <row r="34" spans="1:54" ht="15" customHeight="1">
      <c r="A34" s="6">
        <v>5</v>
      </c>
      <c r="B34" s="6">
        <v>5</v>
      </c>
      <c r="C34" s="6">
        <v>11</v>
      </c>
      <c r="D34" s="1790"/>
      <c r="E34" s="31" t="s">
        <v>48</v>
      </c>
      <c r="F34" s="26"/>
      <c r="G34" s="32">
        <v>5</v>
      </c>
      <c r="H34" s="32">
        <v>0</v>
      </c>
      <c r="I34" s="32"/>
      <c r="J34" s="41">
        <v>106</v>
      </c>
      <c r="K34" s="32">
        <v>41</v>
      </c>
      <c r="L34" s="32"/>
      <c r="M34" s="32">
        <v>3</v>
      </c>
      <c r="N34" s="32">
        <v>5</v>
      </c>
      <c r="O34" s="32">
        <v>4</v>
      </c>
      <c r="P34" s="32">
        <v>4</v>
      </c>
      <c r="Q34" s="32">
        <v>8</v>
      </c>
      <c r="R34" s="32">
        <v>4</v>
      </c>
      <c r="S34" s="32"/>
      <c r="T34" s="32">
        <v>11</v>
      </c>
      <c r="U34" s="32">
        <v>5</v>
      </c>
      <c r="V34" s="32">
        <v>17</v>
      </c>
      <c r="W34" s="32">
        <v>0</v>
      </c>
      <c r="X34" s="32">
        <v>17</v>
      </c>
      <c r="Y34" s="32">
        <v>0</v>
      </c>
      <c r="Z34" s="32"/>
      <c r="AA34" s="32">
        <v>127</v>
      </c>
      <c r="AB34" s="41">
        <v>103</v>
      </c>
      <c r="AC34" s="33">
        <f t="shared" ref="AC34:AC35" si="20">SUM(AA34:AB34)</f>
        <v>230</v>
      </c>
      <c r="AD34" s="44"/>
      <c r="AE34" s="44"/>
      <c r="AF34" s="44"/>
      <c r="AG34" s="44"/>
      <c r="AH34" s="44"/>
      <c r="AI34" s="44"/>
      <c r="AJ34" s="44"/>
      <c r="AK34" s="44"/>
      <c r="AL34" s="44"/>
      <c r="AM34" s="44"/>
      <c r="AN34" s="44"/>
      <c r="AO34" s="44"/>
      <c r="AP34" s="44"/>
      <c r="AQ34" s="44"/>
      <c r="AR34" s="44"/>
      <c r="AS34" s="44"/>
      <c r="AT34" s="44"/>
      <c r="AU34" s="44"/>
      <c r="AV34" s="44"/>
      <c r="AW34" s="44"/>
      <c r="AZ34" s="34"/>
      <c r="BA34" s="35"/>
      <c r="BB34" s="35"/>
    </row>
    <row r="35" spans="1:54" ht="15" customHeight="1">
      <c r="A35" s="6">
        <v>5</v>
      </c>
      <c r="B35" s="6">
        <v>4</v>
      </c>
      <c r="C35" s="6">
        <v>8</v>
      </c>
      <c r="D35" s="1790"/>
      <c r="E35" s="36" t="s">
        <v>49</v>
      </c>
      <c r="F35" s="26"/>
      <c r="G35" s="32">
        <v>0</v>
      </c>
      <c r="H35" s="32">
        <v>0</v>
      </c>
      <c r="I35" s="32"/>
      <c r="J35" s="32">
        <v>7</v>
      </c>
      <c r="K35" s="32">
        <v>1</v>
      </c>
      <c r="L35" s="32"/>
      <c r="M35" s="32">
        <v>0</v>
      </c>
      <c r="N35" s="32">
        <v>0</v>
      </c>
      <c r="O35" s="32">
        <v>0</v>
      </c>
      <c r="P35" s="32">
        <v>0</v>
      </c>
      <c r="Q35" s="32">
        <v>1</v>
      </c>
      <c r="R35" s="32">
        <v>0</v>
      </c>
      <c r="S35" s="32"/>
      <c r="T35" s="32">
        <v>1</v>
      </c>
      <c r="U35" s="32">
        <v>0</v>
      </c>
      <c r="V35" s="32">
        <v>2</v>
      </c>
      <c r="W35" s="32">
        <v>0</v>
      </c>
      <c r="X35" s="32">
        <v>1</v>
      </c>
      <c r="Y35" s="32">
        <v>0</v>
      </c>
      <c r="Z35" s="32"/>
      <c r="AA35" s="32">
        <v>7</v>
      </c>
      <c r="AB35" s="32">
        <v>6</v>
      </c>
      <c r="AC35" s="33">
        <f t="shared" si="20"/>
        <v>13</v>
      </c>
      <c r="AD35" s="44"/>
      <c r="AE35" s="44"/>
      <c r="AF35" s="44"/>
      <c r="AG35" s="44"/>
      <c r="AH35" s="44"/>
      <c r="AI35" s="44"/>
      <c r="AJ35" s="44"/>
      <c r="AK35" s="44"/>
      <c r="AL35" s="44"/>
      <c r="AM35" s="44"/>
      <c r="AN35" s="44"/>
      <c r="AO35" s="44"/>
      <c r="AP35" s="44"/>
      <c r="AQ35" s="44"/>
      <c r="AR35" s="44"/>
      <c r="AS35" s="44"/>
      <c r="AT35" s="44"/>
      <c r="AU35" s="44"/>
      <c r="AV35" s="44"/>
      <c r="AW35" s="44"/>
      <c r="AZ35" s="34"/>
      <c r="BA35" s="35"/>
      <c r="BB35" s="35"/>
    </row>
    <row r="36" spans="1:54" ht="15" customHeight="1">
      <c r="A36" s="6"/>
      <c r="B36" s="6"/>
      <c r="C36" s="6"/>
      <c r="D36" s="1789">
        <v>1406</v>
      </c>
      <c r="E36" s="37" t="s">
        <v>50</v>
      </c>
      <c r="F36" s="38"/>
      <c r="G36" s="23">
        <f>SUM(G37:G40)</f>
        <v>21</v>
      </c>
      <c r="H36" s="23">
        <f>SUM(H37:H40)</f>
        <v>0</v>
      </c>
      <c r="I36" s="23"/>
      <c r="J36" s="23">
        <f>SUM(J37:J40)</f>
        <v>187</v>
      </c>
      <c r="K36" s="23">
        <f>SUM(K37:K40)</f>
        <v>35</v>
      </c>
      <c r="L36" s="23"/>
      <c r="M36" s="23">
        <f t="shared" ref="M36:R36" si="21">SUM(M37:M40)</f>
        <v>4</v>
      </c>
      <c r="N36" s="23">
        <f t="shared" si="21"/>
        <v>1</v>
      </c>
      <c r="O36" s="23">
        <f t="shared" si="21"/>
        <v>7</v>
      </c>
      <c r="P36" s="23">
        <f t="shared" si="21"/>
        <v>3</v>
      </c>
      <c r="Q36" s="23">
        <f t="shared" si="21"/>
        <v>17</v>
      </c>
      <c r="R36" s="23">
        <f t="shared" si="21"/>
        <v>5</v>
      </c>
      <c r="S36" s="23"/>
      <c r="T36" s="23">
        <f t="shared" ref="T36:Y36" si="22">SUM(T37:T40)</f>
        <v>21</v>
      </c>
      <c r="U36" s="23">
        <f t="shared" si="22"/>
        <v>1</v>
      </c>
      <c r="V36" s="23">
        <f t="shared" si="22"/>
        <v>23</v>
      </c>
      <c r="W36" s="23">
        <f t="shared" si="22"/>
        <v>0</v>
      </c>
      <c r="X36" s="23">
        <f t="shared" si="22"/>
        <v>20</v>
      </c>
      <c r="Y36" s="23">
        <f t="shared" si="22"/>
        <v>1</v>
      </c>
      <c r="Z36" s="23"/>
      <c r="AA36" s="23">
        <f>SUM(AA37:AA40)</f>
        <v>236</v>
      </c>
      <c r="AB36" s="23">
        <f>SUM(AB37:AB40)</f>
        <v>110</v>
      </c>
      <c r="AC36" s="39">
        <f>SUM(AA36:AB36)</f>
        <v>346</v>
      </c>
      <c r="AD36" s="44"/>
      <c r="AE36" s="44"/>
      <c r="AF36" s="44"/>
      <c r="AG36" s="44"/>
      <c r="AH36" s="44"/>
      <c r="AI36" s="44"/>
      <c r="AJ36" s="44"/>
      <c r="AK36" s="44"/>
      <c r="AL36" s="44"/>
      <c r="AM36" s="44"/>
      <c r="AN36" s="44"/>
      <c r="AO36" s="44"/>
      <c r="AP36" s="44"/>
      <c r="AQ36" s="44"/>
      <c r="AR36" s="44"/>
      <c r="AS36" s="44"/>
      <c r="AT36" s="44"/>
      <c r="AU36" s="44"/>
      <c r="AV36" s="44"/>
      <c r="AW36" s="44"/>
      <c r="AZ36" s="34"/>
      <c r="BA36" s="35"/>
      <c r="BB36" s="35"/>
    </row>
    <row r="37" spans="1:54" ht="15" customHeight="1">
      <c r="A37" s="6">
        <v>6</v>
      </c>
      <c r="B37" s="6">
        <v>2</v>
      </c>
      <c r="C37" s="6">
        <v>11</v>
      </c>
      <c r="D37" s="1790"/>
      <c r="E37" s="31" t="s">
        <v>51</v>
      </c>
      <c r="F37" s="26"/>
      <c r="G37" s="32">
        <v>2</v>
      </c>
      <c r="H37" s="32">
        <v>0</v>
      </c>
      <c r="I37" s="32"/>
      <c r="J37" s="32">
        <v>86</v>
      </c>
      <c r="K37" s="32">
        <v>27</v>
      </c>
      <c r="L37" s="32"/>
      <c r="M37" s="32">
        <v>3</v>
      </c>
      <c r="N37" s="32">
        <v>0</v>
      </c>
      <c r="O37" s="32">
        <v>4</v>
      </c>
      <c r="P37" s="32">
        <v>3</v>
      </c>
      <c r="Q37" s="32">
        <v>11</v>
      </c>
      <c r="R37" s="32">
        <v>4</v>
      </c>
      <c r="S37" s="32"/>
      <c r="T37" s="32">
        <v>11</v>
      </c>
      <c r="U37" s="32">
        <v>0</v>
      </c>
      <c r="V37" s="32">
        <v>19</v>
      </c>
      <c r="W37" s="32">
        <v>0</v>
      </c>
      <c r="X37" s="32">
        <v>8</v>
      </c>
      <c r="Y37" s="32">
        <v>0</v>
      </c>
      <c r="Z37" s="32"/>
      <c r="AA37" s="32">
        <v>125</v>
      </c>
      <c r="AB37" s="32">
        <v>53</v>
      </c>
      <c r="AC37" s="33">
        <f t="shared" ref="AC37:AC40" si="23">SUM(AA37:AB37)</f>
        <v>178</v>
      </c>
      <c r="AD37" s="44"/>
      <c r="AE37" s="44"/>
      <c r="AF37" s="44"/>
      <c r="AG37" s="44"/>
      <c r="AH37" s="44"/>
      <c r="AI37" s="44"/>
      <c r="AJ37" s="44"/>
      <c r="AK37" s="44"/>
      <c r="AL37" s="44"/>
      <c r="AM37" s="44"/>
      <c r="AN37" s="44"/>
      <c r="AO37" s="44"/>
      <c r="AP37" s="44"/>
      <c r="AQ37" s="44"/>
      <c r="AR37" s="44"/>
      <c r="AS37" s="44"/>
      <c r="AT37" s="44"/>
      <c r="AU37" s="44"/>
      <c r="AV37" s="44"/>
      <c r="AW37" s="44"/>
      <c r="AZ37" s="34"/>
      <c r="BA37" s="35"/>
      <c r="BB37" s="35"/>
    </row>
    <row r="38" spans="1:54" ht="15" customHeight="1">
      <c r="A38" s="6">
        <v>6</v>
      </c>
      <c r="B38" s="6">
        <v>2</v>
      </c>
      <c r="C38" s="6">
        <v>10</v>
      </c>
      <c r="D38" s="1790"/>
      <c r="E38" s="31" t="s">
        <v>52</v>
      </c>
      <c r="F38" s="26"/>
      <c r="G38" s="32">
        <v>10</v>
      </c>
      <c r="H38" s="32">
        <v>0</v>
      </c>
      <c r="I38" s="32"/>
      <c r="J38" s="32">
        <v>23</v>
      </c>
      <c r="K38" s="32">
        <v>8</v>
      </c>
      <c r="L38" s="32"/>
      <c r="M38" s="32">
        <v>1</v>
      </c>
      <c r="N38" s="40">
        <v>1</v>
      </c>
      <c r="O38" s="32">
        <v>2</v>
      </c>
      <c r="P38" s="32">
        <v>0</v>
      </c>
      <c r="Q38" s="32">
        <v>6</v>
      </c>
      <c r="R38" s="32">
        <v>0</v>
      </c>
      <c r="S38" s="32"/>
      <c r="T38" s="32">
        <v>7</v>
      </c>
      <c r="U38" s="32">
        <v>1</v>
      </c>
      <c r="V38" s="32">
        <v>3</v>
      </c>
      <c r="W38" s="32">
        <v>0</v>
      </c>
      <c r="X38" s="32">
        <v>10</v>
      </c>
      <c r="Y38" s="32">
        <v>0</v>
      </c>
      <c r="Z38" s="32"/>
      <c r="AA38" s="32">
        <v>46</v>
      </c>
      <c r="AB38" s="32">
        <v>26</v>
      </c>
      <c r="AC38" s="33">
        <f t="shared" si="23"/>
        <v>72</v>
      </c>
      <c r="AD38" s="44"/>
      <c r="AE38" s="44"/>
      <c r="AF38" s="44"/>
      <c r="AG38" s="44"/>
      <c r="AH38" s="44"/>
      <c r="AI38" s="44"/>
      <c r="AJ38" s="44"/>
      <c r="AK38" s="44"/>
      <c r="AL38" s="44"/>
      <c r="AM38" s="44"/>
      <c r="AN38" s="44"/>
      <c r="AO38" s="44"/>
      <c r="AP38" s="44"/>
      <c r="AQ38" s="44"/>
      <c r="AR38" s="44"/>
      <c r="AS38" s="44"/>
      <c r="AT38" s="44"/>
      <c r="AU38" s="44"/>
      <c r="AV38" s="44"/>
      <c r="AW38" s="44"/>
      <c r="AZ38" s="34"/>
      <c r="BA38" s="35"/>
      <c r="BB38" s="35"/>
    </row>
    <row r="39" spans="1:54" ht="15" customHeight="1">
      <c r="A39" s="6">
        <v>6</v>
      </c>
      <c r="B39" s="6">
        <v>2</v>
      </c>
      <c r="C39" s="6">
        <v>10</v>
      </c>
      <c r="D39" s="1790"/>
      <c r="E39" s="31" t="s">
        <v>53</v>
      </c>
      <c r="F39" s="26"/>
      <c r="G39" s="32">
        <v>1</v>
      </c>
      <c r="H39" s="32">
        <v>0</v>
      </c>
      <c r="I39" s="32"/>
      <c r="J39" s="32">
        <v>76</v>
      </c>
      <c r="K39" s="32">
        <v>0</v>
      </c>
      <c r="L39" s="32"/>
      <c r="M39" s="32">
        <v>0</v>
      </c>
      <c r="N39" s="32">
        <v>0</v>
      </c>
      <c r="O39" s="32">
        <v>0</v>
      </c>
      <c r="P39" s="32">
        <v>0</v>
      </c>
      <c r="Q39" s="32">
        <v>0</v>
      </c>
      <c r="R39" s="32">
        <v>0</v>
      </c>
      <c r="S39" s="32"/>
      <c r="T39" s="32">
        <v>2</v>
      </c>
      <c r="U39" s="32">
        <v>0</v>
      </c>
      <c r="V39" s="32">
        <v>0</v>
      </c>
      <c r="W39" s="32">
        <v>0</v>
      </c>
      <c r="X39" s="32">
        <v>0</v>
      </c>
      <c r="Y39" s="32">
        <v>0</v>
      </c>
      <c r="Z39" s="32"/>
      <c r="AA39" s="32">
        <v>58</v>
      </c>
      <c r="AB39" s="32">
        <v>21</v>
      </c>
      <c r="AC39" s="33">
        <f t="shared" si="23"/>
        <v>79</v>
      </c>
      <c r="AD39" s="44"/>
      <c r="AE39" s="44"/>
      <c r="AF39" s="44"/>
      <c r="AG39" s="44"/>
      <c r="AH39" s="44"/>
      <c r="AI39" s="44"/>
      <c r="AJ39" s="44"/>
      <c r="AK39" s="44"/>
      <c r="AL39" s="44"/>
      <c r="AM39" s="44"/>
      <c r="AN39" s="44"/>
      <c r="AO39" s="44"/>
      <c r="AP39" s="44"/>
      <c r="AQ39" s="44"/>
      <c r="AR39" s="44"/>
      <c r="AS39" s="44"/>
      <c r="AT39" s="44"/>
      <c r="AU39" s="44"/>
      <c r="AV39" s="44"/>
      <c r="AW39" s="44"/>
      <c r="AZ39" s="34"/>
      <c r="BA39" s="35"/>
      <c r="BB39" s="35"/>
    </row>
    <row r="40" spans="1:54" ht="15" customHeight="1">
      <c r="A40" s="6">
        <v>6</v>
      </c>
      <c r="B40" s="6">
        <v>4</v>
      </c>
      <c r="C40" s="6">
        <v>11</v>
      </c>
      <c r="D40" s="1790"/>
      <c r="E40" s="31" t="s">
        <v>54</v>
      </c>
      <c r="F40" s="26"/>
      <c r="G40" s="32">
        <v>8</v>
      </c>
      <c r="H40" s="32">
        <v>0</v>
      </c>
      <c r="I40" s="32"/>
      <c r="J40" s="32">
        <v>2</v>
      </c>
      <c r="K40" s="32">
        <v>0</v>
      </c>
      <c r="L40" s="32"/>
      <c r="M40" s="32">
        <v>0</v>
      </c>
      <c r="N40" s="32">
        <v>0</v>
      </c>
      <c r="O40" s="32">
        <v>1</v>
      </c>
      <c r="P40" s="32">
        <v>0</v>
      </c>
      <c r="Q40" s="32">
        <v>0</v>
      </c>
      <c r="R40" s="32">
        <v>1</v>
      </c>
      <c r="S40" s="32"/>
      <c r="T40" s="32">
        <v>1</v>
      </c>
      <c r="U40" s="32">
        <v>0</v>
      </c>
      <c r="V40" s="32">
        <v>1</v>
      </c>
      <c r="W40" s="32">
        <v>0</v>
      </c>
      <c r="X40" s="32">
        <v>2</v>
      </c>
      <c r="Y40" s="32">
        <v>1</v>
      </c>
      <c r="Z40" s="32"/>
      <c r="AA40" s="32">
        <v>7</v>
      </c>
      <c r="AB40" s="32">
        <v>10</v>
      </c>
      <c r="AC40" s="33">
        <f t="shared" si="23"/>
        <v>17</v>
      </c>
      <c r="AD40" s="44"/>
      <c r="AE40" s="44"/>
      <c r="AF40" s="44"/>
      <c r="AG40" s="44"/>
      <c r="AH40" s="44"/>
      <c r="AI40" s="44"/>
      <c r="AJ40" s="44"/>
      <c r="AK40" s="44"/>
      <c r="AL40" s="44"/>
      <c r="AM40" s="44"/>
      <c r="AN40" s="44"/>
      <c r="AO40" s="44"/>
      <c r="AP40" s="44"/>
      <c r="AQ40" s="44"/>
      <c r="AR40" s="44"/>
      <c r="AS40" s="44"/>
      <c r="AT40" s="44"/>
      <c r="AU40" s="44"/>
      <c r="AV40" s="44"/>
      <c r="AW40" s="44"/>
      <c r="AZ40" s="34"/>
      <c r="BA40" s="35"/>
      <c r="BB40" s="35"/>
    </row>
    <row r="41" spans="1:54" ht="15" customHeight="1">
      <c r="A41" s="6"/>
      <c r="B41" s="6"/>
      <c r="C41" s="6"/>
      <c r="D41" s="1784">
        <v>1407</v>
      </c>
      <c r="E41" s="45" t="s">
        <v>55</v>
      </c>
      <c r="F41" s="38"/>
      <c r="G41" s="23">
        <f>SUM(G42:G43)</f>
        <v>7</v>
      </c>
      <c r="H41" s="23">
        <f>SUM(H42:H43)</f>
        <v>0</v>
      </c>
      <c r="I41" s="23"/>
      <c r="J41" s="23">
        <f>SUM(J42:J43)</f>
        <v>21</v>
      </c>
      <c r="K41" s="23">
        <f>SUM(K42:K43)</f>
        <v>9</v>
      </c>
      <c r="L41" s="23"/>
      <c r="M41" s="23">
        <f t="shared" ref="M41:R41" si="24">SUM(M42:M43)</f>
        <v>0</v>
      </c>
      <c r="N41" s="23">
        <f t="shared" si="24"/>
        <v>0</v>
      </c>
      <c r="O41" s="23">
        <f t="shared" si="24"/>
        <v>2</v>
      </c>
      <c r="P41" s="23">
        <f t="shared" si="24"/>
        <v>1</v>
      </c>
      <c r="Q41" s="23">
        <f t="shared" si="24"/>
        <v>4</v>
      </c>
      <c r="R41" s="23">
        <f t="shared" si="24"/>
        <v>0</v>
      </c>
      <c r="S41" s="23"/>
      <c r="T41" s="23">
        <f t="shared" ref="T41:Y41" si="25">SUM(T42:T43)</f>
        <v>7</v>
      </c>
      <c r="U41" s="23">
        <f t="shared" si="25"/>
        <v>0</v>
      </c>
      <c r="V41" s="23">
        <f t="shared" si="25"/>
        <v>18</v>
      </c>
      <c r="W41" s="23">
        <f t="shared" si="25"/>
        <v>0</v>
      </c>
      <c r="X41" s="23">
        <f t="shared" si="25"/>
        <v>2</v>
      </c>
      <c r="Y41" s="23">
        <f t="shared" si="25"/>
        <v>0</v>
      </c>
      <c r="Z41" s="23"/>
      <c r="AA41" s="23">
        <f>SUM(AA42:AA43)</f>
        <v>46</v>
      </c>
      <c r="AB41" s="23">
        <f>SUM(AB42:AB43)</f>
        <v>25</v>
      </c>
      <c r="AC41" s="39">
        <f>SUM(AA41:AB41)</f>
        <v>71</v>
      </c>
      <c r="AD41" s="44"/>
      <c r="AE41" s="44"/>
      <c r="AF41" s="44"/>
      <c r="AG41" s="44"/>
      <c r="AH41" s="44"/>
      <c r="AI41" s="44"/>
      <c r="AJ41" s="44"/>
      <c r="AK41" s="44"/>
      <c r="AL41" s="44"/>
      <c r="AM41" s="44"/>
      <c r="AN41" s="44"/>
      <c r="AO41" s="44"/>
      <c r="AP41" s="44"/>
      <c r="AQ41" s="44"/>
      <c r="AR41" s="44"/>
      <c r="AS41" s="44"/>
      <c r="AT41" s="44"/>
      <c r="AU41" s="44"/>
      <c r="AV41" s="44"/>
      <c r="AW41" s="44"/>
      <c r="AZ41" s="34"/>
      <c r="BA41" s="35"/>
      <c r="BB41" s="35"/>
    </row>
    <row r="42" spans="1:54" ht="15" customHeight="1">
      <c r="A42" s="6">
        <v>7</v>
      </c>
      <c r="B42" s="6">
        <v>3</v>
      </c>
      <c r="C42" s="6">
        <v>11</v>
      </c>
      <c r="D42" s="1785"/>
      <c r="E42" s="7" t="s">
        <v>56</v>
      </c>
      <c r="F42" s="26"/>
      <c r="G42" s="32">
        <v>1</v>
      </c>
      <c r="H42" s="32">
        <v>0</v>
      </c>
      <c r="I42" s="32"/>
      <c r="J42" s="32">
        <v>7</v>
      </c>
      <c r="K42" s="32">
        <v>1</v>
      </c>
      <c r="L42" s="32"/>
      <c r="M42" s="32">
        <v>0</v>
      </c>
      <c r="N42" s="32">
        <v>0</v>
      </c>
      <c r="O42" s="32">
        <v>0</v>
      </c>
      <c r="P42" s="32">
        <v>0</v>
      </c>
      <c r="Q42" s="32">
        <v>0</v>
      </c>
      <c r="R42" s="32">
        <v>0</v>
      </c>
      <c r="S42" s="32"/>
      <c r="T42" s="32">
        <v>1</v>
      </c>
      <c r="U42" s="32">
        <v>0</v>
      </c>
      <c r="V42" s="32">
        <v>17</v>
      </c>
      <c r="W42" s="32">
        <v>0</v>
      </c>
      <c r="X42" s="32">
        <v>1</v>
      </c>
      <c r="Y42" s="32">
        <v>0</v>
      </c>
      <c r="Z42" s="32"/>
      <c r="AA42" s="32">
        <v>22</v>
      </c>
      <c r="AB42" s="32">
        <v>6</v>
      </c>
      <c r="AC42" s="33">
        <f t="shared" ref="AC42:AC43" si="26">SUM(AA42:AB42)</f>
        <v>28</v>
      </c>
      <c r="AD42" s="44"/>
      <c r="AE42" s="44"/>
      <c r="AF42" s="44"/>
      <c r="AG42" s="44"/>
      <c r="AH42" s="44"/>
      <c r="AI42" s="44"/>
      <c r="AJ42" s="44"/>
      <c r="AK42" s="44"/>
      <c r="AL42" s="44"/>
      <c r="AM42" s="44"/>
      <c r="AN42" s="44"/>
      <c r="AO42" s="44"/>
      <c r="AP42" s="44"/>
      <c r="AQ42" s="44"/>
      <c r="AR42" s="44"/>
      <c r="AS42" s="44"/>
      <c r="AT42" s="44"/>
      <c r="AU42" s="44"/>
      <c r="AV42" s="44"/>
      <c r="AW42" s="44"/>
      <c r="AZ42" s="34"/>
      <c r="BA42" s="35"/>
      <c r="BB42" s="35"/>
    </row>
    <row r="43" spans="1:54" ht="15" customHeight="1">
      <c r="A43" s="6">
        <v>7</v>
      </c>
      <c r="B43" s="6">
        <v>6</v>
      </c>
      <c r="C43" s="6">
        <v>10</v>
      </c>
      <c r="D43" s="1785"/>
      <c r="E43" s="46" t="s">
        <v>71</v>
      </c>
      <c r="F43" s="26"/>
      <c r="G43" s="32">
        <v>6</v>
      </c>
      <c r="H43" s="32">
        <v>0</v>
      </c>
      <c r="I43" s="32"/>
      <c r="J43" s="32">
        <v>14</v>
      </c>
      <c r="K43" s="32">
        <v>8</v>
      </c>
      <c r="L43" s="32"/>
      <c r="M43" s="32">
        <v>0</v>
      </c>
      <c r="N43" s="32">
        <v>0</v>
      </c>
      <c r="O43" s="32">
        <v>2</v>
      </c>
      <c r="P43" s="32">
        <v>1</v>
      </c>
      <c r="Q43" s="32">
        <v>4</v>
      </c>
      <c r="R43" s="32">
        <v>0</v>
      </c>
      <c r="S43" s="32"/>
      <c r="T43" s="32">
        <v>6</v>
      </c>
      <c r="U43" s="32">
        <v>0</v>
      </c>
      <c r="V43" s="32">
        <v>1</v>
      </c>
      <c r="W43" s="32">
        <v>0</v>
      </c>
      <c r="X43" s="32">
        <v>1</v>
      </c>
      <c r="Y43" s="32">
        <v>0</v>
      </c>
      <c r="Z43" s="32"/>
      <c r="AA43" s="32">
        <v>24</v>
      </c>
      <c r="AB43" s="32">
        <v>19</v>
      </c>
      <c r="AC43" s="33">
        <f t="shared" si="26"/>
        <v>43</v>
      </c>
      <c r="AD43" s="44"/>
      <c r="AE43" s="44"/>
      <c r="AF43" s="44"/>
      <c r="AG43" s="44"/>
      <c r="AH43" s="44"/>
      <c r="AI43" s="44"/>
      <c r="AJ43" s="44"/>
      <c r="AK43" s="44"/>
      <c r="AL43" s="44"/>
      <c r="AM43" s="44"/>
      <c r="AN43" s="44"/>
      <c r="AO43" s="44"/>
      <c r="AP43" s="44"/>
      <c r="AQ43" s="44"/>
      <c r="AR43" s="44"/>
      <c r="AS43" s="44"/>
      <c r="AT43" s="44"/>
      <c r="AU43" s="44"/>
      <c r="AV43" s="44"/>
      <c r="AW43" s="44"/>
      <c r="AZ43" s="34"/>
      <c r="BA43" s="35"/>
      <c r="BB43" s="35"/>
    </row>
    <row r="44" spans="1:54" ht="15" customHeight="1">
      <c r="A44" s="6"/>
      <c r="B44" s="6"/>
      <c r="C44" s="6"/>
      <c r="D44" s="1784">
        <v>1408</v>
      </c>
      <c r="E44" s="43" t="s">
        <v>58</v>
      </c>
      <c r="F44" s="45"/>
      <c r="G44" s="23">
        <f>SUM(G45:G48)</f>
        <v>12</v>
      </c>
      <c r="H44" s="23">
        <f t="shared" ref="H44:AB44" si="27">SUM(H45:H48)</f>
        <v>0</v>
      </c>
      <c r="I44" s="23">
        <f t="shared" si="27"/>
        <v>0</v>
      </c>
      <c r="J44" s="23">
        <f t="shared" si="27"/>
        <v>26</v>
      </c>
      <c r="K44" s="23">
        <f t="shared" si="27"/>
        <v>4</v>
      </c>
      <c r="L44" s="23">
        <f t="shared" si="27"/>
        <v>0</v>
      </c>
      <c r="M44" s="23">
        <f t="shared" si="27"/>
        <v>2</v>
      </c>
      <c r="N44" s="23">
        <f t="shared" si="27"/>
        <v>0</v>
      </c>
      <c r="O44" s="23">
        <f t="shared" si="27"/>
        <v>2</v>
      </c>
      <c r="P44" s="23">
        <f t="shared" si="27"/>
        <v>0</v>
      </c>
      <c r="Q44" s="23">
        <f t="shared" si="27"/>
        <v>3</v>
      </c>
      <c r="R44" s="23">
        <f t="shared" si="27"/>
        <v>0</v>
      </c>
      <c r="S44" s="23">
        <f t="shared" si="27"/>
        <v>0</v>
      </c>
      <c r="T44" s="23">
        <f t="shared" si="27"/>
        <v>9</v>
      </c>
      <c r="U44" s="23">
        <f t="shared" si="27"/>
        <v>0</v>
      </c>
      <c r="V44" s="23">
        <f t="shared" si="27"/>
        <v>8</v>
      </c>
      <c r="W44" s="23">
        <f t="shared" si="27"/>
        <v>1</v>
      </c>
      <c r="X44" s="23">
        <f t="shared" si="27"/>
        <v>10</v>
      </c>
      <c r="Y44" s="23">
        <f t="shared" si="27"/>
        <v>1</v>
      </c>
      <c r="Z44" s="23">
        <f t="shared" si="27"/>
        <v>0</v>
      </c>
      <c r="AA44" s="23">
        <f t="shared" si="27"/>
        <v>47</v>
      </c>
      <c r="AB44" s="23">
        <f t="shared" si="27"/>
        <v>31</v>
      </c>
      <c r="AC44" s="39">
        <f>SUM(AA44:AB44)</f>
        <v>78</v>
      </c>
      <c r="AD44" s="44"/>
      <c r="AE44" s="44"/>
      <c r="AF44" s="44"/>
      <c r="AG44" s="44"/>
      <c r="AH44" s="44"/>
      <c r="AI44" s="44"/>
      <c r="AJ44" s="44"/>
      <c r="AK44" s="44"/>
      <c r="AL44" s="44"/>
      <c r="AM44" s="44"/>
      <c r="AN44" s="44"/>
      <c r="AO44" s="44"/>
      <c r="AP44" s="44"/>
      <c r="AQ44" s="44"/>
      <c r="AR44" s="44"/>
      <c r="AS44" s="44"/>
      <c r="AT44" s="44"/>
      <c r="AU44" s="44"/>
      <c r="AV44" s="44"/>
      <c r="AW44" s="44"/>
      <c r="AZ44" s="34"/>
      <c r="BA44" s="35"/>
      <c r="BB44" s="35"/>
    </row>
    <row r="45" spans="1:54" ht="15" customHeight="1">
      <c r="A45" s="6">
        <v>8</v>
      </c>
      <c r="B45" s="6">
        <v>4</v>
      </c>
      <c r="C45" s="6">
        <v>11</v>
      </c>
      <c r="D45" s="1785"/>
      <c r="E45" s="36" t="s">
        <v>59</v>
      </c>
      <c r="F45" s="26"/>
      <c r="G45" s="32">
        <v>4</v>
      </c>
      <c r="H45" s="32">
        <v>0</v>
      </c>
      <c r="I45" s="32"/>
      <c r="J45" s="32">
        <v>16</v>
      </c>
      <c r="K45" s="32">
        <v>4</v>
      </c>
      <c r="L45" s="32"/>
      <c r="M45" s="32">
        <v>1</v>
      </c>
      <c r="N45" s="32">
        <v>0</v>
      </c>
      <c r="O45" s="32">
        <v>2</v>
      </c>
      <c r="P45" s="32">
        <v>0</v>
      </c>
      <c r="Q45" s="32">
        <v>0</v>
      </c>
      <c r="R45" s="32">
        <v>0</v>
      </c>
      <c r="S45" s="32"/>
      <c r="T45" s="32">
        <v>5</v>
      </c>
      <c r="U45" s="32">
        <v>0</v>
      </c>
      <c r="V45" s="32">
        <v>2</v>
      </c>
      <c r="W45" s="32">
        <v>0</v>
      </c>
      <c r="X45" s="32">
        <v>1</v>
      </c>
      <c r="Y45" s="32">
        <v>0</v>
      </c>
      <c r="Z45" s="32"/>
      <c r="AA45" s="32">
        <v>24</v>
      </c>
      <c r="AB45" s="32">
        <v>11</v>
      </c>
      <c r="AC45" s="33">
        <f t="shared" ref="AC45:AC47" si="28">SUM(AA45:AB45)</f>
        <v>35</v>
      </c>
      <c r="AD45" s="44"/>
      <c r="AE45" s="44"/>
      <c r="AF45" s="44"/>
      <c r="AG45" s="44"/>
      <c r="AH45" s="44"/>
      <c r="AI45" s="44"/>
      <c r="AJ45" s="44"/>
      <c r="AK45" s="44"/>
      <c r="AL45" s="44"/>
      <c r="AM45" s="44"/>
      <c r="AN45" s="44"/>
      <c r="AO45" s="44"/>
      <c r="AP45" s="44"/>
      <c r="AQ45" s="44"/>
      <c r="AR45" s="44"/>
      <c r="AS45" s="44"/>
      <c r="AT45" s="44"/>
      <c r="AU45" s="44"/>
      <c r="AV45" s="44"/>
      <c r="AW45" s="44"/>
      <c r="AZ45" s="34"/>
      <c r="BA45" s="35"/>
      <c r="BB45" s="35"/>
    </row>
    <row r="46" spans="1:54" ht="15" customHeight="1">
      <c r="A46" s="6">
        <v>8</v>
      </c>
      <c r="B46" s="6">
        <v>4</v>
      </c>
      <c r="C46" s="6">
        <v>11</v>
      </c>
      <c r="D46" s="1785"/>
      <c r="E46" s="36" t="s">
        <v>60</v>
      </c>
      <c r="F46" s="26"/>
      <c r="G46" s="32">
        <v>4</v>
      </c>
      <c r="H46" s="32">
        <v>0</v>
      </c>
      <c r="I46" s="32"/>
      <c r="J46" s="32">
        <v>2</v>
      </c>
      <c r="K46" s="32">
        <v>0</v>
      </c>
      <c r="L46" s="32"/>
      <c r="M46" s="32">
        <v>1</v>
      </c>
      <c r="N46" s="32">
        <v>0</v>
      </c>
      <c r="O46" s="32">
        <v>0</v>
      </c>
      <c r="P46" s="32">
        <v>0</v>
      </c>
      <c r="Q46" s="32">
        <v>0</v>
      </c>
      <c r="R46" s="32">
        <v>0</v>
      </c>
      <c r="S46" s="32"/>
      <c r="T46" s="32">
        <v>1</v>
      </c>
      <c r="U46" s="32">
        <v>0</v>
      </c>
      <c r="V46" s="32">
        <v>3</v>
      </c>
      <c r="W46" s="32">
        <v>1</v>
      </c>
      <c r="X46" s="41">
        <v>4</v>
      </c>
      <c r="Y46" s="41">
        <v>1</v>
      </c>
      <c r="Z46" s="41"/>
      <c r="AA46" s="41">
        <v>12</v>
      </c>
      <c r="AB46" s="32">
        <v>5</v>
      </c>
      <c r="AC46" s="33">
        <f t="shared" si="28"/>
        <v>17</v>
      </c>
      <c r="AD46" s="44"/>
      <c r="AE46" s="44"/>
      <c r="AF46" s="44"/>
      <c r="AG46" s="44"/>
      <c r="AH46" s="44"/>
      <c r="AI46" s="44"/>
      <c r="AJ46" s="44"/>
      <c r="AK46" s="44"/>
      <c r="AL46" s="44"/>
      <c r="AM46" s="44"/>
      <c r="AN46" s="44"/>
      <c r="AO46" s="44"/>
      <c r="AP46" s="44"/>
      <c r="AQ46" s="44"/>
      <c r="AR46" s="44"/>
      <c r="AS46" s="44"/>
      <c r="AT46" s="44"/>
      <c r="AU46" s="44"/>
      <c r="AV46" s="44"/>
      <c r="AW46" s="44"/>
      <c r="AZ46" s="34"/>
      <c r="BA46" s="35"/>
      <c r="BB46" s="35"/>
    </row>
    <row r="47" spans="1:54" ht="15" customHeight="1">
      <c r="A47" s="6">
        <v>8</v>
      </c>
      <c r="B47" s="6">
        <v>5</v>
      </c>
      <c r="C47" s="6">
        <v>11</v>
      </c>
      <c r="D47" s="1785"/>
      <c r="E47" s="31" t="s">
        <v>61</v>
      </c>
      <c r="F47" s="26"/>
      <c r="G47" s="32">
        <v>1</v>
      </c>
      <c r="H47" s="32">
        <v>0</v>
      </c>
      <c r="I47" s="32"/>
      <c r="J47" s="32">
        <v>8</v>
      </c>
      <c r="K47" s="32">
        <v>0</v>
      </c>
      <c r="L47" s="32"/>
      <c r="M47" s="32">
        <v>0</v>
      </c>
      <c r="N47" s="32">
        <v>0</v>
      </c>
      <c r="O47" s="32">
        <v>0</v>
      </c>
      <c r="P47" s="32">
        <v>0</v>
      </c>
      <c r="Q47" s="32">
        <v>1</v>
      </c>
      <c r="R47" s="32">
        <v>0</v>
      </c>
      <c r="S47" s="32"/>
      <c r="T47" s="32">
        <v>0</v>
      </c>
      <c r="U47" s="32">
        <v>0</v>
      </c>
      <c r="V47" s="32">
        <v>1</v>
      </c>
      <c r="W47" s="32">
        <v>0</v>
      </c>
      <c r="X47" s="32">
        <v>0</v>
      </c>
      <c r="Y47" s="32">
        <v>0</v>
      </c>
      <c r="Z47" s="32"/>
      <c r="AA47" s="32">
        <v>5</v>
      </c>
      <c r="AB47" s="32">
        <v>6</v>
      </c>
      <c r="AC47" s="33">
        <f t="shared" si="28"/>
        <v>11</v>
      </c>
      <c r="AD47" s="44"/>
      <c r="AE47" s="44"/>
      <c r="AF47" s="44"/>
      <c r="AG47" s="44"/>
      <c r="AH47" s="44"/>
      <c r="AI47" s="44"/>
      <c r="AJ47" s="44"/>
      <c r="AK47" s="44"/>
      <c r="AL47" s="44"/>
      <c r="AM47" s="44"/>
      <c r="AN47" s="44"/>
      <c r="AO47" s="44"/>
      <c r="AP47" s="44"/>
      <c r="AQ47" s="44"/>
      <c r="AR47" s="44"/>
      <c r="AS47" s="44"/>
      <c r="AT47" s="44"/>
      <c r="AU47" s="44"/>
      <c r="AV47" s="44"/>
      <c r="AW47" s="44"/>
      <c r="AZ47" s="34"/>
      <c r="BA47" s="35"/>
      <c r="BB47" s="35"/>
    </row>
    <row r="48" spans="1:54" ht="15" customHeight="1">
      <c r="A48" s="6">
        <v>8</v>
      </c>
      <c r="B48" s="6">
        <v>4</v>
      </c>
      <c r="C48" s="6">
        <v>8</v>
      </c>
      <c r="D48" s="1786"/>
      <c r="E48" s="36" t="s">
        <v>72</v>
      </c>
      <c r="F48" s="26"/>
      <c r="G48" s="32">
        <v>3</v>
      </c>
      <c r="H48" s="32">
        <v>0</v>
      </c>
      <c r="I48" s="32"/>
      <c r="J48" s="32">
        <v>0</v>
      </c>
      <c r="K48" s="32">
        <v>0</v>
      </c>
      <c r="L48" s="32"/>
      <c r="M48" s="32">
        <v>0</v>
      </c>
      <c r="N48" s="32">
        <v>0</v>
      </c>
      <c r="O48" s="32">
        <v>0</v>
      </c>
      <c r="P48" s="32">
        <v>0</v>
      </c>
      <c r="Q48" s="32">
        <v>2</v>
      </c>
      <c r="R48" s="32">
        <v>0</v>
      </c>
      <c r="S48" s="32"/>
      <c r="T48" s="32">
        <v>3</v>
      </c>
      <c r="U48" s="32">
        <v>0</v>
      </c>
      <c r="V48" s="32">
        <v>2</v>
      </c>
      <c r="W48" s="32">
        <v>0</v>
      </c>
      <c r="X48" s="32">
        <v>5</v>
      </c>
      <c r="Y48" s="32">
        <v>0</v>
      </c>
      <c r="Z48" s="32"/>
      <c r="AA48" s="32">
        <v>6</v>
      </c>
      <c r="AB48" s="32">
        <v>9</v>
      </c>
      <c r="AC48" s="33">
        <f>SUM(AA48:AB48)</f>
        <v>15</v>
      </c>
      <c r="AD48" s="44"/>
      <c r="AE48" s="44"/>
      <c r="AF48" s="44"/>
      <c r="AG48" s="44"/>
      <c r="AH48" s="44"/>
      <c r="AI48" s="44"/>
      <c r="AJ48" s="44"/>
      <c r="AK48" s="44"/>
      <c r="AL48" s="44"/>
      <c r="AM48" s="44"/>
      <c r="AN48" s="44"/>
      <c r="AO48" s="44"/>
      <c r="AP48" s="44"/>
      <c r="AQ48" s="44"/>
      <c r="AR48" s="44"/>
      <c r="AS48" s="44"/>
      <c r="AT48" s="44"/>
      <c r="AU48" s="44"/>
      <c r="AV48" s="44"/>
      <c r="AW48" s="44"/>
      <c r="AZ48" s="34"/>
      <c r="BA48" s="35"/>
      <c r="BB48" s="35"/>
    </row>
    <row r="49" spans="1:88">
      <c r="A49" s="6"/>
      <c r="B49" s="6"/>
      <c r="C49" s="6"/>
      <c r="D49" s="1784"/>
      <c r="E49" s="63" t="s">
        <v>63</v>
      </c>
      <c r="F49" s="47"/>
      <c r="G49" s="23">
        <f>SUM(G50:G52)</f>
        <v>141</v>
      </c>
      <c r="H49" s="23">
        <f t="shared" ref="H49:AB49" si="29">SUM(H50:H52)</f>
        <v>1</v>
      </c>
      <c r="I49" s="23"/>
      <c r="J49" s="23">
        <f t="shared" si="29"/>
        <v>44</v>
      </c>
      <c r="K49" s="23">
        <f t="shared" si="29"/>
        <v>14</v>
      </c>
      <c r="L49" s="23"/>
      <c r="M49" s="23">
        <f t="shared" si="29"/>
        <v>3</v>
      </c>
      <c r="N49" s="23">
        <f t="shared" si="29"/>
        <v>1</v>
      </c>
      <c r="O49" s="23">
        <f t="shared" si="29"/>
        <v>5</v>
      </c>
      <c r="P49" s="23">
        <f t="shared" si="29"/>
        <v>0</v>
      </c>
      <c r="Q49" s="23">
        <f t="shared" si="29"/>
        <v>8</v>
      </c>
      <c r="R49" s="23">
        <f t="shared" si="29"/>
        <v>2</v>
      </c>
      <c r="S49" s="23"/>
      <c r="T49" s="23">
        <f t="shared" si="29"/>
        <v>13</v>
      </c>
      <c r="U49" s="23">
        <f t="shared" si="29"/>
        <v>1</v>
      </c>
      <c r="V49" s="23">
        <f t="shared" si="29"/>
        <v>9</v>
      </c>
      <c r="W49" s="23">
        <f t="shared" si="29"/>
        <v>0</v>
      </c>
      <c r="X49" s="23">
        <f t="shared" si="29"/>
        <v>14</v>
      </c>
      <c r="Y49" s="23">
        <f t="shared" si="29"/>
        <v>0</v>
      </c>
      <c r="Z49" s="23"/>
      <c r="AA49" s="23">
        <f t="shared" si="29"/>
        <v>142</v>
      </c>
      <c r="AB49" s="23">
        <f t="shared" si="29"/>
        <v>114</v>
      </c>
      <c r="AC49" s="39">
        <f>SUM(AA49:AB49)</f>
        <v>256</v>
      </c>
      <c r="AD49" s="44"/>
      <c r="AE49" s="44"/>
      <c r="AF49" s="44"/>
      <c r="AG49" s="44"/>
      <c r="AH49" s="44"/>
      <c r="AI49" s="44"/>
      <c r="AJ49" s="44"/>
      <c r="AK49" s="44"/>
      <c r="AL49" s="44"/>
      <c r="AM49" s="44"/>
      <c r="AN49" s="44"/>
      <c r="AO49" s="44"/>
      <c r="AP49" s="44"/>
      <c r="AQ49" s="44"/>
      <c r="AR49" s="44"/>
      <c r="AS49" s="44"/>
      <c r="AT49" s="44"/>
      <c r="AU49" s="44"/>
      <c r="AV49" s="44"/>
      <c r="AW49" s="44"/>
    </row>
    <row r="50" spans="1:88" s="52" customFormat="1">
      <c r="A50" s="6">
        <v>9</v>
      </c>
      <c r="B50" s="6">
        <v>5</v>
      </c>
      <c r="C50" s="6">
        <v>10</v>
      </c>
      <c r="D50" s="1801"/>
      <c r="E50" s="64" t="s">
        <v>64</v>
      </c>
      <c r="F50" s="55"/>
      <c r="G50" s="32">
        <v>0</v>
      </c>
      <c r="H50" s="32">
        <v>0</v>
      </c>
      <c r="I50" s="32"/>
      <c r="J50" s="32">
        <v>19</v>
      </c>
      <c r="K50" s="32">
        <v>10</v>
      </c>
      <c r="L50" s="32"/>
      <c r="M50" s="32">
        <v>2</v>
      </c>
      <c r="N50" s="32">
        <v>0</v>
      </c>
      <c r="O50" s="32">
        <v>1</v>
      </c>
      <c r="P50" s="32">
        <v>0</v>
      </c>
      <c r="Q50" s="32">
        <v>1</v>
      </c>
      <c r="R50" s="32">
        <v>1</v>
      </c>
      <c r="S50" s="32"/>
      <c r="T50" s="32">
        <v>5</v>
      </c>
      <c r="U50" s="32">
        <v>1</v>
      </c>
      <c r="V50" s="32">
        <v>0</v>
      </c>
      <c r="W50" s="32">
        <v>0</v>
      </c>
      <c r="X50" s="32">
        <v>0</v>
      </c>
      <c r="Y50" s="32">
        <v>0</v>
      </c>
      <c r="Z50" s="32"/>
      <c r="AA50" s="32">
        <v>15</v>
      </c>
      <c r="AB50" s="32">
        <v>25</v>
      </c>
      <c r="AC50" s="33">
        <f t="shared" ref="AC50:AC52" si="30">SUM(AA50:AB50)</f>
        <v>40</v>
      </c>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row>
    <row r="51" spans="1:88">
      <c r="A51" s="6">
        <v>9</v>
      </c>
      <c r="B51" s="6">
        <v>5</v>
      </c>
      <c r="C51" s="6">
        <v>13</v>
      </c>
      <c r="D51" s="1786"/>
      <c r="E51" s="36" t="s">
        <v>73</v>
      </c>
      <c r="F51" s="26"/>
      <c r="G51" s="32">
        <v>0</v>
      </c>
      <c r="H51" s="32">
        <v>0</v>
      </c>
      <c r="I51" s="32"/>
      <c r="J51" s="32">
        <v>9</v>
      </c>
      <c r="K51" s="32">
        <v>3</v>
      </c>
      <c r="L51" s="32"/>
      <c r="M51" s="32">
        <v>0</v>
      </c>
      <c r="N51" s="32">
        <v>0</v>
      </c>
      <c r="O51" s="32">
        <v>0</v>
      </c>
      <c r="P51" s="32">
        <v>0</v>
      </c>
      <c r="Q51" s="32">
        <v>0</v>
      </c>
      <c r="R51" s="32">
        <v>0</v>
      </c>
      <c r="S51" s="32"/>
      <c r="T51" s="32">
        <v>0</v>
      </c>
      <c r="U51" s="32">
        <v>0</v>
      </c>
      <c r="V51" s="32">
        <v>0</v>
      </c>
      <c r="W51" s="32">
        <v>0</v>
      </c>
      <c r="X51" s="32">
        <v>0</v>
      </c>
      <c r="Y51" s="32">
        <v>0</v>
      </c>
      <c r="Z51" s="32"/>
      <c r="AA51" s="32">
        <v>8</v>
      </c>
      <c r="AB51" s="32">
        <v>4</v>
      </c>
      <c r="AC51" s="33">
        <f t="shared" si="30"/>
        <v>12</v>
      </c>
    </row>
    <row r="52" spans="1:88" ht="13.5" customHeight="1">
      <c r="A52" s="6"/>
      <c r="B52" s="6" t="s">
        <v>65</v>
      </c>
      <c r="C52" s="6" t="s">
        <v>65</v>
      </c>
      <c r="D52" s="53"/>
      <c r="E52" s="43" t="s">
        <v>66</v>
      </c>
      <c r="F52" s="49"/>
      <c r="G52" s="50">
        <v>141</v>
      </c>
      <c r="H52" s="50">
        <v>1</v>
      </c>
      <c r="I52" s="50"/>
      <c r="J52" s="50">
        <v>16</v>
      </c>
      <c r="K52" s="50">
        <v>1</v>
      </c>
      <c r="L52" s="50"/>
      <c r="M52" s="50">
        <v>1</v>
      </c>
      <c r="N52" s="50">
        <v>1</v>
      </c>
      <c r="O52" s="50">
        <v>4</v>
      </c>
      <c r="P52" s="50">
        <v>0</v>
      </c>
      <c r="Q52" s="50">
        <v>7</v>
      </c>
      <c r="R52" s="50">
        <v>1</v>
      </c>
      <c r="S52" s="50"/>
      <c r="T52" s="50">
        <v>8</v>
      </c>
      <c r="U52" s="50">
        <v>0</v>
      </c>
      <c r="V52" s="50">
        <v>9</v>
      </c>
      <c r="W52" s="50">
        <v>0</v>
      </c>
      <c r="X52" s="50">
        <v>14</v>
      </c>
      <c r="Y52" s="50">
        <v>0</v>
      </c>
      <c r="Z52" s="50"/>
      <c r="AA52" s="50">
        <v>119</v>
      </c>
      <c r="AB52" s="50">
        <v>85</v>
      </c>
      <c r="AC52" s="51">
        <f t="shared" si="30"/>
        <v>204</v>
      </c>
    </row>
    <row r="53" spans="1:88" ht="12.75" customHeight="1">
      <c r="D53" s="55"/>
      <c r="E53" s="1787" t="s">
        <v>21</v>
      </c>
      <c r="F53" s="1788"/>
      <c r="G53" s="23">
        <f>SUM(G49,G44,G41,G36,G31,G28,G24,G15,G8)</f>
        <v>236</v>
      </c>
      <c r="H53" s="23">
        <f>SUM(H49,H44,H41,H36,H31,H28,H24,H15,H8)</f>
        <v>1</v>
      </c>
      <c r="I53" s="23"/>
      <c r="J53" s="23">
        <f>SUM(J49,J44,J41,J36,J31,J28,J24,J15,J8)</f>
        <v>920</v>
      </c>
      <c r="K53" s="23">
        <f>SUM(K49,K44,K41,K36,K31,K28,K24,K15,K8)</f>
        <v>328</v>
      </c>
      <c r="L53" s="23"/>
      <c r="M53" s="23">
        <f t="shared" ref="M53:R53" si="31">SUM(M49,M44,M41,M36,M31,M28,M24,M15,M8)</f>
        <v>53</v>
      </c>
      <c r="N53" s="23">
        <f t="shared" si="31"/>
        <v>26</v>
      </c>
      <c r="O53" s="23">
        <f t="shared" si="31"/>
        <v>57</v>
      </c>
      <c r="P53" s="23">
        <f t="shared" si="31"/>
        <v>29</v>
      </c>
      <c r="Q53" s="23">
        <f t="shared" si="31"/>
        <v>163</v>
      </c>
      <c r="R53" s="23">
        <f t="shared" si="31"/>
        <v>38</v>
      </c>
      <c r="S53" s="23"/>
      <c r="T53" s="23">
        <f t="shared" ref="T53:Y53" si="32">SUM(T49,T44,T41,T36,T31,T28,T24,T15,T8)</f>
        <v>200</v>
      </c>
      <c r="U53" s="23">
        <f t="shared" si="32"/>
        <v>45</v>
      </c>
      <c r="V53" s="23">
        <f t="shared" si="32"/>
        <v>168</v>
      </c>
      <c r="W53" s="23">
        <f t="shared" si="32"/>
        <v>9</v>
      </c>
      <c r="X53" s="23">
        <f t="shared" si="32"/>
        <v>181</v>
      </c>
      <c r="Y53" s="23">
        <f t="shared" si="32"/>
        <v>7</v>
      </c>
      <c r="Z53" s="23"/>
      <c r="AA53" s="23">
        <f>SUM(AA49,AA44,AA41,AA36,AA31,AA28,AA24,AA15,AA8)</f>
        <v>1553</v>
      </c>
      <c r="AB53" s="23">
        <f>SUM(AB49,AB44,AB41,AB36,AB31,AB28,AB24,AB15,AB8)</f>
        <v>908</v>
      </c>
      <c r="AC53" s="39">
        <f>SUM(AC49,AC44,AC41,AC36,AC31,AC28,AC24,AC15,AC8)</f>
        <v>2461</v>
      </c>
    </row>
    <row r="54" spans="1:88" ht="12.75" customHeight="1">
      <c r="E54" s="56" t="s">
        <v>67</v>
      </c>
      <c r="G54" s="57"/>
      <c r="H54" s="57"/>
      <c r="I54" s="57"/>
      <c r="J54" s="57"/>
      <c r="K54" s="57"/>
      <c r="L54" s="57"/>
      <c r="M54" s="57"/>
      <c r="N54" s="57"/>
      <c r="O54" s="57"/>
      <c r="P54" s="57"/>
      <c r="Q54" s="57"/>
      <c r="R54" s="57"/>
      <c r="S54" s="57"/>
      <c r="T54" s="57"/>
      <c r="U54" s="57"/>
      <c r="V54" s="57"/>
      <c r="W54" s="57"/>
      <c r="X54" s="57"/>
      <c r="Y54" s="57"/>
      <c r="AA54" s="57"/>
      <c r="AB54" s="57"/>
      <c r="AC54" s="57"/>
    </row>
    <row r="55" spans="1:88" ht="12.75" customHeight="1">
      <c r="G55" s="32"/>
      <c r="H55" s="32"/>
      <c r="I55" s="32"/>
      <c r="J55" s="32"/>
      <c r="K55" s="32"/>
      <c r="L55" s="32"/>
      <c r="M55" s="32"/>
      <c r="N55" s="32"/>
      <c r="O55" s="32"/>
      <c r="P55" s="32"/>
      <c r="Q55" s="32"/>
      <c r="R55" s="32"/>
      <c r="S55" s="32"/>
      <c r="T55" s="32"/>
      <c r="U55" s="32"/>
      <c r="V55" s="32"/>
      <c r="W55" s="32"/>
      <c r="X55" s="32"/>
      <c r="Y55" s="32"/>
      <c r="AA55" s="32"/>
      <c r="AB55" s="32"/>
      <c r="AC55" s="32"/>
    </row>
    <row r="56" spans="1:88" ht="12.75" customHeight="1">
      <c r="G56" s="32"/>
      <c r="H56" s="32"/>
      <c r="I56" s="32"/>
      <c r="J56" s="32"/>
      <c r="K56" s="32"/>
      <c r="L56" s="32"/>
      <c r="M56" s="32"/>
      <c r="N56" s="32"/>
      <c r="O56" s="32"/>
      <c r="P56" s="32"/>
      <c r="Q56" s="32"/>
      <c r="R56" s="32"/>
      <c r="S56" s="32"/>
      <c r="T56" s="32"/>
      <c r="U56" s="32"/>
      <c r="V56" s="32"/>
      <c r="W56" s="32"/>
      <c r="X56" s="32"/>
      <c r="Y56" s="32"/>
      <c r="AA56" s="32"/>
      <c r="AB56" s="32"/>
      <c r="AC56" s="32"/>
    </row>
    <row r="57" spans="1:88" ht="12.75" customHeight="1">
      <c r="G57" s="32"/>
      <c r="H57" s="32"/>
      <c r="I57" s="32"/>
      <c r="J57" s="32"/>
      <c r="K57" s="32"/>
      <c r="L57" s="32"/>
      <c r="M57" s="32"/>
      <c r="N57" s="32"/>
      <c r="O57" s="32"/>
      <c r="P57" s="32"/>
      <c r="Q57" s="32"/>
      <c r="R57" s="32"/>
      <c r="S57" s="32"/>
      <c r="T57" s="32"/>
      <c r="U57" s="32"/>
      <c r="V57" s="32"/>
      <c r="W57" s="32"/>
      <c r="X57" s="32"/>
      <c r="Y57" s="32"/>
      <c r="AA57" s="32"/>
      <c r="AB57" s="32"/>
      <c r="AC57" s="32"/>
    </row>
    <row r="58" spans="1:88" ht="15" customHeight="1">
      <c r="G58" s="57"/>
      <c r="H58" s="57"/>
      <c r="I58" s="57"/>
      <c r="J58" s="57"/>
      <c r="K58" s="57"/>
      <c r="L58" s="57"/>
      <c r="M58" s="57"/>
      <c r="N58" s="57"/>
      <c r="O58" s="57"/>
      <c r="P58" s="57"/>
      <c r="Q58" s="57"/>
      <c r="R58" s="57"/>
      <c r="S58" s="57"/>
      <c r="T58" s="57"/>
      <c r="U58" s="57"/>
      <c r="V58" s="57"/>
      <c r="W58" s="57"/>
      <c r="X58" s="57"/>
      <c r="Y58" s="57"/>
      <c r="Z58" s="57"/>
      <c r="AA58" s="57"/>
      <c r="AB58" s="57"/>
      <c r="AC58" s="57"/>
    </row>
    <row r="59" spans="1:88" ht="12" customHeight="1">
      <c r="G59" s="57"/>
      <c r="H59" s="57"/>
      <c r="I59" s="57"/>
      <c r="J59" s="57"/>
      <c r="K59" s="57"/>
      <c r="L59" s="57"/>
      <c r="M59" s="57"/>
      <c r="N59" s="57"/>
      <c r="O59" s="57"/>
      <c r="P59" s="57"/>
      <c r="Q59" s="57"/>
      <c r="R59" s="57"/>
      <c r="S59" s="57"/>
      <c r="T59" s="57"/>
      <c r="U59" s="57"/>
      <c r="V59" s="57"/>
      <c r="W59" s="57"/>
      <c r="X59" s="57"/>
      <c r="Y59" s="57"/>
      <c r="AA59" s="57"/>
      <c r="AB59" s="57"/>
      <c r="AC59" s="57"/>
    </row>
    <row r="60" spans="1:88" ht="15" customHeight="1">
      <c r="G60" s="57"/>
      <c r="H60" s="57"/>
      <c r="I60" s="57"/>
      <c r="J60" s="57"/>
      <c r="K60" s="57"/>
      <c r="L60" s="57"/>
      <c r="M60" s="57"/>
      <c r="N60" s="57"/>
      <c r="O60" s="57"/>
      <c r="P60" s="57"/>
      <c r="Q60" s="57"/>
      <c r="R60" s="57"/>
      <c r="S60" s="57"/>
      <c r="T60" s="57"/>
      <c r="U60" s="57"/>
      <c r="V60" s="57"/>
      <c r="W60" s="57"/>
      <c r="X60" s="57"/>
      <c r="Y60" s="57"/>
      <c r="AA60" s="57"/>
      <c r="AB60" s="57"/>
      <c r="AC60" s="57"/>
    </row>
    <row r="61" spans="1:88" ht="15" customHeight="1">
      <c r="G61" s="57"/>
      <c r="H61" s="57"/>
      <c r="I61" s="57"/>
      <c r="J61" s="57"/>
      <c r="K61" s="57"/>
      <c r="L61" s="57"/>
      <c r="M61" s="57"/>
      <c r="N61" s="57"/>
      <c r="O61" s="57"/>
      <c r="P61" s="57"/>
      <c r="Q61" s="57"/>
      <c r="R61" s="57"/>
      <c r="S61" s="57"/>
      <c r="T61" s="57"/>
      <c r="U61" s="57"/>
      <c r="V61" s="57"/>
      <c r="W61" s="57"/>
      <c r="X61" s="57"/>
      <c r="Y61" s="57"/>
      <c r="AA61" s="57"/>
      <c r="AB61" s="57"/>
      <c r="AC61" s="57"/>
    </row>
    <row r="62" spans="1:88" ht="15" customHeight="1">
      <c r="G62" s="57"/>
      <c r="H62" s="57"/>
      <c r="I62" s="57"/>
      <c r="J62" s="57"/>
      <c r="K62" s="57"/>
      <c r="L62" s="57"/>
      <c r="M62" s="57"/>
      <c r="N62" s="57"/>
      <c r="O62" s="57"/>
      <c r="P62" s="57"/>
      <c r="Q62" s="57"/>
      <c r="R62" s="57"/>
      <c r="S62" s="57"/>
      <c r="T62" s="57"/>
      <c r="U62" s="57"/>
      <c r="V62" s="57"/>
      <c r="W62" s="57"/>
      <c r="X62" s="57"/>
      <c r="Y62" s="57"/>
      <c r="AA62" s="57"/>
      <c r="AB62" s="57"/>
      <c r="AC62" s="57"/>
    </row>
    <row r="63" spans="1:88" ht="15" customHeight="1">
      <c r="G63" s="57"/>
      <c r="H63" s="57"/>
      <c r="I63" s="57"/>
      <c r="J63" s="57"/>
      <c r="K63" s="57"/>
      <c r="L63" s="57"/>
      <c r="M63" s="57"/>
      <c r="N63" s="57"/>
      <c r="O63" s="57"/>
      <c r="P63" s="57"/>
      <c r="Q63" s="57"/>
      <c r="R63" s="57"/>
      <c r="S63" s="57"/>
      <c r="T63" s="57"/>
      <c r="U63" s="57"/>
      <c r="V63" s="57"/>
      <c r="W63" s="57"/>
      <c r="X63" s="57"/>
      <c r="Y63" s="57"/>
      <c r="AA63" s="57"/>
      <c r="AB63" s="57"/>
      <c r="AC63" s="57"/>
    </row>
    <row r="64" spans="1:88" ht="14.1" customHeight="1">
      <c r="G64" s="57"/>
      <c r="H64" s="57"/>
      <c r="I64" s="57"/>
      <c r="J64" s="57"/>
      <c r="K64" s="57"/>
      <c r="L64" s="57"/>
      <c r="M64" s="57"/>
      <c r="N64" s="57"/>
      <c r="O64" s="57"/>
      <c r="P64" s="57"/>
      <c r="Q64" s="57"/>
      <c r="R64" s="57"/>
      <c r="S64" s="57"/>
      <c r="T64" s="57"/>
      <c r="U64" s="57"/>
      <c r="V64" s="57"/>
      <c r="W64" s="57"/>
      <c r="X64" s="57"/>
      <c r="Y64" s="57"/>
      <c r="AA64" s="57"/>
      <c r="AB64" s="57"/>
      <c r="AC64" s="57"/>
    </row>
    <row r="65" spans="7:49" ht="12.75" customHeight="1">
      <c r="G65" s="57"/>
      <c r="H65" s="57"/>
      <c r="I65" s="57"/>
      <c r="J65" s="57"/>
      <c r="K65" s="57"/>
      <c r="L65" s="57"/>
      <c r="M65" s="57"/>
      <c r="N65" s="57"/>
      <c r="O65" s="57"/>
      <c r="P65" s="57"/>
      <c r="Q65" s="57"/>
      <c r="R65" s="57"/>
      <c r="S65" s="57"/>
      <c r="T65" s="57"/>
      <c r="U65" s="57"/>
      <c r="V65" s="57"/>
      <c r="W65" s="57"/>
      <c r="X65" s="57"/>
      <c r="Y65" s="57"/>
      <c r="AA65" s="57"/>
      <c r="AB65" s="57"/>
      <c r="AC65" s="57"/>
    </row>
    <row r="66" spans="7:49" ht="14.1" customHeight="1">
      <c r="G66" s="57"/>
      <c r="H66" s="57"/>
      <c r="I66" s="57"/>
      <c r="J66" s="57"/>
      <c r="K66" s="57"/>
      <c r="L66" s="57"/>
      <c r="M66" s="57"/>
      <c r="N66" s="57"/>
      <c r="O66" s="57"/>
      <c r="P66" s="57"/>
      <c r="Q66" s="57"/>
      <c r="R66" s="57"/>
      <c r="S66" s="57"/>
      <c r="T66" s="57"/>
      <c r="U66" s="57"/>
      <c r="V66" s="57"/>
      <c r="W66" s="57"/>
      <c r="X66" s="57"/>
      <c r="Y66" s="57"/>
      <c r="AA66" s="57"/>
      <c r="AB66" s="57"/>
      <c r="AC66" s="57"/>
      <c r="AD66" s="59"/>
      <c r="AE66" s="59"/>
      <c r="AF66" s="59"/>
      <c r="AG66" s="59"/>
      <c r="AH66" s="59"/>
      <c r="AI66" s="59"/>
      <c r="AJ66" s="59"/>
      <c r="AK66" s="59"/>
      <c r="AL66" s="59"/>
      <c r="AM66" s="59"/>
      <c r="AN66" s="59"/>
      <c r="AO66" s="59"/>
      <c r="AP66" s="59"/>
      <c r="AQ66" s="59"/>
      <c r="AR66" s="59"/>
      <c r="AS66" s="59"/>
      <c r="AT66" s="59"/>
      <c r="AU66" s="59"/>
      <c r="AV66" s="59"/>
      <c r="AW66" s="59"/>
    </row>
    <row r="67" spans="7:49">
      <c r="G67" s="57"/>
      <c r="H67" s="57"/>
      <c r="I67" s="57"/>
      <c r="J67" s="57"/>
      <c r="K67" s="57"/>
      <c r="L67" s="57"/>
      <c r="M67" s="57"/>
      <c r="N67" s="57"/>
      <c r="O67" s="57"/>
      <c r="P67" s="57"/>
      <c r="Q67" s="57"/>
      <c r="R67" s="57"/>
      <c r="S67" s="57"/>
      <c r="T67" s="57"/>
      <c r="U67" s="57"/>
      <c r="V67" s="57"/>
      <c r="W67" s="57"/>
      <c r="X67" s="57"/>
      <c r="Y67" s="57"/>
      <c r="AA67" s="57"/>
      <c r="AB67" s="57"/>
      <c r="AC67" s="57"/>
    </row>
    <row r="68" spans="7:49">
      <c r="G68" s="57"/>
      <c r="H68" s="57"/>
      <c r="I68" s="57"/>
      <c r="J68" s="57"/>
      <c r="K68" s="57"/>
      <c r="L68" s="57"/>
      <c r="M68" s="57"/>
      <c r="N68" s="57"/>
      <c r="O68" s="57"/>
      <c r="P68" s="57"/>
      <c r="Q68" s="57"/>
      <c r="R68" s="57"/>
      <c r="S68" s="57"/>
      <c r="T68" s="57"/>
      <c r="U68" s="57"/>
      <c r="V68" s="57"/>
      <c r="W68" s="57"/>
      <c r="X68" s="57"/>
      <c r="Y68" s="57"/>
      <c r="AA68" s="57"/>
      <c r="AB68" s="57"/>
      <c r="AC68" s="57"/>
    </row>
    <row r="69" spans="7:49">
      <c r="G69" s="57"/>
      <c r="H69" s="57"/>
      <c r="I69" s="57"/>
      <c r="J69" s="57"/>
      <c r="K69" s="57"/>
      <c r="L69" s="57"/>
      <c r="M69" s="57"/>
      <c r="N69" s="57"/>
      <c r="O69" s="57"/>
      <c r="P69" s="57"/>
      <c r="Q69" s="57"/>
      <c r="R69" s="57"/>
      <c r="S69" s="57"/>
      <c r="T69" s="57"/>
      <c r="U69" s="57"/>
      <c r="V69" s="57"/>
      <c r="W69" s="57"/>
      <c r="X69" s="57"/>
      <c r="Y69" s="57"/>
      <c r="AA69" s="57"/>
      <c r="AB69" s="57"/>
      <c r="AC69" s="57"/>
    </row>
    <row r="122" spans="5:6">
      <c r="E122" s="7"/>
      <c r="F122" s="7"/>
    </row>
  </sheetData>
  <mergeCells count="16">
    <mergeCell ref="D2:AC2"/>
    <mergeCell ref="D3:AC4"/>
    <mergeCell ref="D5:D7"/>
    <mergeCell ref="J5:K5"/>
    <mergeCell ref="AA5:AC6"/>
    <mergeCell ref="J6:K6"/>
    <mergeCell ref="D41:D43"/>
    <mergeCell ref="D44:D48"/>
    <mergeCell ref="D49:D51"/>
    <mergeCell ref="E53:F53"/>
    <mergeCell ref="D8:D14"/>
    <mergeCell ref="D15:D23"/>
    <mergeCell ref="D24:D27"/>
    <mergeCell ref="D28:D30"/>
    <mergeCell ref="D31:D35"/>
    <mergeCell ref="D36:D40"/>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415"/>
  <sheetViews>
    <sheetView topLeftCell="D1" workbookViewId="0">
      <selection activeCell="F17" sqref="F17"/>
    </sheetView>
  </sheetViews>
  <sheetFormatPr baseColWidth="10" defaultRowHeight="12.75"/>
  <cols>
    <col min="1" max="3" width="3.28515625" style="284" hidden="1" customWidth="1"/>
    <col min="4" max="4" width="3.28515625" style="284" customWidth="1"/>
    <col min="5" max="5" width="10.42578125" style="65" customWidth="1"/>
    <col min="6" max="6" width="67.5703125" style="65" bestFit="1" customWidth="1"/>
    <col min="7" max="7" width="13.28515625" style="1759" customWidth="1"/>
    <col min="8" max="8" width="15.85546875" style="1759" customWidth="1"/>
    <col min="9" max="9" width="3" style="65" customWidth="1"/>
    <col min="10" max="10" width="11.42578125" style="65"/>
    <col min="11" max="11" width="4.7109375" style="65" customWidth="1"/>
    <col min="12" max="12" width="5" style="65" customWidth="1"/>
    <col min="13" max="13" width="2.28515625" style="65" customWidth="1"/>
    <col min="14" max="14" width="26" style="65" customWidth="1"/>
    <col min="15" max="15" width="8" style="65" customWidth="1"/>
    <col min="16" max="16" width="1" style="65" customWidth="1"/>
    <col min="17" max="17" width="6.7109375" style="65" customWidth="1"/>
    <col min="18" max="18" width="1" style="65" customWidth="1"/>
    <col min="19" max="19" width="6.7109375" style="65" customWidth="1"/>
    <col min="20" max="20" width="1" style="65" customWidth="1"/>
    <col min="21" max="21" width="6.7109375" style="65" customWidth="1"/>
    <col min="22" max="22" width="1" style="65" customWidth="1"/>
    <col min="23" max="23" width="6.7109375" style="65" customWidth="1"/>
    <col min="24" max="24" width="1" style="65" customWidth="1"/>
    <col min="25" max="25" width="6.7109375" style="65" customWidth="1"/>
    <col min="26" max="26" width="1" style="65" customWidth="1"/>
    <col min="27" max="28" width="6.7109375" style="65" customWidth="1"/>
    <col min="29" max="256" width="11.42578125" style="65"/>
    <col min="257" max="259" width="0" style="65" hidden="1" customWidth="1"/>
    <col min="260" max="260" width="3.28515625" style="65" customWidth="1"/>
    <col min="261" max="261" width="10.42578125" style="65" customWidth="1"/>
    <col min="262" max="262" width="67.5703125" style="65" bestFit="1" customWidth="1"/>
    <col min="263" max="263" width="13.28515625" style="65" customWidth="1"/>
    <col min="264" max="264" width="15.85546875" style="65" customWidth="1"/>
    <col min="265" max="265" width="3" style="65" customWidth="1"/>
    <col min="266" max="266" width="11.42578125" style="65"/>
    <col min="267" max="267" width="4.7109375" style="65" customWidth="1"/>
    <col min="268" max="268" width="5" style="65" customWidth="1"/>
    <col min="269" max="269" width="2.28515625" style="65" customWidth="1"/>
    <col min="270" max="270" width="26" style="65" customWidth="1"/>
    <col min="271" max="271" width="8" style="65" customWidth="1"/>
    <col min="272" max="272" width="1" style="65" customWidth="1"/>
    <col min="273" max="273" width="6.7109375" style="65" customWidth="1"/>
    <col min="274" max="274" width="1" style="65" customWidth="1"/>
    <col min="275" max="275" width="6.7109375" style="65" customWidth="1"/>
    <col min="276" max="276" width="1" style="65" customWidth="1"/>
    <col min="277" max="277" width="6.7109375" style="65" customWidth="1"/>
    <col min="278" max="278" width="1" style="65" customWidth="1"/>
    <col min="279" max="279" width="6.7109375" style="65" customWidth="1"/>
    <col min="280" max="280" width="1" style="65" customWidth="1"/>
    <col min="281" max="281" width="6.7109375" style="65" customWidth="1"/>
    <col min="282" max="282" width="1" style="65" customWidth="1"/>
    <col min="283" max="284" width="6.7109375" style="65" customWidth="1"/>
    <col min="285" max="512" width="11.42578125" style="65"/>
    <col min="513" max="515" width="0" style="65" hidden="1" customWidth="1"/>
    <col min="516" max="516" width="3.28515625" style="65" customWidth="1"/>
    <col min="517" max="517" width="10.42578125" style="65" customWidth="1"/>
    <col min="518" max="518" width="67.5703125" style="65" bestFit="1" customWidth="1"/>
    <col min="519" max="519" width="13.28515625" style="65" customWidth="1"/>
    <col min="520" max="520" width="15.85546875" style="65" customWidth="1"/>
    <col min="521" max="521" width="3" style="65" customWidth="1"/>
    <col min="522" max="522" width="11.42578125" style="65"/>
    <col min="523" max="523" width="4.7109375" style="65" customWidth="1"/>
    <col min="524" max="524" width="5" style="65" customWidth="1"/>
    <col min="525" max="525" width="2.28515625" style="65" customWidth="1"/>
    <col min="526" max="526" width="26" style="65" customWidth="1"/>
    <col min="527" max="527" width="8" style="65" customWidth="1"/>
    <col min="528" max="528" width="1" style="65" customWidth="1"/>
    <col min="529" max="529" width="6.7109375" style="65" customWidth="1"/>
    <col min="530" max="530" width="1" style="65" customWidth="1"/>
    <col min="531" max="531" width="6.7109375" style="65" customWidth="1"/>
    <col min="532" max="532" width="1" style="65" customWidth="1"/>
    <col min="533" max="533" width="6.7109375" style="65" customWidth="1"/>
    <col min="534" max="534" width="1" style="65" customWidth="1"/>
    <col min="535" max="535" width="6.7109375" style="65" customWidth="1"/>
    <col min="536" max="536" width="1" style="65" customWidth="1"/>
    <col min="537" max="537" width="6.7109375" style="65" customWidth="1"/>
    <col min="538" max="538" width="1" style="65" customWidth="1"/>
    <col min="539" max="540" width="6.7109375" style="65" customWidth="1"/>
    <col min="541" max="768" width="11.42578125" style="65"/>
    <col min="769" max="771" width="0" style="65" hidden="1" customWidth="1"/>
    <col min="772" max="772" width="3.28515625" style="65" customWidth="1"/>
    <col min="773" max="773" width="10.42578125" style="65" customWidth="1"/>
    <col min="774" max="774" width="67.5703125" style="65" bestFit="1" customWidth="1"/>
    <col min="775" max="775" width="13.28515625" style="65" customWidth="1"/>
    <col min="776" max="776" width="15.85546875" style="65" customWidth="1"/>
    <col min="777" max="777" width="3" style="65" customWidth="1"/>
    <col min="778" max="778" width="11.42578125" style="65"/>
    <col min="779" max="779" width="4.7109375" style="65" customWidth="1"/>
    <col min="780" max="780" width="5" style="65" customWidth="1"/>
    <col min="781" max="781" width="2.28515625" style="65" customWidth="1"/>
    <col min="782" max="782" width="26" style="65" customWidth="1"/>
    <col min="783" max="783" width="8" style="65" customWidth="1"/>
    <col min="784" max="784" width="1" style="65" customWidth="1"/>
    <col min="785" max="785" width="6.7109375" style="65" customWidth="1"/>
    <col min="786" max="786" width="1" style="65" customWidth="1"/>
    <col min="787" max="787" width="6.7109375" style="65" customWidth="1"/>
    <col min="788" max="788" width="1" style="65" customWidth="1"/>
    <col min="789" max="789" width="6.7109375" style="65" customWidth="1"/>
    <col min="790" max="790" width="1" style="65" customWidth="1"/>
    <col min="791" max="791" width="6.7109375" style="65" customWidth="1"/>
    <col min="792" max="792" width="1" style="65" customWidth="1"/>
    <col min="793" max="793" width="6.7109375" style="65" customWidth="1"/>
    <col min="794" max="794" width="1" style="65" customWidth="1"/>
    <col min="795" max="796" width="6.7109375" style="65" customWidth="1"/>
    <col min="797" max="1024" width="11.42578125" style="65"/>
    <col min="1025" max="1027" width="0" style="65" hidden="1" customWidth="1"/>
    <col min="1028" max="1028" width="3.28515625" style="65" customWidth="1"/>
    <col min="1029" max="1029" width="10.42578125" style="65" customWidth="1"/>
    <col min="1030" max="1030" width="67.5703125" style="65" bestFit="1" customWidth="1"/>
    <col min="1031" max="1031" width="13.28515625" style="65" customWidth="1"/>
    <col min="1032" max="1032" width="15.85546875" style="65" customWidth="1"/>
    <col min="1033" max="1033" width="3" style="65" customWidth="1"/>
    <col min="1034" max="1034" width="11.42578125" style="65"/>
    <col min="1035" max="1035" width="4.7109375" style="65" customWidth="1"/>
    <col min="1036" max="1036" width="5" style="65" customWidth="1"/>
    <col min="1037" max="1037" width="2.28515625" style="65" customWidth="1"/>
    <col min="1038" max="1038" width="26" style="65" customWidth="1"/>
    <col min="1039" max="1039" width="8" style="65" customWidth="1"/>
    <col min="1040" max="1040" width="1" style="65" customWidth="1"/>
    <col min="1041" max="1041" width="6.7109375" style="65" customWidth="1"/>
    <col min="1042" max="1042" width="1" style="65" customWidth="1"/>
    <col min="1043" max="1043" width="6.7109375" style="65" customWidth="1"/>
    <col min="1044" max="1044" width="1" style="65" customWidth="1"/>
    <col min="1045" max="1045" width="6.7109375" style="65" customWidth="1"/>
    <col min="1046" max="1046" width="1" style="65" customWidth="1"/>
    <col min="1047" max="1047" width="6.7109375" style="65" customWidth="1"/>
    <col min="1048" max="1048" width="1" style="65" customWidth="1"/>
    <col min="1049" max="1049" width="6.7109375" style="65" customWidth="1"/>
    <col min="1050" max="1050" width="1" style="65" customWidth="1"/>
    <col min="1051" max="1052" width="6.7109375" style="65" customWidth="1"/>
    <col min="1053" max="1280" width="11.42578125" style="65"/>
    <col min="1281" max="1283" width="0" style="65" hidden="1" customWidth="1"/>
    <col min="1284" max="1284" width="3.28515625" style="65" customWidth="1"/>
    <col min="1285" max="1285" width="10.42578125" style="65" customWidth="1"/>
    <col min="1286" max="1286" width="67.5703125" style="65" bestFit="1" customWidth="1"/>
    <col min="1287" max="1287" width="13.28515625" style="65" customWidth="1"/>
    <col min="1288" max="1288" width="15.85546875" style="65" customWidth="1"/>
    <col min="1289" max="1289" width="3" style="65" customWidth="1"/>
    <col min="1290" max="1290" width="11.42578125" style="65"/>
    <col min="1291" max="1291" width="4.7109375" style="65" customWidth="1"/>
    <col min="1292" max="1292" width="5" style="65" customWidth="1"/>
    <col min="1293" max="1293" width="2.28515625" style="65" customWidth="1"/>
    <col min="1294" max="1294" width="26" style="65" customWidth="1"/>
    <col min="1295" max="1295" width="8" style="65" customWidth="1"/>
    <col min="1296" max="1296" width="1" style="65" customWidth="1"/>
    <col min="1297" max="1297" width="6.7109375" style="65" customWidth="1"/>
    <col min="1298" max="1298" width="1" style="65" customWidth="1"/>
    <col min="1299" max="1299" width="6.7109375" style="65" customWidth="1"/>
    <col min="1300" max="1300" width="1" style="65" customWidth="1"/>
    <col min="1301" max="1301" width="6.7109375" style="65" customWidth="1"/>
    <col min="1302" max="1302" width="1" style="65" customWidth="1"/>
    <col min="1303" max="1303" width="6.7109375" style="65" customWidth="1"/>
    <col min="1304" max="1304" width="1" style="65" customWidth="1"/>
    <col min="1305" max="1305" width="6.7109375" style="65" customWidth="1"/>
    <col min="1306" max="1306" width="1" style="65" customWidth="1"/>
    <col min="1307" max="1308" width="6.7109375" style="65" customWidth="1"/>
    <col min="1309" max="1536" width="11.42578125" style="65"/>
    <col min="1537" max="1539" width="0" style="65" hidden="1" customWidth="1"/>
    <col min="1540" max="1540" width="3.28515625" style="65" customWidth="1"/>
    <col min="1541" max="1541" width="10.42578125" style="65" customWidth="1"/>
    <col min="1542" max="1542" width="67.5703125" style="65" bestFit="1" customWidth="1"/>
    <col min="1543" max="1543" width="13.28515625" style="65" customWidth="1"/>
    <col min="1544" max="1544" width="15.85546875" style="65" customWidth="1"/>
    <col min="1545" max="1545" width="3" style="65" customWidth="1"/>
    <col min="1546" max="1546" width="11.42578125" style="65"/>
    <col min="1547" max="1547" width="4.7109375" style="65" customWidth="1"/>
    <col min="1548" max="1548" width="5" style="65" customWidth="1"/>
    <col min="1549" max="1549" width="2.28515625" style="65" customWidth="1"/>
    <col min="1550" max="1550" width="26" style="65" customWidth="1"/>
    <col min="1551" max="1551" width="8" style="65" customWidth="1"/>
    <col min="1552" max="1552" width="1" style="65" customWidth="1"/>
    <col min="1553" max="1553" width="6.7109375" style="65" customWidth="1"/>
    <col min="1554" max="1554" width="1" style="65" customWidth="1"/>
    <col min="1555" max="1555" width="6.7109375" style="65" customWidth="1"/>
    <col min="1556" max="1556" width="1" style="65" customWidth="1"/>
    <col min="1557" max="1557" width="6.7109375" style="65" customWidth="1"/>
    <col min="1558" max="1558" width="1" style="65" customWidth="1"/>
    <col min="1559" max="1559" width="6.7109375" style="65" customWidth="1"/>
    <col min="1560" max="1560" width="1" style="65" customWidth="1"/>
    <col min="1561" max="1561" width="6.7109375" style="65" customWidth="1"/>
    <col min="1562" max="1562" width="1" style="65" customWidth="1"/>
    <col min="1563" max="1564" width="6.7109375" style="65" customWidth="1"/>
    <col min="1565" max="1792" width="11.42578125" style="65"/>
    <col min="1793" max="1795" width="0" style="65" hidden="1" customWidth="1"/>
    <col min="1796" max="1796" width="3.28515625" style="65" customWidth="1"/>
    <col min="1797" max="1797" width="10.42578125" style="65" customWidth="1"/>
    <col min="1798" max="1798" width="67.5703125" style="65" bestFit="1" customWidth="1"/>
    <col min="1799" max="1799" width="13.28515625" style="65" customWidth="1"/>
    <col min="1800" max="1800" width="15.85546875" style="65" customWidth="1"/>
    <col min="1801" max="1801" width="3" style="65" customWidth="1"/>
    <col min="1802" max="1802" width="11.42578125" style="65"/>
    <col min="1803" max="1803" width="4.7109375" style="65" customWidth="1"/>
    <col min="1804" max="1804" width="5" style="65" customWidth="1"/>
    <col min="1805" max="1805" width="2.28515625" style="65" customWidth="1"/>
    <col min="1806" max="1806" width="26" style="65" customWidth="1"/>
    <col min="1807" max="1807" width="8" style="65" customWidth="1"/>
    <col min="1808" max="1808" width="1" style="65" customWidth="1"/>
    <col min="1809" max="1809" width="6.7109375" style="65" customWidth="1"/>
    <col min="1810" max="1810" width="1" style="65" customWidth="1"/>
    <col min="1811" max="1811" width="6.7109375" style="65" customWidth="1"/>
    <col min="1812" max="1812" width="1" style="65" customWidth="1"/>
    <col min="1813" max="1813" width="6.7109375" style="65" customWidth="1"/>
    <col min="1814" max="1814" width="1" style="65" customWidth="1"/>
    <col min="1815" max="1815" width="6.7109375" style="65" customWidth="1"/>
    <col min="1816" max="1816" width="1" style="65" customWidth="1"/>
    <col min="1817" max="1817" width="6.7109375" style="65" customWidth="1"/>
    <col min="1818" max="1818" width="1" style="65" customWidth="1"/>
    <col min="1819" max="1820" width="6.7109375" style="65" customWidth="1"/>
    <col min="1821" max="2048" width="11.42578125" style="65"/>
    <col min="2049" max="2051" width="0" style="65" hidden="1" customWidth="1"/>
    <col min="2052" max="2052" width="3.28515625" style="65" customWidth="1"/>
    <col min="2053" max="2053" width="10.42578125" style="65" customWidth="1"/>
    <col min="2054" max="2054" width="67.5703125" style="65" bestFit="1" customWidth="1"/>
    <col min="2055" max="2055" width="13.28515625" style="65" customWidth="1"/>
    <col min="2056" max="2056" width="15.85546875" style="65" customWidth="1"/>
    <col min="2057" max="2057" width="3" style="65" customWidth="1"/>
    <col min="2058" max="2058" width="11.42578125" style="65"/>
    <col min="2059" max="2059" width="4.7109375" style="65" customWidth="1"/>
    <col min="2060" max="2060" width="5" style="65" customWidth="1"/>
    <col min="2061" max="2061" width="2.28515625" style="65" customWidth="1"/>
    <col min="2062" max="2062" width="26" style="65" customWidth="1"/>
    <col min="2063" max="2063" width="8" style="65" customWidth="1"/>
    <col min="2064" max="2064" width="1" style="65" customWidth="1"/>
    <col min="2065" max="2065" width="6.7109375" style="65" customWidth="1"/>
    <col min="2066" max="2066" width="1" style="65" customWidth="1"/>
    <col min="2067" max="2067" width="6.7109375" style="65" customWidth="1"/>
    <col min="2068" max="2068" width="1" style="65" customWidth="1"/>
    <col min="2069" max="2069" width="6.7109375" style="65" customWidth="1"/>
    <col min="2070" max="2070" width="1" style="65" customWidth="1"/>
    <col min="2071" max="2071" width="6.7109375" style="65" customWidth="1"/>
    <col min="2072" max="2072" width="1" style="65" customWidth="1"/>
    <col min="2073" max="2073" width="6.7109375" style="65" customWidth="1"/>
    <col min="2074" max="2074" width="1" style="65" customWidth="1"/>
    <col min="2075" max="2076" width="6.7109375" style="65" customWidth="1"/>
    <col min="2077" max="2304" width="11.42578125" style="65"/>
    <col min="2305" max="2307" width="0" style="65" hidden="1" customWidth="1"/>
    <col min="2308" max="2308" width="3.28515625" style="65" customWidth="1"/>
    <col min="2309" max="2309" width="10.42578125" style="65" customWidth="1"/>
    <col min="2310" max="2310" width="67.5703125" style="65" bestFit="1" customWidth="1"/>
    <col min="2311" max="2311" width="13.28515625" style="65" customWidth="1"/>
    <col min="2312" max="2312" width="15.85546875" style="65" customWidth="1"/>
    <col min="2313" max="2313" width="3" style="65" customWidth="1"/>
    <col min="2314" max="2314" width="11.42578125" style="65"/>
    <col min="2315" max="2315" width="4.7109375" style="65" customWidth="1"/>
    <col min="2316" max="2316" width="5" style="65" customWidth="1"/>
    <col min="2317" max="2317" width="2.28515625" style="65" customWidth="1"/>
    <col min="2318" max="2318" width="26" style="65" customWidth="1"/>
    <col min="2319" max="2319" width="8" style="65" customWidth="1"/>
    <col min="2320" max="2320" width="1" style="65" customWidth="1"/>
    <col min="2321" max="2321" width="6.7109375" style="65" customWidth="1"/>
    <col min="2322" max="2322" width="1" style="65" customWidth="1"/>
    <col min="2323" max="2323" width="6.7109375" style="65" customWidth="1"/>
    <col min="2324" max="2324" width="1" style="65" customWidth="1"/>
    <col min="2325" max="2325" width="6.7109375" style="65" customWidth="1"/>
    <col min="2326" max="2326" width="1" style="65" customWidth="1"/>
    <col min="2327" max="2327" width="6.7109375" style="65" customWidth="1"/>
    <col min="2328" max="2328" width="1" style="65" customWidth="1"/>
    <col min="2329" max="2329" width="6.7109375" style="65" customWidth="1"/>
    <col min="2330" max="2330" width="1" style="65" customWidth="1"/>
    <col min="2331" max="2332" width="6.7109375" style="65" customWidth="1"/>
    <col min="2333" max="2560" width="11.42578125" style="65"/>
    <col min="2561" max="2563" width="0" style="65" hidden="1" customWidth="1"/>
    <col min="2564" max="2564" width="3.28515625" style="65" customWidth="1"/>
    <col min="2565" max="2565" width="10.42578125" style="65" customWidth="1"/>
    <col min="2566" max="2566" width="67.5703125" style="65" bestFit="1" customWidth="1"/>
    <col min="2567" max="2567" width="13.28515625" style="65" customWidth="1"/>
    <col min="2568" max="2568" width="15.85546875" style="65" customWidth="1"/>
    <col min="2569" max="2569" width="3" style="65" customWidth="1"/>
    <col min="2570" max="2570" width="11.42578125" style="65"/>
    <col min="2571" max="2571" width="4.7109375" style="65" customWidth="1"/>
    <col min="2572" max="2572" width="5" style="65" customWidth="1"/>
    <col min="2573" max="2573" width="2.28515625" style="65" customWidth="1"/>
    <col min="2574" max="2574" width="26" style="65" customWidth="1"/>
    <col min="2575" max="2575" width="8" style="65" customWidth="1"/>
    <col min="2576" max="2576" width="1" style="65" customWidth="1"/>
    <col min="2577" max="2577" width="6.7109375" style="65" customWidth="1"/>
    <col min="2578" max="2578" width="1" style="65" customWidth="1"/>
    <col min="2579" max="2579" width="6.7109375" style="65" customWidth="1"/>
    <col min="2580" max="2580" width="1" style="65" customWidth="1"/>
    <col min="2581" max="2581" width="6.7109375" style="65" customWidth="1"/>
    <col min="2582" max="2582" width="1" style="65" customWidth="1"/>
    <col min="2583" max="2583" width="6.7109375" style="65" customWidth="1"/>
    <col min="2584" max="2584" width="1" style="65" customWidth="1"/>
    <col min="2585" max="2585" width="6.7109375" style="65" customWidth="1"/>
    <col min="2586" max="2586" width="1" style="65" customWidth="1"/>
    <col min="2587" max="2588" width="6.7109375" style="65" customWidth="1"/>
    <col min="2589" max="2816" width="11.42578125" style="65"/>
    <col min="2817" max="2819" width="0" style="65" hidden="1" customWidth="1"/>
    <col min="2820" max="2820" width="3.28515625" style="65" customWidth="1"/>
    <col min="2821" max="2821" width="10.42578125" style="65" customWidth="1"/>
    <col min="2822" max="2822" width="67.5703125" style="65" bestFit="1" customWidth="1"/>
    <col min="2823" max="2823" width="13.28515625" style="65" customWidth="1"/>
    <col min="2824" max="2824" width="15.85546875" style="65" customWidth="1"/>
    <col min="2825" max="2825" width="3" style="65" customWidth="1"/>
    <col min="2826" max="2826" width="11.42578125" style="65"/>
    <col min="2827" max="2827" width="4.7109375" style="65" customWidth="1"/>
    <col min="2828" max="2828" width="5" style="65" customWidth="1"/>
    <col min="2829" max="2829" width="2.28515625" style="65" customWidth="1"/>
    <col min="2830" max="2830" width="26" style="65" customWidth="1"/>
    <col min="2831" max="2831" width="8" style="65" customWidth="1"/>
    <col min="2832" max="2832" width="1" style="65" customWidth="1"/>
    <col min="2833" max="2833" width="6.7109375" style="65" customWidth="1"/>
    <col min="2834" max="2834" width="1" style="65" customWidth="1"/>
    <col min="2835" max="2835" width="6.7109375" style="65" customWidth="1"/>
    <col min="2836" max="2836" width="1" style="65" customWidth="1"/>
    <col min="2837" max="2837" width="6.7109375" style="65" customWidth="1"/>
    <col min="2838" max="2838" width="1" style="65" customWidth="1"/>
    <col min="2839" max="2839" width="6.7109375" style="65" customWidth="1"/>
    <col min="2840" max="2840" width="1" style="65" customWidth="1"/>
    <col min="2841" max="2841" width="6.7109375" style="65" customWidth="1"/>
    <col min="2842" max="2842" width="1" style="65" customWidth="1"/>
    <col min="2843" max="2844" width="6.7109375" style="65" customWidth="1"/>
    <col min="2845" max="3072" width="11.42578125" style="65"/>
    <col min="3073" max="3075" width="0" style="65" hidden="1" customWidth="1"/>
    <col min="3076" max="3076" width="3.28515625" style="65" customWidth="1"/>
    <col min="3077" max="3077" width="10.42578125" style="65" customWidth="1"/>
    <col min="3078" max="3078" width="67.5703125" style="65" bestFit="1" customWidth="1"/>
    <col min="3079" max="3079" width="13.28515625" style="65" customWidth="1"/>
    <col min="3080" max="3080" width="15.85546875" style="65" customWidth="1"/>
    <col min="3081" max="3081" width="3" style="65" customWidth="1"/>
    <col min="3082" max="3082" width="11.42578125" style="65"/>
    <col min="3083" max="3083" width="4.7109375" style="65" customWidth="1"/>
    <col min="3084" max="3084" width="5" style="65" customWidth="1"/>
    <col min="3085" max="3085" width="2.28515625" style="65" customWidth="1"/>
    <col min="3086" max="3086" width="26" style="65" customWidth="1"/>
    <col min="3087" max="3087" width="8" style="65" customWidth="1"/>
    <col min="3088" max="3088" width="1" style="65" customWidth="1"/>
    <col min="3089" max="3089" width="6.7109375" style="65" customWidth="1"/>
    <col min="3090" max="3090" width="1" style="65" customWidth="1"/>
    <col min="3091" max="3091" width="6.7109375" style="65" customWidth="1"/>
    <col min="3092" max="3092" width="1" style="65" customWidth="1"/>
    <col min="3093" max="3093" width="6.7109375" style="65" customWidth="1"/>
    <col min="3094" max="3094" width="1" style="65" customWidth="1"/>
    <col min="3095" max="3095" width="6.7109375" style="65" customWidth="1"/>
    <col min="3096" max="3096" width="1" style="65" customWidth="1"/>
    <col min="3097" max="3097" width="6.7109375" style="65" customWidth="1"/>
    <col min="3098" max="3098" width="1" style="65" customWidth="1"/>
    <col min="3099" max="3100" width="6.7109375" style="65" customWidth="1"/>
    <col min="3101" max="3328" width="11.42578125" style="65"/>
    <col min="3329" max="3331" width="0" style="65" hidden="1" customWidth="1"/>
    <col min="3332" max="3332" width="3.28515625" style="65" customWidth="1"/>
    <col min="3333" max="3333" width="10.42578125" style="65" customWidth="1"/>
    <col min="3334" max="3334" width="67.5703125" style="65" bestFit="1" customWidth="1"/>
    <col min="3335" max="3335" width="13.28515625" style="65" customWidth="1"/>
    <col min="3336" max="3336" width="15.85546875" style="65" customWidth="1"/>
    <col min="3337" max="3337" width="3" style="65" customWidth="1"/>
    <col min="3338" max="3338" width="11.42578125" style="65"/>
    <col min="3339" max="3339" width="4.7109375" style="65" customWidth="1"/>
    <col min="3340" max="3340" width="5" style="65" customWidth="1"/>
    <col min="3341" max="3341" width="2.28515625" style="65" customWidth="1"/>
    <col min="3342" max="3342" width="26" style="65" customWidth="1"/>
    <col min="3343" max="3343" width="8" style="65" customWidth="1"/>
    <col min="3344" max="3344" width="1" style="65" customWidth="1"/>
    <col min="3345" max="3345" width="6.7109375" style="65" customWidth="1"/>
    <col min="3346" max="3346" width="1" style="65" customWidth="1"/>
    <col min="3347" max="3347" width="6.7109375" style="65" customWidth="1"/>
    <col min="3348" max="3348" width="1" style="65" customWidth="1"/>
    <col min="3349" max="3349" width="6.7109375" style="65" customWidth="1"/>
    <col min="3350" max="3350" width="1" style="65" customWidth="1"/>
    <col min="3351" max="3351" width="6.7109375" style="65" customWidth="1"/>
    <col min="3352" max="3352" width="1" style="65" customWidth="1"/>
    <col min="3353" max="3353" width="6.7109375" style="65" customWidth="1"/>
    <col min="3354" max="3354" width="1" style="65" customWidth="1"/>
    <col min="3355" max="3356" width="6.7109375" style="65" customWidth="1"/>
    <col min="3357" max="3584" width="11.42578125" style="65"/>
    <col min="3585" max="3587" width="0" style="65" hidden="1" customWidth="1"/>
    <col min="3588" max="3588" width="3.28515625" style="65" customWidth="1"/>
    <col min="3589" max="3589" width="10.42578125" style="65" customWidth="1"/>
    <col min="3590" max="3590" width="67.5703125" style="65" bestFit="1" customWidth="1"/>
    <col min="3591" max="3591" width="13.28515625" style="65" customWidth="1"/>
    <col min="3592" max="3592" width="15.85546875" style="65" customWidth="1"/>
    <col min="3593" max="3593" width="3" style="65" customWidth="1"/>
    <col min="3594" max="3594" width="11.42578125" style="65"/>
    <col min="3595" max="3595" width="4.7109375" style="65" customWidth="1"/>
    <col min="3596" max="3596" width="5" style="65" customWidth="1"/>
    <col min="3597" max="3597" width="2.28515625" style="65" customWidth="1"/>
    <col min="3598" max="3598" width="26" style="65" customWidth="1"/>
    <col min="3599" max="3599" width="8" style="65" customWidth="1"/>
    <col min="3600" max="3600" width="1" style="65" customWidth="1"/>
    <col min="3601" max="3601" width="6.7109375" style="65" customWidth="1"/>
    <col min="3602" max="3602" width="1" style="65" customWidth="1"/>
    <col min="3603" max="3603" width="6.7109375" style="65" customWidth="1"/>
    <col min="3604" max="3604" width="1" style="65" customWidth="1"/>
    <col min="3605" max="3605" width="6.7109375" style="65" customWidth="1"/>
    <col min="3606" max="3606" width="1" style="65" customWidth="1"/>
    <col min="3607" max="3607" width="6.7109375" style="65" customWidth="1"/>
    <col min="3608" max="3608" width="1" style="65" customWidth="1"/>
    <col min="3609" max="3609" width="6.7109375" style="65" customWidth="1"/>
    <col min="3610" max="3610" width="1" style="65" customWidth="1"/>
    <col min="3611" max="3612" width="6.7109375" style="65" customWidth="1"/>
    <col min="3613" max="3840" width="11.42578125" style="65"/>
    <col min="3841" max="3843" width="0" style="65" hidden="1" customWidth="1"/>
    <col min="3844" max="3844" width="3.28515625" style="65" customWidth="1"/>
    <col min="3845" max="3845" width="10.42578125" style="65" customWidth="1"/>
    <col min="3846" max="3846" width="67.5703125" style="65" bestFit="1" customWidth="1"/>
    <col min="3847" max="3847" width="13.28515625" style="65" customWidth="1"/>
    <col min="3848" max="3848" width="15.85546875" style="65" customWidth="1"/>
    <col min="3849" max="3849" width="3" style="65" customWidth="1"/>
    <col min="3850" max="3850" width="11.42578125" style="65"/>
    <col min="3851" max="3851" width="4.7109375" style="65" customWidth="1"/>
    <col min="3852" max="3852" width="5" style="65" customWidth="1"/>
    <col min="3853" max="3853" width="2.28515625" style="65" customWidth="1"/>
    <col min="3854" max="3854" width="26" style="65" customWidth="1"/>
    <col min="3855" max="3855" width="8" style="65" customWidth="1"/>
    <col min="3856" max="3856" width="1" style="65" customWidth="1"/>
    <col min="3857" max="3857" width="6.7109375" style="65" customWidth="1"/>
    <col min="3858" max="3858" width="1" style="65" customWidth="1"/>
    <col min="3859" max="3859" width="6.7109375" style="65" customWidth="1"/>
    <col min="3860" max="3860" width="1" style="65" customWidth="1"/>
    <col min="3861" max="3861" width="6.7109375" style="65" customWidth="1"/>
    <col min="3862" max="3862" width="1" style="65" customWidth="1"/>
    <col min="3863" max="3863" width="6.7109375" style="65" customWidth="1"/>
    <col min="3864" max="3864" width="1" style="65" customWidth="1"/>
    <col min="3865" max="3865" width="6.7109375" style="65" customWidth="1"/>
    <col min="3866" max="3866" width="1" style="65" customWidth="1"/>
    <col min="3867" max="3868" width="6.7109375" style="65" customWidth="1"/>
    <col min="3869" max="4096" width="11.42578125" style="65"/>
    <col min="4097" max="4099" width="0" style="65" hidden="1" customWidth="1"/>
    <col min="4100" max="4100" width="3.28515625" style="65" customWidth="1"/>
    <col min="4101" max="4101" width="10.42578125" style="65" customWidth="1"/>
    <col min="4102" max="4102" width="67.5703125" style="65" bestFit="1" customWidth="1"/>
    <col min="4103" max="4103" width="13.28515625" style="65" customWidth="1"/>
    <col min="4104" max="4104" width="15.85546875" style="65" customWidth="1"/>
    <col min="4105" max="4105" width="3" style="65" customWidth="1"/>
    <col min="4106" max="4106" width="11.42578125" style="65"/>
    <col min="4107" max="4107" width="4.7109375" style="65" customWidth="1"/>
    <col min="4108" max="4108" width="5" style="65" customWidth="1"/>
    <col min="4109" max="4109" width="2.28515625" style="65" customWidth="1"/>
    <col min="4110" max="4110" width="26" style="65" customWidth="1"/>
    <col min="4111" max="4111" width="8" style="65" customWidth="1"/>
    <col min="4112" max="4112" width="1" style="65" customWidth="1"/>
    <col min="4113" max="4113" width="6.7109375" style="65" customWidth="1"/>
    <col min="4114" max="4114" width="1" style="65" customWidth="1"/>
    <col min="4115" max="4115" width="6.7109375" style="65" customWidth="1"/>
    <col min="4116" max="4116" width="1" style="65" customWidth="1"/>
    <col min="4117" max="4117" width="6.7109375" style="65" customWidth="1"/>
    <col min="4118" max="4118" width="1" style="65" customWidth="1"/>
    <col min="4119" max="4119" width="6.7109375" style="65" customWidth="1"/>
    <col min="4120" max="4120" width="1" style="65" customWidth="1"/>
    <col min="4121" max="4121" width="6.7109375" style="65" customWidth="1"/>
    <col min="4122" max="4122" width="1" style="65" customWidth="1"/>
    <col min="4123" max="4124" width="6.7109375" style="65" customWidth="1"/>
    <col min="4125" max="4352" width="11.42578125" style="65"/>
    <col min="4353" max="4355" width="0" style="65" hidden="1" customWidth="1"/>
    <col min="4356" max="4356" width="3.28515625" style="65" customWidth="1"/>
    <col min="4357" max="4357" width="10.42578125" style="65" customWidth="1"/>
    <col min="4358" max="4358" width="67.5703125" style="65" bestFit="1" customWidth="1"/>
    <col min="4359" max="4359" width="13.28515625" style="65" customWidth="1"/>
    <col min="4360" max="4360" width="15.85546875" style="65" customWidth="1"/>
    <col min="4361" max="4361" width="3" style="65" customWidth="1"/>
    <col min="4362" max="4362" width="11.42578125" style="65"/>
    <col min="4363" max="4363" width="4.7109375" style="65" customWidth="1"/>
    <col min="4364" max="4364" width="5" style="65" customWidth="1"/>
    <col min="4365" max="4365" width="2.28515625" style="65" customWidth="1"/>
    <col min="4366" max="4366" width="26" style="65" customWidth="1"/>
    <col min="4367" max="4367" width="8" style="65" customWidth="1"/>
    <col min="4368" max="4368" width="1" style="65" customWidth="1"/>
    <col min="4369" max="4369" width="6.7109375" style="65" customWidth="1"/>
    <col min="4370" max="4370" width="1" style="65" customWidth="1"/>
    <col min="4371" max="4371" width="6.7109375" style="65" customWidth="1"/>
    <col min="4372" max="4372" width="1" style="65" customWidth="1"/>
    <col min="4373" max="4373" width="6.7109375" style="65" customWidth="1"/>
    <col min="4374" max="4374" width="1" style="65" customWidth="1"/>
    <col min="4375" max="4375" width="6.7109375" style="65" customWidth="1"/>
    <col min="4376" max="4376" width="1" style="65" customWidth="1"/>
    <col min="4377" max="4377" width="6.7109375" style="65" customWidth="1"/>
    <col min="4378" max="4378" width="1" style="65" customWidth="1"/>
    <col min="4379" max="4380" width="6.7109375" style="65" customWidth="1"/>
    <col min="4381" max="4608" width="11.42578125" style="65"/>
    <col min="4609" max="4611" width="0" style="65" hidden="1" customWidth="1"/>
    <col min="4612" max="4612" width="3.28515625" style="65" customWidth="1"/>
    <col min="4613" max="4613" width="10.42578125" style="65" customWidth="1"/>
    <col min="4614" max="4614" width="67.5703125" style="65" bestFit="1" customWidth="1"/>
    <col min="4615" max="4615" width="13.28515625" style="65" customWidth="1"/>
    <col min="4616" max="4616" width="15.85546875" style="65" customWidth="1"/>
    <col min="4617" max="4617" width="3" style="65" customWidth="1"/>
    <col min="4618" max="4618" width="11.42578125" style="65"/>
    <col min="4619" max="4619" width="4.7109375" style="65" customWidth="1"/>
    <col min="4620" max="4620" width="5" style="65" customWidth="1"/>
    <col min="4621" max="4621" width="2.28515625" style="65" customWidth="1"/>
    <col min="4622" max="4622" width="26" style="65" customWidth="1"/>
    <col min="4623" max="4623" width="8" style="65" customWidth="1"/>
    <col min="4624" max="4624" width="1" style="65" customWidth="1"/>
    <col min="4625" max="4625" width="6.7109375" style="65" customWidth="1"/>
    <col min="4626" max="4626" width="1" style="65" customWidth="1"/>
    <col min="4627" max="4627" width="6.7109375" style="65" customWidth="1"/>
    <col min="4628" max="4628" width="1" style="65" customWidth="1"/>
    <col min="4629" max="4629" width="6.7109375" style="65" customWidth="1"/>
    <col min="4630" max="4630" width="1" style="65" customWidth="1"/>
    <col min="4631" max="4631" width="6.7109375" style="65" customWidth="1"/>
    <col min="4632" max="4632" width="1" style="65" customWidth="1"/>
    <col min="4633" max="4633" width="6.7109375" style="65" customWidth="1"/>
    <col min="4634" max="4634" width="1" style="65" customWidth="1"/>
    <col min="4635" max="4636" width="6.7109375" style="65" customWidth="1"/>
    <col min="4637" max="4864" width="11.42578125" style="65"/>
    <col min="4865" max="4867" width="0" style="65" hidden="1" customWidth="1"/>
    <col min="4868" max="4868" width="3.28515625" style="65" customWidth="1"/>
    <col min="4869" max="4869" width="10.42578125" style="65" customWidth="1"/>
    <col min="4870" max="4870" width="67.5703125" style="65" bestFit="1" customWidth="1"/>
    <col min="4871" max="4871" width="13.28515625" style="65" customWidth="1"/>
    <col min="4872" max="4872" width="15.85546875" style="65" customWidth="1"/>
    <col min="4873" max="4873" width="3" style="65" customWidth="1"/>
    <col min="4874" max="4874" width="11.42578125" style="65"/>
    <col min="4875" max="4875" width="4.7109375" style="65" customWidth="1"/>
    <col min="4876" max="4876" width="5" style="65" customWidth="1"/>
    <col min="4877" max="4877" width="2.28515625" style="65" customWidth="1"/>
    <col min="4878" max="4878" width="26" style="65" customWidth="1"/>
    <col min="4879" max="4879" width="8" style="65" customWidth="1"/>
    <col min="4880" max="4880" width="1" style="65" customWidth="1"/>
    <col min="4881" max="4881" width="6.7109375" style="65" customWidth="1"/>
    <col min="4882" max="4882" width="1" style="65" customWidth="1"/>
    <col min="4883" max="4883" width="6.7109375" style="65" customWidth="1"/>
    <col min="4884" max="4884" width="1" style="65" customWidth="1"/>
    <col min="4885" max="4885" width="6.7109375" style="65" customWidth="1"/>
    <col min="4886" max="4886" width="1" style="65" customWidth="1"/>
    <col min="4887" max="4887" width="6.7109375" style="65" customWidth="1"/>
    <col min="4888" max="4888" width="1" style="65" customWidth="1"/>
    <col min="4889" max="4889" width="6.7109375" style="65" customWidth="1"/>
    <col min="4890" max="4890" width="1" style="65" customWidth="1"/>
    <col min="4891" max="4892" width="6.7109375" style="65" customWidth="1"/>
    <col min="4893" max="5120" width="11.42578125" style="65"/>
    <col min="5121" max="5123" width="0" style="65" hidden="1" customWidth="1"/>
    <col min="5124" max="5124" width="3.28515625" style="65" customWidth="1"/>
    <col min="5125" max="5125" width="10.42578125" style="65" customWidth="1"/>
    <col min="5126" max="5126" width="67.5703125" style="65" bestFit="1" customWidth="1"/>
    <col min="5127" max="5127" width="13.28515625" style="65" customWidth="1"/>
    <col min="5128" max="5128" width="15.85546875" style="65" customWidth="1"/>
    <col min="5129" max="5129" width="3" style="65" customWidth="1"/>
    <col min="5130" max="5130" width="11.42578125" style="65"/>
    <col min="5131" max="5131" width="4.7109375" style="65" customWidth="1"/>
    <col min="5132" max="5132" width="5" style="65" customWidth="1"/>
    <col min="5133" max="5133" width="2.28515625" style="65" customWidth="1"/>
    <col min="5134" max="5134" width="26" style="65" customWidth="1"/>
    <col min="5135" max="5135" width="8" style="65" customWidth="1"/>
    <col min="5136" max="5136" width="1" style="65" customWidth="1"/>
    <col min="5137" max="5137" width="6.7109375" style="65" customWidth="1"/>
    <col min="5138" max="5138" width="1" style="65" customWidth="1"/>
    <col min="5139" max="5139" width="6.7109375" style="65" customWidth="1"/>
    <col min="5140" max="5140" width="1" style="65" customWidth="1"/>
    <col min="5141" max="5141" width="6.7109375" style="65" customWidth="1"/>
    <col min="5142" max="5142" width="1" style="65" customWidth="1"/>
    <col min="5143" max="5143" width="6.7109375" style="65" customWidth="1"/>
    <col min="5144" max="5144" width="1" style="65" customWidth="1"/>
    <col min="5145" max="5145" width="6.7109375" style="65" customWidth="1"/>
    <col min="5146" max="5146" width="1" style="65" customWidth="1"/>
    <col min="5147" max="5148" width="6.7109375" style="65" customWidth="1"/>
    <col min="5149" max="5376" width="11.42578125" style="65"/>
    <col min="5377" max="5379" width="0" style="65" hidden="1" customWidth="1"/>
    <col min="5380" max="5380" width="3.28515625" style="65" customWidth="1"/>
    <col min="5381" max="5381" width="10.42578125" style="65" customWidth="1"/>
    <col min="5382" max="5382" width="67.5703125" style="65" bestFit="1" customWidth="1"/>
    <col min="5383" max="5383" width="13.28515625" style="65" customWidth="1"/>
    <col min="5384" max="5384" width="15.85546875" style="65" customWidth="1"/>
    <col min="5385" max="5385" width="3" style="65" customWidth="1"/>
    <col min="5386" max="5386" width="11.42578125" style="65"/>
    <col min="5387" max="5387" width="4.7109375" style="65" customWidth="1"/>
    <col min="5388" max="5388" width="5" style="65" customWidth="1"/>
    <col min="5389" max="5389" width="2.28515625" style="65" customWidth="1"/>
    <col min="5390" max="5390" width="26" style="65" customWidth="1"/>
    <col min="5391" max="5391" width="8" style="65" customWidth="1"/>
    <col min="5392" max="5392" width="1" style="65" customWidth="1"/>
    <col min="5393" max="5393" width="6.7109375" style="65" customWidth="1"/>
    <col min="5394" max="5394" width="1" style="65" customWidth="1"/>
    <col min="5395" max="5395" width="6.7109375" style="65" customWidth="1"/>
    <col min="5396" max="5396" width="1" style="65" customWidth="1"/>
    <col min="5397" max="5397" width="6.7109375" style="65" customWidth="1"/>
    <col min="5398" max="5398" width="1" style="65" customWidth="1"/>
    <col min="5399" max="5399" width="6.7109375" style="65" customWidth="1"/>
    <col min="5400" max="5400" width="1" style="65" customWidth="1"/>
    <col min="5401" max="5401" width="6.7109375" style="65" customWidth="1"/>
    <col min="5402" max="5402" width="1" style="65" customWidth="1"/>
    <col min="5403" max="5404" width="6.7109375" style="65" customWidth="1"/>
    <col min="5405" max="5632" width="11.42578125" style="65"/>
    <col min="5633" max="5635" width="0" style="65" hidden="1" customWidth="1"/>
    <col min="5636" max="5636" width="3.28515625" style="65" customWidth="1"/>
    <col min="5637" max="5637" width="10.42578125" style="65" customWidth="1"/>
    <col min="5638" max="5638" width="67.5703125" style="65" bestFit="1" customWidth="1"/>
    <col min="5639" max="5639" width="13.28515625" style="65" customWidth="1"/>
    <col min="5640" max="5640" width="15.85546875" style="65" customWidth="1"/>
    <col min="5641" max="5641" width="3" style="65" customWidth="1"/>
    <col min="5642" max="5642" width="11.42578125" style="65"/>
    <col min="5643" max="5643" width="4.7109375" style="65" customWidth="1"/>
    <col min="5644" max="5644" width="5" style="65" customWidth="1"/>
    <col min="5645" max="5645" width="2.28515625" style="65" customWidth="1"/>
    <col min="5646" max="5646" width="26" style="65" customWidth="1"/>
    <col min="5647" max="5647" width="8" style="65" customWidth="1"/>
    <col min="5648" max="5648" width="1" style="65" customWidth="1"/>
    <col min="5649" max="5649" width="6.7109375" style="65" customWidth="1"/>
    <col min="5650" max="5650" width="1" style="65" customWidth="1"/>
    <col min="5651" max="5651" width="6.7109375" style="65" customWidth="1"/>
    <col min="5652" max="5652" width="1" style="65" customWidth="1"/>
    <col min="5653" max="5653" width="6.7109375" style="65" customWidth="1"/>
    <col min="5654" max="5654" width="1" style="65" customWidth="1"/>
    <col min="5655" max="5655" width="6.7109375" style="65" customWidth="1"/>
    <col min="5656" max="5656" width="1" style="65" customWidth="1"/>
    <col min="5657" max="5657" width="6.7109375" style="65" customWidth="1"/>
    <col min="5658" max="5658" width="1" style="65" customWidth="1"/>
    <col min="5659" max="5660" width="6.7109375" style="65" customWidth="1"/>
    <col min="5661" max="5888" width="11.42578125" style="65"/>
    <col min="5889" max="5891" width="0" style="65" hidden="1" customWidth="1"/>
    <col min="5892" max="5892" width="3.28515625" style="65" customWidth="1"/>
    <col min="5893" max="5893" width="10.42578125" style="65" customWidth="1"/>
    <col min="5894" max="5894" width="67.5703125" style="65" bestFit="1" customWidth="1"/>
    <col min="5895" max="5895" width="13.28515625" style="65" customWidth="1"/>
    <col min="5896" max="5896" width="15.85546875" style="65" customWidth="1"/>
    <col min="5897" max="5897" width="3" style="65" customWidth="1"/>
    <col min="5898" max="5898" width="11.42578125" style="65"/>
    <col min="5899" max="5899" width="4.7109375" style="65" customWidth="1"/>
    <col min="5900" max="5900" width="5" style="65" customWidth="1"/>
    <col min="5901" max="5901" width="2.28515625" style="65" customWidth="1"/>
    <col min="5902" max="5902" width="26" style="65" customWidth="1"/>
    <col min="5903" max="5903" width="8" style="65" customWidth="1"/>
    <col min="5904" max="5904" width="1" style="65" customWidth="1"/>
    <col min="5905" max="5905" width="6.7109375" style="65" customWidth="1"/>
    <col min="5906" max="5906" width="1" style="65" customWidth="1"/>
    <col min="5907" max="5907" width="6.7109375" style="65" customWidth="1"/>
    <col min="5908" max="5908" width="1" style="65" customWidth="1"/>
    <col min="5909" max="5909" width="6.7109375" style="65" customWidth="1"/>
    <col min="5910" max="5910" width="1" style="65" customWidth="1"/>
    <col min="5911" max="5911" width="6.7109375" style="65" customWidth="1"/>
    <col min="5912" max="5912" width="1" style="65" customWidth="1"/>
    <col min="5913" max="5913" width="6.7109375" style="65" customWidth="1"/>
    <col min="5914" max="5914" width="1" style="65" customWidth="1"/>
    <col min="5915" max="5916" width="6.7109375" style="65" customWidth="1"/>
    <col min="5917" max="6144" width="11.42578125" style="65"/>
    <col min="6145" max="6147" width="0" style="65" hidden="1" customWidth="1"/>
    <col min="6148" max="6148" width="3.28515625" style="65" customWidth="1"/>
    <col min="6149" max="6149" width="10.42578125" style="65" customWidth="1"/>
    <col min="6150" max="6150" width="67.5703125" style="65" bestFit="1" customWidth="1"/>
    <col min="6151" max="6151" width="13.28515625" style="65" customWidth="1"/>
    <col min="6152" max="6152" width="15.85546875" style="65" customWidth="1"/>
    <col min="6153" max="6153" width="3" style="65" customWidth="1"/>
    <col min="6154" max="6154" width="11.42578125" style="65"/>
    <col min="6155" max="6155" width="4.7109375" style="65" customWidth="1"/>
    <col min="6156" max="6156" width="5" style="65" customWidth="1"/>
    <col min="6157" max="6157" width="2.28515625" style="65" customWidth="1"/>
    <col min="6158" max="6158" width="26" style="65" customWidth="1"/>
    <col min="6159" max="6159" width="8" style="65" customWidth="1"/>
    <col min="6160" max="6160" width="1" style="65" customWidth="1"/>
    <col min="6161" max="6161" width="6.7109375" style="65" customWidth="1"/>
    <col min="6162" max="6162" width="1" style="65" customWidth="1"/>
    <col min="6163" max="6163" width="6.7109375" style="65" customWidth="1"/>
    <col min="6164" max="6164" width="1" style="65" customWidth="1"/>
    <col min="6165" max="6165" width="6.7109375" style="65" customWidth="1"/>
    <col min="6166" max="6166" width="1" style="65" customWidth="1"/>
    <col min="6167" max="6167" width="6.7109375" style="65" customWidth="1"/>
    <col min="6168" max="6168" width="1" style="65" customWidth="1"/>
    <col min="6169" max="6169" width="6.7109375" style="65" customWidth="1"/>
    <col min="6170" max="6170" width="1" style="65" customWidth="1"/>
    <col min="6171" max="6172" width="6.7109375" style="65" customWidth="1"/>
    <col min="6173" max="6400" width="11.42578125" style="65"/>
    <col min="6401" max="6403" width="0" style="65" hidden="1" customWidth="1"/>
    <col min="6404" max="6404" width="3.28515625" style="65" customWidth="1"/>
    <col min="6405" max="6405" width="10.42578125" style="65" customWidth="1"/>
    <col min="6406" max="6406" width="67.5703125" style="65" bestFit="1" customWidth="1"/>
    <col min="6407" max="6407" width="13.28515625" style="65" customWidth="1"/>
    <col min="6408" max="6408" width="15.85546875" style="65" customWidth="1"/>
    <col min="6409" max="6409" width="3" style="65" customWidth="1"/>
    <col min="6410" max="6410" width="11.42578125" style="65"/>
    <col min="6411" max="6411" width="4.7109375" style="65" customWidth="1"/>
    <col min="6412" max="6412" width="5" style="65" customWidth="1"/>
    <col min="6413" max="6413" width="2.28515625" style="65" customWidth="1"/>
    <col min="6414" max="6414" width="26" style="65" customWidth="1"/>
    <col min="6415" max="6415" width="8" style="65" customWidth="1"/>
    <col min="6416" max="6416" width="1" style="65" customWidth="1"/>
    <col min="6417" max="6417" width="6.7109375" style="65" customWidth="1"/>
    <col min="6418" max="6418" width="1" style="65" customWidth="1"/>
    <col min="6419" max="6419" width="6.7109375" style="65" customWidth="1"/>
    <col min="6420" max="6420" width="1" style="65" customWidth="1"/>
    <col min="6421" max="6421" width="6.7109375" style="65" customWidth="1"/>
    <col min="6422" max="6422" width="1" style="65" customWidth="1"/>
    <col min="6423" max="6423" width="6.7109375" style="65" customWidth="1"/>
    <col min="6424" max="6424" width="1" style="65" customWidth="1"/>
    <col min="6425" max="6425" width="6.7109375" style="65" customWidth="1"/>
    <col min="6426" max="6426" width="1" style="65" customWidth="1"/>
    <col min="6427" max="6428" width="6.7109375" style="65" customWidth="1"/>
    <col min="6429" max="6656" width="11.42578125" style="65"/>
    <col min="6657" max="6659" width="0" style="65" hidden="1" customWidth="1"/>
    <col min="6660" max="6660" width="3.28515625" style="65" customWidth="1"/>
    <col min="6661" max="6661" width="10.42578125" style="65" customWidth="1"/>
    <col min="6662" max="6662" width="67.5703125" style="65" bestFit="1" customWidth="1"/>
    <col min="6663" max="6663" width="13.28515625" style="65" customWidth="1"/>
    <col min="6664" max="6664" width="15.85546875" style="65" customWidth="1"/>
    <col min="6665" max="6665" width="3" style="65" customWidth="1"/>
    <col min="6666" max="6666" width="11.42578125" style="65"/>
    <col min="6667" max="6667" width="4.7109375" style="65" customWidth="1"/>
    <col min="6668" max="6668" width="5" style="65" customWidth="1"/>
    <col min="6669" max="6669" width="2.28515625" style="65" customWidth="1"/>
    <col min="6670" max="6670" width="26" style="65" customWidth="1"/>
    <col min="6671" max="6671" width="8" style="65" customWidth="1"/>
    <col min="6672" max="6672" width="1" style="65" customWidth="1"/>
    <col min="6673" max="6673" width="6.7109375" style="65" customWidth="1"/>
    <col min="6674" max="6674" width="1" style="65" customWidth="1"/>
    <col min="6675" max="6675" width="6.7109375" style="65" customWidth="1"/>
    <col min="6676" max="6676" width="1" style="65" customWidth="1"/>
    <col min="6677" max="6677" width="6.7109375" style="65" customWidth="1"/>
    <col min="6678" max="6678" width="1" style="65" customWidth="1"/>
    <col min="6679" max="6679" width="6.7109375" style="65" customWidth="1"/>
    <col min="6680" max="6680" width="1" style="65" customWidth="1"/>
    <col min="6681" max="6681" width="6.7109375" style="65" customWidth="1"/>
    <col min="6682" max="6682" width="1" style="65" customWidth="1"/>
    <col min="6683" max="6684" width="6.7109375" style="65" customWidth="1"/>
    <col min="6685" max="6912" width="11.42578125" style="65"/>
    <col min="6913" max="6915" width="0" style="65" hidden="1" customWidth="1"/>
    <col min="6916" max="6916" width="3.28515625" style="65" customWidth="1"/>
    <col min="6917" max="6917" width="10.42578125" style="65" customWidth="1"/>
    <col min="6918" max="6918" width="67.5703125" style="65" bestFit="1" customWidth="1"/>
    <col min="6919" max="6919" width="13.28515625" style="65" customWidth="1"/>
    <col min="6920" max="6920" width="15.85546875" style="65" customWidth="1"/>
    <col min="6921" max="6921" width="3" style="65" customWidth="1"/>
    <col min="6922" max="6922" width="11.42578125" style="65"/>
    <col min="6923" max="6923" width="4.7109375" style="65" customWidth="1"/>
    <col min="6924" max="6924" width="5" style="65" customWidth="1"/>
    <col min="6925" max="6925" width="2.28515625" style="65" customWidth="1"/>
    <col min="6926" max="6926" width="26" style="65" customWidth="1"/>
    <col min="6927" max="6927" width="8" style="65" customWidth="1"/>
    <col min="6928" max="6928" width="1" style="65" customWidth="1"/>
    <col min="6929" max="6929" width="6.7109375" style="65" customWidth="1"/>
    <col min="6930" max="6930" width="1" style="65" customWidth="1"/>
    <col min="6931" max="6931" width="6.7109375" style="65" customWidth="1"/>
    <col min="6932" max="6932" width="1" style="65" customWidth="1"/>
    <col min="6933" max="6933" width="6.7109375" style="65" customWidth="1"/>
    <col min="6934" max="6934" width="1" style="65" customWidth="1"/>
    <col min="6935" max="6935" width="6.7109375" style="65" customWidth="1"/>
    <col min="6936" max="6936" width="1" style="65" customWidth="1"/>
    <col min="6937" max="6937" width="6.7109375" style="65" customWidth="1"/>
    <col min="6938" max="6938" width="1" style="65" customWidth="1"/>
    <col min="6939" max="6940" width="6.7109375" style="65" customWidth="1"/>
    <col min="6941" max="7168" width="11.42578125" style="65"/>
    <col min="7169" max="7171" width="0" style="65" hidden="1" customWidth="1"/>
    <col min="7172" max="7172" width="3.28515625" style="65" customWidth="1"/>
    <col min="7173" max="7173" width="10.42578125" style="65" customWidth="1"/>
    <col min="7174" max="7174" width="67.5703125" style="65" bestFit="1" customWidth="1"/>
    <col min="7175" max="7175" width="13.28515625" style="65" customWidth="1"/>
    <col min="7176" max="7176" width="15.85546875" style="65" customWidth="1"/>
    <col min="7177" max="7177" width="3" style="65" customWidth="1"/>
    <col min="7178" max="7178" width="11.42578125" style="65"/>
    <col min="7179" max="7179" width="4.7109375" style="65" customWidth="1"/>
    <col min="7180" max="7180" width="5" style="65" customWidth="1"/>
    <col min="7181" max="7181" width="2.28515625" style="65" customWidth="1"/>
    <col min="7182" max="7182" width="26" style="65" customWidth="1"/>
    <col min="7183" max="7183" width="8" style="65" customWidth="1"/>
    <col min="7184" max="7184" width="1" style="65" customWidth="1"/>
    <col min="7185" max="7185" width="6.7109375" style="65" customWidth="1"/>
    <col min="7186" max="7186" width="1" style="65" customWidth="1"/>
    <col min="7187" max="7187" width="6.7109375" style="65" customWidth="1"/>
    <col min="7188" max="7188" width="1" style="65" customWidth="1"/>
    <col min="7189" max="7189" width="6.7109375" style="65" customWidth="1"/>
    <col min="7190" max="7190" width="1" style="65" customWidth="1"/>
    <col min="7191" max="7191" width="6.7109375" style="65" customWidth="1"/>
    <col min="7192" max="7192" width="1" style="65" customWidth="1"/>
    <col min="7193" max="7193" width="6.7109375" style="65" customWidth="1"/>
    <col min="7194" max="7194" width="1" style="65" customWidth="1"/>
    <col min="7195" max="7196" width="6.7109375" style="65" customWidth="1"/>
    <col min="7197" max="7424" width="11.42578125" style="65"/>
    <col min="7425" max="7427" width="0" style="65" hidden="1" customWidth="1"/>
    <col min="7428" max="7428" width="3.28515625" style="65" customWidth="1"/>
    <col min="7429" max="7429" width="10.42578125" style="65" customWidth="1"/>
    <col min="7430" max="7430" width="67.5703125" style="65" bestFit="1" customWidth="1"/>
    <col min="7431" max="7431" width="13.28515625" style="65" customWidth="1"/>
    <col min="7432" max="7432" width="15.85546875" style="65" customWidth="1"/>
    <col min="7433" max="7433" width="3" style="65" customWidth="1"/>
    <col min="7434" max="7434" width="11.42578125" style="65"/>
    <col min="7435" max="7435" width="4.7109375" style="65" customWidth="1"/>
    <col min="7436" max="7436" width="5" style="65" customWidth="1"/>
    <col min="7437" max="7437" width="2.28515625" style="65" customWidth="1"/>
    <col min="7438" max="7438" width="26" style="65" customWidth="1"/>
    <col min="7439" max="7439" width="8" style="65" customWidth="1"/>
    <col min="7440" max="7440" width="1" style="65" customWidth="1"/>
    <col min="7441" max="7441" width="6.7109375" style="65" customWidth="1"/>
    <col min="7442" max="7442" width="1" style="65" customWidth="1"/>
    <col min="7443" max="7443" width="6.7109375" style="65" customWidth="1"/>
    <col min="7444" max="7444" width="1" style="65" customWidth="1"/>
    <col min="7445" max="7445" width="6.7109375" style="65" customWidth="1"/>
    <col min="7446" max="7446" width="1" style="65" customWidth="1"/>
    <col min="7447" max="7447" width="6.7109375" style="65" customWidth="1"/>
    <col min="7448" max="7448" width="1" style="65" customWidth="1"/>
    <col min="7449" max="7449" width="6.7109375" style="65" customWidth="1"/>
    <col min="7450" max="7450" width="1" style="65" customWidth="1"/>
    <col min="7451" max="7452" width="6.7109375" style="65" customWidth="1"/>
    <col min="7453" max="7680" width="11.42578125" style="65"/>
    <col min="7681" max="7683" width="0" style="65" hidden="1" customWidth="1"/>
    <col min="7684" max="7684" width="3.28515625" style="65" customWidth="1"/>
    <col min="7685" max="7685" width="10.42578125" style="65" customWidth="1"/>
    <col min="7686" max="7686" width="67.5703125" style="65" bestFit="1" customWidth="1"/>
    <col min="7687" max="7687" width="13.28515625" style="65" customWidth="1"/>
    <col min="7688" max="7688" width="15.85546875" style="65" customWidth="1"/>
    <col min="7689" max="7689" width="3" style="65" customWidth="1"/>
    <col min="7690" max="7690" width="11.42578125" style="65"/>
    <col min="7691" max="7691" width="4.7109375" style="65" customWidth="1"/>
    <col min="7692" max="7692" width="5" style="65" customWidth="1"/>
    <col min="7693" max="7693" width="2.28515625" style="65" customWidth="1"/>
    <col min="7694" max="7694" width="26" style="65" customWidth="1"/>
    <col min="7695" max="7695" width="8" style="65" customWidth="1"/>
    <col min="7696" max="7696" width="1" style="65" customWidth="1"/>
    <col min="7697" max="7697" width="6.7109375" style="65" customWidth="1"/>
    <col min="7698" max="7698" width="1" style="65" customWidth="1"/>
    <col min="7699" max="7699" width="6.7109375" style="65" customWidth="1"/>
    <col min="7700" max="7700" width="1" style="65" customWidth="1"/>
    <col min="7701" max="7701" width="6.7109375" style="65" customWidth="1"/>
    <col min="7702" max="7702" width="1" style="65" customWidth="1"/>
    <col min="7703" max="7703" width="6.7109375" style="65" customWidth="1"/>
    <col min="7704" max="7704" width="1" style="65" customWidth="1"/>
    <col min="7705" max="7705" width="6.7109375" style="65" customWidth="1"/>
    <col min="7706" max="7706" width="1" style="65" customWidth="1"/>
    <col min="7707" max="7708" width="6.7109375" style="65" customWidth="1"/>
    <col min="7709" max="7936" width="11.42578125" style="65"/>
    <col min="7937" max="7939" width="0" style="65" hidden="1" customWidth="1"/>
    <col min="7940" max="7940" width="3.28515625" style="65" customWidth="1"/>
    <col min="7941" max="7941" width="10.42578125" style="65" customWidth="1"/>
    <col min="7942" max="7942" width="67.5703125" style="65" bestFit="1" customWidth="1"/>
    <col min="7943" max="7943" width="13.28515625" style="65" customWidth="1"/>
    <col min="7944" max="7944" width="15.85546875" style="65" customWidth="1"/>
    <col min="7945" max="7945" width="3" style="65" customWidth="1"/>
    <col min="7946" max="7946" width="11.42578125" style="65"/>
    <col min="7947" max="7947" width="4.7109375" style="65" customWidth="1"/>
    <col min="7948" max="7948" width="5" style="65" customWidth="1"/>
    <col min="7949" max="7949" width="2.28515625" style="65" customWidth="1"/>
    <col min="7950" max="7950" width="26" style="65" customWidth="1"/>
    <col min="7951" max="7951" width="8" style="65" customWidth="1"/>
    <col min="7952" max="7952" width="1" style="65" customWidth="1"/>
    <col min="7953" max="7953" width="6.7109375" style="65" customWidth="1"/>
    <col min="7954" max="7954" width="1" style="65" customWidth="1"/>
    <col min="7955" max="7955" width="6.7109375" style="65" customWidth="1"/>
    <col min="7956" max="7956" width="1" style="65" customWidth="1"/>
    <col min="7957" max="7957" width="6.7109375" style="65" customWidth="1"/>
    <col min="7958" max="7958" width="1" style="65" customWidth="1"/>
    <col min="7959" max="7959" width="6.7109375" style="65" customWidth="1"/>
    <col min="7960" max="7960" width="1" style="65" customWidth="1"/>
    <col min="7961" max="7961" width="6.7109375" style="65" customWidth="1"/>
    <col min="7962" max="7962" width="1" style="65" customWidth="1"/>
    <col min="7963" max="7964" width="6.7109375" style="65" customWidth="1"/>
    <col min="7965" max="8192" width="11.42578125" style="65"/>
    <col min="8193" max="8195" width="0" style="65" hidden="1" customWidth="1"/>
    <col min="8196" max="8196" width="3.28515625" style="65" customWidth="1"/>
    <col min="8197" max="8197" width="10.42578125" style="65" customWidth="1"/>
    <col min="8198" max="8198" width="67.5703125" style="65" bestFit="1" customWidth="1"/>
    <col min="8199" max="8199" width="13.28515625" style="65" customWidth="1"/>
    <col min="8200" max="8200" width="15.85546875" style="65" customWidth="1"/>
    <col min="8201" max="8201" width="3" style="65" customWidth="1"/>
    <col min="8202" max="8202" width="11.42578125" style="65"/>
    <col min="8203" max="8203" width="4.7109375" style="65" customWidth="1"/>
    <col min="8204" max="8204" width="5" style="65" customWidth="1"/>
    <col min="8205" max="8205" width="2.28515625" style="65" customWidth="1"/>
    <col min="8206" max="8206" width="26" style="65" customWidth="1"/>
    <col min="8207" max="8207" width="8" style="65" customWidth="1"/>
    <col min="8208" max="8208" width="1" style="65" customWidth="1"/>
    <col min="8209" max="8209" width="6.7109375" style="65" customWidth="1"/>
    <col min="8210" max="8210" width="1" style="65" customWidth="1"/>
    <col min="8211" max="8211" width="6.7109375" style="65" customWidth="1"/>
    <col min="8212" max="8212" width="1" style="65" customWidth="1"/>
    <col min="8213" max="8213" width="6.7109375" style="65" customWidth="1"/>
    <col min="8214" max="8214" width="1" style="65" customWidth="1"/>
    <col min="8215" max="8215" width="6.7109375" style="65" customWidth="1"/>
    <col min="8216" max="8216" width="1" style="65" customWidth="1"/>
    <col min="8217" max="8217" width="6.7109375" style="65" customWidth="1"/>
    <col min="8218" max="8218" width="1" style="65" customWidth="1"/>
    <col min="8219" max="8220" width="6.7109375" style="65" customWidth="1"/>
    <col min="8221" max="8448" width="11.42578125" style="65"/>
    <col min="8449" max="8451" width="0" style="65" hidden="1" customWidth="1"/>
    <col min="8452" max="8452" width="3.28515625" style="65" customWidth="1"/>
    <col min="8453" max="8453" width="10.42578125" style="65" customWidth="1"/>
    <col min="8454" max="8454" width="67.5703125" style="65" bestFit="1" customWidth="1"/>
    <col min="8455" max="8455" width="13.28515625" style="65" customWidth="1"/>
    <col min="8456" max="8456" width="15.85546875" style="65" customWidth="1"/>
    <col min="8457" max="8457" width="3" style="65" customWidth="1"/>
    <col min="8458" max="8458" width="11.42578125" style="65"/>
    <col min="8459" max="8459" width="4.7109375" style="65" customWidth="1"/>
    <col min="8460" max="8460" width="5" style="65" customWidth="1"/>
    <col min="8461" max="8461" width="2.28515625" style="65" customWidth="1"/>
    <col min="8462" max="8462" width="26" style="65" customWidth="1"/>
    <col min="8463" max="8463" width="8" style="65" customWidth="1"/>
    <col min="8464" max="8464" width="1" style="65" customWidth="1"/>
    <col min="8465" max="8465" width="6.7109375" style="65" customWidth="1"/>
    <col min="8466" max="8466" width="1" style="65" customWidth="1"/>
    <col min="8467" max="8467" width="6.7109375" style="65" customWidth="1"/>
    <col min="8468" max="8468" width="1" style="65" customWidth="1"/>
    <col min="8469" max="8469" width="6.7109375" style="65" customWidth="1"/>
    <col min="8470" max="8470" width="1" style="65" customWidth="1"/>
    <col min="8471" max="8471" width="6.7109375" style="65" customWidth="1"/>
    <col min="8472" max="8472" width="1" style="65" customWidth="1"/>
    <col min="8473" max="8473" width="6.7109375" style="65" customWidth="1"/>
    <col min="8474" max="8474" width="1" style="65" customWidth="1"/>
    <col min="8475" max="8476" width="6.7109375" style="65" customWidth="1"/>
    <col min="8477" max="8704" width="11.42578125" style="65"/>
    <col min="8705" max="8707" width="0" style="65" hidden="1" customWidth="1"/>
    <col min="8708" max="8708" width="3.28515625" style="65" customWidth="1"/>
    <col min="8709" max="8709" width="10.42578125" style="65" customWidth="1"/>
    <col min="8710" max="8710" width="67.5703125" style="65" bestFit="1" customWidth="1"/>
    <col min="8711" max="8711" width="13.28515625" style="65" customWidth="1"/>
    <col min="8712" max="8712" width="15.85546875" style="65" customWidth="1"/>
    <col min="8713" max="8713" width="3" style="65" customWidth="1"/>
    <col min="8714" max="8714" width="11.42578125" style="65"/>
    <col min="8715" max="8715" width="4.7109375" style="65" customWidth="1"/>
    <col min="8716" max="8716" width="5" style="65" customWidth="1"/>
    <col min="8717" max="8717" width="2.28515625" style="65" customWidth="1"/>
    <col min="8718" max="8718" width="26" style="65" customWidth="1"/>
    <col min="8719" max="8719" width="8" style="65" customWidth="1"/>
    <col min="8720" max="8720" width="1" style="65" customWidth="1"/>
    <col min="8721" max="8721" width="6.7109375" style="65" customWidth="1"/>
    <col min="8722" max="8722" width="1" style="65" customWidth="1"/>
    <col min="8723" max="8723" width="6.7109375" style="65" customWidth="1"/>
    <col min="8724" max="8724" width="1" style="65" customWidth="1"/>
    <col min="8725" max="8725" width="6.7109375" style="65" customWidth="1"/>
    <col min="8726" max="8726" width="1" style="65" customWidth="1"/>
    <col min="8727" max="8727" width="6.7109375" style="65" customWidth="1"/>
    <col min="8728" max="8728" width="1" style="65" customWidth="1"/>
    <col min="8729" max="8729" width="6.7109375" style="65" customWidth="1"/>
    <col min="8730" max="8730" width="1" style="65" customWidth="1"/>
    <col min="8731" max="8732" width="6.7109375" style="65" customWidth="1"/>
    <col min="8733" max="8960" width="11.42578125" style="65"/>
    <col min="8961" max="8963" width="0" style="65" hidden="1" customWidth="1"/>
    <col min="8964" max="8964" width="3.28515625" style="65" customWidth="1"/>
    <col min="8965" max="8965" width="10.42578125" style="65" customWidth="1"/>
    <col min="8966" max="8966" width="67.5703125" style="65" bestFit="1" customWidth="1"/>
    <col min="8967" max="8967" width="13.28515625" style="65" customWidth="1"/>
    <col min="8968" max="8968" width="15.85546875" style="65" customWidth="1"/>
    <col min="8969" max="8969" width="3" style="65" customWidth="1"/>
    <col min="8970" max="8970" width="11.42578125" style="65"/>
    <col min="8971" max="8971" width="4.7109375" style="65" customWidth="1"/>
    <col min="8972" max="8972" width="5" style="65" customWidth="1"/>
    <col min="8973" max="8973" width="2.28515625" style="65" customWidth="1"/>
    <col min="8974" max="8974" width="26" style="65" customWidth="1"/>
    <col min="8975" max="8975" width="8" style="65" customWidth="1"/>
    <col min="8976" max="8976" width="1" style="65" customWidth="1"/>
    <col min="8977" max="8977" width="6.7109375" style="65" customWidth="1"/>
    <col min="8978" max="8978" width="1" style="65" customWidth="1"/>
    <col min="8979" max="8979" width="6.7109375" style="65" customWidth="1"/>
    <col min="8980" max="8980" width="1" style="65" customWidth="1"/>
    <col min="8981" max="8981" width="6.7109375" style="65" customWidth="1"/>
    <col min="8982" max="8982" width="1" style="65" customWidth="1"/>
    <col min="8983" max="8983" width="6.7109375" style="65" customWidth="1"/>
    <col min="8984" max="8984" width="1" style="65" customWidth="1"/>
    <col min="8985" max="8985" width="6.7109375" style="65" customWidth="1"/>
    <col min="8986" max="8986" width="1" style="65" customWidth="1"/>
    <col min="8987" max="8988" width="6.7109375" style="65" customWidth="1"/>
    <col min="8989" max="9216" width="11.42578125" style="65"/>
    <col min="9217" max="9219" width="0" style="65" hidden="1" customWidth="1"/>
    <col min="9220" max="9220" width="3.28515625" style="65" customWidth="1"/>
    <col min="9221" max="9221" width="10.42578125" style="65" customWidth="1"/>
    <col min="9222" max="9222" width="67.5703125" style="65" bestFit="1" customWidth="1"/>
    <col min="9223" max="9223" width="13.28515625" style="65" customWidth="1"/>
    <col min="9224" max="9224" width="15.85546875" style="65" customWidth="1"/>
    <col min="9225" max="9225" width="3" style="65" customWidth="1"/>
    <col min="9226" max="9226" width="11.42578125" style="65"/>
    <col min="9227" max="9227" width="4.7109375" style="65" customWidth="1"/>
    <col min="9228" max="9228" width="5" style="65" customWidth="1"/>
    <col min="9229" max="9229" width="2.28515625" style="65" customWidth="1"/>
    <col min="9230" max="9230" width="26" style="65" customWidth="1"/>
    <col min="9231" max="9231" width="8" style="65" customWidth="1"/>
    <col min="9232" max="9232" width="1" style="65" customWidth="1"/>
    <col min="9233" max="9233" width="6.7109375" style="65" customWidth="1"/>
    <col min="9234" max="9234" width="1" style="65" customWidth="1"/>
    <col min="9235" max="9235" width="6.7109375" style="65" customWidth="1"/>
    <col min="9236" max="9236" width="1" style="65" customWidth="1"/>
    <col min="9237" max="9237" width="6.7109375" style="65" customWidth="1"/>
    <col min="9238" max="9238" width="1" style="65" customWidth="1"/>
    <col min="9239" max="9239" width="6.7109375" style="65" customWidth="1"/>
    <col min="9240" max="9240" width="1" style="65" customWidth="1"/>
    <col min="9241" max="9241" width="6.7109375" style="65" customWidth="1"/>
    <col min="9242" max="9242" width="1" style="65" customWidth="1"/>
    <col min="9243" max="9244" width="6.7109375" style="65" customWidth="1"/>
    <col min="9245" max="9472" width="11.42578125" style="65"/>
    <col min="9473" max="9475" width="0" style="65" hidden="1" customWidth="1"/>
    <col min="9476" max="9476" width="3.28515625" style="65" customWidth="1"/>
    <col min="9477" max="9477" width="10.42578125" style="65" customWidth="1"/>
    <col min="9478" max="9478" width="67.5703125" style="65" bestFit="1" customWidth="1"/>
    <col min="9479" max="9479" width="13.28515625" style="65" customWidth="1"/>
    <col min="9480" max="9480" width="15.85546875" style="65" customWidth="1"/>
    <col min="9481" max="9481" width="3" style="65" customWidth="1"/>
    <col min="9482" max="9482" width="11.42578125" style="65"/>
    <col min="9483" max="9483" width="4.7109375" style="65" customWidth="1"/>
    <col min="9484" max="9484" width="5" style="65" customWidth="1"/>
    <col min="9485" max="9485" width="2.28515625" style="65" customWidth="1"/>
    <col min="9486" max="9486" width="26" style="65" customWidth="1"/>
    <col min="9487" max="9487" width="8" style="65" customWidth="1"/>
    <col min="9488" max="9488" width="1" style="65" customWidth="1"/>
    <col min="9489" max="9489" width="6.7109375" style="65" customWidth="1"/>
    <col min="9490" max="9490" width="1" style="65" customWidth="1"/>
    <col min="9491" max="9491" width="6.7109375" style="65" customWidth="1"/>
    <col min="9492" max="9492" width="1" style="65" customWidth="1"/>
    <col min="9493" max="9493" width="6.7109375" style="65" customWidth="1"/>
    <col min="9494" max="9494" width="1" style="65" customWidth="1"/>
    <col min="9495" max="9495" width="6.7109375" style="65" customWidth="1"/>
    <col min="9496" max="9496" width="1" style="65" customWidth="1"/>
    <col min="9497" max="9497" width="6.7109375" style="65" customWidth="1"/>
    <col min="9498" max="9498" width="1" style="65" customWidth="1"/>
    <col min="9499" max="9500" width="6.7109375" style="65" customWidth="1"/>
    <col min="9501" max="9728" width="11.42578125" style="65"/>
    <col min="9729" max="9731" width="0" style="65" hidden="1" customWidth="1"/>
    <col min="9732" max="9732" width="3.28515625" style="65" customWidth="1"/>
    <col min="9733" max="9733" width="10.42578125" style="65" customWidth="1"/>
    <col min="9734" max="9734" width="67.5703125" style="65" bestFit="1" customWidth="1"/>
    <col min="9735" max="9735" width="13.28515625" style="65" customWidth="1"/>
    <col min="9736" max="9736" width="15.85546875" style="65" customWidth="1"/>
    <col min="9737" max="9737" width="3" style="65" customWidth="1"/>
    <col min="9738" max="9738" width="11.42578125" style="65"/>
    <col min="9739" max="9739" width="4.7109375" style="65" customWidth="1"/>
    <col min="9740" max="9740" width="5" style="65" customWidth="1"/>
    <col min="9741" max="9741" width="2.28515625" style="65" customWidth="1"/>
    <col min="9742" max="9742" width="26" style="65" customWidth="1"/>
    <col min="9743" max="9743" width="8" style="65" customWidth="1"/>
    <col min="9744" max="9744" width="1" style="65" customWidth="1"/>
    <col min="9745" max="9745" width="6.7109375" style="65" customWidth="1"/>
    <col min="9746" max="9746" width="1" style="65" customWidth="1"/>
    <col min="9747" max="9747" width="6.7109375" style="65" customWidth="1"/>
    <col min="9748" max="9748" width="1" style="65" customWidth="1"/>
    <col min="9749" max="9749" width="6.7109375" style="65" customWidth="1"/>
    <col min="9750" max="9750" width="1" style="65" customWidth="1"/>
    <col min="9751" max="9751" width="6.7109375" style="65" customWidth="1"/>
    <col min="9752" max="9752" width="1" style="65" customWidth="1"/>
    <col min="9753" max="9753" width="6.7109375" style="65" customWidth="1"/>
    <col min="9754" max="9754" width="1" style="65" customWidth="1"/>
    <col min="9755" max="9756" width="6.7109375" style="65" customWidth="1"/>
    <col min="9757" max="9984" width="11.42578125" style="65"/>
    <col min="9985" max="9987" width="0" style="65" hidden="1" customWidth="1"/>
    <col min="9988" max="9988" width="3.28515625" style="65" customWidth="1"/>
    <col min="9989" max="9989" width="10.42578125" style="65" customWidth="1"/>
    <col min="9990" max="9990" width="67.5703125" style="65" bestFit="1" customWidth="1"/>
    <col min="9991" max="9991" width="13.28515625" style="65" customWidth="1"/>
    <col min="9992" max="9992" width="15.85546875" style="65" customWidth="1"/>
    <col min="9993" max="9993" width="3" style="65" customWidth="1"/>
    <col min="9994" max="9994" width="11.42578125" style="65"/>
    <col min="9995" max="9995" width="4.7109375" style="65" customWidth="1"/>
    <col min="9996" max="9996" width="5" style="65" customWidth="1"/>
    <col min="9997" max="9997" width="2.28515625" style="65" customWidth="1"/>
    <col min="9998" max="9998" width="26" style="65" customWidth="1"/>
    <col min="9999" max="9999" width="8" style="65" customWidth="1"/>
    <col min="10000" max="10000" width="1" style="65" customWidth="1"/>
    <col min="10001" max="10001" width="6.7109375" style="65" customWidth="1"/>
    <col min="10002" max="10002" width="1" style="65" customWidth="1"/>
    <col min="10003" max="10003" width="6.7109375" style="65" customWidth="1"/>
    <col min="10004" max="10004" width="1" style="65" customWidth="1"/>
    <col min="10005" max="10005" width="6.7109375" style="65" customWidth="1"/>
    <col min="10006" max="10006" width="1" style="65" customWidth="1"/>
    <col min="10007" max="10007" width="6.7109375" style="65" customWidth="1"/>
    <col min="10008" max="10008" width="1" style="65" customWidth="1"/>
    <col min="10009" max="10009" width="6.7109375" style="65" customWidth="1"/>
    <col min="10010" max="10010" width="1" style="65" customWidth="1"/>
    <col min="10011" max="10012" width="6.7109375" style="65" customWidth="1"/>
    <col min="10013" max="10240" width="11.42578125" style="65"/>
    <col min="10241" max="10243" width="0" style="65" hidden="1" customWidth="1"/>
    <col min="10244" max="10244" width="3.28515625" style="65" customWidth="1"/>
    <col min="10245" max="10245" width="10.42578125" style="65" customWidth="1"/>
    <col min="10246" max="10246" width="67.5703125" style="65" bestFit="1" customWidth="1"/>
    <col min="10247" max="10247" width="13.28515625" style="65" customWidth="1"/>
    <col min="10248" max="10248" width="15.85546875" style="65" customWidth="1"/>
    <col min="10249" max="10249" width="3" style="65" customWidth="1"/>
    <col min="10250" max="10250" width="11.42578125" style="65"/>
    <col min="10251" max="10251" width="4.7109375" style="65" customWidth="1"/>
    <col min="10252" max="10252" width="5" style="65" customWidth="1"/>
    <col min="10253" max="10253" width="2.28515625" style="65" customWidth="1"/>
    <col min="10254" max="10254" width="26" style="65" customWidth="1"/>
    <col min="10255" max="10255" width="8" style="65" customWidth="1"/>
    <col min="10256" max="10256" width="1" style="65" customWidth="1"/>
    <col min="10257" max="10257" width="6.7109375" style="65" customWidth="1"/>
    <col min="10258" max="10258" width="1" style="65" customWidth="1"/>
    <col min="10259" max="10259" width="6.7109375" style="65" customWidth="1"/>
    <col min="10260" max="10260" width="1" style="65" customWidth="1"/>
    <col min="10261" max="10261" width="6.7109375" style="65" customWidth="1"/>
    <col min="10262" max="10262" width="1" style="65" customWidth="1"/>
    <col min="10263" max="10263" width="6.7109375" style="65" customWidth="1"/>
    <col min="10264" max="10264" width="1" style="65" customWidth="1"/>
    <col min="10265" max="10265" width="6.7109375" style="65" customWidth="1"/>
    <col min="10266" max="10266" width="1" style="65" customWidth="1"/>
    <col min="10267" max="10268" width="6.7109375" style="65" customWidth="1"/>
    <col min="10269" max="10496" width="11.42578125" style="65"/>
    <col min="10497" max="10499" width="0" style="65" hidden="1" customWidth="1"/>
    <col min="10500" max="10500" width="3.28515625" style="65" customWidth="1"/>
    <col min="10501" max="10501" width="10.42578125" style="65" customWidth="1"/>
    <col min="10502" max="10502" width="67.5703125" style="65" bestFit="1" customWidth="1"/>
    <col min="10503" max="10503" width="13.28515625" style="65" customWidth="1"/>
    <col min="10504" max="10504" width="15.85546875" style="65" customWidth="1"/>
    <col min="10505" max="10505" width="3" style="65" customWidth="1"/>
    <col min="10506" max="10506" width="11.42578125" style="65"/>
    <col min="10507" max="10507" width="4.7109375" style="65" customWidth="1"/>
    <col min="10508" max="10508" width="5" style="65" customWidth="1"/>
    <col min="10509" max="10509" width="2.28515625" style="65" customWidth="1"/>
    <col min="10510" max="10510" width="26" style="65" customWidth="1"/>
    <col min="10511" max="10511" width="8" style="65" customWidth="1"/>
    <col min="10512" max="10512" width="1" style="65" customWidth="1"/>
    <col min="10513" max="10513" width="6.7109375" style="65" customWidth="1"/>
    <col min="10514" max="10514" width="1" style="65" customWidth="1"/>
    <col min="10515" max="10515" width="6.7109375" style="65" customWidth="1"/>
    <col min="10516" max="10516" width="1" style="65" customWidth="1"/>
    <col min="10517" max="10517" width="6.7109375" style="65" customWidth="1"/>
    <col min="10518" max="10518" width="1" style="65" customWidth="1"/>
    <col min="10519" max="10519" width="6.7109375" style="65" customWidth="1"/>
    <col min="10520" max="10520" width="1" style="65" customWidth="1"/>
    <col min="10521" max="10521" width="6.7109375" style="65" customWidth="1"/>
    <col min="10522" max="10522" width="1" style="65" customWidth="1"/>
    <col min="10523" max="10524" width="6.7109375" style="65" customWidth="1"/>
    <col min="10525" max="10752" width="11.42578125" style="65"/>
    <col min="10753" max="10755" width="0" style="65" hidden="1" customWidth="1"/>
    <col min="10756" max="10756" width="3.28515625" style="65" customWidth="1"/>
    <col min="10757" max="10757" width="10.42578125" style="65" customWidth="1"/>
    <col min="10758" max="10758" width="67.5703125" style="65" bestFit="1" customWidth="1"/>
    <col min="10759" max="10759" width="13.28515625" style="65" customWidth="1"/>
    <col min="10760" max="10760" width="15.85546875" style="65" customWidth="1"/>
    <col min="10761" max="10761" width="3" style="65" customWidth="1"/>
    <col min="10762" max="10762" width="11.42578125" style="65"/>
    <col min="10763" max="10763" width="4.7109375" style="65" customWidth="1"/>
    <col min="10764" max="10764" width="5" style="65" customWidth="1"/>
    <col min="10765" max="10765" width="2.28515625" style="65" customWidth="1"/>
    <col min="10766" max="10766" width="26" style="65" customWidth="1"/>
    <col min="10767" max="10767" width="8" style="65" customWidth="1"/>
    <col min="10768" max="10768" width="1" style="65" customWidth="1"/>
    <col min="10769" max="10769" width="6.7109375" style="65" customWidth="1"/>
    <col min="10770" max="10770" width="1" style="65" customWidth="1"/>
    <col min="10771" max="10771" width="6.7109375" style="65" customWidth="1"/>
    <col min="10772" max="10772" width="1" style="65" customWidth="1"/>
    <col min="10773" max="10773" width="6.7109375" style="65" customWidth="1"/>
    <col min="10774" max="10774" width="1" style="65" customWidth="1"/>
    <col min="10775" max="10775" width="6.7109375" style="65" customWidth="1"/>
    <col min="10776" max="10776" width="1" style="65" customWidth="1"/>
    <col min="10777" max="10777" width="6.7109375" style="65" customWidth="1"/>
    <col min="10778" max="10778" width="1" style="65" customWidth="1"/>
    <col min="10779" max="10780" width="6.7109375" style="65" customWidth="1"/>
    <col min="10781" max="11008" width="11.42578125" style="65"/>
    <col min="11009" max="11011" width="0" style="65" hidden="1" customWidth="1"/>
    <col min="11012" max="11012" width="3.28515625" style="65" customWidth="1"/>
    <col min="11013" max="11013" width="10.42578125" style="65" customWidth="1"/>
    <col min="11014" max="11014" width="67.5703125" style="65" bestFit="1" customWidth="1"/>
    <col min="11015" max="11015" width="13.28515625" style="65" customWidth="1"/>
    <col min="11016" max="11016" width="15.85546875" style="65" customWidth="1"/>
    <col min="11017" max="11017" width="3" style="65" customWidth="1"/>
    <col min="11018" max="11018" width="11.42578125" style="65"/>
    <col min="11019" max="11019" width="4.7109375" style="65" customWidth="1"/>
    <col min="11020" max="11020" width="5" style="65" customWidth="1"/>
    <col min="11021" max="11021" width="2.28515625" style="65" customWidth="1"/>
    <col min="11022" max="11022" width="26" style="65" customWidth="1"/>
    <col min="11023" max="11023" width="8" style="65" customWidth="1"/>
    <col min="11024" max="11024" width="1" style="65" customWidth="1"/>
    <col min="11025" max="11025" width="6.7109375" style="65" customWidth="1"/>
    <col min="11026" max="11026" width="1" style="65" customWidth="1"/>
    <col min="11027" max="11027" width="6.7109375" style="65" customWidth="1"/>
    <col min="11028" max="11028" width="1" style="65" customWidth="1"/>
    <col min="11029" max="11029" width="6.7109375" style="65" customWidth="1"/>
    <col min="11030" max="11030" width="1" style="65" customWidth="1"/>
    <col min="11031" max="11031" width="6.7109375" style="65" customWidth="1"/>
    <col min="11032" max="11032" width="1" style="65" customWidth="1"/>
    <col min="11033" max="11033" width="6.7109375" style="65" customWidth="1"/>
    <col min="11034" max="11034" width="1" style="65" customWidth="1"/>
    <col min="11035" max="11036" width="6.7109375" style="65" customWidth="1"/>
    <col min="11037" max="11264" width="11.42578125" style="65"/>
    <col min="11265" max="11267" width="0" style="65" hidden="1" customWidth="1"/>
    <col min="11268" max="11268" width="3.28515625" style="65" customWidth="1"/>
    <col min="11269" max="11269" width="10.42578125" style="65" customWidth="1"/>
    <col min="11270" max="11270" width="67.5703125" style="65" bestFit="1" customWidth="1"/>
    <col min="11271" max="11271" width="13.28515625" style="65" customWidth="1"/>
    <col min="11272" max="11272" width="15.85546875" style="65" customWidth="1"/>
    <col min="11273" max="11273" width="3" style="65" customWidth="1"/>
    <col min="11274" max="11274" width="11.42578125" style="65"/>
    <col min="11275" max="11275" width="4.7109375" style="65" customWidth="1"/>
    <col min="11276" max="11276" width="5" style="65" customWidth="1"/>
    <col min="11277" max="11277" width="2.28515625" style="65" customWidth="1"/>
    <col min="11278" max="11278" width="26" style="65" customWidth="1"/>
    <col min="11279" max="11279" width="8" style="65" customWidth="1"/>
    <col min="11280" max="11280" width="1" style="65" customWidth="1"/>
    <col min="11281" max="11281" width="6.7109375" style="65" customWidth="1"/>
    <col min="11282" max="11282" width="1" style="65" customWidth="1"/>
    <col min="11283" max="11283" width="6.7109375" style="65" customWidth="1"/>
    <col min="11284" max="11284" width="1" style="65" customWidth="1"/>
    <col min="11285" max="11285" width="6.7109375" style="65" customWidth="1"/>
    <col min="11286" max="11286" width="1" style="65" customWidth="1"/>
    <col min="11287" max="11287" width="6.7109375" style="65" customWidth="1"/>
    <col min="11288" max="11288" width="1" style="65" customWidth="1"/>
    <col min="11289" max="11289" width="6.7109375" style="65" customWidth="1"/>
    <col min="11290" max="11290" width="1" style="65" customWidth="1"/>
    <col min="11291" max="11292" width="6.7109375" style="65" customWidth="1"/>
    <col min="11293" max="11520" width="11.42578125" style="65"/>
    <col min="11521" max="11523" width="0" style="65" hidden="1" customWidth="1"/>
    <col min="11524" max="11524" width="3.28515625" style="65" customWidth="1"/>
    <col min="11525" max="11525" width="10.42578125" style="65" customWidth="1"/>
    <col min="11526" max="11526" width="67.5703125" style="65" bestFit="1" customWidth="1"/>
    <col min="11527" max="11527" width="13.28515625" style="65" customWidth="1"/>
    <col min="11528" max="11528" width="15.85546875" style="65" customWidth="1"/>
    <col min="11529" max="11529" width="3" style="65" customWidth="1"/>
    <col min="11530" max="11530" width="11.42578125" style="65"/>
    <col min="11531" max="11531" width="4.7109375" style="65" customWidth="1"/>
    <col min="11532" max="11532" width="5" style="65" customWidth="1"/>
    <col min="11533" max="11533" width="2.28515625" style="65" customWidth="1"/>
    <col min="11534" max="11534" width="26" style="65" customWidth="1"/>
    <col min="11535" max="11535" width="8" style="65" customWidth="1"/>
    <col min="11536" max="11536" width="1" style="65" customWidth="1"/>
    <col min="11537" max="11537" width="6.7109375" style="65" customWidth="1"/>
    <col min="11538" max="11538" width="1" style="65" customWidth="1"/>
    <col min="11539" max="11539" width="6.7109375" style="65" customWidth="1"/>
    <col min="11540" max="11540" width="1" style="65" customWidth="1"/>
    <col min="11541" max="11541" width="6.7109375" style="65" customWidth="1"/>
    <col min="11542" max="11542" width="1" style="65" customWidth="1"/>
    <col min="11543" max="11543" width="6.7109375" style="65" customWidth="1"/>
    <col min="11544" max="11544" width="1" style="65" customWidth="1"/>
    <col min="11545" max="11545" width="6.7109375" style="65" customWidth="1"/>
    <col min="11546" max="11546" width="1" style="65" customWidth="1"/>
    <col min="11547" max="11548" width="6.7109375" style="65" customWidth="1"/>
    <col min="11549" max="11776" width="11.42578125" style="65"/>
    <col min="11777" max="11779" width="0" style="65" hidden="1" customWidth="1"/>
    <col min="11780" max="11780" width="3.28515625" style="65" customWidth="1"/>
    <col min="11781" max="11781" width="10.42578125" style="65" customWidth="1"/>
    <col min="11782" max="11782" width="67.5703125" style="65" bestFit="1" customWidth="1"/>
    <col min="11783" max="11783" width="13.28515625" style="65" customWidth="1"/>
    <col min="11784" max="11784" width="15.85546875" style="65" customWidth="1"/>
    <col min="11785" max="11785" width="3" style="65" customWidth="1"/>
    <col min="11786" max="11786" width="11.42578125" style="65"/>
    <col min="11787" max="11787" width="4.7109375" style="65" customWidth="1"/>
    <col min="11788" max="11788" width="5" style="65" customWidth="1"/>
    <col min="11789" max="11789" width="2.28515625" style="65" customWidth="1"/>
    <col min="11790" max="11790" width="26" style="65" customWidth="1"/>
    <col min="11791" max="11791" width="8" style="65" customWidth="1"/>
    <col min="11792" max="11792" width="1" style="65" customWidth="1"/>
    <col min="11793" max="11793" width="6.7109375" style="65" customWidth="1"/>
    <col min="11794" max="11794" width="1" style="65" customWidth="1"/>
    <col min="11795" max="11795" width="6.7109375" style="65" customWidth="1"/>
    <col min="11796" max="11796" width="1" style="65" customWidth="1"/>
    <col min="11797" max="11797" width="6.7109375" style="65" customWidth="1"/>
    <col min="11798" max="11798" width="1" style="65" customWidth="1"/>
    <col min="11799" max="11799" width="6.7109375" style="65" customWidth="1"/>
    <col min="11800" max="11800" width="1" style="65" customWidth="1"/>
    <col min="11801" max="11801" width="6.7109375" style="65" customWidth="1"/>
    <col min="11802" max="11802" width="1" style="65" customWidth="1"/>
    <col min="11803" max="11804" width="6.7109375" style="65" customWidth="1"/>
    <col min="11805" max="12032" width="11.42578125" style="65"/>
    <col min="12033" max="12035" width="0" style="65" hidden="1" customWidth="1"/>
    <col min="12036" max="12036" width="3.28515625" style="65" customWidth="1"/>
    <col min="12037" max="12037" width="10.42578125" style="65" customWidth="1"/>
    <col min="12038" max="12038" width="67.5703125" style="65" bestFit="1" customWidth="1"/>
    <col min="12039" max="12039" width="13.28515625" style="65" customWidth="1"/>
    <col min="12040" max="12040" width="15.85546875" style="65" customWidth="1"/>
    <col min="12041" max="12041" width="3" style="65" customWidth="1"/>
    <col min="12042" max="12042" width="11.42578125" style="65"/>
    <col min="12043" max="12043" width="4.7109375" style="65" customWidth="1"/>
    <col min="12044" max="12044" width="5" style="65" customWidth="1"/>
    <col min="12045" max="12045" width="2.28515625" style="65" customWidth="1"/>
    <col min="12046" max="12046" width="26" style="65" customWidth="1"/>
    <col min="12047" max="12047" width="8" style="65" customWidth="1"/>
    <col min="12048" max="12048" width="1" style="65" customWidth="1"/>
    <col min="12049" max="12049" width="6.7109375" style="65" customWidth="1"/>
    <col min="12050" max="12050" width="1" style="65" customWidth="1"/>
    <col min="12051" max="12051" width="6.7109375" style="65" customWidth="1"/>
    <col min="12052" max="12052" width="1" style="65" customWidth="1"/>
    <col min="12053" max="12053" width="6.7109375" style="65" customWidth="1"/>
    <col min="12054" max="12054" width="1" style="65" customWidth="1"/>
    <col min="12055" max="12055" width="6.7109375" style="65" customWidth="1"/>
    <col min="12056" max="12056" width="1" style="65" customWidth="1"/>
    <col min="12057" max="12057" width="6.7109375" style="65" customWidth="1"/>
    <col min="12058" max="12058" width="1" style="65" customWidth="1"/>
    <col min="12059" max="12060" width="6.7109375" style="65" customWidth="1"/>
    <col min="12061" max="12288" width="11.42578125" style="65"/>
    <col min="12289" max="12291" width="0" style="65" hidden="1" customWidth="1"/>
    <col min="12292" max="12292" width="3.28515625" style="65" customWidth="1"/>
    <col min="12293" max="12293" width="10.42578125" style="65" customWidth="1"/>
    <col min="12294" max="12294" width="67.5703125" style="65" bestFit="1" customWidth="1"/>
    <col min="12295" max="12295" width="13.28515625" style="65" customWidth="1"/>
    <col min="12296" max="12296" width="15.85546875" style="65" customWidth="1"/>
    <col min="12297" max="12297" width="3" style="65" customWidth="1"/>
    <col min="12298" max="12298" width="11.42578125" style="65"/>
    <col min="12299" max="12299" width="4.7109375" style="65" customWidth="1"/>
    <col min="12300" max="12300" width="5" style="65" customWidth="1"/>
    <col min="12301" max="12301" width="2.28515625" style="65" customWidth="1"/>
    <col min="12302" max="12302" width="26" style="65" customWidth="1"/>
    <col min="12303" max="12303" width="8" style="65" customWidth="1"/>
    <col min="12304" max="12304" width="1" style="65" customWidth="1"/>
    <col min="12305" max="12305" width="6.7109375" style="65" customWidth="1"/>
    <col min="12306" max="12306" width="1" style="65" customWidth="1"/>
    <col min="12307" max="12307" width="6.7109375" style="65" customWidth="1"/>
    <col min="12308" max="12308" width="1" style="65" customWidth="1"/>
    <col min="12309" max="12309" width="6.7109375" style="65" customWidth="1"/>
    <col min="12310" max="12310" width="1" style="65" customWidth="1"/>
    <col min="12311" max="12311" width="6.7109375" style="65" customWidth="1"/>
    <col min="12312" max="12312" width="1" style="65" customWidth="1"/>
    <col min="12313" max="12313" width="6.7109375" style="65" customWidth="1"/>
    <col min="12314" max="12314" width="1" style="65" customWidth="1"/>
    <col min="12315" max="12316" width="6.7109375" style="65" customWidth="1"/>
    <col min="12317" max="12544" width="11.42578125" style="65"/>
    <col min="12545" max="12547" width="0" style="65" hidden="1" customWidth="1"/>
    <col min="12548" max="12548" width="3.28515625" style="65" customWidth="1"/>
    <col min="12549" max="12549" width="10.42578125" style="65" customWidth="1"/>
    <col min="12550" max="12550" width="67.5703125" style="65" bestFit="1" customWidth="1"/>
    <col min="12551" max="12551" width="13.28515625" style="65" customWidth="1"/>
    <col min="12552" max="12552" width="15.85546875" style="65" customWidth="1"/>
    <col min="12553" max="12553" width="3" style="65" customWidth="1"/>
    <col min="12554" max="12554" width="11.42578125" style="65"/>
    <col min="12555" max="12555" width="4.7109375" style="65" customWidth="1"/>
    <col min="12556" max="12556" width="5" style="65" customWidth="1"/>
    <col min="12557" max="12557" width="2.28515625" style="65" customWidth="1"/>
    <col min="12558" max="12558" width="26" style="65" customWidth="1"/>
    <col min="12559" max="12559" width="8" style="65" customWidth="1"/>
    <col min="12560" max="12560" width="1" style="65" customWidth="1"/>
    <col min="12561" max="12561" width="6.7109375" style="65" customWidth="1"/>
    <col min="12562" max="12562" width="1" style="65" customWidth="1"/>
    <col min="12563" max="12563" width="6.7109375" style="65" customWidth="1"/>
    <col min="12564" max="12564" width="1" style="65" customWidth="1"/>
    <col min="12565" max="12565" width="6.7109375" style="65" customWidth="1"/>
    <col min="12566" max="12566" width="1" style="65" customWidth="1"/>
    <col min="12567" max="12567" width="6.7109375" style="65" customWidth="1"/>
    <col min="12568" max="12568" width="1" style="65" customWidth="1"/>
    <col min="12569" max="12569" width="6.7109375" style="65" customWidth="1"/>
    <col min="12570" max="12570" width="1" style="65" customWidth="1"/>
    <col min="12571" max="12572" width="6.7109375" style="65" customWidth="1"/>
    <col min="12573" max="12800" width="11.42578125" style="65"/>
    <col min="12801" max="12803" width="0" style="65" hidden="1" customWidth="1"/>
    <col min="12804" max="12804" width="3.28515625" style="65" customWidth="1"/>
    <col min="12805" max="12805" width="10.42578125" style="65" customWidth="1"/>
    <col min="12806" max="12806" width="67.5703125" style="65" bestFit="1" customWidth="1"/>
    <col min="12807" max="12807" width="13.28515625" style="65" customWidth="1"/>
    <col min="12808" max="12808" width="15.85546875" style="65" customWidth="1"/>
    <col min="12809" max="12809" width="3" style="65" customWidth="1"/>
    <col min="12810" max="12810" width="11.42578125" style="65"/>
    <col min="12811" max="12811" width="4.7109375" style="65" customWidth="1"/>
    <col min="12812" max="12812" width="5" style="65" customWidth="1"/>
    <col min="12813" max="12813" width="2.28515625" style="65" customWidth="1"/>
    <col min="12814" max="12814" width="26" style="65" customWidth="1"/>
    <col min="12815" max="12815" width="8" style="65" customWidth="1"/>
    <col min="12816" max="12816" width="1" style="65" customWidth="1"/>
    <col min="12817" max="12817" width="6.7109375" style="65" customWidth="1"/>
    <col min="12818" max="12818" width="1" style="65" customWidth="1"/>
    <col min="12819" max="12819" width="6.7109375" style="65" customWidth="1"/>
    <col min="12820" max="12820" width="1" style="65" customWidth="1"/>
    <col min="12821" max="12821" width="6.7109375" style="65" customWidth="1"/>
    <col min="12822" max="12822" width="1" style="65" customWidth="1"/>
    <col min="12823" max="12823" width="6.7109375" style="65" customWidth="1"/>
    <col min="12824" max="12824" width="1" style="65" customWidth="1"/>
    <col min="12825" max="12825" width="6.7109375" style="65" customWidth="1"/>
    <col min="12826" max="12826" width="1" style="65" customWidth="1"/>
    <col min="12827" max="12828" width="6.7109375" style="65" customWidth="1"/>
    <col min="12829" max="13056" width="11.42578125" style="65"/>
    <col min="13057" max="13059" width="0" style="65" hidden="1" customWidth="1"/>
    <col min="13060" max="13060" width="3.28515625" style="65" customWidth="1"/>
    <col min="13061" max="13061" width="10.42578125" style="65" customWidth="1"/>
    <col min="13062" max="13062" width="67.5703125" style="65" bestFit="1" customWidth="1"/>
    <col min="13063" max="13063" width="13.28515625" style="65" customWidth="1"/>
    <col min="13064" max="13064" width="15.85546875" style="65" customWidth="1"/>
    <col min="13065" max="13065" width="3" style="65" customWidth="1"/>
    <col min="13066" max="13066" width="11.42578125" style="65"/>
    <col min="13067" max="13067" width="4.7109375" style="65" customWidth="1"/>
    <col min="13068" max="13068" width="5" style="65" customWidth="1"/>
    <col min="13069" max="13069" width="2.28515625" style="65" customWidth="1"/>
    <col min="13070" max="13070" width="26" style="65" customWidth="1"/>
    <col min="13071" max="13071" width="8" style="65" customWidth="1"/>
    <col min="13072" max="13072" width="1" style="65" customWidth="1"/>
    <col min="13073" max="13073" width="6.7109375" style="65" customWidth="1"/>
    <col min="13074" max="13074" width="1" style="65" customWidth="1"/>
    <col min="13075" max="13075" width="6.7109375" style="65" customWidth="1"/>
    <col min="13076" max="13076" width="1" style="65" customWidth="1"/>
    <col min="13077" max="13077" width="6.7109375" style="65" customWidth="1"/>
    <col min="13078" max="13078" width="1" style="65" customWidth="1"/>
    <col min="13079" max="13079" width="6.7109375" style="65" customWidth="1"/>
    <col min="13080" max="13080" width="1" style="65" customWidth="1"/>
    <col min="13081" max="13081" width="6.7109375" style="65" customWidth="1"/>
    <col min="13082" max="13082" width="1" style="65" customWidth="1"/>
    <col min="13083" max="13084" width="6.7109375" style="65" customWidth="1"/>
    <col min="13085" max="13312" width="11.42578125" style="65"/>
    <col min="13313" max="13315" width="0" style="65" hidden="1" customWidth="1"/>
    <col min="13316" max="13316" width="3.28515625" style="65" customWidth="1"/>
    <col min="13317" max="13317" width="10.42578125" style="65" customWidth="1"/>
    <col min="13318" max="13318" width="67.5703125" style="65" bestFit="1" customWidth="1"/>
    <col min="13319" max="13319" width="13.28515625" style="65" customWidth="1"/>
    <col min="13320" max="13320" width="15.85546875" style="65" customWidth="1"/>
    <col min="13321" max="13321" width="3" style="65" customWidth="1"/>
    <col min="13322" max="13322" width="11.42578125" style="65"/>
    <col min="13323" max="13323" width="4.7109375" style="65" customWidth="1"/>
    <col min="13324" max="13324" width="5" style="65" customWidth="1"/>
    <col min="13325" max="13325" width="2.28515625" style="65" customWidth="1"/>
    <col min="13326" max="13326" width="26" style="65" customWidth="1"/>
    <col min="13327" max="13327" width="8" style="65" customWidth="1"/>
    <col min="13328" max="13328" width="1" style="65" customWidth="1"/>
    <col min="13329" max="13329" width="6.7109375" style="65" customWidth="1"/>
    <col min="13330" max="13330" width="1" style="65" customWidth="1"/>
    <col min="13331" max="13331" width="6.7109375" style="65" customWidth="1"/>
    <col min="13332" max="13332" width="1" style="65" customWidth="1"/>
    <col min="13333" max="13333" width="6.7109375" style="65" customWidth="1"/>
    <col min="13334" max="13334" width="1" style="65" customWidth="1"/>
    <col min="13335" max="13335" width="6.7109375" style="65" customWidth="1"/>
    <col min="13336" max="13336" width="1" style="65" customWidth="1"/>
    <col min="13337" max="13337" width="6.7109375" style="65" customWidth="1"/>
    <col min="13338" max="13338" width="1" style="65" customWidth="1"/>
    <col min="13339" max="13340" width="6.7109375" style="65" customWidth="1"/>
    <col min="13341" max="13568" width="11.42578125" style="65"/>
    <col min="13569" max="13571" width="0" style="65" hidden="1" customWidth="1"/>
    <col min="13572" max="13572" width="3.28515625" style="65" customWidth="1"/>
    <col min="13573" max="13573" width="10.42578125" style="65" customWidth="1"/>
    <col min="13574" max="13574" width="67.5703125" style="65" bestFit="1" customWidth="1"/>
    <col min="13575" max="13575" width="13.28515625" style="65" customWidth="1"/>
    <col min="13576" max="13576" width="15.85546875" style="65" customWidth="1"/>
    <col min="13577" max="13577" width="3" style="65" customWidth="1"/>
    <col min="13578" max="13578" width="11.42578125" style="65"/>
    <col min="13579" max="13579" width="4.7109375" style="65" customWidth="1"/>
    <col min="13580" max="13580" width="5" style="65" customWidth="1"/>
    <col min="13581" max="13581" width="2.28515625" style="65" customWidth="1"/>
    <col min="13582" max="13582" width="26" style="65" customWidth="1"/>
    <col min="13583" max="13583" width="8" style="65" customWidth="1"/>
    <col min="13584" max="13584" width="1" style="65" customWidth="1"/>
    <col min="13585" max="13585" width="6.7109375" style="65" customWidth="1"/>
    <col min="13586" max="13586" width="1" style="65" customWidth="1"/>
    <col min="13587" max="13587" width="6.7109375" style="65" customWidth="1"/>
    <col min="13588" max="13588" width="1" style="65" customWidth="1"/>
    <col min="13589" max="13589" width="6.7109375" style="65" customWidth="1"/>
    <col min="13590" max="13590" width="1" style="65" customWidth="1"/>
    <col min="13591" max="13591" width="6.7109375" style="65" customWidth="1"/>
    <col min="13592" max="13592" width="1" style="65" customWidth="1"/>
    <col min="13593" max="13593" width="6.7109375" style="65" customWidth="1"/>
    <col min="13594" max="13594" width="1" style="65" customWidth="1"/>
    <col min="13595" max="13596" width="6.7109375" style="65" customWidth="1"/>
    <col min="13597" max="13824" width="11.42578125" style="65"/>
    <col min="13825" max="13827" width="0" style="65" hidden="1" customWidth="1"/>
    <col min="13828" max="13828" width="3.28515625" style="65" customWidth="1"/>
    <col min="13829" max="13829" width="10.42578125" style="65" customWidth="1"/>
    <col min="13830" max="13830" width="67.5703125" style="65" bestFit="1" customWidth="1"/>
    <col min="13831" max="13831" width="13.28515625" style="65" customWidth="1"/>
    <col min="13832" max="13832" width="15.85546875" style="65" customWidth="1"/>
    <col min="13833" max="13833" width="3" style="65" customWidth="1"/>
    <col min="13834" max="13834" width="11.42578125" style="65"/>
    <col min="13835" max="13835" width="4.7109375" style="65" customWidth="1"/>
    <col min="13836" max="13836" width="5" style="65" customWidth="1"/>
    <col min="13837" max="13837" width="2.28515625" style="65" customWidth="1"/>
    <col min="13838" max="13838" width="26" style="65" customWidth="1"/>
    <col min="13839" max="13839" width="8" style="65" customWidth="1"/>
    <col min="13840" max="13840" width="1" style="65" customWidth="1"/>
    <col min="13841" max="13841" width="6.7109375" style="65" customWidth="1"/>
    <col min="13842" max="13842" width="1" style="65" customWidth="1"/>
    <col min="13843" max="13843" width="6.7109375" style="65" customWidth="1"/>
    <col min="13844" max="13844" width="1" style="65" customWidth="1"/>
    <col min="13845" max="13845" width="6.7109375" style="65" customWidth="1"/>
    <col min="13846" max="13846" width="1" style="65" customWidth="1"/>
    <col min="13847" max="13847" width="6.7109375" style="65" customWidth="1"/>
    <col min="13848" max="13848" width="1" style="65" customWidth="1"/>
    <col min="13849" max="13849" width="6.7109375" style="65" customWidth="1"/>
    <col min="13850" max="13850" width="1" style="65" customWidth="1"/>
    <col min="13851" max="13852" width="6.7109375" style="65" customWidth="1"/>
    <col min="13853" max="14080" width="11.42578125" style="65"/>
    <col min="14081" max="14083" width="0" style="65" hidden="1" customWidth="1"/>
    <col min="14084" max="14084" width="3.28515625" style="65" customWidth="1"/>
    <col min="14085" max="14085" width="10.42578125" style="65" customWidth="1"/>
    <col min="14086" max="14086" width="67.5703125" style="65" bestFit="1" customWidth="1"/>
    <col min="14087" max="14087" width="13.28515625" style="65" customWidth="1"/>
    <col min="14088" max="14088" width="15.85546875" style="65" customWidth="1"/>
    <col min="14089" max="14089" width="3" style="65" customWidth="1"/>
    <col min="14090" max="14090" width="11.42578125" style="65"/>
    <col min="14091" max="14091" width="4.7109375" style="65" customWidth="1"/>
    <col min="14092" max="14092" width="5" style="65" customWidth="1"/>
    <col min="14093" max="14093" width="2.28515625" style="65" customWidth="1"/>
    <col min="14094" max="14094" width="26" style="65" customWidth="1"/>
    <col min="14095" max="14095" width="8" style="65" customWidth="1"/>
    <col min="14096" max="14096" width="1" style="65" customWidth="1"/>
    <col min="14097" max="14097" width="6.7109375" style="65" customWidth="1"/>
    <col min="14098" max="14098" width="1" style="65" customWidth="1"/>
    <col min="14099" max="14099" width="6.7109375" style="65" customWidth="1"/>
    <col min="14100" max="14100" width="1" style="65" customWidth="1"/>
    <col min="14101" max="14101" width="6.7109375" style="65" customWidth="1"/>
    <col min="14102" max="14102" width="1" style="65" customWidth="1"/>
    <col min="14103" max="14103" width="6.7109375" style="65" customWidth="1"/>
    <col min="14104" max="14104" width="1" style="65" customWidth="1"/>
    <col min="14105" max="14105" width="6.7109375" style="65" customWidth="1"/>
    <col min="14106" max="14106" width="1" style="65" customWidth="1"/>
    <col min="14107" max="14108" width="6.7109375" style="65" customWidth="1"/>
    <col min="14109" max="14336" width="11.42578125" style="65"/>
    <col min="14337" max="14339" width="0" style="65" hidden="1" customWidth="1"/>
    <col min="14340" max="14340" width="3.28515625" style="65" customWidth="1"/>
    <col min="14341" max="14341" width="10.42578125" style="65" customWidth="1"/>
    <col min="14342" max="14342" width="67.5703125" style="65" bestFit="1" customWidth="1"/>
    <col min="14343" max="14343" width="13.28515625" style="65" customWidth="1"/>
    <col min="14344" max="14344" width="15.85546875" style="65" customWidth="1"/>
    <col min="14345" max="14345" width="3" style="65" customWidth="1"/>
    <col min="14346" max="14346" width="11.42578125" style="65"/>
    <col min="14347" max="14347" width="4.7109375" style="65" customWidth="1"/>
    <col min="14348" max="14348" width="5" style="65" customWidth="1"/>
    <col min="14349" max="14349" width="2.28515625" style="65" customWidth="1"/>
    <col min="14350" max="14350" width="26" style="65" customWidth="1"/>
    <col min="14351" max="14351" width="8" style="65" customWidth="1"/>
    <col min="14352" max="14352" width="1" style="65" customWidth="1"/>
    <col min="14353" max="14353" width="6.7109375" style="65" customWidth="1"/>
    <col min="14354" max="14354" width="1" style="65" customWidth="1"/>
    <col min="14355" max="14355" width="6.7109375" style="65" customWidth="1"/>
    <col min="14356" max="14356" width="1" style="65" customWidth="1"/>
    <col min="14357" max="14357" width="6.7109375" style="65" customWidth="1"/>
    <col min="14358" max="14358" width="1" style="65" customWidth="1"/>
    <col min="14359" max="14359" width="6.7109375" style="65" customWidth="1"/>
    <col min="14360" max="14360" width="1" style="65" customWidth="1"/>
    <col min="14361" max="14361" width="6.7109375" style="65" customWidth="1"/>
    <col min="14362" max="14362" width="1" style="65" customWidth="1"/>
    <col min="14363" max="14364" width="6.7109375" style="65" customWidth="1"/>
    <col min="14365" max="14592" width="11.42578125" style="65"/>
    <col min="14593" max="14595" width="0" style="65" hidden="1" customWidth="1"/>
    <col min="14596" max="14596" width="3.28515625" style="65" customWidth="1"/>
    <col min="14597" max="14597" width="10.42578125" style="65" customWidth="1"/>
    <col min="14598" max="14598" width="67.5703125" style="65" bestFit="1" customWidth="1"/>
    <col min="14599" max="14599" width="13.28515625" style="65" customWidth="1"/>
    <col min="14600" max="14600" width="15.85546875" style="65" customWidth="1"/>
    <col min="14601" max="14601" width="3" style="65" customWidth="1"/>
    <col min="14602" max="14602" width="11.42578125" style="65"/>
    <col min="14603" max="14603" width="4.7109375" style="65" customWidth="1"/>
    <col min="14604" max="14604" width="5" style="65" customWidth="1"/>
    <col min="14605" max="14605" width="2.28515625" style="65" customWidth="1"/>
    <col min="14606" max="14606" width="26" style="65" customWidth="1"/>
    <col min="14607" max="14607" width="8" style="65" customWidth="1"/>
    <col min="14608" max="14608" width="1" style="65" customWidth="1"/>
    <col min="14609" max="14609" width="6.7109375" style="65" customWidth="1"/>
    <col min="14610" max="14610" width="1" style="65" customWidth="1"/>
    <col min="14611" max="14611" width="6.7109375" style="65" customWidth="1"/>
    <col min="14612" max="14612" width="1" style="65" customWidth="1"/>
    <col min="14613" max="14613" width="6.7109375" style="65" customWidth="1"/>
    <col min="14614" max="14614" width="1" style="65" customWidth="1"/>
    <col min="14615" max="14615" width="6.7109375" style="65" customWidth="1"/>
    <col min="14616" max="14616" width="1" style="65" customWidth="1"/>
    <col min="14617" max="14617" width="6.7109375" style="65" customWidth="1"/>
    <col min="14618" max="14618" width="1" style="65" customWidth="1"/>
    <col min="14619" max="14620" width="6.7109375" style="65" customWidth="1"/>
    <col min="14621" max="14848" width="11.42578125" style="65"/>
    <col min="14849" max="14851" width="0" style="65" hidden="1" customWidth="1"/>
    <col min="14852" max="14852" width="3.28515625" style="65" customWidth="1"/>
    <col min="14853" max="14853" width="10.42578125" style="65" customWidth="1"/>
    <col min="14854" max="14854" width="67.5703125" style="65" bestFit="1" customWidth="1"/>
    <col min="14855" max="14855" width="13.28515625" style="65" customWidth="1"/>
    <col min="14856" max="14856" width="15.85546875" style="65" customWidth="1"/>
    <col min="14857" max="14857" width="3" style="65" customWidth="1"/>
    <col min="14858" max="14858" width="11.42578125" style="65"/>
    <col min="14859" max="14859" width="4.7109375" style="65" customWidth="1"/>
    <col min="14860" max="14860" width="5" style="65" customWidth="1"/>
    <col min="14861" max="14861" width="2.28515625" style="65" customWidth="1"/>
    <col min="14862" max="14862" width="26" style="65" customWidth="1"/>
    <col min="14863" max="14863" width="8" style="65" customWidth="1"/>
    <col min="14864" max="14864" width="1" style="65" customWidth="1"/>
    <col min="14865" max="14865" width="6.7109375" style="65" customWidth="1"/>
    <col min="14866" max="14866" width="1" style="65" customWidth="1"/>
    <col min="14867" max="14867" width="6.7109375" style="65" customWidth="1"/>
    <col min="14868" max="14868" width="1" style="65" customWidth="1"/>
    <col min="14869" max="14869" width="6.7109375" style="65" customWidth="1"/>
    <col min="14870" max="14870" width="1" style="65" customWidth="1"/>
    <col min="14871" max="14871" width="6.7109375" style="65" customWidth="1"/>
    <col min="14872" max="14872" width="1" style="65" customWidth="1"/>
    <col min="14873" max="14873" width="6.7109375" style="65" customWidth="1"/>
    <col min="14874" max="14874" width="1" style="65" customWidth="1"/>
    <col min="14875" max="14876" width="6.7109375" style="65" customWidth="1"/>
    <col min="14877" max="15104" width="11.42578125" style="65"/>
    <col min="15105" max="15107" width="0" style="65" hidden="1" customWidth="1"/>
    <col min="15108" max="15108" width="3.28515625" style="65" customWidth="1"/>
    <col min="15109" max="15109" width="10.42578125" style="65" customWidth="1"/>
    <col min="15110" max="15110" width="67.5703125" style="65" bestFit="1" customWidth="1"/>
    <col min="15111" max="15111" width="13.28515625" style="65" customWidth="1"/>
    <col min="15112" max="15112" width="15.85546875" style="65" customWidth="1"/>
    <col min="15113" max="15113" width="3" style="65" customWidth="1"/>
    <col min="15114" max="15114" width="11.42578125" style="65"/>
    <col min="15115" max="15115" width="4.7109375" style="65" customWidth="1"/>
    <col min="15116" max="15116" width="5" style="65" customWidth="1"/>
    <col min="15117" max="15117" width="2.28515625" style="65" customWidth="1"/>
    <col min="15118" max="15118" width="26" style="65" customWidth="1"/>
    <col min="15119" max="15119" width="8" style="65" customWidth="1"/>
    <col min="15120" max="15120" width="1" style="65" customWidth="1"/>
    <col min="15121" max="15121" width="6.7109375" style="65" customWidth="1"/>
    <col min="15122" max="15122" width="1" style="65" customWidth="1"/>
    <col min="15123" max="15123" width="6.7109375" style="65" customWidth="1"/>
    <col min="15124" max="15124" width="1" style="65" customWidth="1"/>
    <col min="15125" max="15125" width="6.7109375" style="65" customWidth="1"/>
    <col min="15126" max="15126" width="1" style="65" customWidth="1"/>
    <col min="15127" max="15127" width="6.7109375" style="65" customWidth="1"/>
    <col min="15128" max="15128" width="1" style="65" customWidth="1"/>
    <col min="15129" max="15129" width="6.7109375" style="65" customWidth="1"/>
    <col min="15130" max="15130" width="1" style="65" customWidth="1"/>
    <col min="15131" max="15132" width="6.7109375" style="65" customWidth="1"/>
    <col min="15133" max="15360" width="11.42578125" style="65"/>
    <col min="15361" max="15363" width="0" style="65" hidden="1" customWidth="1"/>
    <col min="15364" max="15364" width="3.28515625" style="65" customWidth="1"/>
    <col min="15365" max="15365" width="10.42578125" style="65" customWidth="1"/>
    <col min="15366" max="15366" width="67.5703125" style="65" bestFit="1" customWidth="1"/>
    <col min="15367" max="15367" width="13.28515625" style="65" customWidth="1"/>
    <col min="15368" max="15368" width="15.85546875" style="65" customWidth="1"/>
    <col min="15369" max="15369" width="3" style="65" customWidth="1"/>
    <col min="15370" max="15370" width="11.42578125" style="65"/>
    <col min="15371" max="15371" width="4.7109375" style="65" customWidth="1"/>
    <col min="15372" max="15372" width="5" style="65" customWidth="1"/>
    <col min="15373" max="15373" width="2.28515625" style="65" customWidth="1"/>
    <col min="15374" max="15374" width="26" style="65" customWidth="1"/>
    <col min="15375" max="15375" width="8" style="65" customWidth="1"/>
    <col min="15376" max="15376" width="1" style="65" customWidth="1"/>
    <col min="15377" max="15377" width="6.7109375" style="65" customWidth="1"/>
    <col min="15378" max="15378" width="1" style="65" customWidth="1"/>
    <col min="15379" max="15379" width="6.7109375" style="65" customWidth="1"/>
    <col min="15380" max="15380" width="1" style="65" customWidth="1"/>
    <col min="15381" max="15381" width="6.7109375" style="65" customWidth="1"/>
    <col min="15382" max="15382" width="1" style="65" customWidth="1"/>
    <col min="15383" max="15383" width="6.7109375" style="65" customWidth="1"/>
    <col min="15384" max="15384" width="1" style="65" customWidth="1"/>
    <col min="15385" max="15385" width="6.7109375" style="65" customWidth="1"/>
    <col min="15386" max="15386" width="1" style="65" customWidth="1"/>
    <col min="15387" max="15388" width="6.7109375" style="65" customWidth="1"/>
    <col min="15389" max="15616" width="11.42578125" style="65"/>
    <col min="15617" max="15619" width="0" style="65" hidden="1" customWidth="1"/>
    <col min="15620" max="15620" width="3.28515625" style="65" customWidth="1"/>
    <col min="15621" max="15621" width="10.42578125" style="65" customWidth="1"/>
    <col min="15622" max="15622" width="67.5703125" style="65" bestFit="1" customWidth="1"/>
    <col min="15623" max="15623" width="13.28515625" style="65" customWidth="1"/>
    <col min="15624" max="15624" width="15.85546875" style="65" customWidth="1"/>
    <col min="15625" max="15625" width="3" style="65" customWidth="1"/>
    <col min="15626" max="15626" width="11.42578125" style="65"/>
    <col min="15627" max="15627" width="4.7109375" style="65" customWidth="1"/>
    <col min="15628" max="15628" width="5" style="65" customWidth="1"/>
    <col min="15629" max="15629" width="2.28515625" style="65" customWidth="1"/>
    <col min="15630" max="15630" width="26" style="65" customWidth="1"/>
    <col min="15631" max="15631" width="8" style="65" customWidth="1"/>
    <col min="15632" max="15632" width="1" style="65" customWidth="1"/>
    <col min="15633" max="15633" width="6.7109375" style="65" customWidth="1"/>
    <col min="15634" max="15634" width="1" style="65" customWidth="1"/>
    <col min="15635" max="15635" width="6.7109375" style="65" customWidth="1"/>
    <col min="15636" max="15636" width="1" style="65" customWidth="1"/>
    <col min="15637" max="15637" width="6.7109375" style="65" customWidth="1"/>
    <col min="15638" max="15638" width="1" style="65" customWidth="1"/>
    <col min="15639" max="15639" width="6.7109375" style="65" customWidth="1"/>
    <col min="15640" max="15640" width="1" style="65" customWidth="1"/>
    <col min="15641" max="15641" width="6.7109375" style="65" customWidth="1"/>
    <col min="15642" max="15642" width="1" style="65" customWidth="1"/>
    <col min="15643" max="15644" width="6.7109375" style="65" customWidth="1"/>
    <col min="15645" max="15872" width="11.42578125" style="65"/>
    <col min="15873" max="15875" width="0" style="65" hidden="1" customWidth="1"/>
    <col min="15876" max="15876" width="3.28515625" style="65" customWidth="1"/>
    <col min="15877" max="15877" width="10.42578125" style="65" customWidth="1"/>
    <col min="15878" max="15878" width="67.5703125" style="65" bestFit="1" customWidth="1"/>
    <col min="15879" max="15879" width="13.28515625" style="65" customWidth="1"/>
    <col min="15880" max="15880" width="15.85546875" style="65" customWidth="1"/>
    <col min="15881" max="15881" width="3" style="65" customWidth="1"/>
    <col min="15882" max="15882" width="11.42578125" style="65"/>
    <col min="15883" max="15883" width="4.7109375" style="65" customWidth="1"/>
    <col min="15884" max="15884" width="5" style="65" customWidth="1"/>
    <col min="15885" max="15885" width="2.28515625" style="65" customWidth="1"/>
    <col min="15886" max="15886" width="26" style="65" customWidth="1"/>
    <col min="15887" max="15887" width="8" style="65" customWidth="1"/>
    <col min="15888" max="15888" width="1" style="65" customWidth="1"/>
    <col min="15889" max="15889" width="6.7109375" style="65" customWidth="1"/>
    <col min="15890" max="15890" width="1" style="65" customWidth="1"/>
    <col min="15891" max="15891" width="6.7109375" style="65" customWidth="1"/>
    <col min="15892" max="15892" width="1" style="65" customWidth="1"/>
    <col min="15893" max="15893" width="6.7109375" style="65" customWidth="1"/>
    <col min="15894" max="15894" width="1" style="65" customWidth="1"/>
    <col min="15895" max="15895" width="6.7109375" style="65" customWidth="1"/>
    <col min="15896" max="15896" width="1" style="65" customWidth="1"/>
    <col min="15897" max="15897" width="6.7109375" style="65" customWidth="1"/>
    <col min="15898" max="15898" width="1" style="65" customWidth="1"/>
    <col min="15899" max="15900" width="6.7109375" style="65" customWidth="1"/>
    <col min="15901" max="16128" width="11.42578125" style="65"/>
    <col min="16129" max="16131" width="0" style="65" hidden="1" customWidth="1"/>
    <col min="16132" max="16132" width="3.28515625" style="65" customWidth="1"/>
    <col min="16133" max="16133" width="10.42578125" style="65" customWidth="1"/>
    <col min="16134" max="16134" width="67.5703125" style="65" bestFit="1" customWidth="1"/>
    <col min="16135" max="16135" width="13.28515625" style="65" customWidth="1"/>
    <col min="16136" max="16136" width="15.85546875" style="65" customWidth="1"/>
    <col min="16137" max="16137" width="3" style="65" customWidth="1"/>
    <col min="16138" max="16138" width="11.42578125" style="65"/>
    <col min="16139" max="16139" width="4.7109375" style="65" customWidth="1"/>
    <col min="16140" max="16140" width="5" style="65" customWidth="1"/>
    <col min="16141" max="16141" width="2.28515625" style="65" customWidth="1"/>
    <col min="16142" max="16142" width="26" style="65" customWidth="1"/>
    <col min="16143" max="16143" width="8" style="65" customWidth="1"/>
    <col min="16144" max="16144" width="1" style="65" customWidth="1"/>
    <col min="16145" max="16145" width="6.7109375" style="65" customWidth="1"/>
    <col min="16146" max="16146" width="1" style="65" customWidth="1"/>
    <col min="16147" max="16147" width="6.7109375" style="65" customWidth="1"/>
    <col min="16148" max="16148" width="1" style="65" customWidth="1"/>
    <col min="16149" max="16149" width="6.7109375" style="65" customWidth="1"/>
    <col min="16150" max="16150" width="1" style="65" customWidth="1"/>
    <col min="16151" max="16151" width="6.7109375" style="65" customWidth="1"/>
    <col min="16152" max="16152" width="1" style="65" customWidth="1"/>
    <col min="16153" max="16153" width="6.7109375" style="65" customWidth="1"/>
    <col min="16154" max="16154" width="1" style="65" customWidth="1"/>
    <col min="16155" max="16156" width="6.7109375" style="65" customWidth="1"/>
    <col min="16157" max="16384" width="11.42578125" style="65"/>
  </cols>
  <sheetData>
    <row r="1" spans="1:29" ht="13.5" customHeight="1">
      <c r="G1" s="1750"/>
      <c r="H1" s="1750"/>
      <c r="I1" s="199"/>
      <c r="J1" s="199"/>
    </row>
    <row r="2" spans="1:29" ht="3.75" customHeight="1">
      <c r="E2" s="71"/>
      <c r="F2" s="71"/>
      <c r="G2" s="1751"/>
      <c r="H2" s="1751"/>
      <c r="I2" s="199"/>
      <c r="J2" s="199"/>
    </row>
    <row r="3" spans="1:29" ht="12.75" customHeight="1">
      <c r="E3" s="1813" t="s">
        <v>844</v>
      </c>
      <c r="F3" s="1813"/>
      <c r="G3" s="1813"/>
      <c r="H3" s="1813"/>
      <c r="I3" s="199"/>
      <c r="J3" s="71"/>
      <c r="K3" s="71"/>
      <c r="L3" s="1813"/>
      <c r="M3" s="1813"/>
      <c r="N3" s="1813"/>
      <c r="O3" s="1813"/>
      <c r="P3" s="1813"/>
      <c r="Q3" s="1813"/>
      <c r="R3" s="1813"/>
      <c r="S3" s="1813"/>
      <c r="T3" s="1813"/>
      <c r="U3" s="1813"/>
      <c r="V3" s="1813"/>
      <c r="W3" s="1813"/>
      <c r="X3" s="1813"/>
      <c r="Y3" s="1813"/>
      <c r="Z3" s="1813"/>
    </row>
    <row r="4" spans="1:29" s="71" customFormat="1" ht="12.75" customHeight="1">
      <c r="A4" s="606"/>
      <c r="B4" s="606"/>
      <c r="C4" s="606"/>
      <c r="D4" s="606"/>
      <c r="E4" s="1886">
        <v>2015</v>
      </c>
      <c r="F4" s="1886"/>
      <c r="G4" s="1886"/>
      <c r="H4" s="1886"/>
      <c r="I4" s="240"/>
      <c r="J4" s="204"/>
      <c r="K4" s="204"/>
      <c r="L4" s="205"/>
      <c r="AB4" s="206"/>
      <c r="AC4" s="206"/>
    </row>
    <row r="5" spans="1:29" s="71" customFormat="1" ht="3" customHeight="1">
      <c r="A5" s="606"/>
      <c r="B5" s="606"/>
      <c r="C5" s="606"/>
      <c r="D5" s="606"/>
      <c r="F5" s="72"/>
      <c r="G5" s="1752"/>
      <c r="H5" s="1753"/>
      <c r="I5" s="240"/>
      <c r="L5" s="69"/>
    </row>
    <row r="6" spans="1:29" s="71" customFormat="1" ht="12.75" customHeight="1">
      <c r="A6" s="606"/>
      <c r="B6" s="606"/>
      <c r="C6" s="606"/>
      <c r="D6" s="606"/>
      <c r="E6" s="1856" t="s">
        <v>3</v>
      </c>
      <c r="F6" s="178"/>
      <c r="G6" s="1754"/>
      <c r="H6" s="1755"/>
      <c r="I6" s="240"/>
      <c r="L6" s="69"/>
    </row>
    <row r="7" spans="1:29" ht="12.75" customHeight="1">
      <c r="A7" s="284" t="s">
        <v>9</v>
      </c>
      <c r="B7" s="284" t="s">
        <v>10</v>
      </c>
      <c r="C7" s="284" t="s">
        <v>11</v>
      </c>
      <c r="E7" s="1872"/>
      <c r="F7" s="97" t="s">
        <v>116</v>
      </c>
      <c r="G7" s="2085"/>
      <c r="H7" s="2086"/>
      <c r="I7" s="199"/>
      <c r="J7" s="606"/>
    </row>
    <row r="8" spans="1:29">
      <c r="E8" s="1892"/>
      <c r="F8" s="72"/>
      <c r="G8" s="1756" t="s">
        <v>845</v>
      </c>
      <c r="H8" s="1714" t="s">
        <v>846</v>
      </c>
      <c r="I8" s="199"/>
      <c r="J8" s="71"/>
    </row>
    <row r="9" spans="1:29" ht="12.75" customHeight="1">
      <c r="E9" s="1861">
        <v>1401</v>
      </c>
      <c r="F9" s="102" t="s">
        <v>22</v>
      </c>
      <c r="G9" s="1715">
        <f>SUM(G10:G17)</f>
        <v>760973</v>
      </c>
      <c r="H9" s="1716">
        <f>SUM(H10:H17)</f>
        <v>1086643.93</v>
      </c>
      <c r="I9" s="199"/>
      <c r="J9" s="71"/>
    </row>
    <row r="10" spans="1:29" ht="12.75" customHeight="1">
      <c r="A10" s="284">
        <v>1</v>
      </c>
      <c r="B10" s="284">
        <v>1</v>
      </c>
      <c r="C10" s="284">
        <v>11</v>
      </c>
      <c r="E10" s="2080"/>
      <c r="F10" s="111" t="s">
        <v>23</v>
      </c>
      <c r="G10" s="1719">
        <v>760973</v>
      </c>
      <c r="H10" s="1720">
        <v>0</v>
      </c>
      <c r="I10" s="199"/>
      <c r="J10" s="199"/>
    </row>
    <row r="11" spans="1:29" ht="12.75" customHeight="1">
      <c r="A11" s="284">
        <v>1</v>
      </c>
      <c r="B11" s="284">
        <v>1</v>
      </c>
      <c r="C11" s="284">
        <v>11</v>
      </c>
      <c r="E11" s="1862"/>
      <c r="F11" s="111" t="s">
        <v>124</v>
      </c>
      <c r="G11" s="1719">
        <v>0</v>
      </c>
      <c r="H11" s="1720">
        <v>0</v>
      </c>
      <c r="I11" s="199"/>
      <c r="J11" s="199"/>
    </row>
    <row r="12" spans="1:29" ht="12.75" customHeight="1">
      <c r="A12" s="284">
        <v>1</v>
      </c>
      <c r="B12" s="284">
        <v>1</v>
      </c>
      <c r="C12" s="284">
        <v>5</v>
      </c>
      <c r="E12" s="1862"/>
      <c r="F12" s="110" t="s">
        <v>24</v>
      </c>
      <c r="G12" s="1719">
        <v>0</v>
      </c>
      <c r="H12" s="1720">
        <v>0</v>
      </c>
      <c r="I12" s="199"/>
      <c r="J12" s="199"/>
    </row>
    <row r="13" spans="1:29" ht="12.75" customHeight="1">
      <c r="A13" s="284">
        <v>1</v>
      </c>
      <c r="B13" s="284">
        <v>1</v>
      </c>
      <c r="C13" s="284">
        <v>12</v>
      </c>
      <c r="E13" s="1862"/>
      <c r="F13" s="110" t="s">
        <v>25</v>
      </c>
      <c r="G13" s="1719">
        <v>0</v>
      </c>
      <c r="H13" s="1720">
        <v>1086643.93</v>
      </c>
      <c r="I13" s="199"/>
      <c r="J13" s="199"/>
    </row>
    <row r="14" spans="1:29" ht="12.75" customHeight="1">
      <c r="A14" s="284">
        <v>1</v>
      </c>
      <c r="B14" s="284">
        <v>1</v>
      </c>
      <c r="C14" s="284">
        <v>2</v>
      </c>
      <c r="E14" s="1862"/>
      <c r="F14" s="111" t="s">
        <v>26</v>
      </c>
      <c r="G14" s="1719">
        <v>0</v>
      </c>
      <c r="H14" s="1720">
        <v>0</v>
      </c>
      <c r="I14" s="199"/>
      <c r="J14" s="199"/>
    </row>
    <row r="15" spans="1:29" ht="12.75" customHeight="1">
      <c r="A15" s="284">
        <v>1</v>
      </c>
      <c r="B15" s="284">
        <v>1</v>
      </c>
      <c r="C15" s="284">
        <v>4</v>
      </c>
      <c r="E15" s="1862"/>
      <c r="F15" s="111" t="s">
        <v>27</v>
      </c>
      <c r="G15" s="1719">
        <v>0</v>
      </c>
      <c r="H15" s="1720">
        <v>0</v>
      </c>
      <c r="I15" s="199"/>
      <c r="J15" s="199"/>
    </row>
    <row r="16" spans="1:29" ht="12.75" customHeight="1">
      <c r="A16" s="284">
        <v>1</v>
      </c>
      <c r="B16" s="284">
        <v>1</v>
      </c>
      <c r="C16" s="284">
        <v>1</v>
      </c>
      <c r="E16" s="1862"/>
      <c r="F16" s="111" t="s">
        <v>69</v>
      </c>
      <c r="G16" s="1719">
        <v>0</v>
      </c>
      <c r="H16" s="1720">
        <v>0</v>
      </c>
      <c r="I16" s="199"/>
      <c r="J16" s="199"/>
    </row>
    <row r="17" spans="1:10" ht="12.75" customHeight="1">
      <c r="A17" s="284">
        <v>1</v>
      </c>
      <c r="B17" s="284">
        <v>1</v>
      </c>
      <c r="C17" s="284">
        <v>8</v>
      </c>
      <c r="E17" s="1863"/>
      <c r="F17" s="111" t="s">
        <v>833</v>
      </c>
      <c r="G17" s="1719">
        <v>0</v>
      </c>
      <c r="H17" s="1720">
        <v>0</v>
      </c>
      <c r="I17" s="199"/>
      <c r="J17" s="199"/>
    </row>
    <row r="18" spans="1:10" ht="12.75" customHeight="1">
      <c r="E18" s="1862">
        <v>1402</v>
      </c>
      <c r="F18" s="113" t="s">
        <v>29</v>
      </c>
      <c r="G18" s="1721">
        <f>SUM(G19:G26)</f>
        <v>2566480</v>
      </c>
      <c r="H18" s="1722">
        <f>SUM(H19:H26)</f>
        <v>698736.6</v>
      </c>
      <c r="I18" s="199"/>
      <c r="J18" s="199"/>
    </row>
    <row r="19" spans="1:10" ht="12.75" customHeight="1">
      <c r="A19" s="284">
        <v>2</v>
      </c>
      <c r="B19" s="284">
        <v>4</v>
      </c>
      <c r="C19" s="284">
        <v>11</v>
      </c>
      <c r="E19" s="1862"/>
      <c r="F19" s="110" t="s">
        <v>30</v>
      </c>
      <c r="G19" s="1719">
        <v>0</v>
      </c>
      <c r="H19" s="1720">
        <v>0</v>
      </c>
      <c r="I19" s="199"/>
      <c r="J19" s="199"/>
    </row>
    <row r="20" spans="1:10" ht="12.75" customHeight="1">
      <c r="A20" s="284">
        <v>2</v>
      </c>
      <c r="B20" s="284">
        <v>4</v>
      </c>
      <c r="C20" s="284">
        <v>10</v>
      </c>
      <c r="E20" s="1862"/>
      <c r="F20" s="110" t="s">
        <v>31</v>
      </c>
      <c r="G20" s="1719">
        <v>0</v>
      </c>
      <c r="H20" s="1720">
        <v>0</v>
      </c>
      <c r="I20" s="199"/>
      <c r="J20" s="199"/>
    </row>
    <row r="21" spans="1:10" ht="12.75" customHeight="1">
      <c r="A21" s="284">
        <v>2</v>
      </c>
      <c r="B21" s="284">
        <v>4</v>
      </c>
      <c r="C21" s="284">
        <v>10</v>
      </c>
      <c r="E21" s="1862"/>
      <c r="F21" s="110" t="s">
        <v>32</v>
      </c>
      <c r="G21" s="1719">
        <v>0</v>
      </c>
      <c r="H21" s="1720">
        <v>0</v>
      </c>
      <c r="I21" s="199"/>
      <c r="J21" s="199"/>
    </row>
    <row r="22" spans="1:10" ht="12.75" customHeight="1">
      <c r="A22" s="284">
        <v>2</v>
      </c>
      <c r="B22" s="284">
        <v>4</v>
      </c>
      <c r="C22" s="284">
        <v>3</v>
      </c>
      <c r="E22" s="1862"/>
      <c r="F22" s="110" t="s">
        <v>33</v>
      </c>
      <c r="G22" s="1719">
        <v>1107027</v>
      </c>
      <c r="H22" s="1720">
        <v>0</v>
      </c>
      <c r="I22" s="199"/>
      <c r="J22" s="199"/>
    </row>
    <row r="23" spans="1:10" ht="12.75" customHeight="1">
      <c r="A23" s="284">
        <v>2</v>
      </c>
      <c r="B23" s="284">
        <v>4</v>
      </c>
      <c r="C23" s="284">
        <v>7</v>
      </c>
      <c r="E23" s="1862"/>
      <c r="F23" s="110" t="s">
        <v>34</v>
      </c>
      <c r="G23" s="1719">
        <v>643469</v>
      </c>
      <c r="H23" s="1720">
        <v>0</v>
      </c>
      <c r="I23" s="199"/>
      <c r="J23" s="199"/>
    </row>
    <row r="24" spans="1:10" ht="12.75" customHeight="1">
      <c r="A24" s="284">
        <v>2</v>
      </c>
      <c r="B24" s="284">
        <v>4</v>
      </c>
      <c r="C24" s="284">
        <v>1</v>
      </c>
      <c r="E24" s="1862"/>
      <c r="F24" s="110" t="s">
        <v>70</v>
      </c>
      <c r="G24" s="1719">
        <v>815984</v>
      </c>
      <c r="H24" s="1720">
        <v>0</v>
      </c>
      <c r="I24" s="199"/>
      <c r="J24" s="199"/>
    </row>
    <row r="25" spans="1:10" ht="12.75" customHeight="1">
      <c r="A25" s="284">
        <v>2</v>
      </c>
      <c r="B25" s="284">
        <v>4</v>
      </c>
      <c r="C25" s="284">
        <v>9</v>
      </c>
      <c r="E25" s="1862"/>
      <c r="F25" s="110" t="s">
        <v>36</v>
      </c>
      <c r="G25" s="1719">
        <v>0</v>
      </c>
      <c r="H25" s="1720">
        <v>698736.6</v>
      </c>
      <c r="I25" s="199"/>
      <c r="J25" s="199"/>
    </row>
    <row r="26" spans="1:10" ht="12.75" customHeight="1">
      <c r="A26" s="284">
        <v>2</v>
      </c>
      <c r="B26" s="284">
        <v>4</v>
      </c>
      <c r="C26" s="284">
        <v>11</v>
      </c>
      <c r="E26" s="1862"/>
      <c r="F26" s="125" t="s">
        <v>837</v>
      </c>
      <c r="G26" s="1719">
        <v>0</v>
      </c>
      <c r="H26" s="1720">
        <v>0</v>
      </c>
      <c r="I26" s="199"/>
      <c r="J26" s="199"/>
    </row>
    <row r="27" spans="1:10" ht="12.75" customHeight="1">
      <c r="E27" s="1866">
        <v>1403</v>
      </c>
      <c r="F27" s="113" t="s">
        <v>38</v>
      </c>
      <c r="G27" s="1721">
        <f>SUM(G28:G30)</f>
        <v>1529754</v>
      </c>
      <c r="H27" s="1722">
        <f>SUM(H28:H30)</f>
        <v>0</v>
      </c>
      <c r="I27" s="199"/>
      <c r="J27" s="199"/>
    </row>
    <row r="28" spans="1:10" ht="12.75" customHeight="1">
      <c r="A28" s="284">
        <v>3</v>
      </c>
      <c r="B28" s="284">
        <v>5</v>
      </c>
      <c r="C28" s="284">
        <v>11</v>
      </c>
      <c r="E28" s="1867"/>
      <c r="F28" s="111" t="s">
        <v>39</v>
      </c>
      <c r="G28" s="1719">
        <v>935508</v>
      </c>
      <c r="H28" s="1720">
        <v>0</v>
      </c>
      <c r="I28" s="199"/>
      <c r="J28" s="199"/>
    </row>
    <row r="29" spans="1:10" ht="12.75" customHeight="1">
      <c r="A29" s="284">
        <v>3</v>
      </c>
      <c r="B29" s="284">
        <v>5</v>
      </c>
      <c r="C29" s="284">
        <v>8</v>
      </c>
      <c r="E29" s="1867"/>
      <c r="F29" s="111" t="s">
        <v>40</v>
      </c>
      <c r="G29" s="1719">
        <v>0</v>
      </c>
      <c r="H29" s="1720">
        <v>0</v>
      </c>
      <c r="I29" s="199"/>
      <c r="J29" s="199"/>
    </row>
    <row r="30" spans="1:10" ht="12.75" customHeight="1">
      <c r="A30" s="284">
        <v>3</v>
      </c>
      <c r="B30" s="284">
        <v>5</v>
      </c>
      <c r="C30" s="284">
        <v>10</v>
      </c>
      <c r="E30" s="1867"/>
      <c r="F30" s="320" t="s">
        <v>41</v>
      </c>
      <c r="G30" s="1719">
        <v>594246</v>
      </c>
      <c r="H30" s="1720">
        <v>0</v>
      </c>
      <c r="I30" s="199"/>
      <c r="J30" s="199"/>
    </row>
    <row r="31" spans="1:10" ht="12.75" customHeight="1">
      <c r="E31" s="1868">
        <v>1404</v>
      </c>
      <c r="F31" s="113" t="s">
        <v>42</v>
      </c>
      <c r="G31" s="1721">
        <f>SUM(G32:G33)</f>
        <v>0</v>
      </c>
      <c r="H31" s="1722">
        <f>SUM(H32:H33)</f>
        <v>1500000</v>
      </c>
      <c r="I31" s="199"/>
      <c r="J31" s="199"/>
    </row>
    <row r="32" spans="1:10" ht="12.75" customHeight="1">
      <c r="A32" s="284">
        <v>4</v>
      </c>
      <c r="B32" s="284">
        <v>6</v>
      </c>
      <c r="C32" s="284">
        <v>11</v>
      </c>
      <c r="E32" s="1868"/>
      <c r="F32" s="110" t="s">
        <v>43</v>
      </c>
      <c r="G32" s="1719">
        <v>0</v>
      </c>
      <c r="H32" s="1720">
        <v>1500000</v>
      </c>
      <c r="I32" s="199"/>
    </row>
    <row r="33" spans="1:9" ht="12.75" customHeight="1">
      <c r="A33" s="284">
        <v>4</v>
      </c>
      <c r="B33" s="284">
        <v>6</v>
      </c>
      <c r="C33" s="284">
        <v>11</v>
      </c>
      <c r="E33" s="1868"/>
      <c r="F33" s="110" t="s">
        <v>44</v>
      </c>
      <c r="G33" s="1719">
        <v>0</v>
      </c>
      <c r="H33" s="1720">
        <v>0</v>
      </c>
      <c r="I33" s="199"/>
    </row>
    <row r="34" spans="1:9" ht="12.75" customHeight="1">
      <c r="E34" s="1819">
        <v>1405</v>
      </c>
      <c r="F34" s="124" t="s">
        <v>45</v>
      </c>
      <c r="G34" s="1721">
        <f>SUM(G35:G38)</f>
        <v>0</v>
      </c>
      <c r="H34" s="1722">
        <f>SUM(H35:H38)</f>
        <v>228072.63</v>
      </c>
      <c r="I34" s="199"/>
    </row>
    <row r="35" spans="1:9" ht="12.75" customHeight="1">
      <c r="A35" s="284">
        <v>5</v>
      </c>
      <c r="B35" s="284">
        <v>4</v>
      </c>
      <c r="C35" s="284">
        <v>8</v>
      </c>
      <c r="E35" s="1820"/>
      <c r="F35" s="110" t="s">
        <v>46</v>
      </c>
      <c r="G35" s="1717">
        <v>0</v>
      </c>
      <c r="H35" s="1718">
        <v>0</v>
      </c>
    </row>
    <row r="36" spans="1:9" ht="12.75" customHeight="1">
      <c r="A36" s="284">
        <v>5</v>
      </c>
      <c r="B36" s="284">
        <v>4</v>
      </c>
      <c r="C36" s="284">
        <v>8</v>
      </c>
      <c r="E36" s="1820"/>
      <c r="F36" s="110" t="s">
        <v>47</v>
      </c>
      <c r="G36" s="1719">
        <v>0</v>
      </c>
      <c r="H36" s="1720">
        <v>0</v>
      </c>
    </row>
    <row r="37" spans="1:9" s="71" customFormat="1" ht="12.75" customHeight="1">
      <c r="A37" s="606">
        <v>5</v>
      </c>
      <c r="B37" s="606">
        <v>5</v>
      </c>
      <c r="C37" s="606">
        <v>11</v>
      </c>
      <c r="D37" s="606"/>
      <c r="E37" s="1820"/>
      <c r="F37" s="110" t="s">
        <v>48</v>
      </c>
      <c r="G37" s="1719">
        <v>0</v>
      </c>
      <c r="H37" s="1720">
        <v>0</v>
      </c>
    </row>
    <row r="38" spans="1:9" ht="12.75" customHeight="1">
      <c r="A38" s="284">
        <v>5</v>
      </c>
      <c r="B38" s="284">
        <v>4</v>
      </c>
      <c r="C38" s="284">
        <v>8</v>
      </c>
      <c r="E38" s="1820"/>
      <c r="F38" s="119" t="s">
        <v>49</v>
      </c>
      <c r="G38" s="1719">
        <v>0</v>
      </c>
      <c r="H38" s="1720">
        <f>64309.63+59350+104413</f>
        <v>228072.63</v>
      </c>
    </row>
    <row r="39" spans="1:9" ht="12.75" customHeight="1">
      <c r="E39" s="1824">
        <v>1406</v>
      </c>
      <c r="F39" s="113" t="s">
        <v>50</v>
      </c>
      <c r="G39" s="1721">
        <f>SUM(G40:G44)</f>
        <v>696109</v>
      </c>
      <c r="H39" s="1722">
        <f>SUM(H40:H44)</f>
        <v>4131595.54</v>
      </c>
    </row>
    <row r="40" spans="1:9" ht="12.75" customHeight="1">
      <c r="A40" s="284">
        <v>6</v>
      </c>
      <c r="B40" s="284">
        <v>2</v>
      </c>
      <c r="C40" s="284">
        <v>11</v>
      </c>
      <c r="E40" s="1824"/>
      <c r="F40" s="110" t="s">
        <v>51</v>
      </c>
      <c r="G40" s="1719">
        <v>0</v>
      </c>
      <c r="H40" s="1720">
        <v>1163075.04</v>
      </c>
    </row>
    <row r="41" spans="1:9" ht="12.75" customHeight="1">
      <c r="A41" s="284">
        <v>6</v>
      </c>
      <c r="B41" s="284">
        <v>2</v>
      </c>
      <c r="C41" s="284">
        <v>10</v>
      </c>
      <c r="E41" s="1824"/>
      <c r="F41" s="110" t="s">
        <v>52</v>
      </c>
      <c r="G41" s="1719">
        <v>0</v>
      </c>
      <c r="H41" s="1720">
        <v>1669624</v>
      </c>
    </row>
    <row r="42" spans="1:9" ht="12.75" customHeight="1">
      <c r="A42" s="284">
        <v>6</v>
      </c>
      <c r="B42" s="284">
        <v>2</v>
      </c>
      <c r="C42" s="284">
        <v>6</v>
      </c>
      <c r="E42" s="1824"/>
      <c r="F42" s="110" t="s">
        <v>647</v>
      </c>
      <c r="G42" s="1719">
        <v>0</v>
      </c>
      <c r="H42" s="1720">
        <v>1000000</v>
      </c>
    </row>
    <row r="43" spans="1:9" ht="12.75" customHeight="1">
      <c r="A43" s="284">
        <v>6</v>
      </c>
      <c r="B43" s="284">
        <v>2</v>
      </c>
      <c r="C43" s="284">
        <v>10</v>
      </c>
      <c r="E43" s="1824"/>
      <c r="F43" s="110" t="s">
        <v>53</v>
      </c>
      <c r="G43" s="1719">
        <v>696109</v>
      </c>
      <c r="H43" s="1720">
        <v>0</v>
      </c>
    </row>
    <row r="44" spans="1:9" ht="12.75" customHeight="1">
      <c r="A44" s="284">
        <v>6</v>
      </c>
      <c r="B44" s="284">
        <v>4</v>
      </c>
      <c r="C44" s="284">
        <v>11</v>
      </c>
      <c r="E44" s="1824"/>
      <c r="F44" s="110" t="s">
        <v>648</v>
      </c>
      <c r="G44" s="1719">
        <v>0</v>
      </c>
      <c r="H44" s="1720">
        <v>298896.5</v>
      </c>
    </row>
    <row r="45" spans="1:9" ht="12.75" customHeight="1">
      <c r="E45" s="1824">
        <v>1407</v>
      </c>
      <c r="F45" s="124" t="s">
        <v>55</v>
      </c>
      <c r="G45" s="1721">
        <f>SUM(G46:G47)</f>
        <v>0</v>
      </c>
      <c r="H45" s="1722">
        <f>SUM(H46:H47)</f>
        <v>5784192.2999999998</v>
      </c>
    </row>
    <row r="46" spans="1:9" ht="12.75" customHeight="1">
      <c r="A46" s="284">
        <v>7</v>
      </c>
      <c r="B46" s="284">
        <v>3</v>
      </c>
      <c r="C46" s="284">
        <v>11</v>
      </c>
      <c r="E46" s="1824"/>
      <c r="F46" s="110" t="s">
        <v>56</v>
      </c>
      <c r="G46" s="1725">
        <v>0</v>
      </c>
      <c r="H46" s="1726">
        <f>2154102.01+2130090.29</f>
        <v>4284192.3</v>
      </c>
    </row>
    <row r="47" spans="1:9" ht="12.75" customHeight="1">
      <c r="A47" s="284">
        <v>7</v>
      </c>
      <c r="B47" s="284">
        <v>6</v>
      </c>
      <c r="C47" s="284">
        <v>10</v>
      </c>
      <c r="E47" s="1824"/>
      <c r="F47" s="110" t="s">
        <v>71</v>
      </c>
      <c r="G47" s="1725">
        <v>0</v>
      </c>
      <c r="H47" s="1726">
        <v>1500000</v>
      </c>
    </row>
    <row r="48" spans="1:9" ht="12.75" customHeight="1">
      <c r="E48" s="1861">
        <v>1408</v>
      </c>
      <c r="F48" s="124" t="s">
        <v>58</v>
      </c>
      <c r="G48" s="1727">
        <f>SUM(G49:G52)</f>
        <v>831138</v>
      </c>
      <c r="H48" s="1728">
        <f>SUM(H49:H52)</f>
        <v>974800</v>
      </c>
    </row>
    <row r="49" spans="1:8" ht="12.75" customHeight="1">
      <c r="A49" s="284">
        <v>8</v>
      </c>
      <c r="B49" s="284">
        <v>4</v>
      </c>
      <c r="C49" s="284">
        <v>11</v>
      </c>
      <c r="E49" s="1862"/>
      <c r="F49" s="111" t="s">
        <v>840</v>
      </c>
      <c r="G49" s="1719">
        <v>0</v>
      </c>
      <c r="H49" s="1726">
        <v>210000</v>
      </c>
    </row>
    <row r="50" spans="1:8" ht="12.75" customHeight="1">
      <c r="A50" s="284">
        <v>8</v>
      </c>
      <c r="B50" s="284">
        <v>4</v>
      </c>
      <c r="C50" s="284">
        <v>11</v>
      </c>
      <c r="E50" s="1862"/>
      <c r="F50" s="111" t="s">
        <v>663</v>
      </c>
      <c r="G50" s="1719">
        <v>0</v>
      </c>
      <c r="H50" s="1720">
        <v>524800</v>
      </c>
    </row>
    <row r="51" spans="1:8" ht="12.75" customHeight="1">
      <c r="A51" s="284">
        <v>8</v>
      </c>
      <c r="B51" s="284">
        <v>5</v>
      </c>
      <c r="C51" s="284">
        <v>11</v>
      </c>
      <c r="E51" s="2080"/>
      <c r="F51" s="110" t="s">
        <v>61</v>
      </c>
      <c r="G51" s="1719">
        <v>831138</v>
      </c>
      <c r="H51" s="1720">
        <v>0</v>
      </c>
    </row>
    <row r="52" spans="1:8" ht="12.75" customHeight="1">
      <c r="A52" s="284">
        <v>8</v>
      </c>
      <c r="B52" s="284">
        <v>4</v>
      </c>
      <c r="C52" s="284">
        <v>8</v>
      </c>
      <c r="E52" s="1863"/>
      <c r="F52" s="325" t="s">
        <v>62</v>
      </c>
      <c r="G52" s="1729">
        <v>0</v>
      </c>
      <c r="H52" s="1730">
        <v>240000</v>
      </c>
    </row>
    <row r="53" spans="1:8" ht="12.75" customHeight="1">
      <c r="E53" s="2010"/>
      <c r="F53" s="1288" t="s">
        <v>63</v>
      </c>
      <c r="G53" s="1721">
        <f>SUM(G54:G59)</f>
        <v>0</v>
      </c>
      <c r="H53" s="1722">
        <f>SUM(H54:H59)</f>
        <v>0</v>
      </c>
    </row>
    <row r="54" spans="1:8" ht="12.75" customHeight="1">
      <c r="A54" s="284">
        <v>9</v>
      </c>
      <c r="B54" s="284">
        <v>5</v>
      </c>
      <c r="C54" s="284">
        <v>10</v>
      </c>
      <c r="E54" s="1864"/>
      <c r="F54" s="316" t="s">
        <v>64</v>
      </c>
      <c r="G54" s="1719">
        <v>0</v>
      </c>
      <c r="H54" s="1720">
        <v>0</v>
      </c>
    </row>
    <row r="55" spans="1:8" ht="12.75" customHeight="1">
      <c r="A55" s="284">
        <v>9</v>
      </c>
      <c r="B55" s="284">
        <v>5</v>
      </c>
      <c r="C55" s="284">
        <v>13</v>
      </c>
      <c r="E55" s="1864"/>
      <c r="F55" s="119" t="s">
        <v>73</v>
      </c>
      <c r="G55" s="1719">
        <v>0</v>
      </c>
      <c r="H55" s="1720">
        <v>0</v>
      </c>
    </row>
    <row r="56" spans="1:8" ht="12.75" customHeight="1">
      <c r="A56" s="284">
        <v>9</v>
      </c>
      <c r="B56" s="284">
        <v>4</v>
      </c>
      <c r="C56" s="284">
        <v>6</v>
      </c>
      <c r="E56" s="1864"/>
      <c r="F56" s="316" t="s">
        <v>133</v>
      </c>
      <c r="G56" s="1719">
        <v>0</v>
      </c>
      <c r="H56" s="1720">
        <v>0</v>
      </c>
    </row>
    <row r="57" spans="1:8" ht="12.75" customHeight="1">
      <c r="A57" s="284">
        <v>9</v>
      </c>
      <c r="B57" s="284">
        <v>4</v>
      </c>
      <c r="C57" s="284">
        <v>11</v>
      </c>
      <c r="E57" s="1864"/>
      <c r="F57" s="69" t="s">
        <v>134</v>
      </c>
      <c r="G57" s="1719">
        <v>0</v>
      </c>
      <c r="H57" s="1720">
        <v>0</v>
      </c>
    </row>
    <row r="58" spans="1:8" ht="12.75" customHeight="1">
      <c r="A58" s="284">
        <v>9</v>
      </c>
      <c r="B58" s="284">
        <v>4</v>
      </c>
      <c r="C58" s="284">
        <v>11</v>
      </c>
      <c r="E58" s="1864"/>
      <c r="F58" s="119" t="s">
        <v>842</v>
      </c>
      <c r="G58" s="1719">
        <v>0</v>
      </c>
      <c r="H58" s="1720">
        <v>0</v>
      </c>
    </row>
    <row r="59" spans="1:8" ht="12.75" customHeight="1">
      <c r="A59" s="284">
        <v>9</v>
      </c>
      <c r="B59" s="284">
        <v>6</v>
      </c>
      <c r="C59" s="284">
        <v>11</v>
      </c>
      <c r="E59" s="1864"/>
      <c r="F59" s="119" t="s">
        <v>136</v>
      </c>
      <c r="G59" s="1719">
        <v>0</v>
      </c>
      <c r="H59" s="1720">
        <v>0</v>
      </c>
    </row>
    <row r="60" spans="1:8">
      <c r="E60" s="1757"/>
      <c r="F60" s="612" t="s">
        <v>21</v>
      </c>
      <c r="G60" s="1734">
        <f>G9+G18+G27+G31+G34+G39+G45+G48+G53</f>
        <v>6384454</v>
      </c>
      <c r="H60" s="1735">
        <f>H9+H18+H27+H31+H34+H39+H45+H48+H53</f>
        <v>14404041</v>
      </c>
    </row>
    <row r="61" spans="1:8" ht="11.25" customHeight="1">
      <c r="E61" s="279"/>
      <c r="F61" s="890" t="s">
        <v>847</v>
      </c>
      <c r="G61" s="1758"/>
      <c r="H61" s="1758"/>
    </row>
    <row r="62" spans="1:8" ht="12" customHeight="1">
      <c r="F62" s="2009" t="s">
        <v>137</v>
      </c>
      <c r="G62" s="2009"/>
      <c r="H62" s="2009"/>
    </row>
    <row r="63" spans="1:8" ht="12" customHeight="1">
      <c r="F63" s="1289"/>
      <c r="G63" s="1289"/>
      <c r="H63" s="1289"/>
    </row>
    <row r="64" spans="1:8" ht="9.75" customHeight="1">
      <c r="E64" s="279"/>
      <c r="F64" s="2087"/>
      <c r="G64" s="2087"/>
      <c r="H64" s="2087"/>
    </row>
    <row r="65" spans="5:8" ht="11.25" customHeight="1">
      <c r="F65" s="2009"/>
      <c r="G65" s="2009"/>
      <c r="H65" s="2009"/>
    </row>
    <row r="66" spans="5:8" ht="11.25" customHeight="1">
      <c r="E66" s="279"/>
      <c r="F66" s="2009"/>
      <c r="G66" s="2009"/>
      <c r="H66" s="2009"/>
    </row>
    <row r="67" spans="5:8" ht="9" customHeight="1"/>
    <row r="68" spans="5:8" ht="9" customHeight="1"/>
    <row r="69" spans="5:8" ht="9" customHeight="1"/>
    <row r="70" spans="5:8" ht="9" customHeight="1"/>
    <row r="71" spans="5:8" ht="9" customHeight="1"/>
    <row r="72" spans="5:8" ht="9" customHeight="1"/>
    <row r="73" spans="5:8" ht="9" customHeight="1"/>
    <row r="74" spans="5:8" ht="9" customHeight="1"/>
    <row r="75" spans="5:8" ht="9" customHeight="1"/>
    <row r="76" spans="5:8" ht="9" customHeight="1"/>
    <row r="77" spans="5:8" ht="9" customHeight="1"/>
    <row r="78" spans="5:8" ht="9" customHeight="1"/>
    <row r="79" spans="5:8" ht="9" customHeight="1"/>
    <row r="80" spans="5:8"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spans="6:8" ht="9" customHeight="1"/>
    <row r="146" spans="6:8" ht="9" customHeight="1"/>
    <row r="147" spans="6:8" ht="9" customHeight="1"/>
    <row r="148" spans="6:8" ht="9" customHeight="1"/>
    <row r="149" spans="6:8" ht="9" customHeight="1"/>
    <row r="150" spans="6:8" ht="9" customHeight="1">
      <c r="F150" s="69"/>
      <c r="G150" s="1760"/>
      <c r="H150" s="1760"/>
    </row>
    <row r="151" spans="6:8" ht="9" customHeight="1"/>
    <row r="152" spans="6:8" ht="9" customHeight="1"/>
    <row r="153" spans="6:8" ht="9" customHeight="1"/>
    <row r="154" spans="6:8" ht="9" customHeight="1"/>
    <row r="155" spans="6:8" ht="9" customHeight="1"/>
    <row r="156" spans="6:8" ht="9" customHeight="1"/>
    <row r="157" spans="6:8" ht="9" customHeight="1"/>
    <row r="158" spans="6:8" ht="9" customHeight="1"/>
    <row r="159" spans="6:8" ht="9" customHeight="1"/>
    <row r="160" spans="6:8"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sheetData>
  <mergeCells count="18">
    <mergeCell ref="E9:E17"/>
    <mergeCell ref="E3:H3"/>
    <mergeCell ref="L3:Z3"/>
    <mergeCell ref="E4:H4"/>
    <mergeCell ref="E6:E8"/>
    <mergeCell ref="G7:H7"/>
    <mergeCell ref="F66:H66"/>
    <mergeCell ref="E18:E26"/>
    <mergeCell ref="E27:E30"/>
    <mergeCell ref="E31:E33"/>
    <mergeCell ref="E34:E38"/>
    <mergeCell ref="E39:E44"/>
    <mergeCell ref="E45:E47"/>
    <mergeCell ref="E48:E52"/>
    <mergeCell ref="E53:E59"/>
    <mergeCell ref="F62:H62"/>
    <mergeCell ref="F64:H64"/>
    <mergeCell ref="F65:H65"/>
  </mergeCell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475"/>
  <sheetViews>
    <sheetView topLeftCell="D1" workbookViewId="0">
      <selection activeCell="G21" sqref="G21:G22"/>
    </sheetView>
  </sheetViews>
  <sheetFormatPr baseColWidth="10" defaultRowHeight="12.75"/>
  <cols>
    <col min="1" max="1" width="3.28515625" style="65" hidden="1" customWidth="1"/>
    <col min="2" max="2" width="3.5703125" style="65" hidden="1" customWidth="1"/>
    <col min="3" max="3" width="2.140625" style="236" hidden="1" customWidth="1"/>
    <col min="4" max="4" width="2.140625" style="236" customWidth="1"/>
    <col min="5" max="5" width="8" style="65" customWidth="1"/>
    <col min="6" max="6" width="1.5703125" style="65" customWidth="1"/>
    <col min="7" max="7" width="60.42578125" style="65" customWidth="1"/>
    <col min="8" max="9" width="4.85546875" style="65" bestFit="1" customWidth="1"/>
    <col min="10" max="10" width="6.7109375" style="65" bestFit="1" customWidth="1"/>
    <col min="11" max="11" width="0.42578125" style="65" customWidth="1"/>
    <col min="12" max="12" width="6.5703125" style="65" bestFit="1" customWidth="1"/>
    <col min="13" max="13" width="4.85546875" style="65" bestFit="1" customWidth="1"/>
    <col min="14" max="14" width="1.140625" style="65" customWidth="1"/>
    <col min="15" max="15" width="11.42578125" style="65"/>
    <col min="16" max="16" width="4.7109375" style="65" customWidth="1"/>
    <col min="17" max="17" width="5" style="65" customWidth="1"/>
    <col min="18" max="18" width="2.28515625" style="65" customWidth="1"/>
    <col min="19" max="19" width="26" style="65" customWidth="1"/>
    <col min="20" max="20" width="8" style="65" customWidth="1"/>
    <col min="21" max="21" width="1" style="65" customWidth="1"/>
    <col min="22" max="22" width="6.7109375" style="65" customWidth="1"/>
    <col min="23" max="23" width="1" style="65" customWidth="1"/>
    <col min="24" max="24" width="6.7109375" style="65" customWidth="1"/>
    <col min="25" max="25" width="1" style="65" customWidth="1"/>
    <col min="26" max="26" width="6.7109375" style="65" customWidth="1"/>
    <col min="27" max="27" width="1" style="65" customWidth="1"/>
    <col min="28" max="28" width="6.7109375" style="65" customWidth="1"/>
    <col min="29" max="29" width="1" style="65" customWidth="1"/>
    <col min="30" max="30" width="6.7109375" style="65" customWidth="1"/>
    <col min="31" max="31" width="1" style="65" customWidth="1"/>
    <col min="32" max="33" width="6.7109375" style="65" customWidth="1"/>
    <col min="34" max="256" width="11.42578125" style="65"/>
    <col min="257" max="259" width="0" style="65" hidden="1" customWidth="1"/>
    <col min="260" max="260" width="2.140625" style="65" customWidth="1"/>
    <col min="261" max="261" width="8" style="65" customWidth="1"/>
    <col min="262" max="262" width="1.5703125" style="65" customWidth="1"/>
    <col min="263" max="263" width="60.42578125" style="65" customWidth="1"/>
    <col min="264" max="265" width="4.85546875" style="65" bestFit="1" customWidth="1"/>
    <col min="266" max="266" width="6.7109375" style="65" bestFit="1" customWidth="1"/>
    <col min="267" max="267" width="0.42578125" style="65" customWidth="1"/>
    <col min="268" max="268" width="6.5703125" style="65" bestFit="1" customWidth="1"/>
    <col min="269" max="269" width="4.85546875" style="65" bestFit="1" customWidth="1"/>
    <col min="270" max="270" width="1.140625" style="65" customWidth="1"/>
    <col min="271" max="271" width="11.42578125" style="65"/>
    <col min="272" max="272" width="4.7109375" style="65" customWidth="1"/>
    <col min="273" max="273" width="5" style="65" customWidth="1"/>
    <col min="274" max="274" width="2.28515625" style="65" customWidth="1"/>
    <col min="275" max="275" width="26" style="65" customWidth="1"/>
    <col min="276" max="276" width="8" style="65" customWidth="1"/>
    <col min="277" max="277" width="1" style="65" customWidth="1"/>
    <col min="278" max="278" width="6.7109375" style="65" customWidth="1"/>
    <col min="279" max="279" width="1" style="65" customWidth="1"/>
    <col min="280" max="280" width="6.7109375" style="65" customWidth="1"/>
    <col min="281" max="281" width="1" style="65" customWidth="1"/>
    <col min="282" max="282" width="6.7109375" style="65" customWidth="1"/>
    <col min="283" max="283" width="1" style="65" customWidth="1"/>
    <col min="284" max="284" width="6.7109375" style="65" customWidth="1"/>
    <col min="285" max="285" width="1" style="65" customWidth="1"/>
    <col min="286" max="286" width="6.7109375" style="65" customWidth="1"/>
    <col min="287" max="287" width="1" style="65" customWidth="1"/>
    <col min="288" max="289" width="6.7109375" style="65" customWidth="1"/>
    <col min="290" max="512" width="11.42578125" style="65"/>
    <col min="513" max="515" width="0" style="65" hidden="1" customWidth="1"/>
    <col min="516" max="516" width="2.140625" style="65" customWidth="1"/>
    <col min="517" max="517" width="8" style="65" customWidth="1"/>
    <col min="518" max="518" width="1.5703125" style="65" customWidth="1"/>
    <col min="519" max="519" width="60.42578125" style="65" customWidth="1"/>
    <col min="520" max="521" width="4.85546875" style="65" bestFit="1" customWidth="1"/>
    <col min="522" max="522" width="6.7109375" style="65" bestFit="1" customWidth="1"/>
    <col min="523" max="523" width="0.42578125" style="65" customWidth="1"/>
    <col min="524" max="524" width="6.5703125" style="65" bestFit="1" customWidth="1"/>
    <col min="525" max="525" width="4.85546875" style="65" bestFit="1" customWidth="1"/>
    <col min="526" max="526" width="1.140625" style="65" customWidth="1"/>
    <col min="527" max="527" width="11.42578125" style="65"/>
    <col min="528" max="528" width="4.7109375" style="65" customWidth="1"/>
    <col min="529" max="529" width="5" style="65" customWidth="1"/>
    <col min="530" max="530" width="2.28515625" style="65" customWidth="1"/>
    <col min="531" max="531" width="26" style="65" customWidth="1"/>
    <col min="532" max="532" width="8" style="65" customWidth="1"/>
    <col min="533" max="533" width="1" style="65" customWidth="1"/>
    <col min="534" max="534" width="6.7109375" style="65" customWidth="1"/>
    <col min="535" max="535" width="1" style="65" customWidth="1"/>
    <col min="536" max="536" width="6.7109375" style="65" customWidth="1"/>
    <col min="537" max="537" width="1" style="65" customWidth="1"/>
    <col min="538" max="538" width="6.7109375" style="65" customWidth="1"/>
    <col min="539" max="539" width="1" style="65" customWidth="1"/>
    <col min="540" max="540" width="6.7109375" style="65" customWidth="1"/>
    <col min="541" max="541" width="1" style="65" customWidth="1"/>
    <col min="542" max="542" width="6.7109375" style="65" customWidth="1"/>
    <col min="543" max="543" width="1" style="65" customWidth="1"/>
    <col min="544" max="545" width="6.7109375" style="65" customWidth="1"/>
    <col min="546" max="768" width="11.42578125" style="65"/>
    <col min="769" max="771" width="0" style="65" hidden="1" customWidth="1"/>
    <col min="772" max="772" width="2.140625" style="65" customWidth="1"/>
    <col min="773" max="773" width="8" style="65" customWidth="1"/>
    <col min="774" max="774" width="1.5703125" style="65" customWidth="1"/>
    <col min="775" max="775" width="60.42578125" style="65" customWidth="1"/>
    <col min="776" max="777" width="4.85546875" style="65" bestFit="1" customWidth="1"/>
    <col min="778" max="778" width="6.7109375" style="65" bestFit="1" customWidth="1"/>
    <col min="779" max="779" width="0.42578125" style="65" customWidth="1"/>
    <col min="780" max="780" width="6.5703125" style="65" bestFit="1" customWidth="1"/>
    <col min="781" max="781" width="4.85546875" style="65" bestFit="1" customWidth="1"/>
    <col min="782" max="782" width="1.140625" style="65" customWidth="1"/>
    <col min="783" max="783" width="11.42578125" style="65"/>
    <col min="784" max="784" width="4.7109375" style="65" customWidth="1"/>
    <col min="785" max="785" width="5" style="65" customWidth="1"/>
    <col min="786" max="786" width="2.28515625" style="65" customWidth="1"/>
    <col min="787" max="787" width="26" style="65" customWidth="1"/>
    <col min="788" max="788" width="8" style="65" customWidth="1"/>
    <col min="789" max="789" width="1" style="65" customWidth="1"/>
    <col min="790" max="790" width="6.7109375" style="65" customWidth="1"/>
    <col min="791" max="791" width="1" style="65" customWidth="1"/>
    <col min="792" max="792" width="6.7109375" style="65" customWidth="1"/>
    <col min="793" max="793" width="1" style="65" customWidth="1"/>
    <col min="794" max="794" width="6.7109375" style="65" customWidth="1"/>
    <col min="795" max="795" width="1" style="65" customWidth="1"/>
    <col min="796" max="796" width="6.7109375" style="65" customWidth="1"/>
    <col min="797" max="797" width="1" style="65" customWidth="1"/>
    <col min="798" max="798" width="6.7109375" style="65" customWidth="1"/>
    <col min="799" max="799" width="1" style="65" customWidth="1"/>
    <col min="800" max="801" width="6.7109375" style="65" customWidth="1"/>
    <col min="802" max="1024" width="11.42578125" style="65"/>
    <col min="1025" max="1027" width="0" style="65" hidden="1" customWidth="1"/>
    <col min="1028" max="1028" width="2.140625" style="65" customWidth="1"/>
    <col min="1029" max="1029" width="8" style="65" customWidth="1"/>
    <col min="1030" max="1030" width="1.5703125" style="65" customWidth="1"/>
    <col min="1031" max="1031" width="60.42578125" style="65" customWidth="1"/>
    <col min="1032" max="1033" width="4.85546875" style="65" bestFit="1" customWidth="1"/>
    <col min="1034" max="1034" width="6.7109375" style="65" bestFit="1" customWidth="1"/>
    <col min="1035" max="1035" width="0.42578125" style="65" customWidth="1"/>
    <col min="1036" max="1036" width="6.5703125" style="65" bestFit="1" customWidth="1"/>
    <col min="1037" max="1037" width="4.85546875" style="65" bestFit="1" customWidth="1"/>
    <col min="1038" max="1038" width="1.140625" style="65" customWidth="1"/>
    <col min="1039" max="1039" width="11.42578125" style="65"/>
    <col min="1040" max="1040" width="4.7109375" style="65" customWidth="1"/>
    <col min="1041" max="1041" width="5" style="65" customWidth="1"/>
    <col min="1042" max="1042" width="2.28515625" style="65" customWidth="1"/>
    <col min="1043" max="1043" width="26" style="65" customWidth="1"/>
    <col min="1044" max="1044" width="8" style="65" customWidth="1"/>
    <col min="1045" max="1045" width="1" style="65" customWidth="1"/>
    <col min="1046" max="1046" width="6.7109375" style="65" customWidth="1"/>
    <col min="1047" max="1047" width="1" style="65" customWidth="1"/>
    <col min="1048" max="1048" width="6.7109375" style="65" customWidth="1"/>
    <col min="1049" max="1049" width="1" style="65" customWidth="1"/>
    <col min="1050" max="1050" width="6.7109375" style="65" customWidth="1"/>
    <col min="1051" max="1051" width="1" style="65" customWidth="1"/>
    <col min="1052" max="1052" width="6.7109375" style="65" customWidth="1"/>
    <col min="1053" max="1053" width="1" style="65" customWidth="1"/>
    <col min="1054" max="1054" width="6.7109375" style="65" customWidth="1"/>
    <col min="1055" max="1055" width="1" style="65" customWidth="1"/>
    <col min="1056" max="1057" width="6.7109375" style="65" customWidth="1"/>
    <col min="1058" max="1280" width="11.42578125" style="65"/>
    <col min="1281" max="1283" width="0" style="65" hidden="1" customWidth="1"/>
    <col min="1284" max="1284" width="2.140625" style="65" customWidth="1"/>
    <col min="1285" max="1285" width="8" style="65" customWidth="1"/>
    <col min="1286" max="1286" width="1.5703125" style="65" customWidth="1"/>
    <col min="1287" max="1287" width="60.42578125" style="65" customWidth="1"/>
    <col min="1288" max="1289" width="4.85546875" style="65" bestFit="1" customWidth="1"/>
    <col min="1290" max="1290" width="6.7109375" style="65" bestFit="1" customWidth="1"/>
    <col min="1291" max="1291" width="0.42578125" style="65" customWidth="1"/>
    <col min="1292" max="1292" width="6.5703125" style="65" bestFit="1" customWidth="1"/>
    <col min="1293" max="1293" width="4.85546875" style="65" bestFit="1" customWidth="1"/>
    <col min="1294" max="1294" width="1.140625" style="65" customWidth="1"/>
    <col min="1295" max="1295" width="11.42578125" style="65"/>
    <col min="1296" max="1296" width="4.7109375" style="65" customWidth="1"/>
    <col min="1297" max="1297" width="5" style="65" customWidth="1"/>
    <col min="1298" max="1298" width="2.28515625" style="65" customWidth="1"/>
    <col min="1299" max="1299" width="26" style="65" customWidth="1"/>
    <col min="1300" max="1300" width="8" style="65" customWidth="1"/>
    <col min="1301" max="1301" width="1" style="65" customWidth="1"/>
    <col min="1302" max="1302" width="6.7109375" style="65" customWidth="1"/>
    <col min="1303" max="1303" width="1" style="65" customWidth="1"/>
    <col min="1304" max="1304" width="6.7109375" style="65" customWidth="1"/>
    <col min="1305" max="1305" width="1" style="65" customWidth="1"/>
    <col min="1306" max="1306" width="6.7109375" style="65" customWidth="1"/>
    <col min="1307" max="1307" width="1" style="65" customWidth="1"/>
    <col min="1308" max="1308" width="6.7109375" style="65" customWidth="1"/>
    <col min="1309" max="1309" width="1" style="65" customWidth="1"/>
    <col min="1310" max="1310" width="6.7109375" style="65" customWidth="1"/>
    <col min="1311" max="1311" width="1" style="65" customWidth="1"/>
    <col min="1312" max="1313" width="6.7109375" style="65" customWidth="1"/>
    <col min="1314" max="1536" width="11.42578125" style="65"/>
    <col min="1537" max="1539" width="0" style="65" hidden="1" customWidth="1"/>
    <col min="1540" max="1540" width="2.140625" style="65" customWidth="1"/>
    <col min="1541" max="1541" width="8" style="65" customWidth="1"/>
    <col min="1542" max="1542" width="1.5703125" style="65" customWidth="1"/>
    <col min="1543" max="1543" width="60.42578125" style="65" customWidth="1"/>
    <col min="1544" max="1545" width="4.85546875" style="65" bestFit="1" customWidth="1"/>
    <col min="1546" max="1546" width="6.7109375" style="65" bestFit="1" customWidth="1"/>
    <col min="1547" max="1547" width="0.42578125" style="65" customWidth="1"/>
    <col min="1548" max="1548" width="6.5703125" style="65" bestFit="1" customWidth="1"/>
    <col min="1549" max="1549" width="4.85546875" style="65" bestFit="1" customWidth="1"/>
    <col min="1550" max="1550" width="1.140625" style="65" customWidth="1"/>
    <col min="1551" max="1551" width="11.42578125" style="65"/>
    <col min="1552" max="1552" width="4.7109375" style="65" customWidth="1"/>
    <col min="1553" max="1553" width="5" style="65" customWidth="1"/>
    <col min="1554" max="1554" width="2.28515625" style="65" customWidth="1"/>
    <col min="1555" max="1555" width="26" style="65" customWidth="1"/>
    <col min="1556" max="1556" width="8" style="65" customWidth="1"/>
    <col min="1557" max="1557" width="1" style="65" customWidth="1"/>
    <col min="1558" max="1558" width="6.7109375" style="65" customWidth="1"/>
    <col min="1559" max="1559" width="1" style="65" customWidth="1"/>
    <col min="1560" max="1560" width="6.7109375" style="65" customWidth="1"/>
    <col min="1561" max="1561" width="1" style="65" customWidth="1"/>
    <col min="1562" max="1562" width="6.7109375" style="65" customWidth="1"/>
    <col min="1563" max="1563" width="1" style="65" customWidth="1"/>
    <col min="1564" max="1564" width="6.7109375" style="65" customWidth="1"/>
    <col min="1565" max="1565" width="1" style="65" customWidth="1"/>
    <col min="1566" max="1566" width="6.7109375" style="65" customWidth="1"/>
    <col min="1567" max="1567" width="1" style="65" customWidth="1"/>
    <col min="1568" max="1569" width="6.7109375" style="65" customWidth="1"/>
    <col min="1570" max="1792" width="11.42578125" style="65"/>
    <col min="1793" max="1795" width="0" style="65" hidden="1" customWidth="1"/>
    <col min="1796" max="1796" width="2.140625" style="65" customWidth="1"/>
    <col min="1797" max="1797" width="8" style="65" customWidth="1"/>
    <col min="1798" max="1798" width="1.5703125" style="65" customWidth="1"/>
    <col min="1799" max="1799" width="60.42578125" style="65" customWidth="1"/>
    <col min="1800" max="1801" width="4.85546875" style="65" bestFit="1" customWidth="1"/>
    <col min="1802" max="1802" width="6.7109375" style="65" bestFit="1" customWidth="1"/>
    <col min="1803" max="1803" width="0.42578125" style="65" customWidth="1"/>
    <col min="1804" max="1804" width="6.5703125" style="65" bestFit="1" customWidth="1"/>
    <col min="1805" max="1805" width="4.85546875" style="65" bestFit="1" customWidth="1"/>
    <col min="1806" max="1806" width="1.140625" style="65" customWidth="1"/>
    <col min="1807" max="1807" width="11.42578125" style="65"/>
    <col min="1808" max="1808" width="4.7109375" style="65" customWidth="1"/>
    <col min="1809" max="1809" width="5" style="65" customWidth="1"/>
    <col min="1810" max="1810" width="2.28515625" style="65" customWidth="1"/>
    <col min="1811" max="1811" width="26" style="65" customWidth="1"/>
    <col min="1812" max="1812" width="8" style="65" customWidth="1"/>
    <col min="1813" max="1813" width="1" style="65" customWidth="1"/>
    <col min="1814" max="1814" width="6.7109375" style="65" customWidth="1"/>
    <col min="1815" max="1815" width="1" style="65" customWidth="1"/>
    <col min="1816" max="1816" width="6.7109375" style="65" customWidth="1"/>
    <col min="1817" max="1817" width="1" style="65" customWidth="1"/>
    <col min="1818" max="1818" width="6.7109375" style="65" customWidth="1"/>
    <col min="1819" max="1819" width="1" style="65" customWidth="1"/>
    <col min="1820" max="1820" width="6.7109375" style="65" customWidth="1"/>
    <col min="1821" max="1821" width="1" style="65" customWidth="1"/>
    <col min="1822" max="1822" width="6.7109375" style="65" customWidth="1"/>
    <col min="1823" max="1823" width="1" style="65" customWidth="1"/>
    <col min="1824" max="1825" width="6.7109375" style="65" customWidth="1"/>
    <col min="1826" max="2048" width="11.42578125" style="65"/>
    <col min="2049" max="2051" width="0" style="65" hidden="1" customWidth="1"/>
    <col min="2052" max="2052" width="2.140625" style="65" customWidth="1"/>
    <col min="2053" max="2053" width="8" style="65" customWidth="1"/>
    <col min="2054" max="2054" width="1.5703125" style="65" customWidth="1"/>
    <col min="2055" max="2055" width="60.42578125" style="65" customWidth="1"/>
    <col min="2056" max="2057" width="4.85546875" style="65" bestFit="1" customWidth="1"/>
    <col min="2058" max="2058" width="6.7109375" style="65" bestFit="1" customWidth="1"/>
    <col min="2059" max="2059" width="0.42578125" style="65" customWidth="1"/>
    <col min="2060" max="2060" width="6.5703125" style="65" bestFit="1" customWidth="1"/>
    <col min="2061" max="2061" width="4.85546875" style="65" bestFit="1" customWidth="1"/>
    <col min="2062" max="2062" width="1.140625" style="65" customWidth="1"/>
    <col min="2063" max="2063" width="11.42578125" style="65"/>
    <col min="2064" max="2064" width="4.7109375" style="65" customWidth="1"/>
    <col min="2065" max="2065" width="5" style="65" customWidth="1"/>
    <col min="2066" max="2066" width="2.28515625" style="65" customWidth="1"/>
    <col min="2067" max="2067" width="26" style="65" customWidth="1"/>
    <col min="2068" max="2068" width="8" style="65" customWidth="1"/>
    <col min="2069" max="2069" width="1" style="65" customWidth="1"/>
    <col min="2070" max="2070" width="6.7109375" style="65" customWidth="1"/>
    <col min="2071" max="2071" width="1" style="65" customWidth="1"/>
    <col min="2072" max="2072" width="6.7109375" style="65" customWidth="1"/>
    <col min="2073" max="2073" width="1" style="65" customWidth="1"/>
    <col min="2074" max="2074" width="6.7109375" style="65" customWidth="1"/>
    <col min="2075" max="2075" width="1" style="65" customWidth="1"/>
    <col min="2076" max="2076" width="6.7109375" style="65" customWidth="1"/>
    <col min="2077" max="2077" width="1" style="65" customWidth="1"/>
    <col min="2078" max="2078" width="6.7109375" style="65" customWidth="1"/>
    <col min="2079" max="2079" width="1" style="65" customWidth="1"/>
    <col min="2080" max="2081" width="6.7109375" style="65" customWidth="1"/>
    <col min="2082" max="2304" width="11.42578125" style="65"/>
    <col min="2305" max="2307" width="0" style="65" hidden="1" customWidth="1"/>
    <col min="2308" max="2308" width="2.140625" style="65" customWidth="1"/>
    <col min="2309" max="2309" width="8" style="65" customWidth="1"/>
    <col min="2310" max="2310" width="1.5703125" style="65" customWidth="1"/>
    <col min="2311" max="2311" width="60.42578125" style="65" customWidth="1"/>
    <col min="2312" max="2313" width="4.85546875" style="65" bestFit="1" customWidth="1"/>
    <col min="2314" max="2314" width="6.7109375" style="65" bestFit="1" customWidth="1"/>
    <col min="2315" max="2315" width="0.42578125" style="65" customWidth="1"/>
    <col min="2316" max="2316" width="6.5703125" style="65" bestFit="1" customWidth="1"/>
    <col min="2317" max="2317" width="4.85546875" style="65" bestFit="1" customWidth="1"/>
    <col min="2318" max="2318" width="1.140625" style="65" customWidth="1"/>
    <col min="2319" max="2319" width="11.42578125" style="65"/>
    <col min="2320" max="2320" width="4.7109375" style="65" customWidth="1"/>
    <col min="2321" max="2321" width="5" style="65" customWidth="1"/>
    <col min="2322" max="2322" width="2.28515625" style="65" customWidth="1"/>
    <col min="2323" max="2323" width="26" style="65" customWidth="1"/>
    <col min="2324" max="2324" width="8" style="65" customWidth="1"/>
    <col min="2325" max="2325" width="1" style="65" customWidth="1"/>
    <col min="2326" max="2326" width="6.7109375" style="65" customWidth="1"/>
    <col min="2327" max="2327" width="1" style="65" customWidth="1"/>
    <col min="2328" max="2328" width="6.7109375" style="65" customWidth="1"/>
    <col min="2329" max="2329" width="1" style="65" customWidth="1"/>
    <col min="2330" max="2330" width="6.7109375" style="65" customWidth="1"/>
    <col min="2331" max="2331" width="1" style="65" customWidth="1"/>
    <col min="2332" max="2332" width="6.7109375" style="65" customWidth="1"/>
    <col min="2333" max="2333" width="1" style="65" customWidth="1"/>
    <col min="2334" max="2334" width="6.7109375" style="65" customWidth="1"/>
    <col min="2335" max="2335" width="1" style="65" customWidth="1"/>
    <col min="2336" max="2337" width="6.7109375" style="65" customWidth="1"/>
    <col min="2338" max="2560" width="11.42578125" style="65"/>
    <col min="2561" max="2563" width="0" style="65" hidden="1" customWidth="1"/>
    <col min="2564" max="2564" width="2.140625" style="65" customWidth="1"/>
    <col min="2565" max="2565" width="8" style="65" customWidth="1"/>
    <col min="2566" max="2566" width="1.5703125" style="65" customWidth="1"/>
    <col min="2567" max="2567" width="60.42578125" style="65" customWidth="1"/>
    <col min="2568" max="2569" width="4.85546875" style="65" bestFit="1" customWidth="1"/>
    <col min="2570" max="2570" width="6.7109375" style="65" bestFit="1" customWidth="1"/>
    <col min="2571" max="2571" width="0.42578125" style="65" customWidth="1"/>
    <col min="2572" max="2572" width="6.5703125" style="65" bestFit="1" customWidth="1"/>
    <col min="2573" max="2573" width="4.85546875" style="65" bestFit="1" customWidth="1"/>
    <col min="2574" max="2574" width="1.140625" style="65" customWidth="1"/>
    <col min="2575" max="2575" width="11.42578125" style="65"/>
    <col min="2576" max="2576" width="4.7109375" style="65" customWidth="1"/>
    <col min="2577" max="2577" width="5" style="65" customWidth="1"/>
    <col min="2578" max="2578" width="2.28515625" style="65" customWidth="1"/>
    <col min="2579" max="2579" width="26" style="65" customWidth="1"/>
    <col min="2580" max="2580" width="8" style="65" customWidth="1"/>
    <col min="2581" max="2581" width="1" style="65" customWidth="1"/>
    <col min="2582" max="2582" width="6.7109375" style="65" customWidth="1"/>
    <col min="2583" max="2583" width="1" style="65" customWidth="1"/>
    <col min="2584" max="2584" width="6.7109375" style="65" customWidth="1"/>
    <col min="2585" max="2585" width="1" style="65" customWidth="1"/>
    <col min="2586" max="2586" width="6.7109375" style="65" customWidth="1"/>
    <col min="2587" max="2587" width="1" style="65" customWidth="1"/>
    <col min="2588" max="2588" width="6.7109375" style="65" customWidth="1"/>
    <col min="2589" max="2589" width="1" style="65" customWidth="1"/>
    <col min="2590" max="2590" width="6.7109375" style="65" customWidth="1"/>
    <col min="2591" max="2591" width="1" style="65" customWidth="1"/>
    <col min="2592" max="2593" width="6.7109375" style="65" customWidth="1"/>
    <col min="2594" max="2816" width="11.42578125" style="65"/>
    <col min="2817" max="2819" width="0" style="65" hidden="1" customWidth="1"/>
    <col min="2820" max="2820" width="2.140625" style="65" customWidth="1"/>
    <col min="2821" max="2821" width="8" style="65" customWidth="1"/>
    <col min="2822" max="2822" width="1.5703125" style="65" customWidth="1"/>
    <col min="2823" max="2823" width="60.42578125" style="65" customWidth="1"/>
    <col min="2824" max="2825" width="4.85546875" style="65" bestFit="1" customWidth="1"/>
    <col min="2826" max="2826" width="6.7109375" style="65" bestFit="1" customWidth="1"/>
    <col min="2827" max="2827" width="0.42578125" style="65" customWidth="1"/>
    <col min="2828" max="2828" width="6.5703125" style="65" bestFit="1" customWidth="1"/>
    <col min="2829" max="2829" width="4.85546875" style="65" bestFit="1" customWidth="1"/>
    <col min="2830" max="2830" width="1.140625" style="65" customWidth="1"/>
    <col min="2831" max="2831" width="11.42578125" style="65"/>
    <col min="2832" max="2832" width="4.7109375" style="65" customWidth="1"/>
    <col min="2833" max="2833" width="5" style="65" customWidth="1"/>
    <col min="2834" max="2834" width="2.28515625" style="65" customWidth="1"/>
    <col min="2835" max="2835" width="26" style="65" customWidth="1"/>
    <col min="2836" max="2836" width="8" style="65" customWidth="1"/>
    <col min="2837" max="2837" width="1" style="65" customWidth="1"/>
    <col min="2838" max="2838" width="6.7109375" style="65" customWidth="1"/>
    <col min="2839" max="2839" width="1" style="65" customWidth="1"/>
    <col min="2840" max="2840" width="6.7109375" style="65" customWidth="1"/>
    <col min="2841" max="2841" width="1" style="65" customWidth="1"/>
    <col min="2842" max="2842" width="6.7109375" style="65" customWidth="1"/>
    <col min="2843" max="2843" width="1" style="65" customWidth="1"/>
    <col min="2844" max="2844" width="6.7109375" style="65" customWidth="1"/>
    <col min="2845" max="2845" width="1" style="65" customWidth="1"/>
    <col min="2846" max="2846" width="6.7109375" style="65" customWidth="1"/>
    <col min="2847" max="2847" width="1" style="65" customWidth="1"/>
    <col min="2848" max="2849" width="6.7109375" style="65" customWidth="1"/>
    <col min="2850" max="3072" width="11.42578125" style="65"/>
    <col min="3073" max="3075" width="0" style="65" hidden="1" customWidth="1"/>
    <col min="3076" max="3076" width="2.140625" style="65" customWidth="1"/>
    <col min="3077" max="3077" width="8" style="65" customWidth="1"/>
    <col min="3078" max="3078" width="1.5703125" style="65" customWidth="1"/>
    <col min="3079" max="3079" width="60.42578125" style="65" customWidth="1"/>
    <col min="3080" max="3081" width="4.85546875" style="65" bestFit="1" customWidth="1"/>
    <col min="3082" max="3082" width="6.7109375" style="65" bestFit="1" customWidth="1"/>
    <col min="3083" max="3083" width="0.42578125" style="65" customWidth="1"/>
    <col min="3084" max="3084" width="6.5703125" style="65" bestFit="1" customWidth="1"/>
    <col min="3085" max="3085" width="4.85546875" style="65" bestFit="1" customWidth="1"/>
    <col min="3086" max="3086" width="1.140625" style="65" customWidth="1"/>
    <col min="3087" max="3087" width="11.42578125" style="65"/>
    <col min="3088" max="3088" width="4.7109375" style="65" customWidth="1"/>
    <col min="3089" max="3089" width="5" style="65" customWidth="1"/>
    <col min="3090" max="3090" width="2.28515625" style="65" customWidth="1"/>
    <col min="3091" max="3091" width="26" style="65" customWidth="1"/>
    <col min="3092" max="3092" width="8" style="65" customWidth="1"/>
    <col min="3093" max="3093" width="1" style="65" customWidth="1"/>
    <col min="3094" max="3094" width="6.7109375" style="65" customWidth="1"/>
    <col min="3095" max="3095" width="1" style="65" customWidth="1"/>
    <col min="3096" max="3096" width="6.7109375" style="65" customWidth="1"/>
    <col min="3097" max="3097" width="1" style="65" customWidth="1"/>
    <col min="3098" max="3098" width="6.7109375" style="65" customWidth="1"/>
    <col min="3099" max="3099" width="1" style="65" customWidth="1"/>
    <col min="3100" max="3100" width="6.7109375" style="65" customWidth="1"/>
    <col min="3101" max="3101" width="1" style="65" customWidth="1"/>
    <col min="3102" max="3102" width="6.7109375" style="65" customWidth="1"/>
    <col min="3103" max="3103" width="1" style="65" customWidth="1"/>
    <col min="3104" max="3105" width="6.7109375" style="65" customWidth="1"/>
    <col min="3106" max="3328" width="11.42578125" style="65"/>
    <col min="3329" max="3331" width="0" style="65" hidden="1" customWidth="1"/>
    <col min="3332" max="3332" width="2.140625" style="65" customWidth="1"/>
    <col min="3333" max="3333" width="8" style="65" customWidth="1"/>
    <col min="3334" max="3334" width="1.5703125" style="65" customWidth="1"/>
    <col min="3335" max="3335" width="60.42578125" style="65" customWidth="1"/>
    <col min="3336" max="3337" width="4.85546875" style="65" bestFit="1" customWidth="1"/>
    <col min="3338" max="3338" width="6.7109375" style="65" bestFit="1" customWidth="1"/>
    <col min="3339" max="3339" width="0.42578125" style="65" customWidth="1"/>
    <col min="3340" max="3340" width="6.5703125" style="65" bestFit="1" customWidth="1"/>
    <col min="3341" max="3341" width="4.85546875" style="65" bestFit="1" customWidth="1"/>
    <col min="3342" max="3342" width="1.140625" style="65" customWidth="1"/>
    <col min="3343" max="3343" width="11.42578125" style="65"/>
    <col min="3344" max="3344" width="4.7109375" style="65" customWidth="1"/>
    <col min="3345" max="3345" width="5" style="65" customWidth="1"/>
    <col min="3346" max="3346" width="2.28515625" style="65" customWidth="1"/>
    <col min="3347" max="3347" width="26" style="65" customWidth="1"/>
    <col min="3348" max="3348" width="8" style="65" customWidth="1"/>
    <col min="3349" max="3349" width="1" style="65" customWidth="1"/>
    <col min="3350" max="3350" width="6.7109375" style="65" customWidth="1"/>
    <col min="3351" max="3351" width="1" style="65" customWidth="1"/>
    <col min="3352" max="3352" width="6.7109375" style="65" customWidth="1"/>
    <col min="3353" max="3353" width="1" style="65" customWidth="1"/>
    <col min="3354" max="3354" width="6.7109375" style="65" customWidth="1"/>
    <col min="3355" max="3355" width="1" style="65" customWidth="1"/>
    <col min="3356" max="3356" width="6.7109375" style="65" customWidth="1"/>
    <col min="3357" max="3357" width="1" style="65" customWidth="1"/>
    <col min="3358" max="3358" width="6.7109375" style="65" customWidth="1"/>
    <col min="3359" max="3359" width="1" style="65" customWidth="1"/>
    <col min="3360" max="3361" width="6.7109375" style="65" customWidth="1"/>
    <col min="3362" max="3584" width="11.42578125" style="65"/>
    <col min="3585" max="3587" width="0" style="65" hidden="1" customWidth="1"/>
    <col min="3588" max="3588" width="2.140625" style="65" customWidth="1"/>
    <col min="3589" max="3589" width="8" style="65" customWidth="1"/>
    <col min="3590" max="3590" width="1.5703125" style="65" customWidth="1"/>
    <col min="3591" max="3591" width="60.42578125" style="65" customWidth="1"/>
    <col min="3592" max="3593" width="4.85546875" style="65" bestFit="1" customWidth="1"/>
    <col min="3594" max="3594" width="6.7109375" style="65" bestFit="1" customWidth="1"/>
    <col min="3595" max="3595" width="0.42578125" style="65" customWidth="1"/>
    <col min="3596" max="3596" width="6.5703125" style="65" bestFit="1" customWidth="1"/>
    <col min="3597" max="3597" width="4.85546875" style="65" bestFit="1" customWidth="1"/>
    <col min="3598" max="3598" width="1.140625" style="65" customWidth="1"/>
    <col min="3599" max="3599" width="11.42578125" style="65"/>
    <col min="3600" max="3600" width="4.7109375" style="65" customWidth="1"/>
    <col min="3601" max="3601" width="5" style="65" customWidth="1"/>
    <col min="3602" max="3602" width="2.28515625" style="65" customWidth="1"/>
    <col min="3603" max="3603" width="26" style="65" customWidth="1"/>
    <col min="3604" max="3604" width="8" style="65" customWidth="1"/>
    <col min="3605" max="3605" width="1" style="65" customWidth="1"/>
    <col min="3606" max="3606" width="6.7109375" style="65" customWidth="1"/>
    <col min="3607" max="3607" width="1" style="65" customWidth="1"/>
    <col min="3608" max="3608" width="6.7109375" style="65" customWidth="1"/>
    <col min="3609" max="3609" width="1" style="65" customWidth="1"/>
    <col min="3610" max="3610" width="6.7109375" style="65" customWidth="1"/>
    <col min="3611" max="3611" width="1" style="65" customWidth="1"/>
    <col min="3612" max="3612" width="6.7109375" style="65" customWidth="1"/>
    <col min="3613" max="3613" width="1" style="65" customWidth="1"/>
    <col min="3614" max="3614" width="6.7109375" style="65" customWidth="1"/>
    <col min="3615" max="3615" width="1" style="65" customWidth="1"/>
    <col min="3616" max="3617" width="6.7109375" style="65" customWidth="1"/>
    <col min="3618" max="3840" width="11.42578125" style="65"/>
    <col min="3841" max="3843" width="0" style="65" hidden="1" customWidth="1"/>
    <col min="3844" max="3844" width="2.140625" style="65" customWidth="1"/>
    <col min="3845" max="3845" width="8" style="65" customWidth="1"/>
    <col min="3846" max="3846" width="1.5703125" style="65" customWidth="1"/>
    <col min="3847" max="3847" width="60.42578125" style="65" customWidth="1"/>
    <col min="3848" max="3849" width="4.85546875" style="65" bestFit="1" customWidth="1"/>
    <col min="3850" max="3850" width="6.7109375" style="65" bestFit="1" customWidth="1"/>
    <col min="3851" max="3851" width="0.42578125" style="65" customWidth="1"/>
    <col min="3852" max="3852" width="6.5703125" style="65" bestFit="1" customWidth="1"/>
    <col min="3853" max="3853" width="4.85546875" style="65" bestFit="1" customWidth="1"/>
    <col min="3854" max="3854" width="1.140625" style="65" customWidth="1"/>
    <col min="3855" max="3855" width="11.42578125" style="65"/>
    <col min="3856" max="3856" width="4.7109375" style="65" customWidth="1"/>
    <col min="3857" max="3857" width="5" style="65" customWidth="1"/>
    <col min="3858" max="3858" width="2.28515625" style="65" customWidth="1"/>
    <col min="3859" max="3859" width="26" style="65" customWidth="1"/>
    <col min="3860" max="3860" width="8" style="65" customWidth="1"/>
    <col min="3861" max="3861" width="1" style="65" customWidth="1"/>
    <col min="3862" max="3862" width="6.7109375" style="65" customWidth="1"/>
    <col min="3863" max="3863" width="1" style="65" customWidth="1"/>
    <col min="3864" max="3864" width="6.7109375" style="65" customWidth="1"/>
    <col min="3865" max="3865" width="1" style="65" customWidth="1"/>
    <col min="3866" max="3866" width="6.7109375" style="65" customWidth="1"/>
    <col min="3867" max="3867" width="1" style="65" customWidth="1"/>
    <col min="3868" max="3868" width="6.7109375" style="65" customWidth="1"/>
    <col min="3869" max="3869" width="1" style="65" customWidth="1"/>
    <col min="3870" max="3870" width="6.7109375" style="65" customWidth="1"/>
    <col min="3871" max="3871" width="1" style="65" customWidth="1"/>
    <col min="3872" max="3873" width="6.7109375" style="65" customWidth="1"/>
    <col min="3874" max="4096" width="11.42578125" style="65"/>
    <col min="4097" max="4099" width="0" style="65" hidden="1" customWidth="1"/>
    <col min="4100" max="4100" width="2.140625" style="65" customWidth="1"/>
    <col min="4101" max="4101" width="8" style="65" customWidth="1"/>
    <col min="4102" max="4102" width="1.5703125" style="65" customWidth="1"/>
    <col min="4103" max="4103" width="60.42578125" style="65" customWidth="1"/>
    <col min="4104" max="4105" width="4.85546875" style="65" bestFit="1" customWidth="1"/>
    <col min="4106" max="4106" width="6.7109375" style="65" bestFit="1" customWidth="1"/>
    <col min="4107" max="4107" width="0.42578125" style="65" customWidth="1"/>
    <col min="4108" max="4108" width="6.5703125" style="65" bestFit="1" customWidth="1"/>
    <col min="4109" max="4109" width="4.85546875" style="65" bestFit="1" customWidth="1"/>
    <col min="4110" max="4110" width="1.140625" style="65" customWidth="1"/>
    <col min="4111" max="4111" width="11.42578125" style="65"/>
    <col min="4112" max="4112" width="4.7109375" style="65" customWidth="1"/>
    <col min="4113" max="4113" width="5" style="65" customWidth="1"/>
    <col min="4114" max="4114" width="2.28515625" style="65" customWidth="1"/>
    <col min="4115" max="4115" width="26" style="65" customWidth="1"/>
    <col min="4116" max="4116" width="8" style="65" customWidth="1"/>
    <col min="4117" max="4117" width="1" style="65" customWidth="1"/>
    <col min="4118" max="4118" width="6.7109375" style="65" customWidth="1"/>
    <col min="4119" max="4119" width="1" style="65" customWidth="1"/>
    <col min="4120" max="4120" width="6.7109375" style="65" customWidth="1"/>
    <col min="4121" max="4121" width="1" style="65" customWidth="1"/>
    <col min="4122" max="4122" width="6.7109375" style="65" customWidth="1"/>
    <col min="4123" max="4123" width="1" style="65" customWidth="1"/>
    <col min="4124" max="4124" width="6.7109375" style="65" customWidth="1"/>
    <col min="4125" max="4125" width="1" style="65" customWidth="1"/>
    <col min="4126" max="4126" width="6.7109375" style="65" customWidth="1"/>
    <col min="4127" max="4127" width="1" style="65" customWidth="1"/>
    <col min="4128" max="4129" width="6.7109375" style="65" customWidth="1"/>
    <col min="4130" max="4352" width="11.42578125" style="65"/>
    <col min="4353" max="4355" width="0" style="65" hidden="1" customWidth="1"/>
    <col min="4356" max="4356" width="2.140625" style="65" customWidth="1"/>
    <col min="4357" max="4357" width="8" style="65" customWidth="1"/>
    <col min="4358" max="4358" width="1.5703125" style="65" customWidth="1"/>
    <col min="4359" max="4359" width="60.42578125" style="65" customWidth="1"/>
    <col min="4360" max="4361" width="4.85546875" style="65" bestFit="1" customWidth="1"/>
    <col min="4362" max="4362" width="6.7109375" style="65" bestFit="1" customWidth="1"/>
    <col min="4363" max="4363" width="0.42578125" style="65" customWidth="1"/>
    <col min="4364" max="4364" width="6.5703125" style="65" bestFit="1" customWidth="1"/>
    <col min="4365" max="4365" width="4.85546875" style="65" bestFit="1" customWidth="1"/>
    <col min="4366" max="4366" width="1.140625" style="65" customWidth="1"/>
    <col min="4367" max="4367" width="11.42578125" style="65"/>
    <col min="4368" max="4368" width="4.7109375" style="65" customWidth="1"/>
    <col min="4369" max="4369" width="5" style="65" customWidth="1"/>
    <col min="4370" max="4370" width="2.28515625" style="65" customWidth="1"/>
    <col min="4371" max="4371" width="26" style="65" customWidth="1"/>
    <col min="4372" max="4372" width="8" style="65" customWidth="1"/>
    <col min="4373" max="4373" width="1" style="65" customWidth="1"/>
    <col min="4374" max="4374" width="6.7109375" style="65" customWidth="1"/>
    <col min="4375" max="4375" width="1" style="65" customWidth="1"/>
    <col min="4376" max="4376" width="6.7109375" style="65" customWidth="1"/>
    <col min="4377" max="4377" width="1" style="65" customWidth="1"/>
    <col min="4378" max="4378" width="6.7109375" style="65" customWidth="1"/>
    <col min="4379" max="4379" width="1" style="65" customWidth="1"/>
    <col min="4380" max="4380" width="6.7109375" style="65" customWidth="1"/>
    <col min="4381" max="4381" width="1" style="65" customWidth="1"/>
    <col min="4382" max="4382" width="6.7109375" style="65" customWidth="1"/>
    <col min="4383" max="4383" width="1" style="65" customWidth="1"/>
    <col min="4384" max="4385" width="6.7109375" style="65" customWidth="1"/>
    <col min="4386" max="4608" width="11.42578125" style="65"/>
    <col min="4609" max="4611" width="0" style="65" hidden="1" customWidth="1"/>
    <col min="4612" max="4612" width="2.140625" style="65" customWidth="1"/>
    <col min="4613" max="4613" width="8" style="65" customWidth="1"/>
    <col min="4614" max="4614" width="1.5703125" style="65" customWidth="1"/>
    <col min="4615" max="4615" width="60.42578125" style="65" customWidth="1"/>
    <col min="4616" max="4617" width="4.85546875" style="65" bestFit="1" customWidth="1"/>
    <col min="4618" max="4618" width="6.7109375" style="65" bestFit="1" customWidth="1"/>
    <col min="4619" max="4619" width="0.42578125" style="65" customWidth="1"/>
    <col min="4620" max="4620" width="6.5703125" style="65" bestFit="1" customWidth="1"/>
    <col min="4621" max="4621" width="4.85546875" style="65" bestFit="1" customWidth="1"/>
    <col min="4622" max="4622" width="1.140625" style="65" customWidth="1"/>
    <col min="4623" max="4623" width="11.42578125" style="65"/>
    <col min="4624" max="4624" width="4.7109375" style="65" customWidth="1"/>
    <col min="4625" max="4625" width="5" style="65" customWidth="1"/>
    <col min="4626" max="4626" width="2.28515625" style="65" customWidth="1"/>
    <col min="4627" max="4627" width="26" style="65" customWidth="1"/>
    <col min="4628" max="4628" width="8" style="65" customWidth="1"/>
    <col min="4629" max="4629" width="1" style="65" customWidth="1"/>
    <col min="4630" max="4630" width="6.7109375" style="65" customWidth="1"/>
    <col min="4631" max="4631" width="1" style="65" customWidth="1"/>
    <col min="4632" max="4632" width="6.7109375" style="65" customWidth="1"/>
    <col min="4633" max="4633" width="1" style="65" customWidth="1"/>
    <col min="4634" max="4634" width="6.7109375" style="65" customWidth="1"/>
    <col min="4635" max="4635" width="1" style="65" customWidth="1"/>
    <col min="4636" max="4636" width="6.7109375" style="65" customWidth="1"/>
    <col min="4637" max="4637" width="1" style="65" customWidth="1"/>
    <col min="4638" max="4638" width="6.7109375" style="65" customWidth="1"/>
    <col min="4639" max="4639" width="1" style="65" customWidth="1"/>
    <col min="4640" max="4641" width="6.7109375" style="65" customWidth="1"/>
    <col min="4642" max="4864" width="11.42578125" style="65"/>
    <col min="4865" max="4867" width="0" style="65" hidden="1" customWidth="1"/>
    <col min="4868" max="4868" width="2.140625" style="65" customWidth="1"/>
    <col min="4869" max="4869" width="8" style="65" customWidth="1"/>
    <col min="4870" max="4870" width="1.5703125" style="65" customWidth="1"/>
    <col min="4871" max="4871" width="60.42578125" style="65" customWidth="1"/>
    <col min="4872" max="4873" width="4.85546875" style="65" bestFit="1" customWidth="1"/>
    <col min="4874" max="4874" width="6.7109375" style="65" bestFit="1" customWidth="1"/>
    <col min="4875" max="4875" width="0.42578125" style="65" customWidth="1"/>
    <col min="4876" max="4876" width="6.5703125" style="65" bestFit="1" customWidth="1"/>
    <col min="4877" max="4877" width="4.85546875" style="65" bestFit="1" customWidth="1"/>
    <col min="4878" max="4878" width="1.140625" style="65" customWidth="1"/>
    <col min="4879" max="4879" width="11.42578125" style="65"/>
    <col min="4880" max="4880" width="4.7109375" style="65" customWidth="1"/>
    <col min="4881" max="4881" width="5" style="65" customWidth="1"/>
    <col min="4882" max="4882" width="2.28515625" style="65" customWidth="1"/>
    <col min="4883" max="4883" width="26" style="65" customWidth="1"/>
    <col min="4884" max="4884" width="8" style="65" customWidth="1"/>
    <col min="4885" max="4885" width="1" style="65" customWidth="1"/>
    <col min="4886" max="4886" width="6.7109375" style="65" customWidth="1"/>
    <col min="4887" max="4887" width="1" style="65" customWidth="1"/>
    <col min="4888" max="4888" width="6.7109375" style="65" customWidth="1"/>
    <col min="4889" max="4889" width="1" style="65" customWidth="1"/>
    <col min="4890" max="4890" width="6.7109375" style="65" customWidth="1"/>
    <col min="4891" max="4891" width="1" style="65" customWidth="1"/>
    <col min="4892" max="4892" width="6.7109375" style="65" customWidth="1"/>
    <col min="4893" max="4893" width="1" style="65" customWidth="1"/>
    <col min="4894" max="4894" width="6.7109375" style="65" customWidth="1"/>
    <col min="4895" max="4895" width="1" style="65" customWidth="1"/>
    <col min="4896" max="4897" width="6.7109375" style="65" customWidth="1"/>
    <col min="4898" max="5120" width="11.42578125" style="65"/>
    <col min="5121" max="5123" width="0" style="65" hidden="1" customWidth="1"/>
    <col min="5124" max="5124" width="2.140625" style="65" customWidth="1"/>
    <col min="5125" max="5125" width="8" style="65" customWidth="1"/>
    <col min="5126" max="5126" width="1.5703125" style="65" customWidth="1"/>
    <col min="5127" max="5127" width="60.42578125" style="65" customWidth="1"/>
    <col min="5128" max="5129" width="4.85546875" style="65" bestFit="1" customWidth="1"/>
    <col min="5130" max="5130" width="6.7109375" style="65" bestFit="1" customWidth="1"/>
    <col min="5131" max="5131" width="0.42578125" style="65" customWidth="1"/>
    <col min="5132" max="5132" width="6.5703125" style="65" bestFit="1" customWidth="1"/>
    <col min="5133" max="5133" width="4.85546875" style="65" bestFit="1" customWidth="1"/>
    <col min="5134" max="5134" width="1.140625" style="65" customWidth="1"/>
    <col min="5135" max="5135" width="11.42578125" style="65"/>
    <col min="5136" max="5136" width="4.7109375" style="65" customWidth="1"/>
    <col min="5137" max="5137" width="5" style="65" customWidth="1"/>
    <col min="5138" max="5138" width="2.28515625" style="65" customWidth="1"/>
    <col min="5139" max="5139" width="26" style="65" customWidth="1"/>
    <col min="5140" max="5140" width="8" style="65" customWidth="1"/>
    <col min="5141" max="5141" width="1" style="65" customWidth="1"/>
    <col min="5142" max="5142" width="6.7109375" style="65" customWidth="1"/>
    <col min="5143" max="5143" width="1" style="65" customWidth="1"/>
    <col min="5144" max="5144" width="6.7109375" style="65" customWidth="1"/>
    <col min="5145" max="5145" width="1" style="65" customWidth="1"/>
    <col min="5146" max="5146" width="6.7109375" style="65" customWidth="1"/>
    <col min="5147" max="5147" width="1" style="65" customWidth="1"/>
    <col min="5148" max="5148" width="6.7109375" style="65" customWidth="1"/>
    <col min="5149" max="5149" width="1" style="65" customWidth="1"/>
    <col min="5150" max="5150" width="6.7109375" style="65" customWidth="1"/>
    <col min="5151" max="5151" width="1" style="65" customWidth="1"/>
    <col min="5152" max="5153" width="6.7109375" style="65" customWidth="1"/>
    <col min="5154" max="5376" width="11.42578125" style="65"/>
    <col min="5377" max="5379" width="0" style="65" hidden="1" customWidth="1"/>
    <col min="5380" max="5380" width="2.140625" style="65" customWidth="1"/>
    <col min="5381" max="5381" width="8" style="65" customWidth="1"/>
    <col min="5382" max="5382" width="1.5703125" style="65" customWidth="1"/>
    <col min="5383" max="5383" width="60.42578125" style="65" customWidth="1"/>
    <col min="5384" max="5385" width="4.85546875" style="65" bestFit="1" customWidth="1"/>
    <col min="5386" max="5386" width="6.7109375" style="65" bestFit="1" customWidth="1"/>
    <col min="5387" max="5387" width="0.42578125" style="65" customWidth="1"/>
    <col min="5388" max="5388" width="6.5703125" style="65" bestFit="1" customWidth="1"/>
    <col min="5389" max="5389" width="4.85546875" style="65" bestFit="1" customWidth="1"/>
    <col min="5390" max="5390" width="1.140625" style="65" customWidth="1"/>
    <col min="5391" max="5391" width="11.42578125" style="65"/>
    <col min="5392" max="5392" width="4.7109375" style="65" customWidth="1"/>
    <col min="5393" max="5393" width="5" style="65" customWidth="1"/>
    <col min="5394" max="5394" width="2.28515625" style="65" customWidth="1"/>
    <col min="5395" max="5395" width="26" style="65" customWidth="1"/>
    <col min="5396" max="5396" width="8" style="65" customWidth="1"/>
    <col min="5397" max="5397" width="1" style="65" customWidth="1"/>
    <col min="5398" max="5398" width="6.7109375" style="65" customWidth="1"/>
    <col min="5399" max="5399" width="1" style="65" customWidth="1"/>
    <col min="5400" max="5400" width="6.7109375" style="65" customWidth="1"/>
    <col min="5401" max="5401" width="1" style="65" customWidth="1"/>
    <col min="5402" max="5402" width="6.7109375" style="65" customWidth="1"/>
    <col min="5403" max="5403" width="1" style="65" customWidth="1"/>
    <col min="5404" max="5404" width="6.7109375" style="65" customWidth="1"/>
    <col min="5405" max="5405" width="1" style="65" customWidth="1"/>
    <col min="5406" max="5406" width="6.7109375" style="65" customWidth="1"/>
    <col min="5407" max="5407" width="1" style="65" customWidth="1"/>
    <col min="5408" max="5409" width="6.7109375" style="65" customWidth="1"/>
    <col min="5410" max="5632" width="11.42578125" style="65"/>
    <col min="5633" max="5635" width="0" style="65" hidden="1" customWidth="1"/>
    <col min="5636" max="5636" width="2.140625" style="65" customWidth="1"/>
    <col min="5637" max="5637" width="8" style="65" customWidth="1"/>
    <col min="5638" max="5638" width="1.5703125" style="65" customWidth="1"/>
    <col min="5639" max="5639" width="60.42578125" style="65" customWidth="1"/>
    <col min="5640" max="5641" width="4.85546875" style="65" bestFit="1" customWidth="1"/>
    <col min="5642" max="5642" width="6.7109375" style="65" bestFit="1" customWidth="1"/>
    <col min="5643" max="5643" width="0.42578125" style="65" customWidth="1"/>
    <col min="5644" max="5644" width="6.5703125" style="65" bestFit="1" customWidth="1"/>
    <col min="5645" max="5645" width="4.85546875" style="65" bestFit="1" customWidth="1"/>
    <col min="5646" max="5646" width="1.140625" style="65" customWidth="1"/>
    <col min="5647" max="5647" width="11.42578125" style="65"/>
    <col min="5648" max="5648" width="4.7109375" style="65" customWidth="1"/>
    <col min="5649" max="5649" width="5" style="65" customWidth="1"/>
    <col min="5650" max="5650" width="2.28515625" style="65" customWidth="1"/>
    <col min="5651" max="5651" width="26" style="65" customWidth="1"/>
    <col min="5652" max="5652" width="8" style="65" customWidth="1"/>
    <col min="5653" max="5653" width="1" style="65" customWidth="1"/>
    <col min="5654" max="5654" width="6.7109375" style="65" customWidth="1"/>
    <col min="5655" max="5655" width="1" style="65" customWidth="1"/>
    <col min="5656" max="5656" width="6.7109375" style="65" customWidth="1"/>
    <col min="5657" max="5657" width="1" style="65" customWidth="1"/>
    <col min="5658" max="5658" width="6.7109375" style="65" customWidth="1"/>
    <col min="5659" max="5659" width="1" style="65" customWidth="1"/>
    <col min="5660" max="5660" width="6.7109375" style="65" customWidth="1"/>
    <col min="5661" max="5661" width="1" style="65" customWidth="1"/>
    <col min="5662" max="5662" width="6.7109375" style="65" customWidth="1"/>
    <col min="5663" max="5663" width="1" style="65" customWidth="1"/>
    <col min="5664" max="5665" width="6.7109375" style="65" customWidth="1"/>
    <col min="5666" max="5888" width="11.42578125" style="65"/>
    <col min="5889" max="5891" width="0" style="65" hidden="1" customWidth="1"/>
    <col min="5892" max="5892" width="2.140625" style="65" customWidth="1"/>
    <col min="5893" max="5893" width="8" style="65" customWidth="1"/>
    <col min="5894" max="5894" width="1.5703125" style="65" customWidth="1"/>
    <col min="5895" max="5895" width="60.42578125" style="65" customWidth="1"/>
    <col min="5896" max="5897" width="4.85546875" style="65" bestFit="1" customWidth="1"/>
    <col min="5898" max="5898" width="6.7109375" style="65" bestFit="1" customWidth="1"/>
    <col min="5899" max="5899" width="0.42578125" style="65" customWidth="1"/>
    <col min="5900" max="5900" width="6.5703125" style="65" bestFit="1" customWidth="1"/>
    <col min="5901" max="5901" width="4.85546875" style="65" bestFit="1" customWidth="1"/>
    <col min="5902" max="5902" width="1.140625" style="65" customWidth="1"/>
    <col min="5903" max="5903" width="11.42578125" style="65"/>
    <col min="5904" max="5904" width="4.7109375" style="65" customWidth="1"/>
    <col min="5905" max="5905" width="5" style="65" customWidth="1"/>
    <col min="5906" max="5906" width="2.28515625" style="65" customWidth="1"/>
    <col min="5907" max="5907" width="26" style="65" customWidth="1"/>
    <col min="5908" max="5908" width="8" style="65" customWidth="1"/>
    <col min="5909" max="5909" width="1" style="65" customWidth="1"/>
    <col min="5910" max="5910" width="6.7109375" style="65" customWidth="1"/>
    <col min="5911" max="5911" width="1" style="65" customWidth="1"/>
    <col min="5912" max="5912" width="6.7109375" style="65" customWidth="1"/>
    <col min="5913" max="5913" width="1" style="65" customWidth="1"/>
    <col min="5914" max="5914" width="6.7109375" style="65" customWidth="1"/>
    <col min="5915" max="5915" width="1" style="65" customWidth="1"/>
    <col min="5916" max="5916" width="6.7109375" style="65" customWidth="1"/>
    <col min="5917" max="5917" width="1" style="65" customWidth="1"/>
    <col min="5918" max="5918" width="6.7109375" style="65" customWidth="1"/>
    <col min="5919" max="5919" width="1" style="65" customWidth="1"/>
    <col min="5920" max="5921" width="6.7109375" style="65" customWidth="1"/>
    <col min="5922" max="6144" width="11.42578125" style="65"/>
    <col min="6145" max="6147" width="0" style="65" hidden="1" customWidth="1"/>
    <col min="6148" max="6148" width="2.140625" style="65" customWidth="1"/>
    <col min="6149" max="6149" width="8" style="65" customWidth="1"/>
    <col min="6150" max="6150" width="1.5703125" style="65" customWidth="1"/>
    <col min="6151" max="6151" width="60.42578125" style="65" customWidth="1"/>
    <col min="6152" max="6153" width="4.85546875" style="65" bestFit="1" customWidth="1"/>
    <col min="6154" max="6154" width="6.7109375" style="65" bestFit="1" customWidth="1"/>
    <col min="6155" max="6155" width="0.42578125" style="65" customWidth="1"/>
    <col min="6156" max="6156" width="6.5703125" style="65" bestFit="1" customWidth="1"/>
    <col min="6157" max="6157" width="4.85546875" style="65" bestFit="1" customWidth="1"/>
    <col min="6158" max="6158" width="1.140625" style="65" customWidth="1"/>
    <col min="6159" max="6159" width="11.42578125" style="65"/>
    <col min="6160" max="6160" width="4.7109375" style="65" customWidth="1"/>
    <col min="6161" max="6161" width="5" style="65" customWidth="1"/>
    <col min="6162" max="6162" width="2.28515625" style="65" customWidth="1"/>
    <col min="6163" max="6163" width="26" style="65" customWidth="1"/>
    <col min="6164" max="6164" width="8" style="65" customWidth="1"/>
    <col min="6165" max="6165" width="1" style="65" customWidth="1"/>
    <col min="6166" max="6166" width="6.7109375" style="65" customWidth="1"/>
    <col min="6167" max="6167" width="1" style="65" customWidth="1"/>
    <col min="6168" max="6168" width="6.7109375" style="65" customWidth="1"/>
    <col min="6169" max="6169" width="1" style="65" customWidth="1"/>
    <col min="6170" max="6170" width="6.7109375" style="65" customWidth="1"/>
    <col min="6171" max="6171" width="1" style="65" customWidth="1"/>
    <col min="6172" max="6172" width="6.7109375" style="65" customWidth="1"/>
    <col min="6173" max="6173" width="1" style="65" customWidth="1"/>
    <col min="6174" max="6174" width="6.7109375" style="65" customWidth="1"/>
    <col min="6175" max="6175" width="1" style="65" customWidth="1"/>
    <col min="6176" max="6177" width="6.7109375" style="65" customWidth="1"/>
    <col min="6178" max="6400" width="11.42578125" style="65"/>
    <col min="6401" max="6403" width="0" style="65" hidden="1" customWidth="1"/>
    <col min="6404" max="6404" width="2.140625" style="65" customWidth="1"/>
    <col min="6405" max="6405" width="8" style="65" customWidth="1"/>
    <col min="6406" max="6406" width="1.5703125" style="65" customWidth="1"/>
    <col min="6407" max="6407" width="60.42578125" style="65" customWidth="1"/>
    <col min="6408" max="6409" width="4.85546875" style="65" bestFit="1" customWidth="1"/>
    <col min="6410" max="6410" width="6.7109375" style="65" bestFit="1" customWidth="1"/>
    <col min="6411" max="6411" width="0.42578125" style="65" customWidth="1"/>
    <col min="6412" max="6412" width="6.5703125" style="65" bestFit="1" customWidth="1"/>
    <col min="6413" max="6413" width="4.85546875" style="65" bestFit="1" customWidth="1"/>
    <col min="6414" max="6414" width="1.140625" style="65" customWidth="1"/>
    <col min="6415" max="6415" width="11.42578125" style="65"/>
    <col min="6416" max="6416" width="4.7109375" style="65" customWidth="1"/>
    <col min="6417" max="6417" width="5" style="65" customWidth="1"/>
    <col min="6418" max="6418" width="2.28515625" style="65" customWidth="1"/>
    <col min="6419" max="6419" width="26" style="65" customWidth="1"/>
    <col min="6420" max="6420" width="8" style="65" customWidth="1"/>
    <col min="6421" max="6421" width="1" style="65" customWidth="1"/>
    <col min="6422" max="6422" width="6.7109375" style="65" customWidth="1"/>
    <col min="6423" max="6423" width="1" style="65" customWidth="1"/>
    <col min="6424" max="6424" width="6.7109375" style="65" customWidth="1"/>
    <col min="6425" max="6425" width="1" style="65" customWidth="1"/>
    <col min="6426" max="6426" width="6.7109375" style="65" customWidth="1"/>
    <col min="6427" max="6427" width="1" style="65" customWidth="1"/>
    <col min="6428" max="6428" width="6.7109375" style="65" customWidth="1"/>
    <col min="6429" max="6429" width="1" style="65" customWidth="1"/>
    <col min="6430" max="6430" width="6.7109375" style="65" customWidth="1"/>
    <col min="6431" max="6431" width="1" style="65" customWidth="1"/>
    <col min="6432" max="6433" width="6.7109375" style="65" customWidth="1"/>
    <col min="6434" max="6656" width="11.42578125" style="65"/>
    <col min="6657" max="6659" width="0" style="65" hidden="1" customWidth="1"/>
    <col min="6660" max="6660" width="2.140625" style="65" customWidth="1"/>
    <col min="6661" max="6661" width="8" style="65" customWidth="1"/>
    <col min="6662" max="6662" width="1.5703125" style="65" customWidth="1"/>
    <col min="6663" max="6663" width="60.42578125" style="65" customWidth="1"/>
    <col min="6664" max="6665" width="4.85546875" style="65" bestFit="1" customWidth="1"/>
    <col min="6666" max="6666" width="6.7109375" style="65" bestFit="1" customWidth="1"/>
    <col min="6667" max="6667" width="0.42578125" style="65" customWidth="1"/>
    <col min="6668" max="6668" width="6.5703125" style="65" bestFit="1" customWidth="1"/>
    <col min="6669" max="6669" width="4.85546875" style="65" bestFit="1" customWidth="1"/>
    <col min="6670" max="6670" width="1.140625" style="65" customWidth="1"/>
    <col min="6671" max="6671" width="11.42578125" style="65"/>
    <col min="6672" max="6672" width="4.7109375" style="65" customWidth="1"/>
    <col min="6673" max="6673" width="5" style="65" customWidth="1"/>
    <col min="6674" max="6674" width="2.28515625" style="65" customWidth="1"/>
    <col min="6675" max="6675" width="26" style="65" customWidth="1"/>
    <col min="6676" max="6676" width="8" style="65" customWidth="1"/>
    <col min="6677" max="6677" width="1" style="65" customWidth="1"/>
    <col min="6678" max="6678" width="6.7109375" style="65" customWidth="1"/>
    <col min="6679" max="6679" width="1" style="65" customWidth="1"/>
    <col min="6680" max="6680" width="6.7109375" style="65" customWidth="1"/>
    <col min="6681" max="6681" width="1" style="65" customWidth="1"/>
    <col min="6682" max="6682" width="6.7109375" style="65" customWidth="1"/>
    <col min="6683" max="6683" width="1" style="65" customWidth="1"/>
    <col min="6684" max="6684" width="6.7109375" style="65" customWidth="1"/>
    <col min="6685" max="6685" width="1" style="65" customWidth="1"/>
    <col min="6686" max="6686" width="6.7109375" style="65" customWidth="1"/>
    <col min="6687" max="6687" width="1" style="65" customWidth="1"/>
    <col min="6688" max="6689" width="6.7109375" style="65" customWidth="1"/>
    <col min="6690" max="6912" width="11.42578125" style="65"/>
    <col min="6913" max="6915" width="0" style="65" hidden="1" customWidth="1"/>
    <col min="6916" max="6916" width="2.140625" style="65" customWidth="1"/>
    <col min="6917" max="6917" width="8" style="65" customWidth="1"/>
    <col min="6918" max="6918" width="1.5703125" style="65" customWidth="1"/>
    <col min="6919" max="6919" width="60.42578125" style="65" customWidth="1"/>
    <col min="6920" max="6921" width="4.85546875" style="65" bestFit="1" customWidth="1"/>
    <col min="6922" max="6922" width="6.7109375" style="65" bestFit="1" customWidth="1"/>
    <col min="6923" max="6923" width="0.42578125" style="65" customWidth="1"/>
    <col min="6924" max="6924" width="6.5703125" style="65" bestFit="1" customWidth="1"/>
    <col min="6925" max="6925" width="4.85546875" style="65" bestFit="1" customWidth="1"/>
    <col min="6926" max="6926" width="1.140625" style="65" customWidth="1"/>
    <col min="6927" max="6927" width="11.42578125" style="65"/>
    <col min="6928" max="6928" width="4.7109375" style="65" customWidth="1"/>
    <col min="6929" max="6929" width="5" style="65" customWidth="1"/>
    <col min="6930" max="6930" width="2.28515625" style="65" customWidth="1"/>
    <col min="6931" max="6931" width="26" style="65" customWidth="1"/>
    <col min="6932" max="6932" width="8" style="65" customWidth="1"/>
    <col min="6933" max="6933" width="1" style="65" customWidth="1"/>
    <col min="6934" max="6934" width="6.7109375" style="65" customWidth="1"/>
    <col min="6935" max="6935" width="1" style="65" customWidth="1"/>
    <col min="6936" max="6936" width="6.7109375" style="65" customWidth="1"/>
    <col min="6937" max="6937" width="1" style="65" customWidth="1"/>
    <col min="6938" max="6938" width="6.7109375" style="65" customWidth="1"/>
    <col min="6939" max="6939" width="1" style="65" customWidth="1"/>
    <col min="6940" max="6940" width="6.7109375" style="65" customWidth="1"/>
    <col min="6941" max="6941" width="1" style="65" customWidth="1"/>
    <col min="6942" max="6942" width="6.7109375" style="65" customWidth="1"/>
    <col min="6943" max="6943" width="1" style="65" customWidth="1"/>
    <col min="6944" max="6945" width="6.7109375" style="65" customWidth="1"/>
    <col min="6946" max="7168" width="11.42578125" style="65"/>
    <col min="7169" max="7171" width="0" style="65" hidden="1" customWidth="1"/>
    <col min="7172" max="7172" width="2.140625" style="65" customWidth="1"/>
    <col min="7173" max="7173" width="8" style="65" customWidth="1"/>
    <col min="7174" max="7174" width="1.5703125" style="65" customWidth="1"/>
    <col min="7175" max="7175" width="60.42578125" style="65" customWidth="1"/>
    <col min="7176" max="7177" width="4.85546875" style="65" bestFit="1" customWidth="1"/>
    <col min="7178" max="7178" width="6.7109375" style="65" bestFit="1" customWidth="1"/>
    <col min="7179" max="7179" width="0.42578125" style="65" customWidth="1"/>
    <col min="7180" max="7180" width="6.5703125" style="65" bestFit="1" customWidth="1"/>
    <col min="7181" max="7181" width="4.85546875" style="65" bestFit="1" customWidth="1"/>
    <col min="7182" max="7182" width="1.140625" style="65" customWidth="1"/>
    <col min="7183" max="7183" width="11.42578125" style="65"/>
    <col min="7184" max="7184" width="4.7109375" style="65" customWidth="1"/>
    <col min="7185" max="7185" width="5" style="65" customWidth="1"/>
    <col min="7186" max="7186" width="2.28515625" style="65" customWidth="1"/>
    <col min="7187" max="7187" width="26" style="65" customWidth="1"/>
    <col min="7188" max="7188" width="8" style="65" customWidth="1"/>
    <col min="7189" max="7189" width="1" style="65" customWidth="1"/>
    <col min="7190" max="7190" width="6.7109375" style="65" customWidth="1"/>
    <col min="7191" max="7191" width="1" style="65" customWidth="1"/>
    <col min="7192" max="7192" width="6.7109375" style="65" customWidth="1"/>
    <col min="7193" max="7193" width="1" style="65" customWidth="1"/>
    <col min="7194" max="7194" width="6.7109375" style="65" customWidth="1"/>
    <col min="7195" max="7195" width="1" style="65" customWidth="1"/>
    <col min="7196" max="7196" width="6.7109375" style="65" customWidth="1"/>
    <col min="7197" max="7197" width="1" style="65" customWidth="1"/>
    <col min="7198" max="7198" width="6.7109375" style="65" customWidth="1"/>
    <col min="7199" max="7199" width="1" style="65" customWidth="1"/>
    <col min="7200" max="7201" width="6.7109375" style="65" customWidth="1"/>
    <col min="7202" max="7424" width="11.42578125" style="65"/>
    <col min="7425" max="7427" width="0" style="65" hidden="1" customWidth="1"/>
    <col min="7428" max="7428" width="2.140625" style="65" customWidth="1"/>
    <col min="7429" max="7429" width="8" style="65" customWidth="1"/>
    <col min="7430" max="7430" width="1.5703125" style="65" customWidth="1"/>
    <col min="7431" max="7431" width="60.42578125" style="65" customWidth="1"/>
    <col min="7432" max="7433" width="4.85546875" style="65" bestFit="1" customWidth="1"/>
    <col min="7434" max="7434" width="6.7109375" style="65" bestFit="1" customWidth="1"/>
    <col min="7435" max="7435" width="0.42578125" style="65" customWidth="1"/>
    <col min="7436" max="7436" width="6.5703125" style="65" bestFit="1" customWidth="1"/>
    <col min="7437" max="7437" width="4.85546875" style="65" bestFit="1" customWidth="1"/>
    <col min="7438" max="7438" width="1.140625" style="65" customWidth="1"/>
    <col min="7439" max="7439" width="11.42578125" style="65"/>
    <col min="7440" max="7440" width="4.7109375" style="65" customWidth="1"/>
    <col min="7441" max="7441" width="5" style="65" customWidth="1"/>
    <col min="7442" max="7442" width="2.28515625" style="65" customWidth="1"/>
    <col min="7443" max="7443" width="26" style="65" customWidth="1"/>
    <col min="7444" max="7444" width="8" style="65" customWidth="1"/>
    <col min="7445" max="7445" width="1" style="65" customWidth="1"/>
    <col min="7446" max="7446" width="6.7109375" style="65" customWidth="1"/>
    <col min="7447" max="7447" width="1" style="65" customWidth="1"/>
    <col min="7448" max="7448" width="6.7109375" style="65" customWidth="1"/>
    <col min="7449" max="7449" width="1" style="65" customWidth="1"/>
    <col min="7450" max="7450" width="6.7109375" style="65" customWidth="1"/>
    <col min="7451" max="7451" width="1" style="65" customWidth="1"/>
    <col min="7452" max="7452" width="6.7109375" style="65" customWidth="1"/>
    <col min="7453" max="7453" width="1" style="65" customWidth="1"/>
    <col min="7454" max="7454" width="6.7109375" style="65" customWidth="1"/>
    <col min="7455" max="7455" width="1" style="65" customWidth="1"/>
    <col min="7456" max="7457" width="6.7109375" style="65" customWidth="1"/>
    <col min="7458" max="7680" width="11.42578125" style="65"/>
    <col min="7681" max="7683" width="0" style="65" hidden="1" customWidth="1"/>
    <col min="7684" max="7684" width="2.140625" style="65" customWidth="1"/>
    <col min="7685" max="7685" width="8" style="65" customWidth="1"/>
    <col min="7686" max="7686" width="1.5703125" style="65" customWidth="1"/>
    <col min="7687" max="7687" width="60.42578125" style="65" customWidth="1"/>
    <col min="7688" max="7689" width="4.85546875" style="65" bestFit="1" customWidth="1"/>
    <col min="7690" max="7690" width="6.7109375" style="65" bestFit="1" customWidth="1"/>
    <col min="7691" max="7691" width="0.42578125" style="65" customWidth="1"/>
    <col min="7692" max="7692" width="6.5703125" style="65" bestFit="1" customWidth="1"/>
    <col min="7693" max="7693" width="4.85546875" style="65" bestFit="1" customWidth="1"/>
    <col min="7694" max="7694" width="1.140625" style="65" customWidth="1"/>
    <col min="7695" max="7695" width="11.42578125" style="65"/>
    <col min="7696" max="7696" width="4.7109375" style="65" customWidth="1"/>
    <col min="7697" max="7697" width="5" style="65" customWidth="1"/>
    <col min="7698" max="7698" width="2.28515625" style="65" customWidth="1"/>
    <col min="7699" max="7699" width="26" style="65" customWidth="1"/>
    <col min="7700" max="7700" width="8" style="65" customWidth="1"/>
    <col min="7701" max="7701" width="1" style="65" customWidth="1"/>
    <col min="7702" max="7702" width="6.7109375" style="65" customWidth="1"/>
    <col min="7703" max="7703" width="1" style="65" customWidth="1"/>
    <col min="7704" max="7704" width="6.7109375" style="65" customWidth="1"/>
    <col min="7705" max="7705" width="1" style="65" customWidth="1"/>
    <col min="7706" max="7706" width="6.7109375" style="65" customWidth="1"/>
    <col min="7707" max="7707" width="1" style="65" customWidth="1"/>
    <col min="7708" max="7708" width="6.7109375" style="65" customWidth="1"/>
    <col min="7709" max="7709" width="1" style="65" customWidth="1"/>
    <col min="7710" max="7710" width="6.7109375" style="65" customWidth="1"/>
    <col min="7711" max="7711" width="1" style="65" customWidth="1"/>
    <col min="7712" max="7713" width="6.7109375" style="65" customWidth="1"/>
    <col min="7714" max="7936" width="11.42578125" style="65"/>
    <col min="7937" max="7939" width="0" style="65" hidden="1" customWidth="1"/>
    <col min="7940" max="7940" width="2.140625" style="65" customWidth="1"/>
    <col min="7941" max="7941" width="8" style="65" customWidth="1"/>
    <col min="7942" max="7942" width="1.5703125" style="65" customWidth="1"/>
    <col min="7943" max="7943" width="60.42578125" style="65" customWidth="1"/>
    <col min="7944" max="7945" width="4.85546875" style="65" bestFit="1" customWidth="1"/>
    <col min="7946" max="7946" width="6.7109375" style="65" bestFit="1" customWidth="1"/>
    <col min="7947" max="7947" width="0.42578125" style="65" customWidth="1"/>
    <col min="7948" max="7948" width="6.5703125" style="65" bestFit="1" customWidth="1"/>
    <col min="7949" max="7949" width="4.85546875" style="65" bestFit="1" customWidth="1"/>
    <col min="7950" max="7950" width="1.140625" style="65" customWidth="1"/>
    <col min="7951" max="7951" width="11.42578125" style="65"/>
    <col min="7952" max="7952" width="4.7109375" style="65" customWidth="1"/>
    <col min="7953" max="7953" width="5" style="65" customWidth="1"/>
    <col min="7954" max="7954" width="2.28515625" style="65" customWidth="1"/>
    <col min="7955" max="7955" width="26" style="65" customWidth="1"/>
    <col min="7956" max="7956" width="8" style="65" customWidth="1"/>
    <col min="7957" max="7957" width="1" style="65" customWidth="1"/>
    <col min="7958" max="7958" width="6.7109375" style="65" customWidth="1"/>
    <col min="7959" max="7959" width="1" style="65" customWidth="1"/>
    <col min="7960" max="7960" width="6.7109375" style="65" customWidth="1"/>
    <col min="7961" max="7961" width="1" style="65" customWidth="1"/>
    <col min="7962" max="7962" width="6.7109375" style="65" customWidth="1"/>
    <col min="7963" max="7963" width="1" style="65" customWidth="1"/>
    <col min="7964" max="7964" width="6.7109375" style="65" customWidth="1"/>
    <col min="7965" max="7965" width="1" style="65" customWidth="1"/>
    <col min="7966" max="7966" width="6.7109375" style="65" customWidth="1"/>
    <col min="7967" max="7967" width="1" style="65" customWidth="1"/>
    <col min="7968" max="7969" width="6.7109375" style="65" customWidth="1"/>
    <col min="7970" max="8192" width="11.42578125" style="65"/>
    <col min="8193" max="8195" width="0" style="65" hidden="1" customWidth="1"/>
    <col min="8196" max="8196" width="2.140625" style="65" customWidth="1"/>
    <col min="8197" max="8197" width="8" style="65" customWidth="1"/>
    <col min="8198" max="8198" width="1.5703125" style="65" customWidth="1"/>
    <col min="8199" max="8199" width="60.42578125" style="65" customWidth="1"/>
    <col min="8200" max="8201" width="4.85546875" style="65" bestFit="1" customWidth="1"/>
    <col min="8202" max="8202" width="6.7109375" style="65" bestFit="1" customWidth="1"/>
    <col min="8203" max="8203" width="0.42578125" style="65" customWidth="1"/>
    <col min="8204" max="8204" width="6.5703125" style="65" bestFit="1" customWidth="1"/>
    <col min="8205" max="8205" width="4.85546875" style="65" bestFit="1" customWidth="1"/>
    <col min="8206" max="8206" width="1.140625" style="65" customWidth="1"/>
    <col min="8207" max="8207" width="11.42578125" style="65"/>
    <col min="8208" max="8208" width="4.7109375" style="65" customWidth="1"/>
    <col min="8209" max="8209" width="5" style="65" customWidth="1"/>
    <col min="8210" max="8210" width="2.28515625" style="65" customWidth="1"/>
    <col min="8211" max="8211" width="26" style="65" customWidth="1"/>
    <col min="8212" max="8212" width="8" style="65" customWidth="1"/>
    <col min="8213" max="8213" width="1" style="65" customWidth="1"/>
    <col min="8214" max="8214" width="6.7109375" style="65" customWidth="1"/>
    <col min="8215" max="8215" width="1" style="65" customWidth="1"/>
    <col min="8216" max="8216" width="6.7109375" style="65" customWidth="1"/>
    <col min="8217" max="8217" width="1" style="65" customWidth="1"/>
    <col min="8218" max="8218" width="6.7109375" style="65" customWidth="1"/>
    <col min="8219" max="8219" width="1" style="65" customWidth="1"/>
    <col min="8220" max="8220" width="6.7109375" style="65" customWidth="1"/>
    <col min="8221" max="8221" width="1" style="65" customWidth="1"/>
    <col min="8222" max="8222" width="6.7109375" style="65" customWidth="1"/>
    <col min="8223" max="8223" width="1" style="65" customWidth="1"/>
    <col min="8224" max="8225" width="6.7109375" style="65" customWidth="1"/>
    <col min="8226" max="8448" width="11.42578125" style="65"/>
    <col min="8449" max="8451" width="0" style="65" hidden="1" customWidth="1"/>
    <col min="8452" max="8452" width="2.140625" style="65" customWidth="1"/>
    <col min="8453" max="8453" width="8" style="65" customWidth="1"/>
    <col min="8454" max="8454" width="1.5703125" style="65" customWidth="1"/>
    <col min="8455" max="8455" width="60.42578125" style="65" customWidth="1"/>
    <col min="8456" max="8457" width="4.85546875" style="65" bestFit="1" customWidth="1"/>
    <col min="8458" max="8458" width="6.7109375" style="65" bestFit="1" customWidth="1"/>
    <col min="8459" max="8459" width="0.42578125" style="65" customWidth="1"/>
    <col min="8460" max="8460" width="6.5703125" style="65" bestFit="1" customWidth="1"/>
    <col min="8461" max="8461" width="4.85546875" style="65" bestFit="1" customWidth="1"/>
    <col min="8462" max="8462" width="1.140625" style="65" customWidth="1"/>
    <col min="8463" max="8463" width="11.42578125" style="65"/>
    <col min="8464" max="8464" width="4.7109375" style="65" customWidth="1"/>
    <col min="8465" max="8465" width="5" style="65" customWidth="1"/>
    <col min="8466" max="8466" width="2.28515625" style="65" customWidth="1"/>
    <col min="8467" max="8467" width="26" style="65" customWidth="1"/>
    <col min="8468" max="8468" width="8" style="65" customWidth="1"/>
    <col min="8469" max="8469" width="1" style="65" customWidth="1"/>
    <col min="8470" max="8470" width="6.7109375" style="65" customWidth="1"/>
    <col min="8471" max="8471" width="1" style="65" customWidth="1"/>
    <col min="8472" max="8472" width="6.7109375" style="65" customWidth="1"/>
    <col min="8473" max="8473" width="1" style="65" customWidth="1"/>
    <col min="8474" max="8474" width="6.7109375" style="65" customWidth="1"/>
    <col min="8475" max="8475" width="1" style="65" customWidth="1"/>
    <col min="8476" max="8476" width="6.7109375" style="65" customWidth="1"/>
    <col min="8477" max="8477" width="1" style="65" customWidth="1"/>
    <col min="8478" max="8478" width="6.7109375" style="65" customWidth="1"/>
    <col min="8479" max="8479" width="1" style="65" customWidth="1"/>
    <col min="8480" max="8481" width="6.7109375" style="65" customWidth="1"/>
    <col min="8482" max="8704" width="11.42578125" style="65"/>
    <col min="8705" max="8707" width="0" style="65" hidden="1" customWidth="1"/>
    <col min="8708" max="8708" width="2.140625" style="65" customWidth="1"/>
    <col min="8709" max="8709" width="8" style="65" customWidth="1"/>
    <col min="8710" max="8710" width="1.5703125" style="65" customWidth="1"/>
    <col min="8711" max="8711" width="60.42578125" style="65" customWidth="1"/>
    <col min="8712" max="8713" width="4.85546875" style="65" bestFit="1" customWidth="1"/>
    <col min="8714" max="8714" width="6.7109375" style="65" bestFit="1" customWidth="1"/>
    <col min="8715" max="8715" width="0.42578125" style="65" customWidth="1"/>
    <col min="8716" max="8716" width="6.5703125" style="65" bestFit="1" customWidth="1"/>
    <col min="8717" max="8717" width="4.85546875" style="65" bestFit="1" customWidth="1"/>
    <col min="8718" max="8718" width="1.140625" style="65" customWidth="1"/>
    <col min="8719" max="8719" width="11.42578125" style="65"/>
    <col min="8720" max="8720" width="4.7109375" style="65" customWidth="1"/>
    <col min="8721" max="8721" width="5" style="65" customWidth="1"/>
    <col min="8722" max="8722" width="2.28515625" style="65" customWidth="1"/>
    <col min="8723" max="8723" width="26" style="65" customWidth="1"/>
    <col min="8724" max="8724" width="8" style="65" customWidth="1"/>
    <col min="8725" max="8725" width="1" style="65" customWidth="1"/>
    <col min="8726" max="8726" width="6.7109375" style="65" customWidth="1"/>
    <col min="8727" max="8727" width="1" style="65" customWidth="1"/>
    <col min="8728" max="8728" width="6.7109375" style="65" customWidth="1"/>
    <col min="8729" max="8729" width="1" style="65" customWidth="1"/>
    <col min="8730" max="8730" width="6.7109375" style="65" customWidth="1"/>
    <col min="8731" max="8731" width="1" style="65" customWidth="1"/>
    <col min="8732" max="8732" width="6.7109375" style="65" customWidth="1"/>
    <col min="8733" max="8733" width="1" style="65" customWidth="1"/>
    <col min="8734" max="8734" width="6.7109375" style="65" customWidth="1"/>
    <col min="8735" max="8735" width="1" style="65" customWidth="1"/>
    <col min="8736" max="8737" width="6.7109375" style="65" customWidth="1"/>
    <col min="8738" max="8960" width="11.42578125" style="65"/>
    <col min="8961" max="8963" width="0" style="65" hidden="1" customWidth="1"/>
    <col min="8964" max="8964" width="2.140625" style="65" customWidth="1"/>
    <col min="8965" max="8965" width="8" style="65" customWidth="1"/>
    <col min="8966" max="8966" width="1.5703125" style="65" customWidth="1"/>
    <col min="8967" max="8967" width="60.42578125" style="65" customWidth="1"/>
    <col min="8968" max="8969" width="4.85546875" style="65" bestFit="1" customWidth="1"/>
    <col min="8970" max="8970" width="6.7109375" style="65" bestFit="1" customWidth="1"/>
    <col min="8971" max="8971" width="0.42578125" style="65" customWidth="1"/>
    <col min="8972" max="8972" width="6.5703125" style="65" bestFit="1" customWidth="1"/>
    <col min="8973" max="8973" width="4.85546875" style="65" bestFit="1" customWidth="1"/>
    <col min="8974" max="8974" width="1.140625" style="65" customWidth="1"/>
    <col min="8975" max="8975" width="11.42578125" style="65"/>
    <col min="8976" max="8976" width="4.7109375" style="65" customWidth="1"/>
    <col min="8977" max="8977" width="5" style="65" customWidth="1"/>
    <col min="8978" max="8978" width="2.28515625" style="65" customWidth="1"/>
    <col min="8979" max="8979" width="26" style="65" customWidth="1"/>
    <col min="8980" max="8980" width="8" style="65" customWidth="1"/>
    <col min="8981" max="8981" width="1" style="65" customWidth="1"/>
    <col min="8982" max="8982" width="6.7109375" style="65" customWidth="1"/>
    <col min="8983" max="8983" width="1" style="65" customWidth="1"/>
    <col min="8984" max="8984" width="6.7109375" style="65" customWidth="1"/>
    <col min="8985" max="8985" width="1" style="65" customWidth="1"/>
    <col min="8986" max="8986" width="6.7109375" style="65" customWidth="1"/>
    <col min="8987" max="8987" width="1" style="65" customWidth="1"/>
    <col min="8988" max="8988" width="6.7109375" style="65" customWidth="1"/>
    <col min="8989" max="8989" width="1" style="65" customWidth="1"/>
    <col min="8990" max="8990" width="6.7109375" style="65" customWidth="1"/>
    <col min="8991" max="8991" width="1" style="65" customWidth="1"/>
    <col min="8992" max="8993" width="6.7109375" style="65" customWidth="1"/>
    <col min="8994" max="9216" width="11.42578125" style="65"/>
    <col min="9217" max="9219" width="0" style="65" hidden="1" customWidth="1"/>
    <col min="9220" max="9220" width="2.140625" style="65" customWidth="1"/>
    <col min="9221" max="9221" width="8" style="65" customWidth="1"/>
    <col min="9222" max="9222" width="1.5703125" style="65" customWidth="1"/>
    <col min="9223" max="9223" width="60.42578125" style="65" customWidth="1"/>
    <col min="9224" max="9225" width="4.85546875" style="65" bestFit="1" customWidth="1"/>
    <col min="9226" max="9226" width="6.7109375" style="65" bestFit="1" customWidth="1"/>
    <col min="9227" max="9227" width="0.42578125" style="65" customWidth="1"/>
    <col min="9228" max="9228" width="6.5703125" style="65" bestFit="1" customWidth="1"/>
    <col min="9229" max="9229" width="4.85546875" style="65" bestFit="1" customWidth="1"/>
    <col min="9230" max="9230" width="1.140625" style="65" customWidth="1"/>
    <col min="9231" max="9231" width="11.42578125" style="65"/>
    <col min="9232" max="9232" width="4.7109375" style="65" customWidth="1"/>
    <col min="9233" max="9233" width="5" style="65" customWidth="1"/>
    <col min="9234" max="9234" width="2.28515625" style="65" customWidth="1"/>
    <col min="9235" max="9235" width="26" style="65" customWidth="1"/>
    <col min="9236" max="9236" width="8" style="65" customWidth="1"/>
    <col min="9237" max="9237" width="1" style="65" customWidth="1"/>
    <col min="9238" max="9238" width="6.7109375" style="65" customWidth="1"/>
    <col min="9239" max="9239" width="1" style="65" customWidth="1"/>
    <col min="9240" max="9240" width="6.7109375" style="65" customWidth="1"/>
    <col min="9241" max="9241" width="1" style="65" customWidth="1"/>
    <col min="9242" max="9242" width="6.7109375" style="65" customWidth="1"/>
    <col min="9243" max="9243" width="1" style="65" customWidth="1"/>
    <col min="9244" max="9244" width="6.7109375" style="65" customWidth="1"/>
    <col min="9245" max="9245" width="1" style="65" customWidth="1"/>
    <col min="9246" max="9246" width="6.7109375" style="65" customWidth="1"/>
    <col min="9247" max="9247" width="1" style="65" customWidth="1"/>
    <col min="9248" max="9249" width="6.7109375" style="65" customWidth="1"/>
    <col min="9250" max="9472" width="11.42578125" style="65"/>
    <col min="9473" max="9475" width="0" style="65" hidden="1" customWidth="1"/>
    <col min="9476" max="9476" width="2.140625" style="65" customWidth="1"/>
    <col min="9477" max="9477" width="8" style="65" customWidth="1"/>
    <col min="9478" max="9478" width="1.5703125" style="65" customWidth="1"/>
    <col min="9479" max="9479" width="60.42578125" style="65" customWidth="1"/>
    <col min="9480" max="9481" width="4.85546875" style="65" bestFit="1" customWidth="1"/>
    <col min="9482" max="9482" width="6.7109375" style="65" bestFit="1" customWidth="1"/>
    <col min="9483" max="9483" width="0.42578125" style="65" customWidth="1"/>
    <col min="9484" max="9484" width="6.5703125" style="65" bestFit="1" customWidth="1"/>
    <col min="9485" max="9485" width="4.85546875" style="65" bestFit="1" customWidth="1"/>
    <col min="9486" max="9486" width="1.140625" style="65" customWidth="1"/>
    <col min="9487" max="9487" width="11.42578125" style="65"/>
    <col min="9488" max="9488" width="4.7109375" style="65" customWidth="1"/>
    <col min="9489" max="9489" width="5" style="65" customWidth="1"/>
    <col min="9490" max="9490" width="2.28515625" style="65" customWidth="1"/>
    <col min="9491" max="9491" width="26" style="65" customWidth="1"/>
    <col min="9492" max="9492" width="8" style="65" customWidth="1"/>
    <col min="9493" max="9493" width="1" style="65" customWidth="1"/>
    <col min="9494" max="9494" width="6.7109375" style="65" customWidth="1"/>
    <col min="9495" max="9495" width="1" style="65" customWidth="1"/>
    <col min="9496" max="9496" width="6.7109375" style="65" customWidth="1"/>
    <col min="9497" max="9497" width="1" style="65" customWidth="1"/>
    <col min="9498" max="9498" width="6.7109375" style="65" customWidth="1"/>
    <col min="9499" max="9499" width="1" style="65" customWidth="1"/>
    <col min="9500" max="9500" width="6.7109375" style="65" customWidth="1"/>
    <col min="9501" max="9501" width="1" style="65" customWidth="1"/>
    <col min="9502" max="9502" width="6.7109375" style="65" customWidth="1"/>
    <col min="9503" max="9503" width="1" style="65" customWidth="1"/>
    <col min="9504" max="9505" width="6.7109375" style="65" customWidth="1"/>
    <col min="9506" max="9728" width="11.42578125" style="65"/>
    <col min="9729" max="9731" width="0" style="65" hidden="1" customWidth="1"/>
    <col min="9732" max="9732" width="2.140625" style="65" customWidth="1"/>
    <col min="9733" max="9733" width="8" style="65" customWidth="1"/>
    <col min="9734" max="9734" width="1.5703125" style="65" customWidth="1"/>
    <col min="9735" max="9735" width="60.42578125" style="65" customWidth="1"/>
    <col min="9736" max="9737" width="4.85546875" style="65" bestFit="1" customWidth="1"/>
    <col min="9738" max="9738" width="6.7109375" style="65" bestFit="1" customWidth="1"/>
    <col min="9739" max="9739" width="0.42578125" style="65" customWidth="1"/>
    <col min="9740" max="9740" width="6.5703125" style="65" bestFit="1" customWidth="1"/>
    <col min="9741" max="9741" width="4.85546875" style="65" bestFit="1" customWidth="1"/>
    <col min="9742" max="9742" width="1.140625" style="65" customWidth="1"/>
    <col min="9743" max="9743" width="11.42578125" style="65"/>
    <col min="9744" max="9744" width="4.7109375" style="65" customWidth="1"/>
    <col min="9745" max="9745" width="5" style="65" customWidth="1"/>
    <col min="9746" max="9746" width="2.28515625" style="65" customWidth="1"/>
    <col min="9747" max="9747" width="26" style="65" customWidth="1"/>
    <col min="9748" max="9748" width="8" style="65" customWidth="1"/>
    <col min="9749" max="9749" width="1" style="65" customWidth="1"/>
    <col min="9750" max="9750" width="6.7109375" style="65" customWidth="1"/>
    <col min="9751" max="9751" width="1" style="65" customWidth="1"/>
    <col min="9752" max="9752" width="6.7109375" style="65" customWidth="1"/>
    <col min="9753" max="9753" width="1" style="65" customWidth="1"/>
    <col min="9754" max="9754" width="6.7109375" style="65" customWidth="1"/>
    <col min="9755" max="9755" width="1" style="65" customWidth="1"/>
    <col min="9756" max="9756" width="6.7109375" style="65" customWidth="1"/>
    <col min="9757" max="9757" width="1" style="65" customWidth="1"/>
    <col min="9758" max="9758" width="6.7109375" style="65" customWidth="1"/>
    <col min="9759" max="9759" width="1" style="65" customWidth="1"/>
    <col min="9760" max="9761" width="6.7109375" style="65" customWidth="1"/>
    <col min="9762" max="9984" width="11.42578125" style="65"/>
    <col min="9985" max="9987" width="0" style="65" hidden="1" customWidth="1"/>
    <col min="9988" max="9988" width="2.140625" style="65" customWidth="1"/>
    <col min="9989" max="9989" width="8" style="65" customWidth="1"/>
    <col min="9990" max="9990" width="1.5703125" style="65" customWidth="1"/>
    <col min="9991" max="9991" width="60.42578125" style="65" customWidth="1"/>
    <col min="9992" max="9993" width="4.85546875" style="65" bestFit="1" customWidth="1"/>
    <col min="9994" max="9994" width="6.7109375" style="65" bestFit="1" customWidth="1"/>
    <col min="9995" max="9995" width="0.42578125" style="65" customWidth="1"/>
    <col min="9996" max="9996" width="6.5703125" style="65" bestFit="1" customWidth="1"/>
    <col min="9997" max="9997" width="4.85546875" style="65" bestFit="1" customWidth="1"/>
    <col min="9998" max="9998" width="1.140625" style="65" customWidth="1"/>
    <col min="9999" max="9999" width="11.42578125" style="65"/>
    <col min="10000" max="10000" width="4.7109375" style="65" customWidth="1"/>
    <col min="10001" max="10001" width="5" style="65" customWidth="1"/>
    <col min="10002" max="10002" width="2.28515625" style="65" customWidth="1"/>
    <col min="10003" max="10003" width="26" style="65" customWidth="1"/>
    <col min="10004" max="10004" width="8" style="65" customWidth="1"/>
    <col min="10005" max="10005" width="1" style="65" customWidth="1"/>
    <col min="10006" max="10006" width="6.7109375" style="65" customWidth="1"/>
    <col min="10007" max="10007" width="1" style="65" customWidth="1"/>
    <col min="10008" max="10008" width="6.7109375" style="65" customWidth="1"/>
    <col min="10009" max="10009" width="1" style="65" customWidth="1"/>
    <col min="10010" max="10010" width="6.7109375" style="65" customWidth="1"/>
    <col min="10011" max="10011" width="1" style="65" customWidth="1"/>
    <col min="10012" max="10012" width="6.7109375" style="65" customWidth="1"/>
    <col min="10013" max="10013" width="1" style="65" customWidth="1"/>
    <col min="10014" max="10014" width="6.7109375" style="65" customWidth="1"/>
    <col min="10015" max="10015" width="1" style="65" customWidth="1"/>
    <col min="10016" max="10017" width="6.7109375" style="65" customWidth="1"/>
    <col min="10018" max="10240" width="11.42578125" style="65"/>
    <col min="10241" max="10243" width="0" style="65" hidden="1" customWidth="1"/>
    <col min="10244" max="10244" width="2.140625" style="65" customWidth="1"/>
    <col min="10245" max="10245" width="8" style="65" customWidth="1"/>
    <col min="10246" max="10246" width="1.5703125" style="65" customWidth="1"/>
    <col min="10247" max="10247" width="60.42578125" style="65" customWidth="1"/>
    <col min="10248" max="10249" width="4.85546875" style="65" bestFit="1" customWidth="1"/>
    <col min="10250" max="10250" width="6.7109375" style="65" bestFit="1" customWidth="1"/>
    <col min="10251" max="10251" width="0.42578125" style="65" customWidth="1"/>
    <col min="10252" max="10252" width="6.5703125" style="65" bestFit="1" customWidth="1"/>
    <col min="10253" max="10253" width="4.85546875" style="65" bestFit="1" customWidth="1"/>
    <col min="10254" max="10254" width="1.140625" style="65" customWidth="1"/>
    <col min="10255" max="10255" width="11.42578125" style="65"/>
    <col min="10256" max="10256" width="4.7109375" style="65" customWidth="1"/>
    <col min="10257" max="10257" width="5" style="65" customWidth="1"/>
    <col min="10258" max="10258" width="2.28515625" style="65" customWidth="1"/>
    <col min="10259" max="10259" width="26" style="65" customWidth="1"/>
    <col min="10260" max="10260" width="8" style="65" customWidth="1"/>
    <col min="10261" max="10261" width="1" style="65" customWidth="1"/>
    <col min="10262" max="10262" width="6.7109375" style="65" customWidth="1"/>
    <col min="10263" max="10263" width="1" style="65" customWidth="1"/>
    <col min="10264" max="10264" width="6.7109375" style="65" customWidth="1"/>
    <col min="10265" max="10265" width="1" style="65" customWidth="1"/>
    <col min="10266" max="10266" width="6.7109375" style="65" customWidth="1"/>
    <col min="10267" max="10267" width="1" style="65" customWidth="1"/>
    <col min="10268" max="10268" width="6.7109375" style="65" customWidth="1"/>
    <col min="10269" max="10269" width="1" style="65" customWidth="1"/>
    <col min="10270" max="10270" width="6.7109375" style="65" customWidth="1"/>
    <col min="10271" max="10271" width="1" style="65" customWidth="1"/>
    <col min="10272" max="10273" width="6.7109375" style="65" customWidth="1"/>
    <col min="10274" max="10496" width="11.42578125" style="65"/>
    <col min="10497" max="10499" width="0" style="65" hidden="1" customWidth="1"/>
    <col min="10500" max="10500" width="2.140625" style="65" customWidth="1"/>
    <col min="10501" max="10501" width="8" style="65" customWidth="1"/>
    <col min="10502" max="10502" width="1.5703125" style="65" customWidth="1"/>
    <col min="10503" max="10503" width="60.42578125" style="65" customWidth="1"/>
    <col min="10504" max="10505" width="4.85546875" style="65" bestFit="1" customWidth="1"/>
    <col min="10506" max="10506" width="6.7109375" style="65" bestFit="1" customWidth="1"/>
    <col min="10507" max="10507" width="0.42578125" style="65" customWidth="1"/>
    <col min="10508" max="10508" width="6.5703125" style="65" bestFit="1" customWidth="1"/>
    <col min="10509" max="10509" width="4.85546875" style="65" bestFit="1" customWidth="1"/>
    <col min="10510" max="10510" width="1.140625" style="65" customWidth="1"/>
    <col min="10511" max="10511" width="11.42578125" style="65"/>
    <col min="10512" max="10512" width="4.7109375" style="65" customWidth="1"/>
    <col min="10513" max="10513" width="5" style="65" customWidth="1"/>
    <col min="10514" max="10514" width="2.28515625" style="65" customWidth="1"/>
    <col min="10515" max="10515" width="26" style="65" customWidth="1"/>
    <col min="10516" max="10516" width="8" style="65" customWidth="1"/>
    <col min="10517" max="10517" width="1" style="65" customWidth="1"/>
    <col min="10518" max="10518" width="6.7109375" style="65" customWidth="1"/>
    <col min="10519" max="10519" width="1" style="65" customWidth="1"/>
    <col min="10520" max="10520" width="6.7109375" style="65" customWidth="1"/>
    <col min="10521" max="10521" width="1" style="65" customWidth="1"/>
    <col min="10522" max="10522" width="6.7109375" style="65" customWidth="1"/>
    <col min="10523" max="10523" width="1" style="65" customWidth="1"/>
    <col min="10524" max="10524" width="6.7109375" style="65" customWidth="1"/>
    <col min="10525" max="10525" width="1" style="65" customWidth="1"/>
    <col min="10526" max="10526" width="6.7109375" style="65" customWidth="1"/>
    <col min="10527" max="10527" width="1" style="65" customWidth="1"/>
    <col min="10528" max="10529" width="6.7109375" style="65" customWidth="1"/>
    <col min="10530" max="10752" width="11.42578125" style="65"/>
    <col min="10753" max="10755" width="0" style="65" hidden="1" customWidth="1"/>
    <col min="10756" max="10756" width="2.140625" style="65" customWidth="1"/>
    <col min="10757" max="10757" width="8" style="65" customWidth="1"/>
    <col min="10758" max="10758" width="1.5703125" style="65" customWidth="1"/>
    <col min="10759" max="10759" width="60.42578125" style="65" customWidth="1"/>
    <col min="10760" max="10761" width="4.85546875" style="65" bestFit="1" customWidth="1"/>
    <col min="10762" max="10762" width="6.7109375" style="65" bestFit="1" customWidth="1"/>
    <col min="10763" max="10763" width="0.42578125" style="65" customWidth="1"/>
    <col min="10764" max="10764" width="6.5703125" style="65" bestFit="1" customWidth="1"/>
    <col min="10765" max="10765" width="4.85546875" style="65" bestFit="1" customWidth="1"/>
    <col min="10766" max="10766" width="1.140625" style="65" customWidth="1"/>
    <col min="10767" max="10767" width="11.42578125" style="65"/>
    <col min="10768" max="10768" width="4.7109375" style="65" customWidth="1"/>
    <col min="10769" max="10769" width="5" style="65" customWidth="1"/>
    <col min="10770" max="10770" width="2.28515625" style="65" customWidth="1"/>
    <col min="10771" max="10771" width="26" style="65" customWidth="1"/>
    <col min="10772" max="10772" width="8" style="65" customWidth="1"/>
    <col min="10773" max="10773" width="1" style="65" customWidth="1"/>
    <col min="10774" max="10774" width="6.7109375" style="65" customWidth="1"/>
    <col min="10775" max="10775" width="1" style="65" customWidth="1"/>
    <col min="10776" max="10776" width="6.7109375" style="65" customWidth="1"/>
    <col min="10777" max="10777" width="1" style="65" customWidth="1"/>
    <col min="10778" max="10778" width="6.7109375" style="65" customWidth="1"/>
    <col min="10779" max="10779" width="1" style="65" customWidth="1"/>
    <col min="10780" max="10780" width="6.7109375" style="65" customWidth="1"/>
    <col min="10781" max="10781" width="1" style="65" customWidth="1"/>
    <col min="10782" max="10782" width="6.7109375" style="65" customWidth="1"/>
    <col min="10783" max="10783" width="1" style="65" customWidth="1"/>
    <col min="10784" max="10785" width="6.7109375" style="65" customWidth="1"/>
    <col min="10786" max="11008" width="11.42578125" style="65"/>
    <col min="11009" max="11011" width="0" style="65" hidden="1" customWidth="1"/>
    <col min="11012" max="11012" width="2.140625" style="65" customWidth="1"/>
    <col min="11013" max="11013" width="8" style="65" customWidth="1"/>
    <col min="11014" max="11014" width="1.5703125" style="65" customWidth="1"/>
    <col min="11015" max="11015" width="60.42578125" style="65" customWidth="1"/>
    <col min="11016" max="11017" width="4.85546875" style="65" bestFit="1" customWidth="1"/>
    <col min="11018" max="11018" width="6.7109375" style="65" bestFit="1" customWidth="1"/>
    <col min="11019" max="11019" width="0.42578125" style="65" customWidth="1"/>
    <col min="11020" max="11020" width="6.5703125" style="65" bestFit="1" customWidth="1"/>
    <col min="11021" max="11021" width="4.85546875" style="65" bestFit="1" customWidth="1"/>
    <col min="11022" max="11022" width="1.140625" style="65" customWidth="1"/>
    <col min="11023" max="11023" width="11.42578125" style="65"/>
    <col min="11024" max="11024" width="4.7109375" style="65" customWidth="1"/>
    <col min="11025" max="11025" width="5" style="65" customWidth="1"/>
    <col min="11026" max="11026" width="2.28515625" style="65" customWidth="1"/>
    <col min="11027" max="11027" width="26" style="65" customWidth="1"/>
    <col min="11028" max="11028" width="8" style="65" customWidth="1"/>
    <col min="11029" max="11029" width="1" style="65" customWidth="1"/>
    <col min="11030" max="11030" width="6.7109375" style="65" customWidth="1"/>
    <col min="11031" max="11031" width="1" style="65" customWidth="1"/>
    <col min="11032" max="11032" width="6.7109375" style="65" customWidth="1"/>
    <col min="11033" max="11033" width="1" style="65" customWidth="1"/>
    <col min="11034" max="11034" width="6.7109375" style="65" customWidth="1"/>
    <col min="11035" max="11035" width="1" style="65" customWidth="1"/>
    <col min="11036" max="11036" width="6.7109375" style="65" customWidth="1"/>
    <col min="11037" max="11037" width="1" style="65" customWidth="1"/>
    <col min="11038" max="11038" width="6.7109375" style="65" customWidth="1"/>
    <col min="11039" max="11039" width="1" style="65" customWidth="1"/>
    <col min="11040" max="11041" width="6.7109375" style="65" customWidth="1"/>
    <col min="11042" max="11264" width="11.42578125" style="65"/>
    <col min="11265" max="11267" width="0" style="65" hidden="1" customWidth="1"/>
    <col min="11268" max="11268" width="2.140625" style="65" customWidth="1"/>
    <col min="11269" max="11269" width="8" style="65" customWidth="1"/>
    <col min="11270" max="11270" width="1.5703125" style="65" customWidth="1"/>
    <col min="11271" max="11271" width="60.42578125" style="65" customWidth="1"/>
    <col min="11272" max="11273" width="4.85546875" style="65" bestFit="1" customWidth="1"/>
    <col min="11274" max="11274" width="6.7109375" style="65" bestFit="1" customWidth="1"/>
    <col min="11275" max="11275" width="0.42578125" style="65" customWidth="1"/>
    <col min="11276" max="11276" width="6.5703125" style="65" bestFit="1" customWidth="1"/>
    <col min="11277" max="11277" width="4.85546875" style="65" bestFit="1" customWidth="1"/>
    <col min="11278" max="11278" width="1.140625" style="65" customWidth="1"/>
    <col min="11279" max="11279" width="11.42578125" style="65"/>
    <col min="11280" max="11280" width="4.7109375" style="65" customWidth="1"/>
    <col min="11281" max="11281" width="5" style="65" customWidth="1"/>
    <col min="11282" max="11282" width="2.28515625" style="65" customWidth="1"/>
    <col min="11283" max="11283" width="26" style="65" customWidth="1"/>
    <col min="11284" max="11284" width="8" style="65" customWidth="1"/>
    <col min="11285" max="11285" width="1" style="65" customWidth="1"/>
    <col min="11286" max="11286" width="6.7109375" style="65" customWidth="1"/>
    <col min="11287" max="11287" width="1" style="65" customWidth="1"/>
    <col min="11288" max="11288" width="6.7109375" style="65" customWidth="1"/>
    <col min="11289" max="11289" width="1" style="65" customWidth="1"/>
    <col min="11290" max="11290" width="6.7109375" style="65" customWidth="1"/>
    <col min="11291" max="11291" width="1" style="65" customWidth="1"/>
    <col min="11292" max="11292" width="6.7109375" style="65" customWidth="1"/>
    <col min="11293" max="11293" width="1" style="65" customWidth="1"/>
    <col min="11294" max="11294" width="6.7109375" style="65" customWidth="1"/>
    <col min="11295" max="11295" width="1" style="65" customWidth="1"/>
    <col min="11296" max="11297" width="6.7109375" style="65" customWidth="1"/>
    <col min="11298" max="11520" width="11.42578125" style="65"/>
    <col min="11521" max="11523" width="0" style="65" hidden="1" customWidth="1"/>
    <col min="11524" max="11524" width="2.140625" style="65" customWidth="1"/>
    <col min="11525" max="11525" width="8" style="65" customWidth="1"/>
    <col min="11526" max="11526" width="1.5703125" style="65" customWidth="1"/>
    <col min="11527" max="11527" width="60.42578125" style="65" customWidth="1"/>
    <col min="11528" max="11529" width="4.85546875" style="65" bestFit="1" customWidth="1"/>
    <col min="11530" max="11530" width="6.7109375" style="65" bestFit="1" customWidth="1"/>
    <col min="11531" max="11531" width="0.42578125" style="65" customWidth="1"/>
    <col min="11532" max="11532" width="6.5703125" style="65" bestFit="1" customWidth="1"/>
    <col min="11533" max="11533" width="4.85546875" style="65" bestFit="1" customWidth="1"/>
    <col min="11534" max="11534" width="1.140625" style="65" customWidth="1"/>
    <col min="11535" max="11535" width="11.42578125" style="65"/>
    <col min="11536" max="11536" width="4.7109375" style="65" customWidth="1"/>
    <col min="11537" max="11537" width="5" style="65" customWidth="1"/>
    <col min="11538" max="11538" width="2.28515625" style="65" customWidth="1"/>
    <col min="11539" max="11539" width="26" style="65" customWidth="1"/>
    <col min="11540" max="11540" width="8" style="65" customWidth="1"/>
    <col min="11541" max="11541" width="1" style="65" customWidth="1"/>
    <col min="11542" max="11542" width="6.7109375" style="65" customWidth="1"/>
    <col min="11543" max="11543" width="1" style="65" customWidth="1"/>
    <col min="11544" max="11544" width="6.7109375" style="65" customWidth="1"/>
    <col min="11545" max="11545" width="1" style="65" customWidth="1"/>
    <col min="11546" max="11546" width="6.7109375" style="65" customWidth="1"/>
    <col min="11547" max="11547" width="1" style="65" customWidth="1"/>
    <col min="11548" max="11548" width="6.7109375" style="65" customWidth="1"/>
    <col min="11549" max="11549" width="1" style="65" customWidth="1"/>
    <col min="11550" max="11550" width="6.7109375" style="65" customWidth="1"/>
    <col min="11551" max="11551" width="1" style="65" customWidth="1"/>
    <col min="11552" max="11553" width="6.7109375" style="65" customWidth="1"/>
    <col min="11554" max="11776" width="11.42578125" style="65"/>
    <col min="11777" max="11779" width="0" style="65" hidden="1" customWidth="1"/>
    <col min="11780" max="11780" width="2.140625" style="65" customWidth="1"/>
    <col min="11781" max="11781" width="8" style="65" customWidth="1"/>
    <col min="11782" max="11782" width="1.5703125" style="65" customWidth="1"/>
    <col min="11783" max="11783" width="60.42578125" style="65" customWidth="1"/>
    <col min="11784" max="11785" width="4.85546875" style="65" bestFit="1" customWidth="1"/>
    <col min="11786" max="11786" width="6.7109375" style="65" bestFit="1" customWidth="1"/>
    <col min="11787" max="11787" width="0.42578125" style="65" customWidth="1"/>
    <col min="11788" max="11788" width="6.5703125" style="65" bestFit="1" customWidth="1"/>
    <col min="11789" max="11789" width="4.85546875" style="65" bestFit="1" customWidth="1"/>
    <col min="11790" max="11790" width="1.140625" style="65" customWidth="1"/>
    <col min="11791" max="11791" width="11.42578125" style="65"/>
    <col min="11792" max="11792" width="4.7109375" style="65" customWidth="1"/>
    <col min="11793" max="11793" width="5" style="65" customWidth="1"/>
    <col min="11794" max="11794" width="2.28515625" style="65" customWidth="1"/>
    <col min="11795" max="11795" width="26" style="65" customWidth="1"/>
    <col min="11796" max="11796" width="8" style="65" customWidth="1"/>
    <col min="11797" max="11797" width="1" style="65" customWidth="1"/>
    <col min="11798" max="11798" width="6.7109375" style="65" customWidth="1"/>
    <col min="11799" max="11799" width="1" style="65" customWidth="1"/>
    <col min="11800" max="11800" width="6.7109375" style="65" customWidth="1"/>
    <col min="11801" max="11801" width="1" style="65" customWidth="1"/>
    <col min="11802" max="11802" width="6.7109375" style="65" customWidth="1"/>
    <col min="11803" max="11803" width="1" style="65" customWidth="1"/>
    <col min="11804" max="11804" width="6.7109375" style="65" customWidth="1"/>
    <col min="11805" max="11805" width="1" style="65" customWidth="1"/>
    <col min="11806" max="11806" width="6.7109375" style="65" customWidth="1"/>
    <col min="11807" max="11807" width="1" style="65" customWidth="1"/>
    <col min="11808" max="11809" width="6.7109375" style="65" customWidth="1"/>
    <col min="11810" max="12032" width="11.42578125" style="65"/>
    <col min="12033" max="12035" width="0" style="65" hidden="1" customWidth="1"/>
    <col min="12036" max="12036" width="2.140625" style="65" customWidth="1"/>
    <col min="12037" max="12037" width="8" style="65" customWidth="1"/>
    <col min="12038" max="12038" width="1.5703125" style="65" customWidth="1"/>
    <col min="12039" max="12039" width="60.42578125" style="65" customWidth="1"/>
    <col min="12040" max="12041" width="4.85546875" style="65" bestFit="1" customWidth="1"/>
    <col min="12042" max="12042" width="6.7109375" style="65" bestFit="1" customWidth="1"/>
    <col min="12043" max="12043" width="0.42578125" style="65" customWidth="1"/>
    <col min="12044" max="12044" width="6.5703125" style="65" bestFit="1" customWidth="1"/>
    <col min="12045" max="12045" width="4.85546875" style="65" bestFit="1" customWidth="1"/>
    <col min="12046" max="12046" width="1.140625" style="65" customWidth="1"/>
    <col min="12047" max="12047" width="11.42578125" style="65"/>
    <col min="12048" max="12048" width="4.7109375" style="65" customWidth="1"/>
    <col min="12049" max="12049" width="5" style="65" customWidth="1"/>
    <col min="12050" max="12050" width="2.28515625" style="65" customWidth="1"/>
    <col min="12051" max="12051" width="26" style="65" customWidth="1"/>
    <col min="12052" max="12052" width="8" style="65" customWidth="1"/>
    <col min="12053" max="12053" width="1" style="65" customWidth="1"/>
    <col min="12054" max="12054" width="6.7109375" style="65" customWidth="1"/>
    <col min="12055" max="12055" width="1" style="65" customWidth="1"/>
    <col min="12056" max="12056" width="6.7109375" style="65" customWidth="1"/>
    <col min="12057" max="12057" width="1" style="65" customWidth="1"/>
    <col min="12058" max="12058" width="6.7109375" style="65" customWidth="1"/>
    <col min="12059" max="12059" width="1" style="65" customWidth="1"/>
    <col min="12060" max="12060" width="6.7109375" style="65" customWidth="1"/>
    <col min="12061" max="12061" width="1" style="65" customWidth="1"/>
    <col min="12062" max="12062" width="6.7109375" style="65" customWidth="1"/>
    <col min="12063" max="12063" width="1" style="65" customWidth="1"/>
    <col min="12064" max="12065" width="6.7109375" style="65" customWidth="1"/>
    <col min="12066" max="12288" width="11.42578125" style="65"/>
    <col min="12289" max="12291" width="0" style="65" hidden="1" customWidth="1"/>
    <col min="12292" max="12292" width="2.140625" style="65" customWidth="1"/>
    <col min="12293" max="12293" width="8" style="65" customWidth="1"/>
    <col min="12294" max="12294" width="1.5703125" style="65" customWidth="1"/>
    <col min="12295" max="12295" width="60.42578125" style="65" customWidth="1"/>
    <col min="12296" max="12297" width="4.85546875" style="65" bestFit="1" customWidth="1"/>
    <col min="12298" max="12298" width="6.7109375" style="65" bestFit="1" customWidth="1"/>
    <col min="12299" max="12299" width="0.42578125" style="65" customWidth="1"/>
    <col min="12300" max="12300" width="6.5703125" style="65" bestFit="1" customWidth="1"/>
    <col min="12301" max="12301" width="4.85546875" style="65" bestFit="1" customWidth="1"/>
    <col min="12302" max="12302" width="1.140625" style="65" customWidth="1"/>
    <col min="12303" max="12303" width="11.42578125" style="65"/>
    <col min="12304" max="12304" width="4.7109375" style="65" customWidth="1"/>
    <col min="12305" max="12305" width="5" style="65" customWidth="1"/>
    <col min="12306" max="12306" width="2.28515625" style="65" customWidth="1"/>
    <col min="12307" max="12307" width="26" style="65" customWidth="1"/>
    <col min="12308" max="12308" width="8" style="65" customWidth="1"/>
    <col min="12309" max="12309" width="1" style="65" customWidth="1"/>
    <col min="12310" max="12310" width="6.7109375" style="65" customWidth="1"/>
    <col min="12311" max="12311" width="1" style="65" customWidth="1"/>
    <col min="12312" max="12312" width="6.7109375" style="65" customWidth="1"/>
    <col min="12313" max="12313" width="1" style="65" customWidth="1"/>
    <col min="12314" max="12314" width="6.7109375" style="65" customWidth="1"/>
    <col min="12315" max="12315" width="1" style="65" customWidth="1"/>
    <col min="12316" max="12316" width="6.7109375" style="65" customWidth="1"/>
    <col min="12317" max="12317" width="1" style="65" customWidth="1"/>
    <col min="12318" max="12318" width="6.7109375" style="65" customWidth="1"/>
    <col min="12319" max="12319" width="1" style="65" customWidth="1"/>
    <col min="12320" max="12321" width="6.7109375" style="65" customWidth="1"/>
    <col min="12322" max="12544" width="11.42578125" style="65"/>
    <col min="12545" max="12547" width="0" style="65" hidden="1" customWidth="1"/>
    <col min="12548" max="12548" width="2.140625" style="65" customWidth="1"/>
    <col min="12549" max="12549" width="8" style="65" customWidth="1"/>
    <col min="12550" max="12550" width="1.5703125" style="65" customWidth="1"/>
    <col min="12551" max="12551" width="60.42578125" style="65" customWidth="1"/>
    <col min="12552" max="12553" width="4.85546875" style="65" bestFit="1" customWidth="1"/>
    <col min="12554" max="12554" width="6.7109375" style="65" bestFit="1" customWidth="1"/>
    <col min="12555" max="12555" width="0.42578125" style="65" customWidth="1"/>
    <col min="12556" max="12556" width="6.5703125" style="65" bestFit="1" customWidth="1"/>
    <col min="12557" max="12557" width="4.85546875" style="65" bestFit="1" customWidth="1"/>
    <col min="12558" max="12558" width="1.140625" style="65" customWidth="1"/>
    <col min="12559" max="12559" width="11.42578125" style="65"/>
    <col min="12560" max="12560" width="4.7109375" style="65" customWidth="1"/>
    <col min="12561" max="12561" width="5" style="65" customWidth="1"/>
    <col min="12562" max="12562" width="2.28515625" style="65" customWidth="1"/>
    <col min="12563" max="12563" width="26" style="65" customWidth="1"/>
    <col min="12564" max="12564" width="8" style="65" customWidth="1"/>
    <col min="12565" max="12565" width="1" style="65" customWidth="1"/>
    <col min="12566" max="12566" width="6.7109375" style="65" customWidth="1"/>
    <col min="12567" max="12567" width="1" style="65" customWidth="1"/>
    <col min="12568" max="12568" width="6.7109375" style="65" customWidth="1"/>
    <col min="12569" max="12569" width="1" style="65" customWidth="1"/>
    <col min="12570" max="12570" width="6.7109375" style="65" customWidth="1"/>
    <col min="12571" max="12571" width="1" style="65" customWidth="1"/>
    <col min="12572" max="12572" width="6.7109375" style="65" customWidth="1"/>
    <col min="12573" max="12573" width="1" style="65" customWidth="1"/>
    <col min="12574" max="12574" width="6.7109375" style="65" customWidth="1"/>
    <col min="12575" max="12575" width="1" style="65" customWidth="1"/>
    <col min="12576" max="12577" width="6.7109375" style="65" customWidth="1"/>
    <col min="12578" max="12800" width="11.42578125" style="65"/>
    <col min="12801" max="12803" width="0" style="65" hidden="1" customWidth="1"/>
    <col min="12804" max="12804" width="2.140625" style="65" customWidth="1"/>
    <col min="12805" max="12805" width="8" style="65" customWidth="1"/>
    <col min="12806" max="12806" width="1.5703125" style="65" customWidth="1"/>
    <col min="12807" max="12807" width="60.42578125" style="65" customWidth="1"/>
    <col min="12808" max="12809" width="4.85546875" style="65" bestFit="1" customWidth="1"/>
    <col min="12810" max="12810" width="6.7109375" style="65" bestFit="1" customWidth="1"/>
    <col min="12811" max="12811" width="0.42578125" style="65" customWidth="1"/>
    <col min="12812" max="12812" width="6.5703125" style="65" bestFit="1" customWidth="1"/>
    <col min="12813" max="12813" width="4.85546875" style="65" bestFit="1" customWidth="1"/>
    <col min="12814" max="12814" width="1.140625" style="65" customWidth="1"/>
    <col min="12815" max="12815" width="11.42578125" style="65"/>
    <col min="12816" max="12816" width="4.7109375" style="65" customWidth="1"/>
    <col min="12817" max="12817" width="5" style="65" customWidth="1"/>
    <col min="12818" max="12818" width="2.28515625" style="65" customWidth="1"/>
    <col min="12819" max="12819" width="26" style="65" customWidth="1"/>
    <col min="12820" max="12820" width="8" style="65" customWidth="1"/>
    <col min="12821" max="12821" width="1" style="65" customWidth="1"/>
    <col min="12822" max="12822" width="6.7109375" style="65" customWidth="1"/>
    <col min="12823" max="12823" width="1" style="65" customWidth="1"/>
    <col min="12824" max="12824" width="6.7109375" style="65" customWidth="1"/>
    <col min="12825" max="12825" width="1" style="65" customWidth="1"/>
    <col min="12826" max="12826" width="6.7109375" style="65" customWidth="1"/>
    <col min="12827" max="12827" width="1" style="65" customWidth="1"/>
    <col min="12828" max="12828" width="6.7109375" style="65" customWidth="1"/>
    <col min="12829" max="12829" width="1" style="65" customWidth="1"/>
    <col min="12830" max="12830" width="6.7109375" style="65" customWidth="1"/>
    <col min="12831" max="12831" width="1" style="65" customWidth="1"/>
    <col min="12832" max="12833" width="6.7109375" style="65" customWidth="1"/>
    <col min="12834" max="13056" width="11.42578125" style="65"/>
    <col min="13057" max="13059" width="0" style="65" hidden="1" customWidth="1"/>
    <col min="13060" max="13060" width="2.140625" style="65" customWidth="1"/>
    <col min="13061" max="13061" width="8" style="65" customWidth="1"/>
    <col min="13062" max="13062" width="1.5703125" style="65" customWidth="1"/>
    <col min="13063" max="13063" width="60.42578125" style="65" customWidth="1"/>
    <col min="13064" max="13065" width="4.85546875" style="65" bestFit="1" customWidth="1"/>
    <col min="13066" max="13066" width="6.7109375" style="65" bestFit="1" customWidth="1"/>
    <col min="13067" max="13067" width="0.42578125" style="65" customWidth="1"/>
    <col min="13068" max="13068" width="6.5703125" style="65" bestFit="1" customWidth="1"/>
    <col min="13069" max="13069" width="4.85546875" style="65" bestFit="1" customWidth="1"/>
    <col min="13070" max="13070" width="1.140625" style="65" customWidth="1"/>
    <col min="13071" max="13071" width="11.42578125" style="65"/>
    <col min="13072" max="13072" width="4.7109375" style="65" customWidth="1"/>
    <col min="13073" max="13073" width="5" style="65" customWidth="1"/>
    <col min="13074" max="13074" width="2.28515625" style="65" customWidth="1"/>
    <col min="13075" max="13075" width="26" style="65" customWidth="1"/>
    <col min="13076" max="13076" width="8" style="65" customWidth="1"/>
    <col min="13077" max="13077" width="1" style="65" customWidth="1"/>
    <col min="13078" max="13078" width="6.7109375" style="65" customWidth="1"/>
    <col min="13079" max="13079" width="1" style="65" customWidth="1"/>
    <col min="13080" max="13080" width="6.7109375" style="65" customWidth="1"/>
    <col min="13081" max="13081" width="1" style="65" customWidth="1"/>
    <col min="13082" max="13082" width="6.7109375" style="65" customWidth="1"/>
    <col min="13083" max="13083" width="1" style="65" customWidth="1"/>
    <col min="13084" max="13084" width="6.7109375" style="65" customWidth="1"/>
    <col min="13085" max="13085" width="1" style="65" customWidth="1"/>
    <col min="13086" max="13086" width="6.7109375" style="65" customWidth="1"/>
    <col min="13087" max="13087" width="1" style="65" customWidth="1"/>
    <col min="13088" max="13089" width="6.7109375" style="65" customWidth="1"/>
    <col min="13090" max="13312" width="11.42578125" style="65"/>
    <col min="13313" max="13315" width="0" style="65" hidden="1" customWidth="1"/>
    <col min="13316" max="13316" width="2.140625" style="65" customWidth="1"/>
    <col min="13317" max="13317" width="8" style="65" customWidth="1"/>
    <col min="13318" max="13318" width="1.5703125" style="65" customWidth="1"/>
    <col min="13319" max="13319" width="60.42578125" style="65" customWidth="1"/>
    <col min="13320" max="13321" width="4.85546875" style="65" bestFit="1" customWidth="1"/>
    <col min="13322" max="13322" width="6.7109375" style="65" bestFit="1" customWidth="1"/>
    <col min="13323" max="13323" width="0.42578125" style="65" customWidth="1"/>
    <col min="13324" max="13324" width="6.5703125" style="65" bestFit="1" customWidth="1"/>
    <col min="13325" max="13325" width="4.85546875" style="65" bestFit="1" customWidth="1"/>
    <col min="13326" max="13326" width="1.140625" style="65" customWidth="1"/>
    <col min="13327" max="13327" width="11.42578125" style="65"/>
    <col min="13328" max="13328" width="4.7109375" style="65" customWidth="1"/>
    <col min="13329" max="13329" width="5" style="65" customWidth="1"/>
    <col min="13330" max="13330" width="2.28515625" style="65" customWidth="1"/>
    <col min="13331" max="13331" width="26" style="65" customWidth="1"/>
    <col min="13332" max="13332" width="8" style="65" customWidth="1"/>
    <col min="13333" max="13333" width="1" style="65" customWidth="1"/>
    <col min="13334" max="13334" width="6.7109375" style="65" customWidth="1"/>
    <col min="13335" max="13335" width="1" style="65" customWidth="1"/>
    <col min="13336" max="13336" width="6.7109375" style="65" customWidth="1"/>
    <col min="13337" max="13337" width="1" style="65" customWidth="1"/>
    <col min="13338" max="13338" width="6.7109375" style="65" customWidth="1"/>
    <col min="13339" max="13339" width="1" style="65" customWidth="1"/>
    <col min="13340" max="13340" width="6.7109375" style="65" customWidth="1"/>
    <col min="13341" max="13341" width="1" style="65" customWidth="1"/>
    <col min="13342" max="13342" width="6.7109375" style="65" customWidth="1"/>
    <col min="13343" max="13343" width="1" style="65" customWidth="1"/>
    <col min="13344" max="13345" width="6.7109375" style="65" customWidth="1"/>
    <col min="13346" max="13568" width="11.42578125" style="65"/>
    <col min="13569" max="13571" width="0" style="65" hidden="1" customWidth="1"/>
    <col min="13572" max="13572" width="2.140625" style="65" customWidth="1"/>
    <col min="13573" max="13573" width="8" style="65" customWidth="1"/>
    <col min="13574" max="13574" width="1.5703125" style="65" customWidth="1"/>
    <col min="13575" max="13575" width="60.42578125" style="65" customWidth="1"/>
    <col min="13576" max="13577" width="4.85546875" style="65" bestFit="1" customWidth="1"/>
    <col min="13578" max="13578" width="6.7109375" style="65" bestFit="1" customWidth="1"/>
    <col min="13579" max="13579" width="0.42578125" style="65" customWidth="1"/>
    <col min="13580" max="13580" width="6.5703125" style="65" bestFit="1" customWidth="1"/>
    <col min="13581" max="13581" width="4.85546875" style="65" bestFit="1" customWidth="1"/>
    <col min="13582" max="13582" width="1.140625" style="65" customWidth="1"/>
    <col min="13583" max="13583" width="11.42578125" style="65"/>
    <col min="13584" max="13584" width="4.7109375" style="65" customWidth="1"/>
    <col min="13585" max="13585" width="5" style="65" customWidth="1"/>
    <col min="13586" max="13586" width="2.28515625" style="65" customWidth="1"/>
    <col min="13587" max="13587" width="26" style="65" customWidth="1"/>
    <col min="13588" max="13588" width="8" style="65" customWidth="1"/>
    <col min="13589" max="13589" width="1" style="65" customWidth="1"/>
    <col min="13590" max="13590" width="6.7109375" style="65" customWidth="1"/>
    <col min="13591" max="13591" width="1" style="65" customWidth="1"/>
    <col min="13592" max="13592" width="6.7109375" style="65" customWidth="1"/>
    <col min="13593" max="13593" width="1" style="65" customWidth="1"/>
    <col min="13594" max="13594" width="6.7109375" style="65" customWidth="1"/>
    <col min="13595" max="13595" width="1" style="65" customWidth="1"/>
    <col min="13596" max="13596" width="6.7109375" style="65" customWidth="1"/>
    <col min="13597" max="13597" width="1" style="65" customWidth="1"/>
    <col min="13598" max="13598" width="6.7109375" style="65" customWidth="1"/>
    <col min="13599" max="13599" width="1" style="65" customWidth="1"/>
    <col min="13600" max="13601" width="6.7109375" style="65" customWidth="1"/>
    <col min="13602" max="13824" width="11.42578125" style="65"/>
    <col min="13825" max="13827" width="0" style="65" hidden="1" customWidth="1"/>
    <col min="13828" max="13828" width="2.140625" style="65" customWidth="1"/>
    <col min="13829" max="13829" width="8" style="65" customWidth="1"/>
    <col min="13830" max="13830" width="1.5703125" style="65" customWidth="1"/>
    <col min="13831" max="13831" width="60.42578125" style="65" customWidth="1"/>
    <col min="13832" max="13833" width="4.85546875" style="65" bestFit="1" customWidth="1"/>
    <col min="13834" max="13834" width="6.7109375" style="65" bestFit="1" customWidth="1"/>
    <col min="13835" max="13835" width="0.42578125" style="65" customWidth="1"/>
    <col min="13836" max="13836" width="6.5703125" style="65" bestFit="1" customWidth="1"/>
    <col min="13837" max="13837" width="4.85546875" style="65" bestFit="1" customWidth="1"/>
    <col min="13838" max="13838" width="1.140625" style="65" customWidth="1"/>
    <col min="13839" max="13839" width="11.42578125" style="65"/>
    <col min="13840" max="13840" width="4.7109375" style="65" customWidth="1"/>
    <col min="13841" max="13841" width="5" style="65" customWidth="1"/>
    <col min="13842" max="13842" width="2.28515625" style="65" customWidth="1"/>
    <col min="13843" max="13843" width="26" style="65" customWidth="1"/>
    <col min="13844" max="13844" width="8" style="65" customWidth="1"/>
    <col min="13845" max="13845" width="1" style="65" customWidth="1"/>
    <col min="13846" max="13846" width="6.7109375" style="65" customWidth="1"/>
    <col min="13847" max="13847" width="1" style="65" customWidth="1"/>
    <col min="13848" max="13848" width="6.7109375" style="65" customWidth="1"/>
    <col min="13849" max="13849" width="1" style="65" customWidth="1"/>
    <col min="13850" max="13850" width="6.7109375" style="65" customWidth="1"/>
    <col min="13851" max="13851" width="1" style="65" customWidth="1"/>
    <col min="13852" max="13852" width="6.7109375" style="65" customWidth="1"/>
    <col min="13853" max="13853" width="1" style="65" customWidth="1"/>
    <col min="13854" max="13854" width="6.7109375" style="65" customWidth="1"/>
    <col min="13855" max="13855" width="1" style="65" customWidth="1"/>
    <col min="13856" max="13857" width="6.7109375" style="65" customWidth="1"/>
    <col min="13858" max="14080" width="11.42578125" style="65"/>
    <col min="14081" max="14083" width="0" style="65" hidden="1" customWidth="1"/>
    <col min="14084" max="14084" width="2.140625" style="65" customWidth="1"/>
    <col min="14085" max="14085" width="8" style="65" customWidth="1"/>
    <col min="14086" max="14086" width="1.5703125" style="65" customWidth="1"/>
    <col min="14087" max="14087" width="60.42578125" style="65" customWidth="1"/>
    <col min="14088" max="14089" width="4.85546875" style="65" bestFit="1" customWidth="1"/>
    <col min="14090" max="14090" width="6.7109375" style="65" bestFit="1" customWidth="1"/>
    <col min="14091" max="14091" width="0.42578125" style="65" customWidth="1"/>
    <col min="14092" max="14092" width="6.5703125" style="65" bestFit="1" customWidth="1"/>
    <col min="14093" max="14093" width="4.85546875" style="65" bestFit="1" customWidth="1"/>
    <col min="14094" max="14094" width="1.140625" style="65" customWidth="1"/>
    <col min="14095" max="14095" width="11.42578125" style="65"/>
    <col min="14096" max="14096" width="4.7109375" style="65" customWidth="1"/>
    <col min="14097" max="14097" width="5" style="65" customWidth="1"/>
    <col min="14098" max="14098" width="2.28515625" style="65" customWidth="1"/>
    <col min="14099" max="14099" width="26" style="65" customWidth="1"/>
    <col min="14100" max="14100" width="8" style="65" customWidth="1"/>
    <col min="14101" max="14101" width="1" style="65" customWidth="1"/>
    <col min="14102" max="14102" width="6.7109375" style="65" customWidth="1"/>
    <col min="14103" max="14103" width="1" style="65" customWidth="1"/>
    <col min="14104" max="14104" width="6.7109375" style="65" customWidth="1"/>
    <col min="14105" max="14105" width="1" style="65" customWidth="1"/>
    <col min="14106" max="14106" width="6.7109375" style="65" customWidth="1"/>
    <col min="14107" max="14107" width="1" style="65" customWidth="1"/>
    <col min="14108" max="14108" width="6.7109375" style="65" customWidth="1"/>
    <col min="14109" max="14109" width="1" style="65" customWidth="1"/>
    <col min="14110" max="14110" width="6.7109375" style="65" customWidth="1"/>
    <col min="14111" max="14111" width="1" style="65" customWidth="1"/>
    <col min="14112" max="14113" width="6.7109375" style="65" customWidth="1"/>
    <col min="14114" max="14336" width="11.42578125" style="65"/>
    <col min="14337" max="14339" width="0" style="65" hidden="1" customWidth="1"/>
    <col min="14340" max="14340" width="2.140625" style="65" customWidth="1"/>
    <col min="14341" max="14341" width="8" style="65" customWidth="1"/>
    <col min="14342" max="14342" width="1.5703125" style="65" customWidth="1"/>
    <col min="14343" max="14343" width="60.42578125" style="65" customWidth="1"/>
    <col min="14344" max="14345" width="4.85546875" style="65" bestFit="1" customWidth="1"/>
    <col min="14346" max="14346" width="6.7109375" style="65" bestFit="1" customWidth="1"/>
    <col min="14347" max="14347" width="0.42578125" style="65" customWidth="1"/>
    <col min="14348" max="14348" width="6.5703125" style="65" bestFit="1" customWidth="1"/>
    <col min="14349" max="14349" width="4.85546875" style="65" bestFit="1" customWidth="1"/>
    <col min="14350" max="14350" width="1.140625" style="65" customWidth="1"/>
    <col min="14351" max="14351" width="11.42578125" style="65"/>
    <col min="14352" max="14352" width="4.7109375" style="65" customWidth="1"/>
    <col min="14353" max="14353" width="5" style="65" customWidth="1"/>
    <col min="14354" max="14354" width="2.28515625" style="65" customWidth="1"/>
    <col min="14355" max="14355" width="26" style="65" customWidth="1"/>
    <col min="14356" max="14356" width="8" style="65" customWidth="1"/>
    <col min="14357" max="14357" width="1" style="65" customWidth="1"/>
    <col min="14358" max="14358" width="6.7109375" style="65" customWidth="1"/>
    <col min="14359" max="14359" width="1" style="65" customWidth="1"/>
    <col min="14360" max="14360" width="6.7109375" style="65" customWidth="1"/>
    <col min="14361" max="14361" width="1" style="65" customWidth="1"/>
    <col min="14362" max="14362" width="6.7109375" style="65" customWidth="1"/>
    <col min="14363" max="14363" width="1" style="65" customWidth="1"/>
    <col min="14364" max="14364" width="6.7109375" style="65" customWidth="1"/>
    <col min="14365" max="14365" width="1" style="65" customWidth="1"/>
    <col min="14366" max="14366" width="6.7109375" style="65" customWidth="1"/>
    <col min="14367" max="14367" width="1" style="65" customWidth="1"/>
    <col min="14368" max="14369" width="6.7109375" style="65" customWidth="1"/>
    <col min="14370" max="14592" width="11.42578125" style="65"/>
    <col min="14593" max="14595" width="0" style="65" hidden="1" customWidth="1"/>
    <col min="14596" max="14596" width="2.140625" style="65" customWidth="1"/>
    <col min="14597" max="14597" width="8" style="65" customWidth="1"/>
    <col min="14598" max="14598" width="1.5703125" style="65" customWidth="1"/>
    <col min="14599" max="14599" width="60.42578125" style="65" customWidth="1"/>
    <col min="14600" max="14601" width="4.85546875" style="65" bestFit="1" customWidth="1"/>
    <col min="14602" max="14602" width="6.7109375" style="65" bestFit="1" customWidth="1"/>
    <col min="14603" max="14603" width="0.42578125" style="65" customWidth="1"/>
    <col min="14604" max="14604" width="6.5703125" style="65" bestFit="1" customWidth="1"/>
    <col min="14605" max="14605" width="4.85546875" style="65" bestFit="1" customWidth="1"/>
    <col min="14606" max="14606" width="1.140625" style="65" customWidth="1"/>
    <col min="14607" max="14607" width="11.42578125" style="65"/>
    <col min="14608" max="14608" width="4.7109375" style="65" customWidth="1"/>
    <col min="14609" max="14609" width="5" style="65" customWidth="1"/>
    <col min="14610" max="14610" width="2.28515625" style="65" customWidth="1"/>
    <col min="14611" max="14611" width="26" style="65" customWidth="1"/>
    <col min="14612" max="14612" width="8" style="65" customWidth="1"/>
    <col min="14613" max="14613" width="1" style="65" customWidth="1"/>
    <col min="14614" max="14614" width="6.7109375" style="65" customWidth="1"/>
    <col min="14615" max="14615" width="1" style="65" customWidth="1"/>
    <col min="14616" max="14616" width="6.7109375" style="65" customWidth="1"/>
    <col min="14617" max="14617" width="1" style="65" customWidth="1"/>
    <col min="14618" max="14618" width="6.7109375" style="65" customWidth="1"/>
    <col min="14619" max="14619" width="1" style="65" customWidth="1"/>
    <col min="14620" max="14620" width="6.7109375" style="65" customWidth="1"/>
    <col min="14621" max="14621" width="1" style="65" customWidth="1"/>
    <col min="14622" max="14622" width="6.7109375" style="65" customWidth="1"/>
    <col min="14623" max="14623" width="1" style="65" customWidth="1"/>
    <col min="14624" max="14625" width="6.7109375" style="65" customWidth="1"/>
    <col min="14626" max="14848" width="11.42578125" style="65"/>
    <col min="14849" max="14851" width="0" style="65" hidden="1" customWidth="1"/>
    <col min="14852" max="14852" width="2.140625" style="65" customWidth="1"/>
    <col min="14853" max="14853" width="8" style="65" customWidth="1"/>
    <col min="14854" max="14854" width="1.5703125" style="65" customWidth="1"/>
    <col min="14855" max="14855" width="60.42578125" style="65" customWidth="1"/>
    <col min="14856" max="14857" width="4.85546875" style="65" bestFit="1" customWidth="1"/>
    <col min="14858" max="14858" width="6.7109375" style="65" bestFit="1" customWidth="1"/>
    <col min="14859" max="14859" width="0.42578125" style="65" customWidth="1"/>
    <col min="14860" max="14860" width="6.5703125" style="65" bestFit="1" customWidth="1"/>
    <col min="14861" max="14861" width="4.85546875" style="65" bestFit="1" customWidth="1"/>
    <col min="14862" max="14862" width="1.140625" style="65" customWidth="1"/>
    <col min="14863" max="14863" width="11.42578125" style="65"/>
    <col min="14864" max="14864" width="4.7109375" style="65" customWidth="1"/>
    <col min="14865" max="14865" width="5" style="65" customWidth="1"/>
    <col min="14866" max="14866" width="2.28515625" style="65" customWidth="1"/>
    <col min="14867" max="14867" width="26" style="65" customWidth="1"/>
    <col min="14868" max="14868" width="8" style="65" customWidth="1"/>
    <col min="14869" max="14869" width="1" style="65" customWidth="1"/>
    <col min="14870" max="14870" width="6.7109375" style="65" customWidth="1"/>
    <col min="14871" max="14871" width="1" style="65" customWidth="1"/>
    <col min="14872" max="14872" width="6.7109375" style="65" customWidth="1"/>
    <col min="14873" max="14873" width="1" style="65" customWidth="1"/>
    <col min="14874" max="14874" width="6.7109375" style="65" customWidth="1"/>
    <col min="14875" max="14875" width="1" style="65" customWidth="1"/>
    <col min="14876" max="14876" width="6.7109375" style="65" customWidth="1"/>
    <col min="14877" max="14877" width="1" style="65" customWidth="1"/>
    <col min="14878" max="14878" width="6.7109375" style="65" customWidth="1"/>
    <col min="14879" max="14879" width="1" style="65" customWidth="1"/>
    <col min="14880" max="14881" width="6.7109375" style="65" customWidth="1"/>
    <col min="14882" max="15104" width="11.42578125" style="65"/>
    <col min="15105" max="15107" width="0" style="65" hidden="1" customWidth="1"/>
    <col min="15108" max="15108" width="2.140625" style="65" customWidth="1"/>
    <col min="15109" max="15109" width="8" style="65" customWidth="1"/>
    <col min="15110" max="15110" width="1.5703125" style="65" customWidth="1"/>
    <col min="15111" max="15111" width="60.42578125" style="65" customWidth="1"/>
    <col min="15112" max="15113" width="4.85546875" style="65" bestFit="1" customWidth="1"/>
    <col min="15114" max="15114" width="6.7109375" style="65" bestFit="1" customWidth="1"/>
    <col min="15115" max="15115" width="0.42578125" style="65" customWidth="1"/>
    <col min="15116" max="15116" width="6.5703125" style="65" bestFit="1" customWidth="1"/>
    <col min="15117" max="15117" width="4.85546875" style="65" bestFit="1" customWidth="1"/>
    <col min="15118" max="15118" width="1.140625" style="65" customWidth="1"/>
    <col min="15119" max="15119" width="11.42578125" style="65"/>
    <col min="15120" max="15120" width="4.7109375" style="65" customWidth="1"/>
    <col min="15121" max="15121" width="5" style="65" customWidth="1"/>
    <col min="15122" max="15122" width="2.28515625" style="65" customWidth="1"/>
    <col min="15123" max="15123" width="26" style="65" customWidth="1"/>
    <col min="15124" max="15124" width="8" style="65" customWidth="1"/>
    <col min="15125" max="15125" width="1" style="65" customWidth="1"/>
    <col min="15126" max="15126" width="6.7109375" style="65" customWidth="1"/>
    <col min="15127" max="15127" width="1" style="65" customWidth="1"/>
    <col min="15128" max="15128" width="6.7109375" style="65" customWidth="1"/>
    <col min="15129" max="15129" width="1" style="65" customWidth="1"/>
    <col min="15130" max="15130" width="6.7109375" style="65" customWidth="1"/>
    <col min="15131" max="15131" width="1" style="65" customWidth="1"/>
    <col min="15132" max="15132" width="6.7109375" style="65" customWidth="1"/>
    <col min="15133" max="15133" width="1" style="65" customWidth="1"/>
    <col min="15134" max="15134" width="6.7109375" style="65" customWidth="1"/>
    <col min="15135" max="15135" width="1" style="65" customWidth="1"/>
    <col min="15136" max="15137" width="6.7109375" style="65" customWidth="1"/>
    <col min="15138" max="15360" width="11.42578125" style="65"/>
    <col min="15361" max="15363" width="0" style="65" hidden="1" customWidth="1"/>
    <col min="15364" max="15364" width="2.140625" style="65" customWidth="1"/>
    <col min="15365" max="15365" width="8" style="65" customWidth="1"/>
    <col min="15366" max="15366" width="1.5703125" style="65" customWidth="1"/>
    <col min="15367" max="15367" width="60.42578125" style="65" customWidth="1"/>
    <col min="15368" max="15369" width="4.85546875" style="65" bestFit="1" customWidth="1"/>
    <col min="15370" max="15370" width="6.7109375" style="65" bestFit="1" customWidth="1"/>
    <col min="15371" max="15371" width="0.42578125" style="65" customWidth="1"/>
    <col min="15372" max="15372" width="6.5703125" style="65" bestFit="1" customWidth="1"/>
    <col min="15373" max="15373" width="4.85546875" style="65" bestFit="1" customWidth="1"/>
    <col min="15374" max="15374" width="1.140625" style="65" customWidth="1"/>
    <col min="15375" max="15375" width="11.42578125" style="65"/>
    <col min="15376" max="15376" width="4.7109375" style="65" customWidth="1"/>
    <col min="15377" max="15377" width="5" style="65" customWidth="1"/>
    <col min="15378" max="15378" width="2.28515625" style="65" customWidth="1"/>
    <col min="15379" max="15379" width="26" style="65" customWidth="1"/>
    <col min="15380" max="15380" width="8" style="65" customWidth="1"/>
    <col min="15381" max="15381" width="1" style="65" customWidth="1"/>
    <col min="15382" max="15382" width="6.7109375" style="65" customWidth="1"/>
    <col min="15383" max="15383" width="1" style="65" customWidth="1"/>
    <col min="15384" max="15384" width="6.7109375" style="65" customWidth="1"/>
    <col min="15385" max="15385" width="1" style="65" customWidth="1"/>
    <col min="15386" max="15386" width="6.7109375" style="65" customWidth="1"/>
    <col min="15387" max="15387" width="1" style="65" customWidth="1"/>
    <col min="15388" max="15388" width="6.7109375" style="65" customWidth="1"/>
    <col min="15389" max="15389" width="1" style="65" customWidth="1"/>
    <col min="15390" max="15390" width="6.7109375" style="65" customWidth="1"/>
    <col min="15391" max="15391" width="1" style="65" customWidth="1"/>
    <col min="15392" max="15393" width="6.7109375" style="65" customWidth="1"/>
    <col min="15394" max="15616" width="11.42578125" style="65"/>
    <col min="15617" max="15619" width="0" style="65" hidden="1" customWidth="1"/>
    <col min="15620" max="15620" width="2.140625" style="65" customWidth="1"/>
    <col min="15621" max="15621" width="8" style="65" customWidth="1"/>
    <col min="15622" max="15622" width="1.5703125" style="65" customWidth="1"/>
    <col min="15623" max="15623" width="60.42578125" style="65" customWidth="1"/>
    <col min="15624" max="15625" width="4.85546875" style="65" bestFit="1" customWidth="1"/>
    <col min="15626" max="15626" width="6.7109375" style="65" bestFit="1" customWidth="1"/>
    <col min="15627" max="15627" width="0.42578125" style="65" customWidth="1"/>
    <col min="15628" max="15628" width="6.5703125" style="65" bestFit="1" customWidth="1"/>
    <col min="15629" max="15629" width="4.85546875" style="65" bestFit="1" customWidth="1"/>
    <col min="15630" max="15630" width="1.140625" style="65" customWidth="1"/>
    <col min="15631" max="15631" width="11.42578125" style="65"/>
    <col min="15632" max="15632" width="4.7109375" style="65" customWidth="1"/>
    <col min="15633" max="15633" width="5" style="65" customWidth="1"/>
    <col min="15634" max="15634" width="2.28515625" style="65" customWidth="1"/>
    <col min="15635" max="15635" width="26" style="65" customWidth="1"/>
    <col min="15636" max="15636" width="8" style="65" customWidth="1"/>
    <col min="15637" max="15637" width="1" style="65" customWidth="1"/>
    <col min="15638" max="15638" width="6.7109375" style="65" customWidth="1"/>
    <col min="15639" max="15639" width="1" style="65" customWidth="1"/>
    <col min="15640" max="15640" width="6.7109375" style="65" customWidth="1"/>
    <col min="15641" max="15641" width="1" style="65" customWidth="1"/>
    <col min="15642" max="15642" width="6.7109375" style="65" customWidth="1"/>
    <col min="15643" max="15643" width="1" style="65" customWidth="1"/>
    <col min="15644" max="15644" width="6.7109375" style="65" customWidth="1"/>
    <col min="15645" max="15645" width="1" style="65" customWidth="1"/>
    <col min="15646" max="15646" width="6.7109375" style="65" customWidth="1"/>
    <col min="15647" max="15647" width="1" style="65" customWidth="1"/>
    <col min="15648" max="15649" width="6.7109375" style="65" customWidth="1"/>
    <col min="15650" max="15872" width="11.42578125" style="65"/>
    <col min="15873" max="15875" width="0" style="65" hidden="1" customWidth="1"/>
    <col min="15876" max="15876" width="2.140625" style="65" customWidth="1"/>
    <col min="15877" max="15877" width="8" style="65" customWidth="1"/>
    <col min="15878" max="15878" width="1.5703125" style="65" customWidth="1"/>
    <col min="15879" max="15879" width="60.42578125" style="65" customWidth="1"/>
    <col min="15880" max="15881" width="4.85546875" style="65" bestFit="1" customWidth="1"/>
    <col min="15882" max="15882" width="6.7109375" style="65" bestFit="1" customWidth="1"/>
    <col min="15883" max="15883" width="0.42578125" style="65" customWidth="1"/>
    <col min="15884" max="15884" width="6.5703125" style="65" bestFit="1" customWidth="1"/>
    <col min="15885" max="15885" width="4.85546875" style="65" bestFit="1" customWidth="1"/>
    <col min="15886" max="15886" width="1.140625" style="65" customWidth="1"/>
    <col min="15887" max="15887" width="11.42578125" style="65"/>
    <col min="15888" max="15888" width="4.7109375" style="65" customWidth="1"/>
    <col min="15889" max="15889" width="5" style="65" customWidth="1"/>
    <col min="15890" max="15890" width="2.28515625" style="65" customWidth="1"/>
    <col min="15891" max="15891" width="26" style="65" customWidth="1"/>
    <col min="15892" max="15892" width="8" style="65" customWidth="1"/>
    <col min="15893" max="15893" width="1" style="65" customWidth="1"/>
    <col min="15894" max="15894" width="6.7109375" style="65" customWidth="1"/>
    <col min="15895" max="15895" width="1" style="65" customWidth="1"/>
    <col min="15896" max="15896" width="6.7109375" style="65" customWidth="1"/>
    <col min="15897" max="15897" width="1" style="65" customWidth="1"/>
    <col min="15898" max="15898" width="6.7109375" style="65" customWidth="1"/>
    <col min="15899" max="15899" width="1" style="65" customWidth="1"/>
    <col min="15900" max="15900" width="6.7109375" style="65" customWidth="1"/>
    <col min="15901" max="15901" width="1" style="65" customWidth="1"/>
    <col min="15902" max="15902" width="6.7109375" style="65" customWidth="1"/>
    <col min="15903" max="15903" width="1" style="65" customWidth="1"/>
    <col min="15904" max="15905" width="6.7109375" style="65" customWidth="1"/>
    <col min="15906" max="16128" width="11.42578125" style="65"/>
    <col min="16129" max="16131" width="0" style="65" hidden="1" customWidth="1"/>
    <col min="16132" max="16132" width="2.140625" style="65" customWidth="1"/>
    <col min="16133" max="16133" width="8" style="65" customWidth="1"/>
    <col min="16134" max="16134" width="1.5703125" style="65" customWidth="1"/>
    <col min="16135" max="16135" width="60.42578125" style="65" customWidth="1"/>
    <col min="16136" max="16137" width="4.85546875" style="65" bestFit="1" customWidth="1"/>
    <col min="16138" max="16138" width="6.7109375" style="65" bestFit="1" customWidth="1"/>
    <col min="16139" max="16139" width="0.42578125" style="65" customWidth="1"/>
    <col min="16140" max="16140" width="6.5703125" style="65" bestFit="1" customWidth="1"/>
    <col min="16141" max="16141" width="4.85546875" style="65" bestFit="1" customWidth="1"/>
    <col min="16142" max="16142" width="1.140625" style="65" customWidth="1"/>
    <col min="16143" max="16143" width="11.42578125" style="65"/>
    <col min="16144" max="16144" width="4.7109375" style="65" customWidth="1"/>
    <col min="16145" max="16145" width="5" style="65" customWidth="1"/>
    <col min="16146" max="16146" width="2.28515625" style="65" customWidth="1"/>
    <col min="16147" max="16147" width="26" style="65" customWidth="1"/>
    <col min="16148" max="16148" width="8" style="65" customWidth="1"/>
    <col min="16149" max="16149" width="1" style="65" customWidth="1"/>
    <col min="16150" max="16150" width="6.7109375" style="65" customWidth="1"/>
    <col min="16151" max="16151" width="1" style="65" customWidth="1"/>
    <col min="16152" max="16152" width="6.7109375" style="65" customWidth="1"/>
    <col min="16153" max="16153" width="1" style="65" customWidth="1"/>
    <col min="16154" max="16154" width="6.7109375" style="65" customWidth="1"/>
    <col min="16155" max="16155" width="1" style="65" customWidth="1"/>
    <col min="16156" max="16156" width="6.7109375" style="65" customWidth="1"/>
    <col min="16157" max="16157" width="1" style="65" customWidth="1"/>
    <col min="16158" max="16158" width="6.7109375" style="65" customWidth="1"/>
    <col min="16159" max="16159" width="1" style="65" customWidth="1"/>
    <col min="16160" max="16161" width="6.7109375" style="65" customWidth="1"/>
    <col min="16162" max="16384" width="11.42578125" style="65"/>
  </cols>
  <sheetData>
    <row r="1" spans="1:34" ht="3.75" customHeight="1">
      <c r="H1" s="199"/>
      <c r="I1" s="199"/>
      <c r="J1" s="199"/>
      <c r="K1" s="199"/>
      <c r="L1" s="199"/>
      <c r="M1" s="199"/>
      <c r="N1" s="199"/>
      <c r="O1" s="199"/>
    </row>
    <row r="2" spans="1:34" ht="3.75" customHeight="1">
      <c r="A2" s="71"/>
      <c r="B2" s="71"/>
      <c r="C2" s="238"/>
      <c r="D2" s="238"/>
      <c r="E2" s="71"/>
      <c r="F2" s="71"/>
      <c r="G2" s="71"/>
      <c r="H2" s="240"/>
      <c r="I2" s="240"/>
      <c r="J2" s="240"/>
      <c r="K2" s="240"/>
      <c r="L2" s="240"/>
      <c r="M2" s="240"/>
      <c r="N2" s="199"/>
      <c r="O2" s="199"/>
    </row>
    <row r="3" spans="1:34" ht="12.75" customHeight="1">
      <c r="A3" s="71"/>
      <c r="B3" s="71"/>
      <c r="C3" s="238"/>
      <c r="D3" s="238"/>
      <c r="E3" s="1813" t="s">
        <v>848</v>
      </c>
      <c r="F3" s="1813"/>
      <c r="G3" s="1813"/>
      <c r="H3" s="1813"/>
      <c r="I3" s="1813"/>
      <c r="J3" s="1813"/>
      <c r="K3" s="1813"/>
      <c r="L3" s="1813"/>
      <c r="M3" s="1813"/>
      <c r="N3" s="199"/>
      <c r="O3" s="71"/>
      <c r="P3" s="71"/>
      <c r="Q3" s="1813"/>
      <c r="R3" s="1813"/>
      <c r="S3" s="1813"/>
      <c r="T3" s="1813"/>
      <c r="U3" s="1813"/>
      <c r="V3" s="1813"/>
      <c r="W3" s="1813"/>
      <c r="X3" s="1813"/>
      <c r="Y3" s="1813"/>
      <c r="Z3" s="1813"/>
      <c r="AA3" s="1813"/>
      <c r="AB3" s="1813"/>
      <c r="AC3" s="1813"/>
      <c r="AD3" s="1813"/>
      <c r="AE3" s="1813"/>
    </row>
    <row r="4" spans="1:34" s="71" customFormat="1" ht="12.75" customHeight="1">
      <c r="B4" s="204"/>
      <c r="C4" s="241"/>
      <c r="D4" s="241"/>
      <c r="E4" s="1886" t="s">
        <v>75</v>
      </c>
      <c r="F4" s="1886"/>
      <c r="G4" s="1886"/>
      <c r="H4" s="1886"/>
      <c r="I4" s="1886"/>
      <c r="J4" s="1886"/>
      <c r="K4" s="1886"/>
      <c r="L4" s="1886"/>
      <c r="M4" s="1886"/>
      <c r="N4" s="240"/>
      <c r="O4" s="204"/>
      <c r="P4" s="204"/>
      <c r="Q4" s="205"/>
      <c r="AG4" s="206"/>
      <c r="AH4" s="206"/>
    </row>
    <row r="5" spans="1:34" s="71" customFormat="1" ht="3" customHeight="1">
      <c r="C5" s="238"/>
      <c r="D5" s="238"/>
      <c r="F5" s="72"/>
      <c r="G5" s="72"/>
      <c r="H5" s="72"/>
      <c r="I5" s="914"/>
      <c r="J5" s="914"/>
      <c r="K5" s="892"/>
      <c r="L5" s="892"/>
      <c r="M5" s="892"/>
      <c r="N5" s="240"/>
      <c r="Q5" s="69"/>
    </row>
    <row r="6" spans="1:34" s="71" customFormat="1" ht="12.75" customHeight="1">
      <c r="C6" s="238"/>
      <c r="D6" s="238"/>
      <c r="E6" s="1856" t="s">
        <v>3</v>
      </c>
      <c r="F6" s="178"/>
      <c r="G6" s="244"/>
      <c r="H6" s="2112" t="s">
        <v>849</v>
      </c>
      <c r="I6" s="2112"/>
      <c r="J6" s="2112" t="s">
        <v>850</v>
      </c>
      <c r="K6" s="1761"/>
      <c r="L6" s="2115" t="s">
        <v>851</v>
      </c>
      <c r="M6" s="2116"/>
      <c r="N6" s="240"/>
      <c r="Q6" s="69"/>
    </row>
    <row r="7" spans="1:34" ht="12.75" customHeight="1">
      <c r="A7" s="71"/>
      <c r="B7" s="606"/>
      <c r="C7" s="1062"/>
      <c r="D7" s="1062"/>
      <c r="E7" s="1872"/>
      <c r="F7" s="97" t="s">
        <v>151</v>
      </c>
      <c r="G7" s="98"/>
      <c r="H7" s="2113"/>
      <c r="I7" s="2113"/>
      <c r="J7" s="2113"/>
      <c r="K7" s="1762"/>
      <c r="L7" s="2117"/>
      <c r="M7" s="1853"/>
      <c r="N7" s="199"/>
      <c r="O7" s="606"/>
    </row>
    <row r="8" spans="1:34" ht="5.25" customHeight="1">
      <c r="A8" s="71"/>
      <c r="B8" s="71"/>
      <c r="C8" s="238"/>
      <c r="D8" s="238"/>
      <c r="E8" s="1892"/>
      <c r="F8" s="72"/>
      <c r="G8" s="173"/>
      <c r="H8" s="2114"/>
      <c r="I8" s="2114"/>
      <c r="J8" s="2114"/>
      <c r="K8" s="1763"/>
      <c r="L8" s="2118"/>
      <c r="M8" s="1854"/>
      <c r="N8" s="199"/>
      <c r="O8" s="71"/>
    </row>
    <row r="9" spans="1:34">
      <c r="A9" s="71"/>
      <c r="B9" s="71"/>
      <c r="C9" s="238"/>
      <c r="D9" s="238"/>
      <c r="E9" s="1819">
        <v>1401</v>
      </c>
      <c r="F9" s="102" t="s">
        <v>22</v>
      </c>
      <c r="G9" s="103"/>
      <c r="H9" s="2133"/>
      <c r="I9" s="2133"/>
      <c r="J9" s="2133"/>
      <c r="K9" s="2133"/>
      <c r="L9" s="2134">
        <f>SUM(L10,L13,L16,L19,L26,L29)</f>
        <v>1722</v>
      </c>
      <c r="M9" s="2135"/>
      <c r="N9" s="199"/>
      <c r="O9" s="71"/>
    </row>
    <row r="10" spans="1:34" ht="12" customHeight="1">
      <c r="A10" s="71"/>
      <c r="B10" s="67"/>
      <c r="C10" s="238"/>
      <c r="D10" s="238"/>
      <c r="E10" s="1820"/>
      <c r="F10" s="407" t="s">
        <v>23</v>
      </c>
      <c r="G10" s="178"/>
      <c r="H10" s="2136"/>
      <c r="I10" s="2136"/>
      <c r="J10" s="2137"/>
      <c r="K10" s="2137"/>
      <c r="L10" s="2136">
        <f>SUM(L11:M12)</f>
        <v>697</v>
      </c>
      <c r="M10" s="2138"/>
      <c r="N10" s="199"/>
      <c r="O10" s="199"/>
    </row>
    <row r="11" spans="1:34" ht="11.25" customHeight="1">
      <c r="A11" s="71"/>
      <c r="B11" s="71"/>
      <c r="C11" s="238"/>
      <c r="D11" s="238"/>
      <c r="E11" s="1890"/>
      <c r="F11" s="411"/>
      <c r="G11" s="126" t="s">
        <v>159</v>
      </c>
      <c r="H11" s="2119">
        <v>2</v>
      </c>
      <c r="I11" s="2119"/>
      <c r="J11" s="2120">
        <v>1</v>
      </c>
      <c r="K11" s="2120"/>
      <c r="L11" s="2119">
        <v>697</v>
      </c>
      <c r="M11" s="2121"/>
      <c r="N11" s="199"/>
      <c r="O11" s="199"/>
    </row>
    <row r="12" spans="1:34" ht="11.25" customHeight="1">
      <c r="A12" s="71"/>
      <c r="B12" s="71"/>
      <c r="C12" s="238"/>
      <c r="D12" s="238"/>
      <c r="E12" s="1820"/>
      <c r="F12" s="411"/>
      <c r="G12" s="126" t="s">
        <v>852</v>
      </c>
      <c r="H12" s="2119">
        <v>2</v>
      </c>
      <c r="I12" s="2119"/>
      <c r="J12" s="2120"/>
      <c r="K12" s="2120"/>
      <c r="L12" s="2119">
        <v>0</v>
      </c>
      <c r="M12" s="2121"/>
      <c r="N12" s="199"/>
      <c r="O12" s="199"/>
    </row>
    <row r="13" spans="1:34" ht="12" customHeight="1">
      <c r="A13" s="71"/>
      <c r="B13" s="71"/>
      <c r="C13" s="238"/>
      <c r="D13" s="238"/>
      <c r="E13" s="1820"/>
      <c r="F13" s="414" t="s">
        <v>24</v>
      </c>
      <c r="G13" s="69"/>
      <c r="H13" s="2125"/>
      <c r="I13" s="2125"/>
      <c r="J13" s="2125"/>
      <c r="K13" s="2125"/>
      <c r="L13" s="2125">
        <f>SUM(L14:L15)</f>
        <v>612</v>
      </c>
      <c r="M13" s="2127"/>
      <c r="N13" s="199"/>
      <c r="O13" s="199"/>
    </row>
    <row r="14" spans="1:34" ht="11.25" customHeight="1">
      <c r="A14" s="71"/>
      <c r="B14" s="71"/>
      <c r="C14" s="238"/>
      <c r="D14" s="238"/>
      <c r="E14" s="1820"/>
      <c r="F14" s="411"/>
      <c r="G14" s="69" t="s">
        <v>161</v>
      </c>
      <c r="H14" s="2119">
        <v>1</v>
      </c>
      <c r="I14" s="2119"/>
      <c r="J14" s="2120">
        <v>1</v>
      </c>
      <c r="K14" s="2120"/>
      <c r="L14" s="2119">
        <v>483</v>
      </c>
      <c r="M14" s="2121"/>
      <c r="N14" s="199"/>
      <c r="O14" s="199"/>
    </row>
    <row r="15" spans="1:34" ht="11.25" customHeight="1">
      <c r="A15" s="71"/>
      <c r="B15" s="67"/>
      <c r="C15" s="238"/>
      <c r="D15" s="238"/>
      <c r="E15" s="1820"/>
      <c r="F15" s="411"/>
      <c r="G15" s="69" t="s">
        <v>162</v>
      </c>
      <c r="H15" s="2119">
        <v>2</v>
      </c>
      <c r="I15" s="2119"/>
      <c r="J15" s="2120">
        <v>1</v>
      </c>
      <c r="K15" s="2120"/>
      <c r="L15" s="2119">
        <v>129</v>
      </c>
      <c r="M15" s="2121"/>
      <c r="N15" s="199"/>
      <c r="O15" s="199"/>
    </row>
    <row r="16" spans="1:34" ht="12" customHeight="1">
      <c r="A16" s="71"/>
      <c r="B16" s="71"/>
      <c r="C16" s="238"/>
      <c r="D16" s="238"/>
      <c r="E16" s="1820"/>
      <c r="F16" s="414" t="s">
        <v>25</v>
      </c>
      <c r="G16" s="69"/>
      <c r="H16" s="2125"/>
      <c r="I16" s="2125"/>
      <c r="J16" s="2126"/>
      <c r="K16" s="2126"/>
      <c r="L16" s="2125">
        <f>SUM(L17:M18)</f>
        <v>413</v>
      </c>
      <c r="M16" s="2127"/>
      <c r="N16" s="199"/>
      <c r="O16" s="199"/>
    </row>
    <row r="17" spans="1:15" ht="11.25" customHeight="1">
      <c r="A17" s="71"/>
      <c r="B17" s="67"/>
      <c r="C17" s="238"/>
      <c r="D17" s="238"/>
      <c r="E17" s="1820"/>
      <c r="F17" s="414"/>
      <c r="G17" s="69" t="s">
        <v>853</v>
      </c>
      <c r="H17" s="2119">
        <v>2</v>
      </c>
      <c r="I17" s="2119"/>
      <c r="J17" s="2120"/>
      <c r="K17" s="2120"/>
      <c r="L17" s="2119">
        <v>0</v>
      </c>
      <c r="M17" s="2121"/>
      <c r="N17" s="199"/>
      <c r="O17" s="199"/>
    </row>
    <row r="18" spans="1:15" ht="11.25" customHeight="1">
      <c r="A18" s="71"/>
      <c r="B18" s="71"/>
      <c r="C18" s="238"/>
      <c r="D18" s="238"/>
      <c r="E18" s="1820"/>
      <c r="F18" s="416"/>
      <c r="G18" s="69" t="s">
        <v>164</v>
      </c>
      <c r="H18" s="2119">
        <v>1</v>
      </c>
      <c r="I18" s="2119"/>
      <c r="J18" s="2120">
        <v>1</v>
      </c>
      <c r="K18" s="2120"/>
      <c r="L18" s="2119">
        <v>413</v>
      </c>
      <c r="M18" s="2121"/>
      <c r="N18" s="199"/>
      <c r="O18" s="199"/>
    </row>
    <row r="19" spans="1:15" ht="12" customHeight="1">
      <c r="A19" s="71"/>
      <c r="B19" s="67"/>
      <c r="C19" s="238"/>
      <c r="D19" s="238"/>
      <c r="E19" s="1820"/>
      <c r="F19" s="417" t="s">
        <v>26</v>
      </c>
      <c r="G19" s="112"/>
      <c r="H19" s="2125"/>
      <c r="I19" s="2125"/>
      <c r="J19" s="2126"/>
      <c r="K19" s="2126"/>
      <c r="L19" s="2125">
        <f>SUM(L20:M25)</f>
        <v>0</v>
      </c>
      <c r="M19" s="2127"/>
      <c r="N19" s="199"/>
      <c r="O19" s="199"/>
    </row>
    <row r="20" spans="1:15" ht="11.25" customHeight="1">
      <c r="A20" s="71"/>
      <c r="B20" s="71"/>
      <c r="C20" s="238"/>
      <c r="D20" s="238"/>
      <c r="E20" s="1820"/>
      <c r="F20" s="416"/>
      <c r="G20" s="69" t="s">
        <v>165</v>
      </c>
      <c r="H20" s="2119">
        <v>2</v>
      </c>
      <c r="I20" s="2119"/>
      <c r="J20" s="2120"/>
      <c r="K20" s="2120"/>
      <c r="L20" s="2119">
        <v>0</v>
      </c>
      <c r="M20" s="2121"/>
      <c r="N20" s="199"/>
      <c r="O20" s="199"/>
    </row>
    <row r="21" spans="1:15" ht="11.25" customHeight="1">
      <c r="A21" s="71"/>
      <c r="B21" s="71"/>
      <c r="C21" s="238"/>
      <c r="D21" s="238"/>
      <c r="E21" s="1820"/>
      <c r="F21" s="411"/>
      <c r="G21" s="69" t="s">
        <v>166</v>
      </c>
      <c r="H21" s="2119">
        <v>2</v>
      </c>
      <c r="I21" s="2119"/>
      <c r="J21" s="2120"/>
      <c r="K21" s="2120"/>
      <c r="L21" s="2119">
        <v>0</v>
      </c>
      <c r="M21" s="2121"/>
      <c r="N21" s="199"/>
      <c r="O21" s="199"/>
    </row>
    <row r="22" spans="1:15" ht="11.25" customHeight="1">
      <c r="A22" s="71"/>
      <c r="B22" s="71"/>
      <c r="C22" s="238"/>
      <c r="D22" s="238"/>
      <c r="E22" s="1820"/>
      <c r="F22" s="416"/>
      <c r="G22" s="69" t="s">
        <v>167</v>
      </c>
      <c r="H22" s="2119">
        <v>2</v>
      </c>
      <c r="I22" s="2119"/>
      <c r="J22" s="2120"/>
      <c r="K22" s="2120"/>
      <c r="L22" s="2119">
        <v>0</v>
      </c>
      <c r="M22" s="2121"/>
      <c r="N22" s="199"/>
      <c r="O22" s="199"/>
    </row>
    <row r="23" spans="1:15" ht="11.25" customHeight="1">
      <c r="A23" s="71"/>
      <c r="B23" s="343"/>
      <c r="C23" s="238"/>
      <c r="D23" s="238"/>
      <c r="E23" s="1820"/>
      <c r="F23" s="411"/>
      <c r="G23" s="69" t="s">
        <v>168</v>
      </c>
      <c r="H23" s="2119">
        <v>2</v>
      </c>
      <c r="I23" s="2119"/>
      <c r="J23" s="2120"/>
      <c r="K23" s="2120"/>
      <c r="L23" s="2119">
        <v>0</v>
      </c>
      <c r="M23" s="2121"/>
      <c r="N23" s="199"/>
      <c r="O23" s="199"/>
    </row>
    <row r="24" spans="1:15" ht="11.25" customHeight="1">
      <c r="A24" s="71"/>
      <c r="B24" s="71"/>
      <c r="C24" s="238"/>
      <c r="D24" s="238"/>
      <c r="E24" s="1820"/>
      <c r="F24" s="411"/>
      <c r="G24" s="69" t="s">
        <v>169</v>
      </c>
      <c r="H24" s="2119">
        <v>2</v>
      </c>
      <c r="I24" s="2119"/>
      <c r="J24" s="2120"/>
      <c r="K24" s="2120"/>
      <c r="L24" s="2119">
        <v>0</v>
      </c>
      <c r="M24" s="2121"/>
      <c r="N24" s="199"/>
      <c r="O24" s="199"/>
    </row>
    <row r="25" spans="1:15" ht="11.25" customHeight="1">
      <c r="A25" s="71"/>
      <c r="B25" s="343"/>
      <c r="C25" s="238"/>
      <c r="D25" s="238"/>
      <c r="E25" s="1820"/>
      <c r="F25" s="411"/>
      <c r="G25" s="126" t="s">
        <v>413</v>
      </c>
      <c r="H25" s="2119">
        <v>2</v>
      </c>
      <c r="I25" s="2119"/>
      <c r="J25" s="2120"/>
      <c r="K25" s="2120"/>
      <c r="L25" s="2119">
        <v>0</v>
      </c>
      <c r="M25" s="2121"/>
      <c r="N25" s="199"/>
      <c r="O25" s="199"/>
    </row>
    <row r="26" spans="1:15" ht="12" customHeight="1">
      <c r="A26" s="71"/>
      <c r="B26" s="71"/>
      <c r="C26" s="238"/>
      <c r="D26" s="238"/>
      <c r="E26" s="1820"/>
      <c r="F26" s="417" t="s">
        <v>27</v>
      </c>
      <c r="G26" s="69"/>
      <c r="H26" s="2125"/>
      <c r="I26" s="2125"/>
      <c r="J26" s="2126"/>
      <c r="K26" s="2126"/>
      <c r="L26" s="2125">
        <f>SUM(L27:M28)</f>
        <v>0</v>
      </c>
      <c r="M26" s="2127"/>
      <c r="N26" s="199"/>
      <c r="O26" s="199"/>
    </row>
    <row r="27" spans="1:15" ht="11.25" customHeight="1">
      <c r="A27" s="71"/>
      <c r="B27" s="343"/>
      <c r="C27" s="238"/>
      <c r="D27" s="238"/>
      <c r="E27" s="1820"/>
      <c r="F27" s="411"/>
      <c r="G27" s="69" t="s">
        <v>165</v>
      </c>
      <c r="H27" s="2119">
        <v>2</v>
      </c>
      <c r="I27" s="2119"/>
      <c r="J27" s="2120"/>
      <c r="K27" s="2120"/>
      <c r="L27" s="2119">
        <v>0</v>
      </c>
      <c r="M27" s="2121"/>
      <c r="N27" s="199"/>
      <c r="O27" s="199"/>
    </row>
    <row r="28" spans="1:15" ht="11.25" customHeight="1">
      <c r="A28" s="71"/>
      <c r="B28" s="343"/>
      <c r="C28" s="238"/>
      <c r="D28" s="238"/>
      <c r="E28" s="1820"/>
      <c r="F28" s="411"/>
      <c r="G28" s="126" t="s">
        <v>159</v>
      </c>
      <c r="H28" s="2119">
        <v>2</v>
      </c>
      <c r="I28" s="2119"/>
      <c r="J28" s="2120"/>
      <c r="K28" s="2120"/>
      <c r="L28" s="2119">
        <v>0</v>
      </c>
      <c r="M28" s="2121"/>
      <c r="N28" s="199"/>
      <c r="O28" s="199"/>
    </row>
    <row r="29" spans="1:15" ht="12" customHeight="1">
      <c r="A29" s="71"/>
      <c r="B29" s="343"/>
      <c r="C29" s="238"/>
      <c r="D29" s="238"/>
      <c r="E29" s="1820"/>
      <c r="F29" s="419" t="s">
        <v>28</v>
      </c>
      <c r="G29" s="69"/>
      <c r="H29" s="2125"/>
      <c r="I29" s="2125"/>
      <c r="J29" s="2126"/>
      <c r="K29" s="2126"/>
      <c r="L29" s="2125">
        <f>SUM(L30)</f>
        <v>0</v>
      </c>
      <c r="M29" s="2127"/>
      <c r="N29" s="199"/>
      <c r="O29" s="199"/>
    </row>
    <row r="30" spans="1:15" ht="11.25" customHeight="1">
      <c r="A30" s="71"/>
      <c r="B30" s="71"/>
      <c r="C30" s="238"/>
      <c r="D30" s="238"/>
      <c r="E30" s="1820"/>
      <c r="F30" s="416"/>
      <c r="G30" s="69" t="s">
        <v>172</v>
      </c>
      <c r="H30" s="2119">
        <v>2</v>
      </c>
      <c r="I30" s="2119"/>
      <c r="J30" s="2120"/>
      <c r="K30" s="2120"/>
      <c r="L30" s="2119">
        <v>0</v>
      </c>
      <c r="M30" s="2121"/>
      <c r="N30" s="199"/>
      <c r="O30" s="199"/>
    </row>
    <row r="31" spans="1:15" ht="12.75" customHeight="1">
      <c r="A31" s="71"/>
      <c r="B31" s="71"/>
      <c r="C31" s="238"/>
      <c r="D31" s="238"/>
      <c r="E31" s="1819">
        <v>1402</v>
      </c>
      <c r="F31" s="113" t="s">
        <v>29</v>
      </c>
      <c r="G31" s="114"/>
      <c r="H31" s="2128"/>
      <c r="I31" s="2128"/>
      <c r="J31" s="2132"/>
      <c r="K31" s="2132"/>
      <c r="L31" s="2128">
        <f>SUM(L32,L37,L40,L45,L48,L52,L55,L59)</f>
        <v>6865</v>
      </c>
      <c r="M31" s="2129"/>
      <c r="N31" s="199"/>
      <c r="O31" s="199"/>
    </row>
    <row r="32" spans="1:15" ht="12" customHeight="1">
      <c r="A32" s="71"/>
      <c r="B32" s="71"/>
      <c r="C32" s="238"/>
      <c r="D32" s="238"/>
      <c r="E32" s="1820"/>
      <c r="F32" s="414" t="s">
        <v>30</v>
      </c>
      <c r="G32" s="69"/>
      <c r="H32" s="2125"/>
      <c r="I32" s="2125"/>
      <c r="J32" s="2126"/>
      <c r="K32" s="2126"/>
      <c r="L32" s="2125">
        <f>SUM(L33:M36)</f>
        <v>3414</v>
      </c>
      <c r="M32" s="2127"/>
      <c r="N32" s="199"/>
      <c r="O32" s="199"/>
    </row>
    <row r="33" spans="1:15" ht="11.25" customHeight="1">
      <c r="A33" s="71"/>
      <c r="B33" s="71"/>
      <c r="C33" s="238"/>
      <c r="D33" s="238"/>
      <c r="E33" s="1820"/>
      <c r="F33" s="411"/>
      <c r="G33" s="69" t="s">
        <v>173</v>
      </c>
      <c r="H33" s="2119">
        <v>1</v>
      </c>
      <c r="I33" s="2119"/>
      <c r="J33" s="2120">
        <v>1</v>
      </c>
      <c r="K33" s="2120"/>
      <c r="L33" s="2119">
        <v>1174</v>
      </c>
      <c r="M33" s="2121"/>
      <c r="N33" s="199"/>
      <c r="O33" s="199"/>
    </row>
    <row r="34" spans="1:15" ht="11.25" customHeight="1">
      <c r="A34" s="71"/>
      <c r="B34" s="343"/>
      <c r="C34" s="238"/>
      <c r="D34" s="238"/>
      <c r="E34" s="1820"/>
      <c r="F34" s="411"/>
      <c r="G34" s="69" t="s">
        <v>174</v>
      </c>
      <c r="H34" s="2119">
        <v>1</v>
      </c>
      <c r="I34" s="2119"/>
      <c r="J34" s="2120">
        <v>1</v>
      </c>
      <c r="K34" s="2120"/>
      <c r="L34" s="2119">
        <v>951</v>
      </c>
      <c r="M34" s="2121"/>
      <c r="N34" s="199"/>
      <c r="O34" s="199"/>
    </row>
    <row r="35" spans="1:15" ht="11.25" customHeight="1">
      <c r="A35" s="71"/>
      <c r="B35" s="71"/>
      <c r="C35" s="238"/>
      <c r="D35" s="238"/>
      <c r="E35" s="1820"/>
      <c r="F35" s="411"/>
      <c r="G35" s="69" t="s">
        <v>175</v>
      </c>
      <c r="H35" s="2119">
        <v>1</v>
      </c>
      <c r="I35" s="2119"/>
      <c r="J35" s="2120">
        <v>1</v>
      </c>
      <c r="K35" s="2120"/>
      <c r="L35" s="2119">
        <v>803</v>
      </c>
      <c r="M35" s="2121"/>
      <c r="N35" s="199"/>
      <c r="O35" s="199"/>
    </row>
    <row r="36" spans="1:15" ht="11.25" customHeight="1">
      <c r="A36" s="71"/>
      <c r="B36" s="71"/>
      <c r="C36" s="238"/>
      <c r="D36" s="238"/>
      <c r="E36" s="1820"/>
      <c r="F36" s="416"/>
      <c r="G36" s="69" t="s">
        <v>176</v>
      </c>
      <c r="H36" s="2119">
        <v>2</v>
      </c>
      <c r="I36" s="2119"/>
      <c r="J36" s="2120">
        <v>1</v>
      </c>
      <c r="K36" s="2120"/>
      <c r="L36" s="2119">
        <v>486</v>
      </c>
      <c r="M36" s="2121"/>
      <c r="N36" s="199"/>
      <c r="O36" s="199"/>
    </row>
    <row r="37" spans="1:15" ht="12" customHeight="1">
      <c r="A37" s="71"/>
      <c r="B37" s="343"/>
      <c r="C37" s="238"/>
      <c r="D37" s="238"/>
      <c r="E37" s="1820"/>
      <c r="F37" s="414" t="s">
        <v>31</v>
      </c>
      <c r="G37" s="69"/>
      <c r="H37" s="2125"/>
      <c r="I37" s="2125"/>
      <c r="J37" s="2126"/>
      <c r="K37" s="2126"/>
      <c r="L37" s="2125">
        <f>SUM(L38:L39)</f>
        <v>878</v>
      </c>
      <c r="M37" s="2127"/>
      <c r="N37" s="199"/>
      <c r="O37" s="199"/>
    </row>
    <row r="38" spans="1:15" ht="11.25" customHeight="1">
      <c r="A38" s="343"/>
      <c r="B38" s="343"/>
      <c r="C38" s="238"/>
      <c r="D38" s="238"/>
      <c r="E38" s="1820"/>
      <c r="F38" s="411"/>
      <c r="G38" s="69" t="s">
        <v>174</v>
      </c>
      <c r="H38" s="2119">
        <v>1</v>
      </c>
      <c r="I38" s="2119"/>
      <c r="J38" s="2120">
        <v>1</v>
      </c>
      <c r="K38" s="2120"/>
      <c r="L38" s="2119">
        <v>617</v>
      </c>
      <c r="M38" s="2121"/>
      <c r="N38" s="199"/>
      <c r="O38" s="199"/>
    </row>
    <row r="39" spans="1:15" ht="11.25" customHeight="1">
      <c r="A39" s="71"/>
      <c r="B39" s="343"/>
      <c r="C39" s="238"/>
      <c r="D39" s="238"/>
      <c r="E39" s="1820"/>
      <c r="F39" s="411"/>
      <c r="G39" s="69" t="s">
        <v>176</v>
      </c>
      <c r="H39" s="2119">
        <v>1</v>
      </c>
      <c r="I39" s="2119"/>
      <c r="J39" s="2120">
        <v>1</v>
      </c>
      <c r="K39" s="2120"/>
      <c r="L39" s="2119">
        <v>261</v>
      </c>
      <c r="M39" s="2121"/>
      <c r="N39" s="199"/>
      <c r="O39" s="199"/>
    </row>
    <row r="40" spans="1:15" ht="12" customHeight="1">
      <c r="A40" s="343"/>
      <c r="B40" s="343"/>
      <c r="C40" s="238"/>
      <c r="D40" s="238"/>
      <c r="E40" s="1820"/>
      <c r="F40" s="414" t="s">
        <v>32</v>
      </c>
      <c r="G40" s="69"/>
      <c r="H40" s="2125"/>
      <c r="I40" s="2125"/>
      <c r="J40" s="2126"/>
      <c r="K40" s="2126"/>
      <c r="L40" s="2125">
        <f>SUM(L41:M44)</f>
        <v>1131</v>
      </c>
      <c r="M40" s="2127"/>
      <c r="N40" s="199"/>
      <c r="O40" s="199"/>
    </row>
    <row r="41" spans="1:15" ht="11.25" customHeight="1">
      <c r="A41" s="343"/>
      <c r="B41" s="343"/>
      <c r="C41" s="238"/>
      <c r="D41" s="238"/>
      <c r="E41" s="1820"/>
      <c r="F41" s="411"/>
      <c r="G41" s="69" t="s">
        <v>173</v>
      </c>
      <c r="H41" s="2119">
        <v>2</v>
      </c>
      <c r="I41" s="2119"/>
      <c r="J41" s="2120">
        <v>1</v>
      </c>
      <c r="K41" s="2120"/>
      <c r="L41" s="2119">
        <v>473</v>
      </c>
      <c r="M41" s="2121"/>
      <c r="N41" s="199"/>
      <c r="O41" s="199"/>
    </row>
    <row r="42" spans="1:15" ht="11.25" customHeight="1">
      <c r="A42" s="343"/>
      <c r="B42" s="343"/>
      <c r="C42" s="238"/>
      <c r="D42" s="238"/>
      <c r="E42" s="1820"/>
      <c r="F42" s="411"/>
      <c r="G42" s="69" t="s">
        <v>177</v>
      </c>
      <c r="H42" s="2119">
        <v>2</v>
      </c>
      <c r="I42" s="2119"/>
      <c r="J42" s="2120">
        <v>1</v>
      </c>
      <c r="K42" s="2120"/>
      <c r="L42" s="2119">
        <v>114</v>
      </c>
      <c r="M42" s="2121"/>
      <c r="N42" s="199"/>
      <c r="O42" s="199"/>
    </row>
    <row r="43" spans="1:15" ht="11.25" customHeight="1">
      <c r="A43" s="343"/>
      <c r="B43" s="343"/>
      <c r="C43" s="238"/>
      <c r="D43" s="238"/>
      <c r="E43" s="1820"/>
      <c r="F43" s="411"/>
      <c r="G43" s="69" t="s">
        <v>178</v>
      </c>
      <c r="H43" s="2119">
        <v>2</v>
      </c>
      <c r="I43" s="2119"/>
      <c r="J43" s="2120">
        <v>1</v>
      </c>
      <c r="K43" s="2120"/>
      <c r="L43" s="2119">
        <v>167</v>
      </c>
      <c r="M43" s="2121"/>
      <c r="N43" s="199"/>
      <c r="O43" s="199"/>
    </row>
    <row r="44" spans="1:15" ht="11.25" customHeight="1">
      <c r="A44" s="343"/>
      <c r="B44" s="343"/>
      <c r="C44" s="238"/>
      <c r="D44" s="238"/>
      <c r="E44" s="1820"/>
      <c r="F44" s="411"/>
      <c r="G44" s="69" t="s">
        <v>179</v>
      </c>
      <c r="H44" s="2119">
        <v>1</v>
      </c>
      <c r="I44" s="2119"/>
      <c r="J44" s="2120">
        <v>1</v>
      </c>
      <c r="K44" s="2120"/>
      <c r="L44" s="2119">
        <v>377</v>
      </c>
      <c r="M44" s="2121"/>
      <c r="N44" s="199"/>
      <c r="O44" s="199"/>
    </row>
    <row r="45" spans="1:15" ht="12" customHeight="1">
      <c r="A45" s="343"/>
      <c r="B45" s="343"/>
      <c r="C45" s="238"/>
      <c r="D45" s="238"/>
      <c r="E45" s="1820"/>
      <c r="F45" s="414" t="s">
        <v>33</v>
      </c>
      <c r="G45" s="69"/>
      <c r="H45" s="2125"/>
      <c r="I45" s="2125"/>
      <c r="J45" s="2126"/>
      <c r="K45" s="2126"/>
      <c r="L45" s="2125">
        <f>SUM(L46:L47)</f>
        <v>721</v>
      </c>
      <c r="M45" s="2127"/>
      <c r="N45" s="199"/>
      <c r="O45" s="199"/>
    </row>
    <row r="46" spans="1:15" ht="11.25" customHeight="1">
      <c r="A46" s="71"/>
      <c r="B46" s="71"/>
      <c r="C46" s="238"/>
      <c r="D46" s="238"/>
      <c r="E46" s="1820"/>
      <c r="F46" s="416"/>
      <c r="G46" s="69" t="s">
        <v>173</v>
      </c>
      <c r="H46" s="2119">
        <v>1</v>
      </c>
      <c r="I46" s="2119"/>
      <c r="J46" s="2120">
        <v>1</v>
      </c>
      <c r="K46" s="2120"/>
      <c r="L46" s="2119">
        <v>334</v>
      </c>
      <c r="M46" s="2121"/>
      <c r="N46" s="199"/>
      <c r="O46" s="199"/>
    </row>
    <row r="47" spans="1:15" ht="11.25" customHeight="1">
      <c r="A47" s="71"/>
      <c r="B47" s="71"/>
      <c r="C47" s="238"/>
      <c r="D47" s="238"/>
      <c r="E47" s="1820"/>
      <c r="F47" s="416"/>
      <c r="G47" s="69" t="s">
        <v>174</v>
      </c>
      <c r="H47" s="2119">
        <v>1</v>
      </c>
      <c r="I47" s="2119"/>
      <c r="J47" s="2120">
        <v>1</v>
      </c>
      <c r="K47" s="2120"/>
      <c r="L47" s="2119">
        <v>387</v>
      </c>
      <c r="M47" s="2121"/>
      <c r="N47" s="199"/>
      <c r="O47" s="199"/>
    </row>
    <row r="48" spans="1:15" ht="12" customHeight="1">
      <c r="A48" s="71"/>
      <c r="B48" s="343"/>
      <c r="C48" s="238"/>
      <c r="D48" s="238"/>
      <c r="E48" s="1820"/>
      <c r="F48" s="414" t="s">
        <v>34</v>
      </c>
      <c r="G48" s="69"/>
      <c r="H48" s="2125"/>
      <c r="I48" s="2125"/>
      <c r="J48" s="2126"/>
      <c r="K48" s="2126"/>
      <c r="L48" s="2125">
        <f>SUM(L49:M51)</f>
        <v>238</v>
      </c>
      <c r="M48" s="2127"/>
      <c r="N48" s="199"/>
      <c r="O48" s="199"/>
    </row>
    <row r="49" spans="1:15" ht="11.25" customHeight="1">
      <c r="A49" s="71"/>
      <c r="B49" s="71"/>
      <c r="C49" s="238"/>
      <c r="D49" s="238"/>
      <c r="E49" s="1820"/>
      <c r="F49" s="411"/>
      <c r="G49" s="69" t="s">
        <v>173</v>
      </c>
      <c r="H49" s="2119">
        <v>2</v>
      </c>
      <c r="I49" s="2119"/>
      <c r="J49" s="2120">
        <v>1</v>
      </c>
      <c r="K49" s="2120"/>
      <c r="L49" s="2119">
        <v>109</v>
      </c>
      <c r="M49" s="2121"/>
      <c r="N49" s="199"/>
      <c r="O49" s="199"/>
    </row>
    <row r="50" spans="1:15" ht="11.25" customHeight="1">
      <c r="A50" s="71"/>
      <c r="B50" s="343"/>
      <c r="C50" s="238"/>
      <c r="D50" s="238"/>
      <c r="E50" s="1820"/>
      <c r="F50" s="411"/>
      <c r="G50" s="69" t="s">
        <v>180</v>
      </c>
      <c r="H50" s="2119">
        <v>2</v>
      </c>
      <c r="I50" s="2119"/>
      <c r="J50" s="2120"/>
      <c r="K50" s="2120"/>
      <c r="L50" s="2119">
        <v>0</v>
      </c>
      <c r="M50" s="2121"/>
      <c r="N50" s="199"/>
      <c r="O50" s="199"/>
    </row>
    <row r="51" spans="1:15" ht="11.25" customHeight="1">
      <c r="A51" s="71"/>
      <c r="B51" s="71"/>
      <c r="C51" s="238"/>
      <c r="D51" s="238"/>
      <c r="E51" s="1820"/>
      <c r="F51" s="411"/>
      <c r="G51" s="69" t="s">
        <v>174</v>
      </c>
      <c r="H51" s="2119">
        <v>2</v>
      </c>
      <c r="I51" s="2119"/>
      <c r="J51" s="2120">
        <v>1</v>
      </c>
      <c r="K51" s="2120"/>
      <c r="L51" s="2119">
        <v>129</v>
      </c>
      <c r="M51" s="2121"/>
      <c r="N51" s="199"/>
      <c r="O51" s="199"/>
    </row>
    <row r="52" spans="1:15" ht="12" customHeight="1">
      <c r="A52" s="71"/>
      <c r="B52" s="71"/>
      <c r="C52" s="238"/>
      <c r="D52" s="238"/>
      <c r="E52" s="1820"/>
      <c r="F52" s="414" t="s">
        <v>35</v>
      </c>
      <c r="G52" s="69"/>
      <c r="H52" s="2125"/>
      <c r="I52" s="2125"/>
      <c r="J52" s="2126"/>
      <c r="K52" s="2126"/>
      <c r="L52" s="2125">
        <f>L53+L54</f>
        <v>203</v>
      </c>
      <c r="M52" s="2127"/>
      <c r="N52" s="199"/>
      <c r="O52" s="199"/>
    </row>
    <row r="53" spans="1:15" ht="11.25" customHeight="1">
      <c r="A53" s="71"/>
      <c r="B53" s="71"/>
      <c r="C53" s="238"/>
      <c r="D53" s="238"/>
      <c r="E53" s="1820"/>
      <c r="F53" s="416"/>
      <c r="G53" s="69" t="s">
        <v>173</v>
      </c>
      <c r="H53" s="2119">
        <v>2</v>
      </c>
      <c r="I53" s="2119"/>
      <c r="J53" s="2120">
        <v>1</v>
      </c>
      <c r="K53" s="2120"/>
      <c r="L53" s="2130">
        <v>112</v>
      </c>
      <c r="M53" s="2131"/>
      <c r="N53" s="199"/>
      <c r="O53" s="199"/>
    </row>
    <row r="54" spans="1:15" ht="11.25" customHeight="1">
      <c r="A54" s="71"/>
      <c r="B54" s="71"/>
      <c r="C54" s="238"/>
      <c r="D54" s="238"/>
      <c r="E54" s="1820"/>
      <c r="F54" s="416"/>
      <c r="G54" s="69" t="s">
        <v>174</v>
      </c>
      <c r="H54" s="2119">
        <v>2</v>
      </c>
      <c r="I54" s="2119"/>
      <c r="J54" s="2120">
        <v>1</v>
      </c>
      <c r="K54" s="2120"/>
      <c r="L54" s="2119">
        <v>91</v>
      </c>
      <c r="M54" s="2121"/>
      <c r="N54" s="199"/>
      <c r="O54" s="199"/>
    </row>
    <row r="55" spans="1:15" ht="12" customHeight="1">
      <c r="A55" s="71"/>
      <c r="B55" s="71"/>
      <c r="C55" s="238"/>
      <c r="D55" s="238"/>
      <c r="E55" s="1820"/>
      <c r="F55" s="414" t="s">
        <v>36</v>
      </c>
      <c r="G55" s="69"/>
      <c r="H55" s="2125"/>
      <c r="I55" s="2125"/>
      <c r="J55" s="2126"/>
      <c r="K55" s="2126"/>
      <c r="L55" s="2125">
        <f>SUM(L56:M58)</f>
        <v>280</v>
      </c>
      <c r="M55" s="2127"/>
      <c r="N55" s="199"/>
      <c r="O55" s="199"/>
    </row>
    <row r="56" spans="1:15" ht="11.25" customHeight="1">
      <c r="A56" s="71"/>
      <c r="B56" s="71"/>
      <c r="C56" s="238"/>
      <c r="D56" s="238"/>
      <c r="E56" s="1820"/>
      <c r="F56" s="370"/>
      <c r="G56" s="69" t="s">
        <v>173</v>
      </c>
      <c r="H56" s="2119">
        <v>1</v>
      </c>
      <c r="I56" s="2119"/>
      <c r="J56" s="2120">
        <v>1</v>
      </c>
      <c r="K56" s="2120"/>
      <c r="L56" s="2119">
        <v>149</v>
      </c>
      <c r="M56" s="2121"/>
      <c r="N56" s="199"/>
      <c r="O56" s="199"/>
    </row>
    <row r="57" spans="1:15" ht="11.25" customHeight="1">
      <c r="A57" s="71"/>
      <c r="B57" s="71"/>
      <c r="C57" s="238"/>
      <c r="D57" s="238"/>
      <c r="E57" s="1820"/>
      <c r="F57" s="370"/>
      <c r="G57" s="69" t="s">
        <v>174</v>
      </c>
      <c r="H57" s="2119">
        <v>1</v>
      </c>
      <c r="I57" s="2119"/>
      <c r="J57" s="2120">
        <v>1</v>
      </c>
      <c r="K57" s="2120"/>
      <c r="L57" s="2119">
        <v>131</v>
      </c>
      <c r="M57" s="2121"/>
      <c r="N57" s="199"/>
      <c r="O57" s="199"/>
    </row>
    <row r="58" spans="1:15" ht="11.25" customHeight="1">
      <c r="A58" s="71"/>
      <c r="B58" s="71"/>
      <c r="C58" s="238"/>
      <c r="D58" s="238"/>
      <c r="E58" s="1820"/>
      <c r="F58" s="370"/>
      <c r="G58" s="69" t="s">
        <v>179</v>
      </c>
      <c r="H58" s="2119">
        <v>2</v>
      </c>
      <c r="I58" s="2119"/>
      <c r="J58" s="2120"/>
      <c r="K58" s="2120"/>
      <c r="L58" s="2119">
        <v>0</v>
      </c>
      <c r="M58" s="2121"/>
      <c r="N58" s="199"/>
      <c r="O58" s="199"/>
    </row>
    <row r="59" spans="1:15" ht="12" customHeight="1">
      <c r="A59" s="71"/>
      <c r="B59" s="343"/>
      <c r="C59" s="238"/>
      <c r="D59" s="238"/>
      <c r="E59" s="1820"/>
      <c r="F59" s="419" t="s">
        <v>37</v>
      </c>
      <c r="G59" s="118"/>
      <c r="H59" s="2125"/>
      <c r="I59" s="2125"/>
      <c r="J59" s="2126"/>
      <c r="K59" s="2126"/>
      <c r="L59" s="2125">
        <f>SUM(L60)</f>
        <v>0</v>
      </c>
      <c r="M59" s="2127"/>
      <c r="N59" s="199"/>
      <c r="O59" s="199"/>
    </row>
    <row r="60" spans="1:15" ht="11.25" customHeight="1">
      <c r="A60" s="71"/>
      <c r="B60" s="343"/>
      <c r="C60" s="238"/>
      <c r="D60" s="238"/>
      <c r="E60" s="1855"/>
      <c r="F60" s="416"/>
      <c r="G60" s="69" t="s">
        <v>181</v>
      </c>
      <c r="H60" s="2119">
        <v>2</v>
      </c>
      <c r="I60" s="2119"/>
      <c r="J60" s="2120"/>
      <c r="K60" s="2120"/>
      <c r="L60" s="2119">
        <v>0</v>
      </c>
      <c r="M60" s="2121"/>
      <c r="N60" s="199"/>
      <c r="O60" s="199"/>
    </row>
    <row r="61" spans="1:15">
      <c r="A61" s="71"/>
      <c r="B61" s="71"/>
      <c r="C61" s="238"/>
      <c r="D61" s="238"/>
      <c r="E61" s="1819">
        <v>1403</v>
      </c>
      <c r="F61" s="113" t="s">
        <v>38</v>
      </c>
      <c r="G61" s="114"/>
      <c r="H61" s="2128"/>
      <c r="I61" s="2128"/>
      <c r="J61" s="2128"/>
      <c r="K61" s="2128"/>
      <c r="L61" s="2128">
        <f>SUM(L62,L65,L67)</f>
        <v>702</v>
      </c>
      <c r="M61" s="2129"/>
      <c r="N61" s="199"/>
      <c r="O61" s="199"/>
    </row>
    <row r="62" spans="1:15" ht="12" customHeight="1">
      <c r="A62" s="71"/>
      <c r="B62" s="343"/>
      <c r="C62" s="238"/>
      <c r="D62" s="238"/>
      <c r="E62" s="1820"/>
      <c r="F62" s="419" t="s">
        <v>39</v>
      </c>
      <c r="G62" s="69"/>
      <c r="H62" s="2125"/>
      <c r="I62" s="2125"/>
      <c r="J62" s="2126"/>
      <c r="K62" s="2126"/>
      <c r="L62" s="2125">
        <f>SUM(L63:M64)</f>
        <v>269</v>
      </c>
      <c r="M62" s="2127"/>
      <c r="N62" s="199"/>
      <c r="O62" s="199"/>
    </row>
    <row r="63" spans="1:15" ht="11.25" customHeight="1">
      <c r="A63" s="71"/>
      <c r="B63" s="343"/>
      <c r="C63" s="238"/>
      <c r="D63" s="238"/>
      <c r="E63" s="1820"/>
      <c r="F63" s="416"/>
      <c r="G63" s="69" t="s">
        <v>182</v>
      </c>
      <c r="H63" s="2119">
        <v>2</v>
      </c>
      <c r="I63" s="2119"/>
      <c r="J63" s="2120"/>
      <c r="K63" s="2120"/>
      <c r="L63" s="2119">
        <v>0</v>
      </c>
      <c r="M63" s="2121"/>
      <c r="N63" s="199"/>
      <c r="O63" s="199"/>
    </row>
    <row r="64" spans="1:15" ht="12" customHeight="1">
      <c r="A64" s="71"/>
      <c r="B64" s="343"/>
      <c r="C64" s="238"/>
      <c r="D64" s="238"/>
      <c r="E64" s="1820"/>
      <c r="F64" s="416"/>
      <c r="G64" s="69" t="s">
        <v>183</v>
      </c>
      <c r="H64" s="2119">
        <v>2</v>
      </c>
      <c r="I64" s="2119"/>
      <c r="J64" s="2120">
        <v>1</v>
      </c>
      <c r="K64" s="2120"/>
      <c r="L64" s="2119">
        <v>269</v>
      </c>
      <c r="M64" s="2121"/>
      <c r="N64" s="199"/>
      <c r="O64" s="199"/>
    </row>
    <row r="65" spans="1:15" ht="12" customHeight="1">
      <c r="A65" s="71"/>
      <c r="B65" s="71"/>
      <c r="C65" s="238"/>
      <c r="D65" s="238"/>
      <c r="E65" s="1820"/>
      <c r="F65" s="419" t="s">
        <v>40</v>
      </c>
      <c r="G65" s="69"/>
      <c r="H65" s="2125"/>
      <c r="I65" s="2125"/>
      <c r="J65" s="2126"/>
      <c r="K65" s="2126"/>
      <c r="L65" s="2125">
        <f>SUM(L66)</f>
        <v>174</v>
      </c>
      <c r="M65" s="2127"/>
      <c r="N65" s="199"/>
      <c r="O65" s="199"/>
    </row>
    <row r="66" spans="1:15" ht="11.25" customHeight="1">
      <c r="A66" s="71"/>
      <c r="B66" s="71"/>
      <c r="C66" s="238"/>
      <c r="D66" s="238"/>
      <c r="E66" s="1820"/>
      <c r="F66" s="416"/>
      <c r="G66" s="69" t="s">
        <v>183</v>
      </c>
      <c r="H66" s="2119">
        <v>2</v>
      </c>
      <c r="I66" s="2119"/>
      <c r="J66" s="2120">
        <v>1</v>
      </c>
      <c r="K66" s="2120"/>
      <c r="L66" s="2119">
        <v>174</v>
      </c>
      <c r="M66" s="2121"/>
      <c r="N66" s="199"/>
      <c r="O66" s="199"/>
    </row>
    <row r="67" spans="1:15" ht="12" customHeight="1">
      <c r="A67" s="71"/>
      <c r="B67" s="71"/>
      <c r="C67" s="238"/>
      <c r="D67" s="238"/>
      <c r="E67" s="1820"/>
      <c r="F67" s="419" t="s">
        <v>41</v>
      </c>
      <c r="G67" s="69"/>
      <c r="H67" s="2125"/>
      <c r="I67" s="2125"/>
      <c r="J67" s="2126"/>
      <c r="K67" s="2126"/>
      <c r="L67" s="2125">
        <f>SUM(L68:M69)</f>
        <v>259</v>
      </c>
      <c r="M67" s="2127"/>
      <c r="N67" s="199"/>
      <c r="O67" s="199"/>
    </row>
    <row r="68" spans="1:15" ht="12" customHeight="1">
      <c r="A68" s="71"/>
      <c r="B68" s="71"/>
      <c r="C68" s="238"/>
      <c r="D68" s="238"/>
      <c r="E68" s="1890"/>
      <c r="F68" s="416"/>
      <c r="G68" s="69" t="s">
        <v>183</v>
      </c>
      <c r="H68" s="2119">
        <v>2</v>
      </c>
      <c r="I68" s="2119"/>
      <c r="J68" s="2120">
        <v>1</v>
      </c>
      <c r="K68" s="2120"/>
      <c r="L68" s="2119">
        <v>259</v>
      </c>
      <c r="M68" s="2121"/>
      <c r="N68" s="199"/>
      <c r="O68" s="199"/>
    </row>
    <row r="69" spans="1:15" ht="12" customHeight="1">
      <c r="A69" s="71"/>
      <c r="B69" s="71"/>
      <c r="C69" s="238"/>
      <c r="D69" s="238"/>
      <c r="E69" s="1891"/>
      <c r="F69" s="423"/>
      <c r="G69" s="72" t="s">
        <v>184</v>
      </c>
      <c r="H69" s="2122">
        <v>2</v>
      </c>
      <c r="I69" s="2122"/>
      <c r="J69" s="2123"/>
      <c r="K69" s="2123"/>
      <c r="L69" s="2122">
        <v>0</v>
      </c>
      <c r="M69" s="2124"/>
      <c r="N69" s="199"/>
      <c r="O69" s="199"/>
    </row>
    <row r="70" spans="1:15" ht="12" customHeight="1">
      <c r="A70" s="71"/>
      <c r="B70" s="71"/>
      <c r="C70" s="238"/>
      <c r="D70" s="238"/>
      <c r="E70" s="279"/>
      <c r="F70" s="161"/>
      <c r="G70" s="69"/>
      <c r="H70" s="7"/>
      <c r="I70" s="7"/>
      <c r="J70" s="1766"/>
      <c r="K70" s="1766"/>
      <c r="L70" s="2110" t="s">
        <v>185</v>
      </c>
      <c r="M70" s="2110"/>
      <c r="N70" s="199"/>
      <c r="O70" s="199"/>
    </row>
    <row r="71" spans="1:15" ht="12" customHeight="1">
      <c r="A71" s="71"/>
      <c r="B71" s="71"/>
      <c r="C71" s="238"/>
      <c r="D71" s="238"/>
      <c r="E71" s="279"/>
      <c r="F71" s="69"/>
      <c r="G71" s="69"/>
      <c r="H71" s="7"/>
      <c r="I71" s="207"/>
      <c r="J71" s="1767"/>
      <c r="K71" s="1767"/>
      <c r="L71" s="2111" t="s">
        <v>186</v>
      </c>
      <c r="M71" s="2111"/>
    </row>
    <row r="72" spans="1:15" ht="12.75" customHeight="1">
      <c r="A72" s="71"/>
      <c r="B72" s="71"/>
      <c r="C72" s="238"/>
      <c r="D72" s="238"/>
      <c r="E72" s="1856" t="s">
        <v>3</v>
      </c>
      <c r="F72" s="178"/>
      <c r="G72" s="178"/>
      <c r="H72" s="2112" t="s">
        <v>849</v>
      </c>
      <c r="I72" s="2112"/>
      <c r="J72" s="2112" t="s">
        <v>850</v>
      </c>
      <c r="K72" s="1768"/>
      <c r="L72" s="2115" t="s">
        <v>851</v>
      </c>
      <c r="M72" s="2116"/>
    </row>
    <row r="73" spans="1:15" ht="9" customHeight="1">
      <c r="A73" s="71"/>
      <c r="B73" s="71"/>
      <c r="C73" s="238"/>
      <c r="D73" s="238"/>
      <c r="E73" s="1872"/>
      <c r="F73" s="97"/>
      <c r="G73" s="97" t="s">
        <v>151</v>
      </c>
      <c r="H73" s="2113"/>
      <c r="I73" s="2113"/>
      <c r="J73" s="2113"/>
      <c r="K73" s="1769"/>
      <c r="L73" s="2117"/>
      <c r="M73" s="1853"/>
    </row>
    <row r="74" spans="1:15">
      <c r="A74" s="71"/>
      <c r="B74" s="71"/>
      <c r="C74" s="238"/>
      <c r="D74" s="238"/>
      <c r="E74" s="1892"/>
      <c r="F74" s="550"/>
      <c r="G74" s="173"/>
      <c r="H74" s="2114"/>
      <c r="I74" s="2114"/>
      <c r="J74" s="2114"/>
      <c r="K74" s="1770"/>
      <c r="L74" s="2118"/>
      <c r="M74" s="1854"/>
    </row>
    <row r="75" spans="1:15">
      <c r="A75" s="71"/>
      <c r="B75" s="71"/>
      <c r="C75" s="238"/>
      <c r="D75" s="238"/>
      <c r="E75" s="1821">
        <v>1404</v>
      </c>
      <c r="F75" s="113" t="s">
        <v>42</v>
      </c>
      <c r="G75" s="114"/>
      <c r="H75" s="2103"/>
      <c r="I75" s="2103"/>
      <c r="J75" s="2104"/>
      <c r="K75" s="2104"/>
      <c r="L75" s="2105">
        <f>SUM(L76,L78)</f>
        <v>2401</v>
      </c>
      <c r="M75" s="2106"/>
    </row>
    <row r="76" spans="1:15" ht="12" customHeight="1">
      <c r="A76" s="71"/>
      <c r="B76" s="71"/>
      <c r="C76" s="238"/>
      <c r="D76" s="238"/>
      <c r="E76" s="1822"/>
      <c r="F76" s="414" t="s">
        <v>43</v>
      </c>
      <c r="G76" s="69"/>
      <c r="H76" s="2107"/>
      <c r="I76" s="2107"/>
      <c r="J76" s="2108"/>
      <c r="K76" s="2108"/>
      <c r="L76" s="2107">
        <f>SUM(L77)</f>
        <v>1411</v>
      </c>
      <c r="M76" s="2109"/>
    </row>
    <row r="77" spans="1:15" ht="11.25" customHeight="1">
      <c r="A77" s="71"/>
      <c r="B77" s="71"/>
      <c r="C77" s="238"/>
      <c r="D77" s="238"/>
      <c r="E77" s="1834"/>
      <c r="F77" s="411"/>
      <c r="G77" s="69" t="s">
        <v>187</v>
      </c>
      <c r="H77" s="2092">
        <v>1</v>
      </c>
      <c r="I77" s="2092"/>
      <c r="J77" s="1771">
        <v>1</v>
      </c>
      <c r="K77" s="1772"/>
      <c r="L77" s="2092">
        <v>1411</v>
      </c>
      <c r="M77" s="2093"/>
    </row>
    <row r="78" spans="1:15" ht="12" customHeight="1">
      <c r="A78" s="71"/>
      <c r="B78" s="71"/>
      <c r="C78" s="238"/>
      <c r="D78" s="238"/>
      <c r="E78" s="1822"/>
      <c r="F78" s="414" t="s">
        <v>44</v>
      </c>
      <c r="G78" s="69"/>
      <c r="H78" s="2095"/>
      <c r="I78" s="2095"/>
      <c r="J78" s="2096"/>
      <c r="K78" s="2096"/>
      <c r="L78" s="2095">
        <f>SUM(L79)</f>
        <v>990</v>
      </c>
      <c r="M78" s="2097"/>
    </row>
    <row r="79" spans="1:15" ht="11.25" customHeight="1">
      <c r="A79" s="71"/>
      <c r="B79" s="71"/>
      <c r="C79" s="238"/>
      <c r="D79" s="238"/>
      <c r="E79" s="1834"/>
      <c r="F79" s="411"/>
      <c r="G79" s="69" t="s">
        <v>188</v>
      </c>
      <c r="H79" s="2092">
        <v>1</v>
      </c>
      <c r="I79" s="2092"/>
      <c r="J79" s="1771">
        <v>1</v>
      </c>
      <c r="K79" s="1772"/>
      <c r="L79" s="2092">
        <v>990</v>
      </c>
      <c r="M79" s="2093"/>
    </row>
    <row r="80" spans="1:15" ht="12.75" customHeight="1">
      <c r="A80" s="71"/>
      <c r="B80" s="71"/>
      <c r="C80" s="238"/>
      <c r="D80" s="238"/>
      <c r="E80" s="1819">
        <v>1405</v>
      </c>
      <c r="F80" s="124" t="s">
        <v>45</v>
      </c>
      <c r="G80" s="365"/>
      <c r="H80" s="2094"/>
      <c r="I80" s="2094"/>
      <c r="J80" s="2100"/>
      <c r="K80" s="2100"/>
      <c r="L80" s="2101">
        <f>L81+L83+L88+L96</f>
        <v>3572</v>
      </c>
      <c r="M80" s="2102"/>
    </row>
    <row r="81" spans="2:13" ht="12" customHeight="1">
      <c r="B81" s="71"/>
      <c r="C81" s="238"/>
      <c r="D81" s="238"/>
      <c r="E81" s="1820"/>
      <c r="F81" s="414" t="s">
        <v>46</v>
      </c>
      <c r="G81" s="69"/>
      <c r="H81" s="2095"/>
      <c r="I81" s="2095"/>
      <c r="J81" s="2096"/>
      <c r="K81" s="2096"/>
      <c r="L81" s="2095">
        <f>SUM(L82)</f>
        <v>1128</v>
      </c>
      <c r="M81" s="2097"/>
    </row>
    <row r="82" spans="2:13" ht="11.25" customHeight="1">
      <c r="B82" s="71"/>
      <c r="C82" s="238"/>
      <c r="D82" s="238"/>
      <c r="E82" s="1820"/>
      <c r="F82" s="411"/>
      <c r="G82" s="69" t="s">
        <v>189</v>
      </c>
      <c r="H82" s="2092">
        <v>1</v>
      </c>
      <c r="I82" s="2092"/>
      <c r="J82" s="1771">
        <v>1</v>
      </c>
      <c r="K82" s="1772"/>
      <c r="L82" s="2092">
        <v>1128</v>
      </c>
      <c r="M82" s="2093"/>
    </row>
    <row r="83" spans="2:13" ht="12" customHeight="1">
      <c r="B83" s="71"/>
      <c r="C83" s="238"/>
      <c r="D83" s="238"/>
      <c r="E83" s="1820"/>
      <c r="F83" s="414" t="s">
        <v>47</v>
      </c>
      <c r="G83" s="69"/>
      <c r="H83" s="2095"/>
      <c r="I83" s="2095"/>
      <c r="J83" s="2096"/>
      <c r="K83" s="2096"/>
      <c r="L83" s="2095">
        <f>SUM(L84:L87)</f>
        <v>642</v>
      </c>
      <c r="M83" s="2097"/>
    </row>
    <row r="84" spans="2:13" ht="11.25" customHeight="1">
      <c r="B84" s="71"/>
      <c r="C84" s="238"/>
      <c r="D84" s="238"/>
      <c r="E84" s="1820"/>
      <c r="F84" s="416"/>
      <c r="G84" s="69" t="s">
        <v>190</v>
      </c>
      <c r="H84" s="2092">
        <v>2</v>
      </c>
      <c r="I84" s="2092"/>
      <c r="J84" s="1771">
        <v>1</v>
      </c>
      <c r="K84" s="1772"/>
      <c r="L84" s="2092">
        <v>57</v>
      </c>
      <c r="M84" s="2093"/>
    </row>
    <row r="85" spans="2:13" s="71" customFormat="1" ht="11.25" customHeight="1">
      <c r="C85" s="238"/>
      <c r="D85" s="238"/>
      <c r="E85" s="1820"/>
      <c r="F85" s="411"/>
      <c r="G85" s="69" t="s">
        <v>191</v>
      </c>
      <c r="H85" s="2092">
        <v>2</v>
      </c>
      <c r="I85" s="2092"/>
      <c r="J85" s="1771">
        <v>1</v>
      </c>
      <c r="K85" s="1772"/>
      <c r="L85" s="2092">
        <v>307</v>
      </c>
      <c r="M85" s="2093"/>
    </row>
    <row r="86" spans="2:13" s="71" customFormat="1" ht="11.25" customHeight="1">
      <c r="C86" s="238"/>
      <c r="D86" s="238"/>
      <c r="E86" s="1820"/>
      <c r="F86" s="411"/>
      <c r="G86" s="69" t="s">
        <v>192</v>
      </c>
      <c r="H86" s="2092">
        <v>2</v>
      </c>
      <c r="I86" s="2092"/>
      <c r="J86" s="1771">
        <v>1</v>
      </c>
      <c r="K86" s="1772"/>
      <c r="L86" s="2092">
        <v>86</v>
      </c>
      <c r="M86" s="2093"/>
    </row>
    <row r="87" spans="2:13" ht="11.25" customHeight="1">
      <c r="B87" s="71"/>
      <c r="C87" s="238"/>
      <c r="D87" s="238"/>
      <c r="E87" s="1820"/>
      <c r="F87" s="411"/>
      <c r="G87" s="69" t="s">
        <v>193</v>
      </c>
      <c r="H87" s="2092">
        <v>2</v>
      </c>
      <c r="I87" s="2092"/>
      <c r="J87" s="1771">
        <v>1</v>
      </c>
      <c r="K87" s="1772"/>
      <c r="L87" s="2092">
        <v>192</v>
      </c>
      <c r="M87" s="2093"/>
    </row>
    <row r="88" spans="2:13" ht="12" customHeight="1">
      <c r="B88" s="71"/>
      <c r="C88" s="238"/>
      <c r="D88" s="238"/>
      <c r="E88" s="1820"/>
      <c r="F88" s="414" t="s">
        <v>48</v>
      </c>
      <c r="G88" s="69"/>
      <c r="H88" s="2095"/>
      <c r="I88" s="2095"/>
      <c r="J88" s="2096"/>
      <c r="K88" s="2096"/>
      <c r="L88" s="2095">
        <f>SUM(L89:M95)</f>
        <v>1760</v>
      </c>
      <c r="M88" s="2097"/>
    </row>
    <row r="89" spans="2:13" ht="11.25" customHeight="1">
      <c r="B89" s="71"/>
      <c r="C89" s="238"/>
      <c r="D89" s="238"/>
      <c r="E89" s="1820"/>
      <c r="F89" s="416"/>
      <c r="G89" s="69" t="s">
        <v>194</v>
      </c>
      <c r="H89" s="2092">
        <v>1</v>
      </c>
      <c r="I89" s="2092"/>
      <c r="J89" s="1771">
        <v>1</v>
      </c>
      <c r="K89" s="1772"/>
      <c r="L89" s="2092">
        <v>71</v>
      </c>
      <c r="M89" s="2093"/>
    </row>
    <row r="90" spans="2:13" ht="11.25" customHeight="1">
      <c r="B90" s="71"/>
      <c r="C90" s="238"/>
      <c r="D90" s="238"/>
      <c r="E90" s="1820"/>
      <c r="F90" s="416"/>
      <c r="G90" s="69" t="s">
        <v>195</v>
      </c>
      <c r="H90" s="2092">
        <v>1</v>
      </c>
      <c r="I90" s="2092"/>
      <c r="J90" s="1771">
        <v>1</v>
      </c>
      <c r="K90" s="1772"/>
      <c r="L90" s="2092">
        <v>301</v>
      </c>
      <c r="M90" s="2093"/>
    </row>
    <row r="91" spans="2:13" ht="11.25" customHeight="1">
      <c r="B91" s="71"/>
      <c r="C91" s="238"/>
      <c r="D91" s="238"/>
      <c r="E91" s="1820"/>
      <c r="F91" s="416"/>
      <c r="G91" s="69" t="s">
        <v>196</v>
      </c>
      <c r="H91" s="2092">
        <v>2</v>
      </c>
      <c r="I91" s="2092"/>
      <c r="J91" s="1771"/>
      <c r="K91" s="1772"/>
      <c r="L91" s="2092">
        <v>0</v>
      </c>
      <c r="M91" s="2093"/>
    </row>
    <row r="92" spans="2:13" ht="11.25" customHeight="1">
      <c r="B92" s="71"/>
      <c r="C92" s="238"/>
      <c r="D92" s="238"/>
      <c r="E92" s="1820"/>
      <c r="F92" s="416"/>
      <c r="G92" s="69" t="s">
        <v>197</v>
      </c>
      <c r="H92" s="2092">
        <v>1</v>
      </c>
      <c r="I92" s="2092"/>
      <c r="J92" s="1771">
        <v>1</v>
      </c>
      <c r="K92" s="1772"/>
      <c r="L92" s="2092">
        <v>194</v>
      </c>
      <c r="M92" s="2093"/>
    </row>
    <row r="93" spans="2:13" ht="11.25" customHeight="1">
      <c r="B93" s="71"/>
      <c r="C93" s="238"/>
      <c r="D93" s="238"/>
      <c r="E93" s="1820"/>
      <c r="F93" s="416"/>
      <c r="G93" s="69" t="s">
        <v>198</v>
      </c>
      <c r="H93" s="2092">
        <v>1</v>
      </c>
      <c r="I93" s="2092"/>
      <c r="J93" s="1771">
        <v>1</v>
      </c>
      <c r="K93" s="1772"/>
      <c r="L93" s="2092">
        <v>1194</v>
      </c>
      <c r="M93" s="2093"/>
    </row>
    <row r="94" spans="2:13" ht="11.25" customHeight="1">
      <c r="B94" s="71"/>
      <c r="C94" s="238"/>
      <c r="D94" s="238"/>
      <c r="E94" s="1820"/>
      <c r="F94" s="416"/>
      <c r="G94" s="69" t="s">
        <v>429</v>
      </c>
      <c r="H94" s="2092">
        <v>2</v>
      </c>
      <c r="I94" s="2092"/>
      <c r="J94" s="1771"/>
      <c r="K94" s="1772"/>
      <c r="L94" s="2092">
        <v>0</v>
      </c>
      <c r="M94" s="2093"/>
    </row>
    <row r="95" spans="2:13" ht="11.25" customHeight="1">
      <c r="B95" s="71"/>
      <c r="C95" s="238"/>
      <c r="D95" s="238"/>
      <c r="E95" s="1820"/>
      <c r="F95" s="416"/>
      <c r="G95" s="126" t="s">
        <v>220</v>
      </c>
      <c r="H95" s="2092">
        <v>2</v>
      </c>
      <c r="I95" s="2092"/>
      <c r="J95" s="1771"/>
      <c r="K95" s="1772"/>
      <c r="L95" s="2092">
        <v>0</v>
      </c>
      <c r="M95" s="2093"/>
    </row>
    <row r="96" spans="2:13" ht="12" customHeight="1">
      <c r="B96" s="71"/>
      <c r="C96" s="238"/>
      <c r="D96" s="238"/>
      <c r="E96" s="1820"/>
      <c r="F96" s="444" t="s">
        <v>49</v>
      </c>
      <c r="G96" s="126"/>
      <c r="H96" s="2095"/>
      <c r="I96" s="2095"/>
      <c r="J96" s="2096"/>
      <c r="K96" s="2096"/>
      <c r="L96" s="2095">
        <f>SUM(L97)</f>
        <v>42</v>
      </c>
      <c r="M96" s="2097"/>
    </row>
    <row r="97" spans="2:13" ht="11.25" customHeight="1">
      <c r="B97" s="71"/>
      <c r="C97" s="238"/>
      <c r="D97" s="238"/>
      <c r="E97" s="1855"/>
      <c r="F97" s="416"/>
      <c r="G97" s="69" t="s">
        <v>200</v>
      </c>
      <c r="H97" s="2092">
        <v>2</v>
      </c>
      <c r="I97" s="2092"/>
      <c r="J97" s="1771">
        <v>1</v>
      </c>
      <c r="K97" s="1772"/>
      <c r="L97" s="2092">
        <v>42</v>
      </c>
      <c r="M97" s="2093"/>
    </row>
    <row r="98" spans="2:13" ht="12.75" customHeight="1">
      <c r="B98" s="71"/>
      <c r="C98" s="238"/>
      <c r="D98" s="238"/>
      <c r="E98" s="1819">
        <v>1406</v>
      </c>
      <c r="F98" s="113" t="s">
        <v>50</v>
      </c>
      <c r="G98" s="360"/>
      <c r="H98" s="2094"/>
      <c r="I98" s="2094"/>
      <c r="J98" s="2100"/>
      <c r="K98" s="2100"/>
      <c r="L98" s="2094">
        <f>L99+L102+L105+L107</f>
        <v>2231</v>
      </c>
      <c r="M98" s="2099"/>
    </row>
    <row r="99" spans="2:13" ht="12" customHeight="1">
      <c r="B99" s="71"/>
      <c r="C99" s="238"/>
      <c r="D99" s="238"/>
      <c r="E99" s="1820"/>
      <c r="F99" s="414" t="s">
        <v>51</v>
      </c>
      <c r="G99" s="69"/>
      <c r="H99" s="2095"/>
      <c r="I99" s="2095"/>
      <c r="J99" s="2096"/>
      <c r="K99" s="2096"/>
      <c r="L99" s="2095">
        <f>SUM(L100:M101)</f>
        <v>1586</v>
      </c>
      <c r="M99" s="2097"/>
    </row>
    <row r="100" spans="2:13" ht="11.25" customHeight="1">
      <c r="B100" s="71"/>
      <c r="C100" s="238"/>
      <c r="D100" s="238"/>
      <c r="E100" s="1820"/>
      <c r="F100" s="445"/>
      <c r="G100" s="69" t="s">
        <v>201</v>
      </c>
      <c r="H100" s="2092">
        <v>2</v>
      </c>
      <c r="I100" s="2092"/>
      <c r="J100" s="1771"/>
      <c r="K100" s="1772"/>
      <c r="L100" s="2092">
        <v>0</v>
      </c>
      <c r="M100" s="2093"/>
    </row>
    <row r="101" spans="2:13" ht="11.25" customHeight="1">
      <c r="B101" s="71"/>
      <c r="C101" s="238"/>
      <c r="D101" s="238"/>
      <c r="E101" s="1820"/>
      <c r="F101" s="445"/>
      <c r="G101" s="69" t="s">
        <v>202</v>
      </c>
      <c r="H101" s="2092">
        <v>1</v>
      </c>
      <c r="I101" s="2092"/>
      <c r="J101" s="1771">
        <v>1</v>
      </c>
      <c r="K101" s="1772"/>
      <c r="L101" s="2092">
        <v>1586</v>
      </c>
      <c r="M101" s="2093"/>
    </row>
    <row r="102" spans="2:13" ht="12" customHeight="1">
      <c r="B102" s="71"/>
      <c r="C102" s="238"/>
      <c r="D102" s="238"/>
      <c r="E102" s="1820"/>
      <c r="F102" s="414" t="s">
        <v>52</v>
      </c>
      <c r="G102" s="69"/>
      <c r="H102" s="2095"/>
      <c r="I102" s="2095"/>
      <c r="J102" s="2096"/>
      <c r="K102" s="2096"/>
      <c r="L102" s="2095">
        <f>SUM(L103:M104)</f>
        <v>645</v>
      </c>
      <c r="M102" s="2097"/>
    </row>
    <row r="103" spans="2:13" ht="11.25" customHeight="1">
      <c r="B103" s="71"/>
      <c r="C103" s="238"/>
      <c r="D103" s="238"/>
      <c r="E103" s="1820"/>
      <c r="F103" s="411"/>
      <c r="G103" s="69" t="s">
        <v>203</v>
      </c>
      <c r="H103" s="2092">
        <v>1</v>
      </c>
      <c r="I103" s="2092"/>
      <c r="J103" s="1771">
        <v>1</v>
      </c>
      <c r="K103" s="1772"/>
      <c r="L103" s="2092">
        <v>645</v>
      </c>
      <c r="M103" s="2093"/>
    </row>
    <row r="104" spans="2:13" ht="11.25" customHeight="1">
      <c r="B104" s="71"/>
      <c r="C104" s="238"/>
      <c r="D104" s="238"/>
      <c r="E104" s="1820"/>
      <c r="F104" s="411"/>
      <c r="G104" s="69" t="s">
        <v>854</v>
      </c>
      <c r="H104" s="2092">
        <v>2</v>
      </c>
      <c r="I104" s="2092"/>
      <c r="J104" s="1771"/>
      <c r="K104" s="1772"/>
      <c r="L104" s="2092">
        <v>0</v>
      </c>
      <c r="M104" s="2093"/>
    </row>
    <row r="105" spans="2:13" ht="12" customHeight="1">
      <c r="B105" s="71"/>
      <c r="C105" s="238"/>
      <c r="D105" s="238"/>
      <c r="E105" s="1820"/>
      <c r="F105" s="414" t="s">
        <v>53</v>
      </c>
      <c r="G105" s="69"/>
      <c r="H105" s="2095"/>
      <c r="I105" s="2095"/>
      <c r="J105" s="2096"/>
      <c r="K105" s="2096"/>
      <c r="L105" s="2095">
        <f>SUM(L106)</f>
        <v>0</v>
      </c>
      <c r="M105" s="2097"/>
    </row>
    <row r="106" spans="2:13" ht="11.25" customHeight="1">
      <c r="B106" s="71"/>
      <c r="C106" s="238"/>
      <c r="D106" s="238"/>
      <c r="E106" s="1820"/>
      <c r="F106" s="445"/>
      <c r="G106" s="69" t="s">
        <v>205</v>
      </c>
      <c r="H106" s="2092">
        <v>2</v>
      </c>
      <c r="I106" s="2092"/>
      <c r="J106" s="1771"/>
      <c r="K106" s="1772"/>
      <c r="L106" s="2092">
        <v>0</v>
      </c>
      <c r="M106" s="2093"/>
    </row>
    <row r="107" spans="2:13" ht="12" customHeight="1">
      <c r="B107" s="71"/>
      <c r="C107" s="238"/>
      <c r="D107" s="238"/>
      <c r="E107" s="1820"/>
      <c r="F107" s="414" t="s">
        <v>54</v>
      </c>
      <c r="G107" s="69"/>
      <c r="H107" s="2095"/>
      <c r="I107" s="2095"/>
      <c r="J107" s="2096"/>
      <c r="K107" s="2096"/>
      <c r="L107" s="2095">
        <f>SUM(L108)</f>
        <v>0</v>
      </c>
      <c r="M107" s="2097"/>
    </row>
    <row r="108" spans="2:13" ht="11.25" customHeight="1">
      <c r="B108" s="71"/>
      <c r="C108" s="238"/>
      <c r="D108" s="238"/>
      <c r="E108" s="1855"/>
      <c r="F108" s="411"/>
      <c r="G108" s="69" t="s">
        <v>206</v>
      </c>
      <c r="H108" s="2092">
        <v>2</v>
      </c>
      <c r="I108" s="2092"/>
      <c r="J108" s="1771"/>
      <c r="K108" s="1772"/>
      <c r="L108" s="2092">
        <v>0</v>
      </c>
      <c r="M108" s="2093"/>
    </row>
    <row r="109" spans="2:13">
      <c r="B109" s="71"/>
      <c r="C109" s="238"/>
      <c r="D109" s="238"/>
      <c r="E109" s="1821">
        <v>1407</v>
      </c>
      <c r="F109" s="124" t="s">
        <v>55</v>
      </c>
      <c r="G109" s="360"/>
      <c r="H109" s="2094"/>
      <c r="I109" s="2094"/>
      <c r="J109" s="2100"/>
      <c r="K109" s="2100"/>
      <c r="L109" s="2094">
        <f>SUM(L113,L110)</f>
        <v>260</v>
      </c>
      <c r="M109" s="2099"/>
    </row>
    <row r="110" spans="2:13" ht="12" customHeight="1">
      <c r="B110" s="71"/>
      <c r="C110" s="238"/>
      <c r="D110" s="238"/>
      <c r="E110" s="1822"/>
      <c r="F110" s="419" t="s">
        <v>56</v>
      </c>
      <c r="G110" s="118"/>
      <c r="H110" s="2095"/>
      <c r="I110" s="2095"/>
      <c r="J110" s="2095"/>
      <c r="K110" s="2095"/>
      <c r="L110" s="2095">
        <f>SUM(L111:M112)</f>
        <v>101</v>
      </c>
      <c r="M110" s="2097"/>
    </row>
    <row r="111" spans="2:13" ht="11.25" customHeight="1">
      <c r="B111" s="71"/>
      <c r="C111" s="238"/>
      <c r="D111" s="238"/>
      <c r="E111" s="1822"/>
      <c r="F111" s="416"/>
      <c r="G111" s="69" t="s">
        <v>207</v>
      </c>
      <c r="H111" s="2092">
        <v>2</v>
      </c>
      <c r="I111" s="2092"/>
      <c r="J111" s="1771">
        <v>1</v>
      </c>
      <c r="K111" s="1772"/>
      <c r="L111" s="2092">
        <v>58</v>
      </c>
      <c r="M111" s="2093"/>
    </row>
    <row r="112" spans="2:13" ht="11.25" customHeight="1">
      <c r="B112" s="71"/>
      <c r="C112" s="238"/>
      <c r="D112" s="238"/>
      <c r="E112" s="1822"/>
      <c r="F112" s="411"/>
      <c r="G112" s="69" t="s">
        <v>208</v>
      </c>
      <c r="H112" s="2092">
        <v>2</v>
      </c>
      <c r="I112" s="2092"/>
      <c r="J112" s="1771">
        <v>1</v>
      </c>
      <c r="K112" s="1772"/>
      <c r="L112" s="2092">
        <v>43</v>
      </c>
      <c r="M112" s="2093"/>
    </row>
    <row r="113" spans="2:13" ht="12" customHeight="1">
      <c r="B113" s="71"/>
      <c r="C113" s="238"/>
      <c r="D113" s="238"/>
      <c r="E113" s="1822"/>
      <c r="F113" s="414" t="s">
        <v>57</v>
      </c>
      <c r="G113" s="69"/>
      <c r="H113" s="2095"/>
      <c r="I113" s="2095"/>
      <c r="J113" s="2095"/>
      <c r="K113" s="2095"/>
      <c r="L113" s="2095">
        <f>SUM(L114:M115)</f>
        <v>159</v>
      </c>
      <c r="M113" s="2097"/>
    </row>
    <row r="114" spans="2:13" ht="11.25" customHeight="1">
      <c r="B114" s="71"/>
      <c r="C114" s="238"/>
      <c r="D114" s="238"/>
      <c r="E114" s="1822"/>
      <c r="F114" s="411"/>
      <c r="G114" s="69" t="s">
        <v>209</v>
      </c>
      <c r="H114" s="2098">
        <v>2</v>
      </c>
      <c r="I114" s="2098"/>
      <c r="J114" s="1771">
        <v>1</v>
      </c>
      <c r="K114" s="1772"/>
      <c r="L114" s="2092">
        <v>159</v>
      </c>
      <c r="M114" s="2093"/>
    </row>
    <row r="115" spans="2:13" ht="11.25" customHeight="1">
      <c r="B115" s="71"/>
      <c r="C115" s="238"/>
      <c r="D115" s="238"/>
      <c r="E115" s="1822"/>
      <c r="F115" s="414"/>
      <c r="G115" s="69" t="s">
        <v>210</v>
      </c>
      <c r="H115" s="2092">
        <v>2</v>
      </c>
      <c r="I115" s="2092"/>
      <c r="J115" s="1771"/>
      <c r="K115" s="1772"/>
      <c r="L115" s="2092">
        <v>0</v>
      </c>
      <c r="M115" s="2093"/>
    </row>
    <row r="116" spans="2:13" ht="12.75" customHeight="1">
      <c r="B116" s="71"/>
      <c r="C116" s="238"/>
      <c r="D116" s="238"/>
      <c r="E116" s="1821">
        <v>1408</v>
      </c>
      <c r="F116" s="124" t="s">
        <v>58</v>
      </c>
      <c r="G116" s="127"/>
      <c r="H116" s="2094"/>
      <c r="I116" s="2094"/>
      <c r="J116" s="2094"/>
      <c r="K116" s="2094"/>
      <c r="L116" s="2094">
        <f>L117+L121+L123+L126</f>
        <v>0</v>
      </c>
      <c r="M116" s="2099"/>
    </row>
    <row r="117" spans="2:13" ht="12" customHeight="1">
      <c r="B117" s="71"/>
      <c r="C117" s="238"/>
      <c r="D117" s="238"/>
      <c r="E117" s="1822"/>
      <c r="F117" s="419" t="s">
        <v>59</v>
      </c>
      <c r="G117" s="69"/>
      <c r="H117" s="2095"/>
      <c r="I117" s="2095"/>
      <c r="J117" s="2096"/>
      <c r="K117" s="2096"/>
      <c r="L117" s="2095">
        <f>SUM(L118:M120)</f>
        <v>0</v>
      </c>
      <c r="M117" s="2097"/>
    </row>
    <row r="118" spans="2:13" ht="11.25" customHeight="1">
      <c r="B118" s="71"/>
      <c r="C118" s="238"/>
      <c r="D118" s="238"/>
      <c r="E118" s="1822"/>
      <c r="F118" s="419"/>
      <c r="G118" s="69" t="s">
        <v>211</v>
      </c>
      <c r="H118" s="2092">
        <v>2</v>
      </c>
      <c r="I118" s="2092"/>
      <c r="J118" s="1771"/>
      <c r="K118" s="1772"/>
      <c r="L118" s="2092">
        <v>0</v>
      </c>
      <c r="M118" s="2093"/>
    </row>
    <row r="119" spans="2:13" ht="11.25" customHeight="1">
      <c r="E119" s="1822"/>
      <c r="F119" s="419"/>
      <c r="G119" s="69" t="s">
        <v>212</v>
      </c>
      <c r="H119" s="2092">
        <v>2</v>
      </c>
      <c r="I119" s="2092"/>
      <c r="J119" s="1771"/>
      <c r="K119" s="1772"/>
      <c r="L119" s="2092">
        <v>0</v>
      </c>
      <c r="M119" s="2093"/>
    </row>
    <row r="120" spans="2:13" ht="11.25" customHeight="1">
      <c r="E120" s="1822"/>
      <c r="F120" s="419"/>
      <c r="G120" s="69" t="s">
        <v>213</v>
      </c>
      <c r="H120" s="2092">
        <v>2</v>
      </c>
      <c r="I120" s="2092"/>
      <c r="J120" s="1771"/>
      <c r="K120" s="1772"/>
      <c r="L120" s="2092">
        <v>0</v>
      </c>
      <c r="M120" s="2093"/>
    </row>
    <row r="121" spans="2:13" ht="12" customHeight="1">
      <c r="E121" s="1822"/>
      <c r="F121" s="419" t="s">
        <v>60</v>
      </c>
      <c r="G121" s="118"/>
      <c r="H121" s="2095"/>
      <c r="I121" s="2095"/>
      <c r="J121" s="2096"/>
      <c r="K121" s="2096"/>
      <c r="L121" s="2095">
        <f>SUM(L122)</f>
        <v>0</v>
      </c>
      <c r="M121" s="2097"/>
    </row>
    <row r="122" spans="2:13" ht="11.25" customHeight="1">
      <c r="E122" s="1822"/>
      <c r="F122" s="416"/>
      <c r="G122" s="69" t="s">
        <v>214</v>
      </c>
      <c r="H122" s="2092">
        <v>2</v>
      </c>
      <c r="I122" s="2092"/>
      <c r="J122" s="1771"/>
      <c r="K122" s="1772"/>
      <c r="L122" s="2092">
        <v>0</v>
      </c>
      <c r="M122" s="2093"/>
    </row>
    <row r="123" spans="2:13" ht="12" customHeight="1">
      <c r="E123" s="1822"/>
      <c r="F123" s="414" t="s">
        <v>61</v>
      </c>
      <c r="G123" s="69"/>
      <c r="H123" s="2095"/>
      <c r="I123" s="2095"/>
      <c r="J123" s="2096"/>
      <c r="K123" s="2096"/>
      <c r="L123" s="2095">
        <f>SUM(L124)</f>
        <v>0</v>
      </c>
      <c r="M123" s="2097"/>
    </row>
    <row r="124" spans="2:13" ht="11.25" customHeight="1">
      <c r="E124" s="1822"/>
      <c r="F124" s="411"/>
      <c r="G124" s="69" t="s">
        <v>215</v>
      </c>
      <c r="H124" s="2092">
        <v>2</v>
      </c>
      <c r="I124" s="2092"/>
      <c r="J124" s="1771"/>
      <c r="K124" s="1772"/>
      <c r="L124" s="2092">
        <v>0</v>
      </c>
      <c r="M124" s="2093"/>
    </row>
    <row r="125" spans="2:13">
      <c r="E125" s="1821"/>
      <c r="F125" s="127" t="s">
        <v>63</v>
      </c>
      <c r="G125" s="360"/>
      <c r="H125" s="2094"/>
      <c r="I125" s="2094"/>
      <c r="J125" s="1773"/>
      <c r="K125" s="530"/>
      <c r="L125" s="530">
        <f>L126</f>
        <v>0</v>
      </c>
      <c r="M125" s="1774"/>
    </row>
    <row r="126" spans="2:13" ht="12" customHeight="1">
      <c r="E126" s="1822"/>
      <c r="F126" s="367" t="s">
        <v>64</v>
      </c>
      <c r="G126" s="132"/>
      <c r="H126" s="2095"/>
      <c r="I126" s="2095"/>
      <c r="J126" s="2096"/>
      <c r="K126" s="2096"/>
      <c r="L126" s="2095">
        <f>SUM(L127)</f>
        <v>0</v>
      </c>
      <c r="M126" s="2097"/>
    </row>
    <row r="127" spans="2:13" ht="11.25" customHeight="1">
      <c r="E127" s="1823"/>
      <c r="F127" s="161"/>
      <c r="G127" s="69" t="s">
        <v>216</v>
      </c>
      <c r="H127" s="2092">
        <v>2</v>
      </c>
      <c r="I127" s="2092"/>
      <c r="J127" s="1771"/>
      <c r="K127" s="1772"/>
      <c r="L127" s="2092">
        <v>0</v>
      </c>
      <c r="M127" s="2093"/>
    </row>
    <row r="128" spans="2:13">
      <c r="E128" s="1775"/>
      <c r="F128" s="1934" t="s">
        <v>21</v>
      </c>
      <c r="G128" s="1934"/>
      <c r="H128" s="2088"/>
      <c r="I128" s="2088"/>
      <c r="J128" s="2088"/>
      <c r="K128" s="2088"/>
      <c r="L128" s="2089">
        <f>SUM(L9,L31,L61,L75,L80,L98,L109,L116,L125)</f>
        <v>17753</v>
      </c>
      <c r="M128" s="2090"/>
    </row>
    <row r="129" spans="3:22" s="82" customFormat="1" ht="10.5" customHeight="1">
      <c r="C129" s="854"/>
      <c r="D129" s="854"/>
      <c r="F129" s="82" t="s">
        <v>855</v>
      </c>
    </row>
    <row r="130" spans="3:22" ht="21" customHeight="1">
      <c r="F130" s="2091" t="s">
        <v>856</v>
      </c>
      <c r="G130" s="2091"/>
      <c r="H130" s="2091"/>
      <c r="I130" s="2091"/>
      <c r="J130" s="2091"/>
      <c r="K130" s="2091"/>
      <c r="L130" s="2091"/>
      <c r="M130" s="2091"/>
      <c r="N130" s="1777"/>
      <c r="O130" s="1777"/>
      <c r="P130" s="1777"/>
      <c r="Q130" s="1777"/>
      <c r="R130" s="1777"/>
      <c r="S130" s="1777"/>
      <c r="T130" s="1777"/>
      <c r="U130" s="1777"/>
      <c r="V130" s="1777"/>
    </row>
    <row r="131" spans="3:22" ht="12.75" customHeight="1">
      <c r="F131" s="1037"/>
      <c r="G131" s="1037"/>
      <c r="H131" s="1037"/>
      <c r="I131" s="1037"/>
      <c r="J131" s="1037"/>
      <c r="K131" s="1037"/>
      <c r="L131" s="1037"/>
      <c r="M131" s="1037"/>
      <c r="N131" s="1778"/>
      <c r="O131" s="1778"/>
      <c r="P131" s="1778"/>
      <c r="Q131" s="1778"/>
      <c r="R131" s="1778"/>
      <c r="S131" s="1778"/>
      <c r="T131" s="1778"/>
      <c r="U131" s="1778"/>
      <c r="V131" s="1778"/>
    </row>
    <row r="132" spans="3:22" ht="9" customHeight="1"/>
    <row r="133" spans="3:22" ht="9" customHeight="1"/>
    <row r="134" spans="3:22" ht="9" customHeight="1"/>
    <row r="135" spans="3:22" ht="9" customHeight="1"/>
    <row r="136" spans="3:22" ht="9" customHeight="1"/>
    <row r="137" spans="3:22" ht="9" customHeight="1"/>
    <row r="138" spans="3:22" ht="9" customHeight="1"/>
    <row r="139" spans="3:22" ht="9" customHeight="1"/>
    <row r="140" spans="3:22" ht="9" customHeight="1"/>
    <row r="141" spans="3:22" ht="9" customHeight="1"/>
    <row r="142" spans="3:22" ht="9" customHeight="1"/>
    <row r="143" spans="3:22" ht="9" customHeight="1"/>
    <row r="144" spans="3:22" ht="9" customHeight="1"/>
    <row r="145" ht="9" customHeight="1"/>
    <row r="146" ht="9" customHeight="1"/>
    <row r="147" ht="9" customHeight="1"/>
    <row r="148" ht="9" customHeight="1"/>
    <row r="149" ht="9" customHeight="1"/>
    <row r="150" ht="9" customHeight="1"/>
    <row r="151" ht="9" customHeight="1"/>
    <row r="152" ht="9" customHeight="1"/>
    <row r="153" ht="9" customHeight="1"/>
    <row r="154" ht="9" customHeight="1"/>
    <row r="155" ht="9" customHeight="1"/>
    <row r="156" ht="9" customHeight="1"/>
    <row r="157" ht="9" customHeight="1"/>
    <row r="158" ht="9" customHeight="1"/>
    <row r="159" ht="9" customHeight="1"/>
    <row r="16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spans="6:13" ht="9" customHeight="1"/>
    <row r="210" spans="6:13" ht="9" customHeight="1">
      <c r="F210" s="69"/>
      <c r="G210" s="69"/>
      <c r="H210" s="282"/>
      <c r="I210" s="282"/>
      <c r="J210" s="283"/>
      <c r="K210" s="282"/>
      <c r="L210" s="282"/>
      <c r="M210" s="282"/>
    </row>
    <row r="211" spans="6:13" ht="9" customHeight="1"/>
    <row r="212" spans="6:13" ht="9" customHeight="1"/>
    <row r="213" spans="6:13" ht="9" customHeight="1"/>
    <row r="214" spans="6:13" ht="9" customHeight="1"/>
    <row r="215" spans="6:13" ht="9" customHeight="1"/>
    <row r="216" spans="6:13" ht="9" customHeight="1"/>
    <row r="217" spans="6:13" ht="9" customHeight="1"/>
    <row r="218" spans="6:13" ht="9" customHeight="1"/>
    <row r="219" spans="6:13" ht="9" customHeight="1"/>
    <row r="220" spans="6:13" ht="9" customHeight="1"/>
    <row r="221" spans="6:13" ht="9" customHeight="1"/>
    <row r="222" spans="6:13" ht="9" customHeight="1"/>
    <row r="223" spans="6:13" ht="9" customHeight="1"/>
    <row r="224" spans="6:13"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sheetData>
  <mergeCells count="336">
    <mergeCell ref="E3:M3"/>
    <mergeCell ref="Q3:AE3"/>
    <mergeCell ref="E4:M4"/>
    <mergeCell ref="E6:E8"/>
    <mergeCell ref="H6:I8"/>
    <mergeCell ref="J6:J8"/>
    <mergeCell ref="L6:M8"/>
    <mergeCell ref="H12:I12"/>
    <mergeCell ref="J12:K12"/>
    <mergeCell ref="L12:M12"/>
    <mergeCell ref="H13:I13"/>
    <mergeCell ref="J13:K13"/>
    <mergeCell ref="L13:M13"/>
    <mergeCell ref="E9:E30"/>
    <mergeCell ref="H9:I9"/>
    <mergeCell ref="J9:K9"/>
    <mergeCell ref="L9:M9"/>
    <mergeCell ref="H10:I10"/>
    <mergeCell ref="J10:K10"/>
    <mergeCell ref="L10:M10"/>
    <mergeCell ref="H11:I11"/>
    <mergeCell ref="J11:K11"/>
    <mergeCell ref="L11:M11"/>
    <mergeCell ref="H16:I16"/>
    <mergeCell ref="J16:K16"/>
    <mergeCell ref="L16:M16"/>
    <mergeCell ref="H17:I17"/>
    <mergeCell ref="J17:K17"/>
    <mergeCell ref="L17:M17"/>
    <mergeCell ref="H14:I14"/>
    <mergeCell ref="J14:K14"/>
    <mergeCell ref="L14:M14"/>
    <mergeCell ref="H15:I15"/>
    <mergeCell ref="J15:K15"/>
    <mergeCell ref="L15:M15"/>
    <mergeCell ref="H20:I20"/>
    <mergeCell ref="J20:K20"/>
    <mergeCell ref="L20:M20"/>
    <mergeCell ref="H21:I21"/>
    <mergeCell ref="J21:K21"/>
    <mergeCell ref="L21:M21"/>
    <mergeCell ref="H18:I18"/>
    <mergeCell ref="J18:K18"/>
    <mergeCell ref="L18:M18"/>
    <mergeCell ref="H19:I19"/>
    <mergeCell ref="J19:K19"/>
    <mergeCell ref="L19:M19"/>
    <mergeCell ref="H24:I24"/>
    <mergeCell ref="J24:K24"/>
    <mergeCell ref="L24:M24"/>
    <mergeCell ref="H25:I25"/>
    <mergeCell ref="J25:K25"/>
    <mergeCell ref="L25:M25"/>
    <mergeCell ref="H22:I22"/>
    <mergeCell ref="J22:K22"/>
    <mergeCell ref="L22:M22"/>
    <mergeCell ref="H23:I23"/>
    <mergeCell ref="J23:K23"/>
    <mergeCell ref="L23:M23"/>
    <mergeCell ref="H28:I28"/>
    <mergeCell ref="J28:K28"/>
    <mergeCell ref="L28:M28"/>
    <mergeCell ref="H29:I29"/>
    <mergeCell ref="J29:K29"/>
    <mergeCell ref="L29:M29"/>
    <mergeCell ref="H26:I26"/>
    <mergeCell ref="J26:K26"/>
    <mergeCell ref="L26:M26"/>
    <mergeCell ref="H27:I27"/>
    <mergeCell ref="J27:K27"/>
    <mergeCell ref="L27:M27"/>
    <mergeCell ref="H30:I30"/>
    <mergeCell ref="J30:K30"/>
    <mergeCell ref="L30:M30"/>
    <mergeCell ref="E31:E60"/>
    <mergeCell ref="H31:I31"/>
    <mergeCell ref="J31:K31"/>
    <mergeCell ref="L31:M31"/>
    <mergeCell ref="H32:I32"/>
    <mergeCell ref="J32:K32"/>
    <mergeCell ref="L32:M32"/>
    <mergeCell ref="H35:I35"/>
    <mergeCell ref="J35:K35"/>
    <mergeCell ref="L35:M35"/>
    <mergeCell ref="H36:I36"/>
    <mergeCell ref="J36:K36"/>
    <mergeCell ref="L36:M36"/>
    <mergeCell ref="H33:I33"/>
    <mergeCell ref="J33:K33"/>
    <mergeCell ref="L33:M33"/>
    <mergeCell ref="H34:I34"/>
    <mergeCell ref="J34:K34"/>
    <mergeCell ref="L34:M34"/>
    <mergeCell ref="H39:I39"/>
    <mergeCell ref="J39:K39"/>
    <mergeCell ref="L39:M39"/>
    <mergeCell ref="H40:I40"/>
    <mergeCell ref="J40:K40"/>
    <mergeCell ref="L40:M40"/>
    <mergeCell ref="H37:I37"/>
    <mergeCell ref="J37:K37"/>
    <mergeCell ref="L37:M37"/>
    <mergeCell ref="H38:I38"/>
    <mergeCell ref="J38:K38"/>
    <mergeCell ref="L38:M38"/>
    <mergeCell ref="H43:I43"/>
    <mergeCell ref="J43:K43"/>
    <mergeCell ref="L43:M43"/>
    <mergeCell ref="H44:I44"/>
    <mergeCell ref="J44:K44"/>
    <mergeCell ref="L44:M44"/>
    <mergeCell ref="H41:I41"/>
    <mergeCell ref="J41:K41"/>
    <mergeCell ref="L41:M41"/>
    <mergeCell ref="H42:I42"/>
    <mergeCell ref="J42:K42"/>
    <mergeCell ref="L42:M42"/>
    <mergeCell ref="H47:I47"/>
    <mergeCell ref="J47:K47"/>
    <mergeCell ref="L47:M47"/>
    <mergeCell ref="H48:I48"/>
    <mergeCell ref="J48:K48"/>
    <mergeCell ref="L48:M48"/>
    <mergeCell ref="H45:I45"/>
    <mergeCell ref="J45:K45"/>
    <mergeCell ref="L45:M45"/>
    <mergeCell ref="H46:I46"/>
    <mergeCell ref="J46:K46"/>
    <mergeCell ref="L46:M46"/>
    <mergeCell ref="H51:I51"/>
    <mergeCell ref="J51:K51"/>
    <mergeCell ref="L51:M51"/>
    <mergeCell ref="H52:I52"/>
    <mergeCell ref="J52:K52"/>
    <mergeCell ref="L52:M52"/>
    <mergeCell ref="H49:I49"/>
    <mergeCell ref="J49:K49"/>
    <mergeCell ref="L49:M49"/>
    <mergeCell ref="H50:I50"/>
    <mergeCell ref="J50:K50"/>
    <mergeCell ref="L50:M50"/>
    <mergeCell ref="H55:I55"/>
    <mergeCell ref="J55:K55"/>
    <mergeCell ref="L55:M55"/>
    <mergeCell ref="H56:I56"/>
    <mergeCell ref="J56:K56"/>
    <mergeCell ref="L56:M56"/>
    <mergeCell ref="H53:I53"/>
    <mergeCell ref="J53:K53"/>
    <mergeCell ref="L53:M53"/>
    <mergeCell ref="H54:I54"/>
    <mergeCell ref="J54:K54"/>
    <mergeCell ref="L54:M54"/>
    <mergeCell ref="H59:I59"/>
    <mergeCell ref="J59:K59"/>
    <mergeCell ref="L59:M59"/>
    <mergeCell ref="H60:I60"/>
    <mergeCell ref="J60:K60"/>
    <mergeCell ref="L60:M60"/>
    <mergeCell ref="H57:I57"/>
    <mergeCell ref="J57:K57"/>
    <mergeCell ref="L57:M57"/>
    <mergeCell ref="H58:I58"/>
    <mergeCell ref="J58:K58"/>
    <mergeCell ref="L58:M58"/>
    <mergeCell ref="H66:I66"/>
    <mergeCell ref="J66:K66"/>
    <mergeCell ref="L66:M66"/>
    <mergeCell ref="H67:I67"/>
    <mergeCell ref="J67:K67"/>
    <mergeCell ref="L67:M67"/>
    <mergeCell ref="H64:I64"/>
    <mergeCell ref="J64:K64"/>
    <mergeCell ref="L64:M64"/>
    <mergeCell ref="H65:I65"/>
    <mergeCell ref="J65:K65"/>
    <mergeCell ref="L65:M65"/>
    <mergeCell ref="L70:M70"/>
    <mergeCell ref="L71:M71"/>
    <mergeCell ref="E72:E74"/>
    <mergeCell ref="H72:I74"/>
    <mergeCell ref="J72:J74"/>
    <mergeCell ref="L72:M74"/>
    <mergeCell ref="H68:I68"/>
    <mergeCell ref="J68:K68"/>
    <mergeCell ref="L68:M68"/>
    <mergeCell ref="H69:I69"/>
    <mergeCell ref="J69:K69"/>
    <mergeCell ref="L69:M69"/>
    <mergeCell ref="E61:E69"/>
    <mergeCell ref="H61:I61"/>
    <mergeCell ref="J61:K61"/>
    <mergeCell ref="L61:M61"/>
    <mergeCell ref="H62:I62"/>
    <mergeCell ref="J62:K62"/>
    <mergeCell ref="L62:M62"/>
    <mergeCell ref="H63:I63"/>
    <mergeCell ref="J63:K63"/>
    <mergeCell ref="L63:M63"/>
    <mergeCell ref="E80:E97"/>
    <mergeCell ref="H80:I80"/>
    <mergeCell ref="J80:K80"/>
    <mergeCell ref="L80:M80"/>
    <mergeCell ref="H81:I81"/>
    <mergeCell ref="J81:K81"/>
    <mergeCell ref="E75:E79"/>
    <mergeCell ref="H75:I75"/>
    <mergeCell ref="J75:K75"/>
    <mergeCell ref="L75:M75"/>
    <mergeCell ref="H76:I76"/>
    <mergeCell ref="J76:K76"/>
    <mergeCell ref="L76:M76"/>
    <mergeCell ref="H77:I77"/>
    <mergeCell ref="L77:M77"/>
    <mergeCell ref="H78:I78"/>
    <mergeCell ref="L81:M81"/>
    <mergeCell ref="H82:I82"/>
    <mergeCell ref="L82:M82"/>
    <mergeCell ref="H83:I83"/>
    <mergeCell ref="J83:K83"/>
    <mergeCell ref="L83:M83"/>
    <mergeCell ref="J78:K78"/>
    <mergeCell ref="L78:M78"/>
    <mergeCell ref="H79:I79"/>
    <mergeCell ref="L79:M79"/>
    <mergeCell ref="H87:I87"/>
    <mergeCell ref="L87:M87"/>
    <mergeCell ref="H88:I88"/>
    <mergeCell ref="J88:K88"/>
    <mergeCell ref="L88:M88"/>
    <mergeCell ref="H89:I89"/>
    <mergeCell ref="L89:M89"/>
    <mergeCell ref="H84:I84"/>
    <mergeCell ref="L84:M84"/>
    <mergeCell ref="H85:I85"/>
    <mergeCell ref="L85:M85"/>
    <mergeCell ref="H86:I86"/>
    <mergeCell ref="L86:M86"/>
    <mergeCell ref="H93:I93"/>
    <mergeCell ref="L93:M93"/>
    <mergeCell ref="H94:I94"/>
    <mergeCell ref="L94:M94"/>
    <mergeCell ref="H95:I95"/>
    <mergeCell ref="L95:M95"/>
    <mergeCell ref="H90:I90"/>
    <mergeCell ref="L90:M90"/>
    <mergeCell ref="H91:I91"/>
    <mergeCell ref="L91:M91"/>
    <mergeCell ref="H92:I92"/>
    <mergeCell ref="L92:M92"/>
    <mergeCell ref="J99:K99"/>
    <mergeCell ref="L99:M99"/>
    <mergeCell ref="H100:I100"/>
    <mergeCell ref="L100:M100"/>
    <mergeCell ref="H101:I101"/>
    <mergeCell ref="L101:M101"/>
    <mergeCell ref="H96:I96"/>
    <mergeCell ref="J96:K96"/>
    <mergeCell ref="L96:M96"/>
    <mergeCell ref="H97:I97"/>
    <mergeCell ref="L97:M97"/>
    <mergeCell ref="H98:I98"/>
    <mergeCell ref="J98:K98"/>
    <mergeCell ref="L98:M98"/>
    <mergeCell ref="H99:I99"/>
    <mergeCell ref="H105:I105"/>
    <mergeCell ref="J105:K105"/>
    <mergeCell ref="L105:M105"/>
    <mergeCell ref="H106:I106"/>
    <mergeCell ref="L106:M106"/>
    <mergeCell ref="H107:I107"/>
    <mergeCell ref="J107:K107"/>
    <mergeCell ref="L107:M107"/>
    <mergeCell ref="H102:I102"/>
    <mergeCell ref="J102:K102"/>
    <mergeCell ref="L102:M102"/>
    <mergeCell ref="H103:I103"/>
    <mergeCell ref="L103:M103"/>
    <mergeCell ref="H104:I104"/>
    <mergeCell ref="L104:M104"/>
    <mergeCell ref="L111:M111"/>
    <mergeCell ref="H112:I112"/>
    <mergeCell ref="L112:M112"/>
    <mergeCell ref="H113:I113"/>
    <mergeCell ref="J113:K113"/>
    <mergeCell ref="L113:M113"/>
    <mergeCell ref="H108:I108"/>
    <mergeCell ref="L108:M108"/>
    <mergeCell ref="E109:E115"/>
    <mergeCell ref="H109:I109"/>
    <mergeCell ref="J109:K109"/>
    <mergeCell ref="L109:M109"/>
    <mergeCell ref="H110:I110"/>
    <mergeCell ref="J110:K110"/>
    <mergeCell ref="L110:M110"/>
    <mergeCell ref="H111:I111"/>
    <mergeCell ref="E98:E108"/>
    <mergeCell ref="H114:I114"/>
    <mergeCell ref="L114:M114"/>
    <mergeCell ref="H115:I115"/>
    <mergeCell ref="L115:M115"/>
    <mergeCell ref="E116:E124"/>
    <mergeCell ref="H116:I116"/>
    <mergeCell ref="J116:K116"/>
    <mergeCell ref="L116:M116"/>
    <mergeCell ref="H117:I117"/>
    <mergeCell ref="J117:K117"/>
    <mergeCell ref="H121:I121"/>
    <mergeCell ref="J121:K121"/>
    <mergeCell ref="L121:M121"/>
    <mergeCell ref="H122:I122"/>
    <mergeCell ref="L122:M122"/>
    <mergeCell ref="H123:I123"/>
    <mergeCell ref="J123:K123"/>
    <mergeCell ref="L123:M123"/>
    <mergeCell ref="L117:M117"/>
    <mergeCell ref="H118:I118"/>
    <mergeCell ref="L118:M118"/>
    <mergeCell ref="H119:I119"/>
    <mergeCell ref="L119:M119"/>
    <mergeCell ref="H120:I120"/>
    <mergeCell ref="L120:M120"/>
    <mergeCell ref="F128:G128"/>
    <mergeCell ref="H128:I128"/>
    <mergeCell ref="J128:K128"/>
    <mergeCell ref="L128:M128"/>
    <mergeCell ref="F130:M130"/>
    <mergeCell ref="H124:I124"/>
    <mergeCell ref="L124:M124"/>
    <mergeCell ref="E125:E127"/>
    <mergeCell ref="H125:I125"/>
    <mergeCell ref="H126:I126"/>
    <mergeCell ref="J126:K126"/>
    <mergeCell ref="L126:M126"/>
    <mergeCell ref="H127:I127"/>
    <mergeCell ref="L127:M127"/>
  </mergeCell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476"/>
  <sheetViews>
    <sheetView topLeftCell="D1" workbookViewId="0">
      <selection activeCell="H19" sqref="H19:I19"/>
    </sheetView>
  </sheetViews>
  <sheetFormatPr baseColWidth="10" defaultRowHeight="12.75"/>
  <cols>
    <col min="1" max="1" width="3.28515625" style="65" hidden="1" customWidth="1"/>
    <col min="2" max="2" width="3.5703125" style="65" hidden="1" customWidth="1"/>
    <col min="3" max="3" width="2.140625" style="236" hidden="1" customWidth="1"/>
    <col min="4" max="4" width="2.140625" style="236" customWidth="1"/>
    <col min="5" max="5" width="8" style="65" customWidth="1"/>
    <col min="6" max="6" width="1.5703125" style="65" customWidth="1"/>
    <col min="7" max="7" width="60.42578125" style="65" customWidth="1"/>
    <col min="8" max="9" width="4.85546875" style="65" bestFit="1" customWidth="1"/>
    <col min="10" max="10" width="6.7109375" style="65" bestFit="1" customWidth="1"/>
    <col min="11" max="11" width="0.42578125" style="65" customWidth="1"/>
    <col min="12" max="12" width="6.5703125" style="65" bestFit="1" customWidth="1"/>
    <col min="13" max="13" width="4.85546875" style="65" customWidth="1"/>
    <col min="14" max="14" width="1.42578125" style="65" customWidth="1"/>
    <col min="15" max="15" width="11.42578125" style="65"/>
    <col min="16" max="16" width="4.7109375" style="65" customWidth="1"/>
    <col min="17" max="17" width="5" style="65" customWidth="1"/>
    <col min="18" max="18" width="2.28515625" style="65" customWidth="1"/>
    <col min="19" max="19" width="26" style="65" customWidth="1"/>
    <col min="20" max="20" width="8" style="65" customWidth="1"/>
    <col min="21" max="21" width="1" style="65" customWidth="1"/>
    <col min="22" max="22" width="6.7109375" style="65" customWidth="1"/>
    <col min="23" max="23" width="1" style="65" customWidth="1"/>
    <col min="24" max="24" width="6.7109375" style="65" customWidth="1"/>
    <col min="25" max="25" width="1" style="65" customWidth="1"/>
    <col min="26" max="26" width="6.7109375" style="65" customWidth="1"/>
    <col min="27" max="27" width="1" style="65" customWidth="1"/>
    <col min="28" max="28" width="6.7109375" style="65" customWidth="1"/>
    <col min="29" max="29" width="1" style="65" customWidth="1"/>
    <col min="30" max="30" width="6.7109375" style="65" customWidth="1"/>
    <col min="31" max="31" width="1" style="65" customWidth="1"/>
    <col min="32" max="33" width="6.7109375" style="65" customWidth="1"/>
    <col min="34" max="256" width="11.42578125" style="65"/>
    <col min="257" max="259" width="0" style="65" hidden="1" customWidth="1"/>
    <col min="260" max="260" width="2.140625" style="65" customWidth="1"/>
    <col min="261" max="261" width="8" style="65" customWidth="1"/>
    <col min="262" max="262" width="1.5703125" style="65" customWidth="1"/>
    <col min="263" max="263" width="60.42578125" style="65" customWidth="1"/>
    <col min="264" max="265" width="4.85546875" style="65" bestFit="1" customWidth="1"/>
    <col min="266" max="266" width="6.7109375" style="65" bestFit="1" customWidth="1"/>
    <col min="267" max="267" width="0.42578125" style="65" customWidth="1"/>
    <col min="268" max="268" width="6.5703125" style="65" bestFit="1" customWidth="1"/>
    <col min="269" max="269" width="4.85546875" style="65" customWidth="1"/>
    <col min="270" max="270" width="1.42578125" style="65" customWidth="1"/>
    <col min="271" max="271" width="11.42578125" style="65"/>
    <col min="272" max="272" width="4.7109375" style="65" customWidth="1"/>
    <col min="273" max="273" width="5" style="65" customWidth="1"/>
    <col min="274" max="274" width="2.28515625" style="65" customWidth="1"/>
    <col min="275" max="275" width="26" style="65" customWidth="1"/>
    <col min="276" max="276" width="8" style="65" customWidth="1"/>
    <col min="277" max="277" width="1" style="65" customWidth="1"/>
    <col min="278" max="278" width="6.7109375" style="65" customWidth="1"/>
    <col min="279" max="279" width="1" style="65" customWidth="1"/>
    <col min="280" max="280" width="6.7109375" style="65" customWidth="1"/>
    <col min="281" max="281" width="1" style="65" customWidth="1"/>
    <col min="282" max="282" width="6.7109375" style="65" customWidth="1"/>
    <col min="283" max="283" width="1" style="65" customWidth="1"/>
    <col min="284" max="284" width="6.7109375" style="65" customWidth="1"/>
    <col min="285" max="285" width="1" style="65" customWidth="1"/>
    <col min="286" max="286" width="6.7109375" style="65" customWidth="1"/>
    <col min="287" max="287" width="1" style="65" customWidth="1"/>
    <col min="288" max="289" width="6.7109375" style="65" customWidth="1"/>
    <col min="290" max="512" width="11.42578125" style="65"/>
    <col min="513" max="515" width="0" style="65" hidden="1" customWidth="1"/>
    <col min="516" max="516" width="2.140625" style="65" customWidth="1"/>
    <col min="517" max="517" width="8" style="65" customWidth="1"/>
    <col min="518" max="518" width="1.5703125" style="65" customWidth="1"/>
    <col min="519" max="519" width="60.42578125" style="65" customWidth="1"/>
    <col min="520" max="521" width="4.85546875" style="65" bestFit="1" customWidth="1"/>
    <col min="522" max="522" width="6.7109375" style="65" bestFit="1" customWidth="1"/>
    <col min="523" max="523" width="0.42578125" style="65" customWidth="1"/>
    <col min="524" max="524" width="6.5703125" style="65" bestFit="1" customWidth="1"/>
    <col min="525" max="525" width="4.85546875" style="65" customWidth="1"/>
    <col min="526" max="526" width="1.42578125" style="65" customWidth="1"/>
    <col min="527" max="527" width="11.42578125" style="65"/>
    <col min="528" max="528" width="4.7109375" style="65" customWidth="1"/>
    <col min="529" max="529" width="5" style="65" customWidth="1"/>
    <col min="530" max="530" width="2.28515625" style="65" customWidth="1"/>
    <col min="531" max="531" width="26" style="65" customWidth="1"/>
    <col min="532" max="532" width="8" style="65" customWidth="1"/>
    <col min="533" max="533" width="1" style="65" customWidth="1"/>
    <col min="534" max="534" width="6.7109375" style="65" customWidth="1"/>
    <col min="535" max="535" width="1" style="65" customWidth="1"/>
    <col min="536" max="536" width="6.7109375" style="65" customWidth="1"/>
    <col min="537" max="537" width="1" style="65" customWidth="1"/>
    <col min="538" max="538" width="6.7109375" style="65" customWidth="1"/>
    <col min="539" max="539" width="1" style="65" customWidth="1"/>
    <col min="540" max="540" width="6.7109375" style="65" customWidth="1"/>
    <col min="541" max="541" width="1" style="65" customWidth="1"/>
    <col min="542" max="542" width="6.7109375" style="65" customWidth="1"/>
    <col min="543" max="543" width="1" style="65" customWidth="1"/>
    <col min="544" max="545" width="6.7109375" style="65" customWidth="1"/>
    <col min="546" max="768" width="11.42578125" style="65"/>
    <col min="769" max="771" width="0" style="65" hidden="1" customWidth="1"/>
    <col min="772" max="772" width="2.140625" style="65" customWidth="1"/>
    <col min="773" max="773" width="8" style="65" customWidth="1"/>
    <col min="774" max="774" width="1.5703125" style="65" customWidth="1"/>
    <col min="775" max="775" width="60.42578125" style="65" customWidth="1"/>
    <col min="776" max="777" width="4.85546875" style="65" bestFit="1" customWidth="1"/>
    <col min="778" max="778" width="6.7109375" style="65" bestFit="1" customWidth="1"/>
    <col min="779" max="779" width="0.42578125" style="65" customWidth="1"/>
    <col min="780" max="780" width="6.5703125" style="65" bestFit="1" customWidth="1"/>
    <col min="781" max="781" width="4.85546875" style="65" customWidth="1"/>
    <col min="782" max="782" width="1.42578125" style="65" customWidth="1"/>
    <col min="783" max="783" width="11.42578125" style="65"/>
    <col min="784" max="784" width="4.7109375" style="65" customWidth="1"/>
    <col min="785" max="785" width="5" style="65" customWidth="1"/>
    <col min="786" max="786" width="2.28515625" style="65" customWidth="1"/>
    <col min="787" max="787" width="26" style="65" customWidth="1"/>
    <col min="788" max="788" width="8" style="65" customWidth="1"/>
    <col min="789" max="789" width="1" style="65" customWidth="1"/>
    <col min="790" max="790" width="6.7109375" style="65" customWidth="1"/>
    <col min="791" max="791" width="1" style="65" customWidth="1"/>
    <col min="792" max="792" width="6.7109375" style="65" customWidth="1"/>
    <col min="793" max="793" width="1" style="65" customWidth="1"/>
    <col min="794" max="794" width="6.7109375" style="65" customWidth="1"/>
    <col min="795" max="795" width="1" style="65" customWidth="1"/>
    <col min="796" max="796" width="6.7109375" style="65" customWidth="1"/>
    <col min="797" max="797" width="1" style="65" customWidth="1"/>
    <col min="798" max="798" width="6.7109375" style="65" customWidth="1"/>
    <col min="799" max="799" width="1" style="65" customWidth="1"/>
    <col min="800" max="801" width="6.7109375" style="65" customWidth="1"/>
    <col min="802" max="1024" width="11.42578125" style="65"/>
    <col min="1025" max="1027" width="0" style="65" hidden="1" customWidth="1"/>
    <col min="1028" max="1028" width="2.140625" style="65" customWidth="1"/>
    <col min="1029" max="1029" width="8" style="65" customWidth="1"/>
    <col min="1030" max="1030" width="1.5703125" style="65" customWidth="1"/>
    <col min="1031" max="1031" width="60.42578125" style="65" customWidth="1"/>
    <col min="1032" max="1033" width="4.85546875" style="65" bestFit="1" customWidth="1"/>
    <col min="1034" max="1034" width="6.7109375" style="65" bestFit="1" customWidth="1"/>
    <col min="1035" max="1035" width="0.42578125" style="65" customWidth="1"/>
    <col min="1036" max="1036" width="6.5703125" style="65" bestFit="1" customWidth="1"/>
    <col min="1037" max="1037" width="4.85546875" style="65" customWidth="1"/>
    <col min="1038" max="1038" width="1.42578125" style="65" customWidth="1"/>
    <col min="1039" max="1039" width="11.42578125" style="65"/>
    <col min="1040" max="1040" width="4.7109375" style="65" customWidth="1"/>
    <col min="1041" max="1041" width="5" style="65" customWidth="1"/>
    <col min="1042" max="1042" width="2.28515625" style="65" customWidth="1"/>
    <col min="1043" max="1043" width="26" style="65" customWidth="1"/>
    <col min="1044" max="1044" width="8" style="65" customWidth="1"/>
    <col min="1045" max="1045" width="1" style="65" customWidth="1"/>
    <col min="1046" max="1046" width="6.7109375" style="65" customWidth="1"/>
    <col min="1047" max="1047" width="1" style="65" customWidth="1"/>
    <col min="1048" max="1048" width="6.7109375" style="65" customWidth="1"/>
    <col min="1049" max="1049" width="1" style="65" customWidth="1"/>
    <col min="1050" max="1050" width="6.7109375" style="65" customWidth="1"/>
    <col min="1051" max="1051" width="1" style="65" customWidth="1"/>
    <col min="1052" max="1052" width="6.7109375" style="65" customWidth="1"/>
    <col min="1053" max="1053" width="1" style="65" customWidth="1"/>
    <col min="1054" max="1054" width="6.7109375" style="65" customWidth="1"/>
    <col min="1055" max="1055" width="1" style="65" customWidth="1"/>
    <col min="1056" max="1057" width="6.7109375" style="65" customWidth="1"/>
    <col min="1058" max="1280" width="11.42578125" style="65"/>
    <col min="1281" max="1283" width="0" style="65" hidden="1" customWidth="1"/>
    <col min="1284" max="1284" width="2.140625" style="65" customWidth="1"/>
    <col min="1285" max="1285" width="8" style="65" customWidth="1"/>
    <col min="1286" max="1286" width="1.5703125" style="65" customWidth="1"/>
    <col min="1287" max="1287" width="60.42578125" style="65" customWidth="1"/>
    <col min="1288" max="1289" width="4.85546875" style="65" bestFit="1" customWidth="1"/>
    <col min="1290" max="1290" width="6.7109375" style="65" bestFit="1" customWidth="1"/>
    <col min="1291" max="1291" width="0.42578125" style="65" customWidth="1"/>
    <col min="1292" max="1292" width="6.5703125" style="65" bestFit="1" customWidth="1"/>
    <col min="1293" max="1293" width="4.85546875" style="65" customWidth="1"/>
    <col min="1294" max="1294" width="1.42578125" style="65" customWidth="1"/>
    <col min="1295" max="1295" width="11.42578125" style="65"/>
    <col min="1296" max="1296" width="4.7109375" style="65" customWidth="1"/>
    <col min="1297" max="1297" width="5" style="65" customWidth="1"/>
    <col min="1298" max="1298" width="2.28515625" style="65" customWidth="1"/>
    <col min="1299" max="1299" width="26" style="65" customWidth="1"/>
    <col min="1300" max="1300" width="8" style="65" customWidth="1"/>
    <col min="1301" max="1301" width="1" style="65" customWidth="1"/>
    <col min="1302" max="1302" width="6.7109375" style="65" customWidth="1"/>
    <col min="1303" max="1303" width="1" style="65" customWidth="1"/>
    <col min="1304" max="1304" width="6.7109375" style="65" customWidth="1"/>
    <col min="1305" max="1305" width="1" style="65" customWidth="1"/>
    <col min="1306" max="1306" width="6.7109375" style="65" customWidth="1"/>
    <col min="1307" max="1307" width="1" style="65" customWidth="1"/>
    <col min="1308" max="1308" width="6.7109375" style="65" customWidth="1"/>
    <col min="1309" max="1309" width="1" style="65" customWidth="1"/>
    <col min="1310" max="1310" width="6.7109375" style="65" customWidth="1"/>
    <col min="1311" max="1311" width="1" style="65" customWidth="1"/>
    <col min="1312" max="1313" width="6.7109375" style="65" customWidth="1"/>
    <col min="1314" max="1536" width="11.42578125" style="65"/>
    <col min="1537" max="1539" width="0" style="65" hidden="1" customWidth="1"/>
    <col min="1540" max="1540" width="2.140625" style="65" customWidth="1"/>
    <col min="1541" max="1541" width="8" style="65" customWidth="1"/>
    <col min="1542" max="1542" width="1.5703125" style="65" customWidth="1"/>
    <col min="1543" max="1543" width="60.42578125" style="65" customWidth="1"/>
    <col min="1544" max="1545" width="4.85546875" style="65" bestFit="1" customWidth="1"/>
    <col min="1546" max="1546" width="6.7109375" style="65" bestFit="1" customWidth="1"/>
    <col min="1547" max="1547" width="0.42578125" style="65" customWidth="1"/>
    <col min="1548" max="1548" width="6.5703125" style="65" bestFit="1" customWidth="1"/>
    <col min="1549" max="1549" width="4.85546875" style="65" customWidth="1"/>
    <col min="1550" max="1550" width="1.42578125" style="65" customWidth="1"/>
    <col min="1551" max="1551" width="11.42578125" style="65"/>
    <col min="1552" max="1552" width="4.7109375" style="65" customWidth="1"/>
    <col min="1553" max="1553" width="5" style="65" customWidth="1"/>
    <col min="1554" max="1554" width="2.28515625" style="65" customWidth="1"/>
    <col min="1555" max="1555" width="26" style="65" customWidth="1"/>
    <col min="1556" max="1556" width="8" style="65" customWidth="1"/>
    <col min="1557" max="1557" width="1" style="65" customWidth="1"/>
    <col min="1558" max="1558" width="6.7109375" style="65" customWidth="1"/>
    <col min="1559" max="1559" width="1" style="65" customWidth="1"/>
    <col min="1560" max="1560" width="6.7109375" style="65" customWidth="1"/>
    <col min="1561" max="1561" width="1" style="65" customWidth="1"/>
    <col min="1562" max="1562" width="6.7109375" style="65" customWidth="1"/>
    <col min="1563" max="1563" width="1" style="65" customWidth="1"/>
    <col min="1564" max="1564" width="6.7109375" style="65" customWidth="1"/>
    <col min="1565" max="1565" width="1" style="65" customWidth="1"/>
    <col min="1566" max="1566" width="6.7109375" style="65" customWidth="1"/>
    <col min="1567" max="1567" width="1" style="65" customWidth="1"/>
    <col min="1568" max="1569" width="6.7109375" style="65" customWidth="1"/>
    <col min="1570" max="1792" width="11.42578125" style="65"/>
    <col min="1793" max="1795" width="0" style="65" hidden="1" customWidth="1"/>
    <col min="1796" max="1796" width="2.140625" style="65" customWidth="1"/>
    <col min="1797" max="1797" width="8" style="65" customWidth="1"/>
    <col min="1798" max="1798" width="1.5703125" style="65" customWidth="1"/>
    <col min="1799" max="1799" width="60.42578125" style="65" customWidth="1"/>
    <col min="1800" max="1801" width="4.85546875" style="65" bestFit="1" customWidth="1"/>
    <col min="1802" max="1802" width="6.7109375" style="65" bestFit="1" customWidth="1"/>
    <col min="1803" max="1803" width="0.42578125" style="65" customWidth="1"/>
    <col min="1804" max="1804" width="6.5703125" style="65" bestFit="1" customWidth="1"/>
    <col min="1805" max="1805" width="4.85546875" style="65" customWidth="1"/>
    <col min="1806" max="1806" width="1.42578125" style="65" customWidth="1"/>
    <col min="1807" max="1807" width="11.42578125" style="65"/>
    <col min="1808" max="1808" width="4.7109375" style="65" customWidth="1"/>
    <col min="1809" max="1809" width="5" style="65" customWidth="1"/>
    <col min="1810" max="1810" width="2.28515625" style="65" customWidth="1"/>
    <col min="1811" max="1811" width="26" style="65" customWidth="1"/>
    <col min="1812" max="1812" width="8" style="65" customWidth="1"/>
    <col min="1813" max="1813" width="1" style="65" customWidth="1"/>
    <col min="1814" max="1814" width="6.7109375" style="65" customWidth="1"/>
    <col min="1815" max="1815" width="1" style="65" customWidth="1"/>
    <col min="1816" max="1816" width="6.7109375" style="65" customWidth="1"/>
    <col min="1817" max="1817" width="1" style="65" customWidth="1"/>
    <col min="1818" max="1818" width="6.7109375" style="65" customWidth="1"/>
    <col min="1819" max="1819" width="1" style="65" customWidth="1"/>
    <col min="1820" max="1820" width="6.7109375" style="65" customWidth="1"/>
    <col min="1821" max="1821" width="1" style="65" customWidth="1"/>
    <col min="1822" max="1822" width="6.7109375" style="65" customWidth="1"/>
    <col min="1823" max="1823" width="1" style="65" customWidth="1"/>
    <col min="1824" max="1825" width="6.7109375" style="65" customWidth="1"/>
    <col min="1826" max="2048" width="11.42578125" style="65"/>
    <col min="2049" max="2051" width="0" style="65" hidden="1" customWidth="1"/>
    <col min="2052" max="2052" width="2.140625" style="65" customWidth="1"/>
    <col min="2053" max="2053" width="8" style="65" customWidth="1"/>
    <col min="2054" max="2054" width="1.5703125" style="65" customWidth="1"/>
    <col min="2055" max="2055" width="60.42578125" style="65" customWidth="1"/>
    <col min="2056" max="2057" width="4.85546875" style="65" bestFit="1" customWidth="1"/>
    <col min="2058" max="2058" width="6.7109375" style="65" bestFit="1" customWidth="1"/>
    <col min="2059" max="2059" width="0.42578125" style="65" customWidth="1"/>
    <col min="2060" max="2060" width="6.5703125" style="65" bestFit="1" customWidth="1"/>
    <col min="2061" max="2061" width="4.85546875" style="65" customWidth="1"/>
    <col min="2062" max="2062" width="1.42578125" style="65" customWidth="1"/>
    <col min="2063" max="2063" width="11.42578125" style="65"/>
    <col min="2064" max="2064" width="4.7109375" style="65" customWidth="1"/>
    <col min="2065" max="2065" width="5" style="65" customWidth="1"/>
    <col min="2066" max="2066" width="2.28515625" style="65" customWidth="1"/>
    <col min="2067" max="2067" width="26" style="65" customWidth="1"/>
    <col min="2068" max="2068" width="8" style="65" customWidth="1"/>
    <col min="2069" max="2069" width="1" style="65" customWidth="1"/>
    <col min="2070" max="2070" width="6.7109375" style="65" customWidth="1"/>
    <col min="2071" max="2071" width="1" style="65" customWidth="1"/>
    <col min="2072" max="2072" width="6.7109375" style="65" customWidth="1"/>
    <col min="2073" max="2073" width="1" style="65" customWidth="1"/>
    <col min="2074" max="2074" width="6.7109375" style="65" customWidth="1"/>
    <col min="2075" max="2075" width="1" style="65" customWidth="1"/>
    <col min="2076" max="2076" width="6.7109375" style="65" customWidth="1"/>
    <col min="2077" max="2077" width="1" style="65" customWidth="1"/>
    <col min="2078" max="2078" width="6.7109375" style="65" customWidth="1"/>
    <col min="2079" max="2079" width="1" style="65" customWidth="1"/>
    <col min="2080" max="2081" width="6.7109375" style="65" customWidth="1"/>
    <col min="2082" max="2304" width="11.42578125" style="65"/>
    <col min="2305" max="2307" width="0" style="65" hidden="1" customWidth="1"/>
    <col min="2308" max="2308" width="2.140625" style="65" customWidth="1"/>
    <col min="2309" max="2309" width="8" style="65" customWidth="1"/>
    <col min="2310" max="2310" width="1.5703125" style="65" customWidth="1"/>
    <col min="2311" max="2311" width="60.42578125" style="65" customWidth="1"/>
    <col min="2312" max="2313" width="4.85546875" style="65" bestFit="1" customWidth="1"/>
    <col min="2314" max="2314" width="6.7109375" style="65" bestFit="1" customWidth="1"/>
    <col min="2315" max="2315" width="0.42578125" style="65" customWidth="1"/>
    <col min="2316" max="2316" width="6.5703125" style="65" bestFit="1" customWidth="1"/>
    <col min="2317" max="2317" width="4.85546875" style="65" customWidth="1"/>
    <col min="2318" max="2318" width="1.42578125" style="65" customWidth="1"/>
    <col min="2319" max="2319" width="11.42578125" style="65"/>
    <col min="2320" max="2320" width="4.7109375" style="65" customWidth="1"/>
    <col min="2321" max="2321" width="5" style="65" customWidth="1"/>
    <col min="2322" max="2322" width="2.28515625" style="65" customWidth="1"/>
    <col min="2323" max="2323" width="26" style="65" customWidth="1"/>
    <col min="2324" max="2324" width="8" style="65" customWidth="1"/>
    <col min="2325" max="2325" width="1" style="65" customWidth="1"/>
    <col min="2326" max="2326" width="6.7109375" style="65" customWidth="1"/>
    <col min="2327" max="2327" width="1" style="65" customWidth="1"/>
    <col min="2328" max="2328" width="6.7109375" style="65" customWidth="1"/>
    <col min="2329" max="2329" width="1" style="65" customWidth="1"/>
    <col min="2330" max="2330" width="6.7109375" style="65" customWidth="1"/>
    <col min="2331" max="2331" width="1" style="65" customWidth="1"/>
    <col min="2332" max="2332" width="6.7109375" style="65" customWidth="1"/>
    <col min="2333" max="2333" width="1" style="65" customWidth="1"/>
    <col min="2334" max="2334" width="6.7109375" style="65" customWidth="1"/>
    <col min="2335" max="2335" width="1" style="65" customWidth="1"/>
    <col min="2336" max="2337" width="6.7109375" style="65" customWidth="1"/>
    <col min="2338" max="2560" width="11.42578125" style="65"/>
    <col min="2561" max="2563" width="0" style="65" hidden="1" customWidth="1"/>
    <col min="2564" max="2564" width="2.140625" style="65" customWidth="1"/>
    <col min="2565" max="2565" width="8" style="65" customWidth="1"/>
    <col min="2566" max="2566" width="1.5703125" style="65" customWidth="1"/>
    <col min="2567" max="2567" width="60.42578125" style="65" customWidth="1"/>
    <col min="2568" max="2569" width="4.85546875" style="65" bestFit="1" customWidth="1"/>
    <col min="2570" max="2570" width="6.7109375" style="65" bestFit="1" customWidth="1"/>
    <col min="2571" max="2571" width="0.42578125" style="65" customWidth="1"/>
    <col min="2572" max="2572" width="6.5703125" style="65" bestFit="1" customWidth="1"/>
    <col min="2573" max="2573" width="4.85546875" style="65" customWidth="1"/>
    <col min="2574" max="2574" width="1.42578125" style="65" customWidth="1"/>
    <col min="2575" max="2575" width="11.42578125" style="65"/>
    <col min="2576" max="2576" width="4.7109375" style="65" customWidth="1"/>
    <col min="2577" max="2577" width="5" style="65" customWidth="1"/>
    <col min="2578" max="2578" width="2.28515625" style="65" customWidth="1"/>
    <col min="2579" max="2579" width="26" style="65" customWidth="1"/>
    <col min="2580" max="2580" width="8" style="65" customWidth="1"/>
    <col min="2581" max="2581" width="1" style="65" customWidth="1"/>
    <col min="2582" max="2582" width="6.7109375" style="65" customWidth="1"/>
    <col min="2583" max="2583" width="1" style="65" customWidth="1"/>
    <col min="2584" max="2584" width="6.7109375" style="65" customWidth="1"/>
    <col min="2585" max="2585" width="1" style="65" customWidth="1"/>
    <col min="2586" max="2586" width="6.7109375" style="65" customWidth="1"/>
    <col min="2587" max="2587" width="1" style="65" customWidth="1"/>
    <col min="2588" max="2588" width="6.7109375" style="65" customWidth="1"/>
    <col min="2589" max="2589" width="1" style="65" customWidth="1"/>
    <col min="2590" max="2590" width="6.7109375" style="65" customWidth="1"/>
    <col min="2591" max="2591" width="1" style="65" customWidth="1"/>
    <col min="2592" max="2593" width="6.7109375" style="65" customWidth="1"/>
    <col min="2594" max="2816" width="11.42578125" style="65"/>
    <col min="2817" max="2819" width="0" style="65" hidden="1" customWidth="1"/>
    <col min="2820" max="2820" width="2.140625" style="65" customWidth="1"/>
    <col min="2821" max="2821" width="8" style="65" customWidth="1"/>
    <col min="2822" max="2822" width="1.5703125" style="65" customWidth="1"/>
    <col min="2823" max="2823" width="60.42578125" style="65" customWidth="1"/>
    <col min="2824" max="2825" width="4.85546875" style="65" bestFit="1" customWidth="1"/>
    <col min="2826" max="2826" width="6.7109375" style="65" bestFit="1" customWidth="1"/>
    <col min="2827" max="2827" width="0.42578125" style="65" customWidth="1"/>
    <col min="2828" max="2828" width="6.5703125" style="65" bestFit="1" customWidth="1"/>
    <col min="2829" max="2829" width="4.85546875" style="65" customWidth="1"/>
    <col min="2830" max="2830" width="1.42578125" style="65" customWidth="1"/>
    <col min="2831" max="2831" width="11.42578125" style="65"/>
    <col min="2832" max="2832" width="4.7109375" style="65" customWidth="1"/>
    <col min="2833" max="2833" width="5" style="65" customWidth="1"/>
    <col min="2834" max="2834" width="2.28515625" style="65" customWidth="1"/>
    <col min="2835" max="2835" width="26" style="65" customWidth="1"/>
    <col min="2836" max="2836" width="8" style="65" customWidth="1"/>
    <col min="2837" max="2837" width="1" style="65" customWidth="1"/>
    <col min="2838" max="2838" width="6.7109375" style="65" customWidth="1"/>
    <col min="2839" max="2839" width="1" style="65" customWidth="1"/>
    <col min="2840" max="2840" width="6.7109375" style="65" customWidth="1"/>
    <col min="2841" max="2841" width="1" style="65" customWidth="1"/>
    <col min="2842" max="2842" width="6.7109375" style="65" customWidth="1"/>
    <col min="2843" max="2843" width="1" style="65" customWidth="1"/>
    <col min="2844" max="2844" width="6.7109375" style="65" customWidth="1"/>
    <col min="2845" max="2845" width="1" style="65" customWidth="1"/>
    <col min="2846" max="2846" width="6.7109375" style="65" customWidth="1"/>
    <col min="2847" max="2847" width="1" style="65" customWidth="1"/>
    <col min="2848" max="2849" width="6.7109375" style="65" customWidth="1"/>
    <col min="2850" max="3072" width="11.42578125" style="65"/>
    <col min="3073" max="3075" width="0" style="65" hidden="1" customWidth="1"/>
    <col min="3076" max="3076" width="2.140625" style="65" customWidth="1"/>
    <col min="3077" max="3077" width="8" style="65" customWidth="1"/>
    <col min="3078" max="3078" width="1.5703125" style="65" customWidth="1"/>
    <col min="3079" max="3079" width="60.42578125" style="65" customWidth="1"/>
    <col min="3080" max="3081" width="4.85546875" style="65" bestFit="1" customWidth="1"/>
    <col min="3082" max="3082" width="6.7109375" style="65" bestFit="1" customWidth="1"/>
    <col min="3083" max="3083" width="0.42578125" style="65" customWidth="1"/>
    <col min="3084" max="3084" width="6.5703125" style="65" bestFit="1" customWidth="1"/>
    <col min="3085" max="3085" width="4.85546875" style="65" customWidth="1"/>
    <col min="3086" max="3086" width="1.42578125" style="65" customWidth="1"/>
    <col min="3087" max="3087" width="11.42578125" style="65"/>
    <col min="3088" max="3088" width="4.7109375" style="65" customWidth="1"/>
    <col min="3089" max="3089" width="5" style="65" customWidth="1"/>
    <col min="3090" max="3090" width="2.28515625" style="65" customWidth="1"/>
    <col min="3091" max="3091" width="26" style="65" customWidth="1"/>
    <col min="3092" max="3092" width="8" style="65" customWidth="1"/>
    <col min="3093" max="3093" width="1" style="65" customWidth="1"/>
    <col min="3094" max="3094" width="6.7109375" style="65" customWidth="1"/>
    <col min="3095" max="3095" width="1" style="65" customWidth="1"/>
    <col min="3096" max="3096" width="6.7109375" style="65" customWidth="1"/>
    <col min="3097" max="3097" width="1" style="65" customWidth="1"/>
    <col min="3098" max="3098" width="6.7109375" style="65" customWidth="1"/>
    <col min="3099" max="3099" width="1" style="65" customWidth="1"/>
    <col min="3100" max="3100" width="6.7109375" style="65" customWidth="1"/>
    <col min="3101" max="3101" width="1" style="65" customWidth="1"/>
    <col min="3102" max="3102" width="6.7109375" style="65" customWidth="1"/>
    <col min="3103" max="3103" width="1" style="65" customWidth="1"/>
    <col min="3104" max="3105" width="6.7109375" style="65" customWidth="1"/>
    <col min="3106" max="3328" width="11.42578125" style="65"/>
    <col min="3329" max="3331" width="0" style="65" hidden="1" customWidth="1"/>
    <col min="3332" max="3332" width="2.140625" style="65" customWidth="1"/>
    <col min="3333" max="3333" width="8" style="65" customWidth="1"/>
    <col min="3334" max="3334" width="1.5703125" style="65" customWidth="1"/>
    <col min="3335" max="3335" width="60.42578125" style="65" customWidth="1"/>
    <col min="3336" max="3337" width="4.85546875" style="65" bestFit="1" customWidth="1"/>
    <col min="3338" max="3338" width="6.7109375" style="65" bestFit="1" customWidth="1"/>
    <col min="3339" max="3339" width="0.42578125" style="65" customWidth="1"/>
    <col min="3340" max="3340" width="6.5703125" style="65" bestFit="1" customWidth="1"/>
    <col min="3341" max="3341" width="4.85546875" style="65" customWidth="1"/>
    <col min="3342" max="3342" width="1.42578125" style="65" customWidth="1"/>
    <col min="3343" max="3343" width="11.42578125" style="65"/>
    <col min="3344" max="3344" width="4.7109375" style="65" customWidth="1"/>
    <col min="3345" max="3345" width="5" style="65" customWidth="1"/>
    <col min="3346" max="3346" width="2.28515625" style="65" customWidth="1"/>
    <col min="3347" max="3347" width="26" style="65" customWidth="1"/>
    <col min="3348" max="3348" width="8" style="65" customWidth="1"/>
    <col min="3349" max="3349" width="1" style="65" customWidth="1"/>
    <col min="3350" max="3350" width="6.7109375" style="65" customWidth="1"/>
    <col min="3351" max="3351" width="1" style="65" customWidth="1"/>
    <col min="3352" max="3352" width="6.7109375" style="65" customWidth="1"/>
    <col min="3353" max="3353" width="1" style="65" customWidth="1"/>
    <col min="3354" max="3354" width="6.7109375" style="65" customWidth="1"/>
    <col min="3355" max="3355" width="1" style="65" customWidth="1"/>
    <col min="3356" max="3356" width="6.7109375" style="65" customWidth="1"/>
    <col min="3357" max="3357" width="1" style="65" customWidth="1"/>
    <col min="3358" max="3358" width="6.7109375" style="65" customWidth="1"/>
    <col min="3359" max="3359" width="1" style="65" customWidth="1"/>
    <col min="3360" max="3361" width="6.7109375" style="65" customWidth="1"/>
    <col min="3362" max="3584" width="11.42578125" style="65"/>
    <col min="3585" max="3587" width="0" style="65" hidden="1" customWidth="1"/>
    <col min="3588" max="3588" width="2.140625" style="65" customWidth="1"/>
    <col min="3589" max="3589" width="8" style="65" customWidth="1"/>
    <col min="3590" max="3590" width="1.5703125" style="65" customWidth="1"/>
    <col min="3591" max="3591" width="60.42578125" style="65" customWidth="1"/>
    <col min="3592" max="3593" width="4.85546875" style="65" bestFit="1" customWidth="1"/>
    <col min="3594" max="3594" width="6.7109375" style="65" bestFit="1" customWidth="1"/>
    <col min="3595" max="3595" width="0.42578125" style="65" customWidth="1"/>
    <col min="3596" max="3596" width="6.5703125" style="65" bestFit="1" customWidth="1"/>
    <col min="3597" max="3597" width="4.85546875" style="65" customWidth="1"/>
    <col min="3598" max="3598" width="1.42578125" style="65" customWidth="1"/>
    <col min="3599" max="3599" width="11.42578125" style="65"/>
    <col min="3600" max="3600" width="4.7109375" style="65" customWidth="1"/>
    <col min="3601" max="3601" width="5" style="65" customWidth="1"/>
    <col min="3602" max="3602" width="2.28515625" style="65" customWidth="1"/>
    <col min="3603" max="3603" width="26" style="65" customWidth="1"/>
    <col min="3604" max="3604" width="8" style="65" customWidth="1"/>
    <col min="3605" max="3605" width="1" style="65" customWidth="1"/>
    <col min="3606" max="3606" width="6.7109375" style="65" customWidth="1"/>
    <col min="3607" max="3607" width="1" style="65" customWidth="1"/>
    <col min="3608" max="3608" width="6.7109375" style="65" customWidth="1"/>
    <col min="3609" max="3609" width="1" style="65" customWidth="1"/>
    <col min="3610" max="3610" width="6.7109375" style="65" customWidth="1"/>
    <col min="3611" max="3611" width="1" style="65" customWidth="1"/>
    <col min="3612" max="3612" width="6.7109375" style="65" customWidth="1"/>
    <col min="3613" max="3613" width="1" style="65" customWidth="1"/>
    <col min="3614" max="3614" width="6.7109375" style="65" customWidth="1"/>
    <col min="3615" max="3615" width="1" style="65" customWidth="1"/>
    <col min="3616" max="3617" width="6.7109375" style="65" customWidth="1"/>
    <col min="3618" max="3840" width="11.42578125" style="65"/>
    <col min="3841" max="3843" width="0" style="65" hidden="1" customWidth="1"/>
    <col min="3844" max="3844" width="2.140625" style="65" customWidth="1"/>
    <col min="3845" max="3845" width="8" style="65" customWidth="1"/>
    <col min="3846" max="3846" width="1.5703125" style="65" customWidth="1"/>
    <col min="3847" max="3847" width="60.42578125" style="65" customWidth="1"/>
    <col min="3848" max="3849" width="4.85546875" style="65" bestFit="1" customWidth="1"/>
    <col min="3850" max="3850" width="6.7109375" style="65" bestFit="1" customWidth="1"/>
    <col min="3851" max="3851" width="0.42578125" style="65" customWidth="1"/>
    <col min="3852" max="3852" width="6.5703125" style="65" bestFit="1" customWidth="1"/>
    <col min="3853" max="3853" width="4.85546875" style="65" customWidth="1"/>
    <col min="3854" max="3854" width="1.42578125" style="65" customWidth="1"/>
    <col min="3855" max="3855" width="11.42578125" style="65"/>
    <col min="3856" max="3856" width="4.7109375" style="65" customWidth="1"/>
    <col min="3857" max="3857" width="5" style="65" customWidth="1"/>
    <col min="3858" max="3858" width="2.28515625" style="65" customWidth="1"/>
    <col min="3859" max="3859" width="26" style="65" customWidth="1"/>
    <col min="3860" max="3860" width="8" style="65" customWidth="1"/>
    <col min="3861" max="3861" width="1" style="65" customWidth="1"/>
    <col min="3862" max="3862" width="6.7109375" style="65" customWidth="1"/>
    <col min="3863" max="3863" width="1" style="65" customWidth="1"/>
    <col min="3864" max="3864" width="6.7109375" style="65" customWidth="1"/>
    <col min="3865" max="3865" width="1" style="65" customWidth="1"/>
    <col min="3866" max="3866" width="6.7109375" style="65" customWidth="1"/>
    <col min="3867" max="3867" width="1" style="65" customWidth="1"/>
    <col min="3868" max="3868" width="6.7109375" style="65" customWidth="1"/>
    <col min="3869" max="3869" width="1" style="65" customWidth="1"/>
    <col min="3870" max="3870" width="6.7109375" style="65" customWidth="1"/>
    <col min="3871" max="3871" width="1" style="65" customWidth="1"/>
    <col min="3872" max="3873" width="6.7109375" style="65" customWidth="1"/>
    <col min="3874" max="4096" width="11.42578125" style="65"/>
    <col min="4097" max="4099" width="0" style="65" hidden="1" customWidth="1"/>
    <col min="4100" max="4100" width="2.140625" style="65" customWidth="1"/>
    <col min="4101" max="4101" width="8" style="65" customWidth="1"/>
    <col min="4102" max="4102" width="1.5703125" style="65" customWidth="1"/>
    <col min="4103" max="4103" width="60.42578125" style="65" customWidth="1"/>
    <col min="4104" max="4105" width="4.85546875" style="65" bestFit="1" customWidth="1"/>
    <col min="4106" max="4106" width="6.7109375" style="65" bestFit="1" customWidth="1"/>
    <col min="4107" max="4107" width="0.42578125" style="65" customWidth="1"/>
    <col min="4108" max="4108" width="6.5703125" style="65" bestFit="1" customWidth="1"/>
    <col min="4109" max="4109" width="4.85546875" style="65" customWidth="1"/>
    <col min="4110" max="4110" width="1.42578125" style="65" customWidth="1"/>
    <col min="4111" max="4111" width="11.42578125" style="65"/>
    <col min="4112" max="4112" width="4.7109375" style="65" customWidth="1"/>
    <col min="4113" max="4113" width="5" style="65" customWidth="1"/>
    <col min="4114" max="4114" width="2.28515625" style="65" customWidth="1"/>
    <col min="4115" max="4115" width="26" style="65" customWidth="1"/>
    <col min="4116" max="4116" width="8" style="65" customWidth="1"/>
    <col min="4117" max="4117" width="1" style="65" customWidth="1"/>
    <col min="4118" max="4118" width="6.7109375" style="65" customWidth="1"/>
    <col min="4119" max="4119" width="1" style="65" customWidth="1"/>
    <col min="4120" max="4120" width="6.7109375" style="65" customWidth="1"/>
    <col min="4121" max="4121" width="1" style="65" customWidth="1"/>
    <col min="4122" max="4122" width="6.7109375" style="65" customWidth="1"/>
    <col min="4123" max="4123" width="1" style="65" customWidth="1"/>
    <col min="4124" max="4124" width="6.7109375" style="65" customWidth="1"/>
    <col min="4125" max="4125" width="1" style="65" customWidth="1"/>
    <col min="4126" max="4126" width="6.7109375" style="65" customWidth="1"/>
    <col min="4127" max="4127" width="1" style="65" customWidth="1"/>
    <col min="4128" max="4129" width="6.7109375" style="65" customWidth="1"/>
    <col min="4130" max="4352" width="11.42578125" style="65"/>
    <col min="4353" max="4355" width="0" style="65" hidden="1" customWidth="1"/>
    <col min="4356" max="4356" width="2.140625" style="65" customWidth="1"/>
    <col min="4357" max="4357" width="8" style="65" customWidth="1"/>
    <col min="4358" max="4358" width="1.5703125" style="65" customWidth="1"/>
    <col min="4359" max="4359" width="60.42578125" style="65" customWidth="1"/>
    <col min="4360" max="4361" width="4.85546875" style="65" bestFit="1" customWidth="1"/>
    <col min="4362" max="4362" width="6.7109375" style="65" bestFit="1" customWidth="1"/>
    <col min="4363" max="4363" width="0.42578125" style="65" customWidth="1"/>
    <col min="4364" max="4364" width="6.5703125" style="65" bestFit="1" customWidth="1"/>
    <col min="4365" max="4365" width="4.85546875" style="65" customWidth="1"/>
    <col min="4366" max="4366" width="1.42578125" style="65" customWidth="1"/>
    <col min="4367" max="4367" width="11.42578125" style="65"/>
    <col min="4368" max="4368" width="4.7109375" style="65" customWidth="1"/>
    <col min="4369" max="4369" width="5" style="65" customWidth="1"/>
    <col min="4370" max="4370" width="2.28515625" style="65" customWidth="1"/>
    <col min="4371" max="4371" width="26" style="65" customWidth="1"/>
    <col min="4372" max="4372" width="8" style="65" customWidth="1"/>
    <col min="4373" max="4373" width="1" style="65" customWidth="1"/>
    <col min="4374" max="4374" width="6.7109375" style="65" customWidth="1"/>
    <col min="4375" max="4375" width="1" style="65" customWidth="1"/>
    <col min="4376" max="4376" width="6.7109375" style="65" customWidth="1"/>
    <col min="4377" max="4377" width="1" style="65" customWidth="1"/>
    <col min="4378" max="4378" width="6.7109375" style="65" customWidth="1"/>
    <col min="4379" max="4379" width="1" style="65" customWidth="1"/>
    <col min="4380" max="4380" width="6.7109375" style="65" customWidth="1"/>
    <col min="4381" max="4381" width="1" style="65" customWidth="1"/>
    <col min="4382" max="4382" width="6.7109375" style="65" customWidth="1"/>
    <col min="4383" max="4383" width="1" style="65" customWidth="1"/>
    <col min="4384" max="4385" width="6.7109375" style="65" customWidth="1"/>
    <col min="4386" max="4608" width="11.42578125" style="65"/>
    <col min="4609" max="4611" width="0" style="65" hidden="1" customWidth="1"/>
    <col min="4612" max="4612" width="2.140625" style="65" customWidth="1"/>
    <col min="4613" max="4613" width="8" style="65" customWidth="1"/>
    <col min="4614" max="4614" width="1.5703125" style="65" customWidth="1"/>
    <col min="4615" max="4615" width="60.42578125" style="65" customWidth="1"/>
    <col min="4616" max="4617" width="4.85546875" style="65" bestFit="1" customWidth="1"/>
    <col min="4618" max="4618" width="6.7109375" style="65" bestFit="1" customWidth="1"/>
    <col min="4619" max="4619" width="0.42578125" style="65" customWidth="1"/>
    <col min="4620" max="4620" width="6.5703125" style="65" bestFit="1" customWidth="1"/>
    <col min="4621" max="4621" width="4.85546875" style="65" customWidth="1"/>
    <col min="4622" max="4622" width="1.42578125" style="65" customWidth="1"/>
    <col min="4623" max="4623" width="11.42578125" style="65"/>
    <col min="4624" max="4624" width="4.7109375" style="65" customWidth="1"/>
    <col min="4625" max="4625" width="5" style="65" customWidth="1"/>
    <col min="4626" max="4626" width="2.28515625" style="65" customWidth="1"/>
    <col min="4627" max="4627" width="26" style="65" customWidth="1"/>
    <col min="4628" max="4628" width="8" style="65" customWidth="1"/>
    <col min="4629" max="4629" width="1" style="65" customWidth="1"/>
    <col min="4630" max="4630" width="6.7109375" style="65" customWidth="1"/>
    <col min="4631" max="4631" width="1" style="65" customWidth="1"/>
    <col min="4632" max="4632" width="6.7109375" style="65" customWidth="1"/>
    <col min="4633" max="4633" width="1" style="65" customWidth="1"/>
    <col min="4634" max="4634" width="6.7109375" style="65" customWidth="1"/>
    <col min="4635" max="4635" width="1" style="65" customWidth="1"/>
    <col min="4636" max="4636" width="6.7109375" style="65" customWidth="1"/>
    <col min="4637" max="4637" width="1" style="65" customWidth="1"/>
    <col min="4638" max="4638" width="6.7109375" style="65" customWidth="1"/>
    <col min="4639" max="4639" width="1" style="65" customWidth="1"/>
    <col min="4640" max="4641" width="6.7109375" style="65" customWidth="1"/>
    <col min="4642" max="4864" width="11.42578125" style="65"/>
    <col min="4865" max="4867" width="0" style="65" hidden="1" customWidth="1"/>
    <col min="4868" max="4868" width="2.140625" style="65" customWidth="1"/>
    <col min="4869" max="4869" width="8" style="65" customWidth="1"/>
    <col min="4870" max="4870" width="1.5703125" style="65" customWidth="1"/>
    <col min="4871" max="4871" width="60.42578125" style="65" customWidth="1"/>
    <col min="4872" max="4873" width="4.85546875" style="65" bestFit="1" customWidth="1"/>
    <col min="4874" max="4874" width="6.7109375" style="65" bestFit="1" customWidth="1"/>
    <col min="4875" max="4875" width="0.42578125" style="65" customWidth="1"/>
    <col min="4876" max="4876" width="6.5703125" style="65" bestFit="1" customWidth="1"/>
    <col min="4877" max="4877" width="4.85546875" style="65" customWidth="1"/>
    <col min="4878" max="4878" width="1.42578125" style="65" customWidth="1"/>
    <col min="4879" max="4879" width="11.42578125" style="65"/>
    <col min="4880" max="4880" width="4.7109375" style="65" customWidth="1"/>
    <col min="4881" max="4881" width="5" style="65" customWidth="1"/>
    <col min="4882" max="4882" width="2.28515625" style="65" customWidth="1"/>
    <col min="4883" max="4883" width="26" style="65" customWidth="1"/>
    <col min="4884" max="4884" width="8" style="65" customWidth="1"/>
    <col min="4885" max="4885" width="1" style="65" customWidth="1"/>
    <col min="4886" max="4886" width="6.7109375" style="65" customWidth="1"/>
    <col min="4887" max="4887" width="1" style="65" customWidth="1"/>
    <col min="4888" max="4888" width="6.7109375" style="65" customWidth="1"/>
    <col min="4889" max="4889" width="1" style="65" customWidth="1"/>
    <col min="4890" max="4890" width="6.7109375" style="65" customWidth="1"/>
    <col min="4891" max="4891" width="1" style="65" customWidth="1"/>
    <col min="4892" max="4892" width="6.7109375" style="65" customWidth="1"/>
    <col min="4893" max="4893" width="1" style="65" customWidth="1"/>
    <col min="4894" max="4894" width="6.7109375" style="65" customWidth="1"/>
    <col min="4895" max="4895" width="1" style="65" customWidth="1"/>
    <col min="4896" max="4897" width="6.7109375" style="65" customWidth="1"/>
    <col min="4898" max="5120" width="11.42578125" style="65"/>
    <col min="5121" max="5123" width="0" style="65" hidden="1" customWidth="1"/>
    <col min="5124" max="5124" width="2.140625" style="65" customWidth="1"/>
    <col min="5125" max="5125" width="8" style="65" customWidth="1"/>
    <col min="5126" max="5126" width="1.5703125" style="65" customWidth="1"/>
    <col min="5127" max="5127" width="60.42578125" style="65" customWidth="1"/>
    <col min="5128" max="5129" width="4.85546875" style="65" bestFit="1" customWidth="1"/>
    <col min="5130" max="5130" width="6.7109375" style="65" bestFit="1" customWidth="1"/>
    <col min="5131" max="5131" width="0.42578125" style="65" customWidth="1"/>
    <col min="5132" max="5132" width="6.5703125" style="65" bestFit="1" customWidth="1"/>
    <col min="5133" max="5133" width="4.85546875" style="65" customWidth="1"/>
    <col min="5134" max="5134" width="1.42578125" style="65" customWidth="1"/>
    <col min="5135" max="5135" width="11.42578125" style="65"/>
    <col min="5136" max="5136" width="4.7109375" style="65" customWidth="1"/>
    <col min="5137" max="5137" width="5" style="65" customWidth="1"/>
    <col min="5138" max="5138" width="2.28515625" style="65" customWidth="1"/>
    <col min="5139" max="5139" width="26" style="65" customWidth="1"/>
    <col min="5140" max="5140" width="8" style="65" customWidth="1"/>
    <col min="5141" max="5141" width="1" style="65" customWidth="1"/>
    <col min="5142" max="5142" width="6.7109375" style="65" customWidth="1"/>
    <col min="5143" max="5143" width="1" style="65" customWidth="1"/>
    <col min="5144" max="5144" width="6.7109375" style="65" customWidth="1"/>
    <col min="5145" max="5145" width="1" style="65" customWidth="1"/>
    <col min="5146" max="5146" width="6.7109375" style="65" customWidth="1"/>
    <col min="5147" max="5147" width="1" style="65" customWidth="1"/>
    <col min="5148" max="5148" width="6.7109375" style="65" customWidth="1"/>
    <col min="5149" max="5149" width="1" style="65" customWidth="1"/>
    <col min="5150" max="5150" width="6.7109375" style="65" customWidth="1"/>
    <col min="5151" max="5151" width="1" style="65" customWidth="1"/>
    <col min="5152" max="5153" width="6.7109375" style="65" customWidth="1"/>
    <col min="5154" max="5376" width="11.42578125" style="65"/>
    <col min="5377" max="5379" width="0" style="65" hidden="1" customWidth="1"/>
    <col min="5380" max="5380" width="2.140625" style="65" customWidth="1"/>
    <col min="5381" max="5381" width="8" style="65" customWidth="1"/>
    <col min="5382" max="5382" width="1.5703125" style="65" customWidth="1"/>
    <col min="5383" max="5383" width="60.42578125" style="65" customWidth="1"/>
    <col min="5384" max="5385" width="4.85546875" style="65" bestFit="1" customWidth="1"/>
    <col min="5386" max="5386" width="6.7109375" style="65" bestFit="1" customWidth="1"/>
    <col min="5387" max="5387" width="0.42578125" style="65" customWidth="1"/>
    <col min="5388" max="5388" width="6.5703125" style="65" bestFit="1" customWidth="1"/>
    <col min="5389" max="5389" width="4.85546875" style="65" customWidth="1"/>
    <col min="5390" max="5390" width="1.42578125" style="65" customWidth="1"/>
    <col min="5391" max="5391" width="11.42578125" style="65"/>
    <col min="5392" max="5392" width="4.7109375" style="65" customWidth="1"/>
    <col min="5393" max="5393" width="5" style="65" customWidth="1"/>
    <col min="5394" max="5394" width="2.28515625" style="65" customWidth="1"/>
    <col min="5395" max="5395" width="26" style="65" customWidth="1"/>
    <col min="5396" max="5396" width="8" style="65" customWidth="1"/>
    <col min="5397" max="5397" width="1" style="65" customWidth="1"/>
    <col min="5398" max="5398" width="6.7109375" style="65" customWidth="1"/>
    <col min="5399" max="5399" width="1" style="65" customWidth="1"/>
    <col min="5400" max="5400" width="6.7109375" style="65" customWidth="1"/>
    <col min="5401" max="5401" width="1" style="65" customWidth="1"/>
    <col min="5402" max="5402" width="6.7109375" style="65" customWidth="1"/>
    <col min="5403" max="5403" width="1" style="65" customWidth="1"/>
    <col min="5404" max="5404" width="6.7109375" style="65" customWidth="1"/>
    <col min="5405" max="5405" width="1" style="65" customWidth="1"/>
    <col min="5406" max="5406" width="6.7109375" style="65" customWidth="1"/>
    <col min="5407" max="5407" width="1" style="65" customWidth="1"/>
    <col min="5408" max="5409" width="6.7109375" style="65" customWidth="1"/>
    <col min="5410" max="5632" width="11.42578125" style="65"/>
    <col min="5633" max="5635" width="0" style="65" hidden="1" customWidth="1"/>
    <col min="5636" max="5636" width="2.140625" style="65" customWidth="1"/>
    <col min="5637" max="5637" width="8" style="65" customWidth="1"/>
    <col min="5638" max="5638" width="1.5703125" style="65" customWidth="1"/>
    <col min="5639" max="5639" width="60.42578125" style="65" customWidth="1"/>
    <col min="5640" max="5641" width="4.85546875" style="65" bestFit="1" customWidth="1"/>
    <col min="5642" max="5642" width="6.7109375" style="65" bestFit="1" customWidth="1"/>
    <col min="5643" max="5643" width="0.42578125" style="65" customWidth="1"/>
    <col min="5644" max="5644" width="6.5703125" style="65" bestFit="1" customWidth="1"/>
    <col min="5645" max="5645" width="4.85546875" style="65" customWidth="1"/>
    <col min="5646" max="5646" width="1.42578125" style="65" customWidth="1"/>
    <col min="5647" max="5647" width="11.42578125" style="65"/>
    <col min="5648" max="5648" width="4.7109375" style="65" customWidth="1"/>
    <col min="5649" max="5649" width="5" style="65" customWidth="1"/>
    <col min="5650" max="5650" width="2.28515625" style="65" customWidth="1"/>
    <col min="5651" max="5651" width="26" style="65" customWidth="1"/>
    <col min="5652" max="5652" width="8" style="65" customWidth="1"/>
    <col min="5653" max="5653" width="1" style="65" customWidth="1"/>
    <col min="5654" max="5654" width="6.7109375" style="65" customWidth="1"/>
    <col min="5655" max="5655" width="1" style="65" customWidth="1"/>
    <col min="5656" max="5656" width="6.7109375" style="65" customWidth="1"/>
    <col min="5657" max="5657" width="1" style="65" customWidth="1"/>
    <col min="5658" max="5658" width="6.7109375" style="65" customWidth="1"/>
    <col min="5659" max="5659" width="1" style="65" customWidth="1"/>
    <col min="5660" max="5660" width="6.7109375" style="65" customWidth="1"/>
    <col min="5661" max="5661" width="1" style="65" customWidth="1"/>
    <col min="5662" max="5662" width="6.7109375" style="65" customWidth="1"/>
    <col min="5663" max="5663" width="1" style="65" customWidth="1"/>
    <col min="5664" max="5665" width="6.7109375" style="65" customWidth="1"/>
    <col min="5666" max="5888" width="11.42578125" style="65"/>
    <col min="5889" max="5891" width="0" style="65" hidden="1" customWidth="1"/>
    <col min="5892" max="5892" width="2.140625" style="65" customWidth="1"/>
    <col min="5893" max="5893" width="8" style="65" customWidth="1"/>
    <col min="5894" max="5894" width="1.5703125" style="65" customWidth="1"/>
    <col min="5895" max="5895" width="60.42578125" style="65" customWidth="1"/>
    <col min="5896" max="5897" width="4.85546875" style="65" bestFit="1" customWidth="1"/>
    <col min="5898" max="5898" width="6.7109375" style="65" bestFit="1" customWidth="1"/>
    <col min="5899" max="5899" width="0.42578125" style="65" customWidth="1"/>
    <col min="5900" max="5900" width="6.5703125" style="65" bestFit="1" customWidth="1"/>
    <col min="5901" max="5901" width="4.85546875" style="65" customWidth="1"/>
    <col min="5902" max="5902" width="1.42578125" style="65" customWidth="1"/>
    <col min="5903" max="5903" width="11.42578125" style="65"/>
    <col min="5904" max="5904" width="4.7109375" style="65" customWidth="1"/>
    <col min="5905" max="5905" width="5" style="65" customWidth="1"/>
    <col min="5906" max="5906" width="2.28515625" style="65" customWidth="1"/>
    <col min="5907" max="5907" width="26" style="65" customWidth="1"/>
    <col min="5908" max="5908" width="8" style="65" customWidth="1"/>
    <col min="5909" max="5909" width="1" style="65" customWidth="1"/>
    <col min="5910" max="5910" width="6.7109375" style="65" customWidth="1"/>
    <col min="5911" max="5911" width="1" style="65" customWidth="1"/>
    <col min="5912" max="5912" width="6.7109375" style="65" customWidth="1"/>
    <col min="5913" max="5913" width="1" style="65" customWidth="1"/>
    <col min="5914" max="5914" width="6.7109375" style="65" customWidth="1"/>
    <col min="5915" max="5915" width="1" style="65" customWidth="1"/>
    <col min="5916" max="5916" width="6.7109375" style="65" customWidth="1"/>
    <col min="5917" max="5917" width="1" style="65" customWidth="1"/>
    <col min="5918" max="5918" width="6.7109375" style="65" customWidth="1"/>
    <col min="5919" max="5919" width="1" style="65" customWidth="1"/>
    <col min="5920" max="5921" width="6.7109375" style="65" customWidth="1"/>
    <col min="5922" max="6144" width="11.42578125" style="65"/>
    <col min="6145" max="6147" width="0" style="65" hidden="1" customWidth="1"/>
    <col min="6148" max="6148" width="2.140625" style="65" customWidth="1"/>
    <col min="6149" max="6149" width="8" style="65" customWidth="1"/>
    <col min="6150" max="6150" width="1.5703125" style="65" customWidth="1"/>
    <col min="6151" max="6151" width="60.42578125" style="65" customWidth="1"/>
    <col min="6152" max="6153" width="4.85546875" style="65" bestFit="1" customWidth="1"/>
    <col min="6154" max="6154" width="6.7109375" style="65" bestFit="1" customWidth="1"/>
    <col min="6155" max="6155" width="0.42578125" style="65" customWidth="1"/>
    <col min="6156" max="6156" width="6.5703125" style="65" bestFit="1" customWidth="1"/>
    <col min="6157" max="6157" width="4.85546875" style="65" customWidth="1"/>
    <col min="6158" max="6158" width="1.42578125" style="65" customWidth="1"/>
    <col min="6159" max="6159" width="11.42578125" style="65"/>
    <col min="6160" max="6160" width="4.7109375" style="65" customWidth="1"/>
    <col min="6161" max="6161" width="5" style="65" customWidth="1"/>
    <col min="6162" max="6162" width="2.28515625" style="65" customWidth="1"/>
    <col min="6163" max="6163" width="26" style="65" customWidth="1"/>
    <col min="6164" max="6164" width="8" style="65" customWidth="1"/>
    <col min="6165" max="6165" width="1" style="65" customWidth="1"/>
    <col min="6166" max="6166" width="6.7109375" style="65" customWidth="1"/>
    <col min="6167" max="6167" width="1" style="65" customWidth="1"/>
    <col min="6168" max="6168" width="6.7109375" style="65" customWidth="1"/>
    <col min="6169" max="6169" width="1" style="65" customWidth="1"/>
    <col min="6170" max="6170" width="6.7109375" style="65" customWidth="1"/>
    <col min="6171" max="6171" width="1" style="65" customWidth="1"/>
    <col min="6172" max="6172" width="6.7109375" style="65" customWidth="1"/>
    <col min="6173" max="6173" width="1" style="65" customWidth="1"/>
    <col min="6174" max="6174" width="6.7109375" style="65" customWidth="1"/>
    <col min="6175" max="6175" width="1" style="65" customWidth="1"/>
    <col min="6176" max="6177" width="6.7109375" style="65" customWidth="1"/>
    <col min="6178" max="6400" width="11.42578125" style="65"/>
    <col min="6401" max="6403" width="0" style="65" hidden="1" customWidth="1"/>
    <col min="6404" max="6404" width="2.140625" style="65" customWidth="1"/>
    <col min="6405" max="6405" width="8" style="65" customWidth="1"/>
    <col min="6406" max="6406" width="1.5703125" style="65" customWidth="1"/>
    <col min="6407" max="6407" width="60.42578125" style="65" customWidth="1"/>
    <col min="6408" max="6409" width="4.85546875" style="65" bestFit="1" customWidth="1"/>
    <col min="6410" max="6410" width="6.7109375" style="65" bestFit="1" customWidth="1"/>
    <col min="6411" max="6411" width="0.42578125" style="65" customWidth="1"/>
    <col min="6412" max="6412" width="6.5703125" style="65" bestFit="1" customWidth="1"/>
    <col min="6413" max="6413" width="4.85546875" style="65" customWidth="1"/>
    <col min="6414" max="6414" width="1.42578125" style="65" customWidth="1"/>
    <col min="6415" max="6415" width="11.42578125" style="65"/>
    <col min="6416" max="6416" width="4.7109375" style="65" customWidth="1"/>
    <col min="6417" max="6417" width="5" style="65" customWidth="1"/>
    <col min="6418" max="6418" width="2.28515625" style="65" customWidth="1"/>
    <col min="6419" max="6419" width="26" style="65" customWidth="1"/>
    <col min="6420" max="6420" width="8" style="65" customWidth="1"/>
    <col min="6421" max="6421" width="1" style="65" customWidth="1"/>
    <col min="6422" max="6422" width="6.7109375" style="65" customWidth="1"/>
    <col min="6423" max="6423" width="1" style="65" customWidth="1"/>
    <col min="6424" max="6424" width="6.7109375" style="65" customWidth="1"/>
    <col min="6425" max="6425" width="1" style="65" customWidth="1"/>
    <col min="6426" max="6426" width="6.7109375" style="65" customWidth="1"/>
    <col min="6427" max="6427" width="1" style="65" customWidth="1"/>
    <col min="6428" max="6428" width="6.7109375" style="65" customWidth="1"/>
    <col min="6429" max="6429" width="1" style="65" customWidth="1"/>
    <col min="6430" max="6430" width="6.7109375" style="65" customWidth="1"/>
    <col min="6431" max="6431" width="1" style="65" customWidth="1"/>
    <col min="6432" max="6433" width="6.7109375" style="65" customWidth="1"/>
    <col min="6434" max="6656" width="11.42578125" style="65"/>
    <col min="6657" max="6659" width="0" style="65" hidden="1" customWidth="1"/>
    <col min="6660" max="6660" width="2.140625" style="65" customWidth="1"/>
    <col min="6661" max="6661" width="8" style="65" customWidth="1"/>
    <col min="6662" max="6662" width="1.5703125" style="65" customWidth="1"/>
    <col min="6663" max="6663" width="60.42578125" style="65" customWidth="1"/>
    <col min="6664" max="6665" width="4.85546875" style="65" bestFit="1" customWidth="1"/>
    <col min="6666" max="6666" width="6.7109375" style="65" bestFit="1" customWidth="1"/>
    <col min="6667" max="6667" width="0.42578125" style="65" customWidth="1"/>
    <col min="6668" max="6668" width="6.5703125" style="65" bestFit="1" customWidth="1"/>
    <col min="6669" max="6669" width="4.85546875" style="65" customWidth="1"/>
    <col min="6670" max="6670" width="1.42578125" style="65" customWidth="1"/>
    <col min="6671" max="6671" width="11.42578125" style="65"/>
    <col min="6672" max="6672" width="4.7109375" style="65" customWidth="1"/>
    <col min="6673" max="6673" width="5" style="65" customWidth="1"/>
    <col min="6674" max="6674" width="2.28515625" style="65" customWidth="1"/>
    <col min="6675" max="6675" width="26" style="65" customWidth="1"/>
    <col min="6676" max="6676" width="8" style="65" customWidth="1"/>
    <col min="6677" max="6677" width="1" style="65" customWidth="1"/>
    <col min="6678" max="6678" width="6.7109375" style="65" customWidth="1"/>
    <col min="6679" max="6679" width="1" style="65" customWidth="1"/>
    <col min="6680" max="6680" width="6.7109375" style="65" customWidth="1"/>
    <col min="6681" max="6681" width="1" style="65" customWidth="1"/>
    <col min="6682" max="6682" width="6.7109375" style="65" customWidth="1"/>
    <col min="6683" max="6683" width="1" style="65" customWidth="1"/>
    <col min="6684" max="6684" width="6.7109375" style="65" customWidth="1"/>
    <col min="6685" max="6685" width="1" style="65" customWidth="1"/>
    <col min="6686" max="6686" width="6.7109375" style="65" customWidth="1"/>
    <col min="6687" max="6687" width="1" style="65" customWidth="1"/>
    <col min="6688" max="6689" width="6.7109375" style="65" customWidth="1"/>
    <col min="6690" max="6912" width="11.42578125" style="65"/>
    <col min="6913" max="6915" width="0" style="65" hidden="1" customWidth="1"/>
    <col min="6916" max="6916" width="2.140625" style="65" customWidth="1"/>
    <col min="6917" max="6917" width="8" style="65" customWidth="1"/>
    <col min="6918" max="6918" width="1.5703125" style="65" customWidth="1"/>
    <col min="6919" max="6919" width="60.42578125" style="65" customWidth="1"/>
    <col min="6920" max="6921" width="4.85546875" style="65" bestFit="1" customWidth="1"/>
    <col min="6922" max="6922" width="6.7109375" style="65" bestFit="1" customWidth="1"/>
    <col min="6923" max="6923" width="0.42578125" style="65" customWidth="1"/>
    <col min="6924" max="6924" width="6.5703125" style="65" bestFit="1" customWidth="1"/>
    <col min="6925" max="6925" width="4.85546875" style="65" customWidth="1"/>
    <col min="6926" max="6926" width="1.42578125" style="65" customWidth="1"/>
    <col min="6927" max="6927" width="11.42578125" style="65"/>
    <col min="6928" max="6928" width="4.7109375" style="65" customWidth="1"/>
    <col min="6929" max="6929" width="5" style="65" customWidth="1"/>
    <col min="6930" max="6930" width="2.28515625" style="65" customWidth="1"/>
    <col min="6931" max="6931" width="26" style="65" customWidth="1"/>
    <col min="6932" max="6932" width="8" style="65" customWidth="1"/>
    <col min="6933" max="6933" width="1" style="65" customWidth="1"/>
    <col min="6934" max="6934" width="6.7109375" style="65" customWidth="1"/>
    <col min="6935" max="6935" width="1" style="65" customWidth="1"/>
    <col min="6936" max="6936" width="6.7109375" style="65" customWidth="1"/>
    <col min="6937" max="6937" width="1" style="65" customWidth="1"/>
    <col min="6938" max="6938" width="6.7109375" style="65" customWidth="1"/>
    <col min="6939" max="6939" width="1" style="65" customWidth="1"/>
    <col min="6940" max="6940" width="6.7109375" style="65" customWidth="1"/>
    <col min="6941" max="6941" width="1" style="65" customWidth="1"/>
    <col min="6942" max="6942" width="6.7109375" style="65" customWidth="1"/>
    <col min="6943" max="6943" width="1" style="65" customWidth="1"/>
    <col min="6944" max="6945" width="6.7109375" style="65" customWidth="1"/>
    <col min="6946" max="7168" width="11.42578125" style="65"/>
    <col min="7169" max="7171" width="0" style="65" hidden="1" customWidth="1"/>
    <col min="7172" max="7172" width="2.140625" style="65" customWidth="1"/>
    <col min="7173" max="7173" width="8" style="65" customWidth="1"/>
    <col min="7174" max="7174" width="1.5703125" style="65" customWidth="1"/>
    <col min="7175" max="7175" width="60.42578125" style="65" customWidth="1"/>
    <col min="7176" max="7177" width="4.85546875" style="65" bestFit="1" customWidth="1"/>
    <col min="7178" max="7178" width="6.7109375" style="65" bestFit="1" customWidth="1"/>
    <col min="7179" max="7179" width="0.42578125" style="65" customWidth="1"/>
    <col min="7180" max="7180" width="6.5703125" style="65" bestFit="1" customWidth="1"/>
    <col min="7181" max="7181" width="4.85546875" style="65" customWidth="1"/>
    <col min="7182" max="7182" width="1.42578125" style="65" customWidth="1"/>
    <col min="7183" max="7183" width="11.42578125" style="65"/>
    <col min="7184" max="7184" width="4.7109375" style="65" customWidth="1"/>
    <col min="7185" max="7185" width="5" style="65" customWidth="1"/>
    <col min="7186" max="7186" width="2.28515625" style="65" customWidth="1"/>
    <col min="7187" max="7187" width="26" style="65" customWidth="1"/>
    <col min="7188" max="7188" width="8" style="65" customWidth="1"/>
    <col min="7189" max="7189" width="1" style="65" customWidth="1"/>
    <col min="7190" max="7190" width="6.7109375" style="65" customWidth="1"/>
    <col min="7191" max="7191" width="1" style="65" customWidth="1"/>
    <col min="7192" max="7192" width="6.7109375" style="65" customWidth="1"/>
    <col min="7193" max="7193" width="1" style="65" customWidth="1"/>
    <col min="7194" max="7194" width="6.7109375" style="65" customWidth="1"/>
    <col min="7195" max="7195" width="1" style="65" customWidth="1"/>
    <col min="7196" max="7196" width="6.7109375" style="65" customWidth="1"/>
    <col min="7197" max="7197" width="1" style="65" customWidth="1"/>
    <col min="7198" max="7198" width="6.7109375" style="65" customWidth="1"/>
    <col min="7199" max="7199" width="1" style="65" customWidth="1"/>
    <col min="7200" max="7201" width="6.7109375" style="65" customWidth="1"/>
    <col min="7202" max="7424" width="11.42578125" style="65"/>
    <col min="7425" max="7427" width="0" style="65" hidden="1" customWidth="1"/>
    <col min="7428" max="7428" width="2.140625" style="65" customWidth="1"/>
    <col min="7429" max="7429" width="8" style="65" customWidth="1"/>
    <col min="7430" max="7430" width="1.5703125" style="65" customWidth="1"/>
    <col min="7431" max="7431" width="60.42578125" style="65" customWidth="1"/>
    <col min="7432" max="7433" width="4.85546875" style="65" bestFit="1" customWidth="1"/>
    <col min="7434" max="7434" width="6.7109375" style="65" bestFit="1" customWidth="1"/>
    <col min="7435" max="7435" width="0.42578125" style="65" customWidth="1"/>
    <col min="7436" max="7436" width="6.5703125" style="65" bestFit="1" customWidth="1"/>
    <col min="7437" max="7437" width="4.85546875" style="65" customWidth="1"/>
    <col min="7438" max="7438" width="1.42578125" style="65" customWidth="1"/>
    <col min="7439" max="7439" width="11.42578125" style="65"/>
    <col min="7440" max="7440" width="4.7109375" style="65" customWidth="1"/>
    <col min="7441" max="7441" width="5" style="65" customWidth="1"/>
    <col min="7442" max="7442" width="2.28515625" style="65" customWidth="1"/>
    <col min="7443" max="7443" width="26" style="65" customWidth="1"/>
    <col min="7444" max="7444" width="8" style="65" customWidth="1"/>
    <col min="7445" max="7445" width="1" style="65" customWidth="1"/>
    <col min="7446" max="7446" width="6.7109375" style="65" customWidth="1"/>
    <col min="7447" max="7447" width="1" style="65" customWidth="1"/>
    <col min="7448" max="7448" width="6.7109375" style="65" customWidth="1"/>
    <col min="7449" max="7449" width="1" style="65" customWidth="1"/>
    <col min="7450" max="7450" width="6.7109375" style="65" customWidth="1"/>
    <col min="7451" max="7451" width="1" style="65" customWidth="1"/>
    <col min="7452" max="7452" width="6.7109375" style="65" customWidth="1"/>
    <col min="7453" max="7453" width="1" style="65" customWidth="1"/>
    <col min="7454" max="7454" width="6.7109375" style="65" customWidth="1"/>
    <col min="7455" max="7455" width="1" style="65" customWidth="1"/>
    <col min="7456" max="7457" width="6.7109375" style="65" customWidth="1"/>
    <col min="7458" max="7680" width="11.42578125" style="65"/>
    <col min="7681" max="7683" width="0" style="65" hidden="1" customWidth="1"/>
    <col min="7684" max="7684" width="2.140625" style="65" customWidth="1"/>
    <col min="7685" max="7685" width="8" style="65" customWidth="1"/>
    <col min="7686" max="7686" width="1.5703125" style="65" customWidth="1"/>
    <col min="7687" max="7687" width="60.42578125" style="65" customWidth="1"/>
    <col min="7688" max="7689" width="4.85546875" style="65" bestFit="1" customWidth="1"/>
    <col min="7690" max="7690" width="6.7109375" style="65" bestFit="1" customWidth="1"/>
    <col min="7691" max="7691" width="0.42578125" style="65" customWidth="1"/>
    <col min="7692" max="7692" width="6.5703125" style="65" bestFit="1" customWidth="1"/>
    <col min="7693" max="7693" width="4.85546875" style="65" customWidth="1"/>
    <col min="7694" max="7694" width="1.42578125" style="65" customWidth="1"/>
    <col min="7695" max="7695" width="11.42578125" style="65"/>
    <col min="7696" max="7696" width="4.7109375" style="65" customWidth="1"/>
    <col min="7697" max="7697" width="5" style="65" customWidth="1"/>
    <col min="7698" max="7698" width="2.28515625" style="65" customWidth="1"/>
    <col min="7699" max="7699" width="26" style="65" customWidth="1"/>
    <col min="7700" max="7700" width="8" style="65" customWidth="1"/>
    <col min="7701" max="7701" width="1" style="65" customWidth="1"/>
    <col min="7702" max="7702" width="6.7109375" style="65" customWidth="1"/>
    <col min="7703" max="7703" width="1" style="65" customWidth="1"/>
    <col min="7704" max="7704" width="6.7109375" style="65" customWidth="1"/>
    <col min="7705" max="7705" width="1" style="65" customWidth="1"/>
    <col min="7706" max="7706" width="6.7109375" style="65" customWidth="1"/>
    <col min="7707" max="7707" width="1" style="65" customWidth="1"/>
    <col min="7708" max="7708" width="6.7109375" style="65" customWidth="1"/>
    <col min="7709" max="7709" width="1" style="65" customWidth="1"/>
    <col min="7710" max="7710" width="6.7109375" style="65" customWidth="1"/>
    <col min="7711" max="7711" width="1" style="65" customWidth="1"/>
    <col min="7712" max="7713" width="6.7109375" style="65" customWidth="1"/>
    <col min="7714" max="7936" width="11.42578125" style="65"/>
    <col min="7937" max="7939" width="0" style="65" hidden="1" customWidth="1"/>
    <col min="7940" max="7940" width="2.140625" style="65" customWidth="1"/>
    <col min="7941" max="7941" width="8" style="65" customWidth="1"/>
    <col min="7942" max="7942" width="1.5703125" style="65" customWidth="1"/>
    <col min="7943" max="7943" width="60.42578125" style="65" customWidth="1"/>
    <col min="7944" max="7945" width="4.85546875" style="65" bestFit="1" customWidth="1"/>
    <col min="7946" max="7946" width="6.7109375" style="65" bestFit="1" customWidth="1"/>
    <col min="7947" max="7947" width="0.42578125" style="65" customWidth="1"/>
    <col min="7948" max="7948" width="6.5703125" style="65" bestFit="1" customWidth="1"/>
    <col min="7949" max="7949" width="4.85546875" style="65" customWidth="1"/>
    <col min="7950" max="7950" width="1.42578125" style="65" customWidth="1"/>
    <col min="7951" max="7951" width="11.42578125" style="65"/>
    <col min="7952" max="7952" width="4.7109375" style="65" customWidth="1"/>
    <col min="7953" max="7953" width="5" style="65" customWidth="1"/>
    <col min="7954" max="7954" width="2.28515625" style="65" customWidth="1"/>
    <col min="7955" max="7955" width="26" style="65" customWidth="1"/>
    <col min="7956" max="7956" width="8" style="65" customWidth="1"/>
    <col min="7957" max="7957" width="1" style="65" customWidth="1"/>
    <col min="7958" max="7958" width="6.7109375" style="65" customWidth="1"/>
    <col min="7959" max="7959" width="1" style="65" customWidth="1"/>
    <col min="7960" max="7960" width="6.7109375" style="65" customWidth="1"/>
    <col min="7961" max="7961" width="1" style="65" customWidth="1"/>
    <col min="7962" max="7962" width="6.7109375" style="65" customWidth="1"/>
    <col min="7963" max="7963" width="1" style="65" customWidth="1"/>
    <col min="7964" max="7964" width="6.7109375" style="65" customWidth="1"/>
    <col min="7965" max="7965" width="1" style="65" customWidth="1"/>
    <col min="7966" max="7966" width="6.7109375" style="65" customWidth="1"/>
    <col min="7967" max="7967" width="1" style="65" customWidth="1"/>
    <col min="7968" max="7969" width="6.7109375" style="65" customWidth="1"/>
    <col min="7970" max="8192" width="11.42578125" style="65"/>
    <col min="8193" max="8195" width="0" style="65" hidden="1" customWidth="1"/>
    <col min="8196" max="8196" width="2.140625" style="65" customWidth="1"/>
    <col min="8197" max="8197" width="8" style="65" customWidth="1"/>
    <col min="8198" max="8198" width="1.5703125" style="65" customWidth="1"/>
    <col min="8199" max="8199" width="60.42578125" style="65" customWidth="1"/>
    <col min="8200" max="8201" width="4.85546875" style="65" bestFit="1" customWidth="1"/>
    <col min="8202" max="8202" width="6.7109375" style="65" bestFit="1" customWidth="1"/>
    <col min="8203" max="8203" width="0.42578125" style="65" customWidth="1"/>
    <col min="8204" max="8204" width="6.5703125" style="65" bestFit="1" customWidth="1"/>
    <col min="8205" max="8205" width="4.85546875" style="65" customWidth="1"/>
    <col min="8206" max="8206" width="1.42578125" style="65" customWidth="1"/>
    <col min="8207" max="8207" width="11.42578125" style="65"/>
    <col min="8208" max="8208" width="4.7109375" style="65" customWidth="1"/>
    <col min="8209" max="8209" width="5" style="65" customWidth="1"/>
    <col min="8210" max="8210" width="2.28515625" style="65" customWidth="1"/>
    <col min="8211" max="8211" width="26" style="65" customWidth="1"/>
    <col min="8212" max="8212" width="8" style="65" customWidth="1"/>
    <col min="8213" max="8213" width="1" style="65" customWidth="1"/>
    <col min="8214" max="8214" width="6.7109375" style="65" customWidth="1"/>
    <col min="8215" max="8215" width="1" style="65" customWidth="1"/>
    <col min="8216" max="8216" width="6.7109375" style="65" customWidth="1"/>
    <col min="8217" max="8217" width="1" style="65" customWidth="1"/>
    <col min="8218" max="8218" width="6.7109375" style="65" customWidth="1"/>
    <col min="8219" max="8219" width="1" style="65" customWidth="1"/>
    <col min="8220" max="8220" width="6.7109375" style="65" customWidth="1"/>
    <col min="8221" max="8221" width="1" style="65" customWidth="1"/>
    <col min="8222" max="8222" width="6.7109375" style="65" customWidth="1"/>
    <col min="8223" max="8223" width="1" style="65" customWidth="1"/>
    <col min="8224" max="8225" width="6.7109375" style="65" customWidth="1"/>
    <col min="8226" max="8448" width="11.42578125" style="65"/>
    <col min="8449" max="8451" width="0" style="65" hidden="1" customWidth="1"/>
    <col min="8452" max="8452" width="2.140625" style="65" customWidth="1"/>
    <col min="8453" max="8453" width="8" style="65" customWidth="1"/>
    <col min="8454" max="8454" width="1.5703125" style="65" customWidth="1"/>
    <col min="8455" max="8455" width="60.42578125" style="65" customWidth="1"/>
    <col min="8456" max="8457" width="4.85546875" style="65" bestFit="1" customWidth="1"/>
    <col min="8458" max="8458" width="6.7109375" style="65" bestFit="1" customWidth="1"/>
    <col min="8459" max="8459" width="0.42578125" style="65" customWidth="1"/>
    <col min="8460" max="8460" width="6.5703125" style="65" bestFit="1" customWidth="1"/>
    <col min="8461" max="8461" width="4.85546875" style="65" customWidth="1"/>
    <col min="8462" max="8462" width="1.42578125" style="65" customWidth="1"/>
    <col min="8463" max="8463" width="11.42578125" style="65"/>
    <col min="8464" max="8464" width="4.7109375" style="65" customWidth="1"/>
    <col min="8465" max="8465" width="5" style="65" customWidth="1"/>
    <col min="8466" max="8466" width="2.28515625" style="65" customWidth="1"/>
    <col min="8467" max="8467" width="26" style="65" customWidth="1"/>
    <col min="8468" max="8468" width="8" style="65" customWidth="1"/>
    <col min="8469" max="8469" width="1" style="65" customWidth="1"/>
    <col min="8470" max="8470" width="6.7109375" style="65" customWidth="1"/>
    <col min="8471" max="8471" width="1" style="65" customWidth="1"/>
    <col min="8472" max="8472" width="6.7109375" style="65" customWidth="1"/>
    <col min="8473" max="8473" width="1" style="65" customWidth="1"/>
    <col min="8474" max="8474" width="6.7109375" style="65" customWidth="1"/>
    <col min="8475" max="8475" width="1" style="65" customWidth="1"/>
    <col min="8476" max="8476" width="6.7109375" style="65" customWidth="1"/>
    <col min="8477" max="8477" width="1" style="65" customWidth="1"/>
    <col min="8478" max="8478" width="6.7109375" style="65" customWidth="1"/>
    <col min="8479" max="8479" width="1" style="65" customWidth="1"/>
    <col min="8480" max="8481" width="6.7109375" style="65" customWidth="1"/>
    <col min="8482" max="8704" width="11.42578125" style="65"/>
    <col min="8705" max="8707" width="0" style="65" hidden="1" customWidth="1"/>
    <col min="8708" max="8708" width="2.140625" style="65" customWidth="1"/>
    <col min="8709" max="8709" width="8" style="65" customWidth="1"/>
    <col min="8710" max="8710" width="1.5703125" style="65" customWidth="1"/>
    <col min="8711" max="8711" width="60.42578125" style="65" customWidth="1"/>
    <col min="8712" max="8713" width="4.85546875" style="65" bestFit="1" customWidth="1"/>
    <col min="8714" max="8714" width="6.7109375" style="65" bestFit="1" customWidth="1"/>
    <col min="8715" max="8715" width="0.42578125" style="65" customWidth="1"/>
    <col min="8716" max="8716" width="6.5703125" style="65" bestFit="1" customWidth="1"/>
    <col min="8717" max="8717" width="4.85546875" style="65" customWidth="1"/>
    <col min="8718" max="8718" width="1.42578125" style="65" customWidth="1"/>
    <col min="8719" max="8719" width="11.42578125" style="65"/>
    <col min="8720" max="8720" width="4.7109375" style="65" customWidth="1"/>
    <col min="8721" max="8721" width="5" style="65" customWidth="1"/>
    <col min="8722" max="8722" width="2.28515625" style="65" customWidth="1"/>
    <col min="8723" max="8723" width="26" style="65" customWidth="1"/>
    <col min="8724" max="8724" width="8" style="65" customWidth="1"/>
    <col min="8725" max="8725" width="1" style="65" customWidth="1"/>
    <col min="8726" max="8726" width="6.7109375" style="65" customWidth="1"/>
    <col min="8727" max="8727" width="1" style="65" customWidth="1"/>
    <col min="8728" max="8728" width="6.7109375" style="65" customWidth="1"/>
    <col min="8729" max="8729" width="1" style="65" customWidth="1"/>
    <col min="8730" max="8730" width="6.7109375" style="65" customWidth="1"/>
    <col min="8731" max="8731" width="1" style="65" customWidth="1"/>
    <col min="8732" max="8732" width="6.7109375" style="65" customWidth="1"/>
    <col min="8733" max="8733" width="1" style="65" customWidth="1"/>
    <col min="8734" max="8734" width="6.7109375" style="65" customWidth="1"/>
    <col min="8735" max="8735" width="1" style="65" customWidth="1"/>
    <col min="8736" max="8737" width="6.7109375" style="65" customWidth="1"/>
    <col min="8738" max="8960" width="11.42578125" style="65"/>
    <col min="8961" max="8963" width="0" style="65" hidden="1" customWidth="1"/>
    <col min="8964" max="8964" width="2.140625" style="65" customWidth="1"/>
    <col min="8965" max="8965" width="8" style="65" customWidth="1"/>
    <col min="8966" max="8966" width="1.5703125" style="65" customWidth="1"/>
    <col min="8967" max="8967" width="60.42578125" style="65" customWidth="1"/>
    <col min="8968" max="8969" width="4.85546875" style="65" bestFit="1" customWidth="1"/>
    <col min="8970" max="8970" width="6.7109375" style="65" bestFit="1" customWidth="1"/>
    <col min="8971" max="8971" width="0.42578125" style="65" customWidth="1"/>
    <col min="8972" max="8972" width="6.5703125" style="65" bestFit="1" customWidth="1"/>
    <col min="8973" max="8973" width="4.85546875" style="65" customWidth="1"/>
    <col min="8974" max="8974" width="1.42578125" style="65" customWidth="1"/>
    <col min="8975" max="8975" width="11.42578125" style="65"/>
    <col min="8976" max="8976" width="4.7109375" style="65" customWidth="1"/>
    <col min="8977" max="8977" width="5" style="65" customWidth="1"/>
    <col min="8978" max="8978" width="2.28515625" style="65" customWidth="1"/>
    <col min="8979" max="8979" width="26" style="65" customWidth="1"/>
    <col min="8980" max="8980" width="8" style="65" customWidth="1"/>
    <col min="8981" max="8981" width="1" style="65" customWidth="1"/>
    <col min="8982" max="8982" width="6.7109375" style="65" customWidth="1"/>
    <col min="8983" max="8983" width="1" style="65" customWidth="1"/>
    <col min="8984" max="8984" width="6.7109375" style="65" customWidth="1"/>
    <col min="8985" max="8985" width="1" style="65" customWidth="1"/>
    <col min="8986" max="8986" width="6.7109375" style="65" customWidth="1"/>
    <col min="8987" max="8987" width="1" style="65" customWidth="1"/>
    <col min="8988" max="8988" width="6.7109375" style="65" customWidth="1"/>
    <col min="8989" max="8989" width="1" style="65" customWidth="1"/>
    <col min="8990" max="8990" width="6.7109375" style="65" customWidth="1"/>
    <col min="8991" max="8991" width="1" style="65" customWidth="1"/>
    <col min="8992" max="8993" width="6.7109375" style="65" customWidth="1"/>
    <col min="8994" max="9216" width="11.42578125" style="65"/>
    <col min="9217" max="9219" width="0" style="65" hidden="1" customWidth="1"/>
    <col min="9220" max="9220" width="2.140625" style="65" customWidth="1"/>
    <col min="9221" max="9221" width="8" style="65" customWidth="1"/>
    <col min="9222" max="9222" width="1.5703125" style="65" customWidth="1"/>
    <col min="9223" max="9223" width="60.42578125" style="65" customWidth="1"/>
    <col min="9224" max="9225" width="4.85546875" style="65" bestFit="1" customWidth="1"/>
    <col min="9226" max="9226" width="6.7109375" style="65" bestFit="1" customWidth="1"/>
    <col min="9227" max="9227" width="0.42578125" style="65" customWidth="1"/>
    <col min="9228" max="9228" width="6.5703125" style="65" bestFit="1" customWidth="1"/>
    <col min="9229" max="9229" width="4.85546875" style="65" customWidth="1"/>
    <col min="9230" max="9230" width="1.42578125" style="65" customWidth="1"/>
    <col min="9231" max="9231" width="11.42578125" style="65"/>
    <col min="9232" max="9232" width="4.7109375" style="65" customWidth="1"/>
    <col min="9233" max="9233" width="5" style="65" customWidth="1"/>
    <col min="9234" max="9234" width="2.28515625" style="65" customWidth="1"/>
    <col min="9235" max="9235" width="26" style="65" customWidth="1"/>
    <col min="9236" max="9236" width="8" style="65" customWidth="1"/>
    <col min="9237" max="9237" width="1" style="65" customWidth="1"/>
    <col min="9238" max="9238" width="6.7109375" style="65" customWidth="1"/>
    <col min="9239" max="9239" width="1" style="65" customWidth="1"/>
    <col min="9240" max="9240" width="6.7109375" style="65" customWidth="1"/>
    <col min="9241" max="9241" width="1" style="65" customWidth="1"/>
    <col min="9242" max="9242" width="6.7109375" style="65" customWidth="1"/>
    <col min="9243" max="9243" width="1" style="65" customWidth="1"/>
    <col min="9244" max="9244" width="6.7109375" style="65" customWidth="1"/>
    <col min="9245" max="9245" width="1" style="65" customWidth="1"/>
    <col min="9246" max="9246" width="6.7109375" style="65" customWidth="1"/>
    <col min="9247" max="9247" width="1" style="65" customWidth="1"/>
    <col min="9248" max="9249" width="6.7109375" style="65" customWidth="1"/>
    <col min="9250" max="9472" width="11.42578125" style="65"/>
    <col min="9473" max="9475" width="0" style="65" hidden="1" customWidth="1"/>
    <col min="9476" max="9476" width="2.140625" style="65" customWidth="1"/>
    <col min="9477" max="9477" width="8" style="65" customWidth="1"/>
    <col min="9478" max="9478" width="1.5703125" style="65" customWidth="1"/>
    <col min="9479" max="9479" width="60.42578125" style="65" customWidth="1"/>
    <col min="9480" max="9481" width="4.85546875" style="65" bestFit="1" customWidth="1"/>
    <col min="9482" max="9482" width="6.7109375" style="65" bestFit="1" customWidth="1"/>
    <col min="9483" max="9483" width="0.42578125" style="65" customWidth="1"/>
    <col min="9484" max="9484" width="6.5703125" style="65" bestFit="1" customWidth="1"/>
    <col min="9485" max="9485" width="4.85546875" style="65" customWidth="1"/>
    <col min="9486" max="9486" width="1.42578125" style="65" customWidth="1"/>
    <col min="9487" max="9487" width="11.42578125" style="65"/>
    <col min="9488" max="9488" width="4.7109375" style="65" customWidth="1"/>
    <col min="9489" max="9489" width="5" style="65" customWidth="1"/>
    <col min="9490" max="9490" width="2.28515625" style="65" customWidth="1"/>
    <col min="9491" max="9491" width="26" style="65" customWidth="1"/>
    <col min="9492" max="9492" width="8" style="65" customWidth="1"/>
    <col min="9493" max="9493" width="1" style="65" customWidth="1"/>
    <col min="9494" max="9494" width="6.7109375" style="65" customWidth="1"/>
    <col min="9495" max="9495" width="1" style="65" customWidth="1"/>
    <col min="9496" max="9496" width="6.7109375" style="65" customWidth="1"/>
    <col min="9497" max="9497" width="1" style="65" customWidth="1"/>
    <col min="9498" max="9498" width="6.7109375" style="65" customWidth="1"/>
    <col min="9499" max="9499" width="1" style="65" customWidth="1"/>
    <col min="9500" max="9500" width="6.7109375" style="65" customWidth="1"/>
    <col min="9501" max="9501" width="1" style="65" customWidth="1"/>
    <col min="9502" max="9502" width="6.7109375" style="65" customWidth="1"/>
    <col min="9503" max="9503" width="1" style="65" customWidth="1"/>
    <col min="9504" max="9505" width="6.7109375" style="65" customWidth="1"/>
    <col min="9506" max="9728" width="11.42578125" style="65"/>
    <col min="9729" max="9731" width="0" style="65" hidden="1" customWidth="1"/>
    <col min="9732" max="9732" width="2.140625" style="65" customWidth="1"/>
    <col min="9733" max="9733" width="8" style="65" customWidth="1"/>
    <col min="9734" max="9734" width="1.5703125" style="65" customWidth="1"/>
    <col min="9735" max="9735" width="60.42578125" style="65" customWidth="1"/>
    <col min="9736" max="9737" width="4.85546875" style="65" bestFit="1" customWidth="1"/>
    <col min="9738" max="9738" width="6.7109375" style="65" bestFit="1" customWidth="1"/>
    <col min="9739" max="9739" width="0.42578125" style="65" customWidth="1"/>
    <col min="9740" max="9740" width="6.5703125" style="65" bestFit="1" customWidth="1"/>
    <col min="9741" max="9741" width="4.85546875" style="65" customWidth="1"/>
    <col min="9742" max="9742" width="1.42578125" style="65" customWidth="1"/>
    <col min="9743" max="9743" width="11.42578125" style="65"/>
    <col min="9744" max="9744" width="4.7109375" style="65" customWidth="1"/>
    <col min="9745" max="9745" width="5" style="65" customWidth="1"/>
    <col min="9746" max="9746" width="2.28515625" style="65" customWidth="1"/>
    <col min="9747" max="9747" width="26" style="65" customWidth="1"/>
    <col min="9748" max="9748" width="8" style="65" customWidth="1"/>
    <col min="9749" max="9749" width="1" style="65" customWidth="1"/>
    <col min="9750" max="9750" width="6.7109375" style="65" customWidth="1"/>
    <col min="9751" max="9751" width="1" style="65" customWidth="1"/>
    <col min="9752" max="9752" width="6.7109375" style="65" customWidth="1"/>
    <col min="9753" max="9753" width="1" style="65" customWidth="1"/>
    <col min="9754" max="9754" width="6.7109375" style="65" customWidth="1"/>
    <col min="9755" max="9755" width="1" style="65" customWidth="1"/>
    <col min="9756" max="9756" width="6.7109375" style="65" customWidth="1"/>
    <col min="9757" max="9757" width="1" style="65" customWidth="1"/>
    <col min="9758" max="9758" width="6.7109375" style="65" customWidth="1"/>
    <col min="9759" max="9759" width="1" style="65" customWidth="1"/>
    <col min="9760" max="9761" width="6.7109375" style="65" customWidth="1"/>
    <col min="9762" max="9984" width="11.42578125" style="65"/>
    <col min="9985" max="9987" width="0" style="65" hidden="1" customWidth="1"/>
    <col min="9988" max="9988" width="2.140625" style="65" customWidth="1"/>
    <col min="9989" max="9989" width="8" style="65" customWidth="1"/>
    <col min="9990" max="9990" width="1.5703125" style="65" customWidth="1"/>
    <col min="9991" max="9991" width="60.42578125" style="65" customWidth="1"/>
    <col min="9992" max="9993" width="4.85546875" style="65" bestFit="1" customWidth="1"/>
    <col min="9994" max="9994" width="6.7109375" style="65" bestFit="1" customWidth="1"/>
    <col min="9995" max="9995" width="0.42578125" style="65" customWidth="1"/>
    <col min="9996" max="9996" width="6.5703125" style="65" bestFit="1" customWidth="1"/>
    <col min="9997" max="9997" width="4.85546875" style="65" customWidth="1"/>
    <col min="9998" max="9998" width="1.42578125" style="65" customWidth="1"/>
    <col min="9999" max="9999" width="11.42578125" style="65"/>
    <col min="10000" max="10000" width="4.7109375" style="65" customWidth="1"/>
    <col min="10001" max="10001" width="5" style="65" customWidth="1"/>
    <col min="10002" max="10002" width="2.28515625" style="65" customWidth="1"/>
    <col min="10003" max="10003" width="26" style="65" customWidth="1"/>
    <col min="10004" max="10004" width="8" style="65" customWidth="1"/>
    <col min="10005" max="10005" width="1" style="65" customWidth="1"/>
    <col min="10006" max="10006" width="6.7109375" style="65" customWidth="1"/>
    <col min="10007" max="10007" width="1" style="65" customWidth="1"/>
    <col min="10008" max="10008" width="6.7109375" style="65" customWidth="1"/>
    <col min="10009" max="10009" width="1" style="65" customWidth="1"/>
    <col min="10010" max="10010" width="6.7109375" style="65" customWidth="1"/>
    <col min="10011" max="10011" width="1" style="65" customWidth="1"/>
    <col min="10012" max="10012" width="6.7109375" style="65" customWidth="1"/>
    <col min="10013" max="10013" width="1" style="65" customWidth="1"/>
    <col min="10014" max="10014" width="6.7109375" style="65" customWidth="1"/>
    <col min="10015" max="10015" width="1" style="65" customWidth="1"/>
    <col min="10016" max="10017" width="6.7109375" style="65" customWidth="1"/>
    <col min="10018" max="10240" width="11.42578125" style="65"/>
    <col min="10241" max="10243" width="0" style="65" hidden="1" customWidth="1"/>
    <col min="10244" max="10244" width="2.140625" style="65" customWidth="1"/>
    <col min="10245" max="10245" width="8" style="65" customWidth="1"/>
    <col min="10246" max="10246" width="1.5703125" style="65" customWidth="1"/>
    <col min="10247" max="10247" width="60.42578125" style="65" customWidth="1"/>
    <col min="10248" max="10249" width="4.85546875" style="65" bestFit="1" customWidth="1"/>
    <col min="10250" max="10250" width="6.7109375" style="65" bestFit="1" customWidth="1"/>
    <col min="10251" max="10251" width="0.42578125" style="65" customWidth="1"/>
    <col min="10252" max="10252" width="6.5703125" style="65" bestFit="1" customWidth="1"/>
    <col min="10253" max="10253" width="4.85546875" style="65" customWidth="1"/>
    <col min="10254" max="10254" width="1.42578125" style="65" customWidth="1"/>
    <col min="10255" max="10255" width="11.42578125" style="65"/>
    <col min="10256" max="10256" width="4.7109375" style="65" customWidth="1"/>
    <col min="10257" max="10257" width="5" style="65" customWidth="1"/>
    <col min="10258" max="10258" width="2.28515625" style="65" customWidth="1"/>
    <col min="10259" max="10259" width="26" style="65" customWidth="1"/>
    <col min="10260" max="10260" width="8" style="65" customWidth="1"/>
    <col min="10261" max="10261" width="1" style="65" customWidth="1"/>
    <col min="10262" max="10262" width="6.7109375" style="65" customWidth="1"/>
    <col min="10263" max="10263" width="1" style="65" customWidth="1"/>
    <col min="10264" max="10264" width="6.7109375" style="65" customWidth="1"/>
    <col min="10265" max="10265" width="1" style="65" customWidth="1"/>
    <col min="10266" max="10266" width="6.7109375" style="65" customWidth="1"/>
    <col min="10267" max="10267" width="1" style="65" customWidth="1"/>
    <col min="10268" max="10268" width="6.7109375" style="65" customWidth="1"/>
    <col min="10269" max="10269" width="1" style="65" customWidth="1"/>
    <col min="10270" max="10270" width="6.7109375" style="65" customWidth="1"/>
    <col min="10271" max="10271" width="1" style="65" customWidth="1"/>
    <col min="10272" max="10273" width="6.7109375" style="65" customWidth="1"/>
    <col min="10274" max="10496" width="11.42578125" style="65"/>
    <col min="10497" max="10499" width="0" style="65" hidden="1" customWidth="1"/>
    <col min="10500" max="10500" width="2.140625" style="65" customWidth="1"/>
    <col min="10501" max="10501" width="8" style="65" customWidth="1"/>
    <col min="10502" max="10502" width="1.5703125" style="65" customWidth="1"/>
    <col min="10503" max="10503" width="60.42578125" style="65" customWidth="1"/>
    <col min="10504" max="10505" width="4.85546875" style="65" bestFit="1" customWidth="1"/>
    <col min="10506" max="10506" width="6.7109375" style="65" bestFit="1" customWidth="1"/>
    <col min="10507" max="10507" width="0.42578125" style="65" customWidth="1"/>
    <col min="10508" max="10508" width="6.5703125" style="65" bestFit="1" customWidth="1"/>
    <col min="10509" max="10509" width="4.85546875" style="65" customWidth="1"/>
    <col min="10510" max="10510" width="1.42578125" style="65" customWidth="1"/>
    <col min="10511" max="10511" width="11.42578125" style="65"/>
    <col min="10512" max="10512" width="4.7109375" style="65" customWidth="1"/>
    <col min="10513" max="10513" width="5" style="65" customWidth="1"/>
    <col min="10514" max="10514" width="2.28515625" style="65" customWidth="1"/>
    <col min="10515" max="10515" width="26" style="65" customWidth="1"/>
    <col min="10516" max="10516" width="8" style="65" customWidth="1"/>
    <col min="10517" max="10517" width="1" style="65" customWidth="1"/>
    <col min="10518" max="10518" width="6.7109375" style="65" customWidth="1"/>
    <col min="10519" max="10519" width="1" style="65" customWidth="1"/>
    <col min="10520" max="10520" width="6.7109375" style="65" customWidth="1"/>
    <col min="10521" max="10521" width="1" style="65" customWidth="1"/>
    <col min="10522" max="10522" width="6.7109375" style="65" customWidth="1"/>
    <col min="10523" max="10523" width="1" style="65" customWidth="1"/>
    <col min="10524" max="10524" width="6.7109375" style="65" customWidth="1"/>
    <col min="10525" max="10525" width="1" style="65" customWidth="1"/>
    <col min="10526" max="10526" width="6.7109375" style="65" customWidth="1"/>
    <col min="10527" max="10527" width="1" style="65" customWidth="1"/>
    <col min="10528" max="10529" width="6.7109375" style="65" customWidth="1"/>
    <col min="10530" max="10752" width="11.42578125" style="65"/>
    <col min="10753" max="10755" width="0" style="65" hidden="1" customWidth="1"/>
    <col min="10756" max="10756" width="2.140625" style="65" customWidth="1"/>
    <col min="10757" max="10757" width="8" style="65" customWidth="1"/>
    <col min="10758" max="10758" width="1.5703125" style="65" customWidth="1"/>
    <col min="10759" max="10759" width="60.42578125" style="65" customWidth="1"/>
    <col min="10760" max="10761" width="4.85546875" style="65" bestFit="1" customWidth="1"/>
    <col min="10762" max="10762" width="6.7109375" style="65" bestFit="1" customWidth="1"/>
    <col min="10763" max="10763" width="0.42578125" style="65" customWidth="1"/>
    <col min="10764" max="10764" width="6.5703125" style="65" bestFit="1" customWidth="1"/>
    <col min="10765" max="10765" width="4.85546875" style="65" customWidth="1"/>
    <col min="10766" max="10766" width="1.42578125" style="65" customWidth="1"/>
    <col min="10767" max="10767" width="11.42578125" style="65"/>
    <col min="10768" max="10768" width="4.7109375" style="65" customWidth="1"/>
    <col min="10769" max="10769" width="5" style="65" customWidth="1"/>
    <col min="10770" max="10770" width="2.28515625" style="65" customWidth="1"/>
    <col min="10771" max="10771" width="26" style="65" customWidth="1"/>
    <col min="10772" max="10772" width="8" style="65" customWidth="1"/>
    <col min="10773" max="10773" width="1" style="65" customWidth="1"/>
    <col min="10774" max="10774" width="6.7109375" style="65" customWidth="1"/>
    <col min="10775" max="10775" width="1" style="65" customWidth="1"/>
    <col min="10776" max="10776" width="6.7109375" style="65" customWidth="1"/>
    <col min="10777" max="10777" width="1" style="65" customWidth="1"/>
    <col min="10778" max="10778" width="6.7109375" style="65" customWidth="1"/>
    <col min="10779" max="10779" width="1" style="65" customWidth="1"/>
    <col min="10780" max="10780" width="6.7109375" style="65" customWidth="1"/>
    <col min="10781" max="10781" width="1" style="65" customWidth="1"/>
    <col min="10782" max="10782" width="6.7109375" style="65" customWidth="1"/>
    <col min="10783" max="10783" width="1" style="65" customWidth="1"/>
    <col min="10784" max="10785" width="6.7109375" style="65" customWidth="1"/>
    <col min="10786" max="11008" width="11.42578125" style="65"/>
    <col min="11009" max="11011" width="0" style="65" hidden="1" customWidth="1"/>
    <col min="11012" max="11012" width="2.140625" style="65" customWidth="1"/>
    <col min="11013" max="11013" width="8" style="65" customWidth="1"/>
    <col min="11014" max="11014" width="1.5703125" style="65" customWidth="1"/>
    <col min="11015" max="11015" width="60.42578125" style="65" customWidth="1"/>
    <col min="11016" max="11017" width="4.85546875" style="65" bestFit="1" customWidth="1"/>
    <col min="11018" max="11018" width="6.7109375" style="65" bestFit="1" customWidth="1"/>
    <col min="11019" max="11019" width="0.42578125" style="65" customWidth="1"/>
    <col min="11020" max="11020" width="6.5703125" style="65" bestFit="1" customWidth="1"/>
    <col min="11021" max="11021" width="4.85546875" style="65" customWidth="1"/>
    <col min="11022" max="11022" width="1.42578125" style="65" customWidth="1"/>
    <col min="11023" max="11023" width="11.42578125" style="65"/>
    <col min="11024" max="11024" width="4.7109375" style="65" customWidth="1"/>
    <col min="11025" max="11025" width="5" style="65" customWidth="1"/>
    <col min="11026" max="11026" width="2.28515625" style="65" customWidth="1"/>
    <col min="11027" max="11027" width="26" style="65" customWidth="1"/>
    <col min="11028" max="11028" width="8" style="65" customWidth="1"/>
    <col min="11029" max="11029" width="1" style="65" customWidth="1"/>
    <col min="11030" max="11030" width="6.7109375" style="65" customWidth="1"/>
    <col min="11031" max="11031" width="1" style="65" customWidth="1"/>
    <col min="11032" max="11032" width="6.7109375" style="65" customWidth="1"/>
    <col min="11033" max="11033" width="1" style="65" customWidth="1"/>
    <col min="11034" max="11034" width="6.7109375" style="65" customWidth="1"/>
    <col min="11035" max="11035" width="1" style="65" customWidth="1"/>
    <col min="11036" max="11036" width="6.7109375" style="65" customWidth="1"/>
    <col min="11037" max="11037" width="1" style="65" customWidth="1"/>
    <col min="11038" max="11038" width="6.7109375" style="65" customWidth="1"/>
    <col min="11039" max="11039" width="1" style="65" customWidth="1"/>
    <col min="11040" max="11041" width="6.7109375" style="65" customWidth="1"/>
    <col min="11042" max="11264" width="11.42578125" style="65"/>
    <col min="11265" max="11267" width="0" style="65" hidden="1" customWidth="1"/>
    <col min="11268" max="11268" width="2.140625" style="65" customWidth="1"/>
    <col min="11269" max="11269" width="8" style="65" customWidth="1"/>
    <col min="11270" max="11270" width="1.5703125" style="65" customWidth="1"/>
    <col min="11271" max="11271" width="60.42578125" style="65" customWidth="1"/>
    <col min="11272" max="11273" width="4.85546875" style="65" bestFit="1" customWidth="1"/>
    <col min="11274" max="11274" width="6.7109375" style="65" bestFit="1" customWidth="1"/>
    <col min="11275" max="11275" width="0.42578125" style="65" customWidth="1"/>
    <col min="11276" max="11276" width="6.5703125" style="65" bestFit="1" customWidth="1"/>
    <col min="11277" max="11277" width="4.85546875" style="65" customWidth="1"/>
    <col min="11278" max="11278" width="1.42578125" style="65" customWidth="1"/>
    <col min="11279" max="11279" width="11.42578125" style="65"/>
    <col min="11280" max="11280" width="4.7109375" style="65" customWidth="1"/>
    <col min="11281" max="11281" width="5" style="65" customWidth="1"/>
    <col min="11282" max="11282" width="2.28515625" style="65" customWidth="1"/>
    <col min="11283" max="11283" width="26" style="65" customWidth="1"/>
    <col min="11284" max="11284" width="8" style="65" customWidth="1"/>
    <col min="11285" max="11285" width="1" style="65" customWidth="1"/>
    <col min="11286" max="11286" width="6.7109375" style="65" customWidth="1"/>
    <col min="11287" max="11287" width="1" style="65" customWidth="1"/>
    <col min="11288" max="11288" width="6.7109375" style="65" customWidth="1"/>
    <col min="11289" max="11289" width="1" style="65" customWidth="1"/>
    <col min="11290" max="11290" width="6.7109375" style="65" customWidth="1"/>
    <col min="11291" max="11291" width="1" style="65" customWidth="1"/>
    <col min="11292" max="11292" width="6.7109375" style="65" customWidth="1"/>
    <col min="11293" max="11293" width="1" style="65" customWidth="1"/>
    <col min="11294" max="11294" width="6.7109375" style="65" customWidth="1"/>
    <col min="11295" max="11295" width="1" style="65" customWidth="1"/>
    <col min="11296" max="11297" width="6.7109375" style="65" customWidth="1"/>
    <col min="11298" max="11520" width="11.42578125" style="65"/>
    <col min="11521" max="11523" width="0" style="65" hidden="1" customWidth="1"/>
    <col min="11524" max="11524" width="2.140625" style="65" customWidth="1"/>
    <col min="11525" max="11525" width="8" style="65" customWidth="1"/>
    <col min="11526" max="11526" width="1.5703125" style="65" customWidth="1"/>
    <col min="11527" max="11527" width="60.42578125" style="65" customWidth="1"/>
    <col min="11528" max="11529" width="4.85546875" style="65" bestFit="1" customWidth="1"/>
    <col min="11530" max="11530" width="6.7109375" style="65" bestFit="1" customWidth="1"/>
    <col min="11531" max="11531" width="0.42578125" style="65" customWidth="1"/>
    <col min="11532" max="11532" width="6.5703125" style="65" bestFit="1" customWidth="1"/>
    <col min="11533" max="11533" width="4.85546875" style="65" customWidth="1"/>
    <col min="11534" max="11534" width="1.42578125" style="65" customWidth="1"/>
    <col min="11535" max="11535" width="11.42578125" style="65"/>
    <col min="11536" max="11536" width="4.7109375" style="65" customWidth="1"/>
    <col min="11537" max="11537" width="5" style="65" customWidth="1"/>
    <col min="11538" max="11538" width="2.28515625" style="65" customWidth="1"/>
    <col min="11539" max="11539" width="26" style="65" customWidth="1"/>
    <col min="11540" max="11540" width="8" style="65" customWidth="1"/>
    <col min="11541" max="11541" width="1" style="65" customWidth="1"/>
    <col min="11542" max="11542" width="6.7109375" style="65" customWidth="1"/>
    <col min="11543" max="11543" width="1" style="65" customWidth="1"/>
    <col min="11544" max="11544" width="6.7109375" style="65" customWidth="1"/>
    <col min="11545" max="11545" width="1" style="65" customWidth="1"/>
    <col min="11546" max="11546" width="6.7109375" style="65" customWidth="1"/>
    <col min="11547" max="11547" width="1" style="65" customWidth="1"/>
    <col min="11548" max="11548" width="6.7109375" style="65" customWidth="1"/>
    <col min="11549" max="11549" width="1" style="65" customWidth="1"/>
    <col min="11550" max="11550" width="6.7109375" style="65" customWidth="1"/>
    <col min="11551" max="11551" width="1" style="65" customWidth="1"/>
    <col min="11552" max="11553" width="6.7109375" style="65" customWidth="1"/>
    <col min="11554" max="11776" width="11.42578125" style="65"/>
    <col min="11777" max="11779" width="0" style="65" hidden="1" customWidth="1"/>
    <col min="11780" max="11780" width="2.140625" style="65" customWidth="1"/>
    <col min="11781" max="11781" width="8" style="65" customWidth="1"/>
    <col min="11782" max="11782" width="1.5703125" style="65" customWidth="1"/>
    <col min="11783" max="11783" width="60.42578125" style="65" customWidth="1"/>
    <col min="11784" max="11785" width="4.85546875" style="65" bestFit="1" customWidth="1"/>
    <col min="11786" max="11786" width="6.7109375" style="65" bestFit="1" customWidth="1"/>
    <col min="11787" max="11787" width="0.42578125" style="65" customWidth="1"/>
    <col min="11788" max="11788" width="6.5703125" style="65" bestFit="1" customWidth="1"/>
    <col min="11789" max="11789" width="4.85546875" style="65" customWidth="1"/>
    <col min="11790" max="11790" width="1.42578125" style="65" customWidth="1"/>
    <col min="11791" max="11791" width="11.42578125" style="65"/>
    <col min="11792" max="11792" width="4.7109375" style="65" customWidth="1"/>
    <col min="11793" max="11793" width="5" style="65" customWidth="1"/>
    <col min="11794" max="11794" width="2.28515625" style="65" customWidth="1"/>
    <col min="11795" max="11795" width="26" style="65" customWidth="1"/>
    <col min="11796" max="11796" width="8" style="65" customWidth="1"/>
    <col min="11797" max="11797" width="1" style="65" customWidth="1"/>
    <col min="11798" max="11798" width="6.7109375" style="65" customWidth="1"/>
    <col min="11799" max="11799" width="1" style="65" customWidth="1"/>
    <col min="11800" max="11800" width="6.7109375" style="65" customWidth="1"/>
    <col min="11801" max="11801" width="1" style="65" customWidth="1"/>
    <col min="11802" max="11802" width="6.7109375" style="65" customWidth="1"/>
    <col min="11803" max="11803" width="1" style="65" customWidth="1"/>
    <col min="11804" max="11804" width="6.7109375" style="65" customWidth="1"/>
    <col min="11805" max="11805" width="1" style="65" customWidth="1"/>
    <col min="11806" max="11806" width="6.7109375" style="65" customWidth="1"/>
    <col min="11807" max="11807" width="1" style="65" customWidth="1"/>
    <col min="11808" max="11809" width="6.7109375" style="65" customWidth="1"/>
    <col min="11810" max="12032" width="11.42578125" style="65"/>
    <col min="12033" max="12035" width="0" style="65" hidden="1" customWidth="1"/>
    <col min="12036" max="12036" width="2.140625" style="65" customWidth="1"/>
    <col min="12037" max="12037" width="8" style="65" customWidth="1"/>
    <col min="12038" max="12038" width="1.5703125" style="65" customWidth="1"/>
    <col min="12039" max="12039" width="60.42578125" style="65" customWidth="1"/>
    <col min="12040" max="12041" width="4.85546875" style="65" bestFit="1" customWidth="1"/>
    <col min="12042" max="12042" width="6.7109375" style="65" bestFit="1" customWidth="1"/>
    <col min="12043" max="12043" width="0.42578125" style="65" customWidth="1"/>
    <col min="12044" max="12044" width="6.5703125" style="65" bestFit="1" customWidth="1"/>
    <col min="12045" max="12045" width="4.85546875" style="65" customWidth="1"/>
    <col min="12046" max="12046" width="1.42578125" style="65" customWidth="1"/>
    <col min="12047" max="12047" width="11.42578125" style="65"/>
    <col min="12048" max="12048" width="4.7109375" style="65" customWidth="1"/>
    <col min="12049" max="12049" width="5" style="65" customWidth="1"/>
    <col min="12050" max="12050" width="2.28515625" style="65" customWidth="1"/>
    <col min="12051" max="12051" width="26" style="65" customWidth="1"/>
    <col min="12052" max="12052" width="8" style="65" customWidth="1"/>
    <col min="12053" max="12053" width="1" style="65" customWidth="1"/>
    <col min="12054" max="12054" width="6.7109375" style="65" customWidth="1"/>
    <col min="12055" max="12055" width="1" style="65" customWidth="1"/>
    <col min="12056" max="12056" width="6.7109375" style="65" customWidth="1"/>
    <col min="12057" max="12057" width="1" style="65" customWidth="1"/>
    <col min="12058" max="12058" width="6.7109375" style="65" customWidth="1"/>
    <col min="12059" max="12059" width="1" style="65" customWidth="1"/>
    <col min="12060" max="12060" width="6.7109375" style="65" customWidth="1"/>
    <col min="12061" max="12061" width="1" style="65" customWidth="1"/>
    <col min="12062" max="12062" width="6.7109375" style="65" customWidth="1"/>
    <col min="12063" max="12063" width="1" style="65" customWidth="1"/>
    <col min="12064" max="12065" width="6.7109375" style="65" customWidth="1"/>
    <col min="12066" max="12288" width="11.42578125" style="65"/>
    <col min="12289" max="12291" width="0" style="65" hidden="1" customWidth="1"/>
    <col min="12292" max="12292" width="2.140625" style="65" customWidth="1"/>
    <col min="12293" max="12293" width="8" style="65" customWidth="1"/>
    <col min="12294" max="12294" width="1.5703125" style="65" customWidth="1"/>
    <col min="12295" max="12295" width="60.42578125" style="65" customWidth="1"/>
    <col min="12296" max="12297" width="4.85546875" style="65" bestFit="1" customWidth="1"/>
    <col min="12298" max="12298" width="6.7109375" style="65" bestFit="1" customWidth="1"/>
    <col min="12299" max="12299" width="0.42578125" style="65" customWidth="1"/>
    <col min="12300" max="12300" width="6.5703125" style="65" bestFit="1" customWidth="1"/>
    <col min="12301" max="12301" width="4.85546875" style="65" customWidth="1"/>
    <col min="12302" max="12302" width="1.42578125" style="65" customWidth="1"/>
    <col min="12303" max="12303" width="11.42578125" style="65"/>
    <col min="12304" max="12304" width="4.7109375" style="65" customWidth="1"/>
    <col min="12305" max="12305" width="5" style="65" customWidth="1"/>
    <col min="12306" max="12306" width="2.28515625" style="65" customWidth="1"/>
    <col min="12307" max="12307" width="26" style="65" customWidth="1"/>
    <col min="12308" max="12308" width="8" style="65" customWidth="1"/>
    <col min="12309" max="12309" width="1" style="65" customWidth="1"/>
    <col min="12310" max="12310" width="6.7109375" style="65" customWidth="1"/>
    <col min="12311" max="12311" width="1" style="65" customWidth="1"/>
    <col min="12312" max="12312" width="6.7109375" style="65" customWidth="1"/>
    <col min="12313" max="12313" width="1" style="65" customWidth="1"/>
    <col min="12314" max="12314" width="6.7109375" style="65" customWidth="1"/>
    <col min="12315" max="12315" width="1" style="65" customWidth="1"/>
    <col min="12316" max="12316" width="6.7109375" style="65" customWidth="1"/>
    <col min="12317" max="12317" width="1" style="65" customWidth="1"/>
    <col min="12318" max="12318" width="6.7109375" style="65" customWidth="1"/>
    <col min="12319" max="12319" width="1" style="65" customWidth="1"/>
    <col min="12320" max="12321" width="6.7109375" style="65" customWidth="1"/>
    <col min="12322" max="12544" width="11.42578125" style="65"/>
    <col min="12545" max="12547" width="0" style="65" hidden="1" customWidth="1"/>
    <col min="12548" max="12548" width="2.140625" style="65" customWidth="1"/>
    <col min="12549" max="12549" width="8" style="65" customWidth="1"/>
    <col min="12550" max="12550" width="1.5703125" style="65" customWidth="1"/>
    <col min="12551" max="12551" width="60.42578125" style="65" customWidth="1"/>
    <col min="12552" max="12553" width="4.85546875" style="65" bestFit="1" customWidth="1"/>
    <col min="12554" max="12554" width="6.7109375" style="65" bestFit="1" customWidth="1"/>
    <col min="12555" max="12555" width="0.42578125" style="65" customWidth="1"/>
    <col min="12556" max="12556" width="6.5703125" style="65" bestFit="1" customWidth="1"/>
    <col min="12557" max="12557" width="4.85546875" style="65" customWidth="1"/>
    <col min="12558" max="12558" width="1.42578125" style="65" customWidth="1"/>
    <col min="12559" max="12559" width="11.42578125" style="65"/>
    <col min="12560" max="12560" width="4.7109375" style="65" customWidth="1"/>
    <col min="12561" max="12561" width="5" style="65" customWidth="1"/>
    <col min="12562" max="12562" width="2.28515625" style="65" customWidth="1"/>
    <col min="12563" max="12563" width="26" style="65" customWidth="1"/>
    <col min="12564" max="12564" width="8" style="65" customWidth="1"/>
    <col min="12565" max="12565" width="1" style="65" customWidth="1"/>
    <col min="12566" max="12566" width="6.7109375" style="65" customWidth="1"/>
    <col min="12567" max="12567" width="1" style="65" customWidth="1"/>
    <col min="12568" max="12568" width="6.7109375" style="65" customWidth="1"/>
    <col min="12569" max="12569" width="1" style="65" customWidth="1"/>
    <col min="12570" max="12570" width="6.7109375" style="65" customWidth="1"/>
    <col min="12571" max="12571" width="1" style="65" customWidth="1"/>
    <col min="12572" max="12572" width="6.7109375" style="65" customWidth="1"/>
    <col min="12573" max="12573" width="1" style="65" customWidth="1"/>
    <col min="12574" max="12574" width="6.7109375" style="65" customWidth="1"/>
    <col min="12575" max="12575" width="1" style="65" customWidth="1"/>
    <col min="12576" max="12577" width="6.7109375" style="65" customWidth="1"/>
    <col min="12578" max="12800" width="11.42578125" style="65"/>
    <col min="12801" max="12803" width="0" style="65" hidden="1" customWidth="1"/>
    <col min="12804" max="12804" width="2.140625" style="65" customWidth="1"/>
    <col min="12805" max="12805" width="8" style="65" customWidth="1"/>
    <col min="12806" max="12806" width="1.5703125" style="65" customWidth="1"/>
    <col min="12807" max="12807" width="60.42578125" style="65" customWidth="1"/>
    <col min="12808" max="12809" width="4.85546875" style="65" bestFit="1" customWidth="1"/>
    <col min="12810" max="12810" width="6.7109375" style="65" bestFit="1" customWidth="1"/>
    <col min="12811" max="12811" width="0.42578125" style="65" customWidth="1"/>
    <col min="12812" max="12812" width="6.5703125" style="65" bestFit="1" customWidth="1"/>
    <col min="12813" max="12813" width="4.85546875" style="65" customWidth="1"/>
    <col min="12814" max="12814" width="1.42578125" style="65" customWidth="1"/>
    <col min="12815" max="12815" width="11.42578125" style="65"/>
    <col min="12816" max="12816" width="4.7109375" style="65" customWidth="1"/>
    <col min="12817" max="12817" width="5" style="65" customWidth="1"/>
    <col min="12818" max="12818" width="2.28515625" style="65" customWidth="1"/>
    <col min="12819" max="12819" width="26" style="65" customWidth="1"/>
    <col min="12820" max="12820" width="8" style="65" customWidth="1"/>
    <col min="12821" max="12821" width="1" style="65" customWidth="1"/>
    <col min="12822" max="12822" width="6.7109375" style="65" customWidth="1"/>
    <col min="12823" max="12823" width="1" style="65" customWidth="1"/>
    <col min="12824" max="12824" width="6.7109375" style="65" customWidth="1"/>
    <col min="12825" max="12825" width="1" style="65" customWidth="1"/>
    <col min="12826" max="12826" width="6.7109375" style="65" customWidth="1"/>
    <col min="12827" max="12827" width="1" style="65" customWidth="1"/>
    <col min="12828" max="12828" width="6.7109375" style="65" customWidth="1"/>
    <col min="12829" max="12829" width="1" style="65" customWidth="1"/>
    <col min="12830" max="12830" width="6.7109375" style="65" customWidth="1"/>
    <col min="12831" max="12831" width="1" style="65" customWidth="1"/>
    <col min="12832" max="12833" width="6.7109375" style="65" customWidth="1"/>
    <col min="12834" max="13056" width="11.42578125" style="65"/>
    <col min="13057" max="13059" width="0" style="65" hidden="1" customWidth="1"/>
    <col min="13060" max="13060" width="2.140625" style="65" customWidth="1"/>
    <col min="13061" max="13061" width="8" style="65" customWidth="1"/>
    <col min="13062" max="13062" width="1.5703125" style="65" customWidth="1"/>
    <col min="13063" max="13063" width="60.42578125" style="65" customWidth="1"/>
    <col min="13064" max="13065" width="4.85546875" style="65" bestFit="1" customWidth="1"/>
    <col min="13066" max="13066" width="6.7109375" style="65" bestFit="1" customWidth="1"/>
    <col min="13067" max="13067" width="0.42578125" style="65" customWidth="1"/>
    <col min="13068" max="13068" width="6.5703125" style="65" bestFit="1" customWidth="1"/>
    <col min="13069" max="13069" width="4.85546875" style="65" customWidth="1"/>
    <col min="13070" max="13070" width="1.42578125" style="65" customWidth="1"/>
    <col min="13071" max="13071" width="11.42578125" style="65"/>
    <col min="13072" max="13072" width="4.7109375" style="65" customWidth="1"/>
    <col min="13073" max="13073" width="5" style="65" customWidth="1"/>
    <col min="13074" max="13074" width="2.28515625" style="65" customWidth="1"/>
    <col min="13075" max="13075" width="26" style="65" customWidth="1"/>
    <col min="13076" max="13076" width="8" style="65" customWidth="1"/>
    <col min="13077" max="13077" width="1" style="65" customWidth="1"/>
    <col min="13078" max="13078" width="6.7109375" style="65" customWidth="1"/>
    <col min="13079" max="13079" width="1" style="65" customWidth="1"/>
    <col min="13080" max="13080" width="6.7109375" style="65" customWidth="1"/>
    <col min="13081" max="13081" width="1" style="65" customWidth="1"/>
    <col min="13082" max="13082" width="6.7109375" style="65" customWidth="1"/>
    <col min="13083" max="13083" width="1" style="65" customWidth="1"/>
    <col min="13084" max="13084" width="6.7109375" style="65" customWidth="1"/>
    <col min="13085" max="13085" width="1" style="65" customWidth="1"/>
    <col min="13086" max="13086" width="6.7109375" style="65" customWidth="1"/>
    <col min="13087" max="13087" width="1" style="65" customWidth="1"/>
    <col min="13088" max="13089" width="6.7109375" style="65" customWidth="1"/>
    <col min="13090" max="13312" width="11.42578125" style="65"/>
    <col min="13313" max="13315" width="0" style="65" hidden="1" customWidth="1"/>
    <col min="13316" max="13316" width="2.140625" style="65" customWidth="1"/>
    <col min="13317" max="13317" width="8" style="65" customWidth="1"/>
    <col min="13318" max="13318" width="1.5703125" style="65" customWidth="1"/>
    <col min="13319" max="13319" width="60.42578125" style="65" customWidth="1"/>
    <col min="13320" max="13321" width="4.85546875" style="65" bestFit="1" customWidth="1"/>
    <col min="13322" max="13322" width="6.7109375" style="65" bestFit="1" customWidth="1"/>
    <col min="13323" max="13323" width="0.42578125" style="65" customWidth="1"/>
    <col min="13324" max="13324" width="6.5703125" style="65" bestFit="1" customWidth="1"/>
    <col min="13325" max="13325" width="4.85546875" style="65" customWidth="1"/>
    <col min="13326" max="13326" width="1.42578125" style="65" customWidth="1"/>
    <col min="13327" max="13327" width="11.42578125" style="65"/>
    <col min="13328" max="13328" width="4.7109375" style="65" customWidth="1"/>
    <col min="13329" max="13329" width="5" style="65" customWidth="1"/>
    <col min="13330" max="13330" width="2.28515625" style="65" customWidth="1"/>
    <col min="13331" max="13331" width="26" style="65" customWidth="1"/>
    <col min="13332" max="13332" width="8" style="65" customWidth="1"/>
    <col min="13333" max="13333" width="1" style="65" customWidth="1"/>
    <col min="13334" max="13334" width="6.7109375" style="65" customWidth="1"/>
    <col min="13335" max="13335" width="1" style="65" customWidth="1"/>
    <col min="13336" max="13336" width="6.7109375" style="65" customWidth="1"/>
    <col min="13337" max="13337" width="1" style="65" customWidth="1"/>
    <col min="13338" max="13338" width="6.7109375" style="65" customWidth="1"/>
    <col min="13339" max="13339" width="1" style="65" customWidth="1"/>
    <col min="13340" max="13340" width="6.7109375" style="65" customWidth="1"/>
    <col min="13341" max="13341" width="1" style="65" customWidth="1"/>
    <col min="13342" max="13342" width="6.7109375" style="65" customWidth="1"/>
    <col min="13343" max="13343" width="1" style="65" customWidth="1"/>
    <col min="13344" max="13345" width="6.7109375" style="65" customWidth="1"/>
    <col min="13346" max="13568" width="11.42578125" style="65"/>
    <col min="13569" max="13571" width="0" style="65" hidden="1" customWidth="1"/>
    <col min="13572" max="13572" width="2.140625" style="65" customWidth="1"/>
    <col min="13573" max="13573" width="8" style="65" customWidth="1"/>
    <col min="13574" max="13574" width="1.5703125" style="65" customWidth="1"/>
    <col min="13575" max="13575" width="60.42578125" style="65" customWidth="1"/>
    <col min="13576" max="13577" width="4.85546875" style="65" bestFit="1" customWidth="1"/>
    <col min="13578" max="13578" width="6.7109375" style="65" bestFit="1" customWidth="1"/>
    <col min="13579" max="13579" width="0.42578125" style="65" customWidth="1"/>
    <col min="13580" max="13580" width="6.5703125" style="65" bestFit="1" customWidth="1"/>
    <col min="13581" max="13581" width="4.85546875" style="65" customWidth="1"/>
    <col min="13582" max="13582" width="1.42578125" style="65" customWidth="1"/>
    <col min="13583" max="13583" width="11.42578125" style="65"/>
    <col min="13584" max="13584" width="4.7109375" style="65" customWidth="1"/>
    <col min="13585" max="13585" width="5" style="65" customWidth="1"/>
    <col min="13586" max="13586" width="2.28515625" style="65" customWidth="1"/>
    <col min="13587" max="13587" width="26" style="65" customWidth="1"/>
    <col min="13588" max="13588" width="8" style="65" customWidth="1"/>
    <col min="13589" max="13589" width="1" style="65" customWidth="1"/>
    <col min="13590" max="13590" width="6.7109375" style="65" customWidth="1"/>
    <col min="13591" max="13591" width="1" style="65" customWidth="1"/>
    <col min="13592" max="13592" width="6.7109375" style="65" customWidth="1"/>
    <col min="13593" max="13593" width="1" style="65" customWidth="1"/>
    <col min="13594" max="13594" width="6.7109375" style="65" customWidth="1"/>
    <col min="13595" max="13595" width="1" style="65" customWidth="1"/>
    <col min="13596" max="13596" width="6.7109375" style="65" customWidth="1"/>
    <col min="13597" max="13597" width="1" style="65" customWidth="1"/>
    <col min="13598" max="13598" width="6.7109375" style="65" customWidth="1"/>
    <col min="13599" max="13599" width="1" style="65" customWidth="1"/>
    <col min="13600" max="13601" width="6.7109375" style="65" customWidth="1"/>
    <col min="13602" max="13824" width="11.42578125" style="65"/>
    <col min="13825" max="13827" width="0" style="65" hidden="1" customWidth="1"/>
    <col min="13828" max="13828" width="2.140625" style="65" customWidth="1"/>
    <col min="13829" max="13829" width="8" style="65" customWidth="1"/>
    <col min="13830" max="13830" width="1.5703125" style="65" customWidth="1"/>
    <col min="13831" max="13831" width="60.42578125" style="65" customWidth="1"/>
    <col min="13832" max="13833" width="4.85546875" style="65" bestFit="1" customWidth="1"/>
    <col min="13834" max="13834" width="6.7109375" style="65" bestFit="1" customWidth="1"/>
    <col min="13835" max="13835" width="0.42578125" style="65" customWidth="1"/>
    <col min="13836" max="13836" width="6.5703125" style="65" bestFit="1" customWidth="1"/>
    <col min="13837" max="13837" width="4.85546875" style="65" customWidth="1"/>
    <col min="13838" max="13838" width="1.42578125" style="65" customWidth="1"/>
    <col min="13839" max="13839" width="11.42578125" style="65"/>
    <col min="13840" max="13840" width="4.7109375" style="65" customWidth="1"/>
    <col min="13841" max="13841" width="5" style="65" customWidth="1"/>
    <col min="13842" max="13842" width="2.28515625" style="65" customWidth="1"/>
    <col min="13843" max="13843" width="26" style="65" customWidth="1"/>
    <col min="13844" max="13844" width="8" style="65" customWidth="1"/>
    <col min="13845" max="13845" width="1" style="65" customWidth="1"/>
    <col min="13846" max="13846" width="6.7109375" style="65" customWidth="1"/>
    <col min="13847" max="13847" width="1" style="65" customWidth="1"/>
    <col min="13848" max="13848" width="6.7109375" style="65" customWidth="1"/>
    <col min="13849" max="13849" width="1" style="65" customWidth="1"/>
    <col min="13850" max="13850" width="6.7109375" style="65" customWidth="1"/>
    <col min="13851" max="13851" width="1" style="65" customWidth="1"/>
    <col min="13852" max="13852" width="6.7109375" style="65" customWidth="1"/>
    <col min="13853" max="13853" width="1" style="65" customWidth="1"/>
    <col min="13854" max="13854" width="6.7109375" style="65" customWidth="1"/>
    <col min="13855" max="13855" width="1" style="65" customWidth="1"/>
    <col min="13856" max="13857" width="6.7109375" style="65" customWidth="1"/>
    <col min="13858" max="14080" width="11.42578125" style="65"/>
    <col min="14081" max="14083" width="0" style="65" hidden="1" customWidth="1"/>
    <col min="14084" max="14084" width="2.140625" style="65" customWidth="1"/>
    <col min="14085" max="14085" width="8" style="65" customWidth="1"/>
    <col min="14086" max="14086" width="1.5703125" style="65" customWidth="1"/>
    <col min="14087" max="14087" width="60.42578125" style="65" customWidth="1"/>
    <col min="14088" max="14089" width="4.85546875" style="65" bestFit="1" customWidth="1"/>
    <col min="14090" max="14090" width="6.7109375" style="65" bestFit="1" customWidth="1"/>
    <col min="14091" max="14091" width="0.42578125" style="65" customWidth="1"/>
    <col min="14092" max="14092" width="6.5703125" style="65" bestFit="1" customWidth="1"/>
    <col min="14093" max="14093" width="4.85546875" style="65" customWidth="1"/>
    <col min="14094" max="14094" width="1.42578125" style="65" customWidth="1"/>
    <col min="14095" max="14095" width="11.42578125" style="65"/>
    <col min="14096" max="14096" width="4.7109375" style="65" customWidth="1"/>
    <col min="14097" max="14097" width="5" style="65" customWidth="1"/>
    <col min="14098" max="14098" width="2.28515625" style="65" customWidth="1"/>
    <col min="14099" max="14099" width="26" style="65" customWidth="1"/>
    <col min="14100" max="14100" width="8" style="65" customWidth="1"/>
    <col min="14101" max="14101" width="1" style="65" customWidth="1"/>
    <col min="14102" max="14102" width="6.7109375" style="65" customWidth="1"/>
    <col min="14103" max="14103" width="1" style="65" customWidth="1"/>
    <col min="14104" max="14104" width="6.7109375" style="65" customWidth="1"/>
    <col min="14105" max="14105" width="1" style="65" customWidth="1"/>
    <col min="14106" max="14106" width="6.7109375" style="65" customWidth="1"/>
    <col min="14107" max="14107" width="1" style="65" customWidth="1"/>
    <col min="14108" max="14108" width="6.7109375" style="65" customWidth="1"/>
    <col min="14109" max="14109" width="1" style="65" customWidth="1"/>
    <col min="14110" max="14110" width="6.7109375" style="65" customWidth="1"/>
    <col min="14111" max="14111" width="1" style="65" customWidth="1"/>
    <col min="14112" max="14113" width="6.7109375" style="65" customWidth="1"/>
    <col min="14114" max="14336" width="11.42578125" style="65"/>
    <col min="14337" max="14339" width="0" style="65" hidden="1" customWidth="1"/>
    <col min="14340" max="14340" width="2.140625" style="65" customWidth="1"/>
    <col min="14341" max="14341" width="8" style="65" customWidth="1"/>
    <col min="14342" max="14342" width="1.5703125" style="65" customWidth="1"/>
    <col min="14343" max="14343" width="60.42578125" style="65" customWidth="1"/>
    <col min="14344" max="14345" width="4.85546875" style="65" bestFit="1" customWidth="1"/>
    <col min="14346" max="14346" width="6.7109375" style="65" bestFit="1" customWidth="1"/>
    <col min="14347" max="14347" width="0.42578125" style="65" customWidth="1"/>
    <col min="14348" max="14348" width="6.5703125" style="65" bestFit="1" customWidth="1"/>
    <col min="14349" max="14349" width="4.85546875" style="65" customWidth="1"/>
    <col min="14350" max="14350" width="1.42578125" style="65" customWidth="1"/>
    <col min="14351" max="14351" width="11.42578125" style="65"/>
    <col min="14352" max="14352" width="4.7109375" style="65" customWidth="1"/>
    <col min="14353" max="14353" width="5" style="65" customWidth="1"/>
    <col min="14354" max="14354" width="2.28515625" style="65" customWidth="1"/>
    <col min="14355" max="14355" width="26" style="65" customWidth="1"/>
    <col min="14356" max="14356" width="8" style="65" customWidth="1"/>
    <col min="14357" max="14357" width="1" style="65" customWidth="1"/>
    <col min="14358" max="14358" width="6.7109375" style="65" customWidth="1"/>
    <col min="14359" max="14359" width="1" style="65" customWidth="1"/>
    <col min="14360" max="14360" width="6.7109375" style="65" customWidth="1"/>
    <col min="14361" max="14361" width="1" style="65" customWidth="1"/>
    <col min="14362" max="14362" width="6.7109375" style="65" customWidth="1"/>
    <col min="14363" max="14363" width="1" style="65" customWidth="1"/>
    <col min="14364" max="14364" width="6.7109375" style="65" customWidth="1"/>
    <col min="14365" max="14365" width="1" style="65" customWidth="1"/>
    <col min="14366" max="14366" width="6.7109375" style="65" customWidth="1"/>
    <col min="14367" max="14367" width="1" style="65" customWidth="1"/>
    <col min="14368" max="14369" width="6.7109375" style="65" customWidth="1"/>
    <col min="14370" max="14592" width="11.42578125" style="65"/>
    <col min="14593" max="14595" width="0" style="65" hidden="1" customWidth="1"/>
    <col min="14596" max="14596" width="2.140625" style="65" customWidth="1"/>
    <col min="14597" max="14597" width="8" style="65" customWidth="1"/>
    <col min="14598" max="14598" width="1.5703125" style="65" customWidth="1"/>
    <col min="14599" max="14599" width="60.42578125" style="65" customWidth="1"/>
    <col min="14600" max="14601" width="4.85546875" style="65" bestFit="1" customWidth="1"/>
    <col min="14602" max="14602" width="6.7109375" style="65" bestFit="1" customWidth="1"/>
    <col min="14603" max="14603" width="0.42578125" style="65" customWidth="1"/>
    <col min="14604" max="14604" width="6.5703125" style="65" bestFit="1" customWidth="1"/>
    <col min="14605" max="14605" width="4.85546875" style="65" customWidth="1"/>
    <col min="14606" max="14606" width="1.42578125" style="65" customWidth="1"/>
    <col min="14607" max="14607" width="11.42578125" style="65"/>
    <col min="14608" max="14608" width="4.7109375" style="65" customWidth="1"/>
    <col min="14609" max="14609" width="5" style="65" customWidth="1"/>
    <col min="14610" max="14610" width="2.28515625" style="65" customWidth="1"/>
    <col min="14611" max="14611" width="26" style="65" customWidth="1"/>
    <col min="14612" max="14612" width="8" style="65" customWidth="1"/>
    <col min="14613" max="14613" width="1" style="65" customWidth="1"/>
    <col min="14614" max="14614" width="6.7109375" style="65" customWidth="1"/>
    <col min="14615" max="14615" width="1" style="65" customWidth="1"/>
    <col min="14616" max="14616" width="6.7109375" style="65" customWidth="1"/>
    <col min="14617" max="14617" width="1" style="65" customWidth="1"/>
    <col min="14618" max="14618" width="6.7109375" style="65" customWidth="1"/>
    <col min="14619" max="14619" width="1" style="65" customWidth="1"/>
    <col min="14620" max="14620" width="6.7109375" style="65" customWidth="1"/>
    <col min="14621" max="14621" width="1" style="65" customWidth="1"/>
    <col min="14622" max="14622" width="6.7109375" style="65" customWidth="1"/>
    <col min="14623" max="14623" width="1" style="65" customWidth="1"/>
    <col min="14624" max="14625" width="6.7109375" style="65" customWidth="1"/>
    <col min="14626" max="14848" width="11.42578125" style="65"/>
    <col min="14849" max="14851" width="0" style="65" hidden="1" customWidth="1"/>
    <col min="14852" max="14852" width="2.140625" style="65" customWidth="1"/>
    <col min="14853" max="14853" width="8" style="65" customWidth="1"/>
    <col min="14854" max="14854" width="1.5703125" style="65" customWidth="1"/>
    <col min="14855" max="14855" width="60.42578125" style="65" customWidth="1"/>
    <col min="14856" max="14857" width="4.85546875" style="65" bestFit="1" customWidth="1"/>
    <col min="14858" max="14858" width="6.7109375" style="65" bestFit="1" customWidth="1"/>
    <col min="14859" max="14859" width="0.42578125" style="65" customWidth="1"/>
    <col min="14860" max="14860" width="6.5703125" style="65" bestFit="1" customWidth="1"/>
    <col min="14861" max="14861" width="4.85546875" style="65" customWidth="1"/>
    <col min="14862" max="14862" width="1.42578125" style="65" customWidth="1"/>
    <col min="14863" max="14863" width="11.42578125" style="65"/>
    <col min="14864" max="14864" width="4.7109375" style="65" customWidth="1"/>
    <col min="14865" max="14865" width="5" style="65" customWidth="1"/>
    <col min="14866" max="14866" width="2.28515625" style="65" customWidth="1"/>
    <col min="14867" max="14867" width="26" style="65" customWidth="1"/>
    <col min="14868" max="14868" width="8" style="65" customWidth="1"/>
    <col min="14869" max="14869" width="1" style="65" customWidth="1"/>
    <col min="14870" max="14870" width="6.7109375" style="65" customWidth="1"/>
    <col min="14871" max="14871" width="1" style="65" customWidth="1"/>
    <col min="14872" max="14872" width="6.7109375" style="65" customWidth="1"/>
    <col min="14873" max="14873" width="1" style="65" customWidth="1"/>
    <col min="14874" max="14874" width="6.7109375" style="65" customWidth="1"/>
    <col min="14875" max="14875" width="1" style="65" customWidth="1"/>
    <col min="14876" max="14876" width="6.7109375" style="65" customWidth="1"/>
    <col min="14877" max="14877" width="1" style="65" customWidth="1"/>
    <col min="14878" max="14878" width="6.7109375" style="65" customWidth="1"/>
    <col min="14879" max="14879" width="1" style="65" customWidth="1"/>
    <col min="14880" max="14881" width="6.7109375" style="65" customWidth="1"/>
    <col min="14882" max="15104" width="11.42578125" style="65"/>
    <col min="15105" max="15107" width="0" style="65" hidden="1" customWidth="1"/>
    <col min="15108" max="15108" width="2.140625" style="65" customWidth="1"/>
    <col min="15109" max="15109" width="8" style="65" customWidth="1"/>
    <col min="15110" max="15110" width="1.5703125" style="65" customWidth="1"/>
    <col min="15111" max="15111" width="60.42578125" style="65" customWidth="1"/>
    <col min="15112" max="15113" width="4.85546875" style="65" bestFit="1" customWidth="1"/>
    <col min="15114" max="15114" width="6.7109375" style="65" bestFit="1" customWidth="1"/>
    <col min="15115" max="15115" width="0.42578125" style="65" customWidth="1"/>
    <col min="15116" max="15116" width="6.5703125" style="65" bestFit="1" customWidth="1"/>
    <col min="15117" max="15117" width="4.85546875" style="65" customWidth="1"/>
    <col min="15118" max="15118" width="1.42578125" style="65" customWidth="1"/>
    <col min="15119" max="15119" width="11.42578125" style="65"/>
    <col min="15120" max="15120" width="4.7109375" style="65" customWidth="1"/>
    <col min="15121" max="15121" width="5" style="65" customWidth="1"/>
    <col min="15122" max="15122" width="2.28515625" style="65" customWidth="1"/>
    <col min="15123" max="15123" width="26" style="65" customWidth="1"/>
    <col min="15124" max="15124" width="8" style="65" customWidth="1"/>
    <col min="15125" max="15125" width="1" style="65" customWidth="1"/>
    <col min="15126" max="15126" width="6.7109375" style="65" customWidth="1"/>
    <col min="15127" max="15127" width="1" style="65" customWidth="1"/>
    <col min="15128" max="15128" width="6.7109375" style="65" customWidth="1"/>
    <col min="15129" max="15129" width="1" style="65" customWidth="1"/>
    <col min="15130" max="15130" width="6.7109375" style="65" customWidth="1"/>
    <col min="15131" max="15131" width="1" style="65" customWidth="1"/>
    <col min="15132" max="15132" width="6.7109375" style="65" customWidth="1"/>
    <col min="15133" max="15133" width="1" style="65" customWidth="1"/>
    <col min="15134" max="15134" width="6.7109375" style="65" customWidth="1"/>
    <col min="15135" max="15135" width="1" style="65" customWidth="1"/>
    <col min="15136" max="15137" width="6.7109375" style="65" customWidth="1"/>
    <col min="15138" max="15360" width="11.42578125" style="65"/>
    <col min="15361" max="15363" width="0" style="65" hidden="1" customWidth="1"/>
    <col min="15364" max="15364" width="2.140625" style="65" customWidth="1"/>
    <col min="15365" max="15365" width="8" style="65" customWidth="1"/>
    <col min="15366" max="15366" width="1.5703125" style="65" customWidth="1"/>
    <col min="15367" max="15367" width="60.42578125" style="65" customWidth="1"/>
    <col min="15368" max="15369" width="4.85546875" style="65" bestFit="1" customWidth="1"/>
    <col min="15370" max="15370" width="6.7109375" style="65" bestFit="1" customWidth="1"/>
    <col min="15371" max="15371" width="0.42578125" style="65" customWidth="1"/>
    <col min="15372" max="15372" width="6.5703125" style="65" bestFit="1" customWidth="1"/>
    <col min="15373" max="15373" width="4.85546875" style="65" customWidth="1"/>
    <col min="15374" max="15374" width="1.42578125" style="65" customWidth="1"/>
    <col min="15375" max="15375" width="11.42578125" style="65"/>
    <col min="15376" max="15376" width="4.7109375" style="65" customWidth="1"/>
    <col min="15377" max="15377" width="5" style="65" customWidth="1"/>
    <col min="15378" max="15378" width="2.28515625" style="65" customWidth="1"/>
    <col min="15379" max="15379" width="26" style="65" customWidth="1"/>
    <col min="15380" max="15380" width="8" style="65" customWidth="1"/>
    <col min="15381" max="15381" width="1" style="65" customWidth="1"/>
    <col min="15382" max="15382" width="6.7109375" style="65" customWidth="1"/>
    <col min="15383" max="15383" width="1" style="65" customWidth="1"/>
    <col min="15384" max="15384" width="6.7109375" style="65" customWidth="1"/>
    <col min="15385" max="15385" width="1" style="65" customWidth="1"/>
    <col min="15386" max="15386" width="6.7109375" style="65" customWidth="1"/>
    <col min="15387" max="15387" width="1" style="65" customWidth="1"/>
    <col min="15388" max="15388" width="6.7109375" style="65" customWidth="1"/>
    <col min="15389" max="15389" width="1" style="65" customWidth="1"/>
    <col min="15390" max="15390" width="6.7109375" style="65" customWidth="1"/>
    <col min="15391" max="15391" width="1" style="65" customWidth="1"/>
    <col min="15392" max="15393" width="6.7109375" style="65" customWidth="1"/>
    <col min="15394" max="15616" width="11.42578125" style="65"/>
    <col min="15617" max="15619" width="0" style="65" hidden="1" customWidth="1"/>
    <col min="15620" max="15620" width="2.140625" style="65" customWidth="1"/>
    <col min="15621" max="15621" width="8" style="65" customWidth="1"/>
    <col min="15622" max="15622" width="1.5703125" style="65" customWidth="1"/>
    <col min="15623" max="15623" width="60.42578125" style="65" customWidth="1"/>
    <col min="15624" max="15625" width="4.85546875" style="65" bestFit="1" customWidth="1"/>
    <col min="15626" max="15626" width="6.7109375" style="65" bestFit="1" customWidth="1"/>
    <col min="15627" max="15627" width="0.42578125" style="65" customWidth="1"/>
    <col min="15628" max="15628" width="6.5703125" style="65" bestFit="1" customWidth="1"/>
    <col min="15629" max="15629" width="4.85546875" style="65" customWidth="1"/>
    <col min="15630" max="15630" width="1.42578125" style="65" customWidth="1"/>
    <col min="15631" max="15631" width="11.42578125" style="65"/>
    <col min="15632" max="15632" width="4.7109375" style="65" customWidth="1"/>
    <col min="15633" max="15633" width="5" style="65" customWidth="1"/>
    <col min="15634" max="15634" width="2.28515625" style="65" customWidth="1"/>
    <col min="15635" max="15635" width="26" style="65" customWidth="1"/>
    <col min="15636" max="15636" width="8" style="65" customWidth="1"/>
    <col min="15637" max="15637" width="1" style="65" customWidth="1"/>
    <col min="15638" max="15638" width="6.7109375" style="65" customWidth="1"/>
    <col min="15639" max="15639" width="1" style="65" customWidth="1"/>
    <col min="15640" max="15640" width="6.7109375" style="65" customWidth="1"/>
    <col min="15641" max="15641" width="1" style="65" customWidth="1"/>
    <col min="15642" max="15642" width="6.7109375" style="65" customWidth="1"/>
    <col min="15643" max="15643" width="1" style="65" customWidth="1"/>
    <col min="15644" max="15644" width="6.7109375" style="65" customWidth="1"/>
    <col min="15645" max="15645" width="1" style="65" customWidth="1"/>
    <col min="15646" max="15646" width="6.7109375" style="65" customWidth="1"/>
    <col min="15647" max="15647" width="1" style="65" customWidth="1"/>
    <col min="15648" max="15649" width="6.7109375" style="65" customWidth="1"/>
    <col min="15650" max="15872" width="11.42578125" style="65"/>
    <col min="15873" max="15875" width="0" style="65" hidden="1" customWidth="1"/>
    <col min="15876" max="15876" width="2.140625" style="65" customWidth="1"/>
    <col min="15877" max="15877" width="8" style="65" customWidth="1"/>
    <col min="15878" max="15878" width="1.5703125" style="65" customWidth="1"/>
    <col min="15879" max="15879" width="60.42578125" style="65" customWidth="1"/>
    <col min="15880" max="15881" width="4.85546875" style="65" bestFit="1" customWidth="1"/>
    <col min="15882" max="15882" width="6.7109375" style="65" bestFit="1" customWidth="1"/>
    <col min="15883" max="15883" width="0.42578125" style="65" customWidth="1"/>
    <col min="15884" max="15884" width="6.5703125" style="65" bestFit="1" customWidth="1"/>
    <col min="15885" max="15885" width="4.85546875" style="65" customWidth="1"/>
    <col min="15886" max="15886" width="1.42578125" style="65" customWidth="1"/>
    <col min="15887" max="15887" width="11.42578125" style="65"/>
    <col min="15888" max="15888" width="4.7109375" style="65" customWidth="1"/>
    <col min="15889" max="15889" width="5" style="65" customWidth="1"/>
    <col min="15890" max="15890" width="2.28515625" style="65" customWidth="1"/>
    <col min="15891" max="15891" width="26" style="65" customWidth="1"/>
    <col min="15892" max="15892" width="8" style="65" customWidth="1"/>
    <col min="15893" max="15893" width="1" style="65" customWidth="1"/>
    <col min="15894" max="15894" width="6.7109375" style="65" customWidth="1"/>
    <col min="15895" max="15895" width="1" style="65" customWidth="1"/>
    <col min="15896" max="15896" width="6.7109375" style="65" customWidth="1"/>
    <col min="15897" max="15897" width="1" style="65" customWidth="1"/>
    <col min="15898" max="15898" width="6.7109375" style="65" customWidth="1"/>
    <col min="15899" max="15899" width="1" style="65" customWidth="1"/>
    <col min="15900" max="15900" width="6.7109375" style="65" customWidth="1"/>
    <col min="15901" max="15901" width="1" style="65" customWidth="1"/>
    <col min="15902" max="15902" width="6.7109375" style="65" customWidth="1"/>
    <col min="15903" max="15903" width="1" style="65" customWidth="1"/>
    <col min="15904" max="15905" width="6.7109375" style="65" customWidth="1"/>
    <col min="15906" max="16128" width="11.42578125" style="65"/>
    <col min="16129" max="16131" width="0" style="65" hidden="1" customWidth="1"/>
    <col min="16132" max="16132" width="2.140625" style="65" customWidth="1"/>
    <col min="16133" max="16133" width="8" style="65" customWidth="1"/>
    <col min="16134" max="16134" width="1.5703125" style="65" customWidth="1"/>
    <col min="16135" max="16135" width="60.42578125" style="65" customWidth="1"/>
    <col min="16136" max="16137" width="4.85546875" style="65" bestFit="1" customWidth="1"/>
    <col min="16138" max="16138" width="6.7109375" style="65" bestFit="1" customWidth="1"/>
    <col min="16139" max="16139" width="0.42578125" style="65" customWidth="1"/>
    <col min="16140" max="16140" width="6.5703125" style="65" bestFit="1" customWidth="1"/>
    <col min="16141" max="16141" width="4.85546875" style="65" customWidth="1"/>
    <col min="16142" max="16142" width="1.42578125" style="65" customWidth="1"/>
    <col min="16143" max="16143" width="11.42578125" style="65"/>
    <col min="16144" max="16144" width="4.7109375" style="65" customWidth="1"/>
    <col min="16145" max="16145" width="5" style="65" customWidth="1"/>
    <col min="16146" max="16146" width="2.28515625" style="65" customWidth="1"/>
    <col min="16147" max="16147" width="26" style="65" customWidth="1"/>
    <col min="16148" max="16148" width="8" style="65" customWidth="1"/>
    <col min="16149" max="16149" width="1" style="65" customWidth="1"/>
    <col min="16150" max="16150" width="6.7109375" style="65" customWidth="1"/>
    <col min="16151" max="16151" width="1" style="65" customWidth="1"/>
    <col min="16152" max="16152" width="6.7109375" style="65" customWidth="1"/>
    <col min="16153" max="16153" width="1" style="65" customWidth="1"/>
    <col min="16154" max="16154" width="6.7109375" style="65" customWidth="1"/>
    <col min="16155" max="16155" width="1" style="65" customWidth="1"/>
    <col min="16156" max="16156" width="6.7109375" style="65" customWidth="1"/>
    <col min="16157" max="16157" width="1" style="65" customWidth="1"/>
    <col min="16158" max="16158" width="6.7109375" style="65" customWidth="1"/>
    <col min="16159" max="16159" width="1" style="65" customWidth="1"/>
    <col min="16160" max="16161" width="6.7109375" style="65" customWidth="1"/>
    <col min="16162" max="16384" width="11.42578125" style="65"/>
  </cols>
  <sheetData>
    <row r="1" spans="1:34" ht="3.75" customHeight="1">
      <c r="H1" s="199"/>
      <c r="I1" s="199"/>
      <c r="J1" s="199"/>
      <c r="K1" s="199"/>
      <c r="L1" s="199"/>
      <c r="M1" s="199"/>
      <c r="N1" s="199"/>
      <c r="O1" s="199"/>
    </row>
    <row r="2" spans="1:34" ht="3.75" customHeight="1">
      <c r="A2" s="71"/>
      <c r="B2" s="71"/>
      <c r="C2" s="238"/>
      <c r="D2" s="238"/>
      <c r="E2" s="71"/>
      <c r="F2" s="71"/>
      <c r="G2" s="71"/>
      <c r="H2" s="240"/>
      <c r="I2" s="240"/>
      <c r="J2" s="240"/>
      <c r="K2" s="240"/>
      <c r="L2" s="240"/>
      <c r="M2" s="240"/>
      <c r="N2" s="199"/>
      <c r="O2" s="199"/>
    </row>
    <row r="3" spans="1:34" ht="12.75" customHeight="1">
      <c r="A3" s="71"/>
      <c r="B3" s="71"/>
      <c r="C3" s="238"/>
      <c r="D3" s="238"/>
      <c r="E3" s="1813" t="s">
        <v>848</v>
      </c>
      <c r="F3" s="1813"/>
      <c r="G3" s="1813"/>
      <c r="H3" s="1813"/>
      <c r="I3" s="1813"/>
      <c r="J3" s="1813"/>
      <c r="K3" s="1813"/>
      <c r="L3" s="1813"/>
      <c r="M3" s="1813"/>
      <c r="N3" s="199"/>
      <c r="O3" s="71"/>
      <c r="P3" s="71"/>
      <c r="Q3" s="1813"/>
      <c r="R3" s="1813"/>
      <c r="S3" s="1813"/>
      <c r="T3" s="1813"/>
      <c r="U3" s="1813"/>
      <c r="V3" s="1813"/>
      <c r="W3" s="1813"/>
      <c r="X3" s="1813"/>
      <c r="Y3" s="1813"/>
      <c r="Z3" s="1813"/>
      <c r="AA3" s="1813"/>
      <c r="AB3" s="1813"/>
      <c r="AC3" s="1813"/>
      <c r="AD3" s="1813"/>
      <c r="AE3" s="1813"/>
    </row>
    <row r="4" spans="1:34" s="71" customFormat="1" ht="12.75" customHeight="1">
      <c r="B4" s="204"/>
      <c r="C4" s="241"/>
      <c r="D4" s="241"/>
      <c r="E4" s="1886" t="s">
        <v>857</v>
      </c>
      <c r="F4" s="1886"/>
      <c r="G4" s="1886"/>
      <c r="H4" s="1886"/>
      <c r="I4" s="1886"/>
      <c r="J4" s="1886"/>
      <c r="K4" s="1886"/>
      <c r="L4" s="1886"/>
      <c r="M4" s="1886"/>
      <c r="N4" s="240"/>
      <c r="O4" s="204"/>
      <c r="P4" s="204"/>
      <c r="Q4" s="205"/>
      <c r="AG4" s="206"/>
      <c r="AH4" s="206"/>
    </row>
    <row r="5" spans="1:34" s="71" customFormat="1" ht="7.5" customHeight="1">
      <c r="C5" s="238"/>
      <c r="D5" s="238"/>
      <c r="F5" s="72"/>
      <c r="G5" s="72"/>
      <c r="H5" s="72"/>
      <c r="I5" s="914"/>
      <c r="J5" s="914"/>
      <c r="K5" s="892"/>
      <c r="L5" s="892"/>
      <c r="M5" s="892"/>
      <c r="N5" s="240"/>
      <c r="Q5" s="69"/>
    </row>
    <row r="6" spans="1:34" s="71" customFormat="1" ht="12.75" customHeight="1">
      <c r="C6" s="238"/>
      <c r="D6" s="238"/>
      <c r="E6" s="1856" t="s">
        <v>3</v>
      </c>
      <c r="F6" s="178"/>
      <c r="G6" s="244"/>
      <c r="H6" s="2112" t="s">
        <v>849</v>
      </c>
      <c r="I6" s="2112"/>
      <c r="J6" s="2112" t="s">
        <v>850</v>
      </c>
      <c r="K6" s="1761"/>
      <c r="L6" s="2115" t="s">
        <v>851</v>
      </c>
      <c r="M6" s="2116"/>
      <c r="N6" s="240"/>
      <c r="Q6" s="69"/>
    </row>
    <row r="7" spans="1:34" ht="12.75" customHeight="1">
      <c r="A7" s="71"/>
      <c r="B7" s="606"/>
      <c r="C7" s="1062"/>
      <c r="D7" s="1062"/>
      <c r="E7" s="1872"/>
      <c r="F7" s="97" t="s">
        <v>151</v>
      </c>
      <c r="G7" s="98"/>
      <c r="H7" s="2113"/>
      <c r="I7" s="2113"/>
      <c r="J7" s="2113"/>
      <c r="K7" s="1762"/>
      <c r="L7" s="2117"/>
      <c r="M7" s="1853"/>
      <c r="N7" s="199"/>
      <c r="O7" s="606"/>
    </row>
    <row r="8" spans="1:34" ht="5.25" customHeight="1">
      <c r="A8" s="71"/>
      <c r="B8" s="71"/>
      <c r="C8" s="238"/>
      <c r="D8" s="238"/>
      <c r="E8" s="1892"/>
      <c r="F8" s="72"/>
      <c r="G8" s="173"/>
      <c r="H8" s="2114"/>
      <c r="I8" s="2114"/>
      <c r="J8" s="2114"/>
      <c r="K8" s="1763"/>
      <c r="L8" s="2118"/>
      <c r="M8" s="1854"/>
      <c r="N8" s="199"/>
      <c r="O8" s="71"/>
    </row>
    <row r="9" spans="1:34">
      <c r="A9" s="71"/>
      <c r="B9" s="71"/>
      <c r="C9" s="238"/>
      <c r="D9" s="238"/>
      <c r="E9" s="1819">
        <v>1401</v>
      </c>
      <c r="F9" s="102" t="s">
        <v>22</v>
      </c>
      <c r="G9" s="97"/>
      <c r="H9" s="2133"/>
      <c r="I9" s="2133"/>
      <c r="J9" s="2133"/>
      <c r="K9" s="2133"/>
      <c r="L9" s="2134">
        <f>SUM(L10,L13,L16,L19,L26,L29)</f>
        <v>1843</v>
      </c>
      <c r="M9" s="2135"/>
      <c r="N9" s="199"/>
      <c r="O9" s="71"/>
    </row>
    <row r="10" spans="1:34" ht="12" customHeight="1">
      <c r="A10" s="71"/>
      <c r="B10" s="67"/>
      <c r="C10" s="238"/>
      <c r="D10" s="238"/>
      <c r="E10" s="1820"/>
      <c r="F10" s="407" t="s">
        <v>23</v>
      </c>
      <c r="G10" s="178"/>
      <c r="H10" s="2136"/>
      <c r="I10" s="2136"/>
      <c r="J10" s="2137"/>
      <c r="K10" s="2137"/>
      <c r="L10" s="2136">
        <f>SUM(L11:M12)</f>
        <v>703</v>
      </c>
      <c r="M10" s="2138"/>
      <c r="N10" s="199"/>
      <c r="O10" s="199"/>
    </row>
    <row r="11" spans="1:34" ht="11.25" customHeight="1">
      <c r="A11" s="71"/>
      <c r="B11" s="71"/>
      <c r="C11" s="238"/>
      <c r="D11" s="238"/>
      <c r="E11" s="1890"/>
      <c r="F11" s="411"/>
      <c r="G11" s="126" t="s">
        <v>159</v>
      </c>
      <c r="H11" s="2119">
        <v>2</v>
      </c>
      <c r="I11" s="2119"/>
      <c r="J11" s="2120">
        <v>1</v>
      </c>
      <c r="K11" s="2120"/>
      <c r="L11" s="2119">
        <v>703</v>
      </c>
      <c r="M11" s="2121"/>
      <c r="N11" s="199"/>
      <c r="O11" s="199"/>
    </row>
    <row r="12" spans="1:34" ht="11.25" customHeight="1">
      <c r="A12" s="71"/>
      <c r="B12" s="71"/>
      <c r="C12" s="238"/>
      <c r="D12" s="238"/>
      <c r="E12" s="1820"/>
      <c r="F12" s="411"/>
      <c r="G12" s="126" t="s">
        <v>852</v>
      </c>
      <c r="H12" s="2119">
        <v>2</v>
      </c>
      <c r="I12" s="2119"/>
      <c r="J12" s="2120"/>
      <c r="K12" s="2120"/>
      <c r="L12" s="2119">
        <v>0</v>
      </c>
      <c r="M12" s="2121"/>
      <c r="N12" s="199"/>
      <c r="O12" s="199"/>
    </row>
    <row r="13" spans="1:34" ht="12" customHeight="1">
      <c r="A13" s="71"/>
      <c r="B13" s="71"/>
      <c r="C13" s="238"/>
      <c r="D13" s="238"/>
      <c r="E13" s="1820"/>
      <c r="F13" s="414" t="s">
        <v>24</v>
      </c>
      <c r="G13" s="69"/>
      <c r="H13" s="2125"/>
      <c r="I13" s="2125"/>
      <c r="J13" s="2125"/>
      <c r="K13" s="2125"/>
      <c r="L13" s="2125">
        <f>SUM(L14:M15)</f>
        <v>661</v>
      </c>
      <c r="M13" s="2127"/>
      <c r="N13" s="199"/>
      <c r="O13" s="199"/>
    </row>
    <row r="14" spans="1:34" ht="11.25" customHeight="1">
      <c r="A14" s="71"/>
      <c r="B14" s="71"/>
      <c r="C14" s="238"/>
      <c r="D14" s="238"/>
      <c r="E14" s="1820"/>
      <c r="F14" s="411"/>
      <c r="G14" s="69" t="s">
        <v>161</v>
      </c>
      <c r="H14" s="2119">
        <v>1</v>
      </c>
      <c r="I14" s="2119"/>
      <c r="J14" s="2120">
        <v>1</v>
      </c>
      <c r="K14" s="2120"/>
      <c r="L14" s="2119">
        <v>531</v>
      </c>
      <c r="M14" s="2121"/>
      <c r="N14" s="199"/>
      <c r="O14" s="199"/>
    </row>
    <row r="15" spans="1:34" ht="11.25" customHeight="1">
      <c r="A15" s="71"/>
      <c r="B15" s="67"/>
      <c r="C15" s="238"/>
      <c r="D15" s="238"/>
      <c r="E15" s="1820"/>
      <c r="F15" s="411"/>
      <c r="G15" s="69" t="s">
        <v>162</v>
      </c>
      <c r="H15" s="2119">
        <v>2</v>
      </c>
      <c r="I15" s="2119"/>
      <c r="J15" s="2120">
        <v>1</v>
      </c>
      <c r="K15" s="2120"/>
      <c r="L15" s="2119">
        <v>130</v>
      </c>
      <c r="M15" s="2121"/>
      <c r="N15" s="199"/>
      <c r="O15" s="199"/>
    </row>
    <row r="16" spans="1:34" ht="12" customHeight="1">
      <c r="A16" s="71"/>
      <c r="B16" s="71"/>
      <c r="C16" s="238"/>
      <c r="D16" s="238"/>
      <c r="E16" s="1820"/>
      <c r="F16" s="414" t="s">
        <v>25</v>
      </c>
      <c r="G16" s="69"/>
      <c r="H16" s="2125"/>
      <c r="I16" s="2125"/>
      <c r="J16" s="2126"/>
      <c r="K16" s="2126"/>
      <c r="L16" s="2125">
        <f>SUM(L17:M18)</f>
        <v>479</v>
      </c>
      <c r="M16" s="2127"/>
      <c r="N16" s="199"/>
      <c r="O16" s="199"/>
    </row>
    <row r="17" spans="1:15" ht="11.25" customHeight="1">
      <c r="A17" s="71"/>
      <c r="B17" s="67"/>
      <c r="C17" s="238"/>
      <c r="D17" s="238"/>
      <c r="E17" s="1820"/>
      <c r="F17" s="414"/>
      <c r="G17" s="69" t="s">
        <v>853</v>
      </c>
      <c r="H17" s="2119">
        <v>2</v>
      </c>
      <c r="I17" s="2119"/>
      <c r="J17" s="2120"/>
      <c r="K17" s="2120"/>
      <c r="L17" s="2119">
        <v>0</v>
      </c>
      <c r="M17" s="2121"/>
      <c r="N17" s="199"/>
      <c r="O17" s="199"/>
    </row>
    <row r="18" spans="1:15" ht="11.25" customHeight="1">
      <c r="A18" s="71"/>
      <c r="B18" s="71"/>
      <c r="C18" s="238"/>
      <c r="D18" s="238"/>
      <c r="E18" s="1820"/>
      <c r="F18" s="416"/>
      <c r="G18" s="69" t="s">
        <v>164</v>
      </c>
      <c r="H18" s="2119">
        <v>1</v>
      </c>
      <c r="I18" s="2119"/>
      <c r="J18" s="2120">
        <v>1</v>
      </c>
      <c r="K18" s="2120"/>
      <c r="L18" s="2119">
        <v>479</v>
      </c>
      <c r="M18" s="2121"/>
      <c r="N18" s="199"/>
      <c r="O18" s="199"/>
    </row>
    <row r="19" spans="1:15" ht="12" customHeight="1">
      <c r="A19" s="71"/>
      <c r="B19" s="67"/>
      <c r="C19" s="238"/>
      <c r="D19" s="238"/>
      <c r="E19" s="1820"/>
      <c r="F19" s="417" t="s">
        <v>26</v>
      </c>
      <c r="G19" s="112"/>
      <c r="H19" s="2125"/>
      <c r="I19" s="2125"/>
      <c r="J19" s="2126"/>
      <c r="K19" s="2126"/>
      <c r="L19" s="2125">
        <f>SUM(L20:M25)</f>
        <v>0</v>
      </c>
      <c r="M19" s="2127"/>
      <c r="N19" s="199"/>
      <c r="O19" s="199"/>
    </row>
    <row r="20" spans="1:15" ht="11.25" customHeight="1">
      <c r="A20" s="71"/>
      <c r="B20" s="71"/>
      <c r="C20" s="238"/>
      <c r="D20" s="238"/>
      <c r="E20" s="1820"/>
      <c r="F20" s="416"/>
      <c r="G20" s="69" t="s">
        <v>165</v>
      </c>
      <c r="H20" s="2119">
        <v>2</v>
      </c>
      <c r="I20" s="2119"/>
      <c r="J20" s="2120"/>
      <c r="K20" s="2120"/>
      <c r="L20" s="2119">
        <v>0</v>
      </c>
      <c r="M20" s="2121"/>
      <c r="N20" s="199"/>
      <c r="O20" s="199"/>
    </row>
    <row r="21" spans="1:15" ht="11.25" customHeight="1">
      <c r="A21" s="71"/>
      <c r="B21" s="71"/>
      <c r="C21" s="238"/>
      <c r="D21" s="238"/>
      <c r="E21" s="1820"/>
      <c r="F21" s="411"/>
      <c r="G21" s="69" t="s">
        <v>166</v>
      </c>
      <c r="H21" s="2119">
        <v>2</v>
      </c>
      <c r="I21" s="2119"/>
      <c r="J21" s="2120"/>
      <c r="K21" s="2120"/>
      <c r="L21" s="2119">
        <v>0</v>
      </c>
      <c r="M21" s="2121"/>
      <c r="N21" s="199"/>
      <c r="O21" s="199"/>
    </row>
    <row r="22" spans="1:15" ht="11.25" customHeight="1">
      <c r="A22" s="71"/>
      <c r="B22" s="71"/>
      <c r="C22" s="238"/>
      <c r="D22" s="238"/>
      <c r="E22" s="1820"/>
      <c r="F22" s="416"/>
      <c r="G22" s="69" t="s">
        <v>167</v>
      </c>
      <c r="H22" s="2119">
        <v>2</v>
      </c>
      <c r="I22" s="2119"/>
      <c r="J22" s="2120"/>
      <c r="K22" s="2120"/>
      <c r="L22" s="2119">
        <v>0</v>
      </c>
      <c r="M22" s="2121"/>
      <c r="N22" s="199"/>
      <c r="O22" s="199"/>
    </row>
    <row r="23" spans="1:15" ht="11.25" customHeight="1">
      <c r="A23" s="71"/>
      <c r="B23" s="343"/>
      <c r="C23" s="238"/>
      <c r="D23" s="238"/>
      <c r="E23" s="1820"/>
      <c r="F23" s="411"/>
      <c r="G23" s="69" t="s">
        <v>168</v>
      </c>
      <c r="H23" s="2119">
        <v>2</v>
      </c>
      <c r="I23" s="2119"/>
      <c r="J23" s="2120"/>
      <c r="K23" s="2120"/>
      <c r="L23" s="2119">
        <v>0</v>
      </c>
      <c r="M23" s="2121"/>
      <c r="N23" s="199"/>
      <c r="O23" s="199"/>
    </row>
    <row r="24" spans="1:15" ht="11.25" customHeight="1">
      <c r="A24" s="71"/>
      <c r="B24" s="71"/>
      <c r="C24" s="238"/>
      <c r="D24" s="238"/>
      <c r="E24" s="1820"/>
      <c r="F24" s="411"/>
      <c r="G24" s="69" t="s">
        <v>169</v>
      </c>
      <c r="H24" s="2119">
        <v>2</v>
      </c>
      <c r="I24" s="2119"/>
      <c r="J24" s="2120"/>
      <c r="K24" s="2120"/>
      <c r="L24" s="2119">
        <v>0</v>
      </c>
      <c r="M24" s="2121"/>
      <c r="N24" s="199"/>
      <c r="O24" s="199"/>
    </row>
    <row r="25" spans="1:15" ht="11.25" customHeight="1">
      <c r="A25" s="71"/>
      <c r="B25" s="343"/>
      <c r="C25" s="238"/>
      <c r="D25" s="238"/>
      <c r="E25" s="1820"/>
      <c r="F25" s="411"/>
      <c r="G25" s="126" t="s">
        <v>413</v>
      </c>
      <c r="H25" s="2119">
        <v>2</v>
      </c>
      <c r="I25" s="2119"/>
      <c r="J25" s="2120"/>
      <c r="K25" s="2120"/>
      <c r="L25" s="2119">
        <v>0</v>
      </c>
      <c r="M25" s="2121"/>
      <c r="N25" s="199"/>
      <c r="O25" s="199"/>
    </row>
    <row r="26" spans="1:15" ht="12" customHeight="1">
      <c r="A26" s="71"/>
      <c r="B26" s="71"/>
      <c r="C26" s="238"/>
      <c r="D26" s="238"/>
      <c r="E26" s="1820"/>
      <c r="F26" s="417" t="s">
        <v>27</v>
      </c>
      <c r="G26" s="69"/>
      <c r="H26" s="2125"/>
      <c r="I26" s="2125"/>
      <c r="J26" s="2126"/>
      <c r="K26" s="2126"/>
      <c r="L26" s="2125">
        <f>SUM(L27:M28)</f>
        <v>0</v>
      </c>
      <c r="M26" s="2127"/>
      <c r="N26" s="199"/>
      <c r="O26" s="199"/>
    </row>
    <row r="27" spans="1:15" ht="11.25" customHeight="1">
      <c r="A27" s="71"/>
      <c r="B27" s="343"/>
      <c r="C27" s="238"/>
      <c r="D27" s="238"/>
      <c r="E27" s="1820"/>
      <c r="F27" s="411"/>
      <c r="G27" s="69" t="s">
        <v>165</v>
      </c>
      <c r="H27" s="2119">
        <v>2</v>
      </c>
      <c r="I27" s="2119"/>
      <c r="J27" s="2120"/>
      <c r="K27" s="2120"/>
      <c r="L27" s="2119">
        <v>0</v>
      </c>
      <c r="M27" s="2121"/>
      <c r="N27" s="199"/>
      <c r="O27" s="199"/>
    </row>
    <row r="28" spans="1:15" ht="11.25" customHeight="1">
      <c r="A28" s="71"/>
      <c r="B28" s="343"/>
      <c r="C28" s="238"/>
      <c r="D28" s="238"/>
      <c r="E28" s="1820"/>
      <c r="F28" s="411"/>
      <c r="G28" s="126" t="s">
        <v>159</v>
      </c>
      <c r="H28" s="2119">
        <v>2</v>
      </c>
      <c r="I28" s="2119"/>
      <c r="J28" s="2120"/>
      <c r="K28" s="2120"/>
      <c r="L28" s="2119">
        <v>0</v>
      </c>
      <c r="M28" s="2121"/>
      <c r="N28" s="199"/>
      <c r="O28" s="199"/>
    </row>
    <row r="29" spans="1:15" ht="12" customHeight="1">
      <c r="A29" s="71"/>
      <c r="B29" s="343"/>
      <c r="C29" s="238"/>
      <c r="D29" s="238"/>
      <c r="E29" s="1820"/>
      <c r="F29" s="419" t="s">
        <v>69</v>
      </c>
      <c r="G29" s="69"/>
      <c r="H29" s="2125"/>
      <c r="I29" s="2125"/>
      <c r="J29" s="2126"/>
      <c r="K29" s="2126"/>
      <c r="L29" s="2125">
        <f>SUM(L30)</f>
        <v>0</v>
      </c>
      <c r="M29" s="2127"/>
      <c r="N29" s="199"/>
      <c r="O29" s="199"/>
    </row>
    <row r="30" spans="1:15" ht="11.25" customHeight="1">
      <c r="A30" s="71"/>
      <c r="B30" s="71"/>
      <c r="C30" s="238"/>
      <c r="D30" s="238"/>
      <c r="E30" s="1820"/>
      <c r="F30" s="416"/>
      <c r="G30" s="69" t="s">
        <v>172</v>
      </c>
      <c r="H30" s="2119">
        <v>2</v>
      </c>
      <c r="I30" s="2119"/>
      <c r="J30" s="2120"/>
      <c r="K30" s="2120"/>
      <c r="L30" s="2119">
        <v>0</v>
      </c>
      <c r="M30" s="2121"/>
      <c r="N30" s="199"/>
      <c r="O30" s="199"/>
    </row>
    <row r="31" spans="1:15">
      <c r="A31" s="71"/>
      <c r="B31" s="71"/>
      <c r="C31" s="238"/>
      <c r="D31" s="238"/>
      <c r="E31" s="1819">
        <v>1402</v>
      </c>
      <c r="F31" s="113" t="s">
        <v>29</v>
      </c>
      <c r="G31" s="114"/>
      <c r="H31" s="2128"/>
      <c r="I31" s="2128"/>
      <c r="J31" s="2132"/>
      <c r="K31" s="2132"/>
      <c r="L31" s="2128">
        <f>SUM(L32,L37,L40,L45,L48,L52,L55,L59)</f>
        <v>7378</v>
      </c>
      <c r="M31" s="2129"/>
      <c r="N31" s="199"/>
      <c r="O31" s="199"/>
    </row>
    <row r="32" spans="1:15" ht="12.95" customHeight="1">
      <c r="A32" s="71"/>
      <c r="B32" s="71"/>
      <c r="C32" s="238"/>
      <c r="D32" s="238"/>
      <c r="E32" s="1820"/>
      <c r="F32" s="414" t="s">
        <v>30</v>
      </c>
      <c r="G32" s="69"/>
      <c r="H32" s="2125"/>
      <c r="I32" s="2125"/>
      <c r="J32" s="2126"/>
      <c r="K32" s="2126"/>
      <c r="L32" s="2125">
        <f>SUM(L33:M36)</f>
        <v>3509</v>
      </c>
      <c r="M32" s="2127"/>
      <c r="N32" s="199"/>
      <c r="O32" s="199"/>
    </row>
    <row r="33" spans="1:15" ht="11.25" customHeight="1">
      <c r="A33" s="71"/>
      <c r="B33" s="71"/>
      <c r="C33" s="238"/>
      <c r="D33" s="238"/>
      <c r="E33" s="1820"/>
      <c r="F33" s="411"/>
      <c r="G33" s="7" t="s">
        <v>173</v>
      </c>
      <c r="H33" s="2119">
        <v>1</v>
      </c>
      <c r="I33" s="2119"/>
      <c r="J33" s="2120">
        <v>1</v>
      </c>
      <c r="K33" s="2120"/>
      <c r="L33" s="2119">
        <v>1164</v>
      </c>
      <c r="M33" s="2121"/>
      <c r="N33" s="199"/>
      <c r="O33" s="199"/>
    </row>
    <row r="34" spans="1:15" ht="11.25" customHeight="1">
      <c r="A34" s="71"/>
      <c r="B34" s="343"/>
      <c r="C34" s="238"/>
      <c r="D34" s="238"/>
      <c r="E34" s="1820"/>
      <c r="F34" s="411"/>
      <c r="G34" s="7" t="s">
        <v>174</v>
      </c>
      <c r="H34" s="2119">
        <v>1</v>
      </c>
      <c r="I34" s="2119"/>
      <c r="J34" s="2120">
        <v>1</v>
      </c>
      <c r="K34" s="2120"/>
      <c r="L34" s="2119">
        <v>987</v>
      </c>
      <c r="M34" s="2121"/>
      <c r="N34" s="199"/>
      <c r="O34" s="199"/>
    </row>
    <row r="35" spans="1:15" ht="11.25" customHeight="1">
      <c r="A35" s="71"/>
      <c r="B35" s="71"/>
      <c r="C35" s="238"/>
      <c r="D35" s="238"/>
      <c r="E35" s="1820"/>
      <c r="F35" s="411"/>
      <c r="G35" s="7" t="s">
        <v>175</v>
      </c>
      <c r="H35" s="2119">
        <v>1</v>
      </c>
      <c r="I35" s="2119"/>
      <c r="J35" s="2120">
        <v>1</v>
      </c>
      <c r="K35" s="2120"/>
      <c r="L35" s="2119">
        <v>848</v>
      </c>
      <c r="M35" s="2121"/>
      <c r="N35" s="199"/>
      <c r="O35" s="199"/>
    </row>
    <row r="36" spans="1:15" ht="11.25" customHeight="1">
      <c r="A36" s="71"/>
      <c r="B36" s="71"/>
      <c r="C36" s="238"/>
      <c r="D36" s="238"/>
      <c r="E36" s="1820"/>
      <c r="F36" s="416"/>
      <c r="G36" s="7" t="s">
        <v>176</v>
      </c>
      <c r="H36" s="2119">
        <v>2</v>
      </c>
      <c r="I36" s="2119"/>
      <c r="J36" s="2120">
        <v>1</v>
      </c>
      <c r="K36" s="2120"/>
      <c r="L36" s="2119">
        <v>510</v>
      </c>
      <c r="M36" s="2121"/>
      <c r="N36" s="199"/>
      <c r="O36" s="199"/>
    </row>
    <row r="37" spans="1:15" ht="12.95" customHeight="1">
      <c r="A37" s="71"/>
      <c r="B37" s="343"/>
      <c r="C37" s="238"/>
      <c r="D37" s="238"/>
      <c r="E37" s="1820"/>
      <c r="F37" s="414" t="s">
        <v>31</v>
      </c>
      <c r="G37" s="7"/>
      <c r="H37" s="2125"/>
      <c r="I37" s="2125"/>
      <c r="J37" s="2126"/>
      <c r="K37" s="2126"/>
      <c r="L37" s="2125">
        <f>SUM(L38:L39)</f>
        <v>930</v>
      </c>
      <c r="M37" s="2127"/>
      <c r="N37" s="199"/>
      <c r="O37" s="199"/>
    </row>
    <row r="38" spans="1:15" ht="11.25" customHeight="1">
      <c r="A38" s="343"/>
      <c r="B38" s="343"/>
      <c r="C38" s="238"/>
      <c r="D38" s="238"/>
      <c r="E38" s="1820"/>
      <c r="F38" s="411"/>
      <c r="G38" s="7" t="s">
        <v>174</v>
      </c>
      <c r="H38" s="2119">
        <v>1</v>
      </c>
      <c r="I38" s="2119"/>
      <c r="J38" s="2120">
        <v>1</v>
      </c>
      <c r="K38" s="2120"/>
      <c r="L38" s="2119">
        <v>666</v>
      </c>
      <c r="M38" s="2121"/>
      <c r="N38" s="199"/>
      <c r="O38" s="199"/>
    </row>
    <row r="39" spans="1:15" ht="11.25" customHeight="1">
      <c r="A39" s="71"/>
      <c r="B39" s="343"/>
      <c r="C39" s="238"/>
      <c r="D39" s="238"/>
      <c r="E39" s="1820"/>
      <c r="F39" s="411"/>
      <c r="G39" s="7" t="s">
        <v>176</v>
      </c>
      <c r="H39" s="2119">
        <v>1</v>
      </c>
      <c r="I39" s="2119"/>
      <c r="J39" s="2120">
        <v>1</v>
      </c>
      <c r="K39" s="2120"/>
      <c r="L39" s="2119">
        <v>264</v>
      </c>
      <c r="M39" s="2121"/>
      <c r="N39" s="199"/>
      <c r="O39" s="199"/>
    </row>
    <row r="40" spans="1:15" ht="12" customHeight="1">
      <c r="A40" s="343"/>
      <c r="B40" s="343"/>
      <c r="C40" s="238"/>
      <c r="D40" s="238"/>
      <c r="E40" s="1820"/>
      <c r="F40" s="414" t="s">
        <v>32</v>
      </c>
      <c r="G40" s="7"/>
      <c r="H40" s="2125"/>
      <c r="I40" s="2125"/>
      <c r="J40" s="2126"/>
      <c r="K40" s="2126"/>
      <c r="L40" s="2125">
        <f>SUM(L41:M44)</f>
        <v>1168</v>
      </c>
      <c r="M40" s="2127"/>
      <c r="N40" s="199"/>
      <c r="O40" s="199"/>
    </row>
    <row r="41" spans="1:15" ht="11.25" customHeight="1">
      <c r="A41" s="343"/>
      <c r="B41" s="343"/>
      <c r="C41" s="238"/>
      <c r="D41" s="238"/>
      <c r="E41" s="1820"/>
      <c r="F41" s="411"/>
      <c r="G41" s="7" t="s">
        <v>173</v>
      </c>
      <c r="H41" s="2119">
        <v>2</v>
      </c>
      <c r="I41" s="2119"/>
      <c r="J41" s="2120">
        <v>1</v>
      </c>
      <c r="K41" s="2120"/>
      <c r="L41" s="2119">
        <v>519</v>
      </c>
      <c r="M41" s="2121"/>
      <c r="N41" s="199"/>
      <c r="O41" s="199"/>
    </row>
    <row r="42" spans="1:15" ht="11.25" customHeight="1">
      <c r="A42" s="343"/>
      <c r="B42" s="343"/>
      <c r="C42" s="238"/>
      <c r="D42" s="238"/>
      <c r="E42" s="1820"/>
      <c r="F42" s="411"/>
      <c r="G42" s="7" t="s">
        <v>177</v>
      </c>
      <c r="H42" s="2119">
        <v>2</v>
      </c>
      <c r="I42" s="2119"/>
      <c r="J42" s="2120">
        <v>1</v>
      </c>
      <c r="K42" s="2120"/>
      <c r="L42" s="2119">
        <v>107</v>
      </c>
      <c r="M42" s="2121"/>
      <c r="N42" s="199"/>
      <c r="O42" s="199"/>
    </row>
    <row r="43" spans="1:15" ht="11.25" customHeight="1">
      <c r="A43" s="343"/>
      <c r="B43" s="343"/>
      <c r="C43" s="238"/>
      <c r="D43" s="238"/>
      <c r="E43" s="1820"/>
      <c r="F43" s="411"/>
      <c r="G43" s="7" t="s">
        <v>178</v>
      </c>
      <c r="H43" s="2119">
        <v>2</v>
      </c>
      <c r="I43" s="2119"/>
      <c r="J43" s="2120">
        <v>1</v>
      </c>
      <c r="K43" s="2120"/>
      <c r="L43" s="2119">
        <v>174</v>
      </c>
      <c r="M43" s="2121"/>
      <c r="N43" s="199"/>
      <c r="O43" s="199"/>
    </row>
    <row r="44" spans="1:15" ht="11.25" customHeight="1">
      <c r="A44" s="343"/>
      <c r="B44" s="343"/>
      <c r="C44" s="238"/>
      <c r="D44" s="238"/>
      <c r="E44" s="1820"/>
      <c r="F44" s="411"/>
      <c r="G44" s="7" t="s">
        <v>179</v>
      </c>
      <c r="H44" s="2119">
        <v>1</v>
      </c>
      <c r="I44" s="2119"/>
      <c r="J44" s="2120">
        <v>1</v>
      </c>
      <c r="K44" s="2120"/>
      <c r="L44" s="2119">
        <v>368</v>
      </c>
      <c r="M44" s="2121"/>
      <c r="N44" s="199"/>
      <c r="O44" s="199"/>
    </row>
    <row r="45" spans="1:15" ht="12" customHeight="1">
      <c r="A45" s="343"/>
      <c r="B45" s="343"/>
      <c r="C45" s="238"/>
      <c r="D45" s="238"/>
      <c r="E45" s="1820"/>
      <c r="F45" s="414" t="s">
        <v>33</v>
      </c>
      <c r="G45" s="7"/>
      <c r="H45" s="2125"/>
      <c r="I45" s="2125"/>
      <c r="J45" s="2126"/>
      <c r="K45" s="2126"/>
      <c r="L45" s="2125">
        <f>SUM(L46:L47)</f>
        <v>823</v>
      </c>
      <c r="M45" s="2127"/>
      <c r="N45" s="199"/>
      <c r="O45" s="199"/>
    </row>
    <row r="46" spans="1:15" ht="11.25" customHeight="1">
      <c r="A46" s="71"/>
      <c r="B46" s="71"/>
      <c r="C46" s="238"/>
      <c r="D46" s="238"/>
      <c r="E46" s="1820"/>
      <c r="F46" s="416"/>
      <c r="G46" s="7" t="s">
        <v>173</v>
      </c>
      <c r="H46" s="2119">
        <v>1</v>
      </c>
      <c r="I46" s="2119"/>
      <c r="J46" s="2120">
        <v>1</v>
      </c>
      <c r="K46" s="2120"/>
      <c r="L46" s="2119">
        <v>392</v>
      </c>
      <c r="M46" s="2121"/>
      <c r="N46" s="199"/>
      <c r="O46" s="199"/>
    </row>
    <row r="47" spans="1:15" ht="11.25" customHeight="1">
      <c r="A47" s="71"/>
      <c r="B47" s="71"/>
      <c r="C47" s="238"/>
      <c r="D47" s="238"/>
      <c r="E47" s="1820"/>
      <c r="F47" s="416"/>
      <c r="G47" s="7" t="s">
        <v>174</v>
      </c>
      <c r="H47" s="2119">
        <v>1</v>
      </c>
      <c r="I47" s="2119"/>
      <c r="J47" s="2120">
        <v>1</v>
      </c>
      <c r="K47" s="2120"/>
      <c r="L47" s="2119">
        <v>431</v>
      </c>
      <c r="M47" s="2121"/>
      <c r="N47" s="199"/>
      <c r="O47" s="199"/>
    </row>
    <row r="48" spans="1:15" ht="12" customHeight="1">
      <c r="A48" s="71"/>
      <c r="B48" s="343"/>
      <c r="C48" s="238"/>
      <c r="D48" s="238"/>
      <c r="E48" s="1820"/>
      <c r="F48" s="414" t="s">
        <v>34</v>
      </c>
      <c r="G48" s="7"/>
      <c r="H48" s="2125"/>
      <c r="I48" s="2125"/>
      <c r="J48" s="2126"/>
      <c r="K48" s="2126"/>
      <c r="L48" s="2125">
        <f>SUM(L49:M51)</f>
        <v>302</v>
      </c>
      <c r="M48" s="2127"/>
      <c r="N48" s="199"/>
      <c r="O48" s="199"/>
    </row>
    <row r="49" spans="1:15" ht="11.25" customHeight="1">
      <c r="A49" s="71"/>
      <c r="B49" s="71"/>
      <c r="C49" s="238"/>
      <c r="D49" s="238"/>
      <c r="E49" s="1820"/>
      <c r="F49" s="411"/>
      <c r="G49" s="7" t="s">
        <v>173</v>
      </c>
      <c r="H49" s="2119">
        <v>2</v>
      </c>
      <c r="I49" s="2119"/>
      <c r="J49" s="2120">
        <v>1</v>
      </c>
      <c r="K49" s="2120"/>
      <c r="L49" s="2119">
        <v>135</v>
      </c>
      <c r="M49" s="2121"/>
      <c r="N49" s="199"/>
      <c r="O49" s="199"/>
    </row>
    <row r="50" spans="1:15" ht="11.25" customHeight="1">
      <c r="A50" s="71"/>
      <c r="B50" s="343"/>
      <c r="C50" s="238"/>
      <c r="D50" s="238"/>
      <c r="E50" s="1820"/>
      <c r="F50" s="411"/>
      <c r="G50" s="7" t="s">
        <v>180</v>
      </c>
      <c r="H50" s="2119">
        <v>2</v>
      </c>
      <c r="I50" s="2119"/>
      <c r="J50" s="2120"/>
      <c r="K50" s="2120"/>
      <c r="L50" s="2119">
        <v>0</v>
      </c>
      <c r="M50" s="2121"/>
      <c r="N50" s="199"/>
      <c r="O50" s="199"/>
    </row>
    <row r="51" spans="1:15" ht="11.25" customHeight="1">
      <c r="A51" s="71"/>
      <c r="B51" s="71"/>
      <c r="C51" s="238"/>
      <c r="D51" s="238"/>
      <c r="E51" s="1820"/>
      <c r="F51" s="411"/>
      <c r="G51" s="7" t="s">
        <v>174</v>
      </c>
      <c r="H51" s="2119">
        <v>2</v>
      </c>
      <c r="I51" s="2119"/>
      <c r="J51" s="2120">
        <v>1</v>
      </c>
      <c r="K51" s="2120"/>
      <c r="L51" s="2119">
        <v>167</v>
      </c>
      <c r="M51" s="2121"/>
      <c r="N51" s="199"/>
      <c r="O51" s="199"/>
    </row>
    <row r="52" spans="1:15" ht="12" customHeight="1">
      <c r="A52" s="71"/>
      <c r="B52" s="71"/>
      <c r="C52" s="238"/>
      <c r="D52" s="238"/>
      <c r="E52" s="1820"/>
      <c r="F52" s="414" t="s">
        <v>70</v>
      </c>
      <c r="G52" s="7"/>
      <c r="H52" s="2125"/>
      <c r="I52" s="2125"/>
      <c r="J52" s="2126"/>
      <c r="K52" s="2126"/>
      <c r="L52" s="2125">
        <f>SUM(L53:L54)</f>
        <v>282</v>
      </c>
      <c r="M52" s="2127"/>
      <c r="N52" s="199"/>
      <c r="O52" s="199"/>
    </row>
    <row r="53" spans="1:15" ht="11.25" customHeight="1">
      <c r="A53" s="71"/>
      <c r="B53" s="71"/>
      <c r="C53" s="238"/>
      <c r="D53" s="238"/>
      <c r="E53" s="1820"/>
      <c r="F53" s="416"/>
      <c r="G53" s="7" t="s">
        <v>173</v>
      </c>
      <c r="H53" s="2119">
        <v>2</v>
      </c>
      <c r="I53" s="2119"/>
      <c r="J53" s="2120">
        <v>1</v>
      </c>
      <c r="K53" s="2120"/>
      <c r="L53" s="2130">
        <v>162</v>
      </c>
      <c r="M53" s="2131"/>
      <c r="N53" s="199"/>
      <c r="O53" s="199"/>
    </row>
    <row r="54" spans="1:15" ht="11.25" customHeight="1">
      <c r="A54" s="71"/>
      <c r="B54" s="71"/>
      <c r="C54" s="238"/>
      <c r="D54" s="238"/>
      <c r="E54" s="1820"/>
      <c r="F54" s="416"/>
      <c r="G54" s="7" t="s">
        <v>174</v>
      </c>
      <c r="H54" s="2119">
        <v>2</v>
      </c>
      <c r="I54" s="2119"/>
      <c r="J54" s="2120">
        <v>1</v>
      </c>
      <c r="K54" s="2120"/>
      <c r="L54" s="2119">
        <v>120</v>
      </c>
      <c r="M54" s="2121"/>
      <c r="N54" s="199"/>
      <c r="O54" s="199"/>
    </row>
    <row r="55" spans="1:15" ht="12" customHeight="1">
      <c r="A55" s="71"/>
      <c r="B55" s="71"/>
      <c r="C55" s="238"/>
      <c r="D55" s="238"/>
      <c r="E55" s="1820"/>
      <c r="F55" s="414" t="s">
        <v>36</v>
      </c>
      <c r="G55" s="7"/>
      <c r="H55" s="2125"/>
      <c r="I55" s="2125"/>
      <c r="J55" s="2126"/>
      <c r="K55" s="2126"/>
      <c r="L55" s="2125">
        <f>SUM(L56:M58)</f>
        <v>364</v>
      </c>
      <c r="M55" s="2127"/>
      <c r="N55" s="199"/>
      <c r="O55" s="199"/>
    </row>
    <row r="56" spans="1:15" ht="11.25" customHeight="1">
      <c r="A56" s="71"/>
      <c r="B56" s="71"/>
      <c r="C56" s="238"/>
      <c r="D56" s="238"/>
      <c r="E56" s="1820"/>
      <c r="F56" s="370"/>
      <c r="G56" s="7" t="s">
        <v>173</v>
      </c>
      <c r="H56" s="2119">
        <v>1</v>
      </c>
      <c r="I56" s="2119"/>
      <c r="J56" s="2120">
        <v>1</v>
      </c>
      <c r="K56" s="2120"/>
      <c r="L56" s="2119">
        <v>183</v>
      </c>
      <c r="M56" s="2121"/>
      <c r="N56" s="199"/>
      <c r="O56" s="199"/>
    </row>
    <row r="57" spans="1:15" ht="11.25" customHeight="1">
      <c r="A57" s="71"/>
      <c r="B57" s="71"/>
      <c r="C57" s="238"/>
      <c r="D57" s="238"/>
      <c r="E57" s="1820"/>
      <c r="F57" s="370"/>
      <c r="G57" s="7" t="s">
        <v>174</v>
      </c>
      <c r="H57" s="2119">
        <v>1</v>
      </c>
      <c r="I57" s="2119"/>
      <c r="J57" s="2120">
        <v>1</v>
      </c>
      <c r="K57" s="2120"/>
      <c r="L57" s="2119">
        <v>181</v>
      </c>
      <c r="M57" s="2121"/>
      <c r="N57" s="199"/>
      <c r="O57" s="199"/>
    </row>
    <row r="58" spans="1:15" ht="11.25" customHeight="1">
      <c r="A58" s="71"/>
      <c r="B58" s="71"/>
      <c r="C58" s="238"/>
      <c r="D58" s="238"/>
      <c r="E58" s="1820"/>
      <c r="F58" s="370"/>
      <c r="G58" s="69" t="s">
        <v>179</v>
      </c>
      <c r="H58" s="2119">
        <v>2</v>
      </c>
      <c r="I58" s="2119"/>
      <c r="J58" s="2120"/>
      <c r="K58" s="2120"/>
      <c r="L58" s="2119">
        <v>0</v>
      </c>
      <c r="M58" s="2121"/>
      <c r="N58" s="199"/>
      <c r="O58" s="199"/>
    </row>
    <row r="59" spans="1:15" ht="12" customHeight="1">
      <c r="A59" s="71"/>
      <c r="B59" s="343"/>
      <c r="C59" s="238"/>
      <c r="D59" s="238"/>
      <c r="E59" s="1820"/>
      <c r="F59" s="419" t="s">
        <v>37</v>
      </c>
      <c r="G59" s="118"/>
      <c r="H59" s="2125"/>
      <c r="I59" s="2125"/>
      <c r="J59" s="2126"/>
      <c r="K59" s="2126"/>
      <c r="L59" s="2125">
        <f>SUM(L60)</f>
        <v>0</v>
      </c>
      <c r="M59" s="2127"/>
      <c r="N59" s="199"/>
      <c r="O59" s="199"/>
    </row>
    <row r="60" spans="1:15" ht="11.25" customHeight="1">
      <c r="A60" s="71"/>
      <c r="B60" s="343"/>
      <c r="C60" s="238"/>
      <c r="D60" s="238"/>
      <c r="E60" s="1855"/>
      <c r="F60" s="416"/>
      <c r="G60" s="69" t="s">
        <v>181</v>
      </c>
      <c r="H60" s="2119">
        <v>2</v>
      </c>
      <c r="I60" s="2119"/>
      <c r="J60" s="2120"/>
      <c r="K60" s="2120"/>
      <c r="L60" s="2119">
        <v>0</v>
      </c>
      <c r="M60" s="2121"/>
      <c r="N60" s="199"/>
      <c r="O60" s="199"/>
    </row>
    <row r="61" spans="1:15">
      <c r="A61" s="71"/>
      <c r="B61" s="71"/>
      <c r="C61" s="238"/>
      <c r="D61" s="238"/>
      <c r="E61" s="1819">
        <v>1403</v>
      </c>
      <c r="F61" s="113" t="s">
        <v>38</v>
      </c>
      <c r="G61" s="114"/>
      <c r="H61" s="2128"/>
      <c r="I61" s="2128"/>
      <c r="J61" s="2128"/>
      <c r="K61" s="2128"/>
      <c r="L61" s="2128">
        <f>SUM(L62,L65,L67)</f>
        <v>761</v>
      </c>
      <c r="M61" s="2129"/>
      <c r="N61" s="199"/>
      <c r="O61" s="199"/>
    </row>
    <row r="62" spans="1:15" ht="12" customHeight="1">
      <c r="A62" s="71"/>
      <c r="B62" s="343"/>
      <c r="C62" s="238"/>
      <c r="D62" s="238"/>
      <c r="E62" s="1820"/>
      <c r="F62" s="419" t="s">
        <v>39</v>
      </c>
      <c r="G62" s="69"/>
      <c r="H62" s="2125"/>
      <c r="I62" s="2125"/>
      <c r="J62" s="2126"/>
      <c r="K62" s="2126"/>
      <c r="L62" s="2125">
        <f>SUM(L63:M64)</f>
        <v>285</v>
      </c>
      <c r="M62" s="2127"/>
      <c r="N62" s="199"/>
      <c r="O62" s="199"/>
    </row>
    <row r="63" spans="1:15" ht="11.25" customHeight="1">
      <c r="A63" s="71"/>
      <c r="B63" s="343"/>
      <c r="C63" s="238"/>
      <c r="D63" s="238"/>
      <c r="E63" s="1820"/>
      <c r="F63" s="416"/>
      <c r="G63" s="69" t="s">
        <v>182</v>
      </c>
      <c r="H63" s="2119">
        <v>2</v>
      </c>
      <c r="I63" s="2119"/>
      <c r="J63" s="2120"/>
      <c r="K63" s="2120"/>
      <c r="L63" s="2119">
        <v>0</v>
      </c>
      <c r="M63" s="2121"/>
      <c r="N63" s="199"/>
      <c r="O63" s="199"/>
    </row>
    <row r="64" spans="1:15" ht="11.25" customHeight="1">
      <c r="A64" s="71"/>
      <c r="B64" s="343"/>
      <c r="C64" s="238"/>
      <c r="D64" s="238"/>
      <c r="E64" s="1820"/>
      <c r="F64" s="416"/>
      <c r="G64" s="69" t="s">
        <v>183</v>
      </c>
      <c r="H64" s="2119">
        <v>2</v>
      </c>
      <c r="I64" s="2119"/>
      <c r="J64" s="2120">
        <v>1</v>
      </c>
      <c r="K64" s="2120"/>
      <c r="L64" s="2119">
        <v>285</v>
      </c>
      <c r="M64" s="2121"/>
      <c r="N64" s="199"/>
      <c r="O64" s="199"/>
    </row>
    <row r="65" spans="1:15" ht="12" customHeight="1">
      <c r="A65" s="71"/>
      <c r="B65" s="71"/>
      <c r="C65" s="238"/>
      <c r="D65" s="238"/>
      <c r="E65" s="1820"/>
      <c r="F65" s="419" t="s">
        <v>40</v>
      </c>
      <c r="G65" s="69"/>
      <c r="H65" s="2125"/>
      <c r="I65" s="2125"/>
      <c r="J65" s="2126"/>
      <c r="K65" s="2126"/>
      <c r="L65" s="2125">
        <f>SUM(L66)</f>
        <v>196</v>
      </c>
      <c r="M65" s="2127"/>
      <c r="N65" s="199"/>
      <c r="O65" s="199"/>
    </row>
    <row r="66" spans="1:15" ht="11.25" customHeight="1">
      <c r="A66" s="71"/>
      <c r="B66" s="71"/>
      <c r="C66" s="238"/>
      <c r="D66" s="238"/>
      <c r="E66" s="1820"/>
      <c r="F66" s="416"/>
      <c r="G66" s="69" t="s">
        <v>183</v>
      </c>
      <c r="H66" s="2119">
        <v>2</v>
      </c>
      <c r="I66" s="2119"/>
      <c r="J66" s="2120">
        <v>1</v>
      </c>
      <c r="K66" s="2120"/>
      <c r="L66" s="2119">
        <v>196</v>
      </c>
      <c r="M66" s="2121"/>
      <c r="N66" s="199"/>
      <c r="O66" s="199"/>
    </row>
    <row r="67" spans="1:15" ht="12" customHeight="1">
      <c r="A67" s="71"/>
      <c r="B67" s="71"/>
      <c r="C67" s="238"/>
      <c r="D67" s="238"/>
      <c r="E67" s="1820"/>
      <c r="F67" s="419" t="s">
        <v>41</v>
      </c>
      <c r="G67" s="69"/>
      <c r="H67" s="2125"/>
      <c r="I67" s="2125"/>
      <c r="J67" s="2126"/>
      <c r="K67" s="2126"/>
      <c r="L67" s="2125">
        <f>SUM(L68:M69)</f>
        <v>280</v>
      </c>
      <c r="M67" s="2127"/>
      <c r="N67" s="199"/>
      <c r="O67" s="199"/>
    </row>
    <row r="68" spans="1:15" ht="11.25" customHeight="1">
      <c r="A68" s="71"/>
      <c r="B68" s="71"/>
      <c r="C68" s="238"/>
      <c r="D68" s="238"/>
      <c r="E68" s="1890"/>
      <c r="F68" s="416"/>
      <c r="G68" s="7" t="s">
        <v>183</v>
      </c>
      <c r="H68" s="2119">
        <v>2</v>
      </c>
      <c r="I68" s="2119"/>
      <c r="J68" s="2120">
        <v>1</v>
      </c>
      <c r="K68" s="2120"/>
      <c r="L68" s="2119">
        <v>280</v>
      </c>
      <c r="M68" s="2121"/>
      <c r="N68" s="199"/>
      <c r="O68" s="199"/>
    </row>
    <row r="69" spans="1:15" ht="11.25" customHeight="1">
      <c r="A69" s="71"/>
      <c r="B69" s="71"/>
      <c r="C69" s="238"/>
      <c r="D69" s="238"/>
      <c r="E69" s="1891"/>
      <c r="F69" s="423"/>
      <c r="G69" s="72" t="s">
        <v>184</v>
      </c>
      <c r="H69" s="2122">
        <v>2</v>
      </c>
      <c r="I69" s="2122"/>
      <c r="J69" s="2123"/>
      <c r="K69" s="2123"/>
      <c r="L69" s="2122">
        <v>0</v>
      </c>
      <c r="M69" s="2124"/>
      <c r="N69" s="199"/>
      <c r="O69" s="199"/>
    </row>
    <row r="70" spans="1:15" ht="12" customHeight="1">
      <c r="A70" s="71"/>
      <c r="B70" s="71"/>
      <c r="C70" s="238"/>
      <c r="D70" s="238"/>
      <c r="E70" s="279"/>
      <c r="F70" s="161"/>
      <c r="G70" s="69"/>
      <c r="H70" s="7"/>
      <c r="I70" s="7"/>
      <c r="J70" s="1766"/>
      <c r="K70" s="1766"/>
      <c r="L70" s="2110" t="s">
        <v>185</v>
      </c>
      <c r="M70" s="2110"/>
      <c r="N70" s="199"/>
      <c r="O70" s="199"/>
    </row>
    <row r="71" spans="1:15" ht="12" customHeight="1">
      <c r="A71" s="71"/>
      <c r="B71" s="71"/>
      <c r="C71" s="238"/>
      <c r="D71" s="238"/>
      <c r="E71" s="279"/>
      <c r="F71" s="69"/>
      <c r="G71" s="69"/>
      <c r="H71" s="7"/>
      <c r="I71" s="207"/>
      <c r="J71" s="1767"/>
      <c r="K71" s="1767"/>
      <c r="L71" s="2111" t="s">
        <v>186</v>
      </c>
      <c r="M71" s="2111"/>
    </row>
    <row r="72" spans="1:15" ht="12.75" customHeight="1">
      <c r="A72" s="71"/>
      <c r="B72" s="71"/>
      <c r="C72" s="238"/>
      <c r="D72" s="238"/>
      <c r="E72" s="1856" t="s">
        <v>3</v>
      </c>
      <c r="F72" s="178"/>
      <c r="G72" s="178"/>
      <c r="H72" s="2112" t="s">
        <v>849</v>
      </c>
      <c r="I72" s="2112"/>
      <c r="J72" s="2112" t="s">
        <v>850</v>
      </c>
      <c r="K72" s="1768"/>
      <c r="L72" s="2115" t="s">
        <v>851</v>
      </c>
      <c r="M72" s="2116"/>
    </row>
    <row r="73" spans="1:15" ht="9" customHeight="1">
      <c r="A73" s="71"/>
      <c r="B73" s="71"/>
      <c r="C73" s="238"/>
      <c r="D73" s="238"/>
      <c r="E73" s="1872"/>
      <c r="F73" s="97" t="s">
        <v>228</v>
      </c>
      <c r="G73" s="549"/>
      <c r="H73" s="2113"/>
      <c r="I73" s="2113"/>
      <c r="J73" s="2113"/>
      <c r="K73" s="1769"/>
      <c r="L73" s="2117"/>
      <c r="M73" s="1853"/>
    </row>
    <row r="74" spans="1:15">
      <c r="A74" s="71"/>
      <c r="B74" s="71"/>
      <c r="C74" s="238"/>
      <c r="D74" s="238"/>
      <c r="E74" s="1892"/>
      <c r="F74" s="550"/>
      <c r="G74" s="173"/>
      <c r="H74" s="2114"/>
      <c r="I74" s="2114"/>
      <c r="J74" s="2114"/>
      <c r="K74" s="1770"/>
      <c r="L74" s="2118"/>
      <c r="M74" s="1854"/>
    </row>
    <row r="75" spans="1:15">
      <c r="A75" s="71"/>
      <c r="B75" s="71"/>
      <c r="C75" s="238"/>
      <c r="D75" s="238"/>
      <c r="E75" s="1821">
        <v>1404</v>
      </c>
      <c r="F75" s="113" t="s">
        <v>42</v>
      </c>
      <c r="G75" s="114"/>
      <c r="H75" s="2103"/>
      <c r="I75" s="2103"/>
      <c r="J75" s="2104"/>
      <c r="K75" s="2104"/>
      <c r="L75" s="2105">
        <f>SUM(L76,L78)</f>
        <v>2419</v>
      </c>
      <c r="M75" s="2106"/>
    </row>
    <row r="76" spans="1:15" ht="12" customHeight="1">
      <c r="A76" s="71"/>
      <c r="B76" s="71"/>
      <c r="C76" s="238"/>
      <c r="D76" s="238"/>
      <c r="E76" s="1822"/>
      <c r="F76" s="414" t="s">
        <v>43</v>
      </c>
      <c r="G76" s="69"/>
      <c r="H76" s="2107"/>
      <c r="I76" s="2107"/>
      <c r="J76" s="2108"/>
      <c r="K76" s="2108"/>
      <c r="L76" s="2107">
        <f>SUM(L77)</f>
        <v>1450</v>
      </c>
      <c r="M76" s="2109"/>
    </row>
    <row r="77" spans="1:15" ht="11.25" customHeight="1">
      <c r="A77" s="71"/>
      <c r="B77" s="71"/>
      <c r="C77" s="238"/>
      <c r="D77" s="238"/>
      <c r="E77" s="1834"/>
      <c r="F77" s="411"/>
      <c r="G77" s="69" t="s">
        <v>187</v>
      </c>
      <c r="H77" s="2092">
        <v>1</v>
      </c>
      <c r="I77" s="2092"/>
      <c r="J77" s="1771">
        <v>1</v>
      </c>
      <c r="K77" s="1772"/>
      <c r="L77" s="2092">
        <v>1450</v>
      </c>
      <c r="M77" s="2093"/>
    </row>
    <row r="78" spans="1:15" ht="12" customHeight="1">
      <c r="A78" s="71"/>
      <c r="B78" s="71"/>
      <c r="C78" s="238"/>
      <c r="D78" s="238"/>
      <c r="E78" s="1822"/>
      <c r="F78" s="414" t="s">
        <v>44</v>
      </c>
      <c r="G78" s="69"/>
      <c r="H78" s="2095"/>
      <c r="I78" s="2095"/>
      <c r="J78" s="2096"/>
      <c r="K78" s="2096"/>
      <c r="L78" s="2095">
        <f>SUM(L79)</f>
        <v>969</v>
      </c>
      <c r="M78" s="2097"/>
    </row>
    <row r="79" spans="1:15" ht="11.25" customHeight="1">
      <c r="A79" s="71"/>
      <c r="B79" s="71"/>
      <c r="C79" s="238"/>
      <c r="D79" s="238"/>
      <c r="E79" s="1834"/>
      <c r="F79" s="411"/>
      <c r="G79" s="69" t="s">
        <v>188</v>
      </c>
      <c r="H79" s="2092">
        <v>1</v>
      </c>
      <c r="I79" s="2092"/>
      <c r="J79" s="1771">
        <v>1</v>
      </c>
      <c r="K79" s="1772"/>
      <c r="L79" s="2092">
        <v>969</v>
      </c>
      <c r="M79" s="2093"/>
    </row>
    <row r="80" spans="1:15" ht="12.75" customHeight="1">
      <c r="A80" s="71"/>
      <c r="B80" s="71"/>
      <c r="C80" s="238"/>
      <c r="D80" s="238"/>
      <c r="E80" s="1819">
        <v>1405</v>
      </c>
      <c r="F80" s="124" t="s">
        <v>45</v>
      </c>
      <c r="G80" s="365"/>
      <c r="H80" s="2094"/>
      <c r="I80" s="2094"/>
      <c r="J80" s="2100"/>
      <c r="K80" s="2100"/>
      <c r="L80" s="2101">
        <f>L81+L83+L88+L95</f>
        <v>4027</v>
      </c>
      <c r="M80" s="2102"/>
    </row>
    <row r="81" spans="2:13" ht="12" customHeight="1">
      <c r="B81" s="71"/>
      <c r="C81" s="238"/>
      <c r="D81" s="238"/>
      <c r="E81" s="1820"/>
      <c r="F81" s="414" t="s">
        <v>46</v>
      </c>
      <c r="G81" s="69"/>
      <c r="H81" s="2095"/>
      <c r="I81" s="2095"/>
      <c r="J81" s="2096"/>
      <c r="K81" s="2096"/>
      <c r="L81" s="2095">
        <f>SUM(L82)</f>
        <v>1185</v>
      </c>
      <c r="M81" s="2097"/>
    </row>
    <row r="82" spans="2:13" ht="11.25" customHeight="1">
      <c r="B82" s="71"/>
      <c r="C82" s="238"/>
      <c r="D82" s="238"/>
      <c r="E82" s="1820"/>
      <c r="F82" s="411"/>
      <c r="G82" s="69" t="s">
        <v>189</v>
      </c>
      <c r="H82" s="2092">
        <v>1</v>
      </c>
      <c r="I82" s="2092"/>
      <c r="J82" s="1771">
        <v>1</v>
      </c>
      <c r="K82" s="1772"/>
      <c r="L82" s="2092">
        <v>1185</v>
      </c>
      <c r="M82" s="2093"/>
    </row>
    <row r="83" spans="2:13" ht="12" customHeight="1">
      <c r="B83" s="71"/>
      <c r="C83" s="238"/>
      <c r="D83" s="238"/>
      <c r="E83" s="1820"/>
      <c r="F83" s="414" t="s">
        <v>47</v>
      </c>
      <c r="G83" s="69"/>
      <c r="H83" s="2095"/>
      <c r="I83" s="2095"/>
      <c r="J83" s="2096"/>
      <c r="K83" s="2096"/>
      <c r="L83" s="2095">
        <f>SUM(L84:L87)</f>
        <v>675</v>
      </c>
      <c r="M83" s="2097"/>
    </row>
    <row r="84" spans="2:13" ht="11.25" customHeight="1">
      <c r="B84" s="71"/>
      <c r="C84" s="238"/>
      <c r="D84" s="238"/>
      <c r="E84" s="1820"/>
      <c r="F84" s="416"/>
      <c r="G84" s="69" t="s">
        <v>190</v>
      </c>
      <c r="H84" s="2092">
        <v>2</v>
      </c>
      <c r="I84" s="2092"/>
      <c r="J84" s="1771">
        <v>1</v>
      </c>
      <c r="K84" s="1772"/>
      <c r="L84" s="2092">
        <v>72</v>
      </c>
      <c r="M84" s="2093"/>
    </row>
    <row r="85" spans="2:13" s="71" customFormat="1" ht="11.25" customHeight="1">
      <c r="C85" s="238"/>
      <c r="D85" s="238"/>
      <c r="E85" s="1820"/>
      <c r="F85" s="411"/>
      <c r="G85" s="69" t="s">
        <v>191</v>
      </c>
      <c r="H85" s="2092">
        <v>2</v>
      </c>
      <c r="I85" s="2092"/>
      <c r="J85" s="1771">
        <v>1</v>
      </c>
      <c r="K85" s="1772"/>
      <c r="L85" s="2092">
        <v>331</v>
      </c>
      <c r="M85" s="2093"/>
    </row>
    <row r="86" spans="2:13" s="71" customFormat="1" ht="11.25" customHeight="1">
      <c r="C86" s="238"/>
      <c r="D86" s="238"/>
      <c r="E86" s="1820"/>
      <c r="F86" s="411"/>
      <c r="G86" s="69" t="s">
        <v>192</v>
      </c>
      <c r="H86" s="2092">
        <v>2</v>
      </c>
      <c r="I86" s="2092"/>
      <c r="J86" s="1771">
        <v>1</v>
      </c>
      <c r="K86" s="1772"/>
      <c r="L86" s="2092">
        <v>98</v>
      </c>
      <c r="M86" s="2093"/>
    </row>
    <row r="87" spans="2:13" ht="11.25" customHeight="1">
      <c r="B87" s="71"/>
      <c r="C87" s="238"/>
      <c r="D87" s="238"/>
      <c r="E87" s="1820"/>
      <c r="F87" s="411"/>
      <c r="G87" s="69" t="s">
        <v>193</v>
      </c>
      <c r="H87" s="2092">
        <v>2</v>
      </c>
      <c r="I87" s="2092"/>
      <c r="J87" s="1771">
        <v>1</v>
      </c>
      <c r="K87" s="1772"/>
      <c r="L87" s="2092">
        <v>174</v>
      </c>
      <c r="M87" s="2093"/>
    </row>
    <row r="88" spans="2:13" ht="12" customHeight="1">
      <c r="B88" s="71"/>
      <c r="C88" s="238"/>
      <c r="D88" s="238"/>
      <c r="E88" s="1820"/>
      <c r="F88" s="414" t="s">
        <v>48</v>
      </c>
      <c r="G88" s="7"/>
      <c r="H88" s="2095"/>
      <c r="I88" s="2095"/>
      <c r="J88" s="2096"/>
      <c r="K88" s="2096"/>
      <c r="L88" s="2095">
        <f>SUM(L89:M94)</f>
        <v>2116</v>
      </c>
      <c r="M88" s="2097"/>
    </row>
    <row r="89" spans="2:13" ht="11.25" customHeight="1">
      <c r="B89" s="71"/>
      <c r="C89" s="238"/>
      <c r="D89" s="238"/>
      <c r="E89" s="1820"/>
      <c r="F89" s="416"/>
      <c r="G89" s="7" t="s">
        <v>194</v>
      </c>
      <c r="H89" s="2092">
        <v>1</v>
      </c>
      <c r="I89" s="2092"/>
      <c r="J89" s="1771">
        <v>1</v>
      </c>
      <c r="K89" s="1772"/>
      <c r="L89" s="2092">
        <v>78</v>
      </c>
      <c r="M89" s="2093"/>
    </row>
    <row r="90" spans="2:13" ht="11.25" customHeight="1">
      <c r="B90" s="71"/>
      <c r="C90" s="238"/>
      <c r="D90" s="238"/>
      <c r="E90" s="1820"/>
      <c r="F90" s="416"/>
      <c r="G90" s="7" t="s">
        <v>195</v>
      </c>
      <c r="H90" s="2092">
        <v>1</v>
      </c>
      <c r="I90" s="2092"/>
      <c r="J90" s="1771">
        <v>1</v>
      </c>
      <c r="K90" s="1772"/>
      <c r="L90" s="2092">
        <v>724</v>
      </c>
      <c r="M90" s="2093"/>
    </row>
    <row r="91" spans="2:13" ht="11.25" customHeight="1">
      <c r="B91" s="71"/>
      <c r="C91" s="238"/>
      <c r="D91" s="238"/>
      <c r="E91" s="1820"/>
      <c r="F91" s="416"/>
      <c r="G91" s="7" t="s">
        <v>196</v>
      </c>
      <c r="H91" s="2092">
        <v>2</v>
      </c>
      <c r="I91" s="2092"/>
      <c r="J91" s="1771"/>
      <c r="K91" s="1772"/>
      <c r="L91" s="2092">
        <v>0</v>
      </c>
      <c r="M91" s="2093"/>
    </row>
    <row r="92" spans="2:13" ht="11.25" customHeight="1">
      <c r="B92" s="71"/>
      <c r="C92" s="238"/>
      <c r="D92" s="238"/>
      <c r="E92" s="1820"/>
      <c r="F92" s="416"/>
      <c r="G92" s="7" t="s">
        <v>858</v>
      </c>
      <c r="H92" s="2092">
        <v>1</v>
      </c>
      <c r="I92" s="2092"/>
      <c r="J92" s="1771">
        <v>1</v>
      </c>
      <c r="K92" s="1772"/>
      <c r="L92" s="2092">
        <v>220</v>
      </c>
      <c r="M92" s="2093"/>
    </row>
    <row r="93" spans="2:13" ht="11.25" customHeight="1">
      <c r="B93" s="71"/>
      <c r="C93" s="238"/>
      <c r="D93" s="238"/>
      <c r="E93" s="1820"/>
      <c r="F93" s="416"/>
      <c r="G93" s="7" t="s">
        <v>198</v>
      </c>
      <c r="H93" s="2092">
        <v>1</v>
      </c>
      <c r="I93" s="2092"/>
      <c r="J93" s="1771">
        <v>1</v>
      </c>
      <c r="K93" s="1772"/>
      <c r="L93" s="2092">
        <v>1094</v>
      </c>
      <c r="M93" s="2093"/>
    </row>
    <row r="94" spans="2:13" ht="11.25" customHeight="1">
      <c r="B94" s="71"/>
      <c r="C94" s="238"/>
      <c r="D94" s="238"/>
      <c r="E94" s="1820"/>
      <c r="F94" s="416"/>
      <c r="G94" s="7" t="s">
        <v>220</v>
      </c>
      <c r="H94" s="2092">
        <v>2</v>
      </c>
      <c r="I94" s="2092"/>
      <c r="J94" s="1771"/>
      <c r="K94" s="1772"/>
      <c r="L94" s="2092">
        <v>0</v>
      </c>
      <c r="M94" s="2093"/>
    </row>
    <row r="95" spans="2:13" ht="12" customHeight="1">
      <c r="B95" s="71"/>
      <c r="C95" s="238"/>
      <c r="D95" s="238"/>
      <c r="E95" s="1820"/>
      <c r="F95" s="444" t="s">
        <v>49</v>
      </c>
      <c r="G95" s="7"/>
      <c r="H95" s="2095"/>
      <c r="I95" s="2095"/>
      <c r="J95" s="2096"/>
      <c r="K95" s="2096"/>
      <c r="L95" s="2095">
        <f>SUM(L96)</f>
        <v>51</v>
      </c>
      <c r="M95" s="2097"/>
    </row>
    <row r="96" spans="2:13" ht="11.25" customHeight="1">
      <c r="B96" s="71"/>
      <c r="C96" s="238"/>
      <c r="D96" s="238"/>
      <c r="E96" s="1855"/>
      <c r="F96" s="416"/>
      <c r="G96" s="7" t="s">
        <v>200</v>
      </c>
      <c r="H96" s="2092">
        <v>2</v>
      </c>
      <c r="I96" s="2092"/>
      <c r="J96" s="1771">
        <v>1</v>
      </c>
      <c r="K96" s="1772"/>
      <c r="L96" s="2092">
        <v>51</v>
      </c>
      <c r="M96" s="2093"/>
    </row>
    <row r="97" spans="2:13" ht="12.75" customHeight="1">
      <c r="B97" s="71"/>
      <c r="C97" s="238"/>
      <c r="D97" s="238"/>
      <c r="E97" s="1819">
        <v>1406</v>
      </c>
      <c r="F97" s="113" t="s">
        <v>50</v>
      </c>
      <c r="G97" s="384"/>
      <c r="H97" s="2094"/>
      <c r="I97" s="2094"/>
      <c r="J97" s="2100"/>
      <c r="K97" s="2100"/>
      <c r="L97" s="2094">
        <f>L98+L101+L104+L106</f>
        <v>2172</v>
      </c>
      <c r="M97" s="2099"/>
    </row>
    <row r="98" spans="2:13" ht="12" customHeight="1">
      <c r="B98" s="71"/>
      <c r="C98" s="238"/>
      <c r="D98" s="238"/>
      <c r="E98" s="1820"/>
      <c r="F98" s="414" t="s">
        <v>51</v>
      </c>
      <c r="G98" s="7"/>
      <c r="H98" s="2095"/>
      <c r="I98" s="2095"/>
      <c r="J98" s="2096"/>
      <c r="K98" s="2096"/>
      <c r="L98" s="2095">
        <f>SUM(L99:M100)</f>
        <v>1528</v>
      </c>
      <c r="M98" s="2097"/>
    </row>
    <row r="99" spans="2:13" ht="11.25" customHeight="1">
      <c r="B99" s="71"/>
      <c r="C99" s="238"/>
      <c r="D99" s="238"/>
      <c r="E99" s="1820"/>
      <c r="F99" s="445"/>
      <c r="G99" s="7" t="s">
        <v>229</v>
      </c>
      <c r="H99" s="2092">
        <v>2</v>
      </c>
      <c r="I99" s="2092"/>
      <c r="J99" s="1771"/>
      <c r="K99" s="1772"/>
      <c r="L99" s="2092">
        <v>0</v>
      </c>
      <c r="M99" s="2093"/>
    </row>
    <row r="100" spans="2:13" ht="11.25" customHeight="1">
      <c r="B100" s="71"/>
      <c r="C100" s="238"/>
      <c r="D100" s="238"/>
      <c r="E100" s="1820"/>
      <c r="F100" s="445"/>
      <c r="G100" s="7" t="s">
        <v>202</v>
      </c>
      <c r="H100" s="2092">
        <v>1</v>
      </c>
      <c r="I100" s="2092"/>
      <c r="J100" s="1771">
        <v>1</v>
      </c>
      <c r="K100" s="1772"/>
      <c r="L100" s="2092">
        <v>1528</v>
      </c>
      <c r="M100" s="2093"/>
    </row>
    <row r="101" spans="2:13" ht="12" customHeight="1">
      <c r="B101" s="71"/>
      <c r="C101" s="238"/>
      <c r="D101" s="238"/>
      <c r="E101" s="1820"/>
      <c r="F101" s="414" t="s">
        <v>52</v>
      </c>
      <c r="G101" s="7"/>
      <c r="H101" s="2095"/>
      <c r="I101" s="2095"/>
      <c r="J101" s="2096"/>
      <c r="K101" s="2096"/>
      <c r="L101" s="2095">
        <f>SUM(L102:M103)</f>
        <v>644</v>
      </c>
      <c r="M101" s="2097"/>
    </row>
    <row r="102" spans="2:13" ht="11.25" customHeight="1">
      <c r="B102" s="71"/>
      <c r="C102" s="238"/>
      <c r="D102" s="238"/>
      <c r="E102" s="1820"/>
      <c r="F102" s="411"/>
      <c r="G102" s="7" t="s">
        <v>203</v>
      </c>
      <c r="H102" s="2092">
        <v>1</v>
      </c>
      <c r="I102" s="2092"/>
      <c r="J102" s="1771">
        <v>1</v>
      </c>
      <c r="K102" s="1772"/>
      <c r="L102" s="2092">
        <v>644</v>
      </c>
      <c r="M102" s="2093"/>
    </row>
    <row r="103" spans="2:13" ht="11.25" customHeight="1">
      <c r="B103" s="71"/>
      <c r="C103" s="238"/>
      <c r="D103" s="238"/>
      <c r="E103" s="1820"/>
      <c r="F103" s="411"/>
      <c r="G103" s="7" t="s">
        <v>854</v>
      </c>
      <c r="H103" s="2092">
        <v>2</v>
      </c>
      <c r="I103" s="2092"/>
      <c r="J103" s="1771"/>
      <c r="K103" s="1772"/>
      <c r="L103" s="2092">
        <v>0</v>
      </c>
      <c r="M103" s="2093"/>
    </row>
    <row r="104" spans="2:13" ht="12" customHeight="1">
      <c r="B104" s="71"/>
      <c r="C104" s="238"/>
      <c r="D104" s="238"/>
      <c r="E104" s="1820"/>
      <c r="F104" s="414" t="s">
        <v>53</v>
      </c>
      <c r="G104" s="7"/>
      <c r="H104" s="2095"/>
      <c r="I104" s="2095"/>
      <c r="J104" s="2096"/>
      <c r="K104" s="2096"/>
      <c r="L104" s="2095">
        <f>SUM(L105)</f>
        <v>0</v>
      </c>
      <c r="M104" s="2097"/>
    </row>
    <row r="105" spans="2:13" ht="11.25" customHeight="1">
      <c r="B105" s="71"/>
      <c r="C105" s="238"/>
      <c r="D105" s="238"/>
      <c r="E105" s="1820"/>
      <c r="F105" s="445"/>
      <c r="G105" s="7" t="s">
        <v>205</v>
      </c>
      <c r="H105" s="2092">
        <v>2</v>
      </c>
      <c r="I105" s="2092"/>
      <c r="J105" s="1771"/>
      <c r="K105" s="1772"/>
      <c r="L105" s="2092">
        <v>0</v>
      </c>
      <c r="M105" s="2093"/>
    </row>
    <row r="106" spans="2:13" ht="12" customHeight="1">
      <c r="B106" s="71"/>
      <c r="C106" s="238"/>
      <c r="D106" s="238"/>
      <c r="E106" s="1820"/>
      <c r="F106" s="414" t="s">
        <v>54</v>
      </c>
      <c r="G106" s="7"/>
      <c r="H106" s="2095"/>
      <c r="I106" s="2095"/>
      <c r="J106" s="2096"/>
      <c r="K106" s="2096"/>
      <c r="L106" s="2095">
        <f>L107</f>
        <v>0</v>
      </c>
      <c r="M106" s="2097"/>
    </row>
    <row r="107" spans="2:13" ht="11.25" customHeight="1">
      <c r="B107" s="71"/>
      <c r="C107" s="238"/>
      <c r="D107" s="238"/>
      <c r="E107" s="1855"/>
      <c r="F107" s="411"/>
      <c r="G107" s="7" t="s">
        <v>206</v>
      </c>
      <c r="H107" s="2092">
        <v>2</v>
      </c>
      <c r="I107" s="2092"/>
      <c r="J107" s="1771"/>
      <c r="K107" s="1772"/>
      <c r="L107" s="2092">
        <v>0</v>
      </c>
      <c r="M107" s="2093"/>
    </row>
    <row r="108" spans="2:13">
      <c r="B108" s="71"/>
      <c r="C108" s="238"/>
      <c r="D108" s="238"/>
      <c r="E108" s="1821">
        <v>1407</v>
      </c>
      <c r="F108" s="124" t="s">
        <v>55</v>
      </c>
      <c r="G108" s="384"/>
      <c r="H108" s="2094"/>
      <c r="I108" s="2094"/>
      <c r="J108" s="2100"/>
      <c r="K108" s="2100"/>
      <c r="L108" s="2094">
        <f>SUM(L112,L109)</f>
        <v>353</v>
      </c>
      <c r="M108" s="2099"/>
    </row>
    <row r="109" spans="2:13" ht="12" customHeight="1">
      <c r="B109" s="71"/>
      <c r="C109" s="238"/>
      <c r="D109" s="238"/>
      <c r="E109" s="1822"/>
      <c r="F109" s="419" t="s">
        <v>56</v>
      </c>
      <c r="G109" s="373"/>
      <c r="H109" s="2095"/>
      <c r="I109" s="2095"/>
      <c r="J109" s="2095"/>
      <c r="K109" s="2095"/>
      <c r="L109" s="2095">
        <f>SUM(L110:M111)</f>
        <v>158</v>
      </c>
      <c r="M109" s="2097"/>
    </row>
    <row r="110" spans="2:13" ht="11.25" customHeight="1">
      <c r="B110" s="71"/>
      <c r="C110" s="238"/>
      <c r="D110" s="238"/>
      <c r="E110" s="1822"/>
      <c r="F110" s="416"/>
      <c r="G110" s="7" t="s">
        <v>207</v>
      </c>
      <c r="H110" s="2092">
        <v>2</v>
      </c>
      <c r="I110" s="2092"/>
      <c r="J110" s="1771">
        <v>1</v>
      </c>
      <c r="K110" s="1772"/>
      <c r="L110" s="2092">
        <v>75</v>
      </c>
      <c r="M110" s="2093"/>
    </row>
    <row r="111" spans="2:13" ht="11.25" customHeight="1">
      <c r="B111" s="71"/>
      <c r="C111" s="238"/>
      <c r="D111" s="238"/>
      <c r="E111" s="1822"/>
      <c r="F111" s="411"/>
      <c r="G111" s="7" t="s">
        <v>208</v>
      </c>
      <c r="H111" s="2092">
        <v>2</v>
      </c>
      <c r="I111" s="2092"/>
      <c r="J111" s="1771">
        <v>1</v>
      </c>
      <c r="K111" s="1772"/>
      <c r="L111" s="2092">
        <v>83</v>
      </c>
      <c r="M111" s="2093"/>
    </row>
    <row r="112" spans="2:13" ht="12" customHeight="1">
      <c r="B112" s="71"/>
      <c r="C112" s="238"/>
      <c r="D112" s="238"/>
      <c r="E112" s="1822"/>
      <c r="F112" s="414" t="s">
        <v>71</v>
      </c>
      <c r="G112" s="7"/>
      <c r="H112" s="2095"/>
      <c r="I112" s="2095"/>
      <c r="J112" s="2095"/>
      <c r="K112" s="2095"/>
      <c r="L112" s="2095">
        <f>SUM(L113:M114)</f>
        <v>195</v>
      </c>
      <c r="M112" s="2097"/>
    </row>
    <row r="113" spans="2:13" ht="11.25" customHeight="1">
      <c r="B113" s="71"/>
      <c r="C113" s="238"/>
      <c r="D113" s="238"/>
      <c r="E113" s="1822"/>
      <c r="F113" s="411"/>
      <c r="G113" s="7" t="s">
        <v>209</v>
      </c>
      <c r="H113" s="2092">
        <v>2</v>
      </c>
      <c r="I113" s="2092"/>
      <c r="J113" s="1771">
        <v>1</v>
      </c>
      <c r="K113" s="1772"/>
      <c r="L113" s="2092">
        <v>195</v>
      </c>
      <c r="M113" s="2093"/>
    </row>
    <row r="114" spans="2:13" ht="11.25" customHeight="1">
      <c r="B114" s="71"/>
      <c r="C114" s="238"/>
      <c r="D114" s="238"/>
      <c r="E114" s="1822"/>
      <c r="F114" s="414"/>
      <c r="G114" s="7" t="s">
        <v>210</v>
      </c>
      <c r="H114" s="2092">
        <v>2</v>
      </c>
      <c r="I114" s="2092"/>
      <c r="J114" s="1771"/>
      <c r="K114" s="1772"/>
      <c r="L114" s="2092">
        <v>0</v>
      </c>
      <c r="M114" s="2093"/>
    </row>
    <row r="115" spans="2:13" ht="12.75" customHeight="1">
      <c r="B115" s="71"/>
      <c r="C115" s="238"/>
      <c r="D115" s="238"/>
      <c r="E115" s="1821">
        <v>1408</v>
      </c>
      <c r="F115" s="124" t="s">
        <v>58</v>
      </c>
      <c r="G115" s="127"/>
      <c r="H115" s="2094"/>
      <c r="I115" s="2094"/>
      <c r="J115" s="2094"/>
      <c r="K115" s="2094"/>
      <c r="L115" s="2094">
        <f>L116+L120+L122+L125</f>
        <v>0</v>
      </c>
      <c r="M115" s="2099"/>
    </row>
    <row r="116" spans="2:13" ht="12" customHeight="1">
      <c r="B116" s="71"/>
      <c r="C116" s="238"/>
      <c r="D116" s="238"/>
      <c r="E116" s="1822"/>
      <c r="F116" s="419" t="s">
        <v>59</v>
      </c>
      <c r="G116" s="69"/>
      <c r="H116" s="2095"/>
      <c r="I116" s="2095"/>
      <c r="J116" s="2096"/>
      <c r="K116" s="2096"/>
      <c r="L116" s="2095">
        <f>SUM(L117:M119)</f>
        <v>0</v>
      </c>
      <c r="M116" s="2097"/>
    </row>
    <row r="117" spans="2:13" ht="11.25" customHeight="1">
      <c r="B117" s="71"/>
      <c r="C117" s="238"/>
      <c r="D117" s="238"/>
      <c r="E117" s="1822"/>
      <c r="F117" s="419"/>
      <c r="G117" s="69" t="s">
        <v>211</v>
      </c>
      <c r="H117" s="2092">
        <v>2</v>
      </c>
      <c r="I117" s="2092"/>
      <c r="J117" s="1771"/>
      <c r="K117" s="1772"/>
      <c r="L117" s="2092">
        <v>0</v>
      </c>
      <c r="M117" s="2093"/>
    </row>
    <row r="118" spans="2:13" ht="11.25" customHeight="1">
      <c r="E118" s="1822"/>
      <c r="F118" s="419"/>
      <c r="G118" s="69" t="s">
        <v>212</v>
      </c>
      <c r="H118" s="2092">
        <v>2</v>
      </c>
      <c r="I118" s="2092"/>
      <c r="J118" s="1771"/>
      <c r="K118" s="1772"/>
      <c r="L118" s="2092">
        <v>0</v>
      </c>
      <c r="M118" s="2093"/>
    </row>
    <row r="119" spans="2:13" ht="11.25" customHeight="1">
      <c r="E119" s="1822"/>
      <c r="F119" s="419"/>
      <c r="G119" s="69" t="s">
        <v>213</v>
      </c>
      <c r="H119" s="2092">
        <v>2</v>
      </c>
      <c r="I119" s="2092"/>
      <c r="J119" s="1771"/>
      <c r="K119" s="1772"/>
      <c r="L119" s="2092">
        <v>0</v>
      </c>
      <c r="M119" s="2093"/>
    </row>
    <row r="120" spans="2:13" ht="12" customHeight="1">
      <c r="E120" s="1822"/>
      <c r="F120" s="419" t="s">
        <v>60</v>
      </c>
      <c r="G120" s="118"/>
      <c r="H120" s="2095"/>
      <c r="I120" s="2095"/>
      <c r="J120" s="2096"/>
      <c r="K120" s="2096"/>
      <c r="L120" s="2095">
        <f>SUM(L121)</f>
        <v>0</v>
      </c>
      <c r="M120" s="2097"/>
    </row>
    <row r="121" spans="2:13" ht="11.25" customHeight="1">
      <c r="E121" s="1822"/>
      <c r="F121" s="416"/>
      <c r="G121" s="69" t="s">
        <v>214</v>
      </c>
      <c r="H121" s="2092">
        <v>2</v>
      </c>
      <c r="I121" s="2092"/>
      <c r="J121" s="1771"/>
      <c r="K121" s="1772"/>
      <c r="L121" s="2092">
        <v>0</v>
      </c>
      <c r="M121" s="2093"/>
    </row>
    <row r="122" spans="2:13" ht="12" customHeight="1">
      <c r="E122" s="1822"/>
      <c r="F122" s="414" t="s">
        <v>61</v>
      </c>
      <c r="G122" s="69"/>
      <c r="H122" s="2095"/>
      <c r="I122" s="2095"/>
      <c r="J122" s="2096"/>
      <c r="K122" s="2096"/>
      <c r="L122" s="2095">
        <f>SUM(L123)</f>
        <v>0</v>
      </c>
      <c r="M122" s="2097"/>
    </row>
    <row r="123" spans="2:13" ht="11.25" customHeight="1">
      <c r="E123" s="1822"/>
      <c r="F123" s="411"/>
      <c r="G123" s="69" t="s">
        <v>215</v>
      </c>
      <c r="H123" s="2092">
        <v>2</v>
      </c>
      <c r="I123" s="2092"/>
      <c r="J123" s="1771"/>
      <c r="K123" s="1772"/>
      <c r="L123" s="2092">
        <v>0</v>
      </c>
      <c r="M123" s="2093"/>
    </row>
    <row r="124" spans="2:13">
      <c r="E124" s="609"/>
      <c r="F124" s="1779" t="s">
        <v>63</v>
      </c>
      <c r="G124" s="1779"/>
      <c r="H124" s="2139"/>
      <c r="I124" s="2139"/>
      <c r="J124" s="996"/>
      <c r="K124" s="1780"/>
      <c r="L124" s="1780">
        <f>L125</f>
        <v>0</v>
      </c>
      <c r="M124" s="1781"/>
    </row>
    <row r="125" spans="2:13" ht="12" customHeight="1">
      <c r="E125" s="1822"/>
      <c r="F125" s="367" t="s">
        <v>64</v>
      </c>
      <c r="G125" s="132"/>
      <c r="H125" s="2095"/>
      <c r="I125" s="2095"/>
      <c r="J125" s="2096"/>
      <c r="K125" s="2096"/>
      <c r="L125" s="2095">
        <f>SUM(L126)</f>
        <v>0</v>
      </c>
      <c r="M125" s="2097"/>
    </row>
    <row r="126" spans="2:13" ht="11.25" customHeight="1">
      <c r="E126" s="1822"/>
      <c r="F126" s="161"/>
      <c r="G126" s="69" t="s">
        <v>216</v>
      </c>
      <c r="H126" s="2092">
        <v>2</v>
      </c>
      <c r="I126" s="2092"/>
      <c r="J126" s="1771"/>
      <c r="K126" s="1772"/>
      <c r="L126" s="2092">
        <v>0</v>
      </c>
      <c r="M126" s="2093"/>
    </row>
    <row r="127" spans="2:13" ht="12" customHeight="1">
      <c r="E127" s="610"/>
      <c r="F127" s="347" t="s">
        <v>73</v>
      </c>
      <c r="G127" s="69"/>
      <c r="H127" s="562"/>
      <c r="I127" s="562"/>
      <c r="J127" s="1771"/>
      <c r="K127" s="1772"/>
      <c r="L127" s="562"/>
      <c r="M127" s="1782"/>
    </row>
    <row r="128" spans="2:13" ht="11.25" customHeight="1">
      <c r="E128" s="611"/>
      <c r="F128" s="161"/>
      <c r="G128" s="7" t="s">
        <v>223</v>
      </c>
      <c r="H128" s="2092">
        <v>2</v>
      </c>
      <c r="I128" s="2092"/>
      <c r="J128" s="1771"/>
      <c r="K128" s="1772"/>
      <c r="L128" s="2092">
        <v>0</v>
      </c>
      <c r="M128" s="2093"/>
    </row>
    <row r="129" spans="3:13">
      <c r="E129" s="1783"/>
      <c r="F129" s="1934" t="s">
        <v>21</v>
      </c>
      <c r="G129" s="1934"/>
      <c r="H129" s="2088"/>
      <c r="I129" s="2088"/>
      <c r="J129" s="2088"/>
      <c r="K129" s="2088"/>
      <c r="L129" s="2089">
        <f>SUM(L9,L31,L61,L75,L80,L97,L108,L115,L124)</f>
        <v>18953</v>
      </c>
      <c r="M129" s="2090"/>
    </row>
    <row r="130" spans="3:13" s="82" customFormat="1" ht="10.5" customHeight="1">
      <c r="C130" s="854"/>
      <c r="D130" s="854"/>
      <c r="F130" s="82" t="s">
        <v>855</v>
      </c>
    </row>
    <row r="131" spans="3:13" ht="21" customHeight="1">
      <c r="F131" s="2091" t="s">
        <v>856</v>
      </c>
      <c r="G131" s="2091"/>
      <c r="H131" s="2091"/>
      <c r="I131" s="2091"/>
      <c r="J131" s="2091"/>
      <c r="K131" s="2091"/>
      <c r="L131" s="2091"/>
      <c r="M131" s="2091"/>
    </row>
    <row r="132" spans="3:13" ht="12.75" customHeight="1">
      <c r="L132" s="506"/>
    </row>
    <row r="133" spans="3:13" ht="9" customHeight="1"/>
    <row r="134" spans="3:13" ht="9" customHeight="1"/>
    <row r="135" spans="3:13" ht="9" customHeight="1"/>
    <row r="136" spans="3:13" ht="9" customHeight="1"/>
    <row r="137" spans="3:13" ht="9" customHeight="1"/>
    <row r="138" spans="3:13" ht="9" customHeight="1"/>
    <row r="139" spans="3:13" ht="9" customHeight="1"/>
    <row r="140" spans="3:13" ht="9" customHeight="1"/>
    <row r="141" spans="3:13" ht="9" customHeight="1"/>
    <row r="142" spans="3:13" ht="9" customHeight="1"/>
    <row r="143" spans="3:13" ht="9" customHeight="1"/>
    <row r="144" spans="3:13" ht="9" customHeight="1"/>
    <row r="145" ht="9" customHeight="1"/>
    <row r="146" ht="9" customHeight="1"/>
    <row r="147" ht="9" customHeight="1"/>
    <row r="148" ht="9" customHeight="1"/>
    <row r="149" ht="9" customHeight="1"/>
    <row r="150" ht="9" customHeight="1"/>
    <row r="151" ht="9" customHeight="1"/>
    <row r="152" ht="9" customHeight="1"/>
    <row r="153" ht="9" customHeight="1"/>
    <row r="154" ht="9" customHeight="1"/>
    <row r="155" ht="9" customHeight="1"/>
    <row r="156" ht="9" customHeight="1"/>
    <row r="157" ht="9" customHeight="1"/>
    <row r="158" ht="9" customHeight="1"/>
    <row r="159" ht="9" customHeight="1"/>
    <row r="16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spans="6:13" ht="9" customHeight="1"/>
    <row r="210" spans="6:13" ht="9" customHeight="1"/>
    <row r="211" spans="6:13" ht="9" customHeight="1">
      <c r="F211" s="69"/>
      <c r="G211" s="69"/>
      <c r="H211" s="282"/>
      <c r="I211" s="282"/>
      <c r="J211" s="283"/>
      <c r="K211" s="282"/>
      <c r="L211" s="282"/>
      <c r="M211" s="282"/>
    </row>
    <row r="212" spans="6:13" ht="9" customHeight="1"/>
    <row r="213" spans="6:13" ht="9" customHeight="1"/>
    <row r="214" spans="6:13" ht="9" customHeight="1"/>
    <row r="215" spans="6:13" ht="9" customHeight="1"/>
    <row r="216" spans="6:13" ht="9" customHeight="1"/>
    <row r="217" spans="6:13" ht="9" customHeight="1"/>
    <row r="218" spans="6:13" ht="9" customHeight="1"/>
    <row r="219" spans="6:13" ht="9" customHeight="1"/>
    <row r="220" spans="6:13" ht="9" customHeight="1"/>
    <row r="221" spans="6:13" ht="9" customHeight="1"/>
    <row r="222" spans="6:13" ht="9" customHeight="1"/>
    <row r="223" spans="6:13" ht="9" customHeight="1"/>
    <row r="224" spans="6:13"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sheetData>
  <mergeCells count="336">
    <mergeCell ref="E3:M3"/>
    <mergeCell ref="Q3:AE3"/>
    <mergeCell ref="E4:M4"/>
    <mergeCell ref="E6:E8"/>
    <mergeCell ref="H6:I8"/>
    <mergeCell ref="J6:J8"/>
    <mergeCell ref="L6:M8"/>
    <mergeCell ref="H12:I12"/>
    <mergeCell ref="J12:K12"/>
    <mergeCell ref="L12:M12"/>
    <mergeCell ref="H13:I13"/>
    <mergeCell ref="J13:K13"/>
    <mergeCell ref="L13:M13"/>
    <mergeCell ref="E9:E30"/>
    <mergeCell ref="H9:I9"/>
    <mergeCell ref="J9:K9"/>
    <mergeCell ref="L9:M9"/>
    <mergeCell ref="H10:I10"/>
    <mergeCell ref="J10:K10"/>
    <mergeCell ref="L10:M10"/>
    <mergeCell ref="H11:I11"/>
    <mergeCell ref="J11:K11"/>
    <mergeCell ref="L11:M11"/>
    <mergeCell ref="H16:I16"/>
    <mergeCell ref="J16:K16"/>
    <mergeCell ref="L16:M16"/>
    <mergeCell ref="H17:I17"/>
    <mergeCell ref="J17:K17"/>
    <mergeCell ref="L17:M17"/>
    <mergeCell ref="H14:I14"/>
    <mergeCell ref="J14:K14"/>
    <mergeCell ref="L14:M14"/>
    <mergeCell ref="H15:I15"/>
    <mergeCell ref="J15:K15"/>
    <mergeCell ref="L15:M15"/>
    <mergeCell ref="H20:I20"/>
    <mergeCell ref="J20:K20"/>
    <mergeCell ref="L20:M20"/>
    <mergeCell ref="H21:I21"/>
    <mergeCell ref="J21:K21"/>
    <mergeCell ref="L21:M21"/>
    <mergeCell ref="H18:I18"/>
    <mergeCell ref="J18:K18"/>
    <mergeCell ref="L18:M18"/>
    <mergeCell ref="H19:I19"/>
    <mergeCell ref="J19:K19"/>
    <mergeCell ref="L19:M19"/>
    <mergeCell ref="H24:I24"/>
    <mergeCell ref="J24:K24"/>
    <mergeCell ref="L24:M24"/>
    <mergeCell ref="H25:I25"/>
    <mergeCell ref="J25:K25"/>
    <mergeCell ref="L25:M25"/>
    <mergeCell ref="H22:I22"/>
    <mergeCell ref="J22:K22"/>
    <mergeCell ref="L22:M22"/>
    <mergeCell ref="H23:I23"/>
    <mergeCell ref="J23:K23"/>
    <mergeCell ref="L23:M23"/>
    <mergeCell ref="H28:I28"/>
    <mergeCell ref="J28:K28"/>
    <mergeCell ref="L28:M28"/>
    <mergeCell ref="H29:I29"/>
    <mergeCell ref="J29:K29"/>
    <mergeCell ref="L29:M29"/>
    <mergeCell ref="H26:I26"/>
    <mergeCell ref="J26:K26"/>
    <mergeCell ref="L26:M26"/>
    <mergeCell ref="H27:I27"/>
    <mergeCell ref="J27:K27"/>
    <mergeCell ref="L27:M27"/>
    <mergeCell ref="H30:I30"/>
    <mergeCell ref="J30:K30"/>
    <mergeCell ref="L30:M30"/>
    <mergeCell ref="E31:E60"/>
    <mergeCell ref="H31:I31"/>
    <mergeCell ref="J31:K31"/>
    <mergeCell ref="L31:M31"/>
    <mergeCell ref="H32:I32"/>
    <mergeCell ref="J32:K32"/>
    <mergeCell ref="L32:M32"/>
    <mergeCell ref="H35:I35"/>
    <mergeCell ref="J35:K35"/>
    <mergeCell ref="L35:M35"/>
    <mergeCell ref="H36:I36"/>
    <mergeCell ref="J36:K36"/>
    <mergeCell ref="L36:M36"/>
    <mergeCell ref="H33:I33"/>
    <mergeCell ref="J33:K33"/>
    <mergeCell ref="L33:M33"/>
    <mergeCell ref="H34:I34"/>
    <mergeCell ref="J34:K34"/>
    <mergeCell ref="L34:M34"/>
    <mergeCell ref="H39:I39"/>
    <mergeCell ref="J39:K39"/>
    <mergeCell ref="L39:M39"/>
    <mergeCell ref="H40:I40"/>
    <mergeCell ref="J40:K40"/>
    <mergeCell ref="L40:M40"/>
    <mergeCell ref="H37:I37"/>
    <mergeCell ref="J37:K37"/>
    <mergeCell ref="L37:M37"/>
    <mergeCell ref="H38:I38"/>
    <mergeCell ref="J38:K38"/>
    <mergeCell ref="L38:M38"/>
    <mergeCell ref="H43:I43"/>
    <mergeCell ref="J43:K43"/>
    <mergeCell ref="L43:M43"/>
    <mergeCell ref="H44:I44"/>
    <mergeCell ref="J44:K44"/>
    <mergeCell ref="L44:M44"/>
    <mergeCell ref="H41:I41"/>
    <mergeCell ref="J41:K41"/>
    <mergeCell ref="L41:M41"/>
    <mergeCell ref="H42:I42"/>
    <mergeCell ref="J42:K42"/>
    <mergeCell ref="L42:M42"/>
    <mergeCell ref="H47:I47"/>
    <mergeCell ref="J47:K47"/>
    <mergeCell ref="L47:M47"/>
    <mergeCell ref="H48:I48"/>
    <mergeCell ref="J48:K48"/>
    <mergeCell ref="L48:M48"/>
    <mergeCell ref="H45:I45"/>
    <mergeCell ref="J45:K45"/>
    <mergeCell ref="L45:M45"/>
    <mergeCell ref="H46:I46"/>
    <mergeCell ref="J46:K46"/>
    <mergeCell ref="L46:M46"/>
    <mergeCell ref="H51:I51"/>
    <mergeCell ref="J51:K51"/>
    <mergeCell ref="L51:M51"/>
    <mergeCell ref="H52:I52"/>
    <mergeCell ref="J52:K52"/>
    <mergeCell ref="L52:M52"/>
    <mergeCell ref="H49:I49"/>
    <mergeCell ref="J49:K49"/>
    <mergeCell ref="L49:M49"/>
    <mergeCell ref="H50:I50"/>
    <mergeCell ref="J50:K50"/>
    <mergeCell ref="L50:M50"/>
    <mergeCell ref="H55:I55"/>
    <mergeCell ref="J55:K55"/>
    <mergeCell ref="L55:M55"/>
    <mergeCell ref="H56:I56"/>
    <mergeCell ref="J56:K56"/>
    <mergeCell ref="L56:M56"/>
    <mergeCell ref="H53:I53"/>
    <mergeCell ref="J53:K53"/>
    <mergeCell ref="L53:M53"/>
    <mergeCell ref="H54:I54"/>
    <mergeCell ref="J54:K54"/>
    <mergeCell ref="L54:M54"/>
    <mergeCell ref="H59:I59"/>
    <mergeCell ref="J59:K59"/>
    <mergeCell ref="L59:M59"/>
    <mergeCell ref="H60:I60"/>
    <mergeCell ref="J60:K60"/>
    <mergeCell ref="L60:M60"/>
    <mergeCell ref="H57:I57"/>
    <mergeCell ref="J57:K57"/>
    <mergeCell ref="L57:M57"/>
    <mergeCell ref="H58:I58"/>
    <mergeCell ref="J58:K58"/>
    <mergeCell ref="L58:M58"/>
    <mergeCell ref="H66:I66"/>
    <mergeCell ref="J66:K66"/>
    <mergeCell ref="L66:M66"/>
    <mergeCell ref="H67:I67"/>
    <mergeCell ref="J67:K67"/>
    <mergeCell ref="L67:M67"/>
    <mergeCell ref="H64:I64"/>
    <mergeCell ref="J64:K64"/>
    <mergeCell ref="L64:M64"/>
    <mergeCell ref="H65:I65"/>
    <mergeCell ref="J65:K65"/>
    <mergeCell ref="L65:M65"/>
    <mergeCell ref="L70:M70"/>
    <mergeCell ref="L71:M71"/>
    <mergeCell ref="E72:E74"/>
    <mergeCell ref="H72:I74"/>
    <mergeCell ref="J72:J74"/>
    <mergeCell ref="L72:M74"/>
    <mergeCell ref="H68:I68"/>
    <mergeCell ref="J68:K68"/>
    <mergeCell ref="L68:M68"/>
    <mergeCell ref="H69:I69"/>
    <mergeCell ref="J69:K69"/>
    <mergeCell ref="L69:M69"/>
    <mergeCell ref="E61:E69"/>
    <mergeCell ref="H61:I61"/>
    <mergeCell ref="J61:K61"/>
    <mergeCell ref="L61:M61"/>
    <mergeCell ref="H62:I62"/>
    <mergeCell ref="J62:K62"/>
    <mergeCell ref="L62:M62"/>
    <mergeCell ref="H63:I63"/>
    <mergeCell ref="J63:K63"/>
    <mergeCell ref="L63:M63"/>
    <mergeCell ref="E75:E79"/>
    <mergeCell ref="H75:I75"/>
    <mergeCell ref="J75:K75"/>
    <mergeCell ref="L75:M75"/>
    <mergeCell ref="H76:I76"/>
    <mergeCell ref="J76:K76"/>
    <mergeCell ref="L76:M76"/>
    <mergeCell ref="H77:I77"/>
    <mergeCell ref="L77:M77"/>
    <mergeCell ref="H78:I78"/>
    <mergeCell ref="L81:M81"/>
    <mergeCell ref="H82:I82"/>
    <mergeCell ref="L82:M82"/>
    <mergeCell ref="H83:I83"/>
    <mergeCell ref="J83:K83"/>
    <mergeCell ref="L83:M83"/>
    <mergeCell ref="J78:K78"/>
    <mergeCell ref="L78:M78"/>
    <mergeCell ref="H79:I79"/>
    <mergeCell ref="L79:M79"/>
    <mergeCell ref="H80:I80"/>
    <mergeCell ref="J80:K80"/>
    <mergeCell ref="L80:M80"/>
    <mergeCell ref="H81:I81"/>
    <mergeCell ref="J81:K81"/>
    <mergeCell ref="H87:I87"/>
    <mergeCell ref="L87:M87"/>
    <mergeCell ref="H88:I88"/>
    <mergeCell ref="J88:K88"/>
    <mergeCell ref="L88:M88"/>
    <mergeCell ref="H89:I89"/>
    <mergeCell ref="L89:M89"/>
    <mergeCell ref="H84:I84"/>
    <mergeCell ref="L84:M84"/>
    <mergeCell ref="H85:I85"/>
    <mergeCell ref="L85:M85"/>
    <mergeCell ref="H86:I86"/>
    <mergeCell ref="L86:M86"/>
    <mergeCell ref="H93:I93"/>
    <mergeCell ref="L93:M93"/>
    <mergeCell ref="H94:I94"/>
    <mergeCell ref="L94:M94"/>
    <mergeCell ref="H95:I95"/>
    <mergeCell ref="J95:K95"/>
    <mergeCell ref="L95:M95"/>
    <mergeCell ref="H90:I90"/>
    <mergeCell ref="L90:M90"/>
    <mergeCell ref="H91:I91"/>
    <mergeCell ref="L91:M91"/>
    <mergeCell ref="H92:I92"/>
    <mergeCell ref="L92:M92"/>
    <mergeCell ref="L99:M99"/>
    <mergeCell ref="H100:I100"/>
    <mergeCell ref="L100:M100"/>
    <mergeCell ref="H101:I101"/>
    <mergeCell ref="J101:K101"/>
    <mergeCell ref="L101:M101"/>
    <mergeCell ref="H96:I96"/>
    <mergeCell ref="L96:M96"/>
    <mergeCell ref="E97:E107"/>
    <mergeCell ref="H97:I97"/>
    <mergeCell ref="J97:K97"/>
    <mergeCell ref="L97:M97"/>
    <mergeCell ref="H98:I98"/>
    <mergeCell ref="J98:K98"/>
    <mergeCell ref="L98:M98"/>
    <mergeCell ref="H99:I99"/>
    <mergeCell ref="E80:E96"/>
    <mergeCell ref="H105:I105"/>
    <mergeCell ref="L105:M105"/>
    <mergeCell ref="H106:I106"/>
    <mergeCell ref="J106:K106"/>
    <mergeCell ref="L106:M106"/>
    <mergeCell ref="H107:I107"/>
    <mergeCell ref="L107:M107"/>
    <mergeCell ref="H102:I102"/>
    <mergeCell ref="L102:M102"/>
    <mergeCell ref="H103:I103"/>
    <mergeCell ref="L103:M103"/>
    <mergeCell ref="H104:I104"/>
    <mergeCell ref="J104:K104"/>
    <mergeCell ref="L104:M104"/>
    <mergeCell ref="L111:M111"/>
    <mergeCell ref="H112:I112"/>
    <mergeCell ref="J112:K112"/>
    <mergeCell ref="L112:M112"/>
    <mergeCell ref="H113:I113"/>
    <mergeCell ref="L113:M113"/>
    <mergeCell ref="E108:E114"/>
    <mergeCell ref="H108:I108"/>
    <mergeCell ref="J108:K108"/>
    <mergeCell ref="L108:M108"/>
    <mergeCell ref="H109:I109"/>
    <mergeCell ref="J109:K109"/>
    <mergeCell ref="L109:M109"/>
    <mergeCell ref="H110:I110"/>
    <mergeCell ref="L110:M110"/>
    <mergeCell ref="H111:I111"/>
    <mergeCell ref="H114:I114"/>
    <mergeCell ref="L114:M114"/>
    <mergeCell ref="E115:E123"/>
    <mergeCell ref="H115:I115"/>
    <mergeCell ref="J115:K115"/>
    <mergeCell ref="L115:M115"/>
    <mergeCell ref="H116:I116"/>
    <mergeCell ref="J116:K116"/>
    <mergeCell ref="L116:M116"/>
    <mergeCell ref="H117:I117"/>
    <mergeCell ref="H121:I121"/>
    <mergeCell ref="L121:M121"/>
    <mergeCell ref="H122:I122"/>
    <mergeCell ref="J122:K122"/>
    <mergeCell ref="L122:M122"/>
    <mergeCell ref="H123:I123"/>
    <mergeCell ref="L123:M123"/>
    <mergeCell ref="L117:M117"/>
    <mergeCell ref="H118:I118"/>
    <mergeCell ref="L118:M118"/>
    <mergeCell ref="H119:I119"/>
    <mergeCell ref="L119:M119"/>
    <mergeCell ref="H120:I120"/>
    <mergeCell ref="J120:K120"/>
    <mergeCell ref="L120:M120"/>
    <mergeCell ref="F131:M131"/>
    <mergeCell ref="H128:I128"/>
    <mergeCell ref="L128:M128"/>
    <mergeCell ref="F129:G129"/>
    <mergeCell ref="H129:I129"/>
    <mergeCell ref="J129:K129"/>
    <mergeCell ref="L129:M129"/>
    <mergeCell ref="H124:I124"/>
    <mergeCell ref="E125:E126"/>
    <mergeCell ref="H125:I125"/>
    <mergeCell ref="J125:K125"/>
    <mergeCell ref="L125:M125"/>
    <mergeCell ref="H126:I126"/>
    <mergeCell ref="L126:M126"/>
  </mergeCell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490"/>
  <sheetViews>
    <sheetView topLeftCell="D22" workbookViewId="0">
      <selection activeCell="H32" sqref="H32"/>
    </sheetView>
  </sheetViews>
  <sheetFormatPr baseColWidth="10" defaultRowHeight="12.75"/>
  <cols>
    <col min="1" max="1" width="2.5703125" style="82" hidden="1" customWidth="1"/>
    <col min="2" max="2" width="2.7109375" style="82" hidden="1" customWidth="1"/>
    <col min="3" max="3" width="4.7109375" style="1362" hidden="1" customWidth="1"/>
    <col min="4" max="4" width="6.140625" style="65" customWidth="1"/>
    <col min="5" max="5" width="1.5703125" style="65" customWidth="1"/>
    <col min="6" max="6" width="59.140625" style="65" bestFit="1" customWidth="1"/>
    <col min="7" max="8" width="5.42578125" style="1387" customWidth="1"/>
    <col min="9" max="9" width="7.28515625" style="1387" customWidth="1"/>
    <col min="10" max="10" width="1.28515625" style="1387" customWidth="1"/>
    <col min="11" max="12" width="5.7109375" style="1387" customWidth="1"/>
    <col min="13" max="13" width="5.140625" style="2141" customWidth="1"/>
    <col min="14" max="14" width="11.42578125" style="65"/>
    <col min="15" max="15" width="4.7109375" style="65" customWidth="1"/>
    <col min="16" max="16" width="5" style="65" customWidth="1"/>
    <col min="17" max="17" width="2.28515625" style="65" customWidth="1"/>
    <col min="18" max="18" width="26" style="65" customWidth="1"/>
    <col min="19" max="19" width="8" style="65" customWidth="1"/>
    <col min="20" max="20" width="1" style="65" customWidth="1"/>
    <col min="21" max="21" width="6.7109375" style="65" customWidth="1"/>
    <col min="22" max="22" width="1" style="65" customWidth="1"/>
    <col min="23" max="23" width="6.7109375" style="65" customWidth="1"/>
    <col min="24" max="24" width="1" style="65" customWidth="1"/>
    <col min="25" max="25" width="6.7109375" style="65" customWidth="1"/>
    <col min="26" max="26" width="1" style="65" customWidth="1"/>
    <col min="27" max="27" width="6.7109375" style="65" customWidth="1"/>
    <col min="28" max="28" width="1" style="65" customWidth="1"/>
    <col min="29" max="29" width="6.7109375" style="65" customWidth="1"/>
    <col min="30" max="30" width="1" style="65" customWidth="1"/>
    <col min="31" max="32" width="6.7109375" style="65" customWidth="1"/>
    <col min="33" max="256" width="11.42578125" style="65"/>
    <col min="257" max="259" width="0" style="65" hidden="1" customWidth="1"/>
    <col min="260" max="260" width="6.140625" style="65" customWidth="1"/>
    <col min="261" max="261" width="1.5703125" style="65" customWidth="1"/>
    <col min="262" max="262" width="59.140625" style="65" bestFit="1" customWidth="1"/>
    <col min="263" max="264" width="5.42578125" style="65" customWidth="1"/>
    <col min="265" max="265" width="7.28515625" style="65" customWidth="1"/>
    <col min="266" max="266" width="1.28515625" style="65" customWidth="1"/>
    <col min="267" max="268" width="5.7109375" style="65" customWidth="1"/>
    <col min="269" max="269" width="5.140625" style="65" customWidth="1"/>
    <col min="270" max="270" width="11.42578125" style="65"/>
    <col min="271" max="271" width="4.7109375" style="65" customWidth="1"/>
    <col min="272" max="272" width="5" style="65" customWidth="1"/>
    <col min="273" max="273" width="2.28515625" style="65" customWidth="1"/>
    <col min="274" max="274" width="26" style="65" customWidth="1"/>
    <col min="275" max="275" width="8" style="65" customWidth="1"/>
    <col min="276" max="276" width="1" style="65" customWidth="1"/>
    <col min="277" max="277" width="6.7109375" style="65" customWidth="1"/>
    <col min="278" max="278" width="1" style="65" customWidth="1"/>
    <col min="279" max="279" width="6.7109375" style="65" customWidth="1"/>
    <col min="280" max="280" width="1" style="65" customWidth="1"/>
    <col min="281" max="281" width="6.7109375" style="65" customWidth="1"/>
    <col min="282" max="282" width="1" style="65" customWidth="1"/>
    <col min="283" max="283" width="6.7109375" style="65" customWidth="1"/>
    <col min="284" max="284" width="1" style="65" customWidth="1"/>
    <col min="285" max="285" width="6.7109375" style="65" customWidth="1"/>
    <col min="286" max="286" width="1" style="65" customWidth="1"/>
    <col min="287" max="288" width="6.7109375" style="65" customWidth="1"/>
    <col min="289" max="512" width="11.42578125" style="65"/>
    <col min="513" max="515" width="0" style="65" hidden="1" customWidth="1"/>
    <col min="516" max="516" width="6.140625" style="65" customWidth="1"/>
    <col min="517" max="517" width="1.5703125" style="65" customWidth="1"/>
    <col min="518" max="518" width="59.140625" style="65" bestFit="1" customWidth="1"/>
    <col min="519" max="520" width="5.42578125" style="65" customWidth="1"/>
    <col min="521" max="521" width="7.28515625" style="65" customWidth="1"/>
    <col min="522" max="522" width="1.28515625" style="65" customWidth="1"/>
    <col min="523" max="524" width="5.7109375" style="65" customWidth="1"/>
    <col min="525" max="525" width="5.140625" style="65" customWidth="1"/>
    <col min="526" max="526" width="11.42578125" style="65"/>
    <col min="527" max="527" width="4.7109375" style="65" customWidth="1"/>
    <col min="528" max="528" width="5" style="65" customWidth="1"/>
    <col min="529" max="529" width="2.28515625" style="65" customWidth="1"/>
    <col min="530" max="530" width="26" style="65" customWidth="1"/>
    <col min="531" max="531" width="8" style="65" customWidth="1"/>
    <col min="532" max="532" width="1" style="65" customWidth="1"/>
    <col min="533" max="533" width="6.7109375" style="65" customWidth="1"/>
    <col min="534" max="534" width="1" style="65" customWidth="1"/>
    <col min="535" max="535" width="6.7109375" style="65" customWidth="1"/>
    <col min="536" max="536" width="1" style="65" customWidth="1"/>
    <col min="537" max="537" width="6.7109375" style="65" customWidth="1"/>
    <col min="538" max="538" width="1" style="65" customWidth="1"/>
    <col min="539" max="539" width="6.7109375" style="65" customWidth="1"/>
    <col min="540" max="540" width="1" style="65" customWidth="1"/>
    <col min="541" max="541" width="6.7109375" style="65" customWidth="1"/>
    <col min="542" max="542" width="1" style="65" customWidth="1"/>
    <col min="543" max="544" width="6.7109375" style="65" customWidth="1"/>
    <col min="545" max="768" width="11.42578125" style="65"/>
    <col min="769" max="771" width="0" style="65" hidden="1" customWidth="1"/>
    <col min="772" max="772" width="6.140625" style="65" customWidth="1"/>
    <col min="773" max="773" width="1.5703125" style="65" customWidth="1"/>
    <col min="774" max="774" width="59.140625" style="65" bestFit="1" customWidth="1"/>
    <col min="775" max="776" width="5.42578125" style="65" customWidth="1"/>
    <col min="777" max="777" width="7.28515625" style="65" customWidth="1"/>
    <col min="778" max="778" width="1.28515625" style="65" customWidth="1"/>
    <col min="779" max="780" width="5.7109375" style="65" customWidth="1"/>
    <col min="781" max="781" width="5.140625" style="65" customWidth="1"/>
    <col min="782" max="782" width="11.42578125" style="65"/>
    <col min="783" max="783" width="4.7109375" style="65" customWidth="1"/>
    <col min="784" max="784" width="5" style="65" customWidth="1"/>
    <col min="785" max="785" width="2.28515625" style="65" customWidth="1"/>
    <col min="786" max="786" width="26" style="65" customWidth="1"/>
    <col min="787" max="787" width="8" style="65" customWidth="1"/>
    <col min="788" max="788" width="1" style="65" customWidth="1"/>
    <col min="789" max="789" width="6.7109375" style="65" customWidth="1"/>
    <col min="790" max="790" width="1" style="65" customWidth="1"/>
    <col min="791" max="791" width="6.7109375" style="65" customWidth="1"/>
    <col min="792" max="792" width="1" style="65" customWidth="1"/>
    <col min="793" max="793" width="6.7109375" style="65" customWidth="1"/>
    <col min="794" max="794" width="1" style="65" customWidth="1"/>
    <col min="795" max="795" width="6.7109375" style="65" customWidth="1"/>
    <col min="796" max="796" width="1" style="65" customWidth="1"/>
    <col min="797" max="797" width="6.7109375" style="65" customWidth="1"/>
    <col min="798" max="798" width="1" style="65" customWidth="1"/>
    <col min="799" max="800" width="6.7109375" style="65" customWidth="1"/>
    <col min="801" max="1024" width="11.42578125" style="65"/>
    <col min="1025" max="1027" width="0" style="65" hidden="1" customWidth="1"/>
    <col min="1028" max="1028" width="6.140625" style="65" customWidth="1"/>
    <col min="1029" max="1029" width="1.5703125" style="65" customWidth="1"/>
    <col min="1030" max="1030" width="59.140625" style="65" bestFit="1" customWidth="1"/>
    <col min="1031" max="1032" width="5.42578125" style="65" customWidth="1"/>
    <col min="1033" max="1033" width="7.28515625" style="65" customWidth="1"/>
    <col min="1034" max="1034" width="1.28515625" style="65" customWidth="1"/>
    <col min="1035" max="1036" width="5.7109375" style="65" customWidth="1"/>
    <col min="1037" max="1037" width="5.140625" style="65" customWidth="1"/>
    <col min="1038" max="1038" width="11.42578125" style="65"/>
    <col min="1039" max="1039" width="4.7109375" style="65" customWidth="1"/>
    <col min="1040" max="1040" width="5" style="65" customWidth="1"/>
    <col min="1041" max="1041" width="2.28515625" style="65" customWidth="1"/>
    <col min="1042" max="1042" width="26" style="65" customWidth="1"/>
    <col min="1043" max="1043" width="8" style="65" customWidth="1"/>
    <col min="1044" max="1044" width="1" style="65" customWidth="1"/>
    <col min="1045" max="1045" width="6.7109375" style="65" customWidth="1"/>
    <col min="1046" max="1046" width="1" style="65" customWidth="1"/>
    <col min="1047" max="1047" width="6.7109375" style="65" customWidth="1"/>
    <col min="1048" max="1048" width="1" style="65" customWidth="1"/>
    <col min="1049" max="1049" width="6.7109375" style="65" customWidth="1"/>
    <col min="1050" max="1050" width="1" style="65" customWidth="1"/>
    <col min="1051" max="1051" width="6.7109375" style="65" customWidth="1"/>
    <col min="1052" max="1052" width="1" style="65" customWidth="1"/>
    <col min="1053" max="1053" width="6.7109375" style="65" customWidth="1"/>
    <col min="1054" max="1054" width="1" style="65" customWidth="1"/>
    <col min="1055" max="1056" width="6.7109375" style="65" customWidth="1"/>
    <col min="1057" max="1280" width="11.42578125" style="65"/>
    <col min="1281" max="1283" width="0" style="65" hidden="1" customWidth="1"/>
    <col min="1284" max="1284" width="6.140625" style="65" customWidth="1"/>
    <col min="1285" max="1285" width="1.5703125" style="65" customWidth="1"/>
    <col min="1286" max="1286" width="59.140625" style="65" bestFit="1" customWidth="1"/>
    <col min="1287" max="1288" width="5.42578125" style="65" customWidth="1"/>
    <col min="1289" max="1289" width="7.28515625" style="65" customWidth="1"/>
    <col min="1290" max="1290" width="1.28515625" style="65" customWidth="1"/>
    <col min="1291" max="1292" width="5.7109375" style="65" customWidth="1"/>
    <col min="1293" max="1293" width="5.140625" style="65" customWidth="1"/>
    <col min="1294" max="1294" width="11.42578125" style="65"/>
    <col min="1295" max="1295" width="4.7109375" style="65" customWidth="1"/>
    <col min="1296" max="1296" width="5" style="65" customWidth="1"/>
    <col min="1297" max="1297" width="2.28515625" style="65" customWidth="1"/>
    <col min="1298" max="1298" width="26" style="65" customWidth="1"/>
    <col min="1299" max="1299" width="8" style="65" customWidth="1"/>
    <col min="1300" max="1300" width="1" style="65" customWidth="1"/>
    <col min="1301" max="1301" width="6.7109375" style="65" customWidth="1"/>
    <col min="1302" max="1302" width="1" style="65" customWidth="1"/>
    <col min="1303" max="1303" width="6.7109375" style="65" customWidth="1"/>
    <col min="1304" max="1304" width="1" style="65" customWidth="1"/>
    <col min="1305" max="1305" width="6.7109375" style="65" customWidth="1"/>
    <col min="1306" max="1306" width="1" style="65" customWidth="1"/>
    <col min="1307" max="1307" width="6.7109375" style="65" customWidth="1"/>
    <col min="1308" max="1308" width="1" style="65" customWidth="1"/>
    <col min="1309" max="1309" width="6.7109375" style="65" customWidth="1"/>
    <col min="1310" max="1310" width="1" style="65" customWidth="1"/>
    <col min="1311" max="1312" width="6.7109375" style="65" customWidth="1"/>
    <col min="1313" max="1536" width="11.42578125" style="65"/>
    <col min="1537" max="1539" width="0" style="65" hidden="1" customWidth="1"/>
    <col min="1540" max="1540" width="6.140625" style="65" customWidth="1"/>
    <col min="1541" max="1541" width="1.5703125" style="65" customWidth="1"/>
    <col min="1542" max="1542" width="59.140625" style="65" bestFit="1" customWidth="1"/>
    <col min="1543" max="1544" width="5.42578125" style="65" customWidth="1"/>
    <col min="1545" max="1545" width="7.28515625" style="65" customWidth="1"/>
    <col min="1546" max="1546" width="1.28515625" style="65" customWidth="1"/>
    <col min="1547" max="1548" width="5.7109375" style="65" customWidth="1"/>
    <col min="1549" max="1549" width="5.140625" style="65" customWidth="1"/>
    <col min="1550" max="1550" width="11.42578125" style="65"/>
    <col min="1551" max="1551" width="4.7109375" style="65" customWidth="1"/>
    <col min="1552" max="1552" width="5" style="65" customWidth="1"/>
    <col min="1553" max="1553" width="2.28515625" style="65" customWidth="1"/>
    <col min="1554" max="1554" width="26" style="65" customWidth="1"/>
    <col min="1555" max="1555" width="8" style="65" customWidth="1"/>
    <col min="1556" max="1556" width="1" style="65" customWidth="1"/>
    <col min="1557" max="1557" width="6.7109375" style="65" customWidth="1"/>
    <col min="1558" max="1558" width="1" style="65" customWidth="1"/>
    <col min="1559" max="1559" width="6.7109375" style="65" customWidth="1"/>
    <col min="1560" max="1560" width="1" style="65" customWidth="1"/>
    <col min="1561" max="1561" width="6.7109375" style="65" customWidth="1"/>
    <col min="1562" max="1562" width="1" style="65" customWidth="1"/>
    <col min="1563" max="1563" width="6.7109375" style="65" customWidth="1"/>
    <col min="1564" max="1564" width="1" style="65" customWidth="1"/>
    <col min="1565" max="1565" width="6.7109375" style="65" customWidth="1"/>
    <col min="1566" max="1566" width="1" style="65" customWidth="1"/>
    <col min="1567" max="1568" width="6.7109375" style="65" customWidth="1"/>
    <col min="1569" max="1792" width="11.42578125" style="65"/>
    <col min="1793" max="1795" width="0" style="65" hidden="1" customWidth="1"/>
    <col min="1796" max="1796" width="6.140625" style="65" customWidth="1"/>
    <col min="1797" max="1797" width="1.5703125" style="65" customWidth="1"/>
    <col min="1798" max="1798" width="59.140625" style="65" bestFit="1" customWidth="1"/>
    <col min="1799" max="1800" width="5.42578125" style="65" customWidth="1"/>
    <col min="1801" max="1801" width="7.28515625" style="65" customWidth="1"/>
    <col min="1802" max="1802" width="1.28515625" style="65" customWidth="1"/>
    <col min="1803" max="1804" width="5.7109375" style="65" customWidth="1"/>
    <col min="1805" max="1805" width="5.140625" style="65" customWidth="1"/>
    <col min="1806" max="1806" width="11.42578125" style="65"/>
    <col min="1807" max="1807" width="4.7109375" style="65" customWidth="1"/>
    <col min="1808" max="1808" width="5" style="65" customWidth="1"/>
    <col min="1809" max="1809" width="2.28515625" style="65" customWidth="1"/>
    <col min="1810" max="1810" width="26" style="65" customWidth="1"/>
    <col min="1811" max="1811" width="8" style="65" customWidth="1"/>
    <col min="1812" max="1812" width="1" style="65" customWidth="1"/>
    <col min="1813" max="1813" width="6.7109375" style="65" customWidth="1"/>
    <col min="1814" max="1814" width="1" style="65" customWidth="1"/>
    <col min="1815" max="1815" width="6.7109375" style="65" customWidth="1"/>
    <col min="1816" max="1816" width="1" style="65" customWidth="1"/>
    <col min="1817" max="1817" width="6.7109375" style="65" customWidth="1"/>
    <col min="1818" max="1818" width="1" style="65" customWidth="1"/>
    <col min="1819" max="1819" width="6.7109375" style="65" customWidth="1"/>
    <col min="1820" max="1820" width="1" style="65" customWidth="1"/>
    <col min="1821" max="1821" width="6.7109375" style="65" customWidth="1"/>
    <col min="1822" max="1822" width="1" style="65" customWidth="1"/>
    <col min="1823" max="1824" width="6.7109375" style="65" customWidth="1"/>
    <col min="1825" max="2048" width="11.42578125" style="65"/>
    <col min="2049" max="2051" width="0" style="65" hidden="1" customWidth="1"/>
    <col min="2052" max="2052" width="6.140625" style="65" customWidth="1"/>
    <col min="2053" max="2053" width="1.5703125" style="65" customWidth="1"/>
    <col min="2054" max="2054" width="59.140625" style="65" bestFit="1" customWidth="1"/>
    <col min="2055" max="2056" width="5.42578125" style="65" customWidth="1"/>
    <col min="2057" max="2057" width="7.28515625" style="65" customWidth="1"/>
    <col min="2058" max="2058" width="1.28515625" style="65" customWidth="1"/>
    <col min="2059" max="2060" width="5.7109375" style="65" customWidth="1"/>
    <col min="2061" max="2061" width="5.140625" style="65" customWidth="1"/>
    <col min="2062" max="2062" width="11.42578125" style="65"/>
    <col min="2063" max="2063" width="4.7109375" style="65" customWidth="1"/>
    <col min="2064" max="2064" width="5" style="65" customWidth="1"/>
    <col min="2065" max="2065" width="2.28515625" style="65" customWidth="1"/>
    <col min="2066" max="2066" width="26" style="65" customWidth="1"/>
    <col min="2067" max="2067" width="8" style="65" customWidth="1"/>
    <col min="2068" max="2068" width="1" style="65" customWidth="1"/>
    <col min="2069" max="2069" width="6.7109375" style="65" customWidth="1"/>
    <col min="2070" max="2070" width="1" style="65" customWidth="1"/>
    <col min="2071" max="2071" width="6.7109375" style="65" customWidth="1"/>
    <col min="2072" max="2072" width="1" style="65" customWidth="1"/>
    <col min="2073" max="2073" width="6.7109375" style="65" customWidth="1"/>
    <col min="2074" max="2074" width="1" style="65" customWidth="1"/>
    <col min="2075" max="2075" width="6.7109375" style="65" customWidth="1"/>
    <col min="2076" max="2076" width="1" style="65" customWidth="1"/>
    <col min="2077" max="2077" width="6.7109375" style="65" customWidth="1"/>
    <col min="2078" max="2078" width="1" style="65" customWidth="1"/>
    <col min="2079" max="2080" width="6.7109375" style="65" customWidth="1"/>
    <col min="2081" max="2304" width="11.42578125" style="65"/>
    <col min="2305" max="2307" width="0" style="65" hidden="1" customWidth="1"/>
    <col min="2308" max="2308" width="6.140625" style="65" customWidth="1"/>
    <col min="2309" max="2309" width="1.5703125" style="65" customWidth="1"/>
    <col min="2310" max="2310" width="59.140625" style="65" bestFit="1" customWidth="1"/>
    <col min="2311" max="2312" width="5.42578125" style="65" customWidth="1"/>
    <col min="2313" max="2313" width="7.28515625" style="65" customWidth="1"/>
    <col min="2314" max="2314" width="1.28515625" style="65" customWidth="1"/>
    <col min="2315" max="2316" width="5.7109375" style="65" customWidth="1"/>
    <col min="2317" max="2317" width="5.140625" style="65" customWidth="1"/>
    <col min="2318" max="2318" width="11.42578125" style="65"/>
    <col min="2319" max="2319" width="4.7109375" style="65" customWidth="1"/>
    <col min="2320" max="2320" width="5" style="65" customWidth="1"/>
    <col min="2321" max="2321" width="2.28515625" style="65" customWidth="1"/>
    <col min="2322" max="2322" width="26" style="65" customWidth="1"/>
    <col min="2323" max="2323" width="8" style="65" customWidth="1"/>
    <col min="2324" max="2324" width="1" style="65" customWidth="1"/>
    <col min="2325" max="2325" width="6.7109375" style="65" customWidth="1"/>
    <col min="2326" max="2326" width="1" style="65" customWidth="1"/>
    <col min="2327" max="2327" width="6.7109375" style="65" customWidth="1"/>
    <col min="2328" max="2328" width="1" style="65" customWidth="1"/>
    <col min="2329" max="2329" width="6.7109375" style="65" customWidth="1"/>
    <col min="2330" max="2330" width="1" style="65" customWidth="1"/>
    <col min="2331" max="2331" width="6.7109375" style="65" customWidth="1"/>
    <col min="2332" max="2332" width="1" style="65" customWidth="1"/>
    <col min="2333" max="2333" width="6.7109375" style="65" customWidth="1"/>
    <col min="2334" max="2334" width="1" style="65" customWidth="1"/>
    <col min="2335" max="2336" width="6.7109375" style="65" customWidth="1"/>
    <col min="2337" max="2560" width="11.42578125" style="65"/>
    <col min="2561" max="2563" width="0" style="65" hidden="1" customWidth="1"/>
    <col min="2564" max="2564" width="6.140625" style="65" customWidth="1"/>
    <col min="2565" max="2565" width="1.5703125" style="65" customWidth="1"/>
    <col min="2566" max="2566" width="59.140625" style="65" bestFit="1" customWidth="1"/>
    <col min="2567" max="2568" width="5.42578125" style="65" customWidth="1"/>
    <col min="2569" max="2569" width="7.28515625" style="65" customWidth="1"/>
    <col min="2570" max="2570" width="1.28515625" style="65" customWidth="1"/>
    <col min="2571" max="2572" width="5.7109375" style="65" customWidth="1"/>
    <col min="2573" max="2573" width="5.140625" style="65" customWidth="1"/>
    <col min="2574" max="2574" width="11.42578125" style="65"/>
    <col min="2575" max="2575" width="4.7109375" style="65" customWidth="1"/>
    <col min="2576" max="2576" width="5" style="65" customWidth="1"/>
    <col min="2577" max="2577" width="2.28515625" style="65" customWidth="1"/>
    <col min="2578" max="2578" width="26" style="65" customWidth="1"/>
    <col min="2579" max="2579" width="8" style="65" customWidth="1"/>
    <col min="2580" max="2580" width="1" style="65" customWidth="1"/>
    <col min="2581" max="2581" width="6.7109375" style="65" customWidth="1"/>
    <col min="2582" max="2582" width="1" style="65" customWidth="1"/>
    <col min="2583" max="2583" width="6.7109375" style="65" customWidth="1"/>
    <col min="2584" max="2584" width="1" style="65" customWidth="1"/>
    <col min="2585" max="2585" width="6.7109375" style="65" customWidth="1"/>
    <col min="2586" max="2586" width="1" style="65" customWidth="1"/>
    <col min="2587" max="2587" width="6.7109375" style="65" customWidth="1"/>
    <col min="2588" max="2588" width="1" style="65" customWidth="1"/>
    <col min="2589" max="2589" width="6.7109375" style="65" customWidth="1"/>
    <col min="2590" max="2590" width="1" style="65" customWidth="1"/>
    <col min="2591" max="2592" width="6.7109375" style="65" customWidth="1"/>
    <col min="2593" max="2816" width="11.42578125" style="65"/>
    <col min="2817" max="2819" width="0" style="65" hidden="1" customWidth="1"/>
    <col min="2820" max="2820" width="6.140625" style="65" customWidth="1"/>
    <col min="2821" max="2821" width="1.5703125" style="65" customWidth="1"/>
    <col min="2822" max="2822" width="59.140625" style="65" bestFit="1" customWidth="1"/>
    <col min="2823" max="2824" width="5.42578125" style="65" customWidth="1"/>
    <col min="2825" max="2825" width="7.28515625" style="65" customWidth="1"/>
    <col min="2826" max="2826" width="1.28515625" style="65" customWidth="1"/>
    <col min="2827" max="2828" width="5.7109375" style="65" customWidth="1"/>
    <col min="2829" max="2829" width="5.140625" style="65" customWidth="1"/>
    <col min="2830" max="2830" width="11.42578125" style="65"/>
    <col min="2831" max="2831" width="4.7109375" style="65" customWidth="1"/>
    <col min="2832" max="2832" width="5" style="65" customWidth="1"/>
    <col min="2833" max="2833" width="2.28515625" style="65" customWidth="1"/>
    <col min="2834" max="2834" width="26" style="65" customWidth="1"/>
    <col min="2835" max="2835" width="8" style="65" customWidth="1"/>
    <col min="2836" max="2836" width="1" style="65" customWidth="1"/>
    <col min="2837" max="2837" width="6.7109375" style="65" customWidth="1"/>
    <col min="2838" max="2838" width="1" style="65" customWidth="1"/>
    <col min="2839" max="2839" width="6.7109375" style="65" customWidth="1"/>
    <col min="2840" max="2840" width="1" style="65" customWidth="1"/>
    <col min="2841" max="2841" width="6.7109375" style="65" customWidth="1"/>
    <col min="2842" max="2842" width="1" style="65" customWidth="1"/>
    <col min="2843" max="2843" width="6.7109375" style="65" customWidth="1"/>
    <col min="2844" max="2844" width="1" style="65" customWidth="1"/>
    <col min="2845" max="2845" width="6.7109375" style="65" customWidth="1"/>
    <col min="2846" max="2846" width="1" style="65" customWidth="1"/>
    <col min="2847" max="2848" width="6.7109375" style="65" customWidth="1"/>
    <col min="2849" max="3072" width="11.42578125" style="65"/>
    <col min="3073" max="3075" width="0" style="65" hidden="1" customWidth="1"/>
    <col min="3076" max="3076" width="6.140625" style="65" customWidth="1"/>
    <col min="3077" max="3077" width="1.5703125" style="65" customWidth="1"/>
    <col min="3078" max="3078" width="59.140625" style="65" bestFit="1" customWidth="1"/>
    <col min="3079" max="3080" width="5.42578125" style="65" customWidth="1"/>
    <col min="3081" max="3081" width="7.28515625" style="65" customWidth="1"/>
    <col min="3082" max="3082" width="1.28515625" style="65" customWidth="1"/>
    <col min="3083" max="3084" width="5.7109375" style="65" customWidth="1"/>
    <col min="3085" max="3085" width="5.140625" style="65" customWidth="1"/>
    <col min="3086" max="3086" width="11.42578125" style="65"/>
    <col min="3087" max="3087" width="4.7109375" style="65" customWidth="1"/>
    <col min="3088" max="3088" width="5" style="65" customWidth="1"/>
    <col min="3089" max="3089" width="2.28515625" style="65" customWidth="1"/>
    <col min="3090" max="3090" width="26" style="65" customWidth="1"/>
    <col min="3091" max="3091" width="8" style="65" customWidth="1"/>
    <col min="3092" max="3092" width="1" style="65" customWidth="1"/>
    <col min="3093" max="3093" width="6.7109375" style="65" customWidth="1"/>
    <col min="3094" max="3094" width="1" style="65" customWidth="1"/>
    <col min="3095" max="3095" width="6.7109375" style="65" customWidth="1"/>
    <col min="3096" max="3096" width="1" style="65" customWidth="1"/>
    <col min="3097" max="3097" width="6.7109375" style="65" customWidth="1"/>
    <col min="3098" max="3098" width="1" style="65" customWidth="1"/>
    <col min="3099" max="3099" width="6.7109375" style="65" customWidth="1"/>
    <col min="3100" max="3100" width="1" style="65" customWidth="1"/>
    <col min="3101" max="3101" width="6.7109375" style="65" customWidth="1"/>
    <col min="3102" max="3102" width="1" style="65" customWidth="1"/>
    <col min="3103" max="3104" width="6.7109375" style="65" customWidth="1"/>
    <col min="3105" max="3328" width="11.42578125" style="65"/>
    <col min="3329" max="3331" width="0" style="65" hidden="1" customWidth="1"/>
    <col min="3332" max="3332" width="6.140625" style="65" customWidth="1"/>
    <col min="3333" max="3333" width="1.5703125" style="65" customWidth="1"/>
    <col min="3334" max="3334" width="59.140625" style="65" bestFit="1" customWidth="1"/>
    <col min="3335" max="3336" width="5.42578125" style="65" customWidth="1"/>
    <col min="3337" max="3337" width="7.28515625" style="65" customWidth="1"/>
    <col min="3338" max="3338" width="1.28515625" style="65" customWidth="1"/>
    <col min="3339" max="3340" width="5.7109375" style="65" customWidth="1"/>
    <col min="3341" max="3341" width="5.140625" style="65" customWidth="1"/>
    <col min="3342" max="3342" width="11.42578125" style="65"/>
    <col min="3343" max="3343" width="4.7109375" style="65" customWidth="1"/>
    <col min="3344" max="3344" width="5" style="65" customWidth="1"/>
    <col min="3345" max="3345" width="2.28515625" style="65" customWidth="1"/>
    <col min="3346" max="3346" width="26" style="65" customWidth="1"/>
    <col min="3347" max="3347" width="8" style="65" customWidth="1"/>
    <col min="3348" max="3348" width="1" style="65" customWidth="1"/>
    <col min="3349" max="3349" width="6.7109375" style="65" customWidth="1"/>
    <col min="3350" max="3350" width="1" style="65" customWidth="1"/>
    <col min="3351" max="3351" width="6.7109375" style="65" customWidth="1"/>
    <col min="3352" max="3352" width="1" style="65" customWidth="1"/>
    <col min="3353" max="3353" width="6.7109375" style="65" customWidth="1"/>
    <col min="3354" max="3354" width="1" style="65" customWidth="1"/>
    <col min="3355" max="3355" width="6.7109375" style="65" customWidth="1"/>
    <col min="3356" max="3356" width="1" style="65" customWidth="1"/>
    <col min="3357" max="3357" width="6.7109375" style="65" customWidth="1"/>
    <col min="3358" max="3358" width="1" style="65" customWidth="1"/>
    <col min="3359" max="3360" width="6.7109375" style="65" customWidth="1"/>
    <col min="3361" max="3584" width="11.42578125" style="65"/>
    <col min="3585" max="3587" width="0" style="65" hidden="1" customWidth="1"/>
    <col min="3588" max="3588" width="6.140625" style="65" customWidth="1"/>
    <col min="3589" max="3589" width="1.5703125" style="65" customWidth="1"/>
    <col min="3590" max="3590" width="59.140625" style="65" bestFit="1" customWidth="1"/>
    <col min="3591" max="3592" width="5.42578125" style="65" customWidth="1"/>
    <col min="3593" max="3593" width="7.28515625" style="65" customWidth="1"/>
    <col min="3594" max="3594" width="1.28515625" style="65" customWidth="1"/>
    <col min="3595" max="3596" width="5.7109375" style="65" customWidth="1"/>
    <col min="3597" max="3597" width="5.140625" style="65" customWidth="1"/>
    <col min="3598" max="3598" width="11.42578125" style="65"/>
    <col min="3599" max="3599" width="4.7109375" style="65" customWidth="1"/>
    <col min="3600" max="3600" width="5" style="65" customWidth="1"/>
    <col min="3601" max="3601" width="2.28515625" style="65" customWidth="1"/>
    <col min="3602" max="3602" width="26" style="65" customWidth="1"/>
    <col min="3603" max="3603" width="8" style="65" customWidth="1"/>
    <col min="3604" max="3604" width="1" style="65" customWidth="1"/>
    <col min="3605" max="3605" width="6.7109375" style="65" customWidth="1"/>
    <col min="3606" max="3606" width="1" style="65" customWidth="1"/>
    <col min="3607" max="3607" width="6.7109375" style="65" customWidth="1"/>
    <col min="3608" max="3608" width="1" style="65" customWidth="1"/>
    <col min="3609" max="3609" width="6.7109375" style="65" customWidth="1"/>
    <col min="3610" max="3610" width="1" style="65" customWidth="1"/>
    <col min="3611" max="3611" width="6.7109375" style="65" customWidth="1"/>
    <col min="3612" max="3612" width="1" style="65" customWidth="1"/>
    <col min="3613" max="3613" width="6.7109375" style="65" customWidth="1"/>
    <col min="3614" max="3614" width="1" style="65" customWidth="1"/>
    <col min="3615" max="3616" width="6.7109375" style="65" customWidth="1"/>
    <col min="3617" max="3840" width="11.42578125" style="65"/>
    <col min="3841" max="3843" width="0" style="65" hidden="1" customWidth="1"/>
    <col min="3844" max="3844" width="6.140625" style="65" customWidth="1"/>
    <col min="3845" max="3845" width="1.5703125" style="65" customWidth="1"/>
    <col min="3846" max="3846" width="59.140625" style="65" bestFit="1" customWidth="1"/>
    <col min="3847" max="3848" width="5.42578125" style="65" customWidth="1"/>
    <col min="3849" max="3849" width="7.28515625" style="65" customWidth="1"/>
    <col min="3850" max="3850" width="1.28515625" style="65" customWidth="1"/>
    <col min="3851" max="3852" width="5.7109375" style="65" customWidth="1"/>
    <col min="3853" max="3853" width="5.140625" style="65" customWidth="1"/>
    <col min="3854" max="3854" width="11.42578125" style="65"/>
    <col min="3855" max="3855" width="4.7109375" style="65" customWidth="1"/>
    <col min="3856" max="3856" width="5" style="65" customWidth="1"/>
    <col min="3857" max="3857" width="2.28515625" style="65" customWidth="1"/>
    <col min="3858" max="3858" width="26" style="65" customWidth="1"/>
    <col min="3859" max="3859" width="8" style="65" customWidth="1"/>
    <col min="3860" max="3860" width="1" style="65" customWidth="1"/>
    <col min="3861" max="3861" width="6.7109375" style="65" customWidth="1"/>
    <col min="3862" max="3862" width="1" style="65" customWidth="1"/>
    <col min="3863" max="3863" width="6.7109375" style="65" customWidth="1"/>
    <col min="3864" max="3864" width="1" style="65" customWidth="1"/>
    <col min="3865" max="3865" width="6.7109375" style="65" customWidth="1"/>
    <col min="3866" max="3866" width="1" style="65" customWidth="1"/>
    <col min="3867" max="3867" width="6.7109375" style="65" customWidth="1"/>
    <col min="3868" max="3868" width="1" style="65" customWidth="1"/>
    <col min="3869" max="3869" width="6.7109375" style="65" customWidth="1"/>
    <col min="3870" max="3870" width="1" style="65" customWidth="1"/>
    <col min="3871" max="3872" width="6.7109375" style="65" customWidth="1"/>
    <col min="3873" max="4096" width="11.42578125" style="65"/>
    <col min="4097" max="4099" width="0" style="65" hidden="1" customWidth="1"/>
    <col min="4100" max="4100" width="6.140625" style="65" customWidth="1"/>
    <col min="4101" max="4101" width="1.5703125" style="65" customWidth="1"/>
    <col min="4102" max="4102" width="59.140625" style="65" bestFit="1" customWidth="1"/>
    <col min="4103" max="4104" width="5.42578125" style="65" customWidth="1"/>
    <col min="4105" max="4105" width="7.28515625" style="65" customWidth="1"/>
    <col min="4106" max="4106" width="1.28515625" style="65" customWidth="1"/>
    <col min="4107" max="4108" width="5.7109375" style="65" customWidth="1"/>
    <col min="4109" max="4109" width="5.140625" style="65" customWidth="1"/>
    <col min="4110" max="4110" width="11.42578125" style="65"/>
    <col min="4111" max="4111" width="4.7109375" style="65" customWidth="1"/>
    <col min="4112" max="4112" width="5" style="65" customWidth="1"/>
    <col min="4113" max="4113" width="2.28515625" style="65" customWidth="1"/>
    <col min="4114" max="4114" width="26" style="65" customWidth="1"/>
    <col min="4115" max="4115" width="8" style="65" customWidth="1"/>
    <col min="4116" max="4116" width="1" style="65" customWidth="1"/>
    <col min="4117" max="4117" width="6.7109375" style="65" customWidth="1"/>
    <col min="4118" max="4118" width="1" style="65" customWidth="1"/>
    <col min="4119" max="4119" width="6.7109375" style="65" customWidth="1"/>
    <col min="4120" max="4120" width="1" style="65" customWidth="1"/>
    <col min="4121" max="4121" width="6.7109375" style="65" customWidth="1"/>
    <col min="4122" max="4122" width="1" style="65" customWidth="1"/>
    <col min="4123" max="4123" width="6.7109375" style="65" customWidth="1"/>
    <col min="4124" max="4124" width="1" style="65" customWidth="1"/>
    <col min="4125" max="4125" width="6.7109375" style="65" customWidth="1"/>
    <col min="4126" max="4126" width="1" style="65" customWidth="1"/>
    <col min="4127" max="4128" width="6.7109375" style="65" customWidth="1"/>
    <col min="4129" max="4352" width="11.42578125" style="65"/>
    <col min="4353" max="4355" width="0" style="65" hidden="1" customWidth="1"/>
    <col min="4356" max="4356" width="6.140625" style="65" customWidth="1"/>
    <col min="4357" max="4357" width="1.5703125" style="65" customWidth="1"/>
    <col min="4358" max="4358" width="59.140625" style="65" bestFit="1" customWidth="1"/>
    <col min="4359" max="4360" width="5.42578125" style="65" customWidth="1"/>
    <col min="4361" max="4361" width="7.28515625" style="65" customWidth="1"/>
    <col min="4362" max="4362" width="1.28515625" style="65" customWidth="1"/>
    <col min="4363" max="4364" width="5.7109375" style="65" customWidth="1"/>
    <col min="4365" max="4365" width="5.140625" style="65" customWidth="1"/>
    <col min="4366" max="4366" width="11.42578125" style="65"/>
    <col min="4367" max="4367" width="4.7109375" style="65" customWidth="1"/>
    <col min="4368" max="4368" width="5" style="65" customWidth="1"/>
    <col min="4369" max="4369" width="2.28515625" style="65" customWidth="1"/>
    <col min="4370" max="4370" width="26" style="65" customWidth="1"/>
    <col min="4371" max="4371" width="8" style="65" customWidth="1"/>
    <col min="4372" max="4372" width="1" style="65" customWidth="1"/>
    <col min="4373" max="4373" width="6.7109375" style="65" customWidth="1"/>
    <col min="4374" max="4374" width="1" style="65" customWidth="1"/>
    <col min="4375" max="4375" width="6.7109375" style="65" customWidth="1"/>
    <col min="4376" max="4376" width="1" style="65" customWidth="1"/>
    <col min="4377" max="4377" width="6.7109375" style="65" customWidth="1"/>
    <col min="4378" max="4378" width="1" style="65" customWidth="1"/>
    <col min="4379" max="4379" width="6.7109375" style="65" customWidth="1"/>
    <col min="4380" max="4380" width="1" style="65" customWidth="1"/>
    <col min="4381" max="4381" width="6.7109375" style="65" customWidth="1"/>
    <col min="4382" max="4382" width="1" style="65" customWidth="1"/>
    <col min="4383" max="4384" width="6.7109375" style="65" customWidth="1"/>
    <col min="4385" max="4608" width="11.42578125" style="65"/>
    <col min="4609" max="4611" width="0" style="65" hidden="1" customWidth="1"/>
    <col min="4612" max="4612" width="6.140625" style="65" customWidth="1"/>
    <col min="4613" max="4613" width="1.5703125" style="65" customWidth="1"/>
    <col min="4614" max="4614" width="59.140625" style="65" bestFit="1" customWidth="1"/>
    <col min="4615" max="4616" width="5.42578125" style="65" customWidth="1"/>
    <col min="4617" max="4617" width="7.28515625" style="65" customWidth="1"/>
    <col min="4618" max="4618" width="1.28515625" style="65" customWidth="1"/>
    <col min="4619" max="4620" width="5.7109375" style="65" customWidth="1"/>
    <col min="4621" max="4621" width="5.140625" style="65" customWidth="1"/>
    <col min="4622" max="4622" width="11.42578125" style="65"/>
    <col min="4623" max="4623" width="4.7109375" style="65" customWidth="1"/>
    <col min="4624" max="4624" width="5" style="65" customWidth="1"/>
    <col min="4625" max="4625" width="2.28515625" style="65" customWidth="1"/>
    <col min="4626" max="4626" width="26" style="65" customWidth="1"/>
    <col min="4627" max="4627" width="8" style="65" customWidth="1"/>
    <col min="4628" max="4628" width="1" style="65" customWidth="1"/>
    <col min="4629" max="4629" width="6.7109375" style="65" customWidth="1"/>
    <col min="4630" max="4630" width="1" style="65" customWidth="1"/>
    <col min="4631" max="4631" width="6.7109375" style="65" customWidth="1"/>
    <col min="4632" max="4632" width="1" style="65" customWidth="1"/>
    <col min="4633" max="4633" width="6.7109375" style="65" customWidth="1"/>
    <col min="4634" max="4634" width="1" style="65" customWidth="1"/>
    <col min="4635" max="4635" width="6.7109375" style="65" customWidth="1"/>
    <col min="4636" max="4636" width="1" style="65" customWidth="1"/>
    <col min="4637" max="4637" width="6.7109375" style="65" customWidth="1"/>
    <col min="4638" max="4638" width="1" style="65" customWidth="1"/>
    <col min="4639" max="4640" width="6.7109375" style="65" customWidth="1"/>
    <col min="4641" max="4864" width="11.42578125" style="65"/>
    <col min="4865" max="4867" width="0" style="65" hidden="1" customWidth="1"/>
    <col min="4868" max="4868" width="6.140625" style="65" customWidth="1"/>
    <col min="4869" max="4869" width="1.5703125" style="65" customWidth="1"/>
    <col min="4870" max="4870" width="59.140625" style="65" bestFit="1" customWidth="1"/>
    <col min="4871" max="4872" width="5.42578125" style="65" customWidth="1"/>
    <col min="4873" max="4873" width="7.28515625" style="65" customWidth="1"/>
    <col min="4874" max="4874" width="1.28515625" style="65" customWidth="1"/>
    <col min="4875" max="4876" width="5.7109375" style="65" customWidth="1"/>
    <col min="4877" max="4877" width="5.140625" style="65" customWidth="1"/>
    <col min="4878" max="4878" width="11.42578125" style="65"/>
    <col min="4879" max="4879" width="4.7109375" style="65" customWidth="1"/>
    <col min="4880" max="4880" width="5" style="65" customWidth="1"/>
    <col min="4881" max="4881" width="2.28515625" style="65" customWidth="1"/>
    <col min="4882" max="4882" width="26" style="65" customWidth="1"/>
    <col min="4883" max="4883" width="8" style="65" customWidth="1"/>
    <col min="4884" max="4884" width="1" style="65" customWidth="1"/>
    <col min="4885" max="4885" width="6.7109375" style="65" customWidth="1"/>
    <col min="4886" max="4886" width="1" style="65" customWidth="1"/>
    <col min="4887" max="4887" width="6.7109375" style="65" customWidth="1"/>
    <col min="4888" max="4888" width="1" style="65" customWidth="1"/>
    <col min="4889" max="4889" width="6.7109375" style="65" customWidth="1"/>
    <col min="4890" max="4890" width="1" style="65" customWidth="1"/>
    <col min="4891" max="4891" width="6.7109375" style="65" customWidth="1"/>
    <col min="4892" max="4892" width="1" style="65" customWidth="1"/>
    <col min="4893" max="4893" width="6.7109375" style="65" customWidth="1"/>
    <col min="4894" max="4894" width="1" style="65" customWidth="1"/>
    <col min="4895" max="4896" width="6.7109375" style="65" customWidth="1"/>
    <col min="4897" max="5120" width="11.42578125" style="65"/>
    <col min="5121" max="5123" width="0" style="65" hidden="1" customWidth="1"/>
    <col min="5124" max="5124" width="6.140625" style="65" customWidth="1"/>
    <col min="5125" max="5125" width="1.5703125" style="65" customWidth="1"/>
    <col min="5126" max="5126" width="59.140625" style="65" bestFit="1" customWidth="1"/>
    <col min="5127" max="5128" width="5.42578125" style="65" customWidth="1"/>
    <col min="5129" max="5129" width="7.28515625" style="65" customWidth="1"/>
    <col min="5130" max="5130" width="1.28515625" style="65" customWidth="1"/>
    <col min="5131" max="5132" width="5.7109375" style="65" customWidth="1"/>
    <col min="5133" max="5133" width="5.140625" style="65" customWidth="1"/>
    <col min="5134" max="5134" width="11.42578125" style="65"/>
    <col min="5135" max="5135" width="4.7109375" style="65" customWidth="1"/>
    <col min="5136" max="5136" width="5" style="65" customWidth="1"/>
    <col min="5137" max="5137" width="2.28515625" style="65" customWidth="1"/>
    <col min="5138" max="5138" width="26" style="65" customWidth="1"/>
    <col min="5139" max="5139" width="8" style="65" customWidth="1"/>
    <col min="5140" max="5140" width="1" style="65" customWidth="1"/>
    <col min="5141" max="5141" width="6.7109375" style="65" customWidth="1"/>
    <col min="5142" max="5142" width="1" style="65" customWidth="1"/>
    <col min="5143" max="5143" width="6.7109375" style="65" customWidth="1"/>
    <col min="5144" max="5144" width="1" style="65" customWidth="1"/>
    <col min="5145" max="5145" width="6.7109375" style="65" customWidth="1"/>
    <col min="5146" max="5146" width="1" style="65" customWidth="1"/>
    <col min="5147" max="5147" width="6.7109375" style="65" customWidth="1"/>
    <col min="5148" max="5148" width="1" style="65" customWidth="1"/>
    <col min="5149" max="5149" width="6.7109375" style="65" customWidth="1"/>
    <col min="5150" max="5150" width="1" style="65" customWidth="1"/>
    <col min="5151" max="5152" width="6.7109375" style="65" customWidth="1"/>
    <col min="5153" max="5376" width="11.42578125" style="65"/>
    <col min="5377" max="5379" width="0" style="65" hidden="1" customWidth="1"/>
    <col min="5380" max="5380" width="6.140625" style="65" customWidth="1"/>
    <col min="5381" max="5381" width="1.5703125" style="65" customWidth="1"/>
    <col min="5382" max="5382" width="59.140625" style="65" bestFit="1" customWidth="1"/>
    <col min="5383" max="5384" width="5.42578125" style="65" customWidth="1"/>
    <col min="5385" max="5385" width="7.28515625" style="65" customWidth="1"/>
    <col min="5386" max="5386" width="1.28515625" style="65" customWidth="1"/>
    <col min="5387" max="5388" width="5.7109375" style="65" customWidth="1"/>
    <col min="5389" max="5389" width="5.140625" style="65" customWidth="1"/>
    <col min="5390" max="5390" width="11.42578125" style="65"/>
    <col min="5391" max="5391" width="4.7109375" style="65" customWidth="1"/>
    <col min="5392" max="5392" width="5" style="65" customWidth="1"/>
    <col min="5393" max="5393" width="2.28515625" style="65" customWidth="1"/>
    <col min="5394" max="5394" width="26" style="65" customWidth="1"/>
    <col min="5395" max="5395" width="8" style="65" customWidth="1"/>
    <col min="5396" max="5396" width="1" style="65" customWidth="1"/>
    <col min="5397" max="5397" width="6.7109375" style="65" customWidth="1"/>
    <col min="5398" max="5398" width="1" style="65" customWidth="1"/>
    <col min="5399" max="5399" width="6.7109375" style="65" customWidth="1"/>
    <col min="5400" max="5400" width="1" style="65" customWidth="1"/>
    <col min="5401" max="5401" width="6.7109375" style="65" customWidth="1"/>
    <col min="5402" max="5402" width="1" style="65" customWidth="1"/>
    <col min="5403" max="5403" width="6.7109375" style="65" customWidth="1"/>
    <col min="5404" max="5404" width="1" style="65" customWidth="1"/>
    <col min="5405" max="5405" width="6.7109375" style="65" customWidth="1"/>
    <col min="5406" max="5406" width="1" style="65" customWidth="1"/>
    <col min="5407" max="5408" width="6.7109375" style="65" customWidth="1"/>
    <col min="5409" max="5632" width="11.42578125" style="65"/>
    <col min="5633" max="5635" width="0" style="65" hidden="1" customWidth="1"/>
    <col min="5636" max="5636" width="6.140625" style="65" customWidth="1"/>
    <col min="5637" max="5637" width="1.5703125" style="65" customWidth="1"/>
    <col min="5638" max="5638" width="59.140625" style="65" bestFit="1" customWidth="1"/>
    <col min="5639" max="5640" width="5.42578125" style="65" customWidth="1"/>
    <col min="5641" max="5641" width="7.28515625" style="65" customWidth="1"/>
    <col min="5642" max="5642" width="1.28515625" style="65" customWidth="1"/>
    <col min="5643" max="5644" width="5.7109375" style="65" customWidth="1"/>
    <col min="5645" max="5645" width="5.140625" style="65" customWidth="1"/>
    <col min="5646" max="5646" width="11.42578125" style="65"/>
    <col min="5647" max="5647" width="4.7109375" style="65" customWidth="1"/>
    <col min="5648" max="5648" width="5" style="65" customWidth="1"/>
    <col min="5649" max="5649" width="2.28515625" style="65" customWidth="1"/>
    <col min="5650" max="5650" width="26" style="65" customWidth="1"/>
    <col min="5651" max="5651" width="8" style="65" customWidth="1"/>
    <col min="5652" max="5652" width="1" style="65" customWidth="1"/>
    <col min="5653" max="5653" width="6.7109375" style="65" customWidth="1"/>
    <col min="5654" max="5654" width="1" style="65" customWidth="1"/>
    <col min="5655" max="5655" width="6.7109375" style="65" customWidth="1"/>
    <col min="5656" max="5656" width="1" style="65" customWidth="1"/>
    <col min="5657" max="5657" width="6.7109375" style="65" customWidth="1"/>
    <col min="5658" max="5658" width="1" style="65" customWidth="1"/>
    <col min="5659" max="5659" width="6.7109375" style="65" customWidth="1"/>
    <col min="5660" max="5660" width="1" style="65" customWidth="1"/>
    <col min="5661" max="5661" width="6.7109375" style="65" customWidth="1"/>
    <col min="5662" max="5662" width="1" style="65" customWidth="1"/>
    <col min="5663" max="5664" width="6.7109375" style="65" customWidth="1"/>
    <col min="5665" max="5888" width="11.42578125" style="65"/>
    <col min="5889" max="5891" width="0" style="65" hidden="1" customWidth="1"/>
    <col min="5892" max="5892" width="6.140625" style="65" customWidth="1"/>
    <col min="5893" max="5893" width="1.5703125" style="65" customWidth="1"/>
    <col min="5894" max="5894" width="59.140625" style="65" bestFit="1" customWidth="1"/>
    <col min="5895" max="5896" width="5.42578125" style="65" customWidth="1"/>
    <col min="5897" max="5897" width="7.28515625" style="65" customWidth="1"/>
    <col min="5898" max="5898" width="1.28515625" style="65" customWidth="1"/>
    <col min="5899" max="5900" width="5.7109375" style="65" customWidth="1"/>
    <col min="5901" max="5901" width="5.140625" style="65" customWidth="1"/>
    <col min="5902" max="5902" width="11.42578125" style="65"/>
    <col min="5903" max="5903" width="4.7109375" style="65" customWidth="1"/>
    <col min="5904" max="5904" width="5" style="65" customWidth="1"/>
    <col min="5905" max="5905" width="2.28515625" style="65" customWidth="1"/>
    <col min="5906" max="5906" width="26" style="65" customWidth="1"/>
    <col min="5907" max="5907" width="8" style="65" customWidth="1"/>
    <col min="5908" max="5908" width="1" style="65" customWidth="1"/>
    <col min="5909" max="5909" width="6.7109375" style="65" customWidth="1"/>
    <col min="5910" max="5910" width="1" style="65" customWidth="1"/>
    <col min="5911" max="5911" width="6.7109375" style="65" customWidth="1"/>
    <col min="5912" max="5912" width="1" style="65" customWidth="1"/>
    <col min="5913" max="5913" width="6.7109375" style="65" customWidth="1"/>
    <col min="5914" max="5914" width="1" style="65" customWidth="1"/>
    <col min="5915" max="5915" width="6.7109375" style="65" customWidth="1"/>
    <col min="5916" max="5916" width="1" style="65" customWidth="1"/>
    <col min="5917" max="5917" width="6.7109375" style="65" customWidth="1"/>
    <col min="5918" max="5918" width="1" style="65" customWidth="1"/>
    <col min="5919" max="5920" width="6.7109375" style="65" customWidth="1"/>
    <col min="5921" max="6144" width="11.42578125" style="65"/>
    <col min="6145" max="6147" width="0" style="65" hidden="1" customWidth="1"/>
    <col min="6148" max="6148" width="6.140625" style="65" customWidth="1"/>
    <col min="6149" max="6149" width="1.5703125" style="65" customWidth="1"/>
    <col min="6150" max="6150" width="59.140625" style="65" bestFit="1" customWidth="1"/>
    <col min="6151" max="6152" width="5.42578125" style="65" customWidth="1"/>
    <col min="6153" max="6153" width="7.28515625" style="65" customWidth="1"/>
    <col min="6154" max="6154" width="1.28515625" style="65" customWidth="1"/>
    <col min="6155" max="6156" width="5.7109375" style="65" customWidth="1"/>
    <col min="6157" max="6157" width="5.140625" style="65" customWidth="1"/>
    <col min="6158" max="6158" width="11.42578125" style="65"/>
    <col min="6159" max="6159" width="4.7109375" style="65" customWidth="1"/>
    <col min="6160" max="6160" width="5" style="65" customWidth="1"/>
    <col min="6161" max="6161" width="2.28515625" style="65" customWidth="1"/>
    <col min="6162" max="6162" width="26" style="65" customWidth="1"/>
    <col min="6163" max="6163" width="8" style="65" customWidth="1"/>
    <col min="6164" max="6164" width="1" style="65" customWidth="1"/>
    <col min="6165" max="6165" width="6.7109375" style="65" customWidth="1"/>
    <col min="6166" max="6166" width="1" style="65" customWidth="1"/>
    <col min="6167" max="6167" width="6.7109375" style="65" customWidth="1"/>
    <col min="6168" max="6168" width="1" style="65" customWidth="1"/>
    <col min="6169" max="6169" width="6.7109375" style="65" customWidth="1"/>
    <col min="6170" max="6170" width="1" style="65" customWidth="1"/>
    <col min="6171" max="6171" width="6.7109375" style="65" customWidth="1"/>
    <col min="6172" max="6172" width="1" style="65" customWidth="1"/>
    <col min="6173" max="6173" width="6.7109375" style="65" customWidth="1"/>
    <col min="6174" max="6174" width="1" style="65" customWidth="1"/>
    <col min="6175" max="6176" width="6.7109375" style="65" customWidth="1"/>
    <col min="6177" max="6400" width="11.42578125" style="65"/>
    <col min="6401" max="6403" width="0" style="65" hidden="1" customWidth="1"/>
    <col min="6404" max="6404" width="6.140625" style="65" customWidth="1"/>
    <col min="6405" max="6405" width="1.5703125" style="65" customWidth="1"/>
    <col min="6406" max="6406" width="59.140625" style="65" bestFit="1" customWidth="1"/>
    <col min="6407" max="6408" width="5.42578125" style="65" customWidth="1"/>
    <col min="6409" max="6409" width="7.28515625" style="65" customWidth="1"/>
    <col min="6410" max="6410" width="1.28515625" style="65" customWidth="1"/>
    <col min="6411" max="6412" width="5.7109375" style="65" customWidth="1"/>
    <col min="6413" max="6413" width="5.140625" style="65" customWidth="1"/>
    <col min="6414" max="6414" width="11.42578125" style="65"/>
    <col min="6415" max="6415" width="4.7109375" style="65" customWidth="1"/>
    <col min="6416" max="6416" width="5" style="65" customWidth="1"/>
    <col min="6417" max="6417" width="2.28515625" style="65" customWidth="1"/>
    <col min="6418" max="6418" width="26" style="65" customWidth="1"/>
    <col min="6419" max="6419" width="8" style="65" customWidth="1"/>
    <col min="6420" max="6420" width="1" style="65" customWidth="1"/>
    <col min="6421" max="6421" width="6.7109375" style="65" customWidth="1"/>
    <col min="6422" max="6422" width="1" style="65" customWidth="1"/>
    <col min="6423" max="6423" width="6.7109375" style="65" customWidth="1"/>
    <col min="6424" max="6424" width="1" style="65" customWidth="1"/>
    <col min="6425" max="6425" width="6.7109375" style="65" customWidth="1"/>
    <col min="6426" max="6426" width="1" style="65" customWidth="1"/>
    <col min="6427" max="6427" width="6.7109375" style="65" customWidth="1"/>
    <col min="6428" max="6428" width="1" style="65" customWidth="1"/>
    <col min="6429" max="6429" width="6.7109375" style="65" customWidth="1"/>
    <col min="6430" max="6430" width="1" style="65" customWidth="1"/>
    <col min="6431" max="6432" width="6.7109375" style="65" customWidth="1"/>
    <col min="6433" max="6656" width="11.42578125" style="65"/>
    <col min="6657" max="6659" width="0" style="65" hidden="1" customWidth="1"/>
    <col min="6660" max="6660" width="6.140625" style="65" customWidth="1"/>
    <col min="6661" max="6661" width="1.5703125" style="65" customWidth="1"/>
    <col min="6662" max="6662" width="59.140625" style="65" bestFit="1" customWidth="1"/>
    <col min="6663" max="6664" width="5.42578125" style="65" customWidth="1"/>
    <col min="6665" max="6665" width="7.28515625" style="65" customWidth="1"/>
    <col min="6666" max="6666" width="1.28515625" style="65" customWidth="1"/>
    <col min="6667" max="6668" width="5.7109375" style="65" customWidth="1"/>
    <col min="6669" max="6669" width="5.140625" style="65" customWidth="1"/>
    <col min="6670" max="6670" width="11.42578125" style="65"/>
    <col min="6671" max="6671" width="4.7109375" style="65" customWidth="1"/>
    <col min="6672" max="6672" width="5" style="65" customWidth="1"/>
    <col min="6673" max="6673" width="2.28515625" style="65" customWidth="1"/>
    <col min="6674" max="6674" width="26" style="65" customWidth="1"/>
    <col min="6675" max="6675" width="8" style="65" customWidth="1"/>
    <col min="6676" max="6676" width="1" style="65" customWidth="1"/>
    <col min="6677" max="6677" width="6.7109375" style="65" customWidth="1"/>
    <col min="6678" max="6678" width="1" style="65" customWidth="1"/>
    <col min="6679" max="6679" width="6.7109375" style="65" customWidth="1"/>
    <col min="6680" max="6680" width="1" style="65" customWidth="1"/>
    <col min="6681" max="6681" width="6.7109375" style="65" customWidth="1"/>
    <col min="6682" max="6682" width="1" style="65" customWidth="1"/>
    <col min="6683" max="6683" width="6.7109375" style="65" customWidth="1"/>
    <col min="6684" max="6684" width="1" style="65" customWidth="1"/>
    <col min="6685" max="6685" width="6.7109375" style="65" customWidth="1"/>
    <col min="6686" max="6686" width="1" style="65" customWidth="1"/>
    <col min="6687" max="6688" width="6.7109375" style="65" customWidth="1"/>
    <col min="6689" max="6912" width="11.42578125" style="65"/>
    <col min="6913" max="6915" width="0" style="65" hidden="1" customWidth="1"/>
    <col min="6916" max="6916" width="6.140625" style="65" customWidth="1"/>
    <col min="6917" max="6917" width="1.5703125" style="65" customWidth="1"/>
    <col min="6918" max="6918" width="59.140625" style="65" bestFit="1" customWidth="1"/>
    <col min="6919" max="6920" width="5.42578125" style="65" customWidth="1"/>
    <col min="6921" max="6921" width="7.28515625" style="65" customWidth="1"/>
    <col min="6922" max="6922" width="1.28515625" style="65" customWidth="1"/>
    <col min="6923" max="6924" width="5.7109375" style="65" customWidth="1"/>
    <col min="6925" max="6925" width="5.140625" style="65" customWidth="1"/>
    <col min="6926" max="6926" width="11.42578125" style="65"/>
    <col min="6927" max="6927" width="4.7109375" style="65" customWidth="1"/>
    <col min="6928" max="6928" width="5" style="65" customWidth="1"/>
    <col min="6929" max="6929" width="2.28515625" style="65" customWidth="1"/>
    <col min="6930" max="6930" width="26" style="65" customWidth="1"/>
    <col min="6931" max="6931" width="8" style="65" customWidth="1"/>
    <col min="6932" max="6932" width="1" style="65" customWidth="1"/>
    <col min="6933" max="6933" width="6.7109375" style="65" customWidth="1"/>
    <col min="6934" max="6934" width="1" style="65" customWidth="1"/>
    <col min="6935" max="6935" width="6.7109375" style="65" customWidth="1"/>
    <col min="6936" max="6936" width="1" style="65" customWidth="1"/>
    <col min="6937" max="6937" width="6.7109375" style="65" customWidth="1"/>
    <col min="6938" max="6938" width="1" style="65" customWidth="1"/>
    <col min="6939" max="6939" width="6.7109375" style="65" customWidth="1"/>
    <col min="6940" max="6940" width="1" style="65" customWidth="1"/>
    <col min="6941" max="6941" width="6.7109375" style="65" customWidth="1"/>
    <col min="6942" max="6942" width="1" style="65" customWidth="1"/>
    <col min="6943" max="6944" width="6.7109375" style="65" customWidth="1"/>
    <col min="6945" max="7168" width="11.42578125" style="65"/>
    <col min="7169" max="7171" width="0" style="65" hidden="1" customWidth="1"/>
    <col min="7172" max="7172" width="6.140625" style="65" customWidth="1"/>
    <col min="7173" max="7173" width="1.5703125" style="65" customWidth="1"/>
    <col min="7174" max="7174" width="59.140625" style="65" bestFit="1" customWidth="1"/>
    <col min="7175" max="7176" width="5.42578125" style="65" customWidth="1"/>
    <col min="7177" max="7177" width="7.28515625" style="65" customWidth="1"/>
    <col min="7178" max="7178" width="1.28515625" style="65" customWidth="1"/>
    <col min="7179" max="7180" width="5.7109375" style="65" customWidth="1"/>
    <col min="7181" max="7181" width="5.140625" style="65" customWidth="1"/>
    <col min="7182" max="7182" width="11.42578125" style="65"/>
    <col min="7183" max="7183" width="4.7109375" style="65" customWidth="1"/>
    <col min="7184" max="7184" width="5" style="65" customWidth="1"/>
    <col min="7185" max="7185" width="2.28515625" style="65" customWidth="1"/>
    <col min="7186" max="7186" width="26" style="65" customWidth="1"/>
    <col min="7187" max="7187" width="8" style="65" customWidth="1"/>
    <col min="7188" max="7188" width="1" style="65" customWidth="1"/>
    <col min="7189" max="7189" width="6.7109375" style="65" customWidth="1"/>
    <col min="7190" max="7190" width="1" style="65" customWidth="1"/>
    <col min="7191" max="7191" width="6.7109375" style="65" customWidth="1"/>
    <col min="7192" max="7192" width="1" style="65" customWidth="1"/>
    <col min="7193" max="7193" width="6.7109375" style="65" customWidth="1"/>
    <col min="7194" max="7194" width="1" style="65" customWidth="1"/>
    <col min="7195" max="7195" width="6.7109375" style="65" customWidth="1"/>
    <col min="7196" max="7196" width="1" style="65" customWidth="1"/>
    <col min="7197" max="7197" width="6.7109375" style="65" customWidth="1"/>
    <col min="7198" max="7198" width="1" style="65" customWidth="1"/>
    <col min="7199" max="7200" width="6.7109375" style="65" customWidth="1"/>
    <col min="7201" max="7424" width="11.42578125" style="65"/>
    <col min="7425" max="7427" width="0" style="65" hidden="1" customWidth="1"/>
    <col min="7428" max="7428" width="6.140625" style="65" customWidth="1"/>
    <col min="7429" max="7429" width="1.5703125" style="65" customWidth="1"/>
    <col min="7430" max="7430" width="59.140625" style="65" bestFit="1" customWidth="1"/>
    <col min="7431" max="7432" width="5.42578125" style="65" customWidth="1"/>
    <col min="7433" max="7433" width="7.28515625" style="65" customWidth="1"/>
    <col min="7434" max="7434" width="1.28515625" style="65" customWidth="1"/>
    <col min="7435" max="7436" width="5.7109375" style="65" customWidth="1"/>
    <col min="7437" max="7437" width="5.140625" style="65" customWidth="1"/>
    <col min="7438" max="7438" width="11.42578125" style="65"/>
    <col min="7439" max="7439" width="4.7109375" style="65" customWidth="1"/>
    <col min="7440" max="7440" width="5" style="65" customWidth="1"/>
    <col min="7441" max="7441" width="2.28515625" style="65" customWidth="1"/>
    <col min="7442" max="7442" width="26" style="65" customWidth="1"/>
    <col min="7443" max="7443" width="8" style="65" customWidth="1"/>
    <col min="7444" max="7444" width="1" style="65" customWidth="1"/>
    <col min="7445" max="7445" width="6.7109375" style="65" customWidth="1"/>
    <col min="7446" max="7446" width="1" style="65" customWidth="1"/>
    <col min="7447" max="7447" width="6.7109375" style="65" customWidth="1"/>
    <col min="7448" max="7448" width="1" style="65" customWidth="1"/>
    <col min="7449" max="7449" width="6.7109375" style="65" customWidth="1"/>
    <col min="7450" max="7450" width="1" style="65" customWidth="1"/>
    <col min="7451" max="7451" width="6.7109375" style="65" customWidth="1"/>
    <col min="7452" max="7452" width="1" style="65" customWidth="1"/>
    <col min="7453" max="7453" width="6.7109375" style="65" customWidth="1"/>
    <col min="7454" max="7454" width="1" style="65" customWidth="1"/>
    <col min="7455" max="7456" width="6.7109375" style="65" customWidth="1"/>
    <col min="7457" max="7680" width="11.42578125" style="65"/>
    <col min="7681" max="7683" width="0" style="65" hidden="1" customWidth="1"/>
    <col min="7684" max="7684" width="6.140625" style="65" customWidth="1"/>
    <col min="7685" max="7685" width="1.5703125" style="65" customWidth="1"/>
    <col min="7686" max="7686" width="59.140625" style="65" bestFit="1" customWidth="1"/>
    <col min="7687" max="7688" width="5.42578125" style="65" customWidth="1"/>
    <col min="7689" max="7689" width="7.28515625" style="65" customWidth="1"/>
    <col min="7690" max="7690" width="1.28515625" style="65" customWidth="1"/>
    <col min="7691" max="7692" width="5.7109375" style="65" customWidth="1"/>
    <col min="7693" max="7693" width="5.140625" style="65" customWidth="1"/>
    <col min="7694" max="7694" width="11.42578125" style="65"/>
    <col min="7695" max="7695" width="4.7109375" style="65" customWidth="1"/>
    <col min="7696" max="7696" width="5" style="65" customWidth="1"/>
    <col min="7697" max="7697" width="2.28515625" style="65" customWidth="1"/>
    <col min="7698" max="7698" width="26" style="65" customWidth="1"/>
    <col min="7699" max="7699" width="8" style="65" customWidth="1"/>
    <col min="7700" max="7700" width="1" style="65" customWidth="1"/>
    <col min="7701" max="7701" width="6.7109375" style="65" customWidth="1"/>
    <col min="7702" max="7702" width="1" style="65" customWidth="1"/>
    <col min="7703" max="7703" width="6.7109375" style="65" customWidth="1"/>
    <col min="7704" max="7704" width="1" style="65" customWidth="1"/>
    <col min="7705" max="7705" width="6.7109375" style="65" customWidth="1"/>
    <col min="7706" max="7706" width="1" style="65" customWidth="1"/>
    <col min="7707" max="7707" width="6.7109375" style="65" customWidth="1"/>
    <col min="7708" max="7708" width="1" style="65" customWidth="1"/>
    <col min="7709" max="7709" width="6.7109375" style="65" customWidth="1"/>
    <col min="7710" max="7710" width="1" style="65" customWidth="1"/>
    <col min="7711" max="7712" width="6.7109375" style="65" customWidth="1"/>
    <col min="7713" max="7936" width="11.42578125" style="65"/>
    <col min="7937" max="7939" width="0" style="65" hidden="1" customWidth="1"/>
    <col min="7940" max="7940" width="6.140625" style="65" customWidth="1"/>
    <col min="7941" max="7941" width="1.5703125" style="65" customWidth="1"/>
    <col min="7942" max="7942" width="59.140625" style="65" bestFit="1" customWidth="1"/>
    <col min="7943" max="7944" width="5.42578125" style="65" customWidth="1"/>
    <col min="7945" max="7945" width="7.28515625" style="65" customWidth="1"/>
    <col min="7946" max="7946" width="1.28515625" style="65" customWidth="1"/>
    <col min="7947" max="7948" width="5.7109375" style="65" customWidth="1"/>
    <col min="7949" max="7949" width="5.140625" style="65" customWidth="1"/>
    <col min="7950" max="7950" width="11.42578125" style="65"/>
    <col min="7951" max="7951" width="4.7109375" style="65" customWidth="1"/>
    <col min="7952" max="7952" width="5" style="65" customWidth="1"/>
    <col min="7953" max="7953" width="2.28515625" style="65" customWidth="1"/>
    <col min="7954" max="7954" width="26" style="65" customWidth="1"/>
    <col min="7955" max="7955" width="8" style="65" customWidth="1"/>
    <col min="7956" max="7956" width="1" style="65" customWidth="1"/>
    <col min="7957" max="7957" width="6.7109375" style="65" customWidth="1"/>
    <col min="7958" max="7958" width="1" style="65" customWidth="1"/>
    <col min="7959" max="7959" width="6.7109375" style="65" customWidth="1"/>
    <col min="7960" max="7960" width="1" style="65" customWidth="1"/>
    <col min="7961" max="7961" width="6.7109375" style="65" customWidth="1"/>
    <col min="7962" max="7962" width="1" style="65" customWidth="1"/>
    <col min="7963" max="7963" width="6.7109375" style="65" customWidth="1"/>
    <col min="7964" max="7964" width="1" style="65" customWidth="1"/>
    <col min="7965" max="7965" width="6.7109375" style="65" customWidth="1"/>
    <col min="7966" max="7966" width="1" style="65" customWidth="1"/>
    <col min="7967" max="7968" width="6.7109375" style="65" customWidth="1"/>
    <col min="7969" max="8192" width="11.42578125" style="65"/>
    <col min="8193" max="8195" width="0" style="65" hidden="1" customWidth="1"/>
    <col min="8196" max="8196" width="6.140625" style="65" customWidth="1"/>
    <col min="8197" max="8197" width="1.5703125" style="65" customWidth="1"/>
    <col min="8198" max="8198" width="59.140625" style="65" bestFit="1" customWidth="1"/>
    <col min="8199" max="8200" width="5.42578125" style="65" customWidth="1"/>
    <col min="8201" max="8201" width="7.28515625" style="65" customWidth="1"/>
    <col min="8202" max="8202" width="1.28515625" style="65" customWidth="1"/>
    <col min="8203" max="8204" width="5.7109375" style="65" customWidth="1"/>
    <col min="8205" max="8205" width="5.140625" style="65" customWidth="1"/>
    <col min="8206" max="8206" width="11.42578125" style="65"/>
    <col min="8207" max="8207" width="4.7109375" style="65" customWidth="1"/>
    <col min="8208" max="8208" width="5" style="65" customWidth="1"/>
    <col min="8209" max="8209" width="2.28515625" style="65" customWidth="1"/>
    <col min="8210" max="8210" width="26" style="65" customWidth="1"/>
    <col min="8211" max="8211" width="8" style="65" customWidth="1"/>
    <col min="8212" max="8212" width="1" style="65" customWidth="1"/>
    <col min="8213" max="8213" width="6.7109375" style="65" customWidth="1"/>
    <col min="8214" max="8214" width="1" style="65" customWidth="1"/>
    <col min="8215" max="8215" width="6.7109375" style="65" customWidth="1"/>
    <col min="8216" max="8216" width="1" style="65" customWidth="1"/>
    <col min="8217" max="8217" width="6.7109375" style="65" customWidth="1"/>
    <col min="8218" max="8218" width="1" style="65" customWidth="1"/>
    <col min="8219" max="8219" width="6.7109375" style="65" customWidth="1"/>
    <col min="8220" max="8220" width="1" style="65" customWidth="1"/>
    <col min="8221" max="8221" width="6.7109375" style="65" customWidth="1"/>
    <col min="8222" max="8222" width="1" style="65" customWidth="1"/>
    <col min="8223" max="8224" width="6.7109375" style="65" customWidth="1"/>
    <col min="8225" max="8448" width="11.42578125" style="65"/>
    <col min="8449" max="8451" width="0" style="65" hidden="1" customWidth="1"/>
    <col min="8452" max="8452" width="6.140625" style="65" customWidth="1"/>
    <col min="8453" max="8453" width="1.5703125" style="65" customWidth="1"/>
    <col min="8454" max="8454" width="59.140625" style="65" bestFit="1" customWidth="1"/>
    <col min="8455" max="8456" width="5.42578125" style="65" customWidth="1"/>
    <col min="8457" max="8457" width="7.28515625" style="65" customWidth="1"/>
    <col min="8458" max="8458" width="1.28515625" style="65" customWidth="1"/>
    <col min="8459" max="8460" width="5.7109375" style="65" customWidth="1"/>
    <col min="8461" max="8461" width="5.140625" style="65" customWidth="1"/>
    <col min="8462" max="8462" width="11.42578125" style="65"/>
    <col min="8463" max="8463" width="4.7109375" style="65" customWidth="1"/>
    <col min="8464" max="8464" width="5" style="65" customWidth="1"/>
    <col min="8465" max="8465" width="2.28515625" style="65" customWidth="1"/>
    <col min="8466" max="8466" width="26" style="65" customWidth="1"/>
    <col min="8467" max="8467" width="8" style="65" customWidth="1"/>
    <col min="8468" max="8468" width="1" style="65" customWidth="1"/>
    <col min="8469" max="8469" width="6.7109375" style="65" customWidth="1"/>
    <col min="8470" max="8470" width="1" style="65" customWidth="1"/>
    <col min="8471" max="8471" width="6.7109375" style="65" customWidth="1"/>
    <col min="8472" max="8472" width="1" style="65" customWidth="1"/>
    <col min="8473" max="8473" width="6.7109375" style="65" customWidth="1"/>
    <col min="8474" max="8474" width="1" style="65" customWidth="1"/>
    <col min="8475" max="8475" width="6.7109375" style="65" customWidth="1"/>
    <col min="8476" max="8476" width="1" style="65" customWidth="1"/>
    <col min="8477" max="8477" width="6.7109375" style="65" customWidth="1"/>
    <col min="8478" max="8478" width="1" style="65" customWidth="1"/>
    <col min="8479" max="8480" width="6.7109375" style="65" customWidth="1"/>
    <col min="8481" max="8704" width="11.42578125" style="65"/>
    <col min="8705" max="8707" width="0" style="65" hidden="1" customWidth="1"/>
    <col min="8708" max="8708" width="6.140625" style="65" customWidth="1"/>
    <col min="8709" max="8709" width="1.5703125" style="65" customWidth="1"/>
    <col min="8710" max="8710" width="59.140625" style="65" bestFit="1" customWidth="1"/>
    <col min="8711" max="8712" width="5.42578125" style="65" customWidth="1"/>
    <col min="8713" max="8713" width="7.28515625" style="65" customWidth="1"/>
    <col min="8714" max="8714" width="1.28515625" style="65" customWidth="1"/>
    <col min="8715" max="8716" width="5.7109375" style="65" customWidth="1"/>
    <col min="8717" max="8717" width="5.140625" style="65" customWidth="1"/>
    <col min="8718" max="8718" width="11.42578125" style="65"/>
    <col min="8719" max="8719" width="4.7109375" style="65" customWidth="1"/>
    <col min="8720" max="8720" width="5" style="65" customWidth="1"/>
    <col min="8721" max="8721" width="2.28515625" style="65" customWidth="1"/>
    <col min="8722" max="8722" width="26" style="65" customWidth="1"/>
    <col min="8723" max="8723" width="8" style="65" customWidth="1"/>
    <col min="8724" max="8724" width="1" style="65" customWidth="1"/>
    <col min="8725" max="8725" width="6.7109375" style="65" customWidth="1"/>
    <col min="8726" max="8726" width="1" style="65" customWidth="1"/>
    <col min="8727" max="8727" width="6.7109375" style="65" customWidth="1"/>
    <col min="8728" max="8728" width="1" style="65" customWidth="1"/>
    <col min="8729" max="8729" width="6.7109375" style="65" customWidth="1"/>
    <col min="8730" max="8730" width="1" style="65" customWidth="1"/>
    <col min="8731" max="8731" width="6.7109375" style="65" customWidth="1"/>
    <col min="8732" max="8732" width="1" style="65" customWidth="1"/>
    <col min="8733" max="8733" width="6.7109375" style="65" customWidth="1"/>
    <col min="8734" max="8734" width="1" style="65" customWidth="1"/>
    <col min="8735" max="8736" width="6.7109375" style="65" customWidth="1"/>
    <col min="8737" max="8960" width="11.42578125" style="65"/>
    <col min="8961" max="8963" width="0" style="65" hidden="1" customWidth="1"/>
    <col min="8964" max="8964" width="6.140625" style="65" customWidth="1"/>
    <col min="8965" max="8965" width="1.5703125" style="65" customWidth="1"/>
    <col min="8966" max="8966" width="59.140625" style="65" bestFit="1" customWidth="1"/>
    <col min="8967" max="8968" width="5.42578125" style="65" customWidth="1"/>
    <col min="8969" max="8969" width="7.28515625" style="65" customWidth="1"/>
    <col min="8970" max="8970" width="1.28515625" style="65" customWidth="1"/>
    <col min="8971" max="8972" width="5.7109375" style="65" customWidth="1"/>
    <col min="8973" max="8973" width="5.140625" style="65" customWidth="1"/>
    <col min="8974" max="8974" width="11.42578125" style="65"/>
    <col min="8975" max="8975" width="4.7109375" style="65" customWidth="1"/>
    <col min="8976" max="8976" width="5" style="65" customWidth="1"/>
    <col min="8977" max="8977" width="2.28515625" style="65" customWidth="1"/>
    <col min="8978" max="8978" width="26" style="65" customWidth="1"/>
    <col min="8979" max="8979" width="8" style="65" customWidth="1"/>
    <col min="8980" max="8980" width="1" style="65" customWidth="1"/>
    <col min="8981" max="8981" width="6.7109375" style="65" customWidth="1"/>
    <col min="8982" max="8982" width="1" style="65" customWidth="1"/>
    <col min="8983" max="8983" width="6.7109375" style="65" customWidth="1"/>
    <col min="8984" max="8984" width="1" style="65" customWidth="1"/>
    <col min="8985" max="8985" width="6.7109375" style="65" customWidth="1"/>
    <col min="8986" max="8986" width="1" style="65" customWidth="1"/>
    <col min="8987" max="8987" width="6.7109375" style="65" customWidth="1"/>
    <col min="8988" max="8988" width="1" style="65" customWidth="1"/>
    <col min="8989" max="8989" width="6.7109375" style="65" customWidth="1"/>
    <col min="8990" max="8990" width="1" style="65" customWidth="1"/>
    <col min="8991" max="8992" width="6.7109375" style="65" customWidth="1"/>
    <col min="8993" max="9216" width="11.42578125" style="65"/>
    <col min="9217" max="9219" width="0" style="65" hidden="1" customWidth="1"/>
    <col min="9220" max="9220" width="6.140625" style="65" customWidth="1"/>
    <col min="9221" max="9221" width="1.5703125" style="65" customWidth="1"/>
    <col min="9222" max="9222" width="59.140625" style="65" bestFit="1" customWidth="1"/>
    <col min="9223" max="9224" width="5.42578125" style="65" customWidth="1"/>
    <col min="9225" max="9225" width="7.28515625" style="65" customWidth="1"/>
    <col min="9226" max="9226" width="1.28515625" style="65" customWidth="1"/>
    <col min="9227" max="9228" width="5.7109375" style="65" customWidth="1"/>
    <col min="9229" max="9229" width="5.140625" style="65" customWidth="1"/>
    <col min="9230" max="9230" width="11.42578125" style="65"/>
    <col min="9231" max="9231" width="4.7109375" style="65" customWidth="1"/>
    <col min="9232" max="9232" width="5" style="65" customWidth="1"/>
    <col min="9233" max="9233" width="2.28515625" style="65" customWidth="1"/>
    <col min="9234" max="9234" width="26" style="65" customWidth="1"/>
    <col min="9235" max="9235" width="8" style="65" customWidth="1"/>
    <col min="9236" max="9236" width="1" style="65" customWidth="1"/>
    <col min="9237" max="9237" width="6.7109375" style="65" customWidth="1"/>
    <col min="9238" max="9238" width="1" style="65" customWidth="1"/>
    <col min="9239" max="9239" width="6.7109375" style="65" customWidth="1"/>
    <col min="9240" max="9240" width="1" style="65" customWidth="1"/>
    <col min="9241" max="9241" width="6.7109375" style="65" customWidth="1"/>
    <col min="9242" max="9242" width="1" style="65" customWidth="1"/>
    <col min="9243" max="9243" width="6.7109375" style="65" customWidth="1"/>
    <col min="9244" max="9244" width="1" style="65" customWidth="1"/>
    <col min="9245" max="9245" width="6.7109375" style="65" customWidth="1"/>
    <col min="9246" max="9246" width="1" style="65" customWidth="1"/>
    <col min="9247" max="9248" width="6.7109375" style="65" customWidth="1"/>
    <col min="9249" max="9472" width="11.42578125" style="65"/>
    <col min="9473" max="9475" width="0" style="65" hidden="1" customWidth="1"/>
    <col min="9476" max="9476" width="6.140625" style="65" customWidth="1"/>
    <col min="9477" max="9477" width="1.5703125" style="65" customWidth="1"/>
    <col min="9478" max="9478" width="59.140625" style="65" bestFit="1" customWidth="1"/>
    <col min="9479" max="9480" width="5.42578125" style="65" customWidth="1"/>
    <col min="9481" max="9481" width="7.28515625" style="65" customWidth="1"/>
    <col min="9482" max="9482" width="1.28515625" style="65" customWidth="1"/>
    <col min="9483" max="9484" width="5.7109375" style="65" customWidth="1"/>
    <col min="9485" max="9485" width="5.140625" style="65" customWidth="1"/>
    <col min="9486" max="9486" width="11.42578125" style="65"/>
    <col min="9487" max="9487" width="4.7109375" style="65" customWidth="1"/>
    <col min="9488" max="9488" width="5" style="65" customWidth="1"/>
    <col min="9489" max="9489" width="2.28515625" style="65" customWidth="1"/>
    <col min="9490" max="9490" width="26" style="65" customWidth="1"/>
    <col min="9491" max="9491" width="8" style="65" customWidth="1"/>
    <col min="9492" max="9492" width="1" style="65" customWidth="1"/>
    <col min="9493" max="9493" width="6.7109375" style="65" customWidth="1"/>
    <col min="9494" max="9494" width="1" style="65" customWidth="1"/>
    <col min="9495" max="9495" width="6.7109375" style="65" customWidth="1"/>
    <col min="9496" max="9496" width="1" style="65" customWidth="1"/>
    <col min="9497" max="9497" width="6.7109375" style="65" customWidth="1"/>
    <col min="9498" max="9498" width="1" style="65" customWidth="1"/>
    <col min="9499" max="9499" width="6.7109375" style="65" customWidth="1"/>
    <col min="9500" max="9500" width="1" style="65" customWidth="1"/>
    <col min="9501" max="9501" width="6.7109375" style="65" customWidth="1"/>
    <col min="9502" max="9502" width="1" style="65" customWidth="1"/>
    <col min="9503" max="9504" width="6.7109375" style="65" customWidth="1"/>
    <col min="9505" max="9728" width="11.42578125" style="65"/>
    <col min="9729" max="9731" width="0" style="65" hidden="1" customWidth="1"/>
    <col min="9732" max="9732" width="6.140625" style="65" customWidth="1"/>
    <col min="9733" max="9733" width="1.5703125" style="65" customWidth="1"/>
    <col min="9734" max="9734" width="59.140625" style="65" bestFit="1" customWidth="1"/>
    <col min="9735" max="9736" width="5.42578125" style="65" customWidth="1"/>
    <col min="9737" max="9737" width="7.28515625" style="65" customWidth="1"/>
    <col min="9738" max="9738" width="1.28515625" style="65" customWidth="1"/>
    <col min="9739" max="9740" width="5.7109375" style="65" customWidth="1"/>
    <col min="9741" max="9741" width="5.140625" style="65" customWidth="1"/>
    <col min="9742" max="9742" width="11.42578125" style="65"/>
    <col min="9743" max="9743" width="4.7109375" style="65" customWidth="1"/>
    <col min="9744" max="9744" width="5" style="65" customWidth="1"/>
    <col min="9745" max="9745" width="2.28515625" style="65" customWidth="1"/>
    <col min="9746" max="9746" width="26" style="65" customWidth="1"/>
    <col min="9747" max="9747" width="8" style="65" customWidth="1"/>
    <col min="9748" max="9748" width="1" style="65" customWidth="1"/>
    <col min="9749" max="9749" width="6.7109375" style="65" customWidth="1"/>
    <col min="9750" max="9750" width="1" style="65" customWidth="1"/>
    <col min="9751" max="9751" width="6.7109375" style="65" customWidth="1"/>
    <col min="9752" max="9752" width="1" style="65" customWidth="1"/>
    <col min="9753" max="9753" width="6.7109375" style="65" customWidth="1"/>
    <col min="9754" max="9754" width="1" style="65" customWidth="1"/>
    <col min="9755" max="9755" width="6.7109375" style="65" customWidth="1"/>
    <col min="9756" max="9756" width="1" style="65" customWidth="1"/>
    <col min="9757" max="9757" width="6.7109375" style="65" customWidth="1"/>
    <col min="9758" max="9758" width="1" style="65" customWidth="1"/>
    <col min="9759" max="9760" width="6.7109375" style="65" customWidth="1"/>
    <col min="9761" max="9984" width="11.42578125" style="65"/>
    <col min="9985" max="9987" width="0" style="65" hidden="1" customWidth="1"/>
    <col min="9988" max="9988" width="6.140625" style="65" customWidth="1"/>
    <col min="9989" max="9989" width="1.5703125" style="65" customWidth="1"/>
    <col min="9990" max="9990" width="59.140625" style="65" bestFit="1" customWidth="1"/>
    <col min="9991" max="9992" width="5.42578125" style="65" customWidth="1"/>
    <col min="9993" max="9993" width="7.28515625" style="65" customWidth="1"/>
    <col min="9994" max="9994" width="1.28515625" style="65" customWidth="1"/>
    <col min="9995" max="9996" width="5.7109375" style="65" customWidth="1"/>
    <col min="9997" max="9997" width="5.140625" style="65" customWidth="1"/>
    <col min="9998" max="9998" width="11.42578125" style="65"/>
    <col min="9999" max="9999" width="4.7109375" style="65" customWidth="1"/>
    <col min="10000" max="10000" width="5" style="65" customWidth="1"/>
    <col min="10001" max="10001" width="2.28515625" style="65" customWidth="1"/>
    <col min="10002" max="10002" width="26" style="65" customWidth="1"/>
    <col min="10003" max="10003" width="8" style="65" customWidth="1"/>
    <col min="10004" max="10004" width="1" style="65" customWidth="1"/>
    <col min="10005" max="10005" width="6.7109375" style="65" customWidth="1"/>
    <col min="10006" max="10006" width="1" style="65" customWidth="1"/>
    <col min="10007" max="10007" width="6.7109375" style="65" customWidth="1"/>
    <col min="10008" max="10008" width="1" style="65" customWidth="1"/>
    <col min="10009" max="10009" width="6.7109375" style="65" customWidth="1"/>
    <col min="10010" max="10010" width="1" style="65" customWidth="1"/>
    <col min="10011" max="10011" width="6.7109375" style="65" customWidth="1"/>
    <col min="10012" max="10012" width="1" style="65" customWidth="1"/>
    <col min="10013" max="10013" width="6.7109375" style="65" customWidth="1"/>
    <col min="10014" max="10014" width="1" style="65" customWidth="1"/>
    <col min="10015" max="10016" width="6.7109375" style="65" customWidth="1"/>
    <col min="10017" max="10240" width="11.42578125" style="65"/>
    <col min="10241" max="10243" width="0" style="65" hidden="1" customWidth="1"/>
    <col min="10244" max="10244" width="6.140625" style="65" customWidth="1"/>
    <col min="10245" max="10245" width="1.5703125" style="65" customWidth="1"/>
    <col min="10246" max="10246" width="59.140625" style="65" bestFit="1" customWidth="1"/>
    <col min="10247" max="10248" width="5.42578125" style="65" customWidth="1"/>
    <col min="10249" max="10249" width="7.28515625" style="65" customWidth="1"/>
    <col min="10250" max="10250" width="1.28515625" style="65" customWidth="1"/>
    <col min="10251" max="10252" width="5.7109375" style="65" customWidth="1"/>
    <col min="10253" max="10253" width="5.140625" style="65" customWidth="1"/>
    <col min="10254" max="10254" width="11.42578125" style="65"/>
    <col min="10255" max="10255" width="4.7109375" style="65" customWidth="1"/>
    <col min="10256" max="10256" width="5" style="65" customWidth="1"/>
    <col min="10257" max="10257" width="2.28515625" style="65" customWidth="1"/>
    <col min="10258" max="10258" width="26" style="65" customWidth="1"/>
    <col min="10259" max="10259" width="8" style="65" customWidth="1"/>
    <col min="10260" max="10260" width="1" style="65" customWidth="1"/>
    <col min="10261" max="10261" width="6.7109375" style="65" customWidth="1"/>
    <col min="10262" max="10262" width="1" style="65" customWidth="1"/>
    <col min="10263" max="10263" width="6.7109375" style="65" customWidth="1"/>
    <col min="10264" max="10264" width="1" style="65" customWidth="1"/>
    <col min="10265" max="10265" width="6.7109375" style="65" customWidth="1"/>
    <col min="10266" max="10266" width="1" style="65" customWidth="1"/>
    <col min="10267" max="10267" width="6.7109375" style="65" customWidth="1"/>
    <col min="10268" max="10268" width="1" style="65" customWidth="1"/>
    <col min="10269" max="10269" width="6.7109375" style="65" customWidth="1"/>
    <col min="10270" max="10270" width="1" style="65" customWidth="1"/>
    <col min="10271" max="10272" width="6.7109375" style="65" customWidth="1"/>
    <col min="10273" max="10496" width="11.42578125" style="65"/>
    <col min="10497" max="10499" width="0" style="65" hidden="1" customWidth="1"/>
    <col min="10500" max="10500" width="6.140625" style="65" customWidth="1"/>
    <col min="10501" max="10501" width="1.5703125" style="65" customWidth="1"/>
    <col min="10502" max="10502" width="59.140625" style="65" bestFit="1" customWidth="1"/>
    <col min="10503" max="10504" width="5.42578125" style="65" customWidth="1"/>
    <col min="10505" max="10505" width="7.28515625" style="65" customWidth="1"/>
    <col min="10506" max="10506" width="1.28515625" style="65" customWidth="1"/>
    <col min="10507" max="10508" width="5.7109375" style="65" customWidth="1"/>
    <col min="10509" max="10509" width="5.140625" style="65" customWidth="1"/>
    <col min="10510" max="10510" width="11.42578125" style="65"/>
    <col min="10511" max="10511" width="4.7109375" style="65" customWidth="1"/>
    <col min="10512" max="10512" width="5" style="65" customWidth="1"/>
    <col min="10513" max="10513" width="2.28515625" style="65" customWidth="1"/>
    <col min="10514" max="10514" width="26" style="65" customWidth="1"/>
    <col min="10515" max="10515" width="8" style="65" customWidth="1"/>
    <col min="10516" max="10516" width="1" style="65" customWidth="1"/>
    <col min="10517" max="10517" width="6.7109375" style="65" customWidth="1"/>
    <col min="10518" max="10518" width="1" style="65" customWidth="1"/>
    <col min="10519" max="10519" width="6.7109375" style="65" customWidth="1"/>
    <col min="10520" max="10520" width="1" style="65" customWidth="1"/>
    <col min="10521" max="10521" width="6.7109375" style="65" customWidth="1"/>
    <col min="10522" max="10522" width="1" style="65" customWidth="1"/>
    <col min="10523" max="10523" width="6.7109375" style="65" customWidth="1"/>
    <col min="10524" max="10524" width="1" style="65" customWidth="1"/>
    <col min="10525" max="10525" width="6.7109375" style="65" customWidth="1"/>
    <col min="10526" max="10526" width="1" style="65" customWidth="1"/>
    <col min="10527" max="10528" width="6.7109375" style="65" customWidth="1"/>
    <col min="10529" max="10752" width="11.42578125" style="65"/>
    <col min="10753" max="10755" width="0" style="65" hidden="1" customWidth="1"/>
    <col min="10756" max="10756" width="6.140625" style="65" customWidth="1"/>
    <col min="10757" max="10757" width="1.5703125" style="65" customWidth="1"/>
    <col min="10758" max="10758" width="59.140625" style="65" bestFit="1" customWidth="1"/>
    <col min="10759" max="10760" width="5.42578125" style="65" customWidth="1"/>
    <col min="10761" max="10761" width="7.28515625" style="65" customWidth="1"/>
    <col min="10762" max="10762" width="1.28515625" style="65" customWidth="1"/>
    <col min="10763" max="10764" width="5.7109375" style="65" customWidth="1"/>
    <col min="10765" max="10765" width="5.140625" style="65" customWidth="1"/>
    <col min="10766" max="10766" width="11.42578125" style="65"/>
    <col min="10767" max="10767" width="4.7109375" style="65" customWidth="1"/>
    <col min="10768" max="10768" width="5" style="65" customWidth="1"/>
    <col min="10769" max="10769" width="2.28515625" style="65" customWidth="1"/>
    <col min="10770" max="10770" width="26" style="65" customWidth="1"/>
    <col min="10771" max="10771" width="8" style="65" customWidth="1"/>
    <col min="10772" max="10772" width="1" style="65" customWidth="1"/>
    <col min="10773" max="10773" width="6.7109375" style="65" customWidth="1"/>
    <col min="10774" max="10774" width="1" style="65" customWidth="1"/>
    <col min="10775" max="10775" width="6.7109375" style="65" customWidth="1"/>
    <col min="10776" max="10776" width="1" style="65" customWidth="1"/>
    <col min="10777" max="10777" width="6.7109375" style="65" customWidth="1"/>
    <col min="10778" max="10778" width="1" style="65" customWidth="1"/>
    <col min="10779" max="10779" width="6.7109375" style="65" customWidth="1"/>
    <col min="10780" max="10780" width="1" style="65" customWidth="1"/>
    <col min="10781" max="10781" width="6.7109375" style="65" customWidth="1"/>
    <col min="10782" max="10782" width="1" style="65" customWidth="1"/>
    <col min="10783" max="10784" width="6.7109375" style="65" customWidth="1"/>
    <col min="10785" max="11008" width="11.42578125" style="65"/>
    <col min="11009" max="11011" width="0" style="65" hidden="1" customWidth="1"/>
    <col min="11012" max="11012" width="6.140625" style="65" customWidth="1"/>
    <col min="11013" max="11013" width="1.5703125" style="65" customWidth="1"/>
    <col min="11014" max="11014" width="59.140625" style="65" bestFit="1" customWidth="1"/>
    <col min="11015" max="11016" width="5.42578125" style="65" customWidth="1"/>
    <col min="11017" max="11017" width="7.28515625" style="65" customWidth="1"/>
    <col min="11018" max="11018" width="1.28515625" style="65" customWidth="1"/>
    <col min="11019" max="11020" width="5.7109375" style="65" customWidth="1"/>
    <col min="11021" max="11021" width="5.140625" style="65" customWidth="1"/>
    <col min="11022" max="11022" width="11.42578125" style="65"/>
    <col min="11023" max="11023" width="4.7109375" style="65" customWidth="1"/>
    <col min="11024" max="11024" width="5" style="65" customWidth="1"/>
    <col min="11025" max="11025" width="2.28515625" style="65" customWidth="1"/>
    <col min="11026" max="11026" width="26" style="65" customWidth="1"/>
    <col min="11027" max="11027" width="8" style="65" customWidth="1"/>
    <col min="11028" max="11028" width="1" style="65" customWidth="1"/>
    <col min="11029" max="11029" width="6.7109375" style="65" customWidth="1"/>
    <col min="11030" max="11030" width="1" style="65" customWidth="1"/>
    <col min="11031" max="11031" width="6.7109375" style="65" customWidth="1"/>
    <col min="11032" max="11032" width="1" style="65" customWidth="1"/>
    <col min="11033" max="11033" width="6.7109375" style="65" customWidth="1"/>
    <col min="11034" max="11034" width="1" style="65" customWidth="1"/>
    <col min="11035" max="11035" width="6.7109375" style="65" customWidth="1"/>
    <col min="11036" max="11036" width="1" style="65" customWidth="1"/>
    <col min="11037" max="11037" width="6.7109375" style="65" customWidth="1"/>
    <col min="11038" max="11038" width="1" style="65" customWidth="1"/>
    <col min="11039" max="11040" width="6.7109375" style="65" customWidth="1"/>
    <col min="11041" max="11264" width="11.42578125" style="65"/>
    <col min="11265" max="11267" width="0" style="65" hidden="1" customWidth="1"/>
    <col min="11268" max="11268" width="6.140625" style="65" customWidth="1"/>
    <col min="11269" max="11269" width="1.5703125" style="65" customWidth="1"/>
    <col min="11270" max="11270" width="59.140625" style="65" bestFit="1" customWidth="1"/>
    <col min="11271" max="11272" width="5.42578125" style="65" customWidth="1"/>
    <col min="11273" max="11273" width="7.28515625" style="65" customWidth="1"/>
    <col min="11274" max="11274" width="1.28515625" style="65" customWidth="1"/>
    <col min="11275" max="11276" width="5.7109375" style="65" customWidth="1"/>
    <col min="11277" max="11277" width="5.140625" style="65" customWidth="1"/>
    <col min="11278" max="11278" width="11.42578125" style="65"/>
    <col min="11279" max="11279" width="4.7109375" style="65" customWidth="1"/>
    <col min="11280" max="11280" width="5" style="65" customWidth="1"/>
    <col min="11281" max="11281" width="2.28515625" style="65" customWidth="1"/>
    <col min="11282" max="11282" width="26" style="65" customWidth="1"/>
    <col min="11283" max="11283" width="8" style="65" customWidth="1"/>
    <col min="11284" max="11284" width="1" style="65" customWidth="1"/>
    <col min="11285" max="11285" width="6.7109375" style="65" customWidth="1"/>
    <col min="11286" max="11286" width="1" style="65" customWidth="1"/>
    <col min="11287" max="11287" width="6.7109375" style="65" customWidth="1"/>
    <col min="11288" max="11288" width="1" style="65" customWidth="1"/>
    <col min="11289" max="11289" width="6.7109375" style="65" customWidth="1"/>
    <col min="11290" max="11290" width="1" style="65" customWidth="1"/>
    <col min="11291" max="11291" width="6.7109375" style="65" customWidth="1"/>
    <col min="11292" max="11292" width="1" style="65" customWidth="1"/>
    <col min="11293" max="11293" width="6.7109375" style="65" customWidth="1"/>
    <col min="11294" max="11294" width="1" style="65" customWidth="1"/>
    <col min="11295" max="11296" width="6.7109375" style="65" customWidth="1"/>
    <col min="11297" max="11520" width="11.42578125" style="65"/>
    <col min="11521" max="11523" width="0" style="65" hidden="1" customWidth="1"/>
    <col min="11524" max="11524" width="6.140625" style="65" customWidth="1"/>
    <col min="11525" max="11525" width="1.5703125" style="65" customWidth="1"/>
    <col min="11526" max="11526" width="59.140625" style="65" bestFit="1" customWidth="1"/>
    <col min="11527" max="11528" width="5.42578125" style="65" customWidth="1"/>
    <col min="11529" max="11529" width="7.28515625" style="65" customWidth="1"/>
    <col min="11530" max="11530" width="1.28515625" style="65" customWidth="1"/>
    <col min="11531" max="11532" width="5.7109375" style="65" customWidth="1"/>
    <col min="11533" max="11533" width="5.140625" style="65" customWidth="1"/>
    <col min="11534" max="11534" width="11.42578125" style="65"/>
    <col min="11535" max="11535" width="4.7109375" style="65" customWidth="1"/>
    <col min="11536" max="11536" width="5" style="65" customWidth="1"/>
    <col min="11537" max="11537" width="2.28515625" style="65" customWidth="1"/>
    <col min="11538" max="11538" width="26" style="65" customWidth="1"/>
    <col min="11539" max="11539" width="8" style="65" customWidth="1"/>
    <col min="11540" max="11540" width="1" style="65" customWidth="1"/>
    <col min="11541" max="11541" width="6.7109375" style="65" customWidth="1"/>
    <col min="11542" max="11542" width="1" style="65" customWidth="1"/>
    <col min="11543" max="11543" width="6.7109375" style="65" customWidth="1"/>
    <col min="11544" max="11544" width="1" style="65" customWidth="1"/>
    <col min="11545" max="11545" width="6.7109375" style="65" customWidth="1"/>
    <col min="11546" max="11546" width="1" style="65" customWidth="1"/>
    <col min="11547" max="11547" width="6.7109375" style="65" customWidth="1"/>
    <col min="11548" max="11548" width="1" style="65" customWidth="1"/>
    <col min="11549" max="11549" width="6.7109375" style="65" customWidth="1"/>
    <col min="11550" max="11550" width="1" style="65" customWidth="1"/>
    <col min="11551" max="11552" width="6.7109375" style="65" customWidth="1"/>
    <col min="11553" max="11776" width="11.42578125" style="65"/>
    <col min="11777" max="11779" width="0" style="65" hidden="1" customWidth="1"/>
    <col min="11780" max="11780" width="6.140625" style="65" customWidth="1"/>
    <col min="11781" max="11781" width="1.5703125" style="65" customWidth="1"/>
    <col min="11782" max="11782" width="59.140625" style="65" bestFit="1" customWidth="1"/>
    <col min="11783" max="11784" width="5.42578125" style="65" customWidth="1"/>
    <col min="11785" max="11785" width="7.28515625" style="65" customWidth="1"/>
    <col min="11786" max="11786" width="1.28515625" style="65" customWidth="1"/>
    <col min="11787" max="11788" width="5.7109375" style="65" customWidth="1"/>
    <col min="11789" max="11789" width="5.140625" style="65" customWidth="1"/>
    <col min="11790" max="11790" width="11.42578125" style="65"/>
    <col min="11791" max="11791" width="4.7109375" style="65" customWidth="1"/>
    <col min="11792" max="11792" width="5" style="65" customWidth="1"/>
    <col min="11793" max="11793" width="2.28515625" style="65" customWidth="1"/>
    <col min="11794" max="11794" width="26" style="65" customWidth="1"/>
    <col min="11795" max="11795" width="8" style="65" customWidth="1"/>
    <col min="11796" max="11796" width="1" style="65" customWidth="1"/>
    <col min="11797" max="11797" width="6.7109375" style="65" customWidth="1"/>
    <col min="11798" max="11798" width="1" style="65" customWidth="1"/>
    <col min="11799" max="11799" width="6.7109375" style="65" customWidth="1"/>
    <col min="11800" max="11800" width="1" style="65" customWidth="1"/>
    <col min="11801" max="11801" width="6.7109375" style="65" customWidth="1"/>
    <col min="11802" max="11802" width="1" style="65" customWidth="1"/>
    <col min="11803" max="11803" width="6.7109375" style="65" customWidth="1"/>
    <col min="11804" max="11804" width="1" style="65" customWidth="1"/>
    <col min="11805" max="11805" width="6.7109375" style="65" customWidth="1"/>
    <col min="11806" max="11806" width="1" style="65" customWidth="1"/>
    <col min="11807" max="11808" width="6.7109375" style="65" customWidth="1"/>
    <col min="11809" max="12032" width="11.42578125" style="65"/>
    <col min="12033" max="12035" width="0" style="65" hidden="1" customWidth="1"/>
    <col min="12036" max="12036" width="6.140625" style="65" customWidth="1"/>
    <col min="12037" max="12037" width="1.5703125" style="65" customWidth="1"/>
    <col min="12038" max="12038" width="59.140625" style="65" bestFit="1" customWidth="1"/>
    <col min="12039" max="12040" width="5.42578125" style="65" customWidth="1"/>
    <col min="12041" max="12041" width="7.28515625" style="65" customWidth="1"/>
    <col min="12042" max="12042" width="1.28515625" style="65" customWidth="1"/>
    <col min="12043" max="12044" width="5.7109375" style="65" customWidth="1"/>
    <col min="12045" max="12045" width="5.140625" style="65" customWidth="1"/>
    <col min="12046" max="12046" width="11.42578125" style="65"/>
    <col min="12047" max="12047" width="4.7109375" style="65" customWidth="1"/>
    <col min="12048" max="12048" width="5" style="65" customWidth="1"/>
    <col min="12049" max="12049" width="2.28515625" style="65" customWidth="1"/>
    <col min="12050" max="12050" width="26" style="65" customWidth="1"/>
    <col min="12051" max="12051" width="8" style="65" customWidth="1"/>
    <col min="12052" max="12052" width="1" style="65" customWidth="1"/>
    <col min="12053" max="12053" width="6.7109375" style="65" customWidth="1"/>
    <col min="12054" max="12054" width="1" style="65" customWidth="1"/>
    <col min="12055" max="12055" width="6.7109375" style="65" customWidth="1"/>
    <col min="12056" max="12056" width="1" style="65" customWidth="1"/>
    <col min="12057" max="12057" width="6.7109375" style="65" customWidth="1"/>
    <col min="12058" max="12058" width="1" style="65" customWidth="1"/>
    <col min="12059" max="12059" width="6.7109375" style="65" customWidth="1"/>
    <col min="12060" max="12060" width="1" style="65" customWidth="1"/>
    <col min="12061" max="12061" width="6.7109375" style="65" customWidth="1"/>
    <col min="12062" max="12062" width="1" style="65" customWidth="1"/>
    <col min="12063" max="12064" width="6.7109375" style="65" customWidth="1"/>
    <col min="12065" max="12288" width="11.42578125" style="65"/>
    <col min="12289" max="12291" width="0" style="65" hidden="1" customWidth="1"/>
    <col min="12292" max="12292" width="6.140625" style="65" customWidth="1"/>
    <col min="12293" max="12293" width="1.5703125" style="65" customWidth="1"/>
    <col min="12294" max="12294" width="59.140625" style="65" bestFit="1" customWidth="1"/>
    <col min="12295" max="12296" width="5.42578125" style="65" customWidth="1"/>
    <col min="12297" max="12297" width="7.28515625" style="65" customWidth="1"/>
    <col min="12298" max="12298" width="1.28515625" style="65" customWidth="1"/>
    <col min="12299" max="12300" width="5.7109375" style="65" customWidth="1"/>
    <col min="12301" max="12301" width="5.140625" style="65" customWidth="1"/>
    <col min="12302" max="12302" width="11.42578125" style="65"/>
    <col min="12303" max="12303" width="4.7109375" style="65" customWidth="1"/>
    <col min="12304" max="12304" width="5" style="65" customWidth="1"/>
    <col min="12305" max="12305" width="2.28515625" style="65" customWidth="1"/>
    <col min="12306" max="12306" width="26" style="65" customWidth="1"/>
    <col min="12307" max="12307" width="8" style="65" customWidth="1"/>
    <col min="12308" max="12308" width="1" style="65" customWidth="1"/>
    <col min="12309" max="12309" width="6.7109375" style="65" customWidth="1"/>
    <col min="12310" max="12310" width="1" style="65" customWidth="1"/>
    <col min="12311" max="12311" width="6.7109375" style="65" customWidth="1"/>
    <col min="12312" max="12312" width="1" style="65" customWidth="1"/>
    <col min="12313" max="12313" width="6.7109375" style="65" customWidth="1"/>
    <col min="12314" max="12314" width="1" style="65" customWidth="1"/>
    <col min="12315" max="12315" width="6.7109375" style="65" customWidth="1"/>
    <col min="12316" max="12316" width="1" style="65" customWidth="1"/>
    <col min="12317" max="12317" width="6.7109375" style="65" customWidth="1"/>
    <col min="12318" max="12318" width="1" style="65" customWidth="1"/>
    <col min="12319" max="12320" width="6.7109375" style="65" customWidth="1"/>
    <col min="12321" max="12544" width="11.42578125" style="65"/>
    <col min="12545" max="12547" width="0" style="65" hidden="1" customWidth="1"/>
    <col min="12548" max="12548" width="6.140625" style="65" customWidth="1"/>
    <col min="12549" max="12549" width="1.5703125" style="65" customWidth="1"/>
    <col min="12550" max="12550" width="59.140625" style="65" bestFit="1" customWidth="1"/>
    <col min="12551" max="12552" width="5.42578125" style="65" customWidth="1"/>
    <col min="12553" max="12553" width="7.28515625" style="65" customWidth="1"/>
    <col min="12554" max="12554" width="1.28515625" style="65" customWidth="1"/>
    <col min="12555" max="12556" width="5.7109375" style="65" customWidth="1"/>
    <col min="12557" max="12557" width="5.140625" style="65" customWidth="1"/>
    <col min="12558" max="12558" width="11.42578125" style="65"/>
    <col min="12559" max="12559" width="4.7109375" style="65" customWidth="1"/>
    <col min="12560" max="12560" width="5" style="65" customWidth="1"/>
    <col min="12561" max="12561" width="2.28515625" style="65" customWidth="1"/>
    <col min="12562" max="12562" width="26" style="65" customWidth="1"/>
    <col min="12563" max="12563" width="8" style="65" customWidth="1"/>
    <col min="12564" max="12564" width="1" style="65" customWidth="1"/>
    <col min="12565" max="12565" width="6.7109375" style="65" customWidth="1"/>
    <col min="12566" max="12566" width="1" style="65" customWidth="1"/>
    <col min="12567" max="12567" width="6.7109375" style="65" customWidth="1"/>
    <col min="12568" max="12568" width="1" style="65" customWidth="1"/>
    <col min="12569" max="12569" width="6.7109375" style="65" customWidth="1"/>
    <col min="12570" max="12570" width="1" style="65" customWidth="1"/>
    <col min="12571" max="12571" width="6.7109375" style="65" customWidth="1"/>
    <col min="12572" max="12572" width="1" style="65" customWidth="1"/>
    <col min="12573" max="12573" width="6.7109375" style="65" customWidth="1"/>
    <col min="12574" max="12574" width="1" style="65" customWidth="1"/>
    <col min="12575" max="12576" width="6.7109375" style="65" customWidth="1"/>
    <col min="12577" max="12800" width="11.42578125" style="65"/>
    <col min="12801" max="12803" width="0" style="65" hidden="1" customWidth="1"/>
    <col min="12804" max="12804" width="6.140625" style="65" customWidth="1"/>
    <col min="12805" max="12805" width="1.5703125" style="65" customWidth="1"/>
    <col min="12806" max="12806" width="59.140625" style="65" bestFit="1" customWidth="1"/>
    <col min="12807" max="12808" width="5.42578125" style="65" customWidth="1"/>
    <col min="12809" max="12809" width="7.28515625" style="65" customWidth="1"/>
    <col min="12810" max="12810" width="1.28515625" style="65" customWidth="1"/>
    <col min="12811" max="12812" width="5.7109375" style="65" customWidth="1"/>
    <col min="12813" max="12813" width="5.140625" style="65" customWidth="1"/>
    <col min="12814" max="12814" width="11.42578125" style="65"/>
    <col min="12815" max="12815" width="4.7109375" style="65" customWidth="1"/>
    <col min="12816" max="12816" width="5" style="65" customWidth="1"/>
    <col min="12817" max="12817" width="2.28515625" style="65" customWidth="1"/>
    <col min="12818" max="12818" width="26" style="65" customWidth="1"/>
    <col min="12819" max="12819" width="8" style="65" customWidth="1"/>
    <col min="12820" max="12820" width="1" style="65" customWidth="1"/>
    <col min="12821" max="12821" width="6.7109375" style="65" customWidth="1"/>
    <col min="12822" max="12822" width="1" style="65" customWidth="1"/>
    <col min="12823" max="12823" width="6.7109375" style="65" customWidth="1"/>
    <col min="12824" max="12824" width="1" style="65" customWidth="1"/>
    <col min="12825" max="12825" width="6.7109375" style="65" customWidth="1"/>
    <col min="12826" max="12826" width="1" style="65" customWidth="1"/>
    <col min="12827" max="12827" width="6.7109375" style="65" customWidth="1"/>
    <col min="12828" max="12828" width="1" style="65" customWidth="1"/>
    <col min="12829" max="12829" width="6.7109375" style="65" customWidth="1"/>
    <col min="12830" max="12830" width="1" style="65" customWidth="1"/>
    <col min="12831" max="12832" width="6.7109375" style="65" customWidth="1"/>
    <col min="12833" max="13056" width="11.42578125" style="65"/>
    <col min="13057" max="13059" width="0" style="65" hidden="1" customWidth="1"/>
    <col min="13060" max="13060" width="6.140625" style="65" customWidth="1"/>
    <col min="13061" max="13061" width="1.5703125" style="65" customWidth="1"/>
    <col min="13062" max="13062" width="59.140625" style="65" bestFit="1" customWidth="1"/>
    <col min="13063" max="13064" width="5.42578125" style="65" customWidth="1"/>
    <col min="13065" max="13065" width="7.28515625" style="65" customWidth="1"/>
    <col min="13066" max="13066" width="1.28515625" style="65" customWidth="1"/>
    <col min="13067" max="13068" width="5.7109375" style="65" customWidth="1"/>
    <col min="13069" max="13069" width="5.140625" style="65" customWidth="1"/>
    <col min="13070" max="13070" width="11.42578125" style="65"/>
    <col min="13071" max="13071" width="4.7109375" style="65" customWidth="1"/>
    <col min="13072" max="13072" width="5" style="65" customWidth="1"/>
    <col min="13073" max="13073" width="2.28515625" style="65" customWidth="1"/>
    <col min="13074" max="13074" width="26" style="65" customWidth="1"/>
    <col min="13075" max="13075" width="8" style="65" customWidth="1"/>
    <col min="13076" max="13076" width="1" style="65" customWidth="1"/>
    <col min="13077" max="13077" width="6.7109375" style="65" customWidth="1"/>
    <col min="13078" max="13078" width="1" style="65" customWidth="1"/>
    <col min="13079" max="13079" width="6.7109375" style="65" customWidth="1"/>
    <col min="13080" max="13080" width="1" style="65" customWidth="1"/>
    <col min="13081" max="13081" width="6.7109375" style="65" customWidth="1"/>
    <col min="13082" max="13082" width="1" style="65" customWidth="1"/>
    <col min="13083" max="13083" width="6.7109375" style="65" customWidth="1"/>
    <col min="13084" max="13084" width="1" style="65" customWidth="1"/>
    <col min="13085" max="13085" width="6.7109375" style="65" customWidth="1"/>
    <col min="13086" max="13086" width="1" style="65" customWidth="1"/>
    <col min="13087" max="13088" width="6.7109375" style="65" customWidth="1"/>
    <col min="13089" max="13312" width="11.42578125" style="65"/>
    <col min="13313" max="13315" width="0" style="65" hidden="1" customWidth="1"/>
    <col min="13316" max="13316" width="6.140625" style="65" customWidth="1"/>
    <col min="13317" max="13317" width="1.5703125" style="65" customWidth="1"/>
    <col min="13318" max="13318" width="59.140625" style="65" bestFit="1" customWidth="1"/>
    <col min="13319" max="13320" width="5.42578125" style="65" customWidth="1"/>
    <col min="13321" max="13321" width="7.28515625" style="65" customWidth="1"/>
    <col min="13322" max="13322" width="1.28515625" style="65" customWidth="1"/>
    <col min="13323" max="13324" width="5.7109375" style="65" customWidth="1"/>
    <col min="13325" max="13325" width="5.140625" style="65" customWidth="1"/>
    <col min="13326" max="13326" width="11.42578125" style="65"/>
    <col min="13327" max="13327" width="4.7109375" style="65" customWidth="1"/>
    <col min="13328" max="13328" width="5" style="65" customWidth="1"/>
    <col min="13329" max="13329" width="2.28515625" style="65" customWidth="1"/>
    <col min="13330" max="13330" width="26" style="65" customWidth="1"/>
    <col min="13331" max="13331" width="8" style="65" customWidth="1"/>
    <col min="13332" max="13332" width="1" style="65" customWidth="1"/>
    <col min="13333" max="13333" width="6.7109375" style="65" customWidth="1"/>
    <col min="13334" max="13334" width="1" style="65" customWidth="1"/>
    <col min="13335" max="13335" width="6.7109375" style="65" customWidth="1"/>
    <col min="13336" max="13336" width="1" style="65" customWidth="1"/>
    <col min="13337" max="13337" width="6.7109375" style="65" customWidth="1"/>
    <col min="13338" max="13338" width="1" style="65" customWidth="1"/>
    <col min="13339" max="13339" width="6.7109375" style="65" customWidth="1"/>
    <col min="13340" max="13340" width="1" style="65" customWidth="1"/>
    <col min="13341" max="13341" width="6.7109375" style="65" customWidth="1"/>
    <col min="13342" max="13342" width="1" style="65" customWidth="1"/>
    <col min="13343" max="13344" width="6.7109375" style="65" customWidth="1"/>
    <col min="13345" max="13568" width="11.42578125" style="65"/>
    <col min="13569" max="13571" width="0" style="65" hidden="1" customWidth="1"/>
    <col min="13572" max="13572" width="6.140625" style="65" customWidth="1"/>
    <col min="13573" max="13573" width="1.5703125" style="65" customWidth="1"/>
    <col min="13574" max="13574" width="59.140625" style="65" bestFit="1" customWidth="1"/>
    <col min="13575" max="13576" width="5.42578125" style="65" customWidth="1"/>
    <col min="13577" max="13577" width="7.28515625" style="65" customWidth="1"/>
    <col min="13578" max="13578" width="1.28515625" style="65" customWidth="1"/>
    <col min="13579" max="13580" width="5.7109375" style="65" customWidth="1"/>
    <col min="13581" max="13581" width="5.140625" style="65" customWidth="1"/>
    <col min="13582" max="13582" width="11.42578125" style="65"/>
    <col min="13583" max="13583" width="4.7109375" style="65" customWidth="1"/>
    <col min="13584" max="13584" width="5" style="65" customWidth="1"/>
    <col min="13585" max="13585" width="2.28515625" style="65" customWidth="1"/>
    <col min="13586" max="13586" width="26" style="65" customWidth="1"/>
    <col min="13587" max="13587" width="8" style="65" customWidth="1"/>
    <col min="13588" max="13588" width="1" style="65" customWidth="1"/>
    <col min="13589" max="13589" width="6.7109375" style="65" customWidth="1"/>
    <col min="13590" max="13590" width="1" style="65" customWidth="1"/>
    <col min="13591" max="13591" width="6.7109375" style="65" customWidth="1"/>
    <col min="13592" max="13592" width="1" style="65" customWidth="1"/>
    <col min="13593" max="13593" width="6.7109375" style="65" customWidth="1"/>
    <col min="13594" max="13594" width="1" style="65" customWidth="1"/>
    <col min="13595" max="13595" width="6.7109375" style="65" customWidth="1"/>
    <col min="13596" max="13596" width="1" style="65" customWidth="1"/>
    <col min="13597" max="13597" width="6.7109375" style="65" customWidth="1"/>
    <col min="13598" max="13598" width="1" style="65" customWidth="1"/>
    <col min="13599" max="13600" width="6.7109375" style="65" customWidth="1"/>
    <col min="13601" max="13824" width="11.42578125" style="65"/>
    <col min="13825" max="13827" width="0" style="65" hidden="1" customWidth="1"/>
    <col min="13828" max="13828" width="6.140625" style="65" customWidth="1"/>
    <col min="13829" max="13829" width="1.5703125" style="65" customWidth="1"/>
    <col min="13830" max="13830" width="59.140625" style="65" bestFit="1" customWidth="1"/>
    <col min="13831" max="13832" width="5.42578125" style="65" customWidth="1"/>
    <col min="13833" max="13833" width="7.28515625" style="65" customWidth="1"/>
    <col min="13834" max="13834" width="1.28515625" style="65" customWidth="1"/>
    <col min="13835" max="13836" width="5.7109375" style="65" customWidth="1"/>
    <col min="13837" max="13837" width="5.140625" style="65" customWidth="1"/>
    <col min="13838" max="13838" width="11.42578125" style="65"/>
    <col min="13839" max="13839" width="4.7109375" style="65" customWidth="1"/>
    <col min="13840" max="13840" width="5" style="65" customWidth="1"/>
    <col min="13841" max="13841" width="2.28515625" style="65" customWidth="1"/>
    <col min="13842" max="13842" width="26" style="65" customWidth="1"/>
    <col min="13843" max="13843" width="8" style="65" customWidth="1"/>
    <col min="13844" max="13844" width="1" style="65" customWidth="1"/>
    <col min="13845" max="13845" width="6.7109375" style="65" customWidth="1"/>
    <col min="13846" max="13846" width="1" style="65" customWidth="1"/>
    <col min="13847" max="13847" width="6.7109375" style="65" customWidth="1"/>
    <col min="13848" max="13848" width="1" style="65" customWidth="1"/>
    <col min="13849" max="13849" width="6.7109375" style="65" customWidth="1"/>
    <col min="13850" max="13850" width="1" style="65" customWidth="1"/>
    <col min="13851" max="13851" width="6.7109375" style="65" customWidth="1"/>
    <col min="13852" max="13852" width="1" style="65" customWidth="1"/>
    <col min="13853" max="13853" width="6.7109375" style="65" customWidth="1"/>
    <col min="13854" max="13854" width="1" style="65" customWidth="1"/>
    <col min="13855" max="13856" width="6.7109375" style="65" customWidth="1"/>
    <col min="13857" max="14080" width="11.42578125" style="65"/>
    <col min="14081" max="14083" width="0" style="65" hidden="1" customWidth="1"/>
    <col min="14084" max="14084" width="6.140625" style="65" customWidth="1"/>
    <col min="14085" max="14085" width="1.5703125" style="65" customWidth="1"/>
    <col min="14086" max="14086" width="59.140625" style="65" bestFit="1" customWidth="1"/>
    <col min="14087" max="14088" width="5.42578125" style="65" customWidth="1"/>
    <col min="14089" max="14089" width="7.28515625" style="65" customWidth="1"/>
    <col min="14090" max="14090" width="1.28515625" style="65" customWidth="1"/>
    <col min="14091" max="14092" width="5.7109375" style="65" customWidth="1"/>
    <col min="14093" max="14093" width="5.140625" style="65" customWidth="1"/>
    <col min="14094" max="14094" width="11.42578125" style="65"/>
    <col min="14095" max="14095" width="4.7109375" style="65" customWidth="1"/>
    <col min="14096" max="14096" width="5" style="65" customWidth="1"/>
    <col min="14097" max="14097" width="2.28515625" style="65" customWidth="1"/>
    <col min="14098" max="14098" width="26" style="65" customWidth="1"/>
    <col min="14099" max="14099" width="8" style="65" customWidth="1"/>
    <col min="14100" max="14100" width="1" style="65" customWidth="1"/>
    <col min="14101" max="14101" width="6.7109375" style="65" customWidth="1"/>
    <col min="14102" max="14102" width="1" style="65" customWidth="1"/>
    <col min="14103" max="14103" width="6.7109375" style="65" customWidth="1"/>
    <col min="14104" max="14104" width="1" style="65" customWidth="1"/>
    <col min="14105" max="14105" width="6.7109375" style="65" customWidth="1"/>
    <col min="14106" max="14106" width="1" style="65" customWidth="1"/>
    <col min="14107" max="14107" width="6.7109375" style="65" customWidth="1"/>
    <col min="14108" max="14108" width="1" style="65" customWidth="1"/>
    <col min="14109" max="14109" width="6.7109375" style="65" customWidth="1"/>
    <col min="14110" max="14110" width="1" style="65" customWidth="1"/>
    <col min="14111" max="14112" width="6.7109375" style="65" customWidth="1"/>
    <col min="14113" max="14336" width="11.42578125" style="65"/>
    <col min="14337" max="14339" width="0" style="65" hidden="1" customWidth="1"/>
    <col min="14340" max="14340" width="6.140625" style="65" customWidth="1"/>
    <col min="14341" max="14341" width="1.5703125" style="65" customWidth="1"/>
    <col min="14342" max="14342" width="59.140625" style="65" bestFit="1" customWidth="1"/>
    <col min="14343" max="14344" width="5.42578125" style="65" customWidth="1"/>
    <col min="14345" max="14345" width="7.28515625" style="65" customWidth="1"/>
    <col min="14346" max="14346" width="1.28515625" style="65" customWidth="1"/>
    <col min="14347" max="14348" width="5.7109375" style="65" customWidth="1"/>
    <col min="14349" max="14349" width="5.140625" style="65" customWidth="1"/>
    <col min="14350" max="14350" width="11.42578125" style="65"/>
    <col min="14351" max="14351" width="4.7109375" style="65" customWidth="1"/>
    <col min="14352" max="14352" width="5" style="65" customWidth="1"/>
    <col min="14353" max="14353" width="2.28515625" style="65" customWidth="1"/>
    <col min="14354" max="14354" width="26" style="65" customWidth="1"/>
    <col min="14355" max="14355" width="8" style="65" customWidth="1"/>
    <col min="14356" max="14356" width="1" style="65" customWidth="1"/>
    <col min="14357" max="14357" width="6.7109375" style="65" customWidth="1"/>
    <col min="14358" max="14358" width="1" style="65" customWidth="1"/>
    <col min="14359" max="14359" width="6.7109375" style="65" customWidth="1"/>
    <col min="14360" max="14360" width="1" style="65" customWidth="1"/>
    <col min="14361" max="14361" width="6.7109375" style="65" customWidth="1"/>
    <col min="14362" max="14362" width="1" style="65" customWidth="1"/>
    <col min="14363" max="14363" width="6.7109375" style="65" customWidth="1"/>
    <col min="14364" max="14364" width="1" style="65" customWidth="1"/>
    <col min="14365" max="14365" width="6.7109375" style="65" customWidth="1"/>
    <col min="14366" max="14366" width="1" style="65" customWidth="1"/>
    <col min="14367" max="14368" width="6.7109375" style="65" customWidth="1"/>
    <col min="14369" max="14592" width="11.42578125" style="65"/>
    <col min="14593" max="14595" width="0" style="65" hidden="1" customWidth="1"/>
    <col min="14596" max="14596" width="6.140625" style="65" customWidth="1"/>
    <col min="14597" max="14597" width="1.5703125" style="65" customWidth="1"/>
    <col min="14598" max="14598" width="59.140625" style="65" bestFit="1" customWidth="1"/>
    <col min="14599" max="14600" width="5.42578125" style="65" customWidth="1"/>
    <col min="14601" max="14601" width="7.28515625" style="65" customWidth="1"/>
    <col min="14602" max="14602" width="1.28515625" style="65" customWidth="1"/>
    <col min="14603" max="14604" width="5.7109375" style="65" customWidth="1"/>
    <col min="14605" max="14605" width="5.140625" style="65" customWidth="1"/>
    <col min="14606" max="14606" width="11.42578125" style="65"/>
    <col min="14607" max="14607" width="4.7109375" style="65" customWidth="1"/>
    <col min="14608" max="14608" width="5" style="65" customWidth="1"/>
    <col min="14609" max="14609" width="2.28515625" style="65" customWidth="1"/>
    <col min="14610" max="14610" width="26" style="65" customWidth="1"/>
    <col min="14611" max="14611" width="8" style="65" customWidth="1"/>
    <col min="14612" max="14612" width="1" style="65" customWidth="1"/>
    <col min="14613" max="14613" width="6.7109375" style="65" customWidth="1"/>
    <col min="14614" max="14614" width="1" style="65" customWidth="1"/>
    <col min="14615" max="14615" width="6.7109375" style="65" customWidth="1"/>
    <col min="14616" max="14616" width="1" style="65" customWidth="1"/>
    <col min="14617" max="14617" width="6.7109375" style="65" customWidth="1"/>
    <col min="14618" max="14618" width="1" style="65" customWidth="1"/>
    <col min="14619" max="14619" width="6.7109375" style="65" customWidth="1"/>
    <col min="14620" max="14620" width="1" style="65" customWidth="1"/>
    <col min="14621" max="14621" width="6.7109375" style="65" customWidth="1"/>
    <col min="14622" max="14622" width="1" style="65" customWidth="1"/>
    <col min="14623" max="14624" width="6.7109375" style="65" customWidth="1"/>
    <col min="14625" max="14848" width="11.42578125" style="65"/>
    <col min="14849" max="14851" width="0" style="65" hidden="1" customWidth="1"/>
    <col min="14852" max="14852" width="6.140625" style="65" customWidth="1"/>
    <col min="14853" max="14853" width="1.5703125" style="65" customWidth="1"/>
    <col min="14854" max="14854" width="59.140625" style="65" bestFit="1" customWidth="1"/>
    <col min="14855" max="14856" width="5.42578125" style="65" customWidth="1"/>
    <col min="14857" max="14857" width="7.28515625" style="65" customWidth="1"/>
    <col min="14858" max="14858" width="1.28515625" style="65" customWidth="1"/>
    <col min="14859" max="14860" width="5.7109375" style="65" customWidth="1"/>
    <col min="14861" max="14861" width="5.140625" style="65" customWidth="1"/>
    <col min="14862" max="14862" width="11.42578125" style="65"/>
    <col min="14863" max="14863" width="4.7109375" style="65" customWidth="1"/>
    <col min="14864" max="14864" width="5" style="65" customWidth="1"/>
    <col min="14865" max="14865" width="2.28515625" style="65" customWidth="1"/>
    <col min="14866" max="14866" width="26" style="65" customWidth="1"/>
    <col min="14867" max="14867" width="8" style="65" customWidth="1"/>
    <col min="14868" max="14868" width="1" style="65" customWidth="1"/>
    <col min="14869" max="14869" width="6.7109375" style="65" customWidth="1"/>
    <col min="14870" max="14870" width="1" style="65" customWidth="1"/>
    <col min="14871" max="14871" width="6.7109375" style="65" customWidth="1"/>
    <col min="14872" max="14872" width="1" style="65" customWidth="1"/>
    <col min="14873" max="14873" width="6.7109375" style="65" customWidth="1"/>
    <col min="14874" max="14874" width="1" style="65" customWidth="1"/>
    <col min="14875" max="14875" width="6.7109375" style="65" customWidth="1"/>
    <col min="14876" max="14876" width="1" style="65" customWidth="1"/>
    <col min="14877" max="14877" width="6.7109375" style="65" customWidth="1"/>
    <col min="14878" max="14878" width="1" style="65" customWidth="1"/>
    <col min="14879" max="14880" width="6.7109375" style="65" customWidth="1"/>
    <col min="14881" max="15104" width="11.42578125" style="65"/>
    <col min="15105" max="15107" width="0" style="65" hidden="1" customWidth="1"/>
    <col min="15108" max="15108" width="6.140625" style="65" customWidth="1"/>
    <col min="15109" max="15109" width="1.5703125" style="65" customWidth="1"/>
    <col min="15110" max="15110" width="59.140625" style="65" bestFit="1" customWidth="1"/>
    <col min="15111" max="15112" width="5.42578125" style="65" customWidth="1"/>
    <col min="15113" max="15113" width="7.28515625" style="65" customWidth="1"/>
    <col min="15114" max="15114" width="1.28515625" style="65" customWidth="1"/>
    <col min="15115" max="15116" width="5.7109375" style="65" customWidth="1"/>
    <col min="15117" max="15117" width="5.140625" style="65" customWidth="1"/>
    <col min="15118" max="15118" width="11.42578125" style="65"/>
    <col min="15119" max="15119" width="4.7109375" style="65" customWidth="1"/>
    <col min="15120" max="15120" width="5" style="65" customWidth="1"/>
    <col min="15121" max="15121" width="2.28515625" style="65" customWidth="1"/>
    <col min="15122" max="15122" width="26" style="65" customWidth="1"/>
    <col min="15123" max="15123" width="8" style="65" customWidth="1"/>
    <col min="15124" max="15124" width="1" style="65" customWidth="1"/>
    <col min="15125" max="15125" width="6.7109375" style="65" customWidth="1"/>
    <col min="15126" max="15126" width="1" style="65" customWidth="1"/>
    <col min="15127" max="15127" width="6.7109375" style="65" customWidth="1"/>
    <col min="15128" max="15128" width="1" style="65" customWidth="1"/>
    <col min="15129" max="15129" width="6.7109375" style="65" customWidth="1"/>
    <col min="15130" max="15130" width="1" style="65" customWidth="1"/>
    <col min="15131" max="15131" width="6.7109375" style="65" customWidth="1"/>
    <col min="15132" max="15132" width="1" style="65" customWidth="1"/>
    <col min="15133" max="15133" width="6.7109375" style="65" customWidth="1"/>
    <col min="15134" max="15134" width="1" style="65" customWidth="1"/>
    <col min="15135" max="15136" width="6.7109375" style="65" customWidth="1"/>
    <col min="15137" max="15360" width="11.42578125" style="65"/>
    <col min="15361" max="15363" width="0" style="65" hidden="1" customWidth="1"/>
    <col min="15364" max="15364" width="6.140625" style="65" customWidth="1"/>
    <col min="15365" max="15365" width="1.5703125" style="65" customWidth="1"/>
    <col min="15366" max="15366" width="59.140625" style="65" bestFit="1" customWidth="1"/>
    <col min="15367" max="15368" width="5.42578125" style="65" customWidth="1"/>
    <col min="15369" max="15369" width="7.28515625" style="65" customWidth="1"/>
    <col min="15370" max="15370" width="1.28515625" style="65" customWidth="1"/>
    <col min="15371" max="15372" width="5.7109375" style="65" customWidth="1"/>
    <col min="15373" max="15373" width="5.140625" style="65" customWidth="1"/>
    <col min="15374" max="15374" width="11.42578125" style="65"/>
    <col min="15375" max="15375" width="4.7109375" style="65" customWidth="1"/>
    <col min="15376" max="15376" width="5" style="65" customWidth="1"/>
    <col min="15377" max="15377" width="2.28515625" style="65" customWidth="1"/>
    <col min="15378" max="15378" width="26" style="65" customWidth="1"/>
    <col min="15379" max="15379" width="8" style="65" customWidth="1"/>
    <col min="15380" max="15380" width="1" style="65" customWidth="1"/>
    <col min="15381" max="15381" width="6.7109375" style="65" customWidth="1"/>
    <col min="15382" max="15382" width="1" style="65" customWidth="1"/>
    <col min="15383" max="15383" width="6.7109375" style="65" customWidth="1"/>
    <col min="15384" max="15384" width="1" style="65" customWidth="1"/>
    <col min="15385" max="15385" width="6.7109375" style="65" customWidth="1"/>
    <col min="15386" max="15386" width="1" style="65" customWidth="1"/>
    <col min="15387" max="15387" width="6.7109375" style="65" customWidth="1"/>
    <col min="15388" max="15388" width="1" style="65" customWidth="1"/>
    <col min="15389" max="15389" width="6.7109375" style="65" customWidth="1"/>
    <col min="15390" max="15390" width="1" style="65" customWidth="1"/>
    <col min="15391" max="15392" width="6.7109375" style="65" customWidth="1"/>
    <col min="15393" max="15616" width="11.42578125" style="65"/>
    <col min="15617" max="15619" width="0" style="65" hidden="1" customWidth="1"/>
    <col min="15620" max="15620" width="6.140625" style="65" customWidth="1"/>
    <col min="15621" max="15621" width="1.5703125" style="65" customWidth="1"/>
    <col min="15622" max="15622" width="59.140625" style="65" bestFit="1" customWidth="1"/>
    <col min="15623" max="15624" width="5.42578125" style="65" customWidth="1"/>
    <col min="15625" max="15625" width="7.28515625" style="65" customWidth="1"/>
    <col min="15626" max="15626" width="1.28515625" style="65" customWidth="1"/>
    <col min="15627" max="15628" width="5.7109375" style="65" customWidth="1"/>
    <col min="15629" max="15629" width="5.140625" style="65" customWidth="1"/>
    <col min="15630" max="15630" width="11.42578125" style="65"/>
    <col min="15631" max="15631" width="4.7109375" style="65" customWidth="1"/>
    <col min="15632" max="15632" width="5" style="65" customWidth="1"/>
    <col min="15633" max="15633" width="2.28515625" style="65" customWidth="1"/>
    <col min="15634" max="15634" width="26" style="65" customWidth="1"/>
    <col min="15635" max="15635" width="8" style="65" customWidth="1"/>
    <col min="15636" max="15636" width="1" style="65" customWidth="1"/>
    <col min="15637" max="15637" width="6.7109375" style="65" customWidth="1"/>
    <col min="15638" max="15638" width="1" style="65" customWidth="1"/>
    <col min="15639" max="15639" width="6.7109375" style="65" customWidth="1"/>
    <col min="15640" max="15640" width="1" style="65" customWidth="1"/>
    <col min="15641" max="15641" width="6.7109375" style="65" customWidth="1"/>
    <col min="15642" max="15642" width="1" style="65" customWidth="1"/>
    <col min="15643" max="15643" width="6.7109375" style="65" customWidth="1"/>
    <col min="15644" max="15644" width="1" style="65" customWidth="1"/>
    <col min="15645" max="15645" width="6.7109375" style="65" customWidth="1"/>
    <col min="15646" max="15646" width="1" style="65" customWidth="1"/>
    <col min="15647" max="15648" width="6.7109375" style="65" customWidth="1"/>
    <col min="15649" max="15872" width="11.42578125" style="65"/>
    <col min="15873" max="15875" width="0" style="65" hidden="1" customWidth="1"/>
    <col min="15876" max="15876" width="6.140625" style="65" customWidth="1"/>
    <col min="15877" max="15877" width="1.5703125" style="65" customWidth="1"/>
    <col min="15878" max="15878" width="59.140625" style="65" bestFit="1" customWidth="1"/>
    <col min="15879" max="15880" width="5.42578125" style="65" customWidth="1"/>
    <col min="15881" max="15881" width="7.28515625" style="65" customWidth="1"/>
    <col min="15882" max="15882" width="1.28515625" style="65" customWidth="1"/>
    <col min="15883" max="15884" width="5.7109375" style="65" customWidth="1"/>
    <col min="15885" max="15885" width="5.140625" style="65" customWidth="1"/>
    <col min="15886" max="15886" width="11.42578125" style="65"/>
    <col min="15887" max="15887" width="4.7109375" style="65" customWidth="1"/>
    <col min="15888" max="15888" width="5" style="65" customWidth="1"/>
    <col min="15889" max="15889" width="2.28515625" style="65" customWidth="1"/>
    <col min="15890" max="15890" width="26" style="65" customWidth="1"/>
    <col min="15891" max="15891" width="8" style="65" customWidth="1"/>
    <col min="15892" max="15892" width="1" style="65" customWidth="1"/>
    <col min="15893" max="15893" width="6.7109375" style="65" customWidth="1"/>
    <col min="15894" max="15894" width="1" style="65" customWidth="1"/>
    <col min="15895" max="15895" width="6.7109375" style="65" customWidth="1"/>
    <col min="15896" max="15896" width="1" style="65" customWidth="1"/>
    <col min="15897" max="15897" width="6.7109375" style="65" customWidth="1"/>
    <col min="15898" max="15898" width="1" style="65" customWidth="1"/>
    <col min="15899" max="15899" width="6.7109375" style="65" customWidth="1"/>
    <col min="15900" max="15900" width="1" style="65" customWidth="1"/>
    <col min="15901" max="15901" width="6.7109375" style="65" customWidth="1"/>
    <col min="15902" max="15902" width="1" style="65" customWidth="1"/>
    <col min="15903" max="15904" width="6.7109375" style="65" customWidth="1"/>
    <col min="15905" max="16128" width="11.42578125" style="65"/>
    <col min="16129" max="16131" width="0" style="65" hidden="1" customWidth="1"/>
    <col min="16132" max="16132" width="6.140625" style="65" customWidth="1"/>
    <col min="16133" max="16133" width="1.5703125" style="65" customWidth="1"/>
    <col min="16134" max="16134" width="59.140625" style="65" bestFit="1" customWidth="1"/>
    <col min="16135" max="16136" width="5.42578125" style="65" customWidth="1"/>
    <col min="16137" max="16137" width="7.28515625" style="65" customWidth="1"/>
    <col min="16138" max="16138" width="1.28515625" style="65" customWidth="1"/>
    <col min="16139" max="16140" width="5.7109375" style="65" customWidth="1"/>
    <col min="16141" max="16141" width="5.140625" style="65" customWidth="1"/>
    <col min="16142" max="16142" width="11.42578125" style="65"/>
    <col min="16143" max="16143" width="4.7109375" style="65" customWidth="1"/>
    <col min="16144" max="16144" width="5" style="65" customWidth="1"/>
    <col min="16145" max="16145" width="2.28515625" style="65" customWidth="1"/>
    <col min="16146" max="16146" width="26" style="65" customWidth="1"/>
    <col min="16147" max="16147" width="8" style="65" customWidth="1"/>
    <col min="16148" max="16148" width="1" style="65" customWidth="1"/>
    <col min="16149" max="16149" width="6.7109375" style="65" customWidth="1"/>
    <col min="16150" max="16150" width="1" style="65" customWidth="1"/>
    <col min="16151" max="16151" width="6.7109375" style="65" customWidth="1"/>
    <col min="16152" max="16152" width="1" style="65" customWidth="1"/>
    <col min="16153" max="16153" width="6.7109375" style="65" customWidth="1"/>
    <col min="16154" max="16154" width="1" style="65" customWidth="1"/>
    <col min="16155" max="16155" width="6.7109375" style="65" customWidth="1"/>
    <col min="16156" max="16156" width="1" style="65" customWidth="1"/>
    <col min="16157" max="16157" width="6.7109375" style="65" customWidth="1"/>
    <col min="16158" max="16158" width="1" style="65" customWidth="1"/>
    <col min="16159" max="16160" width="6.7109375" style="65" customWidth="1"/>
    <col min="16161" max="16384" width="11.42578125" style="65"/>
  </cols>
  <sheetData>
    <row r="1" spans="1:36" ht="3.75" customHeight="1">
      <c r="A1" s="69"/>
      <c r="B1" s="69"/>
      <c r="C1" s="1367"/>
      <c r="D1" s="71"/>
      <c r="E1" s="71"/>
      <c r="F1" s="71"/>
      <c r="G1" s="2140"/>
      <c r="H1" s="2140"/>
      <c r="I1" s="2140"/>
      <c r="J1" s="2140"/>
      <c r="K1" s="2140"/>
      <c r="L1" s="2140"/>
      <c r="N1" s="957"/>
      <c r="O1" s="957"/>
      <c r="P1" s="958"/>
      <c r="Q1" s="199"/>
    </row>
    <row r="2" spans="1:36" ht="12.75" customHeight="1">
      <c r="A2" s="69"/>
      <c r="B2" s="69"/>
      <c r="C2" s="1367"/>
      <c r="D2" s="1813" t="s">
        <v>859</v>
      </c>
      <c r="E2" s="1813"/>
      <c r="F2" s="1813"/>
      <c r="G2" s="1813"/>
      <c r="H2" s="1813"/>
      <c r="I2" s="1813"/>
      <c r="J2" s="1813"/>
      <c r="K2" s="1813"/>
      <c r="L2" s="1813"/>
      <c r="M2" s="1813"/>
      <c r="N2" s="957"/>
      <c r="O2" s="957"/>
      <c r="P2" s="957"/>
      <c r="Q2" s="71"/>
      <c r="R2" s="71"/>
      <c r="S2" s="1813"/>
      <c r="T2" s="1813"/>
      <c r="U2" s="1813"/>
      <c r="V2" s="1813"/>
      <c r="W2" s="1813"/>
      <c r="X2" s="1813"/>
      <c r="Y2" s="1813"/>
      <c r="Z2" s="1813"/>
      <c r="AA2" s="1813"/>
      <c r="AB2" s="1813"/>
      <c r="AC2" s="1813"/>
      <c r="AD2" s="1813"/>
      <c r="AE2" s="1813"/>
      <c r="AF2" s="1813"/>
      <c r="AG2" s="1813"/>
    </row>
    <row r="3" spans="1:36" s="71" customFormat="1" ht="12.75" customHeight="1">
      <c r="A3" s="69"/>
      <c r="B3" s="287"/>
      <c r="C3" s="952"/>
      <c r="D3" s="1813" t="s">
        <v>2</v>
      </c>
      <c r="E3" s="1813"/>
      <c r="F3" s="1813"/>
      <c r="G3" s="1813"/>
      <c r="H3" s="1813"/>
      <c r="I3" s="1813"/>
      <c r="J3" s="1813"/>
      <c r="K3" s="1813"/>
      <c r="L3" s="1813"/>
      <c r="M3" s="1813"/>
      <c r="N3" s="963"/>
      <c r="O3" s="963"/>
      <c r="P3" s="2142"/>
      <c r="Q3" s="204"/>
      <c r="R3" s="204"/>
      <c r="S3" s="205"/>
      <c r="AI3" s="206"/>
      <c r="AJ3" s="206"/>
    </row>
    <row r="4" spans="1:36" s="71" customFormat="1" ht="3" customHeight="1">
      <c r="A4" s="69"/>
      <c r="B4" s="69"/>
      <c r="C4" s="1367"/>
      <c r="E4" s="72"/>
      <c r="F4" s="72"/>
      <c r="G4" s="1383"/>
      <c r="H4" s="1383"/>
      <c r="I4" s="2140"/>
      <c r="J4" s="2140"/>
      <c r="K4" s="2140"/>
      <c r="L4" s="2140"/>
      <c r="M4" s="1383"/>
      <c r="N4" s="963"/>
      <c r="O4" s="963"/>
      <c r="P4" s="2142"/>
      <c r="S4" s="69"/>
    </row>
    <row r="5" spans="1:36" s="71" customFormat="1" ht="12.75" customHeight="1">
      <c r="A5" s="69"/>
      <c r="B5" s="69"/>
      <c r="C5" s="1367"/>
      <c r="D5" s="1874" t="s">
        <v>3</v>
      </c>
      <c r="E5" s="959"/>
      <c r="F5" s="959"/>
      <c r="G5" s="455"/>
      <c r="H5" s="455"/>
      <c r="I5" s="2143"/>
      <c r="J5" s="2143"/>
      <c r="K5" s="2143"/>
      <c r="L5" s="2143"/>
      <c r="M5" s="2144"/>
      <c r="N5" s="963"/>
      <c r="O5" s="963"/>
      <c r="P5" s="2142"/>
      <c r="S5" s="69"/>
    </row>
    <row r="6" spans="1:36" ht="12.75" customHeight="1">
      <c r="A6" s="69"/>
      <c r="B6" s="1341"/>
      <c r="C6" s="1367"/>
      <c r="D6" s="2145"/>
      <c r="E6" s="97" t="s">
        <v>151</v>
      </c>
      <c r="F6" s="129"/>
      <c r="G6" s="2146" t="s">
        <v>860</v>
      </c>
      <c r="H6" s="2146"/>
      <c r="I6" s="2147" t="s">
        <v>21</v>
      </c>
      <c r="J6" s="2148"/>
      <c r="K6" s="2146" t="s">
        <v>861</v>
      </c>
      <c r="L6" s="2146"/>
      <c r="M6" s="2149" t="s">
        <v>21</v>
      </c>
      <c r="N6" s="2150"/>
      <c r="O6" s="2150"/>
      <c r="P6" s="2150"/>
      <c r="Q6" s="1341"/>
    </row>
    <row r="7" spans="1:36">
      <c r="A7" s="69"/>
      <c r="B7" s="69"/>
      <c r="C7" s="1367"/>
      <c r="D7" s="2151"/>
      <c r="E7" s="627"/>
      <c r="F7" s="2152"/>
      <c r="G7" s="2153" t="s">
        <v>19</v>
      </c>
      <c r="H7" s="2153" t="s">
        <v>20</v>
      </c>
      <c r="I7" s="2147"/>
      <c r="J7" s="2154"/>
      <c r="K7" s="2153" t="s">
        <v>19</v>
      </c>
      <c r="L7" s="2153" t="s">
        <v>20</v>
      </c>
      <c r="M7" s="2155"/>
      <c r="N7" s="963"/>
      <c r="O7" s="963"/>
      <c r="P7" s="2142"/>
      <c r="Q7" s="71"/>
    </row>
    <row r="8" spans="1:36" ht="12" customHeight="1">
      <c r="A8" s="69"/>
      <c r="B8" s="69"/>
      <c r="C8" s="1367"/>
      <c r="D8" s="1819">
        <v>1401</v>
      </c>
      <c r="E8" s="102" t="s">
        <v>22</v>
      </c>
      <c r="F8" s="97"/>
      <c r="G8" s="561">
        <f>SUM(G9+G13+G16+G19+G26+G29)</f>
        <v>1730</v>
      </c>
      <c r="H8" s="561">
        <f>SUM(H9+H13+H16+H19+H26+H29)</f>
        <v>582</v>
      </c>
      <c r="I8" s="2156">
        <f>SUM(G8:H8)</f>
        <v>2312</v>
      </c>
      <c r="J8" s="561"/>
      <c r="K8" s="561">
        <f>SUM(K9+K13+K16+K19+K26+K29)</f>
        <v>0</v>
      </c>
      <c r="L8" s="561">
        <f>SUM(L9+L13+L16+L19+L26+L29)</f>
        <v>0</v>
      </c>
      <c r="M8" s="2157">
        <f>SUM(K8:L8)</f>
        <v>0</v>
      </c>
      <c r="N8" s="963"/>
      <c r="O8" s="963"/>
      <c r="P8" s="2142"/>
      <c r="Q8" s="71"/>
    </row>
    <row r="9" spans="1:36" ht="10.5" customHeight="1">
      <c r="A9" s="69"/>
      <c r="B9" s="89"/>
      <c r="C9" s="1367"/>
      <c r="D9" s="1820"/>
      <c r="E9" s="407" t="s">
        <v>23</v>
      </c>
      <c r="F9" s="178"/>
      <c r="G9" s="2158">
        <f>SUM(G10:G11)</f>
        <v>492</v>
      </c>
      <c r="H9" s="2158">
        <f>SUM(H10:H11)</f>
        <v>205</v>
      </c>
      <c r="I9" s="2159">
        <f t="shared" ref="I9:I60" si="0">SUM(G9:H9)</f>
        <v>697</v>
      </c>
      <c r="J9" s="2158"/>
      <c r="K9" s="2158">
        <f>SUM(K10:K12)</f>
        <v>0</v>
      </c>
      <c r="L9" s="2158">
        <f>SUM(L10:L12)</f>
        <v>0</v>
      </c>
      <c r="M9" s="2160">
        <f t="shared" ref="M9:M70" si="1">SUM(K9:L9)</f>
        <v>0</v>
      </c>
      <c r="N9" s="2150"/>
      <c r="O9" s="2150"/>
      <c r="P9" s="2150"/>
      <c r="Q9" s="199"/>
    </row>
    <row r="10" spans="1:36" ht="9.9499999999999993" customHeight="1">
      <c r="A10" s="69"/>
      <c r="B10" s="69"/>
      <c r="C10" s="1367"/>
      <c r="D10" s="1890"/>
      <c r="E10" s="411"/>
      <c r="F10" s="126" t="s">
        <v>862</v>
      </c>
      <c r="G10" s="2161">
        <v>257</v>
      </c>
      <c r="H10" s="2161">
        <v>95</v>
      </c>
      <c r="I10" s="2159">
        <f t="shared" si="0"/>
        <v>352</v>
      </c>
      <c r="J10" s="2161"/>
      <c r="K10" s="2161">
        <v>0</v>
      </c>
      <c r="L10" s="2161">
        <v>0</v>
      </c>
      <c r="M10" s="2162">
        <f t="shared" si="1"/>
        <v>0</v>
      </c>
      <c r="N10" s="963"/>
      <c r="O10" s="963"/>
      <c r="P10" s="2142"/>
      <c r="Q10" s="199"/>
    </row>
    <row r="11" spans="1:36" ht="9.9499999999999993" customHeight="1">
      <c r="A11" s="69"/>
      <c r="B11" s="69"/>
      <c r="C11" s="1367"/>
      <c r="D11" s="1890"/>
      <c r="E11" s="411"/>
      <c r="F11" s="126" t="s">
        <v>159</v>
      </c>
      <c r="G11" s="2161">
        <v>235</v>
      </c>
      <c r="H11" s="2161">
        <v>110</v>
      </c>
      <c r="I11" s="2159">
        <f t="shared" si="0"/>
        <v>345</v>
      </c>
      <c r="J11" s="2161"/>
      <c r="K11" s="2161">
        <v>0</v>
      </c>
      <c r="L11" s="2161">
        <v>0</v>
      </c>
      <c r="M11" s="2162">
        <f t="shared" si="1"/>
        <v>0</v>
      </c>
      <c r="N11" s="963"/>
      <c r="O11" s="963"/>
      <c r="P11" s="2142"/>
      <c r="Q11" s="199"/>
    </row>
    <row r="12" spans="1:36" ht="9.9499999999999993" customHeight="1">
      <c r="A12" s="69"/>
      <c r="B12" s="69"/>
      <c r="C12" s="1367"/>
      <c r="D12" s="1820"/>
      <c r="E12" s="411"/>
      <c r="F12" s="7" t="s">
        <v>863</v>
      </c>
      <c r="G12" s="2161">
        <v>0</v>
      </c>
      <c r="H12" s="2161">
        <v>0</v>
      </c>
      <c r="I12" s="2159">
        <f t="shared" si="0"/>
        <v>0</v>
      </c>
      <c r="J12" s="2161"/>
      <c r="K12" s="2161">
        <v>0</v>
      </c>
      <c r="L12" s="2161">
        <v>0</v>
      </c>
      <c r="M12" s="2162">
        <f t="shared" si="1"/>
        <v>0</v>
      </c>
      <c r="N12" s="2150"/>
      <c r="O12" s="2150"/>
      <c r="P12" s="2150"/>
      <c r="Q12" s="199"/>
    </row>
    <row r="13" spans="1:36" ht="11.1" customHeight="1">
      <c r="A13" s="69"/>
      <c r="B13" s="69"/>
      <c r="C13" s="1367"/>
      <c r="D13" s="1820"/>
      <c r="E13" s="414" t="s">
        <v>24</v>
      </c>
      <c r="F13" s="118"/>
      <c r="G13" s="2158">
        <f>SUM(G14:G15)</f>
        <v>489</v>
      </c>
      <c r="H13" s="2158">
        <f>SUM(H14:H15)</f>
        <v>123</v>
      </c>
      <c r="I13" s="930">
        <f t="shared" si="0"/>
        <v>612</v>
      </c>
      <c r="J13" s="2158"/>
      <c r="K13" s="2158">
        <f>SUM(K14:K15)</f>
        <v>0</v>
      </c>
      <c r="L13" s="2158">
        <f>SUM(L14:L15)</f>
        <v>0</v>
      </c>
      <c r="M13" s="2160">
        <f t="shared" si="1"/>
        <v>0</v>
      </c>
      <c r="N13" s="963"/>
      <c r="O13" s="963"/>
      <c r="P13" s="2142"/>
      <c r="Q13" s="199"/>
    </row>
    <row r="14" spans="1:36" ht="9.75" customHeight="1">
      <c r="A14" s="69"/>
      <c r="B14" s="69"/>
      <c r="C14" s="1367"/>
      <c r="D14" s="1820"/>
      <c r="E14" s="411"/>
      <c r="F14" s="69" t="s">
        <v>161</v>
      </c>
      <c r="G14" s="2161">
        <v>390</v>
      </c>
      <c r="H14" s="2161">
        <v>93</v>
      </c>
      <c r="I14" s="2159">
        <f t="shared" si="0"/>
        <v>483</v>
      </c>
      <c r="J14" s="2161"/>
      <c r="K14" s="2161">
        <v>0</v>
      </c>
      <c r="L14" s="2161">
        <v>0</v>
      </c>
      <c r="M14" s="2162">
        <f t="shared" si="1"/>
        <v>0</v>
      </c>
      <c r="N14" s="963"/>
      <c r="O14" s="963"/>
      <c r="P14" s="2142"/>
      <c r="Q14" s="199"/>
    </row>
    <row r="15" spans="1:36" ht="9.9499999999999993" customHeight="1">
      <c r="A15" s="69"/>
      <c r="B15" s="89"/>
      <c r="C15" s="1367"/>
      <c r="D15" s="1820"/>
      <c r="E15" s="411"/>
      <c r="F15" s="69" t="s">
        <v>162</v>
      </c>
      <c r="G15" s="2161">
        <v>99</v>
      </c>
      <c r="H15" s="2161">
        <v>30</v>
      </c>
      <c r="I15" s="2159">
        <f t="shared" si="0"/>
        <v>129</v>
      </c>
      <c r="J15" s="2161"/>
      <c r="K15" s="2161">
        <v>0</v>
      </c>
      <c r="L15" s="2161">
        <v>0</v>
      </c>
      <c r="M15" s="2162">
        <f t="shared" si="1"/>
        <v>0</v>
      </c>
      <c r="N15" s="963"/>
      <c r="O15" s="963"/>
      <c r="P15" s="2142"/>
      <c r="Q15" s="199"/>
    </row>
    <row r="16" spans="1:36" ht="11.1" customHeight="1">
      <c r="A16" s="69"/>
      <c r="B16" s="69"/>
      <c r="C16" s="1367"/>
      <c r="D16" s="1820"/>
      <c r="E16" s="414" t="s">
        <v>25</v>
      </c>
      <c r="F16" s="118"/>
      <c r="G16" s="2158">
        <f>SUM(G17:G18)</f>
        <v>343</v>
      </c>
      <c r="H16" s="2158">
        <f>SUM(H17:H18)</f>
        <v>70</v>
      </c>
      <c r="I16" s="930">
        <f t="shared" si="0"/>
        <v>413</v>
      </c>
      <c r="J16" s="2158"/>
      <c r="K16" s="2158">
        <f>SUM(K17:K18)</f>
        <v>0</v>
      </c>
      <c r="L16" s="2158">
        <f>SUM(L17:L18)</f>
        <v>0</v>
      </c>
      <c r="M16" s="2160">
        <f t="shared" si="1"/>
        <v>0</v>
      </c>
      <c r="N16" s="963"/>
      <c r="O16" s="963"/>
      <c r="P16" s="2142"/>
      <c r="Q16" s="199"/>
    </row>
    <row r="17" spans="1:17" ht="9.9499999999999993" customHeight="1">
      <c r="A17" s="69"/>
      <c r="B17" s="89"/>
      <c r="C17" s="1367"/>
      <c r="D17" s="1820"/>
      <c r="E17" s="414"/>
      <c r="F17" s="69" t="s">
        <v>853</v>
      </c>
      <c r="G17" s="2161">
        <v>0</v>
      </c>
      <c r="H17" s="2161">
        <v>0</v>
      </c>
      <c r="I17" s="2159">
        <f t="shared" si="0"/>
        <v>0</v>
      </c>
      <c r="J17" s="2161"/>
      <c r="K17" s="2161">
        <v>0</v>
      </c>
      <c r="L17" s="2161">
        <v>0</v>
      </c>
      <c r="M17" s="2162">
        <f t="shared" si="1"/>
        <v>0</v>
      </c>
      <c r="N17" s="963"/>
      <c r="O17" s="963"/>
      <c r="P17" s="2142"/>
      <c r="Q17" s="199"/>
    </row>
    <row r="18" spans="1:17" ht="9.9499999999999993" customHeight="1">
      <c r="A18" s="69"/>
      <c r="B18" s="69"/>
      <c r="C18" s="1367"/>
      <c r="D18" s="1820"/>
      <c r="E18" s="416"/>
      <c r="F18" s="69" t="s">
        <v>164</v>
      </c>
      <c r="G18" s="2161">
        <v>343</v>
      </c>
      <c r="H18" s="2161">
        <v>70</v>
      </c>
      <c r="I18" s="2159">
        <f t="shared" si="0"/>
        <v>413</v>
      </c>
      <c r="J18" s="2161"/>
      <c r="K18" s="2161">
        <v>0</v>
      </c>
      <c r="L18" s="2161">
        <v>0</v>
      </c>
      <c r="M18" s="2162">
        <f t="shared" si="1"/>
        <v>0</v>
      </c>
      <c r="N18" s="2150"/>
      <c r="O18" s="2150"/>
      <c r="P18" s="2150"/>
      <c r="Q18" s="199"/>
    </row>
    <row r="19" spans="1:17" ht="11.1" customHeight="1">
      <c r="A19" s="69"/>
      <c r="B19" s="89"/>
      <c r="C19" s="1367"/>
      <c r="D19" s="1820"/>
      <c r="E19" s="417" t="s">
        <v>26</v>
      </c>
      <c r="F19" s="112"/>
      <c r="G19" s="2158">
        <f>SUM(G20:G25)</f>
        <v>197</v>
      </c>
      <c r="H19" s="2158">
        <f>SUM(H20:H25)</f>
        <v>83</v>
      </c>
      <c r="I19" s="930">
        <f>SUM(G19:H19)</f>
        <v>280</v>
      </c>
      <c r="J19" s="2158"/>
      <c r="K19" s="2158">
        <f>SUM(K20:K25)</f>
        <v>0</v>
      </c>
      <c r="L19" s="2158">
        <f>SUM(L20:L25)</f>
        <v>0</v>
      </c>
      <c r="M19" s="2160">
        <f t="shared" si="1"/>
        <v>0</v>
      </c>
      <c r="N19" s="963"/>
      <c r="O19" s="963"/>
      <c r="P19" s="2142"/>
      <c r="Q19" s="199"/>
    </row>
    <row r="20" spans="1:17" ht="9.9499999999999993" customHeight="1">
      <c r="A20" s="69"/>
      <c r="B20" s="69"/>
      <c r="C20" s="1367"/>
      <c r="D20" s="1820"/>
      <c r="E20" s="416"/>
      <c r="F20" s="69" t="s">
        <v>165</v>
      </c>
      <c r="G20" s="2161">
        <v>50</v>
      </c>
      <c r="H20" s="2161">
        <v>20</v>
      </c>
      <c r="I20" s="2159">
        <f t="shared" si="0"/>
        <v>70</v>
      </c>
      <c r="J20" s="2161"/>
      <c r="K20" s="2161">
        <v>0</v>
      </c>
      <c r="L20" s="2161">
        <v>0</v>
      </c>
      <c r="M20" s="2162">
        <f t="shared" si="1"/>
        <v>0</v>
      </c>
      <c r="N20" s="963"/>
      <c r="O20" s="963"/>
      <c r="P20" s="2142"/>
      <c r="Q20" s="199"/>
    </row>
    <row r="21" spans="1:17" ht="9.9499999999999993" customHeight="1">
      <c r="A21" s="69"/>
      <c r="B21" s="69"/>
      <c r="C21" s="1367"/>
      <c r="D21" s="1820"/>
      <c r="E21" s="411"/>
      <c r="F21" s="69" t="s">
        <v>166</v>
      </c>
      <c r="G21" s="2161">
        <v>13</v>
      </c>
      <c r="H21" s="2161">
        <v>15</v>
      </c>
      <c r="I21" s="2159">
        <f t="shared" si="0"/>
        <v>28</v>
      </c>
      <c r="J21" s="2161"/>
      <c r="K21" s="2161">
        <v>0</v>
      </c>
      <c r="L21" s="2161">
        <v>0</v>
      </c>
      <c r="M21" s="2162">
        <f t="shared" si="1"/>
        <v>0</v>
      </c>
      <c r="N21" s="2150"/>
      <c r="O21" s="2150"/>
      <c r="P21" s="2150"/>
      <c r="Q21" s="199"/>
    </row>
    <row r="22" spans="1:17" ht="9.9499999999999993" customHeight="1">
      <c r="A22" s="69"/>
      <c r="B22" s="69"/>
      <c r="C22" s="1367"/>
      <c r="D22" s="1820"/>
      <c r="E22" s="416"/>
      <c r="F22" s="69" t="s">
        <v>167</v>
      </c>
      <c r="G22" s="2161">
        <v>10</v>
      </c>
      <c r="H22" s="2161">
        <v>15</v>
      </c>
      <c r="I22" s="2159">
        <f t="shared" si="0"/>
        <v>25</v>
      </c>
      <c r="J22" s="2161"/>
      <c r="K22" s="2161">
        <v>0</v>
      </c>
      <c r="L22" s="2161">
        <v>0</v>
      </c>
      <c r="M22" s="2162">
        <f t="shared" si="1"/>
        <v>0</v>
      </c>
      <c r="N22" s="963"/>
      <c r="O22" s="963"/>
      <c r="P22" s="2142"/>
      <c r="Q22" s="199"/>
    </row>
    <row r="23" spans="1:17" ht="9.9499999999999993" customHeight="1">
      <c r="A23" s="69"/>
      <c r="B23" s="69"/>
      <c r="C23" s="1367"/>
      <c r="D23" s="1820"/>
      <c r="E23" s="411"/>
      <c r="F23" s="69" t="s">
        <v>168</v>
      </c>
      <c r="G23" s="2161">
        <v>32</v>
      </c>
      <c r="H23" s="2161">
        <v>16</v>
      </c>
      <c r="I23" s="2159">
        <f t="shared" si="0"/>
        <v>48</v>
      </c>
      <c r="J23" s="2161"/>
      <c r="K23" s="2161">
        <v>0</v>
      </c>
      <c r="L23" s="2161">
        <v>0</v>
      </c>
      <c r="M23" s="2162">
        <f t="shared" si="1"/>
        <v>0</v>
      </c>
      <c r="N23" s="2150"/>
      <c r="O23" s="2150"/>
      <c r="P23" s="2150"/>
      <c r="Q23" s="199"/>
    </row>
    <row r="24" spans="1:17" ht="9.9499999999999993" customHeight="1">
      <c r="A24" s="69"/>
      <c r="B24" s="69"/>
      <c r="C24" s="1367"/>
      <c r="D24" s="1820"/>
      <c r="E24" s="411"/>
      <c r="F24" s="69" t="s">
        <v>169</v>
      </c>
      <c r="G24" s="2161">
        <v>92</v>
      </c>
      <c r="H24" s="2161">
        <v>17</v>
      </c>
      <c r="I24" s="2159">
        <f t="shared" si="0"/>
        <v>109</v>
      </c>
      <c r="J24" s="2161"/>
      <c r="K24" s="2161">
        <v>0</v>
      </c>
      <c r="L24" s="2161">
        <v>0</v>
      </c>
      <c r="M24" s="2162">
        <f t="shared" si="1"/>
        <v>0</v>
      </c>
      <c r="N24" s="957"/>
      <c r="O24" s="957"/>
      <c r="P24" s="957"/>
      <c r="Q24" s="199"/>
    </row>
    <row r="25" spans="1:17" ht="9.9499999999999993" customHeight="1">
      <c r="A25" s="69"/>
      <c r="B25" s="69"/>
      <c r="C25" s="1367"/>
      <c r="D25" s="1820"/>
      <c r="E25" s="411"/>
      <c r="F25" s="126" t="s">
        <v>413</v>
      </c>
      <c r="G25" s="2161">
        <v>0</v>
      </c>
      <c r="H25" s="2161">
        <v>0</v>
      </c>
      <c r="I25" s="2159">
        <v>0</v>
      </c>
      <c r="J25" s="2161"/>
      <c r="K25" s="2161">
        <v>0</v>
      </c>
      <c r="L25" s="2161">
        <v>0</v>
      </c>
      <c r="M25" s="2162">
        <v>0</v>
      </c>
      <c r="N25" s="957"/>
      <c r="O25" s="957"/>
      <c r="P25" s="957"/>
      <c r="Q25" s="199"/>
    </row>
    <row r="26" spans="1:17" ht="11.1" customHeight="1">
      <c r="A26" s="69"/>
      <c r="B26" s="69"/>
      <c r="C26" s="1367"/>
      <c r="D26" s="1820"/>
      <c r="E26" s="417" t="s">
        <v>27</v>
      </c>
      <c r="F26" s="69"/>
      <c r="G26" s="2158">
        <f>SUM(G27:G28)</f>
        <v>91</v>
      </c>
      <c r="H26" s="2158">
        <f>SUM(H27:H28)</f>
        <v>33</v>
      </c>
      <c r="I26" s="930">
        <f t="shared" si="0"/>
        <v>124</v>
      </c>
      <c r="J26" s="2158"/>
      <c r="K26" s="2158">
        <f>SUM(K27:K28)</f>
        <v>0</v>
      </c>
      <c r="L26" s="2158">
        <f>SUM(L27:L28)</f>
        <v>0</v>
      </c>
      <c r="M26" s="2160">
        <f t="shared" si="1"/>
        <v>0</v>
      </c>
      <c r="N26" s="963"/>
      <c r="O26" s="963"/>
      <c r="P26" s="2142"/>
      <c r="Q26" s="199"/>
    </row>
    <row r="27" spans="1:17" ht="9.9499999999999993" customHeight="1">
      <c r="A27" s="69"/>
      <c r="B27" s="1341"/>
      <c r="C27" s="1367"/>
      <c r="D27" s="1820"/>
      <c r="E27" s="411"/>
      <c r="F27" s="69" t="s">
        <v>165</v>
      </c>
      <c r="G27" s="2161">
        <v>32</v>
      </c>
      <c r="H27" s="2161">
        <v>23</v>
      </c>
      <c r="I27" s="2159">
        <f t="shared" si="0"/>
        <v>55</v>
      </c>
      <c r="J27" s="2161"/>
      <c r="K27" s="2161">
        <v>0</v>
      </c>
      <c r="L27" s="2161">
        <v>0</v>
      </c>
      <c r="M27" s="2162">
        <f t="shared" si="1"/>
        <v>0</v>
      </c>
      <c r="N27" s="963"/>
      <c r="O27" s="963"/>
      <c r="P27" s="2142"/>
      <c r="Q27" s="199"/>
    </row>
    <row r="28" spans="1:17" ht="9.9499999999999993" customHeight="1">
      <c r="A28" s="69"/>
      <c r="B28" s="1341"/>
      <c r="C28" s="1367"/>
      <c r="D28" s="1820"/>
      <c r="E28" s="411"/>
      <c r="F28" s="126" t="s">
        <v>159</v>
      </c>
      <c r="G28" s="2161">
        <v>59</v>
      </c>
      <c r="H28" s="2161">
        <v>10</v>
      </c>
      <c r="I28" s="2159">
        <f t="shared" si="0"/>
        <v>69</v>
      </c>
      <c r="J28" s="2161"/>
      <c r="K28" s="2161">
        <v>0</v>
      </c>
      <c r="L28" s="2161">
        <v>0</v>
      </c>
      <c r="M28" s="2162">
        <f t="shared" si="1"/>
        <v>0</v>
      </c>
      <c r="N28" s="963"/>
      <c r="O28" s="963"/>
      <c r="P28" s="2142"/>
      <c r="Q28" s="199"/>
    </row>
    <row r="29" spans="1:17" ht="11.1" customHeight="1">
      <c r="A29" s="69"/>
      <c r="B29" s="1341"/>
      <c r="C29" s="1367"/>
      <c r="D29" s="1820"/>
      <c r="E29" s="419" t="s">
        <v>28</v>
      </c>
      <c r="F29" s="69"/>
      <c r="G29" s="2158">
        <f>G30</f>
        <v>118</v>
      </c>
      <c r="H29" s="2158">
        <f>H30</f>
        <v>68</v>
      </c>
      <c r="I29" s="930">
        <f t="shared" si="0"/>
        <v>186</v>
      </c>
      <c r="J29" s="2158"/>
      <c r="K29" s="2158">
        <f>K30</f>
        <v>0</v>
      </c>
      <c r="L29" s="2158">
        <f>L30</f>
        <v>0</v>
      </c>
      <c r="M29" s="2160">
        <f t="shared" si="1"/>
        <v>0</v>
      </c>
      <c r="N29" s="963"/>
      <c r="O29" s="963"/>
      <c r="P29" s="2142"/>
      <c r="Q29" s="199"/>
    </row>
    <row r="30" spans="1:17" ht="11.1" customHeight="1">
      <c r="A30" s="69"/>
      <c r="B30" s="69"/>
      <c r="C30" s="1367"/>
      <c r="D30" s="1820"/>
      <c r="E30" s="416"/>
      <c r="F30" s="69" t="s">
        <v>172</v>
      </c>
      <c r="G30" s="2161">
        <v>118</v>
      </c>
      <c r="H30" s="2161">
        <v>68</v>
      </c>
      <c r="I30" s="2159">
        <f t="shared" si="0"/>
        <v>186</v>
      </c>
      <c r="J30" s="2161"/>
      <c r="K30" s="2161">
        <v>0</v>
      </c>
      <c r="L30" s="2161">
        <v>0</v>
      </c>
      <c r="M30" s="2162">
        <f t="shared" si="1"/>
        <v>0</v>
      </c>
      <c r="N30" s="2150"/>
      <c r="O30" s="2150"/>
      <c r="P30" s="2150"/>
      <c r="Q30" s="199"/>
    </row>
    <row r="31" spans="1:17" ht="12" customHeight="1">
      <c r="A31" s="69"/>
      <c r="B31" s="69"/>
      <c r="C31" s="1367"/>
      <c r="D31" s="1819">
        <v>1402</v>
      </c>
      <c r="E31" s="113" t="s">
        <v>29</v>
      </c>
      <c r="F31" s="114"/>
      <c r="G31" s="561">
        <f>SUM(G32+G37+G40+G45+G48+G52+G55+G59)</f>
        <v>3261</v>
      </c>
      <c r="H31" s="561">
        <f>SUM(H32+H37+H40+H45+H48+H52+H55+H59)</f>
        <v>3703</v>
      </c>
      <c r="I31" s="2156">
        <f t="shared" si="0"/>
        <v>6964</v>
      </c>
      <c r="J31" s="561"/>
      <c r="K31" s="561">
        <f>SUM(K32+K37+K40+K45+K48+K52+K55+K59)</f>
        <v>0</v>
      </c>
      <c r="L31" s="561">
        <f>SUM(L32+L37+L40+L45+L48+L52+L55+L59)</f>
        <v>0</v>
      </c>
      <c r="M31" s="2157">
        <f t="shared" si="1"/>
        <v>0</v>
      </c>
      <c r="N31" s="963"/>
      <c r="O31" s="963"/>
      <c r="P31" s="2142"/>
      <c r="Q31" s="199"/>
    </row>
    <row r="32" spans="1:17" ht="11.1" customHeight="1">
      <c r="A32" s="69"/>
      <c r="B32" s="69"/>
      <c r="C32" s="1367"/>
      <c r="D32" s="1820"/>
      <c r="E32" s="414" t="s">
        <v>30</v>
      </c>
      <c r="F32" s="69"/>
      <c r="G32" s="2158">
        <f>SUM(G33:G36)</f>
        <v>1649</v>
      </c>
      <c r="H32" s="2158">
        <f>SUM(H33:H36)</f>
        <v>1765</v>
      </c>
      <c r="I32" s="930">
        <f t="shared" si="0"/>
        <v>3414</v>
      </c>
      <c r="J32" s="2158"/>
      <c r="K32" s="2158">
        <f>SUM(K33:K36)</f>
        <v>0</v>
      </c>
      <c r="L32" s="2158">
        <f>SUM(L33:L36)</f>
        <v>0</v>
      </c>
      <c r="M32" s="2160">
        <f t="shared" si="1"/>
        <v>0</v>
      </c>
      <c r="N32" s="963"/>
      <c r="O32" s="963"/>
      <c r="P32" s="2142"/>
      <c r="Q32" s="199"/>
    </row>
    <row r="33" spans="1:17" ht="9.9499999999999993" customHeight="1">
      <c r="A33" s="69"/>
      <c r="B33" s="69"/>
      <c r="C33" s="1367"/>
      <c r="D33" s="1820"/>
      <c r="E33" s="411"/>
      <c r="F33" s="69" t="s">
        <v>173</v>
      </c>
      <c r="G33" s="2159">
        <v>586</v>
      </c>
      <c r="H33" s="2159">
        <v>588</v>
      </c>
      <c r="I33" s="2159">
        <f t="shared" si="0"/>
        <v>1174</v>
      </c>
      <c r="J33" s="2158"/>
      <c r="K33" s="2159">
        <v>0</v>
      </c>
      <c r="L33" s="2159">
        <v>0</v>
      </c>
      <c r="M33" s="2162">
        <f t="shared" si="1"/>
        <v>0</v>
      </c>
      <c r="N33" s="2150"/>
      <c r="O33" s="2150"/>
      <c r="P33" s="2150"/>
      <c r="Q33" s="199"/>
    </row>
    <row r="34" spans="1:17" ht="9.9499999999999993" customHeight="1">
      <c r="A34" s="69"/>
      <c r="B34" s="69"/>
      <c r="C34" s="1367"/>
      <c r="D34" s="1820"/>
      <c r="E34" s="411"/>
      <c r="F34" s="69" t="s">
        <v>174</v>
      </c>
      <c r="G34" s="2159">
        <v>444</v>
      </c>
      <c r="H34" s="2159">
        <v>507</v>
      </c>
      <c r="I34" s="2159">
        <f t="shared" si="0"/>
        <v>951</v>
      </c>
      <c r="J34" s="2159"/>
      <c r="K34" s="2159">
        <v>0</v>
      </c>
      <c r="L34" s="2159">
        <v>0</v>
      </c>
      <c r="M34" s="2162">
        <f t="shared" si="1"/>
        <v>0</v>
      </c>
      <c r="N34" s="963"/>
      <c r="O34" s="963"/>
      <c r="P34" s="2142"/>
      <c r="Q34" s="199"/>
    </row>
    <row r="35" spans="1:17" ht="9.9499999999999993" customHeight="1">
      <c r="A35" s="69"/>
      <c r="B35" s="69"/>
      <c r="C35" s="1367"/>
      <c r="D35" s="1820"/>
      <c r="E35" s="411"/>
      <c r="F35" s="69" t="s">
        <v>175</v>
      </c>
      <c r="G35" s="2159">
        <v>244</v>
      </c>
      <c r="H35" s="2159">
        <v>559</v>
      </c>
      <c r="I35" s="2159">
        <f t="shared" si="0"/>
        <v>803</v>
      </c>
      <c r="J35" s="2159"/>
      <c r="K35" s="2159">
        <v>0</v>
      </c>
      <c r="L35" s="2159">
        <v>0</v>
      </c>
      <c r="M35" s="2162">
        <f t="shared" si="1"/>
        <v>0</v>
      </c>
      <c r="N35" s="963"/>
      <c r="O35" s="963"/>
      <c r="P35" s="2142"/>
      <c r="Q35" s="199"/>
    </row>
    <row r="36" spans="1:17" ht="9.9499999999999993" customHeight="1">
      <c r="A36" s="69"/>
      <c r="B36" s="69"/>
      <c r="C36" s="1367"/>
      <c r="D36" s="1820"/>
      <c r="E36" s="416"/>
      <c r="F36" s="69" t="s">
        <v>176</v>
      </c>
      <c r="G36" s="2159">
        <v>375</v>
      </c>
      <c r="H36" s="2159">
        <v>111</v>
      </c>
      <c r="I36" s="2159">
        <f t="shared" si="0"/>
        <v>486</v>
      </c>
      <c r="J36" s="2159"/>
      <c r="K36" s="2159">
        <v>0</v>
      </c>
      <c r="L36" s="2159">
        <v>0</v>
      </c>
      <c r="M36" s="2162">
        <f t="shared" si="1"/>
        <v>0</v>
      </c>
      <c r="N36" s="963"/>
      <c r="O36" s="963"/>
      <c r="P36" s="2142"/>
      <c r="Q36" s="199"/>
    </row>
    <row r="37" spans="1:17" ht="11.1" customHeight="1">
      <c r="A37" s="69"/>
      <c r="B37" s="1341"/>
      <c r="C37" s="1367"/>
      <c r="D37" s="1820"/>
      <c r="E37" s="414" t="s">
        <v>31</v>
      </c>
      <c r="F37" s="69"/>
      <c r="G37" s="2158">
        <f>SUM(G38:G39)</f>
        <v>447</v>
      </c>
      <c r="H37" s="2158">
        <f>SUM(H38:H39)</f>
        <v>431</v>
      </c>
      <c r="I37" s="930">
        <f t="shared" si="0"/>
        <v>878</v>
      </c>
      <c r="J37" s="2158"/>
      <c r="K37" s="2158">
        <f>SUM(K38:K39)</f>
        <v>0</v>
      </c>
      <c r="L37" s="2158">
        <f>SUM(L38:L39)</f>
        <v>0</v>
      </c>
      <c r="M37" s="2160">
        <f t="shared" si="1"/>
        <v>0</v>
      </c>
      <c r="N37" s="963"/>
      <c r="O37" s="963"/>
      <c r="P37" s="2142"/>
      <c r="Q37" s="199"/>
    </row>
    <row r="38" spans="1:17" ht="9.9499999999999993" customHeight="1">
      <c r="A38" s="1341"/>
      <c r="B38" s="1341"/>
      <c r="C38" s="1367"/>
      <c r="D38" s="1820"/>
      <c r="E38" s="411"/>
      <c r="F38" s="69" t="s">
        <v>174</v>
      </c>
      <c r="G38" s="2159">
        <v>261</v>
      </c>
      <c r="H38" s="2159">
        <v>356</v>
      </c>
      <c r="I38" s="2159">
        <f t="shared" si="0"/>
        <v>617</v>
      </c>
      <c r="J38" s="2158"/>
      <c r="K38" s="2159">
        <v>0</v>
      </c>
      <c r="L38" s="2159">
        <v>0</v>
      </c>
      <c r="M38" s="2162">
        <f t="shared" si="1"/>
        <v>0</v>
      </c>
      <c r="N38" s="2150"/>
      <c r="O38" s="2150"/>
      <c r="P38" s="2150"/>
      <c r="Q38" s="199"/>
    </row>
    <row r="39" spans="1:17" ht="9.9499999999999993" customHeight="1">
      <c r="A39" s="69"/>
      <c r="B39" s="1341"/>
      <c r="C39" s="1367"/>
      <c r="D39" s="1820"/>
      <c r="E39" s="411"/>
      <c r="F39" s="69" t="s">
        <v>176</v>
      </c>
      <c r="G39" s="2159">
        <v>186</v>
      </c>
      <c r="H39" s="2159">
        <v>75</v>
      </c>
      <c r="I39" s="2159">
        <f t="shared" si="0"/>
        <v>261</v>
      </c>
      <c r="J39" s="2159"/>
      <c r="K39" s="2159">
        <v>0</v>
      </c>
      <c r="L39" s="2159">
        <v>0</v>
      </c>
      <c r="M39" s="2162">
        <f t="shared" si="1"/>
        <v>0</v>
      </c>
      <c r="N39" s="963"/>
      <c r="O39" s="963"/>
      <c r="P39" s="2142"/>
      <c r="Q39" s="199"/>
    </row>
    <row r="40" spans="1:17" ht="11.1" customHeight="1">
      <c r="A40" s="1341"/>
      <c r="B40" s="1341"/>
      <c r="C40" s="1367"/>
      <c r="D40" s="1820"/>
      <c r="E40" s="414" t="s">
        <v>32</v>
      </c>
      <c r="F40" s="69"/>
      <c r="G40" s="2158">
        <f>SUM(G41:G44)</f>
        <v>459</v>
      </c>
      <c r="H40" s="2158">
        <f>SUM(H41:H44)</f>
        <v>672</v>
      </c>
      <c r="I40" s="930">
        <f t="shared" si="0"/>
        <v>1131</v>
      </c>
      <c r="J40" s="2158"/>
      <c r="K40" s="2158">
        <f>SUM(K41:K44)</f>
        <v>0</v>
      </c>
      <c r="L40" s="2158">
        <f>SUM(L41:L44)</f>
        <v>0</v>
      </c>
      <c r="M40" s="2160">
        <f t="shared" si="1"/>
        <v>0</v>
      </c>
      <c r="N40" s="963"/>
      <c r="O40" s="963"/>
      <c r="P40" s="2142"/>
      <c r="Q40" s="199"/>
    </row>
    <row r="41" spans="1:17" ht="9.9499999999999993" customHeight="1">
      <c r="A41" s="1341"/>
      <c r="B41" s="1341"/>
      <c r="C41" s="1367"/>
      <c r="D41" s="1820"/>
      <c r="E41" s="411"/>
      <c r="F41" s="7" t="s">
        <v>173</v>
      </c>
      <c r="G41" s="2159">
        <v>217</v>
      </c>
      <c r="H41" s="2159">
        <v>256</v>
      </c>
      <c r="I41" s="2159">
        <f t="shared" si="0"/>
        <v>473</v>
      </c>
      <c r="J41" s="2158"/>
      <c r="K41" s="2159">
        <v>0</v>
      </c>
      <c r="L41" s="2159">
        <v>0</v>
      </c>
      <c r="M41" s="2162">
        <f t="shared" si="1"/>
        <v>0</v>
      </c>
      <c r="N41" s="2150"/>
      <c r="O41" s="2150"/>
      <c r="P41" s="2150"/>
      <c r="Q41" s="199"/>
    </row>
    <row r="42" spans="1:17" ht="9.9499999999999993" customHeight="1">
      <c r="A42" s="1341"/>
      <c r="B42" s="1341"/>
      <c r="C42" s="1367"/>
      <c r="D42" s="1820"/>
      <c r="E42" s="411"/>
      <c r="F42" s="7" t="s">
        <v>177</v>
      </c>
      <c r="G42" s="2159">
        <v>66</v>
      </c>
      <c r="H42" s="2159">
        <v>48</v>
      </c>
      <c r="I42" s="2159">
        <f t="shared" si="0"/>
        <v>114</v>
      </c>
      <c r="J42" s="2159"/>
      <c r="K42" s="2159">
        <v>0</v>
      </c>
      <c r="L42" s="2159">
        <v>0</v>
      </c>
      <c r="M42" s="2162">
        <f t="shared" si="1"/>
        <v>0</v>
      </c>
      <c r="N42" s="963"/>
      <c r="O42" s="963"/>
      <c r="P42" s="2142"/>
      <c r="Q42" s="199"/>
    </row>
    <row r="43" spans="1:17" ht="9.9499999999999993" customHeight="1">
      <c r="A43" s="1341"/>
      <c r="B43" s="1341"/>
      <c r="C43" s="1367"/>
      <c r="D43" s="1820"/>
      <c r="E43" s="411"/>
      <c r="F43" s="7" t="s">
        <v>178</v>
      </c>
      <c r="G43" s="2159">
        <v>64</v>
      </c>
      <c r="H43" s="2159">
        <v>103</v>
      </c>
      <c r="I43" s="2159">
        <f t="shared" si="0"/>
        <v>167</v>
      </c>
      <c r="J43" s="2159"/>
      <c r="K43" s="2159">
        <v>0</v>
      </c>
      <c r="L43" s="2159">
        <v>0</v>
      </c>
      <c r="M43" s="2162">
        <f t="shared" si="1"/>
        <v>0</v>
      </c>
      <c r="N43" s="963"/>
      <c r="O43" s="963"/>
      <c r="P43" s="2142"/>
      <c r="Q43" s="199"/>
    </row>
    <row r="44" spans="1:17" ht="9.9499999999999993" customHeight="1">
      <c r="A44" s="1341"/>
      <c r="B44" s="1341"/>
      <c r="C44" s="1367"/>
      <c r="D44" s="1820"/>
      <c r="E44" s="411"/>
      <c r="F44" s="7" t="s">
        <v>179</v>
      </c>
      <c r="G44" s="2159">
        <v>112</v>
      </c>
      <c r="H44" s="2159">
        <v>265</v>
      </c>
      <c r="I44" s="2159">
        <f t="shared" si="0"/>
        <v>377</v>
      </c>
      <c r="J44" s="2159"/>
      <c r="K44" s="2159">
        <v>0</v>
      </c>
      <c r="L44" s="2159">
        <v>0</v>
      </c>
      <c r="M44" s="2162">
        <f t="shared" si="1"/>
        <v>0</v>
      </c>
      <c r="N44" s="963"/>
      <c r="O44" s="963"/>
      <c r="P44" s="2142"/>
      <c r="Q44" s="199"/>
    </row>
    <row r="45" spans="1:17" ht="11.1" customHeight="1">
      <c r="A45" s="1341"/>
      <c r="B45" s="1341"/>
      <c r="C45" s="1367"/>
      <c r="D45" s="1820"/>
      <c r="E45" s="414" t="s">
        <v>33</v>
      </c>
      <c r="F45" s="69"/>
      <c r="G45" s="2158">
        <f>SUM(G46:G47)</f>
        <v>331</v>
      </c>
      <c r="H45" s="2158">
        <f>SUM(H46:H47)</f>
        <v>390</v>
      </c>
      <c r="I45" s="930">
        <f t="shared" si="0"/>
        <v>721</v>
      </c>
      <c r="J45" s="2158"/>
      <c r="K45" s="2158">
        <f>SUM(K46:K47)</f>
        <v>0</v>
      </c>
      <c r="L45" s="2158">
        <f>SUM(L46:L47)</f>
        <v>0</v>
      </c>
      <c r="M45" s="2160">
        <f t="shared" si="1"/>
        <v>0</v>
      </c>
      <c r="N45" s="2150"/>
      <c r="O45" s="2150"/>
      <c r="P45" s="2150"/>
      <c r="Q45" s="199"/>
    </row>
    <row r="46" spans="1:17" ht="9.9499999999999993" customHeight="1">
      <c r="A46" s="69"/>
      <c r="B46" s="69"/>
      <c r="C46" s="1367"/>
      <c r="D46" s="1820"/>
      <c r="E46" s="416"/>
      <c r="F46" s="69" t="s">
        <v>173</v>
      </c>
      <c r="G46" s="2159">
        <v>148</v>
      </c>
      <c r="H46" s="2159">
        <v>186</v>
      </c>
      <c r="I46" s="2159">
        <f t="shared" si="0"/>
        <v>334</v>
      </c>
      <c r="J46" s="2159"/>
      <c r="K46" s="2159">
        <v>0</v>
      </c>
      <c r="L46" s="2159">
        <v>0</v>
      </c>
      <c r="M46" s="2162">
        <f t="shared" si="1"/>
        <v>0</v>
      </c>
      <c r="N46" s="963"/>
      <c r="O46" s="963"/>
      <c r="P46" s="2142"/>
      <c r="Q46" s="199"/>
    </row>
    <row r="47" spans="1:17" ht="9.9499999999999993" customHeight="1">
      <c r="A47" s="69"/>
      <c r="B47" s="69"/>
      <c r="C47" s="1367"/>
      <c r="D47" s="1820"/>
      <c r="E47" s="416"/>
      <c r="F47" s="69" t="s">
        <v>174</v>
      </c>
      <c r="G47" s="2159">
        <v>183</v>
      </c>
      <c r="H47" s="2159">
        <v>204</v>
      </c>
      <c r="I47" s="2159">
        <f t="shared" si="0"/>
        <v>387</v>
      </c>
      <c r="J47" s="2159"/>
      <c r="K47" s="2159">
        <v>0</v>
      </c>
      <c r="L47" s="2159">
        <v>0</v>
      </c>
      <c r="M47" s="2162">
        <f t="shared" si="1"/>
        <v>0</v>
      </c>
      <c r="N47" s="963"/>
      <c r="O47" s="963"/>
      <c r="P47" s="2142"/>
      <c r="Q47" s="199"/>
    </row>
    <row r="48" spans="1:17" ht="11.1" customHeight="1">
      <c r="A48" s="69"/>
      <c r="B48" s="1341"/>
      <c r="C48" s="1367"/>
      <c r="D48" s="1820"/>
      <c r="E48" s="414" t="s">
        <v>34</v>
      </c>
      <c r="F48" s="69"/>
      <c r="G48" s="2158">
        <f>SUM(G49:G51)</f>
        <v>110</v>
      </c>
      <c r="H48" s="2158">
        <f>SUM(H49:H51)</f>
        <v>136</v>
      </c>
      <c r="I48" s="930">
        <f t="shared" si="0"/>
        <v>246</v>
      </c>
      <c r="J48" s="2158"/>
      <c r="K48" s="2158">
        <f>SUM(K49:K51)</f>
        <v>0</v>
      </c>
      <c r="L48" s="2158">
        <f>SUM(L49:L51)</f>
        <v>0</v>
      </c>
      <c r="M48" s="2160">
        <f t="shared" si="1"/>
        <v>0</v>
      </c>
      <c r="N48" s="2150"/>
      <c r="O48" s="2150"/>
      <c r="P48" s="2150"/>
      <c r="Q48" s="199"/>
    </row>
    <row r="49" spans="1:17" ht="9.9499999999999993" customHeight="1">
      <c r="A49" s="69"/>
      <c r="B49" s="69"/>
      <c r="C49" s="1367"/>
      <c r="D49" s="1820"/>
      <c r="E49" s="411"/>
      <c r="F49" s="69" t="s">
        <v>173</v>
      </c>
      <c r="G49" s="2159">
        <v>52</v>
      </c>
      <c r="H49" s="2159">
        <v>57</v>
      </c>
      <c r="I49" s="2159">
        <f t="shared" si="0"/>
        <v>109</v>
      </c>
      <c r="J49" s="2159"/>
      <c r="K49" s="2159">
        <v>0</v>
      </c>
      <c r="L49" s="2159">
        <v>0</v>
      </c>
      <c r="M49" s="2162">
        <f t="shared" si="1"/>
        <v>0</v>
      </c>
      <c r="N49" s="963"/>
      <c r="O49" s="963"/>
      <c r="P49" s="2142"/>
      <c r="Q49" s="199"/>
    </row>
    <row r="50" spans="1:17" ht="9.9499999999999993" customHeight="1">
      <c r="A50" s="69"/>
      <c r="B50" s="69"/>
      <c r="C50" s="1367"/>
      <c r="D50" s="1820"/>
      <c r="E50" s="411"/>
      <c r="F50" s="69" t="s">
        <v>180</v>
      </c>
      <c r="G50" s="2159">
        <v>5</v>
      </c>
      <c r="H50" s="2159">
        <v>3</v>
      </c>
      <c r="I50" s="2159">
        <f t="shared" si="0"/>
        <v>8</v>
      </c>
      <c r="J50" s="2159"/>
      <c r="K50" s="2159">
        <v>0</v>
      </c>
      <c r="L50" s="2159">
        <v>0</v>
      </c>
      <c r="M50" s="2162">
        <f t="shared" si="1"/>
        <v>0</v>
      </c>
      <c r="N50" s="963"/>
      <c r="O50" s="963"/>
      <c r="P50" s="2142"/>
      <c r="Q50" s="199"/>
    </row>
    <row r="51" spans="1:17" ht="9.9499999999999993" customHeight="1">
      <c r="A51" s="69"/>
      <c r="B51" s="69"/>
      <c r="C51" s="1367"/>
      <c r="D51" s="1820"/>
      <c r="E51" s="411"/>
      <c r="F51" s="69" t="s">
        <v>174</v>
      </c>
      <c r="G51" s="2159">
        <v>53</v>
      </c>
      <c r="H51" s="2159">
        <v>76</v>
      </c>
      <c r="I51" s="2159">
        <f t="shared" si="0"/>
        <v>129</v>
      </c>
      <c r="J51" s="2159"/>
      <c r="K51" s="2159">
        <v>0</v>
      </c>
      <c r="L51" s="2159">
        <v>0</v>
      </c>
      <c r="M51" s="2162">
        <f t="shared" si="1"/>
        <v>0</v>
      </c>
      <c r="N51" s="963"/>
      <c r="O51" s="963"/>
      <c r="P51" s="2142"/>
      <c r="Q51" s="199"/>
    </row>
    <row r="52" spans="1:17" ht="11.1" customHeight="1">
      <c r="A52" s="69"/>
      <c r="B52" s="69"/>
      <c r="C52" s="1367"/>
      <c r="D52" s="1820"/>
      <c r="E52" s="414" t="s">
        <v>35</v>
      </c>
      <c r="F52" s="69"/>
      <c r="G52" s="2158">
        <f>SUM(G53:G54)</f>
        <v>99</v>
      </c>
      <c r="H52" s="2158">
        <f>SUM(H53:H54)</f>
        <v>104</v>
      </c>
      <c r="I52" s="930">
        <f t="shared" si="0"/>
        <v>203</v>
      </c>
      <c r="J52" s="2158"/>
      <c r="K52" s="2158">
        <f>SUM(K53:K54)</f>
        <v>0</v>
      </c>
      <c r="L52" s="2158">
        <f>SUM(L53:L54)</f>
        <v>0</v>
      </c>
      <c r="M52" s="2160">
        <f t="shared" si="1"/>
        <v>0</v>
      </c>
      <c r="N52" s="2150"/>
      <c r="O52" s="2150"/>
      <c r="P52" s="2150"/>
      <c r="Q52" s="199"/>
    </row>
    <row r="53" spans="1:17" ht="9.9499999999999993" customHeight="1">
      <c r="A53" s="69"/>
      <c r="B53" s="69"/>
      <c r="C53" s="1367"/>
      <c r="D53" s="1820"/>
      <c r="E53" s="416"/>
      <c r="F53" s="69" t="s">
        <v>173</v>
      </c>
      <c r="G53" s="2159">
        <v>58</v>
      </c>
      <c r="H53" s="2159">
        <v>54</v>
      </c>
      <c r="I53" s="2159">
        <f t="shared" si="0"/>
        <v>112</v>
      </c>
      <c r="J53" s="2159"/>
      <c r="K53" s="2159">
        <v>0</v>
      </c>
      <c r="L53" s="2159">
        <v>0</v>
      </c>
      <c r="M53" s="2162">
        <f t="shared" si="1"/>
        <v>0</v>
      </c>
      <c r="N53" s="963"/>
      <c r="O53" s="963"/>
      <c r="P53" s="2142"/>
      <c r="Q53" s="199"/>
    </row>
    <row r="54" spans="1:17" ht="9.9499999999999993" customHeight="1">
      <c r="A54" s="69"/>
      <c r="B54" s="69"/>
      <c r="C54" s="1367"/>
      <c r="D54" s="1820"/>
      <c r="E54" s="416"/>
      <c r="F54" s="69" t="s">
        <v>174</v>
      </c>
      <c r="G54" s="2159">
        <v>41</v>
      </c>
      <c r="H54" s="2159">
        <v>50</v>
      </c>
      <c r="I54" s="2159">
        <f t="shared" si="0"/>
        <v>91</v>
      </c>
      <c r="J54" s="2158"/>
      <c r="K54" s="2159">
        <v>0</v>
      </c>
      <c r="L54" s="2159">
        <v>0</v>
      </c>
      <c r="M54" s="2162">
        <f t="shared" si="1"/>
        <v>0</v>
      </c>
      <c r="N54" s="2150"/>
      <c r="O54" s="2150"/>
      <c r="P54" s="2150"/>
      <c r="Q54" s="199"/>
    </row>
    <row r="55" spans="1:17" ht="11.1" customHeight="1">
      <c r="A55" s="69"/>
      <c r="B55" s="69"/>
      <c r="C55" s="1367"/>
      <c r="D55" s="1820"/>
      <c r="E55" s="414" t="s">
        <v>36</v>
      </c>
      <c r="F55" s="69"/>
      <c r="G55" s="2158">
        <f>SUM(G56:G58)</f>
        <v>139</v>
      </c>
      <c r="H55" s="2158">
        <f>SUM(H56:H58)</f>
        <v>165</v>
      </c>
      <c r="I55" s="930">
        <f t="shared" si="0"/>
        <v>304</v>
      </c>
      <c r="J55" s="2158"/>
      <c r="K55" s="2158">
        <f>SUM(K56:K58)</f>
        <v>0</v>
      </c>
      <c r="L55" s="2158">
        <f>SUM(L56:L58)</f>
        <v>0</v>
      </c>
      <c r="M55" s="2160">
        <f t="shared" si="1"/>
        <v>0</v>
      </c>
      <c r="N55" s="2150"/>
      <c r="O55" s="2150"/>
      <c r="P55" s="2150"/>
      <c r="Q55" s="199"/>
    </row>
    <row r="56" spans="1:17" ht="8.25" customHeight="1">
      <c r="A56" s="69"/>
      <c r="B56" s="69"/>
      <c r="C56" s="1367"/>
      <c r="D56" s="1820"/>
      <c r="E56" s="370"/>
      <c r="F56" s="69" t="s">
        <v>173</v>
      </c>
      <c r="G56" s="2159">
        <v>64</v>
      </c>
      <c r="H56" s="2159">
        <v>85</v>
      </c>
      <c r="I56" s="2159">
        <f t="shared" si="0"/>
        <v>149</v>
      </c>
      <c r="J56" s="2159"/>
      <c r="K56" s="2159">
        <v>0</v>
      </c>
      <c r="L56" s="2159">
        <v>0</v>
      </c>
      <c r="M56" s="2162">
        <f t="shared" si="1"/>
        <v>0</v>
      </c>
      <c r="N56" s="963"/>
      <c r="O56" s="963"/>
      <c r="P56" s="2142"/>
      <c r="Q56" s="199"/>
    </row>
    <row r="57" spans="1:17" ht="9.9499999999999993" customHeight="1">
      <c r="A57" s="69"/>
      <c r="B57" s="69"/>
      <c r="C57" s="1367"/>
      <c r="D57" s="1820"/>
      <c r="E57" s="370"/>
      <c r="F57" s="69" t="s">
        <v>174</v>
      </c>
      <c r="G57" s="2159">
        <v>70</v>
      </c>
      <c r="H57" s="2159">
        <v>61</v>
      </c>
      <c r="I57" s="2159">
        <f t="shared" si="0"/>
        <v>131</v>
      </c>
      <c r="J57" s="2159"/>
      <c r="K57" s="2159">
        <v>0</v>
      </c>
      <c r="L57" s="2159">
        <v>0</v>
      </c>
      <c r="M57" s="2162">
        <f t="shared" si="1"/>
        <v>0</v>
      </c>
      <c r="N57" s="963"/>
      <c r="O57" s="963"/>
      <c r="P57" s="2142"/>
      <c r="Q57" s="199"/>
    </row>
    <row r="58" spans="1:17" ht="9.9499999999999993" customHeight="1">
      <c r="A58" s="69"/>
      <c r="B58" s="69"/>
      <c r="C58" s="1367"/>
      <c r="D58" s="1820"/>
      <c r="E58" s="370"/>
      <c r="F58" s="69" t="s">
        <v>179</v>
      </c>
      <c r="G58" s="2159">
        <v>5</v>
      </c>
      <c r="H58" s="2159">
        <v>19</v>
      </c>
      <c r="I58" s="2159">
        <f t="shared" si="0"/>
        <v>24</v>
      </c>
      <c r="J58" s="2158"/>
      <c r="K58" s="2159">
        <v>0</v>
      </c>
      <c r="L58" s="2159">
        <v>0</v>
      </c>
      <c r="M58" s="2162">
        <f t="shared" si="1"/>
        <v>0</v>
      </c>
      <c r="N58" s="2150"/>
      <c r="O58" s="2150"/>
      <c r="P58" s="2150"/>
      <c r="Q58" s="199"/>
    </row>
    <row r="59" spans="1:17" ht="11.1" customHeight="1">
      <c r="A59" s="69"/>
      <c r="B59" s="1341"/>
      <c r="C59" s="1367"/>
      <c r="D59" s="1820"/>
      <c r="E59" s="419" t="s">
        <v>37</v>
      </c>
      <c r="F59" s="118"/>
      <c r="G59" s="2158">
        <f>G60</f>
        <v>27</v>
      </c>
      <c r="H59" s="2158">
        <f>H60</f>
        <v>40</v>
      </c>
      <c r="I59" s="930">
        <f t="shared" si="0"/>
        <v>67</v>
      </c>
      <c r="J59" s="2158"/>
      <c r="K59" s="2158">
        <f>K60</f>
        <v>0</v>
      </c>
      <c r="L59" s="2158">
        <f>L60</f>
        <v>0</v>
      </c>
      <c r="M59" s="2160">
        <f t="shared" si="1"/>
        <v>0</v>
      </c>
      <c r="N59" s="963"/>
      <c r="O59" s="963"/>
      <c r="P59" s="2142"/>
      <c r="Q59" s="199"/>
    </row>
    <row r="60" spans="1:17" ht="9.9499999999999993" customHeight="1">
      <c r="A60" s="69"/>
      <c r="B60" s="1341"/>
      <c r="C60" s="1367"/>
      <c r="D60" s="1855"/>
      <c r="E60" s="416"/>
      <c r="F60" s="69" t="s">
        <v>181</v>
      </c>
      <c r="G60" s="2159">
        <v>27</v>
      </c>
      <c r="H60" s="2159">
        <v>40</v>
      </c>
      <c r="I60" s="2159">
        <f t="shared" si="0"/>
        <v>67</v>
      </c>
      <c r="J60" s="2159"/>
      <c r="K60" s="2159">
        <v>0</v>
      </c>
      <c r="L60" s="2159">
        <v>0</v>
      </c>
      <c r="M60" s="2162">
        <f t="shared" si="1"/>
        <v>0</v>
      </c>
      <c r="N60" s="963"/>
      <c r="O60" s="963"/>
      <c r="P60" s="2142"/>
      <c r="Q60" s="199"/>
    </row>
    <row r="61" spans="1:17" ht="12" customHeight="1">
      <c r="A61" s="69"/>
      <c r="B61" s="69"/>
      <c r="C61" s="1367"/>
      <c r="D61" s="1819">
        <v>1403</v>
      </c>
      <c r="E61" s="113" t="s">
        <v>38</v>
      </c>
      <c r="F61" s="114"/>
      <c r="G61" s="561">
        <f>SUM(G62+G65+G68)</f>
        <v>296</v>
      </c>
      <c r="H61" s="561">
        <f>SUM(H62+H65+H68)</f>
        <v>442</v>
      </c>
      <c r="I61" s="2156">
        <f>SUM(G61:H61)</f>
        <v>738</v>
      </c>
      <c r="J61" s="561"/>
      <c r="K61" s="561">
        <f>SUM(K62+K65+K68)</f>
        <v>0</v>
      </c>
      <c r="L61" s="561">
        <f>SUM(L62+L65+L68)</f>
        <v>0</v>
      </c>
      <c r="M61" s="2157">
        <f>SUM(K61:L61)</f>
        <v>0</v>
      </c>
      <c r="N61" s="2150"/>
      <c r="O61" s="2150"/>
      <c r="P61" s="2150"/>
      <c r="Q61" s="199"/>
    </row>
    <row r="62" spans="1:17" ht="11.1" customHeight="1">
      <c r="A62" s="69"/>
      <c r="B62" s="1341"/>
      <c r="C62" s="1367"/>
      <c r="D62" s="1820"/>
      <c r="E62" s="419" t="s">
        <v>39</v>
      </c>
      <c r="F62" s="69"/>
      <c r="G62" s="2158">
        <f>SUM(G63:G64)</f>
        <v>105</v>
      </c>
      <c r="H62" s="2158">
        <f>SUM(H63:H64)</f>
        <v>164</v>
      </c>
      <c r="I62" s="930">
        <f t="shared" ref="I62:I70" si="2">SUM(G62:H62)</f>
        <v>269</v>
      </c>
      <c r="J62" s="2158"/>
      <c r="K62" s="2158">
        <f>SUM(K63:K64)</f>
        <v>0</v>
      </c>
      <c r="L62" s="2158">
        <f>SUM(L63:L64)</f>
        <v>0</v>
      </c>
      <c r="M62" s="2160">
        <f t="shared" si="1"/>
        <v>0</v>
      </c>
      <c r="N62" s="963"/>
      <c r="O62" s="963"/>
      <c r="P62" s="2142"/>
      <c r="Q62" s="199"/>
    </row>
    <row r="63" spans="1:17" ht="9.9499999999999993" customHeight="1">
      <c r="A63" s="69"/>
      <c r="B63" s="1341"/>
      <c r="C63" s="1367"/>
      <c r="D63" s="1820"/>
      <c r="E63" s="416"/>
      <c r="F63" s="69" t="s">
        <v>182</v>
      </c>
      <c r="G63" s="2159">
        <v>0</v>
      </c>
      <c r="H63" s="2159">
        <v>0</v>
      </c>
      <c r="I63" s="2159">
        <f t="shared" si="2"/>
        <v>0</v>
      </c>
      <c r="J63" s="2159"/>
      <c r="K63" s="2159">
        <v>0</v>
      </c>
      <c r="L63" s="2159">
        <v>0</v>
      </c>
      <c r="M63" s="2162">
        <f t="shared" si="1"/>
        <v>0</v>
      </c>
      <c r="N63" s="963"/>
      <c r="O63" s="963"/>
      <c r="P63" s="2142"/>
      <c r="Q63" s="199"/>
    </row>
    <row r="64" spans="1:17" ht="9.9499999999999993" customHeight="1">
      <c r="A64" s="69"/>
      <c r="B64" s="1341"/>
      <c r="C64" s="1367"/>
      <c r="D64" s="1820"/>
      <c r="E64" s="416"/>
      <c r="F64" s="69" t="s">
        <v>183</v>
      </c>
      <c r="G64" s="2159">
        <v>105</v>
      </c>
      <c r="H64" s="2159">
        <v>164</v>
      </c>
      <c r="I64" s="2159">
        <f t="shared" si="2"/>
        <v>269</v>
      </c>
      <c r="J64" s="1439"/>
      <c r="K64" s="2159">
        <v>0</v>
      </c>
      <c r="L64" s="2159">
        <v>0</v>
      </c>
      <c r="M64" s="2162">
        <f t="shared" si="1"/>
        <v>0</v>
      </c>
      <c r="N64" s="240"/>
      <c r="O64" s="71"/>
      <c r="P64" s="71"/>
    </row>
    <row r="65" spans="1:19" ht="11.1" customHeight="1">
      <c r="A65" s="69"/>
      <c r="B65" s="69"/>
      <c r="C65" s="1367"/>
      <c r="D65" s="1820"/>
      <c r="E65" s="419" t="s">
        <v>40</v>
      </c>
      <c r="F65" s="69"/>
      <c r="G65" s="2158">
        <f>SUM(G66:G67)</f>
        <v>64</v>
      </c>
      <c r="H65" s="2158">
        <f>SUM(H66:H67)</f>
        <v>110</v>
      </c>
      <c r="I65" s="930">
        <f t="shared" si="2"/>
        <v>174</v>
      </c>
      <c r="J65" s="2163"/>
      <c r="K65" s="2158">
        <f>SUM(K66:K67)</f>
        <v>0</v>
      </c>
      <c r="L65" s="2158">
        <f>SUM(L66:L67)</f>
        <v>0</v>
      </c>
      <c r="M65" s="2160">
        <f t="shared" si="1"/>
        <v>0</v>
      </c>
      <c r="N65" s="240"/>
      <c r="O65" s="71"/>
      <c r="P65" s="71"/>
    </row>
    <row r="66" spans="1:19" ht="9.9499999999999993" customHeight="1">
      <c r="A66" s="69"/>
      <c r="B66" s="69"/>
      <c r="C66" s="1367"/>
      <c r="D66" s="1820"/>
      <c r="E66" s="416"/>
      <c r="F66" s="69" t="s">
        <v>864</v>
      </c>
      <c r="G66" s="2159">
        <v>0</v>
      </c>
      <c r="H66" s="2159">
        <v>0</v>
      </c>
      <c r="I66" s="2159">
        <f t="shared" si="2"/>
        <v>0</v>
      </c>
      <c r="J66" s="1439"/>
      <c r="K66" s="2159">
        <v>0</v>
      </c>
      <c r="L66" s="2159">
        <v>0</v>
      </c>
      <c r="M66" s="2162">
        <f t="shared" si="1"/>
        <v>0</v>
      </c>
      <c r="N66" s="240"/>
      <c r="O66" s="71"/>
      <c r="P66" s="71"/>
    </row>
    <row r="67" spans="1:19" ht="9.75" customHeight="1">
      <c r="A67" s="69"/>
      <c r="B67" s="69"/>
      <c r="C67" s="1367"/>
      <c r="D67" s="1820"/>
      <c r="E67" s="416"/>
      <c r="F67" s="69" t="s">
        <v>865</v>
      </c>
      <c r="G67" s="2159">
        <v>64</v>
      </c>
      <c r="H67" s="2159">
        <v>110</v>
      </c>
      <c r="I67" s="2159">
        <f t="shared" si="2"/>
        <v>174</v>
      </c>
      <c r="J67" s="1439"/>
      <c r="K67" s="2159">
        <v>0</v>
      </c>
      <c r="L67" s="2159">
        <v>0</v>
      </c>
      <c r="M67" s="2162">
        <f t="shared" si="1"/>
        <v>0</v>
      </c>
      <c r="N67" s="240"/>
      <c r="O67" s="71"/>
      <c r="P67" s="71"/>
    </row>
    <row r="68" spans="1:19" ht="11.1" customHeight="1">
      <c r="A68" s="69"/>
      <c r="B68" s="69"/>
      <c r="C68" s="1367"/>
      <c r="D68" s="1820"/>
      <c r="E68" s="419" t="s">
        <v>41</v>
      </c>
      <c r="F68" s="69"/>
      <c r="G68" s="2158">
        <f>SUM(G69:G70)</f>
        <v>127</v>
      </c>
      <c r="H68" s="2158">
        <f>SUM(H69:H70)</f>
        <v>168</v>
      </c>
      <c r="I68" s="930">
        <f t="shared" si="2"/>
        <v>295</v>
      </c>
      <c r="J68" s="2163"/>
      <c r="K68" s="2158">
        <f>SUM(K69:K70)</f>
        <v>0</v>
      </c>
      <c r="L68" s="2158">
        <f>SUM(L69:L70)</f>
        <v>0</v>
      </c>
      <c r="M68" s="2160">
        <f t="shared" si="1"/>
        <v>0</v>
      </c>
      <c r="N68" s="240"/>
      <c r="O68" s="71"/>
      <c r="P68" s="71"/>
    </row>
    <row r="69" spans="1:19" ht="9.9499999999999993" customHeight="1">
      <c r="A69" s="69"/>
      <c r="B69" s="69"/>
      <c r="C69" s="1367"/>
      <c r="D69" s="1890"/>
      <c r="E69" s="416"/>
      <c r="F69" s="69" t="s">
        <v>183</v>
      </c>
      <c r="G69" s="2159">
        <v>113</v>
      </c>
      <c r="H69" s="2159">
        <v>146</v>
      </c>
      <c r="I69" s="2159">
        <f t="shared" si="2"/>
        <v>259</v>
      </c>
      <c r="J69" s="1439"/>
      <c r="K69" s="2159">
        <v>0</v>
      </c>
      <c r="L69" s="2159">
        <v>0</v>
      </c>
      <c r="M69" s="2162">
        <f t="shared" si="1"/>
        <v>0</v>
      </c>
      <c r="N69" s="240"/>
      <c r="O69" s="71"/>
      <c r="P69" s="71"/>
    </row>
    <row r="70" spans="1:19" ht="9.9499999999999993" customHeight="1">
      <c r="A70" s="69"/>
      <c r="B70" s="69"/>
      <c r="C70" s="1367"/>
      <c r="D70" s="1891"/>
      <c r="E70" s="423"/>
      <c r="F70" s="72" t="s">
        <v>184</v>
      </c>
      <c r="G70" s="2164">
        <v>14</v>
      </c>
      <c r="H70" s="2164">
        <v>22</v>
      </c>
      <c r="I70" s="2164">
        <f t="shared" si="2"/>
        <v>36</v>
      </c>
      <c r="J70" s="2165"/>
      <c r="K70" s="2164">
        <v>0</v>
      </c>
      <c r="L70" s="2164">
        <v>0</v>
      </c>
      <c r="M70" s="2166">
        <f t="shared" si="1"/>
        <v>0</v>
      </c>
      <c r="N70" s="240"/>
      <c r="O70" s="71"/>
      <c r="P70" s="71"/>
    </row>
    <row r="71" spans="1:19" ht="9.9499999999999993" customHeight="1">
      <c r="A71" s="69"/>
      <c r="B71" s="69"/>
      <c r="C71" s="1367"/>
      <c r="D71" s="279"/>
      <c r="E71" s="161"/>
      <c r="F71" s="69"/>
      <c r="G71" s="100"/>
      <c r="H71" s="100"/>
      <c r="I71" s="410"/>
      <c r="J71" s="410"/>
      <c r="K71" s="410"/>
      <c r="L71" s="410" t="s">
        <v>185</v>
      </c>
      <c r="M71" s="410"/>
      <c r="N71" s="240"/>
      <c r="O71" s="71"/>
      <c r="P71" s="71"/>
    </row>
    <row r="72" spans="1:19" ht="9.9499999999999993" customHeight="1">
      <c r="A72" s="69"/>
      <c r="B72" s="69"/>
      <c r="C72" s="1367"/>
      <c r="D72" s="279"/>
      <c r="E72" s="69"/>
      <c r="F72" s="69"/>
      <c r="G72" s="206"/>
      <c r="H72" s="206"/>
      <c r="I72" s="206"/>
      <c r="J72" s="206"/>
      <c r="K72" s="206"/>
      <c r="L72" s="206" t="s">
        <v>186</v>
      </c>
      <c r="M72" s="1383"/>
    </row>
    <row r="73" spans="1:19" s="71" customFormat="1" ht="12.75" customHeight="1">
      <c r="A73" s="69"/>
      <c r="B73" s="69"/>
      <c r="C73" s="1367"/>
      <c r="D73" s="1874" t="s">
        <v>3</v>
      </c>
      <c r="E73" s="959"/>
      <c r="F73" s="959"/>
      <c r="G73" s="455"/>
      <c r="H73" s="455"/>
      <c r="I73" s="2143"/>
      <c r="J73" s="2143"/>
      <c r="K73" s="2143"/>
      <c r="L73" s="2143"/>
      <c r="M73" s="2144"/>
      <c r="N73" s="963"/>
      <c r="O73" s="963"/>
      <c r="P73" s="2142"/>
      <c r="S73" s="69"/>
    </row>
    <row r="74" spans="1:19" ht="12.75" customHeight="1">
      <c r="A74" s="69"/>
      <c r="B74" s="1341"/>
      <c r="C74" s="1367"/>
      <c r="D74" s="2145"/>
      <c r="E74" s="97" t="s">
        <v>151</v>
      </c>
      <c r="F74" s="129"/>
      <c r="G74" s="2146" t="s">
        <v>860</v>
      </c>
      <c r="H74" s="2146"/>
      <c r="I74" s="2147" t="s">
        <v>21</v>
      </c>
      <c r="J74" s="2148"/>
      <c r="K74" s="2146" t="s">
        <v>861</v>
      </c>
      <c r="L74" s="2146"/>
      <c r="M74" s="2149" t="s">
        <v>21</v>
      </c>
      <c r="N74" s="2150"/>
      <c r="O74" s="2150"/>
      <c r="P74" s="2150"/>
      <c r="Q74" s="1341"/>
    </row>
    <row r="75" spans="1:19">
      <c r="A75" s="69"/>
      <c r="B75" s="69"/>
      <c r="C75" s="1367"/>
      <c r="D75" s="2151"/>
      <c r="E75" s="627"/>
      <c r="F75" s="2152"/>
      <c r="G75" s="447" t="s">
        <v>19</v>
      </c>
      <c r="H75" s="447" t="s">
        <v>20</v>
      </c>
      <c r="I75" s="2147"/>
      <c r="J75" s="2148"/>
      <c r="K75" s="447" t="s">
        <v>19</v>
      </c>
      <c r="L75" s="447" t="s">
        <v>20</v>
      </c>
      <c r="M75" s="2149"/>
      <c r="N75" s="963"/>
      <c r="O75" s="963"/>
      <c r="P75" s="2142"/>
      <c r="Q75" s="71"/>
    </row>
    <row r="76" spans="1:19" ht="12" customHeight="1">
      <c r="A76" s="69"/>
      <c r="B76" s="69"/>
      <c r="C76" s="1367"/>
      <c r="D76" s="1821">
        <v>1404</v>
      </c>
      <c r="E76" s="113" t="s">
        <v>42</v>
      </c>
      <c r="F76" s="114"/>
      <c r="G76" s="561">
        <f>SUM(G77+G79)</f>
        <v>1716</v>
      </c>
      <c r="H76" s="561">
        <f>SUM(H77+H79)</f>
        <v>685</v>
      </c>
      <c r="I76" s="561">
        <f t="shared" ref="I76:I106" si="3">SUM(G76:H76)</f>
        <v>2401</v>
      </c>
      <c r="J76" s="2156"/>
      <c r="K76" s="561">
        <f>SUM(K77+K79)</f>
        <v>0</v>
      </c>
      <c r="L76" s="561">
        <f>SUM(L77+L79)</f>
        <v>0</v>
      </c>
      <c r="M76" s="2167">
        <f t="shared" ref="M76:M106" si="4">SUM(K76:L76)</f>
        <v>0</v>
      </c>
      <c r="N76" s="957"/>
      <c r="O76" s="957"/>
      <c r="P76" s="957"/>
    </row>
    <row r="77" spans="1:19" ht="11.1" customHeight="1">
      <c r="A77" s="69"/>
      <c r="B77" s="69"/>
      <c r="C77" s="1367"/>
      <c r="D77" s="1822"/>
      <c r="E77" s="414" t="s">
        <v>43</v>
      </c>
      <c r="F77" s="69"/>
      <c r="G77" s="930">
        <f>G78</f>
        <v>1143</v>
      </c>
      <c r="H77" s="930">
        <f>H78</f>
        <v>268</v>
      </c>
      <c r="I77" s="2158">
        <f t="shared" si="3"/>
        <v>1411</v>
      </c>
      <c r="J77" s="930"/>
      <c r="K77" s="930">
        <f>K78</f>
        <v>0</v>
      </c>
      <c r="L77" s="930">
        <v>0</v>
      </c>
      <c r="M77" s="2168">
        <f t="shared" si="4"/>
        <v>0</v>
      </c>
      <c r="N77" s="957"/>
      <c r="O77" s="957"/>
      <c r="P77" s="957"/>
    </row>
    <row r="78" spans="1:19" ht="9.9499999999999993" customHeight="1">
      <c r="A78" s="69"/>
      <c r="B78" s="69"/>
      <c r="C78" s="1367"/>
      <c r="D78" s="1834"/>
      <c r="E78" s="411"/>
      <c r="F78" s="69" t="s">
        <v>187</v>
      </c>
      <c r="G78" s="2161">
        <v>1143</v>
      </c>
      <c r="H78" s="2161">
        <v>268</v>
      </c>
      <c r="I78" s="2159">
        <f t="shared" si="3"/>
        <v>1411</v>
      </c>
      <c r="J78" s="2161"/>
      <c r="K78" s="2161">
        <v>0</v>
      </c>
      <c r="L78" s="2161">
        <v>0</v>
      </c>
      <c r="M78" s="2162">
        <f t="shared" si="4"/>
        <v>0</v>
      </c>
      <c r="N78" s="963"/>
      <c r="O78" s="963"/>
      <c r="P78" s="963"/>
    </row>
    <row r="79" spans="1:19" ht="11.1" customHeight="1">
      <c r="A79" s="69"/>
      <c r="B79" s="69"/>
      <c r="C79" s="1367"/>
      <c r="D79" s="1822"/>
      <c r="E79" s="414" t="s">
        <v>44</v>
      </c>
      <c r="F79" s="69"/>
      <c r="G79" s="930">
        <f>SUM(G80:G81)</f>
        <v>573</v>
      </c>
      <c r="H79" s="930">
        <f>SUM(H80:H81)</f>
        <v>417</v>
      </c>
      <c r="I79" s="2158">
        <f t="shared" si="3"/>
        <v>990</v>
      </c>
      <c r="J79" s="930"/>
      <c r="K79" s="930">
        <f>SUM(K80:K81)</f>
        <v>0</v>
      </c>
      <c r="L79" s="930">
        <f>SUM(L80:L81)</f>
        <v>0</v>
      </c>
      <c r="M79" s="2162">
        <f t="shared" si="4"/>
        <v>0</v>
      </c>
      <c r="N79" s="957"/>
      <c r="O79" s="957"/>
      <c r="P79" s="957"/>
    </row>
    <row r="80" spans="1:19" ht="9.9499999999999993" customHeight="1">
      <c r="A80" s="69"/>
      <c r="B80" s="69"/>
      <c r="C80" s="1367"/>
      <c r="D80" s="1834"/>
      <c r="E80" s="411"/>
      <c r="F80" s="69" t="s">
        <v>866</v>
      </c>
      <c r="G80" s="2161">
        <v>390</v>
      </c>
      <c r="H80" s="2161">
        <v>260</v>
      </c>
      <c r="I80" s="2159">
        <f t="shared" si="3"/>
        <v>650</v>
      </c>
      <c r="J80" s="2161"/>
      <c r="K80" s="2161">
        <v>0</v>
      </c>
      <c r="L80" s="2161">
        <v>0</v>
      </c>
      <c r="M80" s="2162">
        <f t="shared" si="4"/>
        <v>0</v>
      </c>
      <c r="N80" s="963"/>
      <c r="O80" s="963"/>
      <c r="P80" s="963"/>
    </row>
    <row r="81" spans="1:16" ht="9.9499999999999993" customHeight="1">
      <c r="A81" s="69"/>
      <c r="B81" s="69"/>
      <c r="C81" s="1367"/>
      <c r="D81" s="1349"/>
      <c r="E81" s="411"/>
      <c r="F81" s="69" t="s">
        <v>867</v>
      </c>
      <c r="G81" s="2161">
        <v>183</v>
      </c>
      <c r="H81" s="2161">
        <v>157</v>
      </c>
      <c r="I81" s="2159">
        <f t="shared" si="3"/>
        <v>340</v>
      </c>
      <c r="J81" s="2161"/>
      <c r="K81" s="2161">
        <v>0</v>
      </c>
      <c r="L81" s="2161">
        <v>0</v>
      </c>
      <c r="M81" s="2162">
        <f t="shared" si="4"/>
        <v>0</v>
      </c>
      <c r="N81" s="963"/>
      <c r="O81" s="963"/>
      <c r="P81" s="963"/>
    </row>
    <row r="82" spans="1:16" ht="12" customHeight="1">
      <c r="A82" s="69"/>
      <c r="B82" s="69"/>
      <c r="C82" s="1367"/>
      <c r="D82" s="1819">
        <v>1405</v>
      </c>
      <c r="E82" s="124" t="s">
        <v>45</v>
      </c>
      <c r="F82" s="103"/>
      <c r="G82" s="561">
        <f>SUM(G83+G86+G93+G105)</f>
        <v>1700</v>
      </c>
      <c r="H82" s="561">
        <f>SUM(H83+H86+H93+H105)</f>
        <v>2364</v>
      </c>
      <c r="I82" s="561">
        <f t="shared" si="3"/>
        <v>4064</v>
      </c>
      <c r="J82" s="2156"/>
      <c r="K82" s="561">
        <f>SUM(K83+K86+K93+K105)</f>
        <v>0</v>
      </c>
      <c r="L82" s="561">
        <f>SUM(L83+L86+L93+L105)</f>
        <v>0</v>
      </c>
      <c r="M82" s="2167">
        <f t="shared" si="4"/>
        <v>0</v>
      </c>
      <c r="N82" s="957"/>
      <c r="O82" s="957"/>
      <c r="P82" s="957"/>
    </row>
    <row r="83" spans="1:16" ht="11.1" customHeight="1">
      <c r="B83" s="69"/>
      <c r="C83" s="1367"/>
      <c r="D83" s="1820"/>
      <c r="E83" s="414" t="s">
        <v>46</v>
      </c>
      <c r="F83" s="69"/>
      <c r="G83" s="932">
        <f>SUM(G84:G85)</f>
        <v>495</v>
      </c>
      <c r="H83" s="932">
        <f>SUM(H84:H85)</f>
        <v>633</v>
      </c>
      <c r="I83" s="2158">
        <f t="shared" si="3"/>
        <v>1128</v>
      </c>
      <c r="J83" s="926"/>
      <c r="K83" s="932">
        <f>SUM(K84:K85)</f>
        <v>0</v>
      </c>
      <c r="L83" s="932">
        <f>SUM(L84:L85)</f>
        <v>0</v>
      </c>
      <c r="M83" s="2168">
        <f t="shared" si="4"/>
        <v>0</v>
      </c>
      <c r="N83" s="2169"/>
      <c r="O83" s="2169"/>
      <c r="P83" s="2169"/>
    </row>
    <row r="84" spans="1:16" ht="9.9499999999999993" customHeight="1">
      <c r="B84" s="69"/>
      <c r="C84" s="1367"/>
      <c r="D84" s="1820"/>
      <c r="E84" s="411"/>
      <c r="F84" s="69" t="s">
        <v>868</v>
      </c>
      <c r="G84" s="2170">
        <v>0</v>
      </c>
      <c r="H84" s="2170">
        <v>0</v>
      </c>
      <c r="I84" s="2159">
        <f t="shared" si="3"/>
        <v>0</v>
      </c>
      <c r="J84" s="2170"/>
      <c r="K84" s="2170">
        <v>0</v>
      </c>
      <c r="L84" s="2170">
        <v>0</v>
      </c>
      <c r="M84" s="2162">
        <f t="shared" si="4"/>
        <v>0</v>
      </c>
      <c r="N84" s="963"/>
      <c r="O84" s="963"/>
      <c r="P84" s="1328"/>
    </row>
    <row r="85" spans="1:16" ht="9.9499999999999993" customHeight="1">
      <c r="B85" s="69"/>
      <c r="C85" s="1367"/>
      <c r="D85" s="1820"/>
      <c r="E85" s="411"/>
      <c r="F85" s="69" t="s">
        <v>189</v>
      </c>
      <c r="G85" s="2170">
        <v>495</v>
      </c>
      <c r="H85" s="2170">
        <v>633</v>
      </c>
      <c r="I85" s="2159">
        <f t="shared" si="3"/>
        <v>1128</v>
      </c>
      <c r="J85" s="2170"/>
      <c r="K85" s="2170">
        <v>0</v>
      </c>
      <c r="L85" s="2170">
        <v>0</v>
      </c>
      <c r="M85" s="2162">
        <f t="shared" si="4"/>
        <v>0</v>
      </c>
      <c r="N85" s="963"/>
      <c r="O85" s="963"/>
      <c r="P85" s="1328"/>
    </row>
    <row r="86" spans="1:16" ht="11.1" customHeight="1">
      <c r="B86" s="69"/>
      <c r="C86" s="1367"/>
      <c r="D86" s="1820"/>
      <c r="E86" s="414" t="s">
        <v>47</v>
      </c>
      <c r="F86" s="69"/>
      <c r="G86" s="932">
        <f>SUM(G87:G92)</f>
        <v>308</v>
      </c>
      <c r="H86" s="932">
        <f>SUM(H87:H92)</f>
        <v>334</v>
      </c>
      <c r="I86" s="2158">
        <f t="shared" si="3"/>
        <v>642</v>
      </c>
      <c r="J86" s="932"/>
      <c r="K86" s="932">
        <f>SUM(K87:K92)</f>
        <v>0</v>
      </c>
      <c r="L86" s="932">
        <f>SUM(L87:L92)</f>
        <v>0</v>
      </c>
      <c r="M86" s="2168">
        <f t="shared" si="4"/>
        <v>0</v>
      </c>
      <c r="N86" s="2150"/>
      <c r="O86" s="2150"/>
      <c r="P86" s="2171"/>
    </row>
    <row r="87" spans="1:16" ht="9.9499999999999993" customHeight="1">
      <c r="B87" s="69"/>
      <c r="C87" s="1367"/>
      <c r="D87" s="1820"/>
      <c r="E87" s="416"/>
      <c r="F87" s="69" t="s">
        <v>190</v>
      </c>
      <c r="G87" s="2170">
        <v>33</v>
      </c>
      <c r="H87" s="2170">
        <v>24</v>
      </c>
      <c r="I87" s="2159">
        <f t="shared" si="3"/>
        <v>57</v>
      </c>
      <c r="J87" s="2170"/>
      <c r="K87" s="2170">
        <v>0</v>
      </c>
      <c r="L87" s="2170">
        <v>0</v>
      </c>
      <c r="M87" s="2162">
        <f t="shared" si="4"/>
        <v>0</v>
      </c>
      <c r="N87" s="963"/>
      <c r="O87" s="963"/>
      <c r="P87" s="1328"/>
    </row>
    <row r="88" spans="1:16" ht="9.9499999999999993" customHeight="1">
      <c r="B88" s="69"/>
      <c r="C88" s="1367"/>
      <c r="D88" s="1820"/>
      <c r="E88" s="416"/>
      <c r="F88" s="69" t="s">
        <v>869</v>
      </c>
      <c r="G88" s="2170">
        <v>9</v>
      </c>
      <c r="H88" s="2170">
        <v>4</v>
      </c>
      <c r="I88" s="2159">
        <f t="shared" si="3"/>
        <v>13</v>
      </c>
      <c r="J88" s="2170"/>
      <c r="K88" s="2170">
        <v>0</v>
      </c>
      <c r="L88" s="2170">
        <v>0</v>
      </c>
      <c r="M88" s="2162">
        <f t="shared" si="4"/>
        <v>0</v>
      </c>
      <c r="N88" s="963"/>
      <c r="O88" s="963"/>
      <c r="P88" s="1328"/>
    </row>
    <row r="89" spans="1:16" s="71" customFormat="1" ht="9.9499999999999993" customHeight="1">
      <c r="A89" s="82"/>
      <c r="B89" s="69"/>
      <c r="C89" s="1367"/>
      <c r="D89" s="1820"/>
      <c r="E89" s="411"/>
      <c r="F89" s="69" t="s">
        <v>191</v>
      </c>
      <c r="G89" s="2170">
        <v>144</v>
      </c>
      <c r="H89" s="2170">
        <v>150</v>
      </c>
      <c r="I89" s="2159">
        <f t="shared" si="3"/>
        <v>294</v>
      </c>
      <c r="J89" s="2170"/>
      <c r="K89" s="2170">
        <v>0</v>
      </c>
      <c r="L89" s="2170">
        <v>0</v>
      </c>
      <c r="M89" s="2162">
        <f t="shared" si="4"/>
        <v>0</v>
      </c>
      <c r="N89" s="963"/>
      <c r="O89" s="963"/>
      <c r="P89" s="1328"/>
    </row>
    <row r="90" spans="1:16" s="71" customFormat="1" ht="9.9499999999999993" customHeight="1">
      <c r="A90" s="82"/>
      <c r="B90" s="69"/>
      <c r="C90" s="1367"/>
      <c r="D90" s="1820"/>
      <c r="E90" s="411"/>
      <c r="F90" s="69" t="s">
        <v>192</v>
      </c>
      <c r="G90" s="2170">
        <v>51</v>
      </c>
      <c r="H90" s="2170">
        <v>35</v>
      </c>
      <c r="I90" s="2159">
        <f t="shared" si="3"/>
        <v>86</v>
      </c>
      <c r="J90" s="2170"/>
      <c r="K90" s="2170">
        <v>0</v>
      </c>
      <c r="L90" s="2170">
        <v>0</v>
      </c>
      <c r="M90" s="2162">
        <f t="shared" si="4"/>
        <v>0</v>
      </c>
      <c r="N90" s="963"/>
      <c r="O90" s="963"/>
      <c r="P90" s="1328"/>
    </row>
    <row r="91" spans="1:16" s="71" customFormat="1" ht="9.9499999999999993" customHeight="1">
      <c r="A91" s="82"/>
      <c r="B91" s="69"/>
      <c r="C91" s="1367"/>
      <c r="D91" s="1820"/>
      <c r="E91" s="411"/>
      <c r="F91" s="69" t="s">
        <v>870</v>
      </c>
      <c r="G91" s="2170">
        <v>5</v>
      </c>
      <c r="H91" s="2170">
        <v>5</v>
      </c>
      <c r="I91" s="2159">
        <f t="shared" si="3"/>
        <v>10</v>
      </c>
      <c r="J91" s="2170"/>
      <c r="K91" s="2170">
        <v>0</v>
      </c>
      <c r="L91" s="2170">
        <v>0</v>
      </c>
      <c r="M91" s="2162">
        <f t="shared" si="4"/>
        <v>0</v>
      </c>
      <c r="N91" s="963"/>
      <c r="O91" s="963"/>
      <c r="P91" s="1328"/>
    </row>
    <row r="92" spans="1:16" ht="9.9499999999999993" customHeight="1">
      <c r="B92" s="69"/>
      <c r="C92" s="1367"/>
      <c r="D92" s="1820"/>
      <c r="E92" s="411"/>
      <c r="F92" s="69" t="s">
        <v>193</v>
      </c>
      <c r="G92" s="2170">
        <v>66</v>
      </c>
      <c r="H92" s="2170">
        <v>116</v>
      </c>
      <c r="I92" s="2159">
        <f t="shared" si="3"/>
        <v>182</v>
      </c>
      <c r="J92" s="2170"/>
      <c r="K92" s="2170">
        <v>0</v>
      </c>
      <c r="L92" s="2170">
        <v>0</v>
      </c>
      <c r="M92" s="2162">
        <f t="shared" si="4"/>
        <v>0</v>
      </c>
      <c r="N92" s="963"/>
      <c r="O92" s="963"/>
      <c r="P92" s="1328"/>
    </row>
    <row r="93" spans="1:16" ht="11.1" customHeight="1">
      <c r="B93" s="69"/>
      <c r="C93" s="1367"/>
      <c r="D93" s="1820"/>
      <c r="E93" s="414" t="s">
        <v>48</v>
      </c>
      <c r="F93" s="118"/>
      <c r="G93" s="932">
        <f>SUM(G94:G104)</f>
        <v>875</v>
      </c>
      <c r="H93" s="932">
        <f>SUM(H94:H104)</f>
        <v>1377</v>
      </c>
      <c r="I93" s="2158">
        <f t="shared" si="3"/>
        <v>2252</v>
      </c>
      <c r="J93" s="932"/>
      <c r="K93" s="932">
        <f>SUM(K94:K104)</f>
        <v>0</v>
      </c>
      <c r="L93" s="932">
        <f>SUM(L94:L104)</f>
        <v>0</v>
      </c>
      <c r="M93" s="2168">
        <f t="shared" si="4"/>
        <v>0</v>
      </c>
      <c r="N93" s="2150"/>
      <c r="O93" s="2150"/>
      <c r="P93" s="2171"/>
    </row>
    <row r="94" spans="1:16" ht="9.9499999999999993" customHeight="1">
      <c r="B94" s="69"/>
      <c r="C94" s="1367"/>
      <c r="D94" s="1820"/>
      <c r="E94" s="414"/>
      <c r="F94" s="69" t="s">
        <v>871</v>
      </c>
      <c r="G94" s="2170">
        <v>10</v>
      </c>
      <c r="H94" s="2170">
        <v>24</v>
      </c>
      <c r="I94" s="2159">
        <f t="shared" si="3"/>
        <v>34</v>
      </c>
      <c r="J94" s="2170"/>
      <c r="K94" s="2170">
        <v>0</v>
      </c>
      <c r="L94" s="2170">
        <v>0</v>
      </c>
      <c r="M94" s="2162">
        <f t="shared" si="4"/>
        <v>0</v>
      </c>
      <c r="N94" s="963"/>
      <c r="O94" s="963"/>
      <c r="P94" s="1328"/>
    </row>
    <row r="95" spans="1:16" ht="9.9499999999999993" customHeight="1">
      <c r="B95" s="69"/>
      <c r="C95" s="1367"/>
      <c r="D95" s="1820"/>
      <c r="E95" s="416"/>
      <c r="F95" s="69" t="s">
        <v>194</v>
      </c>
      <c r="G95" s="2170">
        <v>18</v>
      </c>
      <c r="H95" s="2170">
        <v>19</v>
      </c>
      <c r="I95" s="2159">
        <f t="shared" si="3"/>
        <v>37</v>
      </c>
      <c r="J95" s="2170"/>
      <c r="K95" s="2170">
        <v>0</v>
      </c>
      <c r="L95" s="2170">
        <v>0</v>
      </c>
      <c r="M95" s="2162">
        <f t="shared" si="4"/>
        <v>0</v>
      </c>
      <c r="N95" s="963"/>
      <c r="O95" s="963"/>
      <c r="P95" s="1328"/>
    </row>
    <row r="96" spans="1:16" ht="9.9499999999999993" customHeight="1">
      <c r="B96" s="69"/>
      <c r="C96" s="1367"/>
      <c r="D96" s="1820"/>
      <c r="E96" s="416"/>
      <c r="F96" s="69" t="s">
        <v>872</v>
      </c>
      <c r="G96" s="2170">
        <v>150</v>
      </c>
      <c r="H96" s="2170">
        <v>151</v>
      </c>
      <c r="I96" s="2159">
        <f t="shared" si="3"/>
        <v>301</v>
      </c>
      <c r="J96" s="2170"/>
      <c r="K96" s="2170">
        <v>0</v>
      </c>
      <c r="L96" s="2170">
        <v>0</v>
      </c>
      <c r="M96" s="2162">
        <f t="shared" si="4"/>
        <v>0</v>
      </c>
      <c r="N96" s="963"/>
      <c r="O96" s="963"/>
      <c r="P96" s="1328"/>
    </row>
    <row r="97" spans="2:16" ht="9.9499999999999993" customHeight="1">
      <c r="B97" s="69"/>
      <c r="C97" s="1367"/>
      <c r="D97" s="1820"/>
      <c r="E97" s="416"/>
      <c r="F97" s="69" t="s">
        <v>195</v>
      </c>
      <c r="G97" s="2170">
        <v>164</v>
      </c>
      <c r="H97" s="2170">
        <v>203</v>
      </c>
      <c r="I97" s="2159">
        <f t="shared" si="3"/>
        <v>367</v>
      </c>
      <c r="J97" s="2170"/>
      <c r="K97" s="2170">
        <v>0</v>
      </c>
      <c r="L97" s="2170">
        <v>0</v>
      </c>
      <c r="M97" s="2162">
        <f t="shared" si="4"/>
        <v>0</v>
      </c>
      <c r="N97" s="963"/>
      <c r="O97" s="963"/>
      <c r="P97" s="1328"/>
    </row>
    <row r="98" spans="2:16" ht="9.9499999999999993" customHeight="1">
      <c r="B98" s="69"/>
      <c r="C98" s="1367"/>
      <c r="D98" s="1820"/>
      <c r="E98" s="416"/>
      <c r="F98" s="69" t="s">
        <v>873</v>
      </c>
      <c r="G98" s="2170">
        <v>12</v>
      </c>
      <c r="H98" s="2170">
        <v>10</v>
      </c>
      <c r="I98" s="2159">
        <f t="shared" si="3"/>
        <v>22</v>
      </c>
      <c r="J98" s="2170"/>
      <c r="K98" s="2170">
        <v>0</v>
      </c>
      <c r="L98" s="2170">
        <v>0</v>
      </c>
      <c r="M98" s="2162">
        <f t="shared" si="4"/>
        <v>0</v>
      </c>
      <c r="N98" s="963"/>
      <c r="O98" s="963"/>
      <c r="P98" s="1328"/>
    </row>
    <row r="99" spans="2:16" ht="9.9499999999999993" customHeight="1">
      <c r="B99" s="69"/>
      <c r="C99" s="1367"/>
      <c r="D99" s="1820"/>
      <c r="E99" s="416"/>
      <c r="F99" s="69" t="s">
        <v>196</v>
      </c>
      <c r="G99" s="2170">
        <v>29</v>
      </c>
      <c r="H99" s="2170">
        <v>12</v>
      </c>
      <c r="I99" s="2159">
        <f t="shared" si="3"/>
        <v>41</v>
      </c>
      <c r="J99" s="2170"/>
      <c r="K99" s="2170">
        <v>0</v>
      </c>
      <c r="L99" s="2170">
        <v>0</v>
      </c>
      <c r="M99" s="2162">
        <f t="shared" si="4"/>
        <v>0</v>
      </c>
      <c r="N99" s="963"/>
      <c r="O99" s="963"/>
      <c r="P99" s="1328"/>
    </row>
    <row r="100" spans="2:16" ht="9.9499999999999993" customHeight="1">
      <c r="B100" s="69"/>
      <c r="C100" s="1367"/>
      <c r="D100" s="1820"/>
      <c r="E100" s="416"/>
      <c r="F100" s="69" t="s">
        <v>874</v>
      </c>
      <c r="G100" s="2170">
        <v>35</v>
      </c>
      <c r="H100" s="2170">
        <v>58</v>
      </c>
      <c r="I100" s="2159">
        <f t="shared" si="3"/>
        <v>93</v>
      </c>
      <c r="J100" s="2170"/>
      <c r="K100" s="2170">
        <v>0</v>
      </c>
      <c r="L100" s="2170">
        <v>0</v>
      </c>
      <c r="M100" s="2162">
        <f t="shared" si="4"/>
        <v>0</v>
      </c>
      <c r="N100" s="963"/>
      <c r="O100" s="963"/>
      <c r="P100" s="1328"/>
    </row>
    <row r="101" spans="2:16" ht="9.9499999999999993" customHeight="1">
      <c r="B101" s="69"/>
      <c r="C101" s="1367"/>
      <c r="D101" s="1820"/>
      <c r="E101" s="416"/>
      <c r="F101" s="69" t="s">
        <v>874</v>
      </c>
      <c r="G101" s="2170">
        <v>37</v>
      </c>
      <c r="H101" s="2170">
        <v>64</v>
      </c>
      <c r="I101" s="2159">
        <f t="shared" si="3"/>
        <v>101</v>
      </c>
      <c r="J101" s="2170"/>
      <c r="K101" s="2170">
        <v>0</v>
      </c>
      <c r="L101" s="2170">
        <v>0</v>
      </c>
      <c r="M101" s="2162">
        <f t="shared" si="4"/>
        <v>0</v>
      </c>
      <c r="N101" s="963"/>
      <c r="O101" s="963"/>
      <c r="P101" s="1328"/>
    </row>
    <row r="102" spans="2:16" ht="9.9499999999999993" customHeight="1">
      <c r="B102" s="69"/>
      <c r="C102" s="1367"/>
      <c r="D102" s="1820"/>
      <c r="E102" s="416"/>
      <c r="F102" s="69" t="s">
        <v>875</v>
      </c>
      <c r="G102" s="2170">
        <v>129</v>
      </c>
      <c r="H102" s="2170">
        <v>258</v>
      </c>
      <c r="I102" s="2159">
        <f t="shared" si="3"/>
        <v>387</v>
      </c>
      <c r="J102" s="2170"/>
      <c r="K102" s="2170">
        <v>0</v>
      </c>
      <c r="L102" s="2170">
        <v>0</v>
      </c>
      <c r="M102" s="2162">
        <f t="shared" si="4"/>
        <v>0</v>
      </c>
      <c r="N102" s="963"/>
      <c r="O102" s="963"/>
      <c r="P102" s="1328"/>
    </row>
    <row r="103" spans="2:16" ht="9.9499999999999993" customHeight="1">
      <c r="B103" s="69"/>
      <c r="C103" s="1367"/>
      <c r="D103" s="1820"/>
      <c r="E103" s="416"/>
      <c r="F103" s="69" t="s">
        <v>876</v>
      </c>
      <c r="G103" s="2170">
        <v>260</v>
      </c>
      <c r="H103" s="2170">
        <v>547</v>
      </c>
      <c r="I103" s="2159">
        <f t="shared" si="3"/>
        <v>807</v>
      </c>
      <c r="J103" s="2170"/>
      <c r="K103" s="2170">
        <v>0</v>
      </c>
      <c r="L103" s="2170">
        <v>0</v>
      </c>
      <c r="M103" s="2162">
        <f t="shared" si="4"/>
        <v>0</v>
      </c>
      <c r="N103" s="963"/>
      <c r="O103" s="963"/>
      <c r="P103" s="1328"/>
    </row>
    <row r="104" spans="2:16" ht="9.9499999999999993" customHeight="1">
      <c r="B104" s="69"/>
      <c r="C104" s="1367"/>
      <c r="D104" s="1820"/>
      <c r="E104" s="416"/>
      <c r="F104" s="126" t="s">
        <v>199</v>
      </c>
      <c r="G104" s="2170">
        <v>31</v>
      </c>
      <c r="H104" s="2170">
        <v>31</v>
      </c>
      <c r="I104" s="2159">
        <f t="shared" si="3"/>
        <v>62</v>
      </c>
      <c r="J104" s="2170"/>
      <c r="K104" s="2170">
        <v>0</v>
      </c>
      <c r="L104" s="2170">
        <v>0</v>
      </c>
      <c r="M104" s="2162">
        <f t="shared" si="4"/>
        <v>0</v>
      </c>
      <c r="N104" s="963"/>
      <c r="O104" s="963"/>
      <c r="P104" s="1328"/>
    </row>
    <row r="105" spans="2:16" ht="11.1" customHeight="1">
      <c r="B105" s="69"/>
      <c r="C105" s="1367"/>
      <c r="D105" s="1820"/>
      <c r="E105" s="444" t="s">
        <v>877</v>
      </c>
      <c r="F105" s="126"/>
      <c r="G105" s="932">
        <f>G106</f>
        <v>22</v>
      </c>
      <c r="H105" s="932">
        <f>H106</f>
        <v>20</v>
      </c>
      <c r="I105" s="2158">
        <f t="shared" si="3"/>
        <v>42</v>
      </c>
      <c r="J105" s="932"/>
      <c r="K105" s="932">
        <f>K106</f>
        <v>0</v>
      </c>
      <c r="L105" s="932">
        <f>L106</f>
        <v>0</v>
      </c>
      <c r="M105" s="2168">
        <f t="shared" si="4"/>
        <v>0</v>
      </c>
      <c r="N105" s="2150"/>
      <c r="O105" s="2150"/>
      <c r="P105" s="2171"/>
    </row>
    <row r="106" spans="2:16" ht="9.9499999999999993" customHeight="1">
      <c r="B106" s="69"/>
      <c r="C106" s="1367"/>
      <c r="D106" s="1855"/>
      <c r="E106" s="416"/>
      <c r="F106" s="69" t="s">
        <v>200</v>
      </c>
      <c r="G106" s="2170">
        <v>22</v>
      </c>
      <c r="H106" s="2170">
        <v>20</v>
      </c>
      <c r="I106" s="2159">
        <f t="shared" si="3"/>
        <v>42</v>
      </c>
      <c r="J106" s="2170"/>
      <c r="K106" s="2170">
        <v>0</v>
      </c>
      <c r="L106" s="2170">
        <v>0</v>
      </c>
      <c r="M106" s="2162">
        <f t="shared" si="4"/>
        <v>0</v>
      </c>
      <c r="N106" s="963"/>
      <c r="O106" s="963"/>
      <c r="P106" s="1328"/>
    </row>
    <row r="107" spans="2:16" ht="12" customHeight="1">
      <c r="B107" s="69"/>
      <c r="C107" s="1367"/>
      <c r="D107" s="1819">
        <v>1406</v>
      </c>
      <c r="E107" s="113" t="s">
        <v>50</v>
      </c>
      <c r="F107" s="114"/>
      <c r="G107" s="2172">
        <f>SUM(G108+G112+G115+G117)</f>
        <v>1133</v>
      </c>
      <c r="H107" s="2172">
        <f>SUM(H108+H112+H115+H117)</f>
        <v>1132</v>
      </c>
      <c r="I107" s="561">
        <f>SUM(G107:H107)</f>
        <v>2265</v>
      </c>
      <c r="J107" s="2172"/>
      <c r="K107" s="2172">
        <f>SUM(K108+K112+K115+K117)</f>
        <v>130</v>
      </c>
      <c r="L107" s="2172">
        <f>SUM(L108+L112+L115+L117)</f>
        <v>162</v>
      </c>
      <c r="M107" s="2167">
        <f>SUM(K107:L107)</f>
        <v>292</v>
      </c>
      <c r="N107" s="2150"/>
      <c r="O107" s="2150"/>
      <c r="P107" s="2171"/>
    </row>
    <row r="108" spans="2:16" ht="11.1" customHeight="1">
      <c r="B108" s="69"/>
      <c r="C108" s="1367"/>
      <c r="D108" s="1820"/>
      <c r="E108" s="414" t="s">
        <v>51</v>
      </c>
      <c r="F108" s="69"/>
      <c r="G108" s="932">
        <f>SUM(G109:G111)</f>
        <v>806</v>
      </c>
      <c r="H108" s="932">
        <f>SUM(H109:H111)</f>
        <v>780</v>
      </c>
      <c r="I108" s="2158">
        <f>SUM(G108:H108)</f>
        <v>1586</v>
      </c>
      <c r="J108" s="932"/>
      <c r="K108" s="932">
        <f>SUM(K109:K111)</f>
        <v>54</v>
      </c>
      <c r="L108" s="932">
        <f>SUM(L109:L111)</f>
        <v>95</v>
      </c>
      <c r="M108" s="2168">
        <f>SUM(K108:L108)</f>
        <v>149</v>
      </c>
      <c r="N108" s="2150"/>
      <c r="O108" s="2150"/>
      <c r="P108" s="2171"/>
    </row>
    <row r="109" spans="2:16" ht="9.9499999999999993" customHeight="1">
      <c r="B109" s="69"/>
      <c r="C109" s="1367"/>
      <c r="D109" s="1820"/>
      <c r="E109" s="445"/>
      <c r="F109" s="69" t="s">
        <v>201</v>
      </c>
      <c r="G109" s="2161">
        <v>0</v>
      </c>
      <c r="H109" s="2161">
        <v>0</v>
      </c>
      <c r="I109" s="2159">
        <f t="shared" ref="I109:I118" si="5">SUM(G109:H109)</f>
        <v>0</v>
      </c>
      <c r="J109" s="2170"/>
      <c r="K109" s="2161">
        <v>54</v>
      </c>
      <c r="L109" s="2161">
        <v>95</v>
      </c>
      <c r="M109" s="2162">
        <f t="shared" ref="M109:M118" si="6">SUM(K109:L109)</f>
        <v>149</v>
      </c>
      <c r="N109" s="963"/>
      <c r="O109" s="963"/>
      <c r="P109" s="1328"/>
    </row>
    <row r="110" spans="2:16" ht="9.9499999999999993" customHeight="1">
      <c r="B110" s="69"/>
      <c r="C110" s="1367"/>
      <c r="D110" s="1820"/>
      <c r="E110" s="445"/>
      <c r="F110" s="69" t="s">
        <v>878</v>
      </c>
      <c r="G110" s="2170">
        <v>490</v>
      </c>
      <c r="H110" s="2170">
        <v>460</v>
      </c>
      <c r="I110" s="2159">
        <f t="shared" si="5"/>
        <v>950</v>
      </c>
      <c r="J110" s="2170"/>
      <c r="K110" s="2170">
        <v>0</v>
      </c>
      <c r="L110" s="2170">
        <v>0</v>
      </c>
      <c r="M110" s="2162">
        <f t="shared" si="6"/>
        <v>0</v>
      </c>
      <c r="N110" s="963"/>
      <c r="O110" s="963"/>
      <c r="P110" s="1328"/>
    </row>
    <row r="111" spans="2:16" ht="9.9499999999999993" customHeight="1">
      <c r="B111" s="69"/>
      <c r="C111" s="1367"/>
      <c r="D111" s="1820"/>
      <c r="E111" s="445"/>
      <c r="F111" s="69" t="s">
        <v>202</v>
      </c>
      <c r="G111" s="2170">
        <v>316</v>
      </c>
      <c r="H111" s="2170">
        <v>320</v>
      </c>
      <c r="I111" s="2159">
        <f t="shared" si="5"/>
        <v>636</v>
      </c>
      <c r="J111" s="2170"/>
      <c r="K111" s="2170">
        <v>0</v>
      </c>
      <c r="L111" s="2170">
        <v>0</v>
      </c>
      <c r="M111" s="2162">
        <f t="shared" si="6"/>
        <v>0</v>
      </c>
      <c r="N111" s="963"/>
      <c r="O111" s="963"/>
      <c r="P111" s="1328"/>
    </row>
    <row r="112" spans="2:16" ht="11.1" customHeight="1">
      <c r="B112" s="69"/>
      <c r="C112" s="1367"/>
      <c r="D112" s="1820"/>
      <c r="E112" s="414" t="s">
        <v>52</v>
      </c>
      <c r="F112" s="69"/>
      <c r="G112" s="932">
        <f>G113+G114</f>
        <v>305</v>
      </c>
      <c r="H112" s="932">
        <f>H113+H114</f>
        <v>340</v>
      </c>
      <c r="I112" s="2158">
        <f t="shared" si="5"/>
        <v>645</v>
      </c>
      <c r="J112" s="932"/>
      <c r="K112" s="932">
        <f>SUM(K113:K114)</f>
        <v>0</v>
      </c>
      <c r="L112" s="932">
        <f>SUM(L113:L114)</f>
        <v>0</v>
      </c>
      <c r="M112" s="2168">
        <f t="shared" si="6"/>
        <v>0</v>
      </c>
      <c r="N112" s="2150"/>
      <c r="O112" s="2150"/>
      <c r="P112" s="2171"/>
    </row>
    <row r="113" spans="2:16" ht="9.9499999999999993" customHeight="1">
      <c r="B113" s="69"/>
      <c r="C113" s="1367"/>
      <c r="D113" s="1820"/>
      <c r="E113" s="411"/>
      <c r="F113" s="69" t="s">
        <v>203</v>
      </c>
      <c r="G113" s="2170">
        <v>305</v>
      </c>
      <c r="H113" s="2170">
        <v>340</v>
      </c>
      <c r="I113" s="2159">
        <f t="shared" si="5"/>
        <v>645</v>
      </c>
      <c r="J113" s="2170"/>
      <c r="K113" s="2170">
        <v>0</v>
      </c>
      <c r="L113" s="2170">
        <v>0</v>
      </c>
      <c r="M113" s="2162">
        <f t="shared" si="6"/>
        <v>0</v>
      </c>
      <c r="N113" s="963"/>
      <c r="O113" s="963"/>
      <c r="P113" s="1328"/>
    </row>
    <row r="114" spans="2:16" ht="9.9499999999999993" customHeight="1">
      <c r="B114" s="69"/>
      <c r="C114" s="1367"/>
      <c r="D114" s="1820"/>
      <c r="E114" s="411"/>
      <c r="F114" s="69" t="s">
        <v>879</v>
      </c>
      <c r="G114" s="2170">
        <v>0</v>
      </c>
      <c r="H114" s="2170">
        <v>0</v>
      </c>
      <c r="I114" s="2159">
        <f t="shared" si="5"/>
        <v>0</v>
      </c>
      <c r="J114" s="2170"/>
      <c r="K114" s="2170">
        <v>0</v>
      </c>
      <c r="L114" s="2170">
        <v>0</v>
      </c>
      <c r="M114" s="2162">
        <f t="shared" si="6"/>
        <v>0</v>
      </c>
      <c r="N114" s="963"/>
      <c r="O114" s="963"/>
      <c r="P114" s="1328"/>
    </row>
    <row r="115" spans="2:16" ht="11.1" customHeight="1">
      <c r="B115" s="69"/>
      <c r="C115" s="1367"/>
      <c r="D115" s="1820"/>
      <c r="E115" s="414" t="s">
        <v>53</v>
      </c>
      <c r="F115" s="69"/>
      <c r="G115" s="932">
        <f>SUM(G116:G116)</f>
        <v>0</v>
      </c>
      <c r="H115" s="932">
        <f>SUM(H116:H116)</f>
        <v>0</v>
      </c>
      <c r="I115" s="2158">
        <f t="shared" si="5"/>
        <v>0</v>
      </c>
      <c r="J115" s="932"/>
      <c r="K115" s="932">
        <f>SUM(K116:K116)</f>
        <v>76</v>
      </c>
      <c r="L115" s="932">
        <f>SUM(L116:L116)</f>
        <v>67</v>
      </c>
      <c r="M115" s="2168">
        <f t="shared" si="6"/>
        <v>143</v>
      </c>
      <c r="N115" s="2150"/>
      <c r="O115" s="2150"/>
      <c r="P115" s="2171"/>
    </row>
    <row r="116" spans="2:16" ht="9.9499999999999993" customHeight="1">
      <c r="B116" s="69"/>
      <c r="C116" s="1367"/>
      <c r="D116" s="1820"/>
      <c r="E116" s="445"/>
      <c r="F116" s="69" t="s">
        <v>205</v>
      </c>
      <c r="G116" s="2170">
        <v>0</v>
      </c>
      <c r="H116" s="2170">
        <v>0</v>
      </c>
      <c r="I116" s="2159">
        <f t="shared" si="5"/>
        <v>0</v>
      </c>
      <c r="J116" s="2170"/>
      <c r="K116" s="2170">
        <v>76</v>
      </c>
      <c r="L116" s="2170">
        <v>67</v>
      </c>
      <c r="M116" s="2162">
        <f t="shared" si="6"/>
        <v>143</v>
      </c>
      <c r="N116" s="963"/>
      <c r="O116" s="963"/>
      <c r="P116" s="1328"/>
    </row>
    <row r="117" spans="2:16" ht="11.1" customHeight="1">
      <c r="B117" s="69"/>
      <c r="C117" s="1367"/>
      <c r="D117" s="1820"/>
      <c r="E117" s="414" t="s">
        <v>54</v>
      </c>
      <c r="F117" s="69"/>
      <c r="G117" s="932">
        <f>G118</f>
        <v>22</v>
      </c>
      <c r="H117" s="932">
        <f>H118</f>
        <v>12</v>
      </c>
      <c r="I117" s="2158">
        <f t="shared" si="5"/>
        <v>34</v>
      </c>
      <c r="J117" s="932"/>
      <c r="K117" s="932">
        <f>K118</f>
        <v>0</v>
      </c>
      <c r="L117" s="932">
        <f>L118</f>
        <v>0</v>
      </c>
      <c r="M117" s="2168">
        <f t="shared" si="6"/>
        <v>0</v>
      </c>
      <c r="N117" s="2150"/>
      <c r="O117" s="2150"/>
      <c r="P117" s="2171"/>
    </row>
    <row r="118" spans="2:16" ht="9.9499999999999993" customHeight="1">
      <c r="B118" s="69"/>
      <c r="C118" s="1367"/>
      <c r="D118" s="1855"/>
      <c r="E118" s="411"/>
      <c r="F118" s="69" t="s">
        <v>206</v>
      </c>
      <c r="G118" s="2170">
        <v>22</v>
      </c>
      <c r="H118" s="2170">
        <v>12</v>
      </c>
      <c r="I118" s="2159">
        <f t="shared" si="5"/>
        <v>34</v>
      </c>
      <c r="J118" s="2170"/>
      <c r="K118" s="2170">
        <v>0</v>
      </c>
      <c r="L118" s="2170">
        <v>0</v>
      </c>
      <c r="M118" s="2162">
        <f t="shared" si="6"/>
        <v>0</v>
      </c>
      <c r="N118" s="963"/>
      <c r="O118" s="963"/>
      <c r="P118" s="1328"/>
    </row>
    <row r="119" spans="2:16" ht="12" customHeight="1">
      <c r="B119" s="69"/>
      <c r="C119" s="1367"/>
      <c r="D119" s="1821">
        <v>1407</v>
      </c>
      <c r="E119" s="124" t="s">
        <v>55</v>
      </c>
      <c r="F119" s="114"/>
      <c r="G119" s="2172">
        <f>SUM(G120+G125)</f>
        <v>166</v>
      </c>
      <c r="H119" s="2172">
        <f>SUM(H120+H125)</f>
        <v>134</v>
      </c>
      <c r="I119" s="561">
        <f>SUM(G119:H119)</f>
        <v>300</v>
      </c>
      <c r="J119" s="2172"/>
      <c r="K119" s="2172">
        <f>SUM(K120+K125)</f>
        <v>0</v>
      </c>
      <c r="L119" s="2172">
        <f>SUM(L120+L125)</f>
        <v>0</v>
      </c>
      <c r="M119" s="2167">
        <f>SUM(K119:L119)</f>
        <v>0</v>
      </c>
      <c r="N119" s="2150"/>
      <c r="O119" s="2150"/>
      <c r="P119" s="2171"/>
    </row>
    <row r="120" spans="2:16" ht="11.1" customHeight="1">
      <c r="B120" s="69"/>
      <c r="C120" s="1367"/>
      <c r="D120" s="1822"/>
      <c r="E120" s="414" t="s">
        <v>56</v>
      </c>
      <c r="F120" s="69"/>
      <c r="G120" s="932">
        <f>SUM(G121:G124)</f>
        <v>61</v>
      </c>
      <c r="H120" s="932">
        <f>SUM(H121:H124)</f>
        <v>40</v>
      </c>
      <c r="I120" s="2158">
        <f t="shared" ref="I120:I142" si="7">SUM(G120:H120)</f>
        <v>101</v>
      </c>
      <c r="J120" s="932"/>
      <c r="K120" s="932">
        <f>SUM(K121:K124)</f>
        <v>0</v>
      </c>
      <c r="L120" s="932">
        <f>SUM(L121:L124)</f>
        <v>0</v>
      </c>
      <c r="M120" s="2168">
        <f t="shared" ref="M120:M142" si="8">SUM(K120:L120)</f>
        <v>0</v>
      </c>
      <c r="N120" s="2150"/>
      <c r="O120" s="2150"/>
      <c r="P120" s="2171"/>
    </row>
    <row r="121" spans="2:16" ht="11.1" customHeight="1">
      <c r="B121" s="69"/>
      <c r="C121" s="1367"/>
      <c r="D121" s="1822"/>
      <c r="E121" s="414"/>
      <c r="F121" s="69" t="s">
        <v>880</v>
      </c>
      <c r="G121" s="2170">
        <v>15</v>
      </c>
      <c r="H121" s="2170">
        <v>8</v>
      </c>
      <c r="I121" s="2161">
        <f t="shared" si="7"/>
        <v>23</v>
      </c>
      <c r="J121" s="932"/>
      <c r="K121" s="2170">
        <v>0</v>
      </c>
      <c r="L121" s="2170">
        <v>0</v>
      </c>
      <c r="M121" s="2173">
        <f t="shared" si="8"/>
        <v>0</v>
      </c>
      <c r="N121" s="2150"/>
      <c r="O121" s="2150"/>
      <c r="P121" s="2171"/>
    </row>
    <row r="122" spans="2:16" ht="9.9499999999999993" customHeight="1">
      <c r="B122" s="69"/>
      <c r="C122" s="1367"/>
      <c r="D122" s="1822"/>
      <c r="E122" s="419"/>
      <c r="F122" s="69" t="s">
        <v>207</v>
      </c>
      <c r="G122" s="2170">
        <v>26</v>
      </c>
      <c r="H122" s="2170">
        <v>9</v>
      </c>
      <c r="I122" s="2161">
        <f t="shared" si="7"/>
        <v>35</v>
      </c>
      <c r="J122" s="2170"/>
      <c r="K122" s="2170">
        <v>0</v>
      </c>
      <c r="L122" s="2170">
        <v>0</v>
      </c>
      <c r="M122" s="2173">
        <f t="shared" si="8"/>
        <v>0</v>
      </c>
      <c r="N122" s="963"/>
      <c r="O122" s="963"/>
      <c r="P122" s="1328"/>
    </row>
    <row r="123" spans="2:16" ht="9.9499999999999993" customHeight="1">
      <c r="B123" s="69"/>
      <c r="C123" s="1367"/>
      <c r="D123" s="1822"/>
      <c r="E123" s="419"/>
      <c r="F123" s="69" t="s">
        <v>881</v>
      </c>
      <c r="G123" s="2170">
        <v>6</v>
      </c>
      <c r="H123" s="2170">
        <v>10</v>
      </c>
      <c r="I123" s="2161">
        <f t="shared" si="7"/>
        <v>16</v>
      </c>
      <c r="J123" s="2170"/>
      <c r="K123" s="2170">
        <v>0</v>
      </c>
      <c r="L123" s="2170">
        <v>0</v>
      </c>
      <c r="M123" s="2173">
        <f t="shared" si="8"/>
        <v>0</v>
      </c>
      <c r="N123" s="963"/>
      <c r="O123" s="963"/>
      <c r="P123" s="1328"/>
    </row>
    <row r="124" spans="2:16" ht="9.9499999999999993" customHeight="1">
      <c r="B124" s="69"/>
      <c r="C124" s="1367"/>
      <c r="D124" s="1822"/>
      <c r="E124" s="411"/>
      <c r="F124" s="69" t="s">
        <v>208</v>
      </c>
      <c r="G124" s="2170">
        <v>14</v>
      </c>
      <c r="H124" s="2170">
        <v>13</v>
      </c>
      <c r="I124" s="2161">
        <f t="shared" si="7"/>
        <v>27</v>
      </c>
      <c r="J124" s="2170"/>
      <c r="K124" s="2170">
        <v>0</v>
      </c>
      <c r="L124" s="2170">
        <v>0</v>
      </c>
      <c r="M124" s="2173">
        <f t="shared" si="8"/>
        <v>0</v>
      </c>
      <c r="N124" s="963"/>
      <c r="O124" s="963"/>
      <c r="P124" s="1328"/>
    </row>
    <row r="125" spans="2:16" ht="11.1" customHeight="1">
      <c r="B125" s="69"/>
      <c r="C125" s="1367"/>
      <c r="D125" s="1822"/>
      <c r="E125" s="419" t="s">
        <v>57</v>
      </c>
      <c r="F125" s="118"/>
      <c r="G125" s="932">
        <f>SUM(G126:G127)</f>
        <v>105</v>
      </c>
      <c r="H125" s="932">
        <f>SUM(H126:H127)</f>
        <v>94</v>
      </c>
      <c r="I125" s="2158">
        <f t="shared" si="7"/>
        <v>199</v>
      </c>
      <c r="J125" s="932"/>
      <c r="K125" s="932">
        <f>SUM(K126:K127)</f>
        <v>0</v>
      </c>
      <c r="L125" s="932">
        <f>SUM(L126:L127)</f>
        <v>0</v>
      </c>
      <c r="M125" s="2168">
        <f t="shared" si="8"/>
        <v>0</v>
      </c>
      <c r="N125" s="2150"/>
      <c r="O125" s="2150"/>
      <c r="P125" s="2171"/>
    </row>
    <row r="126" spans="2:16" ht="9.9499999999999993" customHeight="1">
      <c r="B126" s="69"/>
      <c r="C126" s="1367"/>
      <c r="D126" s="1822"/>
      <c r="E126" s="416"/>
      <c r="F126" s="69" t="s">
        <v>209</v>
      </c>
      <c r="G126" s="2170">
        <v>83</v>
      </c>
      <c r="H126" s="2170">
        <v>76</v>
      </c>
      <c r="I126" s="2159">
        <f t="shared" si="7"/>
        <v>159</v>
      </c>
      <c r="J126" s="2170"/>
      <c r="K126" s="2170">
        <v>0</v>
      </c>
      <c r="L126" s="2170">
        <v>0</v>
      </c>
      <c r="M126" s="2162">
        <f t="shared" si="8"/>
        <v>0</v>
      </c>
      <c r="N126" s="963"/>
      <c r="O126" s="963"/>
      <c r="P126" s="1328"/>
    </row>
    <row r="127" spans="2:16" ht="9.9499999999999993" customHeight="1">
      <c r="B127" s="69"/>
      <c r="C127" s="1367"/>
      <c r="D127" s="1822"/>
      <c r="E127" s="411"/>
      <c r="F127" s="69" t="s">
        <v>210</v>
      </c>
      <c r="G127" s="2170">
        <v>22</v>
      </c>
      <c r="H127" s="2170">
        <v>18</v>
      </c>
      <c r="I127" s="2159">
        <f t="shared" si="7"/>
        <v>40</v>
      </c>
      <c r="J127" s="2170"/>
      <c r="K127" s="2170">
        <v>0</v>
      </c>
      <c r="L127" s="2170">
        <v>0</v>
      </c>
      <c r="M127" s="2162">
        <f t="shared" si="8"/>
        <v>0</v>
      </c>
      <c r="N127" s="963"/>
      <c r="O127" s="963"/>
      <c r="P127" s="1328"/>
    </row>
    <row r="128" spans="2:16" ht="12" customHeight="1">
      <c r="B128" s="69"/>
      <c r="C128" s="1367"/>
      <c r="D128" s="1821">
        <v>1408</v>
      </c>
      <c r="E128" s="124" t="s">
        <v>58</v>
      </c>
      <c r="F128" s="127"/>
      <c r="G128" s="2172">
        <f>SUM(G129+G133+G135)</f>
        <v>137</v>
      </c>
      <c r="H128" s="2172">
        <f>SUM(H129+H133+H135)</f>
        <v>107</v>
      </c>
      <c r="I128" s="561">
        <f t="shared" si="7"/>
        <v>244</v>
      </c>
      <c r="J128" s="2174"/>
      <c r="K128" s="2172">
        <f>SUM(K129+K133+K135)</f>
        <v>19</v>
      </c>
      <c r="L128" s="2172">
        <f>SUM(L129+L133+L135)</f>
        <v>29</v>
      </c>
      <c r="M128" s="2167">
        <f t="shared" si="8"/>
        <v>48</v>
      </c>
      <c r="N128" s="2150"/>
      <c r="O128" s="2150"/>
      <c r="P128" s="2171"/>
    </row>
    <row r="129" spans="1:19" ht="11.1" customHeight="1">
      <c r="B129" s="69"/>
      <c r="C129" s="1367"/>
      <c r="D129" s="1822"/>
      <c r="E129" s="419" t="s">
        <v>59</v>
      </c>
      <c r="F129" s="69"/>
      <c r="G129" s="932">
        <f>SUM(G130:G132)</f>
        <v>82</v>
      </c>
      <c r="H129" s="932">
        <f>SUM(H130:H132)</f>
        <v>48</v>
      </c>
      <c r="I129" s="2158">
        <f t="shared" si="7"/>
        <v>130</v>
      </c>
      <c r="J129" s="2170"/>
      <c r="K129" s="932">
        <f>SUM(K130:K132)</f>
        <v>0</v>
      </c>
      <c r="L129" s="932">
        <f>SUM(L130:L132)</f>
        <v>0</v>
      </c>
      <c r="M129" s="2168">
        <f t="shared" si="8"/>
        <v>0</v>
      </c>
      <c r="N129" s="2150"/>
      <c r="O129" s="2150"/>
      <c r="P129" s="2171"/>
    </row>
    <row r="130" spans="1:19" ht="9.9499999999999993" customHeight="1">
      <c r="B130" s="69"/>
      <c r="C130" s="1367"/>
      <c r="D130" s="1822"/>
      <c r="E130" s="419"/>
      <c r="F130" s="69" t="s">
        <v>211</v>
      </c>
      <c r="G130" s="2170">
        <v>40</v>
      </c>
      <c r="H130" s="2170">
        <v>12</v>
      </c>
      <c r="I130" s="2159">
        <f t="shared" si="7"/>
        <v>52</v>
      </c>
      <c r="J130" s="2170"/>
      <c r="K130" s="2170">
        <v>0</v>
      </c>
      <c r="L130" s="2170">
        <v>0</v>
      </c>
      <c r="M130" s="2162">
        <f t="shared" si="8"/>
        <v>0</v>
      </c>
      <c r="N130" s="963"/>
      <c r="O130" s="963"/>
      <c r="P130" s="1328"/>
    </row>
    <row r="131" spans="1:19" ht="9.9499999999999993" customHeight="1">
      <c r="D131" s="1822"/>
      <c r="E131" s="419"/>
      <c r="F131" s="69" t="s">
        <v>882</v>
      </c>
      <c r="G131" s="2170">
        <v>27</v>
      </c>
      <c r="H131" s="2170">
        <v>14</v>
      </c>
      <c r="I131" s="2159">
        <f t="shared" si="7"/>
        <v>41</v>
      </c>
      <c r="J131" s="2170"/>
      <c r="K131" s="2170">
        <v>0</v>
      </c>
      <c r="L131" s="2170">
        <v>0</v>
      </c>
      <c r="M131" s="2162">
        <f t="shared" si="8"/>
        <v>0</v>
      </c>
      <c r="N131" s="963"/>
      <c r="O131" s="963"/>
      <c r="P131" s="1328"/>
    </row>
    <row r="132" spans="1:19" ht="9.9499999999999993" customHeight="1">
      <c r="D132" s="1822"/>
      <c r="E132" s="419"/>
      <c r="F132" s="69" t="s">
        <v>883</v>
      </c>
      <c r="G132" s="2170">
        <v>15</v>
      </c>
      <c r="H132" s="2170">
        <v>22</v>
      </c>
      <c r="I132" s="2159">
        <f t="shared" si="7"/>
        <v>37</v>
      </c>
      <c r="J132" s="2170"/>
      <c r="K132" s="2170">
        <v>0</v>
      </c>
      <c r="L132" s="2170">
        <v>0</v>
      </c>
      <c r="M132" s="2162">
        <f t="shared" si="8"/>
        <v>0</v>
      </c>
      <c r="N132" s="963"/>
      <c r="O132" s="963"/>
      <c r="P132" s="1328"/>
    </row>
    <row r="133" spans="1:19" ht="11.1" customHeight="1">
      <c r="D133" s="1822"/>
      <c r="E133" s="419" t="s">
        <v>60</v>
      </c>
      <c r="F133" s="118"/>
      <c r="G133" s="932">
        <f>SUM(G134)</f>
        <v>55</v>
      </c>
      <c r="H133" s="932">
        <f>SUM(H134)</f>
        <v>59</v>
      </c>
      <c r="I133" s="2158">
        <f t="shared" si="7"/>
        <v>114</v>
      </c>
      <c r="J133" s="932"/>
      <c r="K133" s="932">
        <f>SUM(K134)</f>
        <v>0</v>
      </c>
      <c r="L133" s="932">
        <f>SUM(L134)</f>
        <v>0</v>
      </c>
      <c r="M133" s="2168">
        <f t="shared" si="8"/>
        <v>0</v>
      </c>
      <c r="N133" s="2150"/>
      <c r="O133" s="2150"/>
      <c r="P133" s="2171"/>
    </row>
    <row r="134" spans="1:19" ht="9.9499999999999993" customHeight="1">
      <c r="D134" s="1822"/>
      <c r="E134" s="416"/>
      <c r="F134" s="69" t="s">
        <v>214</v>
      </c>
      <c r="G134" s="2170">
        <v>55</v>
      </c>
      <c r="H134" s="2170">
        <v>59</v>
      </c>
      <c r="I134" s="2159">
        <f t="shared" si="7"/>
        <v>114</v>
      </c>
      <c r="J134" s="2170"/>
      <c r="K134" s="2170">
        <v>0</v>
      </c>
      <c r="L134" s="2170">
        <v>0</v>
      </c>
      <c r="M134" s="2162">
        <f t="shared" si="8"/>
        <v>0</v>
      </c>
      <c r="N134" s="963"/>
      <c r="O134" s="963"/>
      <c r="P134" s="1328"/>
    </row>
    <row r="135" spans="1:19" ht="11.1" customHeight="1">
      <c r="D135" s="1822"/>
      <c r="E135" s="414" t="s">
        <v>61</v>
      </c>
      <c r="F135" s="69"/>
      <c r="G135" s="932">
        <f>SUM(G136)</f>
        <v>0</v>
      </c>
      <c r="H135" s="932">
        <f>SUM(H136)</f>
        <v>0</v>
      </c>
      <c r="I135" s="2158">
        <f t="shared" si="7"/>
        <v>0</v>
      </c>
      <c r="J135" s="932"/>
      <c r="K135" s="932">
        <f>SUM(K136)</f>
        <v>19</v>
      </c>
      <c r="L135" s="932">
        <f>SUM(L136)</f>
        <v>29</v>
      </c>
      <c r="M135" s="2168">
        <f t="shared" si="8"/>
        <v>48</v>
      </c>
      <c r="N135" s="2150"/>
      <c r="O135" s="2150"/>
      <c r="P135" s="2171"/>
      <c r="S135" s="604"/>
    </row>
    <row r="136" spans="1:19" ht="9.9499999999999993" customHeight="1">
      <c r="D136" s="1823"/>
      <c r="E136" s="411"/>
      <c r="F136" s="69" t="s">
        <v>215</v>
      </c>
      <c r="G136" s="2161">
        <v>0</v>
      </c>
      <c r="H136" s="2161">
        <v>0</v>
      </c>
      <c r="I136" s="2159">
        <f t="shared" si="7"/>
        <v>0</v>
      </c>
      <c r="J136" s="2170"/>
      <c r="K136" s="2161">
        <v>19</v>
      </c>
      <c r="L136" s="2161">
        <v>29</v>
      </c>
      <c r="M136" s="2162">
        <f t="shared" si="8"/>
        <v>48</v>
      </c>
      <c r="N136" s="963"/>
      <c r="O136" s="963"/>
      <c r="P136" s="1328"/>
    </row>
    <row r="137" spans="1:19" ht="12" customHeight="1">
      <c r="D137" s="1821"/>
      <c r="E137" s="127" t="s">
        <v>63</v>
      </c>
      <c r="F137" s="2175"/>
      <c r="G137" s="2172">
        <f>SUM(G138+G141)</f>
        <v>71</v>
      </c>
      <c r="H137" s="2172">
        <f>SUM(H138+H141)</f>
        <v>129</v>
      </c>
      <c r="I137" s="561">
        <f t="shared" si="7"/>
        <v>200</v>
      </c>
      <c r="J137" s="2172"/>
      <c r="K137" s="2172">
        <f>SUM(K138+K141)</f>
        <v>152</v>
      </c>
      <c r="L137" s="2172">
        <f>SUM(L138+L141)</f>
        <v>307</v>
      </c>
      <c r="M137" s="2167">
        <f t="shared" si="8"/>
        <v>459</v>
      </c>
      <c r="N137" s="2150"/>
      <c r="O137" s="2150"/>
      <c r="P137" s="2171"/>
    </row>
    <row r="138" spans="1:19" ht="11.1" customHeight="1">
      <c r="D138" s="1822"/>
      <c r="E138" s="262" t="s">
        <v>64</v>
      </c>
      <c r="F138" s="185"/>
      <c r="G138" s="932">
        <f>SUM(G139:G140)</f>
        <v>71</v>
      </c>
      <c r="H138" s="932">
        <f>SUM(H139:H140)</f>
        <v>129</v>
      </c>
      <c r="I138" s="2158">
        <f t="shared" si="7"/>
        <v>200</v>
      </c>
      <c r="J138" s="932"/>
      <c r="K138" s="932">
        <f>SUM(K139:K140)</f>
        <v>141</v>
      </c>
      <c r="L138" s="932">
        <f>SUM(L139:L140)</f>
        <v>302</v>
      </c>
      <c r="M138" s="2168">
        <f t="shared" si="8"/>
        <v>443</v>
      </c>
      <c r="N138" s="2150"/>
      <c r="O138" s="2150"/>
      <c r="P138" s="2171"/>
    </row>
    <row r="139" spans="1:19" ht="9.9499999999999993" customHeight="1">
      <c r="D139" s="1822"/>
      <c r="E139" s="161"/>
      <c r="F139" s="69" t="s">
        <v>875</v>
      </c>
      <c r="G139" s="2170">
        <v>71</v>
      </c>
      <c r="H139" s="2170">
        <v>129</v>
      </c>
      <c r="I139" s="2159">
        <f>SUM(G139:H139)</f>
        <v>200</v>
      </c>
      <c r="J139" s="2170"/>
      <c r="K139" s="2170">
        <v>0</v>
      </c>
      <c r="L139" s="2170">
        <v>0</v>
      </c>
      <c r="M139" s="2162">
        <f>SUM(K139:L139)</f>
        <v>0</v>
      </c>
      <c r="N139" s="963"/>
      <c r="O139" s="963"/>
      <c r="P139" s="1328"/>
    </row>
    <row r="140" spans="1:19" ht="9.9499999999999993" customHeight="1">
      <c r="A140" s="65"/>
      <c r="B140" s="65"/>
      <c r="C140" s="65"/>
      <c r="D140" s="1822"/>
      <c r="E140" s="161"/>
      <c r="F140" s="69" t="s">
        <v>216</v>
      </c>
      <c r="G140" s="2170">
        <v>0</v>
      </c>
      <c r="H140" s="2170">
        <v>0</v>
      </c>
      <c r="I140" s="2159">
        <f t="shared" si="7"/>
        <v>0</v>
      </c>
      <c r="J140" s="2170"/>
      <c r="K140" s="2170">
        <v>141</v>
      </c>
      <c r="L140" s="2170">
        <v>302</v>
      </c>
      <c r="M140" s="2162">
        <f t="shared" si="8"/>
        <v>443</v>
      </c>
      <c r="N140" s="963"/>
      <c r="O140" s="963"/>
      <c r="P140" s="1328"/>
    </row>
    <row r="141" spans="1:19" ht="9.9499999999999993" customHeight="1">
      <c r="A141" s="65"/>
      <c r="B141" s="65"/>
      <c r="C141" s="65"/>
      <c r="D141" s="1822"/>
      <c r="E141" s="347" t="s">
        <v>133</v>
      </c>
      <c r="F141" s="69"/>
      <c r="G141" s="932">
        <f>G142</f>
        <v>0</v>
      </c>
      <c r="H141" s="932">
        <f>H142</f>
        <v>0</v>
      </c>
      <c r="I141" s="2158">
        <f t="shared" si="7"/>
        <v>0</v>
      </c>
      <c r="J141" s="932"/>
      <c r="K141" s="932">
        <f>K142</f>
        <v>11</v>
      </c>
      <c r="L141" s="932">
        <f>L142</f>
        <v>5</v>
      </c>
      <c r="M141" s="2168">
        <f t="shared" si="8"/>
        <v>16</v>
      </c>
      <c r="N141" s="963"/>
      <c r="O141" s="963"/>
      <c r="P141" s="1328"/>
    </row>
    <row r="142" spans="1:19" ht="9.9499999999999993" customHeight="1">
      <c r="A142" s="65"/>
      <c r="B142" s="65"/>
      <c r="C142" s="65"/>
      <c r="D142" s="1823"/>
      <c r="E142" s="161"/>
      <c r="F142" s="69" t="s">
        <v>230</v>
      </c>
      <c r="G142" s="2170">
        <v>0</v>
      </c>
      <c r="H142" s="2170">
        <v>0</v>
      </c>
      <c r="I142" s="2159">
        <f t="shared" si="7"/>
        <v>0</v>
      </c>
      <c r="J142" s="2170"/>
      <c r="K142" s="2170">
        <v>11</v>
      </c>
      <c r="L142" s="2170">
        <v>5</v>
      </c>
      <c r="M142" s="2162">
        <f t="shared" si="8"/>
        <v>16</v>
      </c>
      <c r="N142" s="963"/>
      <c r="O142" s="963"/>
      <c r="P142" s="1328"/>
    </row>
    <row r="143" spans="1:19" ht="12.75" customHeight="1">
      <c r="A143" s="65"/>
      <c r="B143" s="65"/>
      <c r="C143" s="65"/>
      <c r="D143" s="71"/>
      <c r="E143" s="1825" t="s">
        <v>21</v>
      </c>
      <c r="F143" s="1826"/>
      <c r="G143" s="2176">
        <f>SUM(G8+G31+G61+G76+G82+G107+G119+G128+G137)</f>
        <v>10210</v>
      </c>
      <c r="H143" s="2176">
        <f>SUM(H8+H31+H61+H76+H82+H107+H119+H128+H137)</f>
        <v>9278</v>
      </c>
      <c r="I143" s="2177">
        <f>I8+I31+I61+I76+I82+I107+I119+I128+I137</f>
        <v>19488</v>
      </c>
      <c r="J143" s="2176"/>
      <c r="K143" s="2176">
        <f>SUM(K8+K31+K61+K76+K82+K107+K119+K128+K137)</f>
        <v>301</v>
      </c>
      <c r="L143" s="2176">
        <f>SUM(L8+L31+L61+L76+L82+L107+L119+L128+L137)</f>
        <v>498</v>
      </c>
      <c r="M143" s="2178">
        <f>SUM(M8+M31+M61+M76+M82+M107+M119+M128+M137)</f>
        <v>799</v>
      </c>
      <c r="N143" s="2150"/>
      <c r="O143" s="2150"/>
      <c r="P143" s="2150"/>
    </row>
    <row r="144" spans="1:19" ht="10.5" customHeight="1">
      <c r="A144" s="65"/>
      <c r="B144" s="65"/>
      <c r="C144" s="65"/>
      <c r="E144" s="69" t="s">
        <v>855</v>
      </c>
      <c r="F144" s="1360"/>
      <c r="G144" s="100"/>
      <c r="H144" s="100"/>
      <c r="I144" s="2179"/>
      <c r="J144" s="100"/>
      <c r="K144" s="100"/>
      <c r="L144" s="100"/>
      <c r="N144" s="71"/>
      <c r="O144" s="71"/>
      <c r="P144" s="71"/>
    </row>
    <row r="145" spans="1:21" ht="10.5" customHeight="1">
      <c r="A145" s="65"/>
      <c r="B145" s="65"/>
      <c r="C145" s="65"/>
      <c r="E145" s="69" t="s">
        <v>884</v>
      </c>
      <c r="F145" s="1360"/>
      <c r="G145" s="100"/>
      <c r="H145" s="100"/>
      <c r="I145" s="100"/>
      <c r="J145" s="100"/>
      <c r="K145" s="100"/>
      <c r="L145" s="100"/>
      <c r="N145" s="2180"/>
      <c r="O145" s="71"/>
      <c r="P145" s="71"/>
    </row>
    <row r="146" spans="1:21" ht="23.25" customHeight="1">
      <c r="A146" s="65"/>
      <c r="B146" s="65"/>
      <c r="C146" s="65"/>
      <c r="E146" s="2091" t="s">
        <v>885</v>
      </c>
      <c r="F146" s="2091"/>
      <c r="G146" s="2091"/>
      <c r="H146" s="2091"/>
      <c r="I146" s="2091"/>
      <c r="J146" s="2091"/>
      <c r="K146" s="2091"/>
      <c r="L146" s="2091"/>
      <c r="M146" s="2091"/>
      <c r="N146" s="161"/>
      <c r="O146" s="161"/>
      <c r="P146" s="161"/>
      <c r="Q146" s="161"/>
      <c r="R146" s="161"/>
      <c r="S146" s="161"/>
      <c r="T146" s="161"/>
      <c r="U146" s="161"/>
    </row>
    <row r="147" spans="1:21" ht="9" customHeight="1">
      <c r="A147" s="65"/>
      <c r="B147" s="65"/>
      <c r="C147" s="65"/>
    </row>
    <row r="148" spans="1:21" ht="9" customHeight="1">
      <c r="A148" s="65"/>
      <c r="B148" s="65"/>
      <c r="C148" s="65"/>
    </row>
    <row r="149" spans="1:21" ht="9" customHeight="1">
      <c r="A149" s="65"/>
      <c r="B149" s="65"/>
      <c r="C149" s="65"/>
    </row>
    <row r="150" spans="1:21" ht="9" customHeight="1">
      <c r="A150" s="65"/>
      <c r="B150" s="65"/>
      <c r="C150" s="65"/>
    </row>
    <row r="151" spans="1:21" ht="9" customHeight="1">
      <c r="A151" s="65"/>
      <c r="B151" s="65"/>
      <c r="C151" s="65"/>
    </row>
    <row r="152" spans="1:21" ht="9" customHeight="1">
      <c r="A152" s="65"/>
      <c r="B152" s="65"/>
      <c r="C152" s="65"/>
    </row>
    <row r="153" spans="1:21" ht="9" customHeight="1">
      <c r="A153" s="65"/>
      <c r="B153" s="65"/>
      <c r="C153" s="65"/>
    </row>
    <row r="154" spans="1:21" ht="9" customHeight="1">
      <c r="A154" s="65"/>
      <c r="B154" s="65"/>
      <c r="C154" s="65"/>
    </row>
    <row r="155" spans="1:21" ht="9" customHeight="1">
      <c r="A155" s="65"/>
      <c r="B155" s="65"/>
      <c r="C155" s="65"/>
    </row>
    <row r="156" spans="1:21" ht="9" customHeight="1">
      <c r="A156" s="65"/>
      <c r="B156" s="65"/>
      <c r="C156" s="65"/>
    </row>
    <row r="157" spans="1:21" ht="9" customHeight="1">
      <c r="A157" s="65"/>
      <c r="B157" s="65"/>
      <c r="C157" s="65"/>
    </row>
    <row r="158" spans="1:21" ht="9" customHeight="1">
      <c r="A158" s="65"/>
      <c r="B158" s="65"/>
      <c r="C158" s="65"/>
    </row>
    <row r="159" spans="1:21" ht="9" customHeight="1">
      <c r="A159" s="65"/>
      <c r="B159" s="65"/>
      <c r="C159" s="65"/>
    </row>
    <row r="160" spans="1:21" ht="9" customHeight="1">
      <c r="A160" s="65"/>
      <c r="B160" s="65"/>
      <c r="C160" s="65"/>
    </row>
    <row r="161" spans="1:3" ht="9" customHeight="1">
      <c r="A161" s="65"/>
      <c r="B161" s="65"/>
      <c r="C161" s="65"/>
    </row>
    <row r="162" spans="1:3" ht="9" customHeight="1">
      <c r="A162" s="65"/>
      <c r="B162" s="65"/>
      <c r="C162" s="65"/>
    </row>
    <row r="163" spans="1:3" ht="9" customHeight="1">
      <c r="A163" s="65"/>
      <c r="B163" s="65"/>
      <c r="C163" s="65"/>
    </row>
    <row r="164" spans="1:3" ht="9" customHeight="1">
      <c r="A164" s="65"/>
      <c r="B164" s="65"/>
      <c r="C164" s="65"/>
    </row>
    <row r="165" spans="1:3" ht="9" customHeight="1">
      <c r="A165" s="65"/>
      <c r="B165" s="65"/>
      <c r="C165" s="65"/>
    </row>
    <row r="166" spans="1:3" ht="9" customHeight="1">
      <c r="A166" s="65"/>
      <c r="B166" s="65"/>
      <c r="C166" s="65"/>
    </row>
    <row r="167" spans="1:3" ht="9" customHeight="1">
      <c r="A167" s="65"/>
      <c r="B167" s="65"/>
      <c r="C167" s="65"/>
    </row>
    <row r="168" spans="1:3" ht="9" customHeight="1">
      <c r="A168" s="65"/>
      <c r="B168" s="65"/>
      <c r="C168" s="65"/>
    </row>
    <row r="169" spans="1:3" ht="9" customHeight="1">
      <c r="A169" s="65"/>
      <c r="B169" s="65"/>
      <c r="C169" s="65"/>
    </row>
    <row r="170" spans="1:3" ht="9" customHeight="1">
      <c r="A170" s="65"/>
      <c r="B170" s="65"/>
      <c r="C170" s="65"/>
    </row>
    <row r="171" spans="1:3" ht="9" customHeight="1">
      <c r="A171" s="65"/>
      <c r="B171" s="65"/>
      <c r="C171" s="65"/>
    </row>
    <row r="172" spans="1:3" ht="9" customHeight="1">
      <c r="A172" s="65"/>
      <c r="B172" s="65"/>
      <c r="C172" s="65"/>
    </row>
    <row r="173" spans="1:3" ht="9" customHeight="1">
      <c r="A173" s="65"/>
      <c r="B173" s="65"/>
      <c r="C173" s="65"/>
    </row>
    <row r="174" spans="1:3" ht="9" customHeight="1">
      <c r="A174" s="65"/>
      <c r="B174" s="65"/>
      <c r="C174" s="65"/>
    </row>
    <row r="175" spans="1:3" ht="9" customHeight="1">
      <c r="A175" s="65"/>
      <c r="B175" s="65"/>
      <c r="C175" s="65"/>
    </row>
    <row r="176" spans="1:3" ht="9" customHeight="1">
      <c r="A176" s="65"/>
      <c r="B176" s="65"/>
      <c r="C176" s="65"/>
    </row>
    <row r="177" spans="1:3" ht="9" customHeight="1">
      <c r="A177" s="65"/>
      <c r="B177" s="65"/>
      <c r="C177" s="65"/>
    </row>
    <row r="178" spans="1:3" ht="9" customHeight="1">
      <c r="A178" s="65"/>
      <c r="B178" s="65"/>
      <c r="C178" s="65"/>
    </row>
    <row r="179" spans="1:3" ht="9" customHeight="1">
      <c r="A179" s="65"/>
      <c r="B179" s="65"/>
      <c r="C179" s="65"/>
    </row>
    <row r="180" spans="1:3" ht="9" customHeight="1">
      <c r="A180" s="65"/>
      <c r="B180" s="65"/>
      <c r="C180" s="65"/>
    </row>
    <row r="181" spans="1:3" ht="9" customHeight="1">
      <c r="A181" s="65"/>
      <c r="B181" s="65"/>
      <c r="C181" s="65"/>
    </row>
    <row r="182" spans="1:3" ht="9" customHeight="1">
      <c r="A182" s="65"/>
      <c r="B182" s="65"/>
      <c r="C182" s="65"/>
    </row>
    <row r="183" spans="1:3" ht="9" customHeight="1">
      <c r="A183" s="65"/>
      <c r="B183" s="65"/>
      <c r="C183" s="65"/>
    </row>
    <row r="184" spans="1:3" ht="9" customHeight="1">
      <c r="A184" s="65"/>
      <c r="B184" s="65"/>
      <c r="C184" s="65"/>
    </row>
    <row r="185" spans="1:3" ht="9" customHeight="1">
      <c r="A185" s="65"/>
      <c r="B185" s="65"/>
      <c r="C185" s="65"/>
    </row>
    <row r="186" spans="1:3" ht="9" customHeight="1">
      <c r="A186" s="65"/>
      <c r="B186" s="65"/>
      <c r="C186" s="65"/>
    </row>
    <row r="187" spans="1:3" ht="9" customHeight="1">
      <c r="A187" s="65"/>
      <c r="B187" s="65"/>
      <c r="C187" s="65"/>
    </row>
    <row r="188" spans="1:3" ht="9" customHeight="1">
      <c r="A188" s="65"/>
      <c r="B188" s="65"/>
      <c r="C188" s="65"/>
    </row>
    <row r="189" spans="1:3" ht="9" customHeight="1">
      <c r="A189" s="65"/>
      <c r="B189" s="65"/>
      <c r="C189" s="65"/>
    </row>
    <row r="190" spans="1:3" ht="9" customHeight="1">
      <c r="A190" s="65"/>
      <c r="B190" s="65"/>
      <c r="C190" s="65"/>
    </row>
    <row r="191" spans="1:3" ht="9" customHeight="1">
      <c r="A191" s="65"/>
      <c r="B191" s="65"/>
      <c r="C191" s="65"/>
    </row>
    <row r="192" spans="1:3" ht="9" customHeight="1">
      <c r="A192" s="65"/>
      <c r="B192" s="65"/>
      <c r="C192" s="65"/>
    </row>
    <row r="193" spans="1:3" ht="9" customHeight="1">
      <c r="A193" s="65"/>
      <c r="B193" s="65"/>
      <c r="C193" s="65"/>
    </row>
    <row r="194" spans="1:3" ht="9" customHeight="1">
      <c r="A194" s="65"/>
      <c r="B194" s="65"/>
      <c r="C194" s="65"/>
    </row>
    <row r="195" spans="1:3" ht="9" customHeight="1">
      <c r="A195" s="65"/>
      <c r="B195" s="65"/>
      <c r="C195" s="65"/>
    </row>
    <row r="196" spans="1:3" ht="9" customHeight="1">
      <c r="A196" s="65"/>
      <c r="B196" s="65"/>
      <c r="C196" s="65"/>
    </row>
    <row r="197" spans="1:3" ht="9" customHeight="1">
      <c r="A197" s="65"/>
      <c r="B197" s="65"/>
      <c r="C197" s="65"/>
    </row>
    <row r="198" spans="1:3" ht="9" customHeight="1">
      <c r="A198" s="65"/>
      <c r="B198" s="65"/>
      <c r="C198" s="65"/>
    </row>
    <row r="199" spans="1:3" ht="9" customHeight="1">
      <c r="A199" s="65"/>
      <c r="B199" s="65"/>
      <c r="C199" s="65"/>
    </row>
    <row r="200" spans="1:3" ht="9" customHeight="1">
      <c r="A200" s="65"/>
      <c r="B200" s="65"/>
      <c r="C200" s="65"/>
    </row>
    <row r="201" spans="1:3" ht="9" customHeight="1">
      <c r="A201" s="65"/>
      <c r="B201" s="65"/>
      <c r="C201" s="65"/>
    </row>
    <row r="202" spans="1:3" ht="9" customHeight="1">
      <c r="A202" s="65"/>
      <c r="B202" s="65"/>
      <c r="C202" s="65"/>
    </row>
    <row r="203" spans="1:3" ht="9" customHeight="1">
      <c r="A203" s="65"/>
      <c r="B203" s="65"/>
      <c r="C203" s="65"/>
    </row>
    <row r="204" spans="1:3" ht="9" customHeight="1">
      <c r="A204" s="65"/>
      <c r="B204" s="65"/>
      <c r="C204" s="65"/>
    </row>
    <row r="205" spans="1:3" ht="9" customHeight="1">
      <c r="A205" s="65"/>
      <c r="B205" s="65"/>
      <c r="C205" s="65"/>
    </row>
    <row r="206" spans="1:3" ht="9" customHeight="1">
      <c r="A206" s="65"/>
      <c r="B206" s="65"/>
      <c r="C206" s="65"/>
    </row>
    <row r="207" spans="1:3" ht="9" customHeight="1">
      <c r="A207" s="65"/>
      <c r="B207" s="65"/>
      <c r="C207" s="65"/>
    </row>
    <row r="208" spans="1:3" ht="9" customHeight="1">
      <c r="A208" s="65"/>
      <c r="B208" s="65"/>
      <c r="C208" s="65"/>
    </row>
    <row r="209" spans="1:3" ht="9" customHeight="1">
      <c r="A209" s="65"/>
      <c r="B209" s="65"/>
      <c r="C209" s="65"/>
    </row>
    <row r="210" spans="1:3" ht="9" customHeight="1">
      <c r="A210" s="65"/>
      <c r="B210" s="65"/>
      <c r="C210" s="65"/>
    </row>
    <row r="211" spans="1:3" ht="9" customHeight="1">
      <c r="A211" s="65"/>
      <c r="B211" s="65"/>
      <c r="C211" s="65"/>
    </row>
    <row r="212" spans="1:3" ht="9" customHeight="1">
      <c r="A212" s="65"/>
      <c r="B212" s="65"/>
      <c r="C212" s="65"/>
    </row>
    <row r="213" spans="1:3" ht="9" customHeight="1">
      <c r="A213" s="65"/>
      <c r="B213" s="65"/>
      <c r="C213" s="65"/>
    </row>
    <row r="214" spans="1:3" ht="9" customHeight="1">
      <c r="A214" s="65"/>
      <c r="B214" s="65"/>
      <c r="C214" s="65"/>
    </row>
    <row r="215" spans="1:3" ht="9" customHeight="1">
      <c r="A215" s="65"/>
      <c r="B215" s="65"/>
      <c r="C215" s="65"/>
    </row>
    <row r="216" spans="1:3" ht="9" customHeight="1">
      <c r="A216" s="65"/>
      <c r="B216" s="65"/>
      <c r="C216" s="65"/>
    </row>
    <row r="217" spans="1:3" ht="9" customHeight="1">
      <c r="A217" s="65"/>
      <c r="B217" s="65"/>
      <c r="C217" s="65"/>
    </row>
    <row r="218" spans="1:3" ht="9" customHeight="1">
      <c r="A218" s="65"/>
      <c r="B218" s="65"/>
      <c r="C218" s="65"/>
    </row>
    <row r="219" spans="1:3" ht="9" customHeight="1">
      <c r="A219" s="65"/>
      <c r="B219" s="65"/>
      <c r="C219" s="65"/>
    </row>
    <row r="220" spans="1:3" ht="9" customHeight="1">
      <c r="A220" s="65"/>
      <c r="B220" s="65"/>
      <c r="C220" s="65"/>
    </row>
    <row r="221" spans="1:3" ht="9" customHeight="1">
      <c r="A221" s="65"/>
      <c r="B221" s="65"/>
      <c r="C221" s="65"/>
    </row>
    <row r="222" spans="1:3" ht="9" customHeight="1">
      <c r="A222" s="65"/>
      <c r="B222" s="65"/>
      <c r="C222" s="65"/>
    </row>
    <row r="223" spans="1:3" ht="9" customHeight="1">
      <c r="A223" s="65"/>
      <c r="B223" s="65"/>
      <c r="C223" s="65"/>
    </row>
    <row r="224" spans="1:3" ht="9" customHeight="1">
      <c r="A224" s="65"/>
      <c r="B224" s="65"/>
      <c r="C224" s="65"/>
    </row>
    <row r="225" spans="1:8" ht="9" customHeight="1">
      <c r="A225" s="65"/>
      <c r="B225" s="65"/>
      <c r="C225" s="65"/>
      <c r="E225" s="69"/>
      <c r="F225" s="69"/>
      <c r="G225" s="283"/>
      <c r="H225" s="283"/>
    </row>
    <row r="226" spans="1:8" ht="9" customHeight="1">
      <c r="A226" s="65"/>
      <c r="B226" s="65"/>
      <c r="C226" s="65"/>
    </row>
    <row r="227" spans="1:8" ht="9" customHeight="1">
      <c r="A227" s="65"/>
      <c r="B227" s="65"/>
      <c r="C227" s="65"/>
    </row>
    <row r="228" spans="1:8" ht="9" customHeight="1">
      <c r="A228" s="65"/>
      <c r="B228" s="65"/>
      <c r="C228" s="65"/>
    </row>
    <row r="229" spans="1:8" ht="9" customHeight="1">
      <c r="A229" s="65"/>
      <c r="B229" s="65"/>
      <c r="C229" s="65"/>
    </row>
    <row r="230" spans="1:8" ht="9" customHeight="1">
      <c r="A230" s="65"/>
      <c r="B230" s="65"/>
      <c r="C230" s="65"/>
    </row>
    <row r="231" spans="1:8" ht="9" customHeight="1">
      <c r="A231" s="65"/>
      <c r="B231" s="65"/>
      <c r="C231" s="65"/>
    </row>
    <row r="232" spans="1:8" ht="9" customHeight="1">
      <c r="A232" s="65"/>
      <c r="B232" s="65"/>
      <c r="C232" s="65"/>
    </row>
    <row r="233" spans="1:8" ht="9" customHeight="1">
      <c r="A233" s="65"/>
      <c r="B233" s="65"/>
      <c r="C233" s="65"/>
    </row>
    <row r="234" spans="1:8" ht="9" customHeight="1">
      <c r="A234" s="65"/>
      <c r="B234" s="65"/>
      <c r="C234" s="65"/>
    </row>
    <row r="235" spans="1:8" ht="9" customHeight="1">
      <c r="A235" s="65"/>
      <c r="B235" s="65"/>
      <c r="C235" s="65"/>
    </row>
    <row r="236" spans="1:8" ht="9" customHeight="1">
      <c r="A236" s="65"/>
      <c r="B236" s="65"/>
      <c r="C236" s="65"/>
    </row>
    <row r="237" spans="1:8" ht="9" customHeight="1">
      <c r="A237" s="65"/>
      <c r="B237" s="65"/>
      <c r="C237" s="65"/>
    </row>
    <row r="238" spans="1:8" ht="9" customHeight="1">
      <c r="A238" s="65"/>
      <c r="B238" s="65"/>
      <c r="C238" s="65"/>
    </row>
    <row r="239" spans="1:8" ht="9" customHeight="1">
      <c r="A239" s="65"/>
      <c r="B239" s="65"/>
      <c r="C239" s="65"/>
    </row>
    <row r="240" spans="1:8" ht="9" customHeight="1">
      <c r="A240" s="65"/>
      <c r="B240" s="65"/>
      <c r="C240" s="65"/>
    </row>
    <row r="241" spans="1:3" ht="9" customHeight="1">
      <c r="A241" s="65"/>
      <c r="B241" s="65"/>
      <c r="C241" s="65"/>
    </row>
    <row r="242" spans="1:3" ht="9" customHeight="1">
      <c r="A242" s="65"/>
      <c r="B242" s="65"/>
      <c r="C242" s="65"/>
    </row>
    <row r="243" spans="1:3" ht="9" customHeight="1">
      <c r="A243" s="65"/>
      <c r="B243" s="65"/>
      <c r="C243" s="65"/>
    </row>
    <row r="244" spans="1:3" ht="9" customHeight="1">
      <c r="A244" s="65"/>
      <c r="B244" s="65"/>
      <c r="C244" s="65"/>
    </row>
    <row r="245" spans="1:3" ht="9" customHeight="1">
      <c r="A245" s="65"/>
      <c r="B245" s="65"/>
      <c r="C245" s="65"/>
    </row>
    <row r="246" spans="1:3" ht="9" customHeight="1">
      <c r="A246" s="65"/>
      <c r="B246" s="65"/>
      <c r="C246" s="65"/>
    </row>
    <row r="247" spans="1:3" ht="9" customHeight="1">
      <c r="A247" s="65"/>
      <c r="B247" s="65"/>
      <c r="C247" s="65"/>
    </row>
    <row r="248" spans="1:3" ht="9" customHeight="1">
      <c r="A248" s="65"/>
      <c r="B248" s="65"/>
      <c r="C248" s="65"/>
    </row>
    <row r="249" spans="1:3" ht="9" customHeight="1">
      <c r="A249" s="65"/>
      <c r="B249" s="65"/>
      <c r="C249" s="65"/>
    </row>
    <row r="250" spans="1:3" ht="9" customHeight="1">
      <c r="A250" s="65"/>
      <c r="B250" s="65"/>
      <c r="C250" s="65"/>
    </row>
    <row r="251" spans="1:3" ht="9" customHeight="1">
      <c r="A251" s="65"/>
      <c r="B251" s="65"/>
      <c r="C251" s="65"/>
    </row>
    <row r="252" spans="1:3" ht="9" customHeight="1">
      <c r="A252" s="65"/>
      <c r="B252" s="65"/>
      <c r="C252" s="65"/>
    </row>
    <row r="253" spans="1:3" ht="9" customHeight="1">
      <c r="A253" s="65"/>
      <c r="B253" s="65"/>
      <c r="C253" s="65"/>
    </row>
    <row r="254" spans="1:3" ht="9" customHeight="1">
      <c r="A254" s="65"/>
      <c r="B254" s="65"/>
      <c r="C254" s="65"/>
    </row>
    <row r="255" spans="1:3" ht="9" customHeight="1">
      <c r="A255" s="65"/>
      <c r="B255" s="65"/>
      <c r="C255" s="65"/>
    </row>
    <row r="256" spans="1:3" ht="9" customHeight="1">
      <c r="A256" s="65"/>
      <c r="B256" s="65"/>
      <c r="C256" s="65"/>
    </row>
    <row r="257" spans="1:3" ht="9" customHeight="1">
      <c r="A257" s="65"/>
      <c r="B257" s="65"/>
      <c r="C257" s="65"/>
    </row>
    <row r="258" spans="1:3" ht="9" customHeight="1">
      <c r="A258" s="65"/>
      <c r="B258" s="65"/>
      <c r="C258" s="65"/>
    </row>
    <row r="259" spans="1:3" ht="9" customHeight="1">
      <c r="A259" s="65"/>
      <c r="B259" s="65"/>
      <c r="C259" s="65"/>
    </row>
    <row r="260" spans="1:3" ht="9" customHeight="1">
      <c r="A260" s="65"/>
      <c r="B260" s="65"/>
      <c r="C260" s="65"/>
    </row>
    <row r="261" spans="1:3" ht="9" customHeight="1">
      <c r="A261" s="65"/>
      <c r="B261" s="65"/>
      <c r="C261" s="65"/>
    </row>
    <row r="262" spans="1:3" ht="9" customHeight="1">
      <c r="A262" s="65"/>
      <c r="B262" s="65"/>
      <c r="C262" s="65"/>
    </row>
    <row r="263" spans="1:3" ht="9" customHeight="1">
      <c r="A263" s="65"/>
      <c r="B263" s="65"/>
      <c r="C263" s="65"/>
    </row>
    <row r="264" spans="1:3" ht="9" customHeight="1">
      <c r="A264" s="65"/>
      <c r="B264" s="65"/>
      <c r="C264" s="65"/>
    </row>
    <row r="265" spans="1:3" ht="9" customHeight="1">
      <c r="A265" s="65"/>
      <c r="B265" s="65"/>
      <c r="C265" s="65"/>
    </row>
    <row r="266" spans="1:3" ht="9" customHeight="1">
      <c r="A266" s="65"/>
      <c r="B266" s="65"/>
      <c r="C266" s="65"/>
    </row>
    <row r="267" spans="1:3" ht="9" customHeight="1">
      <c r="A267" s="65"/>
      <c r="B267" s="65"/>
      <c r="C267" s="65"/>
    </row>
    <row r="268" spans="1:3" ht="9" customHeight="1">
      <c r="A268" s="65"/>
      <c r="B268" s="65"/>
      <c r="C268" s="65"/>
    </row>
    <row r="269" spans="1:3" ht="9" customHeight="1">
      <c r="A269" s="65"/>
      <c r="B269" s="65"/>
      <c r="C269" s="65"/>
    </row>
    <row r="270" spans="1:3" ht="9" customHeight="1">
      <c r="A270" s="65"/>
      <c r="B270" s="65"/>
      <c r="C270" s="65"/>
    </row>
    <row r="271" spans="1:3" ht="9" customHeight="1">
      <c r="A271" s="65"/>
      <c r="B271" s="65"/>
      <c r="C271" s="65"/>
    </row>
    <row r="272" spans="1:3" ht="9" customHeight="1">
      <c r="A272" s="65"/>
      <c r="B272" s="65"/>
      <c r="C272" s="65"/>
    </row>
    <row r="273" spans="1:3" ht="9" customHeight="1">
      <c r="A273" s="65"/>
      <c r="B273" s="65"/>
      <c r="C273" s="65"/>
    </row>
    <row r="274" spans="1:3" ht="9" customHeight="1">
      <c r="A274" s="65"/>
      <c r="B274" s="65"/>
      <c r="C274" s="65"/>
    </row>
    <row r="275" spans="1:3" ht="9" customHeight="1">
      <c r="A275" s="65"/>
      <c r="B275" s="65"/>
      <c r="C275" s="65"/>
    </row>
    <row r="276" spans="1:3" ht="9" customHeight="1">
      <c r="A276" s="65"/>
      <c r="B276" s="65"/>
      <c r="C276" s="65"/>
    </row>
    <row r="277" spans="1:3" ht="9" customHeight="1">
      <c r="A277" s="65"/>
      <c r="B277" s="65"/>
      <c r="C277" s="65"/>
    </row>
    <row r="278" spans="1:3" ht="9" customHeight="1">
      <c r="A278" s="65"/>
      <c r="B278" s="65"/>
      <c r="C278" s="65"/>
    </row>
    <row r="279" spans="1:3" ht="9" customHeight="1">
      <c r="A279" s="65"/>
      <c r="B279" s="65"/>
      <c r="C279" s="65"/>
    </row>
    <row r="280" spans="1:3" ht="9" customHeight="1">
      <c r="A280" s="65"/>
      <c r="B280" s="65"/>
      <c r="C280" s="65"/>
    </row>
    <row r="281" spans="1:3" ht="9" customHeight="1">
      <c r="A281" s="65"/>
      <c r="B281" s="65"/>
      <c r="C281" s="65"/>
    </row>
    <row r="282" spans="1:3" ht="9" customHeight="1">
      <c r="A282" s="65"/>
      <c r="B282" s="65"/>
      <c r="C282" s="65"/>
    </row>
    <row r="283" spans="1:3" ht="9" customHeight="1">
      <c r="A283" s="65"/>
      <c r="B283" s="65"/>
      <c r="C283" s="65"/>
    </row>
    <row r="284" spans="1:3" ht="9" customHeight="1">
      <c r="A284" s="65"/>
      <c r="B284" s="65"/>
      <c r="C284" s="65"/>
    </row>
    <row r="285" spans="1:3" ht="9" customHeight="1">
      <c r="A285" s="65"/>
      <c r="B285" s="65"/>
      <c r="C285" s="65"/>
    </row>
    <row r="286" spans="1:3" ht="9" customHeight="1">
      <c r="A286" s="65"/>
      <c r="B286" s="65"/>
      <c r="C286" s="65"/>
    </row>
    <row r="287" spans="1:3" ht="9" customHeight="1">
      <c r="A287" s="65"/>
      <c r="B287" s="65"/>
      <c r="C287" s="65"/>
    </row>
    <row r="288" spans="1:3" ht="9" customHeight="1">
      <c r="A288" s="65"/>
      <c r="B288" s="65"/>
      <c r="C288" s="65"/>
    </row>
    <row r="289" spans="1:3" ht="9" customHeight="1">
      <c r="A289" s="65"/>
      <c r="B289" s="65"/>
      <c r="C289" s="65"/>
    </row>
    <row r="290" spans="1:3" ht="9" customHeight="1">
      <c r="A290" s="65"/>
      <c r="B290" s="65"/>
      <c r="C290" s="65"/>
    </row>
    <row r="291" spans="1:3" ht="9" customHeight="1">
      <c r="A291" s="65"/>
      <c r="B291" s="65"/>
      <c r="C291" s="65"/>
    </row>
    <row r="292" spans="1:3" ht="9" customHeight="1">
      <c r="A292" s="65"/>
      <c r="B292" s="65"/>
      <c r="C292" s="65"/>
    </row>
    <row r="293" spans="1:3" ht="9" customHeight="1">
      <c r="A293" s="65"/>
      <c r="B293" s="65"/>
      <c r="C293" s="65"/>
    </row>
    <row r="294" spans="1:3" ht="9" customHeight="1">
      <c r="A294" s="65"/>
      <c r="B294" s="65"/>
      <c r="C294" s="65"/>
    </row>
    <row r="295" spans="1:3" ht="9" customHeight="1">
      <c r="A295" s="65"/>
      <c r="B295" s="65"/>
      <c r="C295" s="65"/>
    </row>
    <row r="296" spans="1:3" ht="9" customHeight="1">
      <c r="A296" s="65"/>
      <c r="B296" s="65"/>
      <c r="C296" s="65"/>
    </row>
    <row r="297" spans="1:3" ht="9" customHeight="1">
      <c r="A297" s="65"/>
      <c r="B297" s="65"/>
      <c r="C297" s="65"/>
    </row>
    <row r="298" spans="1:3" ht="9" customHeight="1">
      <c r="A298" s="65"/>
      <c r="B298" s="65"/>
      <c r="C298" s="65"/>
    </row>
    <row r="299" spans="1:3" ht="9" customHeight="1">
      <c r="A299" s="65"/>
      <c r="B299" s="65"/>
      <c r="C299" s="65"/>
    </row>
    <row r="300" spans="1:3" ht="9" customHeight="1">
      <c r="A300" s="65"/>
      <c r="B300" s="65"/>
      <c r="C300" s="65"/>
    </row>
    <row r="301" spans="1:3" ht="9" customHeight="1">
      <c r="A301" s="65"/>
      <c r="B301" s="65"/>
      <c r="C301" s="65"/>
    </row>
    <row r="302" spans="1:3" ht="9" customHeight="1">
      <c r="A302" s="65"/>
      <c r="B302" s="65"/>
      <c r="C302" s="65"/>
    </row>
    <row r="303" spans="1:3" ht="9" customHeight="1">
      <c r="A303" s="65"/>
      <c r="B303" s="65"/>
      <c r="C303" s="65"/>
    </row>
    <row r="304" spans="1:3" ht="9" customHeight="1">
      <c r="A304" s="65"/>
      <c r="B304" s="65"/>
      <c r="C304" s="65"/>
    </row>
    <row r="305" spans="1:3" ht="9" customHeight="1">
      <c r="A305" s="65"/>
      <c r="B305" s="65"/>
      <c r="C305" s="65"/>
    </row>
    <row r="306" spans="1:3" ht="9" customHeight="1">
      <c r="A306" s="65"/>
      <c r="B306" s="65"/>
      <c r="C306" s="65"/>
    </row>
    <row r="307" spans="1:3" ht="9" customHeight="1">
      <c r="A307" s="65"/>
      <c r="B307" s="65"/>
      <c r="C307" s="65"/>
    </row>
    <row r="308" spans="1:3" ht="9" customHeight="1">
      <c r="A308" s="65"/>
      <c r="B308" s="65"/>
      <c r="C308" s="65"/>
    </row>
    <row r="309" spans="1:3" ht="9" customHeight="1">
      <c r="A309" s="65"/>
      <c r="B309" s="65"/>
      <c r="C309" s="65"/>
    </row>
    <row r="310" spans="1:3" ht="9" customHeight="1">
      <c r="A310" s="65"/>
      <c r="B310" s="65"/>
      <c r="C310" s="65"/>
    </row>
    <row r="311" spans="1:3" ht="9" customHeight="1">
      <c r="A311" s="65"/>
      <c r="B311" s="65"/>
      <c r="C311" s="65"/>
    </row>
    <row r="312" spans="1:3" ht="9" customHeight="1">
      <c r="A312" s="65"/>
      <c r="B312" s="65"/>
      <c r="C312" s="65"/>
    </row>
    <row r="313" spans="1:3" ht="9" customHeight="1">
      <c r="A313" s="65"/>
      <c r="B313" s="65"/>
      <c r="C313" s="65"/>
    </row>
    <row r="314" spans="1:3" ht="9" customHeight="1">
      <c r="A314" s="65"/>
      <c r="B314" s="65"/>
      <c r="C314" s="65"/>
    </row>
    <row r="315" spans="1:3" ht="9" customHeight="1">
      <c r="A315" s="65"/>
      <c r="B315" s="65"/>
      <c r="C315" s="65"/>
    </row>
    <row r="316" spans="1:3" ht="9" customHeight="1">
      <c r="A316" s="65"/>
      <c r="B316" s="65"/>
      <c r="C316" s="65"/>
    </row>
    <row r="317" spans="1:3" ht="9" customHeight="1">
      <c r="A317" s="65"/>
      <c r="B317" s="65"/>
      <c r="C317" s="65"/>
    </row>
    <row r="318" spans="1:3" ht="9" customHeight="1">
      <c r="A318" s="65"/>
      <c r="B318" s="65"/>
      <c r="C318" s="65"/>
    </row>
    <row r="319" spans="1:3" ht="9" customHeight="1">
      <c r="A319" s="65"/>
      <c r="B319" s="65"/>
      <c r="C319" s="65"/>
    </row>
    <row r="320" spans="1:3" ht="9" customHeight="1">
      <c r="A320" s="65"/>
      <c r="B320" s="65"/>
      <c r="C320" s="65"/>
    </row>
    <row r="321" spans="1:3" ht="9" customHeight="1">
      <c r="A321" s="65"/>
      <c r="B321" s="65"/>
      <c r="C321" s="65"/>
    </row>
    <row r="322" spans="1:3" ht="9" customHeight="1">
      <c r="A322" s="65"/>
      <c r="B322" s="65"/>
      <c r="C322" s="65"/>
    </row>
    <row r="323" spans="1:3" ht="9" customHeight="1">
      <c r="A323" s="65"/>
      <c r="B323" s="65"/>
      <c r="C323" s="65"/>
    </row>
    <row r="324" spans="1:3" ht="9" customHeight="1">
      <c r="A324" s="65"/>
      <c r="B324" s="65"/>
      <c r="C324" s="65"/>
    </row>
    <row r="325" spans="1:3" ht="9" customHeight="1">
      <c r="A325" s="65"/>
      <c r="B325" s="65"/>
      <c r="C325" s="65"/>
    </row>
    <row r="326" spans="1:3" ht="9" customHeight="1">
      <c r="A326" s="65"/>
      <c r="B326" s="65"/>
      <c r="C326" s="65"/>
    </row>
    <row r="327" spans="1:3" ht="9" customHeight="1">
      <c r="A327" s="65"/>
      <c r="B327" s="65"/>
      <c r="C327" s="65"/>
    </row>
    <row r="328" spans="1:3" ht="9" customHeight="1">
      <c r="A328" s="65"/>
      <c r="B328" s="65"/>
      <c r="C328" s="65"/>
    </row>
    <row r="329" spans="1:3" ht="9" customHeight="1">
      <c r="A329" s="65"/>
      <c r="B329" s="65"/>
      <c r="C329" s="65"/>
    </row>
    <row r="330" spans="1:3" ht="9" customHeight="1">
      <c r="A330" s="65"/>
      <c r="B330" s="65"/>
      <c r="C330" s="65"/>
    </row>
    <row r="331" spans="1:3" ht="9" customHeight="1">
      <c r="A331" s="65"/>
      <c r="B331" s="65"/>
      <c r="C331" s="65"/>
    </row>
    <row r="332" spans="1:3" ht="9" customHeight="1">
      <c r="A332" s="65"/>
      <c r="B332" s="65"/>
      <c r="C332" s="65"/>
    </row>
    <row r="333" spans="1:3" ht="9" customHeight="1">
      <c r="A333" s="65"/>
      <c r="B333" s="65"/>
      <c r="C333" s="65"/>
    </row>
    <row r="334" spans="1:3" ht="9" customHeight="1">
      <c r="A334" s="65"/>
      <c r="B334" s="65"/>
      <c r="C334" s="65"/>
    </row>
    <row r="335" spans="1:3" ht="9" customHeight="1">
      <c r="A335" s="65"/>
      <c r="B335" s="65"/>
      <c r="C335" s="65"/>
    </row>
    <row r="336" spans="1:3" ht="9" customHeight="1">
      <c r="A336" s="65"/>
      <c r="B336" s="65"/>
      <c r="C336" s="65"/>
    </row>
    <row r="337" spans="1:3" ht="9" customHeight="1">
      <c r="A337" s="65"/>
      <c r="B337" s="65"/>
      <c r="C337" s="65"/>
    </row>
    <row r="338" spans="1:3" ht="9" customHeight="1">
      <c r="A338" s="65"/>
      <c r="B338" s="65"/>
      <c r="C338" s="65"/>
    </row>
    <row r="339" spans="1:3" ht="9" customHeight="1">
      <c r="A339" s="65"/>
      <c r="B339" s="65"/>
      <c r="C339" s="65"/>
    </row>
    <row r="340" spans="1:3" ht="9" customHeight="1">
      <c r="A340" s="65"/>
      <c r="B340" s="65"/>
      <c r="C340" s="65"/>
    </row>
    <row r="341" spans="1:3" ht="9" customHeight="1">
      <c r="A341" s="65"/>
      <c r="B341" s="65"/>
      <c r="C341" s="65"/>
    </row>
    <row r="342" spans="1:3" ht="9" customHeight="1">
      <c r="A342" s="65"/>
      <c r="B342" s="65"/>
      <c r="C342" s="65"/>
    </row>
    <row r="343" spans="1:3" ht="9" customHeight="1">
      <c r="A343" s="65"/>
      <c r="B343" s="65"/>
      <c r="C343" s="65"/>
    </row>
    <row r="344" spans="1:3" ht="9" customHeight="1">
      <c r="A344" s="65"/>
      <c r="B344" s="65"/>
      <c r="C344" s="65"/>
    </row>
    <row r="345" spans="1:3" ht="9" customHeight="1">
      <c r="A345" s="65"/>
      <c r="B345" s="65"/>
      <c r="C345" s="65"/>
    </row>
    <row r="346" spans="1:3" ht="9" customHeight="1">
      <c r="A346" s="65"/>
      <c r="B346" s="65"/>
      <c r="C346" s="65"/>
    </row>
    <row r="347" spans="1:3" ht="9" customHeight="1">
      <c r="A347" s="65"/>
      <c r="B347" s="65"/>
      <c r="C347" s="65"/>
    </row>
    <row r="348" spans="1:3" ht="9" customHeight="1">
      <c r="A348" s="65"/>
      <c r="B348" s="65"/>
      <c r="C348" s="65"/>
    </row>
    <row r="349" spans="1:3" ht="9" customHeight="1">
      <c r="A349" s="65"/>
      <c r="B349" s="65"/>
      <c r="C349" s="65"/>
    </row>
    <row r="350" spans="1:3" ht="9" customHeight="1">
      <c r="A350" s="65"/>
      <c r="B350" s="65"/>
      <c r="C350" s="65"/>
    </row>
    <row r="351" spans="1:3" ht="9" customHeight="1">
      <c r="A351" s="65"/>
      <c r="B351" s="65"/>
      <c r="C351" s="65"/>
    </row>
    <row r="352" spans="1:3" ht="9" customHeight="1">
      <c r="A352" s="65"/>
      <c r="B352" s="65"/>
      <c r="C352" s="65"/>
    </row>
    <row r="353" spans="1:3" ht="9" customHeight="1">
      <c r="A353" s="65"/>
      <c r="B353" s="65"/>
      <c r="C353" s="65"/>
    </row>
    <row r="354" spans="1:3" ht="9" customHeight="1">
      <c r="A354" s="65"/>
      <c r="B354" s="65"/>
      <c r="C354" s="65"/>
    </row>
    <row r="355" spans="1:3" ht="9" customHeight="1">
      <c r="A355" s="65"/>
      <c r="B355" s="65"/>
      <c r="C355" s="65"/>
    </row>
    <row r="356" spans="1:3" ht="9" customHeight="1">
      <c r="A356" s="65"/>
      <c r="B356" s="65"/>
      <c r="C356" s="65"/>
    </row>
    <row r="357" spans="1:3" ht="9" customHeight="1">
      <c r="A357" s="65"/>
      <c r="B357" s="65"/>
      <c r="C357" s="65"/>
    </row>
    <row r="358" spans="1:3" ht="9" customHeight="1">
      <c r="A358" s="65"/>
      <c r="B358" s="65"/>
      <c r="C358" s="65"/>
    </row>
    <row r="359" spans="1:3" ht="9" customHeight="1">
      <c r="A359" s="65"/>
      <c r="B359" s="65"/>
      <c r="C359" s="65"/>
    </row>
    <row r="360" spans="1:3" ht="9" customHeight="1">
      <c r="A360" s="65"/>
      <c r="B360" s="65"/>
      <c r="C360" s="65"/>
    </row>
    <row r="361" spans="1:3" ht="9" customHeight="1">
      <c r="A361" s="65"/>
      <c r="B361" s="65"/>
      <c r="C361" s="65"/>
    </row>
    <row r="362" spans="1:3" ht="9" customHeight="1">
      <c r="A362" s="65"/>
      <c r="B362" s="65"/>
      <c r="C362" s="65"/>
    </row>
    <row r="363" spans="1:3" ht="9" customHeight="1">
      <c r="A363" s="65"/>
      <c r="B363" s="65"/>
      <c r="C363" s="65"/>
    </row>
    <row r="364" spans="1:3" ht="9" customHeight="1">
      <c r="A364" s="65"/>
      <c r="B364" s="65"/>
      <c r="C364" s="65"/>
    </row>
    <row r="365" spans="1:3" ht="9" customHeight="1">
      <c r="A365" s="65"/>
      <c r="B365" s="65"/>
      <c r="C365" s="65"/>
    </row>
    <row r="366" spans="1:3" ht="9" customHeight="1">
      <c r="A366" s="65"/>
      <c r="B366" s="65"/>
      <c r="C366" s="65"/>
    </row>
    <row r="367" spans="1:3" ht="9" customHeight="1">
      <c r="A367" s="65"/>
      <c r="B367" s="65"/>
      <c r="C367" s="65"/>
    </row>
    <row r="368" spans="1:3" ht="9" customHeight="1">
      <c r="A368" s="65"/>
      <c r="B368" s="65"/>
      <c r="C368" s="65"/>
    </row>
    <row r="369" spans="1:3" ht="9" customHeight="1">
      <c r="A369" s="65"/>
      <c r="B369" s="65"/>
      <c r="C369" s="65"/>
    </row>
    <row r="370" spans="1:3" ht="9" customHeight="1">
      <c r="A370" s="65"/>
      <c r="B370" s="65"/>
      <c r="C370" s="65"/>
    </row>
    <row r="371" spans="1:3" ht="9" customHeight="1">
      <c r="A371" s="65"/>
      <c r="B371" s="65"/>
      <c r="C371" s="65"/>
    </row>
    <row r="372" spans="1:3" ht="9" customHeight="1">
      <c r="A372" s="65"/>
      <c r="B372" s="65"/>
      <c r="C372" s="65"/>
    </row>
    <row r="373" spans="1:3" ht="9" customHeight="1">
      <c r="A373" s="65"/>
      <c r="B373" s="65"/>
      <c r="C373" s="65"/>
    </row>
    <row r="374" spans="1:3" ht="9" customHeight="1">
      <c r="A374" s="65"/>
      <c r="B374" s="65"/>
      <c r="C374" s="65"/>
    </row>
    <row r="375" spans="1:3" ht="9" customHeight="1">
      <c r="A375" s="65"/>
      <c r="B375" s="65"/>
      <c r="C375" s="65"/>
    </row>
    <row r="376" spans="1:3" ht="9" customHeight="1">
      <c r="A376" s="65"/>
      <c r="B376" s="65"/>
      <c r="C376" s="65"/>
    </row>
    <row r="377" spans="1:3" ht="9" customHeight="1">
      <c r="A377" s="65"/>
      <c r="B377" s="65"/>
      <c r="C377" s="65"/>
    </row>
    <row r="378" spans="1:3" ht="9" customHeight="1">
      <c r="A378" s="65"/>
      <c r="B378" s="65"/>
      <c r="C378" s="65"/>
    </row>
    <row r="379" spans="1:3" ht="9" customHeight="1">
      <c r="A379" s="65"/>
      <c r="B379" s="65"/>
      <c r="C379" s="65"/>
    </row>
    <row r="380" spans="1:3" ht="9" customHeight="1">
      <c r="A380" s="65"/>
      <c r="B380" s="65"/>
      <c r="C380" s="65"/>
    </row>
    <row r="381" spans="1:3" ht="9" customHeight="1">
      <c r="A381" s="65"/>
      <c r="B381" s="65"/>
      <c r="C381" s="65"/>
    </row>
    <row r="382" spans="1:3" ht="9" customHeight="1">
      <c r="A382" s="65"/>
      <c r="B382" s="65"/>
      <c r="C382" s="65"/>
    </row>
    <row r="383" spans="1:3" ht="9" customHeight="1">
      <c r="A383" s="65"/>
      <c r="B383" s="65"/>
      <c r="C383" s="65"/>
    </row>
    <row r="384" spans="1:3" ht="9" customHeight="1">
      <c r="A384" s="65"/>
      <c r="B384" s="65"/>
      <c r="C384" s="65"/>
    </row>
    <row r="385" spans="1:3" ht="9" customHeight="1">
      <c r="A385" s="65"/>
      <c r="B385" s="65"/>
      <c r="C385" s="65"/>
    </row>
    <row r="386" spans="1:3" ht="9" customHeight="1">
      <c r="A386" s="65"/>
      <c r="B386" s="65"/>
      <c r="C386" s="65"/>
    </row>
    <row r="387" spans="1:3" ht="9" customHeight="1">
      <c r="A387" s="65"/>
      <c r="B387" s="65"/>
      <c r="C387" s="65"/>
    </row>
    <row r="388" spans="1:3" ht="9" customHeight="1">
      <c r="A388" s="65"/>
      <c r="B388" s="65"/>
      <c r="C388" s="65"/>
    </row>
    <row r="389" spans="1:3" ht="9" customHeight="1">
      <c r="A389" s="65"/>
      <c r="B389" s="65"/>
      <c r="C389" s="65"/>
    </row>
    <row r="390" spans="1:3" ht="9" customHeight="1">
      <c r="A390" s="65"/>
      <c r="B390" s="65"/>
      <c r="C390" s="65"/>
    </row>
    <row r="391" spans="1:3" ht="9" customHeight="1">
      <c r="A391" s="65"/>
      <c r="B391" s="65"/>
      <c r="C391" s="65"/>
    </row>
    <row r="392" spans="1:3" ht="9" customHeight="1">
      <c r="A392" s="65"/>
      <c r="B392" s="65"/>
      <c r="C392" s="65"/>
    </row>
    <row r="393" spans="1:3" ht="9" customHeight="1">
      <c r="A393" s="65"/>
      <c r="B393" s="65"/>
      <c r="C393" s="65"/>
    </row>
    <row r="394" spans="1:3" ht="9" customHeight="1">
      <c r="A394" s="65"/>
      <c r="B394" s="65"/>
      <c r="C394" s="65"/>
    </row>
    <row r="395" spans="1:3" ht="9" customHeight="1">
      <c r="A395" s="65"/>
      <c r="B395" s="65"/>
      <c r="C395" s="65"/>
    </row>
    <row r="396" spans="1:3" ht="9" customHeight="1">
      <c r="A396" s="65"/>
      <c r="B396" s="65"/>
      <c r="C396" s="65"/>
    </row>
    <row r="397" spans="1:3" ht="9" customHeight="1">
      <c r="A397" s="65"/>
      <c r="B397" s="65"/>
      <c r="C397" s="65"/>
    </row>
    <row r="398" spans="1:3" ht="9" customHeight="1">
      <c r="A398" s="65"/>
      <c r="B398" s="65"/>
      <c r="C398" s="65"/>
    </row>
    <row r="399" spans="1:3" ht="9" customHeight="1">
      <c r="A399" s="65"/>
      <c r="B399" s="65"/>
      <c r="C399" s="65"/>
    </row>
    <row r="400" spans="1:3" ht="9" customHeight="1">
      <c r="A400" s="65"/>
      <c r="B400" s="65"/>
      <c r="C400" s="65"/>
    </row>
    <row r="401" spans="1:3" ht="9" customHeight="1">
      <c r="A401" s="65"/>
      <c r="B401" s="65"/>
      <c r="C401" s="65"/>
    </row>
    <row r="402" spans="1:3" ht="9" customHeight="1">
      <c r="A402" s="65"/>
      <c r="B402" s="65"/>
      <c r="C402" s="65"/>
    </row>
    <row r="403" spans="1:3" ht="9" customHeight="1">
      <c r="A403" s="65"/>
      <c r="B403" s="65"/>
      <c r="C403" s="65"/>
    </row>
    <row r="404" spans="1:3" ht="9" customHeight="1">
      <c r="A404" s="65"/>
      <c r="B404" s="65"/>
      <c r="C404" s="65"/>
    </row>
    <row r="405" spans="1:3" ht="9" customHeight="1">
      <c r="A405" s="65"/>
      <c r="B405" s="65"/>
      <c r="C405" s="65"/>
    </row>
    <row r="406" spans="1:3" ht="9" customHeight="1">
      <c r="A406" s="65"/>
      <c r="B406" s="65"/>
      <c r="C406" s="65"/>
    </row>
    <row r="407" spans="1:3" ht="9" customHeight="1">
      <c r="A407" s="65"/>
      <c r="B407" s="65"/>
      <c r="C407" s="65"/>
    </row>
    <row r="408" spans="1:3" ht="9" customHeight="1">
      <c r="A408" s="65"/>
      <c r="B408" s="65"/>
      <c r="C408" s="65"/>
    </row>
    <row r="409" spans="1:3" ht="9" customHeight="1">
      <c r="A409" s="65"/>
      <c r="B409" s="65"/>
      <c r="C409" s="65"/>
    </row>
    <row r="410" spans="1:3" ht="9" customHeight="1">
      <c r="A410" s="65"/>
      <c r="B410" s="65"/>
      <c r="C410" s="65"/>
    </row>
    <row r="411" spans="1:3" ht="9" customHeight="1">
      <c r="A411" s="65"/>
      <c r="B411" s="65"/>
      <c r="C411" s="65"/>
    </row>
    <row r="412" spans="1:3" ht="9" customHeight="1">
      <c r="A412" s="65"/>
      <c r="B412" s="65"/>
      <c r="C412" s="65"/>
    </row>
    <row r="413" spans="1:3" ht="9" customHeight="1">
      <c r="A413" s="65"/>
      <c r="B413" s="65"/>
      <c r="C413" s="65"/>
    </row>
    <row r="414" spans="1:3" ht="9" customHeight="1">
      <c r="A414" s="65"/>
      <c r="B414" s="65"/>
      <c r="C414" s="65"/>
    </row>
    <row r="415" spans="1:3" ht="9" customHeight="1">
      <c r="A415" s="65"/>
      <c r="B415" s="65"/>
      <c r="C415" s="65"/>
    </row>
    <row r="416" spans="1:3" ht="9" customHeight="1">
      <c r="A416" s="65"/>
      <c r="B416" s="65"/>
      <c r="C416" s="65"/>
    </row>
    <row r="417" spans="1:3" ht="9" customHeight="1">
      <c r="A417" s="65"/>
      <c r="B417" s="65"/>
      <c r="C417" s="65"/>
    </row>
    <row r="418" spans="1:3" ht="9" customHeight="1">
      <c r="A418" s="65"/>
      <c r="B418" s="65"/>
      <c r="C418" s="65"/>
    </row>
    <row r="419" spans="1:3" ht="9" customHeight="1">
      <c r="A419" s="65"/>
      <c r="B419" s="65"/>
      <c r="C419" s="65"/>
    </row>
    <row r="420" spans="1:3" ht="9" customHeight="1">
      <c r="A420" s="65"/>
      <c r="B420" s="65"/>
      <c r="C420" s="65"/>
    </row>
    <row r="421" spans="1:3" ht="9" customHeight="1">
      <c r="A421" s="65"/>
      <c r="B421" s="65"/>
      <c r="C421" s="65"/>
    </row>
    <row r="422" spans="1:3" ht="9" customHeight="1">
      <c r="A422" s="65"/>
      <c r="B422" s="65"/>
      <c r="C422" s="65"/>
    </row>
    <row r="423" spans="1:3" ht="9" customHeight="1">
      <c r="A423" s="65"/>
      <c r="B423" s="65"/>
      <c r="C423" s="65"/>
    </row>
    <row r="424" spans="1:3" ht="9" customHeight="1">
      <c r="A424" s="65"/>
      <c r="B424" s="65"/>
      <c r="C424" s="65"/>
    </row>
    <row r="425" spans="1:3" ht="9" customHeight="1">
      <c r="A425" s="65"/>
      <c r="B425" s="65"/>
      <c r="C425" s="65"/>
    </row>
    <row r="426" spans="1:3" ht="9" customHeight="1">
      <c r="A426" s="65"/>
      <c r="B426" s="65"/>
      <c r="C426" s="65"/>
    </row>
    <row r="427" spans="1:3" ht="9" customHeight="1">
      <c r="A427" s="65"/>
      <c r="B427" s="65"/>
      <c r="C427" s="65"/>
    </row>
    <row r="428" spans="1:3" ht="9" customHeight="1">
      <c r="A428" s="65"/>
      <c r="B428" s="65"/>
      <c r="C428" s="65"/>
    </row>
    <row r="429" spans="1:3" ht="9" customHeight="1">
      <c r="A429" s="65"/>
      <c r="B429" s="65"/>
      <c r="C429" s="65"/>
    </row>
    <row r="430" spans="1:3" ht="9" customHeight="1">
      <c r="A430" s="65"/>
      <c r="B430" s="65"/>
      <c r="C430" s="65"/>
    </row>
    <row r="431" spans="1:3" ht="9" customHeight="1">
      <c r="A431" s="65"/>
      <c r="B431" s="65"/>
      <c r="C431" s="65"/>
    </row>
    <row r="432" spans="1:3" ht="9" customHeight="1">
      <c r="A432" s="65"/>
      <c r="B432" s="65"/>
      <c r="C432" s="65"/>
    </row>
    <row r="433" spans="1:3" ht="9" customHeight="1">
      <c r="A433" s="65"/>
      <c r="B433" s="65"/>
      <c r="C433" s="65"/>
    </row>
    <row r="434" spans="1:3" ht="9" customHeight="1">
      <c r="A434" s="65"/>
      <c r="B434" s="65"/>
      <c r="C434" s="65"/>
    </row>
    <row r="435" spans="1:3" ht="9" customHeight="1">
      <c r="A435" s="65"/>
      <c r="B435" s="65"/>
      <c r="C435" s="65"/>
    </row>
    <row r="436" spans="1:3" ht="9" customHeight="1">
      <c r="A436" s="65"/>
      <c r="B436" s="65"/>
      <c r="C436" s="65"/>
    </row>
    <row r="437" spans="1:3" ht="9" customHeight="1">
      <c r="A437" s="65"/>
      <c r="B437" s="65"/>
      <c r="C437" s="65"/>
    </row>
    <row r="438" spans="1:3" ht="9" customHeight="1">
      <c r="A438" s="65"/>
      <c r="B438" s="65"/>
      <c r="C438" s="65"/>
    </row>
    <row r="439" spans="1:3" ht="9" customHeight="1">
      <c r="A439" s="65"/>
      <c r="B439" s="65"/>
      <c r="C439" s="65"/>
    </row>
    <row r="440" spans="1:3" ht="9" customHeight="1">
      <c r="A440" s="65"/>
      <c r="B440" s="65"/>
      <c r="C440" s="65"/>
    </row>
    <row r="441" spans="1:3" ht="9" customHeight="1">
      <c r="A441" s="65"/>
      <c r="B441" s="65"/>
      <c r="C441" s="65"/>
    </row>
    <row r="442" spans="1:3" ht="9" customHeight="1">
      <c r="A442" s="65"/>
      <c r="B442" s="65"/>
      <c r="C442" s="65"/>
    </row>
    <row r="443" spans="1:3" ht="9" customHeight="1">
      <c r="A443" s="65"/>
      <c r="B443" s="65"/>
      <c r="C443" s="65"/>
    </row>
    <row r="444" spans="1:3" ht="9" customHeight="1">
      <c r="A444" s="65"/>
      <c r="B444" s="65"/>
      <c r="C444" s="65"/>
    </row>
    <row r="445" spans="1:3" ht="9" customHeight="1">
      <c r="A445" s="65"/>
      <c r="B445" s="65"/>
      <c r="C445" s="65"/>
    </row>
    <row r="446" spans="1:3" ht="9" customHeight="1">
      <c r="A446" s="65"/>
      <c r="B446" s="65"/>
      <c r="C446" s="65"/>
    </row>
    <row r="447" spans="1:3" ht="9" customHeight="1">
      <c r="A447" s="65"/>
      <c r="B447" s="65"/>
      <c r="C447" s="65"/>
    </row>
    <row r="448" spans="1:3" ht="9" customHeight="1">
      <c r="A448" s="65"/>
      <c r="B448" s="65"/>
      <c r="C448" s="65"/>
    </row>
    <row r="449" spans="1:3" ht="9" customHeight="1">
      <c r="A449" s="65"/>
      <c r="B449" s="65"/>
      <c r="C449" s="65"/>
    </row>
    <row r="450" spans="1:3" ht="9" customHeight="1">
      <c r="A450" s="65"/>
      <c r="B450" s="65"/>
      <c r="C450" s="65"/>
    </row>
    <row r="451" spans="1:3" ht="9" customHeight="1">
      <c r="A451" s="65"/>
      <c r="B451" s="65"/>
      <c r="C451" s="65"/>
    </row>
    <row r="452" spans="1:3" ht="9" customHeight="1">
      <c r="A452" s="65"/>
      <c r="B452" s="65"/>
      <c r="C452" s="65"/>
    </row>
    <row r="453" spans="1:3" ht="9" customHeight="1">
      <c r="A453" s="65"/>
      <c r="B453" s="65"/>
      <c r="C453" s="65"/>
    </row>
    <row r="454" spans="1:3" ht="9" customHeight="1">
      <c r="A454" s="65"/>
      <c r="B454" s="65"/>
      <c r="C454" s="65"/>
    </row>
    <row r="455" spans="1:3" ht="9" customHeight="1">
      <c r="A455" s="65"/>
      <c r="B455" s="65"/>
      <c r="C455" s="65"/>
    </row>
    <row r="456" spans="1:3" ht="9" customHeight="1">
      <c r="A456" s="65"/>
      <c r="B456" s="65"/>
      <c r="C456" s="65"/>
    </row>
    <row r="457" spans="1:3" ht="9" customHeight="1">
      <c r="A457" s="65"/>
      <c r="B457" s="65"/>
      <c r="C457" s="65"/>
    </row>
    <row r="458" spans="1:3" ht="9" customHeight="1">
      <c r="A458" s="65"/>
      <c r="B458" s="65"/>
      <c r="C458" s="65"/>
    </row>
    <row r="459" spans="1:3" ht="9" customHeight="1">
      <c r="A459" s="65"/>
      <c r="B459" s="65"/>
      <c r="C459" s="65"/>
    </row>
    <row r="460" spans="1:3" ht="9" customHeight="1">
      <c r="A460" s="65"/>
      <c r="B460" s="65"/>
      <c r="C460" s="65"/>
    </row>
    <row r="461" spans="1:3" ht="9" customHeight="1">
      <c r="A461" s="65"/>
      <c r="B461" s="65"/>
      <c r="C461" s="65"/>
    </row>
    <row r="462" spans="1:3" ht="9" customHeight="1">
      <c r="A462" s="65"/>
      <c r="B462" s="65"/>
      <c r="C462" s="65"/>
    </row>
    <row r="463" spans="1:3" ht="9" customHeight="1">
      <c r="A463" s="65"/>
      <c r="B463" s="65"/>
      <c r="C463" s="65"/>
    </row>
    <row r="464" spans="1:3" ht="9" customHeight="1">
      <c r="A464" s="65"/>
      <c r="B464" s="65"/>
      <c r="C464" s="65"/>
    </row>
    <row r="465" spans="1:3" ht="9" customHeight="1">
      <c r="A465" s="65"/>
      <c r="B465" s="65"/>
      <c r="C465" s="65"/>
    </row>
    <row r="466" spans="1:3" ht="9" customHeight="1">
      <c r="A466" s="65"/>
      <c r="B466" s="65"/>
      <c r="C466" s="65"/>
    </row>
    <row r="467" spans="1:3" ht="9" customHeight="1">
      <c r="A467" s="65"/>
      <c r="B467" s="65"/>
      <c r="C467" s="65"/>
    </row>
    <row r="468" spans="1:3" ht="9" customHeight="1">
      <c r="A468" s="65"/>
      <c r="B468" s="65"/>
      <c r="C468" s="65"/>
    </row>
    <row r="469" spans="1:3" ht="9" customHeight="1">
      <c r="A469" s="65"/>
      <c r="B469" s="65"/>
      <c r="C469" s="65"/>
    </row>
    <row r="470" spans="1:3" ht="9" customHeight="1">
      <c r="A470" s="65"/>
      <c r="B470" s="65"/>
      <c r="C470" s="65"/>
    </row>
    <row r="471" spans="1:3" ht="9" customHeight="1">
      <c r="A471" s="65"/>
      <c r="B471" s="65"/>
      <c r="C471" s="65"/>
    </row>
    <row r="472" spans="1:3" ht="9" customHeight="1">
      <c r="A472" s="65"/>
      <c r="B472" s="65"/>
      <c r="C472" s="65"/>
    </row>
    <row r="473" spans="1:3" ht="9" customHeight="1">
      <c r="A473" s="65"/>
      <c r="B473" s="65"/>
      <c r="C473" s="65"/>
    </row>
    <row r="474" spans="1:3" ht="9" customHeight="1">
      <c r="A474" s="65"/>
      <c r="B474" s="65"/>
      <c r="C474" s="65"/>
    </row>
    <row r="475" spans="1:3" ht="9" customHeight="1">
      <c r="A475" s="65"/>
      <c r="B475" s="65"/>
      <c r="C475" s="65"/>
    </row>
    <row r="476" spans="1:3" ht="9" customHeight="1">
      <c r="A476" s="65"/>
      <c r="B476" s="65"/>
      <c r="C476" s="65"/>
    </row>
    <row r="477" spans="1:3" ht="9" customHeight="1">
      <c r="A477" s="65"/>
      <c r="B477" s="65"/>
      <c r="C477" s="65"/>
    </row>
    <row r="478" spans="1:3" ht="9" customHeight="1">
      <c r="A478" s="65"/>
      <c r="B478" s="65"/>
      <c r="C478" s="65"/>
    </row>
    <row r="479" spans="1:3" ht="9" customHeight="1">
      <c r="A479" s="65"/>
      <c r="B479" s="65"/>
      <c r="C479" s="65"/>
    </row>
    <row r="480" spans="1:3" ht="9" customHeight="1">
      <c r="A480" s="65"/>
      <c r="B480" s="65"/>
      <c r="C480" s="65"/>
    </row>
    <row r="481" spans="1:3" ht="9" customHeight="1">
      <c r="A481" s="65"/>
      <c r="B481" s="65"/>
      <c r="C481" s="65"/>
    </row>
    <row r="482" spans="1:3" ht="9" customHeight="1">
      <c r="A482" s="65"/>
      <c r="B482" s="65"/>
      <c r="C482" s="65"/>
    </row>
    <row r="483" spans="1:3" ht="9" customHeight="1">
      <c r="A483" s="65"/>
      <c r="B483" s="65"/>
      <c r="C483" s="65"/>
    </row>
    <row r="484" spans="1:3" ht="9" customHeight="1">
      <c r="A484" s="65"/>
      <c r="B484" s="65"/>
      <c r="C484" s="65"/>
    </row>
    <row r="485" spans="1:3" ht="9" customHeight="1">
      <c r="A485" s="65"/>
      <c r="B485" s="65"/>
      <c r="C485" s="65"/>
    </row>
    <row r="486" spans="1:3" ht="9" customHeight="1">
      <c r="A486" s="65"/>
      <c r="B486" s="65"/>
      <c r="C486" s="65"/>
    </row>
    <row r="487" spans="1:3" ht="9" customHeight="1">
      <c r="A487" s="65"/>
      <c r="B487" s="65"/>
      <c r="C487" s="65"/>
    </row>
    <row r="488" spans="1:3" ht="9" customHeight="1">
      <c r="A488" s="65"/>
      <c r="B488" s="65"/>
      <c r="C488" s="65"/>
    </row>
    <row r="489" spans="1:3" ht="9" customHeight="1">
      <c r="A489" s="65"/>
      <c r="B489" s="65"/>
      <c r="C489" s="65"/>
    </row>
    <row r="490" spans="1:3" ht="9" customHeight="1">
      <c r="A490" s="65"/>
      <c r="B490" s="65"/>
      <c r="C490" s="65"/>
    </row>
  </sheetData>
  <mergeCells count="24">
    <mergeCell ref="D128:D136"/>
    <mergeCell ref="D137:D142"/>
    <mergeCell ref="E143:F143"/>
    <mergeCell ref="E146:M146"/>
    <mergeCell ref="K74:L74"/>
    <mergeCell ref="M74:M75"/>
    <mergeCell ref="D76:D80"/>
    <mergeCell ref="D82:D106"/>
    <mergeCell ref="D107:D118"/>
    <mergeCell ref="D119:D127"/>
    <mergeCell ref="D8:D30"/>
    <mergeCell ref="D31:D60"/>
    <mergeCell ref="D61:D70"/>
    <mergeCell ref="D73:D75"/>
    <mergeCell ref="G74:H74"/>
    <mergeCell ref="I74:I75"/>
    <mergeCell ref="D2:M2"/>
    <mergeCell ref="S2:AG2"/>
    <mergeCell ref="D3:M3"/>
    <mergeCell ref="D5:D7"/>
    <mergeCell ref="G6:H6"/>
    <mergeCell ref="I6:I7"/>
    <mergeCell ref="K6:L6"/>
    <mergeCell ref="M6:M7"/>
  </mergeCell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497"/>
  <sheetViews>
    <sheetView topLeftCell="D82" workbookViewId="0">
      <selection activeCell="F32" sqref="F32"/>
    </sheetView>
  </sheetViews>
  <sheetFormatPr baseColWidth="10" defaultRowHeight="12.75"/>
  <cols>
    <col min="1" max="2" width="1.7109375" style="56" hidden="1" customWidth="1"/>
    <col min="3" max="3" width="2.5703125" style="1362" hidden="1" customWidth="1"/>
    <col min="4" max="4" width="6.140625" style="65" customWidth="1"/>
    <col min="5" max="5" width="1.5703125" style="65" customWidth="1"/>
    <col min="6" max="6" width="59.140625" style="65" bestFit="1" customWidth="1"/>
    <col min="7" max="8" width="5.42578125" style="2200" customWidth="1"/>
    <col min="9" max="9" width="6.140625" style="2200" customWidth="1"/>
    <col min="10" max="10" width="1.7109375" style="604" customWidth="1"/>
    <col min="11" max="13" width="6.7109375" style="604" customWidth="1"/>
    <col min="14" max="15" width="11.42578125" style="65"/>
    <col min="16" max="16" width="9.28515625" style="65" customWidth="1"/>
    <col min="17" max="17" width="5" style="65" customWidth="1"/>
    <col min="18" max="18" width="2.28515625" style="65" customWidth="1"/>
    <col min="19" max="19" width="26" style="65" customWidth="1"/>
    <col min="20" max="20" width="8" style="65" customWidth="1"/>
    <col min="21" max="21" width="1" style="65" customWidth="1"/>
    <col min="22" max="22" width="6.7109375" style="65" customWidth="1"/>
    <col min="23" max="23" width="1" style="65" customWidth="1"/>
    <col min="24" max="24" width="6.7109375" style="65" customWidth="1"/>
    <col min="25" max="25" width="1" style="65" customWidth="1"/>
    <col min="26" max="26" width="6.7109375" style="65" customWidth="1"/>
    <col min="27" max="27" width="1" style="65" customWidth="1"/>
    <col min="28" max="28" width="6.7109375" style="65" customWidth="1"/>
    <col min="29" max="29" width="1" style="65" customWidth="1"/>
    <col min="30" max="30" width="6.7109375" style="65" customWidth="1"/>
    <col min="31" max="31" width="1" style="65" customWidth="1"/>
    <col min="32" max="33" width="6.7109375" style="65" customWidth="1"/>
    <col min="34" max="256" width="11.42578125" style="65"/>
    <col min="257" max="259" width="0" style="65" hidden="1" customWidth="1"/>
    <col min="260" max="260" width="6.140625" style="65" customWidth="1"/>
    <col min="261" max="261" width="1.5703125" style="65" customWidth="1"/>
    <col min="262" max="262" width="59.140625" style="65" bestFit="1" customWidth="1"/>
    <col min="263" max="264" width="5.42578125" style="65" customWidth="1"/>
    <col min="265" max="265" width="6.140625" style="65" customWidth="1"/>
    <col min="266" max="266" width="1.7109375" style="65" customWidth="1"/>
    <col min="267" max="269" width="6.7109375" style="65" customWidth="1"/>
    <col min="270" max="271" width="11.42578125" style="65"/>
    <col min="272" max="272" width="9.28515625" style="65" customWidth="1"/>
    <col min="273" max="273" width="5" style="65" customWidth="1"/>
    <col min="274" max="274" width="2.28515625" style="65" customWidth="1"/>
    <col min="275" max="275" width="26" style="65" customWidth="1"/>
    <col min="276" max="276" width="8" style="65" customWidth="1"/>
    <col min="277" max="277" width="1" style="65" customWidth="1"/>
    <col min="278" max="278" width="6.7109375" style="65" customWidth="1"/>
    <col min="279" max="279" width="1" style="65" customWidth="1"/>
    <col min="280" max="280" width="6.7109375" style="65" customWidth="1"/>
    <col min="281" max="281" width="1" style="65" customWidth="1"/>
    <col min="282" max="282" width="6.7109375" style="65" customWidth="1"/>
    <col min="283" max="283" width="1" style="65" customWidth="1"/>
    <col min="284" max="284" width="6.7109375" style="65" customWidth="1"/>
    <col min="285" max="285" width="1" style="65" customWidth="1"/>
    <col min="286" max="286" width="6.7109375" style="65" customWidth="1"/>
    <col min="287" max="287" width="1" style="65" customWidth="1"/>
    <col min="288" max="289" width="6.7109375" style="65" customWidth="1"/>
    <col min="290" max="512" width="11.42578125" style="65"/>
    <col min="513" max="515" width="0" style="65" hidden="1" customWidth="1"/>
    <col min="516" max="516" width="6.140625" style="65" customWidth="1"/>
    <col min="517" max="517" width="1.5703125" style="65" customWidth="1"/>
    <col min="518" max="518" width="59.140625" style="65" bestFit="1" customWidth="1"/>
    <col min="519" max="520" width="5.42578125" style="65" customWidth="1"/>
    <col min="521" max="521" width="6.140625" style="65" customWidth="1"/>
    <col min="522" max="522" width="1.7109375" style="65" customWidth="1"/>
    <col min="523" max="525" width="6.7109375" style="65" customWidth="1"/>
    <col min="526" max="527" width="11.42578125" style="65"/>
    <col min="528" max="528" width="9.28515625" style="65" customWidth="1"/>
    <col min="529" max="529" width="5" style="65" customWidth="1"/>
    <col min="530" max="530" width="2.28515625" style="65" customWidth="1"/>
    <col min="531" max="531" width="26" style="65" customWidth="1"/>
    <col min="532" max="532" width="8" style="65" customWidth="1"/>
    <col min="533" max="533" width="1" style="65" customWidth="1"/>
    <col min="534" max="534" width="6.7109375" style="65" customWidth="1"/>
    <col min="535" max="535" width="1" style="65" customWidth="1"/>
    <col min="536" max="536" width="6.7109375" style="65" customWidth="1"/>
    <col min="537" max="537" width="1" style="65" customWidth="1"/>
    <col min="538" max="538" width="6.7109375" style="65" customWidth="1"/>
    <col min="539" max="539" width="1" style="65" customWidth="1"/>
    <col min="540" max="540" width="6.7109375" style="65" customWidth="1"/>
    <col min="541" max="541" width="1" style="65" customWidth="1"/>
    <col min="542" max="542" width="6.7109375" style="65" customWidth="1"/>
    <col min="543" max="543" width="1" style="65" customWidth="1"/>
    <col min="544" max="545" width="6.7109375" style="65" customWidth="1"/>
    <col min="546" max="768" width="11.42578125" style="65"/>
    <col min="769" max="771" width="0" style="65" hidden="1" customWidth="1"/>
    <col min="772" max="772" width="6.140625" style="65" customWidth="1"/>
    <col min="773" max="773" width="1.5703125" style="65" customWidth="1"/>
    <col min="774" max="774" width="59.140625" style="65" bestFit="1" customWidth="1"/>
    <col min="775" max="776" width="5.42578125" style="65" customWidth="1"/>
    <col min="777" max="777" width="6.140625" style="65" customWidth="1"/>
    <col min="778" max="778" width="1.7109375" style="65" customWidth="1"/>
    <col min="779" max="781" width="6.7109375" style="65" customWidth="1"/>
    <col min="782" max="783" width="11.42578125" style="65"/>
    <col min="784" max="784" width="9.28515625" style="65" customWidth="1"/>
    <col min="785" max="785" width="5" style="65" customWidth="1"/>
    <col min="786" max="786" width="2.28515625" style="65" customWidth="1"/>
    <col min="787" max="787" width="26" style="65" customWidth="1"/>
    <col min="788" max="788" width="8" style="65" customWidth="1"/>
    <col min="789" max="789" width="1" style="65" customWidth="1"/>
    <col min="790" max="790" width="6.7109375" style="65" customWidth="1"/>
    <col min="791" max="791" width="1" style="65" customWidth="1"/>
    <col min="792" max="792" width="6.7109375" style="65" customWidth="1"/>
    <col min="793" max="793" width="1" style="65" customWidth="1"/>
    <col min="794" max="794" width="6.7109375" style="65" customWidth="1"/>
    <col min="795" max="795" width="1" style="65" customWidth="1"/>
    <col min="796" max="796" width="6.7109375" style="65" customWidth="1"/>
    <col min="797" max="797" width="1" style="65" customWidth="1"/>
    <col min="798" max="798" width="6.7109375" style="65" customWidth="1"/>
    <col min="799" max="799" width="1" style="65" customWidth="1"/>
    <col min="800" max="801" width="6.7109375" style="65" customWidth="1"/>
    <col min="802" max="1024" width="11.42578125" style="65"/>
    <col min="1025" max="1027" width="0" style="65" hidden="1" customWidth="1"/>
    <col min="1028" max="1028" width="6.140625" style="65" customWidth="1"/>
    <col min="1029" max="1029" width="1.5703125" style="65" customWidth="1"/>
    <col min="1030" max="1030" width="59.140625" style="65" bestFit="1" customWidth="1"/>
    <col min="1031" max="1032" width="5.42578125" style="65" customWidth="1"/>
    <col min="1033" max="1033" width="6.140625" style="65" customWidth="1"/>
    <col min="1034" max="1034" width="1.7109375" style="65" customWidth="1"/>
    <col min="1035" max="1037" width="6.7109375" style="65" customWidth="1"/>
    <col min="1038" max="1039" width="11.42578125" style="65"/>
    <col min="1040" max="1040" width="9.28515625" style="65" customWidth="1"/>
    <col min="1041" max="1041" width="5" style="65" customWidth="1"/>
    <col min="1042" max="1042" width="2.28515625" style="65" customWidth="1"/>
    <col min="1043" max="1043" width="26" style="65" customWidth="1"/>
    <col min="1044" max="1044" width="8" style="65" customWidth="1"/>
    <col min="1045" max="1045" width="1" style="65" customWidth="1"/>
    <col min="1046" max="1046" width="6.7109375" style="65" customWidth="1"/>
    <col min="1047" max="1047" width="1" style="65" customWidth="1"/>
    <col min="1048" max="1048" width="6.7109375" style="65" customWidth="1"/>
    <col min="1049" max="1049" width="1" style="65" customWidth="1"/>
    <col min="1050" max="1050" width="6.7109375" style="65" customWidth="1"/>
    <col min="1051" max="1051" width="1" style="65" customWidth="1"/>
    <col min="1052" max="1052" width="6.7109375" style="65" customWidth="1"/>
    <col min="1053" max="1053" width="1" style="65" customWidth="1"/>
    <col min="1054" max="1054" width="6.7109375" style="65" customWidth="1"/>
    <col min="1055" max="1055" width="1" style="65" customWidth="1"/>
    <col min="1056" max="1057" width="6.7109375" style="65" customWidth="1"/>
    <col min="1058" max="1280" width="11.42578125" style="65"/>
    <col min="1281" max="1283" width="0" style="65" hidden="1" customWidth="1"/>
    <col min="1284" max="1284" width="6.140625" style="65" customWidth="1"/>
    <col min="1285" max="1285" width="1.5703125" style="65" customWidth="1"/>
    <col min="1286" max="1286" width="59.140625" style="65" bestFit="1" customWidth="1"/>
    <col min="1287" max="1288" width="5.42578125" style="65" customWidth="1"/>
    <col min="1289" max="1289" width="6.140625" style="65" customWidth="1"/>
    <col min="1290" max="1290" width="1.7109375" style="65" customWidth="1"/>
    <col min="1291" max="1293" width="6.7109375" style="65" customWidth="1"/>
    <col min="1294" max="1295" width="11.42578125" style="65"/>
    <col min="1296" max="1296" width="9.28515625" style="65" customWidth="1"/>
    <col min="1297" max="1297" width="5" style="65" customWidth="1"/>
    <col min="1298" max="1298" width="2.28515625" style="65" customWidth="1"/>
    <col min="1299" max="1299" width="26" style="65" customWidth="1"/>
    <col min="1300" max="1300" width="8" style="65" customWidth="1"/>
    <col min="1301" max="1301" width="1" style="65" customWidth="1"/>
    <col min="1302" max="1302" width="6.7109375" style="65" customWidth="1"/>
    <col min="1303" max="1303" width="1" style="65" customWidth="1"/>
    <col min="1304" max="1304" width="6.7109375" style="65" customWidth="1"/>
    <col min="1305" max="1305" width="1" style="65" customWidth="1"/>
    <col min="1306" max="1306" width="6.7109375" style="65" customWidth="1"/>
    <col min="1307" max="1307" width="1" style="65" customWidth="1"/>
    <col min="1308" max="1308" width="6.7109375" style="65" customWidth="1"/>
    <col min="1309" max="1309" width="1" style="65" customWidth="1"/>
    <col min="1310" max="1310" width="6.7109375" style="65" customWidth="1"/>
    <col min="1311" max="1311" width="1" style="65" customWidth="1"/>
    <col min="1312" max="1313" width="6.7109375" style="65" customWidth="1"/>
    <col min="1314" max="1536" width="11.42578125" style="65"/>
    <col min="1537" max="1539" width="0" style="65" hidden="1" customWidth="1"/>
    <col min="1540" max="1540" width="6.140625" style="65" customWidth="1"/>
    <col min="1541" max="1541" width="1.5703125" style="65" customWidth="1"/>
    <col min="1542" max="1542" width="59.140625" style="65" bestFit="1" customWidth="1"/>
    <col min="1543" max="1544" width="5.42578125" style="65" customWidth="1"/>
    <col min="1545" max="1545" width="6.140625" style="65" customWidth="1"/>
    <col min="1546" max="1546" width="1.7109375" style="65" customWidth="1"/>
    <col min="1547" max="1549" width="6.7109375" style="65" customWidth="1"/>
    <col min="1550" max="1551" width="11.42578125" style="65"/>
    <col min="1552" max="1552" width="9.28515625" style="65" customWidth="1"/>
    <col min="1553" max="1553" width="5" style="65" customWidth="1"/>
    <col min="1554" max="1554" width="2.28515625" style="65" customWidth="1"/>
    <col min="1555" max="1555" width="26" style="65" customWidth="1"/>
    <col min="1556" max="1556" width="8" style="65" customWidth="1"/>
    <col min="1557" max="1557" width="1" style="65" customWidth="1"/>
    <col min="1558" max="1558" width="6.7109375" style="65" customWidth="1"/>
    <col min="1559" max="1559" width="1" style="65" customWidth="1"/>
    <col min="1560" max="1560" width="6.7109375" style="65" customWidth="1"/>
    <col min="1561" max="1561" width="1" style="65" customWidth="1"/>
    <col min="1562" max="1562" width="6.7109375" style="65" customWidth="1"/>
    <col min="1563" max="1563" width="1" style="65" customWidth="1"/>
    <col min="1564" max="1564" width="6.7109375" style="65" customWidth="1"/>
    <col min="1565" max="1565" width="1" style="65" customWidth="1"/>
    <col min="1566" max="1566" width="6.7109375" style="65" customWidth="1"/>
    <col min="1567" max="1567" width="1" style="65" customWidth="1"/>
    <col min="1568" max="1569" width="6.7109375" style="65" customWidth="1"/>
    <col min="1570" max="1792" width="11.42578125" style="65"/>
    <col min="1793" max="1795" width="0" style="65" hidden="1" customWidth="1"/>
    <col min="1796" max="1796" width="6.140625" style="65" customWidth="1"/>
    <col min="1797" max="1797" width="1.5703125" style="65" customWidth="1"/>
    <col min="1798" max="1798" width="59.140625" style="65" bestFit="1" customWidth="1"/>
    <col min="1799" max="1800" width="5.42578125" style="65" customWidth="1"/>
    <col min="1801" max="1801" width="6.140625" style="65" customWidth="1"/>
    <col min="1802" max="1802" width="1.7109375" style="65" customWidth="1"/>
    <col min="1803" max="1805" width="6.7109375" style="65" customWidth="1"/>
    <col min="1806" max="1807" width="11.42578125" style="65"/>
    <col min="1808" max="1808" width="9.28515625" style="65" customWidth="1"/>
    <col min="1809" max="1809" width="5" style="65" customWidth="1"/>
    <col min="1810" max="1810" width="2.28515625" style="65" customWidth="1"/>
    <col min="1811" max="1811" width="26" style="65" customWidth="1"/>
    <col min="1812" max="1812" width="8" style="65" customWidth="1"/>
    <col min="1813" max="1813" width="1" style="65" customWidth="1"/>
    <col min="1814" max="1814" width="6.7109375" style="65" customWidth="1"/>
    <col min="1815" max="1815" width="1" style="65" customWidth="1"/>
    <col min="1816" max="1816" width="6.7109375" style="65" customWidth="1"/>
    <col min="1817" max="1817" width="1" style="65" customWidth="1"/>
    <col min="1818" max="1818" width="6.7109375" style="65" customWidth="1"/>
    <col min="1819" max="1819" width="1" style="65" customWidth="1"/>
    <col min="1820" max="1820" width="6.7109375" style="65" customWidth="1"/>
    <col min="1821" max="1821" width="1" style="65" customWidth="1"/>
    <col min="1822" max="1822" width="6.7109375" style="65" customWidth="1"/>
    <col min="1823" max="1823" width="1" style="65" customWidth="1"/>
    <col min="1824" max="1825" width="6.7109375" style="65" customWidth="1"/>
    <col min="1826" max="2048" width="11.42578125" style="65"/>
    <col min="2049" max="2051" width="0" style="65" hidden="1" customWidth="1"/>
    <col min="2052" max="2052" width="6.140625" style="65" customWidth="1"/>
    <col min="2053" max="2053" width="1.5703125" style="65" customWidth="1"/>
    <col min="2054" max="2054" width="59.140625" style="65" bestFit="1" customWidth="1"/>
    <col min="2055" max="2056" width="5.42578125" style="65" customWidth="1"/>
    <col min="2057" max="2057" width="6.140625" style="65" customWidth="1"/>
    <col min="2058" max="2058" width="1.7109375" style="65" customWidth="1"/>
    <col min="2059" max="2061" width="6.7109375" style="65" customWidth="1"/>
    <col min="2062" max="2063" width="11.42578125" style="65"/>
    <col min="2064" max="2064" width="9.28515625" style="65" customWidth="1"/>
    <col min="2065" max="2065" width="5" style="65" customWidth="1"/>
    <col min="2066" max="2066" width="2.28515625" style="65" customWidth="1"/>
    <col min="2067" max="2067" width="26" style="65" customWidth="1"/>
    <col min="2068" max="2068" width="8" style="65" customWidth="1"/>
    <col min="2069" max="2069" width="1" style="65" customWidth="1"/>
    <col min="2070" max="2070" width="6.7109375" style="65" customWidth="1"/>
    <col min="2071" max="2071" width="1" style="65" customWidth="1"/>
    <col min="2072" max="2072" width="6.7109375" style="65" customWidth="1"/>
    <col min="2073" max="2073" width="1" style="65" customWidth="1"/>
    <col min="2074" max="2074" width="6.7109375" style="65" customWidth="1"/>
    <col min="2075" max="2075" width="1" style="65" customWidth="1"/>
    <col min="2076" max="2076" width="6.7109375" style="65" customWidth="1"/>
    <col min="2077" max="2077" width="1" style="65" customWidth="1"/>
    <col min="2078" max="2078" width="6.7109375" style="65" customWidth="1"/>
    <col min="2079" max="2079" width="1" style="65" customWidth="1"/>
    <col min="2080" max="2081" width="6.7109375" style="65" customWidth="1"/>
    <col min="2082" max="2304" width="11.42578125" style="65"/>
    <col min="2305" max="2307" width="0" style="65" hidden="1" customWidth="1"/>
    <col min="2308" max="2308" width="6.140625" style="65" customWidth="1"/>
    <col min="2309" max="2309" width="1.5703125" style="65" customWidth="1"/>
    <col min="2310" max="2310" width="59.140625" style="65" bestFit="1" customWidth="1"/>
    <col min="2311" max="2312" width="5.42578125" style="65" customWidth="1"/>
    <col min="2313" max="2313" width="6.140625" style="65" customWidth="1"/>
    <col min="2314" max="2314" width="1.7109375" style="65" customWidth="1"/>
    <col min="2315" max="2317" width="6.7109375" style="65" customWidth="1"/>
    <col min="2318" max="2319" width="11.42578125" style="65"/>
    <col min="2320" max="2320" width="9.28515625" style="65" customWidth="1"/>
    <col min="2321" max="2321" width="5" style="65" customWidth="1"/>
    <col min="2322" max="2322" width="2.28515625" style="65" customWidth="1"/>
    <col min="2323" max="2323" width="26" style="65" customWidth="1"/>
    <col min="2324" max="2324" width="8" style="65" customWidth="1"/>
    <col min="2325" max="2325" width="1" style="65" customWidth="1"/>
    <col min="2326" max="2326" width="6.7109375" style="65" customWidth="1"/>
    <col min="2327" max="2327" width="1" style="65" customWidth="1"/>
    <col min="2328" max="2328" width="6.7109375" style="65" customWidth="1"/>
    <col min="2329" max="2329" width="1" style="65" customWidth="1"/>
    <col min="2330" max="2330" width="6.7109375" style="65" customWidth="1"/>
    <col min="2331" max="2331" width="1" style="65" customWidth="1"/>
    <col min="2332" max="2332" width="6.7109375" style="65" customWidth="1"/>
    <col min="2333" max="2333" width="1" style="65" customWidth="1"/>
    <col min="2334" max="2334" width="6.7109375" style="65" customWidth="1"/>
    <col min="2335" max="2335" width="1" style="65" customWidth="1"/>
    <col min="2336" max="2337" width="6.7109375" style="65" customWidth="1"/>
    <col min="2338" max="2560" width="11.42578125" style="65"/>
    <col min="2561" max="2563" width="0" style="65" hidden="1" customWidth="1"/>
    <col min="2564" max="2564" width="6.140625" style="65" customWidth="1"/>
    <col min="2565" max="2565" width="1.5703125" style="65" customWidth="1"/>
    <col min="2566" max="2566" width="59.140625" style="65" bestFit="1" customWidth="1"/>
    <col min="2567" max="2568" width="5.42578125" style="65" customWidth="1"/>
    <col min="2569" max="2569" width="6.140625" style="65" customWidth="1"/>
    <col min="2570" max="2570" width="1.7109375" style="65" customWidth="1"/>
    <col min="2571" max="2573" width="6.7109375" style="65" customWidth="1"/>
    <col min="2574" max="2575" width="11.42578125" style="65"/>
    <col min="2576" max="2576" width="9.28515625" style="65" customWidth="1"/>
    <col min="2577" max="2577" width="5" style="65" customWidth="1"/>
    <col min="2578" max="2578" width="2.28515625" style="65" customWidth="1"/>
    <col min="2579" max="2579" width="26" style="65" customWidth="1"/>
    <col min="2580" max="2580" width="8" style="65" customWidth="1"/>
    <col min="2581" max="2581" width="1" style="65" customWidth="1"/>
    <col min="2582" max="2582" width="6.7109375" style="65" customWidth="1"/>
    <col min="2583" max="2583" width="1" style="65" customWidth="1"/>
    <col min="2584" max="2584" width="6.7109375" style="65" customWidth="1"/>
    <col min="2585" max="2585" width="1" style="65" customWidth="1"/>
    <col min="2586" max="2586" width="6.7109375" style="65" customWidth="1"/>
    <col min="2587" max="2587" width="1" style="65" customWidth="1"/>
    <col min="2588" max="2588" width="6.7109375" style="65" customWidth="1"/>
    <col min="2589" max="2589" width="1" style="65" customWidth="1"/>
    <col min="2590" max="2590" width="6.7109375" style="65" customWidth="1"/>
    <col min="2591" max="2591" width="1" style="65" customWidth="1"/>
    <col min="2592" max="2593" width="6.7109375" style="65" customWidth="1"/>
    <col min="2594" max="2816" width="11.42578125" style="65"/>
    <col min="2817" max="2819" width="0" style="65" hidden="1" customWidth="1"/>
    <col min="2820" max="2820" width="6.140625" style="65" customWidth="1"/>
    <col min="2821" max="2821" width="1.5703125" style="65" customWidth="1"/>
    <col min="2822" max="2822" width="59.140625" style="65" bestFit="1" customWidth="1"/>
    <col min="2823" max="2824" width="5.42578125" style="65" customWidth="1"/>
    <col min="2825" max="2825" width="6.140625" style="65" customWidth="1"/>
    <col min="2826" max="2826" width="1.7109375" style="65" customWidth="1"/>
    <col min="2827" max="2829" width="6.7109375" style="65" customWidth="1"/>
    <col min="2830" max="2831" width="11.42578125" style="65"/>
    <col min="2832" max="2832" width="9.28515625" style="65" customWidth="1"/>
    <col min="2833" max="2833" width="5" style="65" customWidth="1"/>
    <col min="2834" max="2834" width="2.28515625" style="65" customWidth="1"/>
    <col min="2835" max="2835" width="26" style="65" customWidth="1"/>
    <col min="2836" max="2836" width="8" style="65" customWidth="1"/>
    <col min="2837" max="2837" width="1" style="65" customWidth="1"/>
    <col min="2838" max="2838" width="6.7109375" style="65" customWidth="1"/>
    <col min="2839" max="2839" width="1" style="65" customWidth="1"/>
    <col min="2840" max="2840" width="6.7109375" style="65" customWidth="1"/>
    <col min="2841" max="2841" width="1" style="65" customWidth="1"/>
    <col min="2842" max="2842" width="6.7109375" style="65" customWidth="1"/>
    <col min="2843" max="2843" width="1" style="65" customWidth="1"/>
    <col min="2844" max="2844" width="6.7109375" style="65" customWidth="1"/>
    <col min="2845" max="2845" width="1" style="65" customWidth="1"/>
    <col min="2846" max="2846" width="6.7109375" style="65" customWidth="1"/>
    <col min="2847" max="2847" width="1" style="65" customWidth="1"/>
    <col min="2848" max="2849" width="6.7109375" style="65" customWidth="1"/>
    <col min="2850" max="3072" width="11.42578125" style="65"/>
    <col min="3073" max="3075" width="0" style="65" hidden="1" customWidth="1"/>
    <col min="3076" max="3076" width="6.140625" style="65" customWidth="1"/>
    <col min="3077" max="3077" width="1.5703125" style="65" customWidth="1"/>
    <col min="3078" max="3078" width="59.140625" style="65" bestFit="1" customWidth="1"/>
    <col min="3079" max="3080" width="5.42578125" style="65" customWidth="1"/>
    <col min="3081" max="3081" width="6.140625" style="65" customWidth="1"/>
    <col min="3082" max="3082" width="1.7109375" style="65" customWidth="1"/>
    <col min="3083" max="3085" width="6.7109375" style="65" customWidth="1"/>
    <col min="3086" max="3087" width="11.42578125" style="65"/>
    <col min="3088" max="3088" width="9.28515625" style="65" customWidth="1"/>
    <col min="3089" max="3089" width="5" style="65" customWidth="1"/>
    <col min="3090" max="3090" width="2.28515625" style="65" customWidth="1"/>
    <col min="3091" max="3091" width="26" style="65" customWidth="1"/>
    <col min="3092" max="3092" width="8" style="65" customWidth="1"/>
    <col min="3093" max="3093" width="1" style="65" customWidth="1"/>
    <col min="3094" max="3094" width="6.7109375" style="65" customWidth="1"/>
    <col min="3095" max="3095" width="1" style="65" customWidth="1"/>
    <col min="3096" max="3096" width="6.7109375" style="65" customWidth="1"/>
    <col min="3097" max="3097" width="1" style="65" customWidth="1"/>
    <col min="3098" max="3098" width="6.7109375" style="65" customWidth="1"/>
    <col min="3099" max="3099" width="1" style="65" customWidth="1"/>
    <col min="3100" max="3100" width="6.7109375" style="65" customWidth="1"/>
    <col min="3101" max="3101" width="1" style="65" customWidth="1"/>
    <col min="3102" max="3102" width="6.7109375" style="65" customWidth="1"/>
    <col min="3103" max="3103" width="1" style="65" customWidth="1"/>
    <col min="3104" max="3105" width="6.7109375" style="65" customWidth="1"/>
    <col min="3106" max="3328" width="11.42578125" style="65"/>
    <col min="3329" max="3331" width="0" style="65" hidden="1" customWidth="1"/>
    <col min="3332" max="3332" width="6.140625" style="65" customWidth="1"/>
    <col min="3333" max="3333" width="1.5703125" style="65" customWidth="1"/>
    <col min="3334" max="3334" width="59.140625" style="65" bestFit="1" customWidth="1"/>
    <col min="3335" max="3336" width="5.42578125" style="65" customWidth="1"/>
    <col min="3337" max="3337" width="6.140625" style="65" customWidth="1"/>
    <col min="3338" max="3338" width="1.7109375" style="65" customWidth="1"/>
    <col min="3339" max="3341" width="6.7109375" style="65" customWidth="1"/>
    <col min="3342" max="3343" width="11.42578125" style="65"/>
    <col min="3344" max="3344" width="9.28515625" style="65" customWidth="1"/>
    <col min="3345" max="3345" width="5" style="65" customWidth="1"/>
    <col min="3346" max="3346" width="2.28515625" style="65" customWidth="1"/>
    <col min="3347" max="3347" width="26" style="65" customWidth="1"/>
    <col min="3348" max="3348" width="8" style="65" customWidth="1"/>
    <col min="3349" max="3349" width="1" style="65" customWidth="1"/>
    <col min="3350" max="3350" width="6.7109375" style="65" customWidth="1"/>
    <col min="3351" max="3351" width="1" style="65" customWidth="1"/>
    <col min="3352" max="3352" width="6.7109375" style="65" customWidth="1"/>
    <col min="3353" max="3353" width="1" style="65" customWidth="1"/>
    <col min="3354" max="3354" width="6.7109375" style="65" customWidth="1"/>
    <col min="3355" max="3355" width="1" style="65" customWidth="1"/>
    <col min="3356" max="3356" width="6.7109375" style="65" customWidth="1"/>
    <col min="3357" max="3357" width="1" style="65" customWidth="1"/>
    <col min="3358" max="3358" width="6.7109375" style="65" customWidth="1"/>
    <col min="3359" max="3359" width="1" style="65" customWidth="1"/>
    <col min="3360" max="3361" width="6.7109375" style="65" customWidth="1"/>
    <col min="3362" max="3584" width="11.42578125" style="65"/>
    <col min="3585" max="3587" width="0" style="65" hidden="1" customWidth="1"/>
    <col min="3588" max="3588" width="6.140625" style="65" customWidth="1"/>
    <col min="3589" max="3589" width="1.5703125" style="65" customWidth="1"/>
    <col min="3590" max="3590" width="59.140625" style="65" bestFit="1" customWidth="1"/>
    <col min="3591" max="3592" width="5.42578125" style="65" customWidth="1"/>
    <col min="3593" max="3593" width="6.140625" style="65" customWidth="1"/>
    <col min="3594" max="3594" width="1.7109375" style="65" customWidth="1"/>
    <col min="3595" max="3597" width="6.7109375" style="65" customWidth="1"/>
    <col min="3598" max="3599" width="11.42578125" style="65"/>
    <col min="3600" max="3600" width="9.28515625" style="65" customWidth="1"/>
    <col min="3601" max="3601" width="5" style="65" customWidth="1"/>
    <col min="3602" max="3602" width="2.28515625" style="65" customWidth="1"/>
    <col min="3603" max="3603" width="26" style="65" customWidth="1"/>
    <col min="3604" max="3604" width="8" style="65" customWidth="1"/>
    <col min="3605" max="3605" width="1" style="65" customWidth="1"/>
    <col min="3606" max="3606" width="6.7109375" style="65" customWidth="1"/>
    <col min="3607" max="3607" width="1" style="65" customWidth="1"/>
    <col min="3608" max="3608" width="6.7109375" style="65" customWidth="1"/>
    <col min="3609" max="3609" width="1" style="65" customWidth="1"/>
    <col min="3610" max="3610" width="6.7109375" style="65" customWidth="1"/>
    <col min="3611" max="3611" width="1" style="65" customWidth="1"/>
    <col min="3612" max="3612" width="6.7109375" style="65" customWidth="1"/>
    <col min="3613" max="3613" width="1" style="65" customWidth="1"/>
    <col min="3614" max="3614" width="6.7109375" style="65" customWidth="1"/>
    <col min="3615" max="3615" width="1" style="65" customWidth="1"/>
    <col min="3616" max="3617" width="6.7109375" style="65" customWidth="1"/>
    <col min="3618" max="3840" width="11.42578125" style="65"/>
    <col min="3841" max="3843" width="0" style="65" hidden="1" customWidth="1"/>
    <col min="3844" max="3844" width="6.140625" style="65" customWidth="1"/>
    <col min="3845" max="3845" width="1.5703125" style="65" customWidth="1"/>
    <col min="3846" max="3846" width="59.140625" style="65" bestFit="1" customWidth="1"/>
    <col min="3847" max="3848" width="5.42578125" style="65" customWidth="1"/>
    <col min="3849" max="3849" width="6.140625" style="65" customWidth="1"/>
    <col min="3850" max="3850" width="1.7109375" style="65" customWidth="1"/>
    <col min="3851" max="3853" width="6.7109375" style="65" customWidth="1"/>
    <col min="3854" max="3855" width="11.42578125" style="65"/>
    <col min="3856" max="3856" width="9.28515625" style="65" customWidth="1"/>
    <col min="3857" max="3857" width="5" style="65" customWidth="1"/>
    <col min="3858" max="3858" width="2.28515625" style="65" customWidth="1"/>
    <col min="3859" max="3859" width="26" style="65" customWidth="1"/>
    <col min="3860" max="3860" width="8" style="65" customWidth="1"/>
    <col min="3861" max="3861" width="1" style="65" customWidth="1"/>
    <col min="3862" max="3862" width="6.7109375" style="65" customWidth="1"/>
    <col min="3863" max="3863" width="1" style="65" customWidth="1"/>
    <col min="3864" max="3864" width="6.7109375" style="65" customWidth="1"/>
    <col min="3865" max="3865" width="1" style="65" customWidth="1"/>
    <col min="3866" max="3866" width="6.7109375" style="65" customWidth="1"/>
    <col min="3867" max="3867" width="1" style="65" customWidth="1"/>
    <col min="3868" max="3868" width="6.7109375" style="65" customWidth="1"/>
    <col min="3869" max="3869" width="1" style="65" customWidth="1"/>
    <col min="3870" max="3870" width="6.7109375" style="65" customWidth="1"/>
    <col min="3871" max="3871" width="1" style="65" customWidth="1"/>
    <col min="3872" max="3873" width="6.7109375" style="65" customWidth="1"/>
    <col min="3874" max="4096" width="11.42578125" style="65"/>
    <col min="4097" max="4099" width="0" style="65" hidden="1" customWidth="1"/>
    <col min="4100" max="4100" width="6.140625" style="65" customWidth="1"/>
    <col min="4101" max="4101" width="1.5703125" style="65" customWidth="1"/>
    <col min="4102" max="4102" width="59.140625" style="65" bestFit="1" customWidth="1"/>
    <col min="4103" max="4104" width="5.42578125" style="65" customWidth="1"/>
    <col min="4105" max="4105" width="6.140625" style="65" customWidth="1"/>
    <col min="4106" max="4106" width="1.7109375" style="65" customWidth="1"/>
    <col min="4107" max="4109" width="6.7109375" style="65" customWidth="1"/>
    <col min="4110" max="4111" width="11.42578125" style="65"/>
    <col min="4112" max="4112" width="9.28515625" style="65" customWidth="1"/>
    <col min="4113" max="4113" width="5" style="65" customWidth="1"/>
    <col min="4114" max="4114" width="2.28515625" style="65" customWidth="1"/>
    <col min="4115" max="4115" width="26" style="65" customWidth="1"/>
    <col min="4116" max="4116" width="8" style="65" customWidth="1"/>
    <col min="4117" max="4117" width="1" style="65" customWidth="1"/>
    <col min="4118" max="4118" width="6.7109375" style="65" customWidth="1"/>
    <col min="4119" max="4119" width="1" style="65" customWidth="1"/>
    <col min="4120" max="4120" width="6.7109375" style="65" customWidth="1"/>
    <col min="4121" max="4121" width="1" style="65" customWidth="1"/>
    <col min="4122" max="4122" width="6.7109375" style="65" customWidth="1"/>
    <col min="4123" max="4123" width="1" style="65" customWidth="1"/>
    <col min="4124" max="4124" width="6.7109375" style="65" customWidth="1"/>
    <col min="4125" max="4125" width="1" style="65" customWidth="1"/>
    <col min="4126" max="4126" width="6.7109375" style="65" customWidth="1"/>
    <col min="4127" max="4127" width="1" style="65" customWidth="1"/>
    <col min="4128" max="4129" width="6.7109375" style="65" customWidth="1"/>
    <col min="4130" max="4352" width="11.42578125" style="65"/>
    <col min="4353" max="4355" width="0" style="65" hidden="1" customWidth="1"/>
    <col min="4356" max="4356" width="6.140625" style="65" customWidth="1"/>
    <col min="4357" max="4357" width="1.5703125" style="65" customWidth="1"/>
    <col min="4358" max="4358" width="59.140625" style="65" bestFit="1" customWidth="1"/>
    <col min="4359" max="4360" width="5.42578125" style="65" customWidth="1"/>
    <col min="4361" max="4361" width="6.140625" style="65" customWidth="1"/>
    <col min="4362" max="4362" width="1.7109375" style="65" customWidth="1"/>
    <col min="4363" max="4365" width="6.7109375" style="65" customWidth="1"/>
    <col min="4366" max="4367" width="11.42578125" style="65"/>
    <col min="4368" max="4368" width="9.28515625" style="65" customWidth="1"/>
    <col min="4369" max="4369" width="5" style="65" customWidth="1"/>
    <col min="4370" max="4370" width="2.28515625" style="65" customWidth="1"/>
    <col min="4371" max="4371" width="26" style="65" customWidth="1"/>
    <col min="4372" max="4372" width="8" style="65" customWidth="1"/>
    <col min="4373" max="4373" width="1" style="65" customWidth="1"/>
    <col min="4374" max="4374" width="6.7109375" style="65" customWidth="1"/>
    <col min="4375" max="4375" width="1" style="65" customWidth="1"/>
    <col min="4376" max="4376" width="6.7109375" style="65" customWidth="1"/>
    <col min="4377" max="4377" width="1" style="65" customWidth="1"/>
    <col min="4378" max="4378" width="6.7109375" style="65" customWidth="1"/>
    <col min="4379" max="4379" width="1" style="65" customWidth="1"/>
    <col min="4380" max="4380" width="6.7109375" style="65" customWidth="1"/>
    <col min="4381" max="4381" width="1" style="65" customWidth="1"/>
    <col min="4382" max="4382" width="6.7109375" style="65" customWidth="1"/>
    <col min="4383" max="4383" width="1" style="65" customWidth="1"/>
    <col min="4384" max="4385" width="6.7109375" style="65" customWidth="1"/>
    <col min="4386" max="4608" width="11.42578125" style="65"/>
    <col min="4609" max="4611" width="0" style="65" hidden="1" customWidth="1"/>
    <col min="4612" max="4612" width="6.140625" style="65" customWidth="1"/>
    <col min="4613" max="4613" width="1.5703125" style="65" customWidth="1"/>
    <col min="4614" max="4614" width="59.140625" style="65" bestFit="1" customWidth="1"/>
    <col min="4615" max="4616" width="5.42578125" style="65" customWidth="1"/>
    <col min="4617" max="4617" width="6.140625" style="65" customWidth="1"/>
    <col min="4618" max="4618" width="1.7109375" style="65" customWidth="1"/>
    <col min="4619" max="4621" width="6.7109375" style="65" customWidth="1"/>
    <col min="4622" max="4623" width="11.42578125" style="65"/>
    <col min="4624" max="4624" width="9.28515625" style="65" customWidth="1"/>
    <col min="4625" max="4625" width="5" style="65" customWidth="1"/>
    <col min="4626" max="4626" width="2.28515625" style="65" customWidth="1"/>
    <col min="4627" max="4627" width="26" style="65" customWidth="1"/>
    <col min="4628" max="4628" width="8" style="65" customWidth="1"/>
    <col min="4629" max="4629" width="1" style="65" customWidth="1"/>
    <col min="4630" max="4630" width="6.7109375" style="65" customWidth="1"/>
    <col min="4631" max="4631" width="1" style="65" customWidth="1"/>
    <col min="4632" max="4632" width="6.7109375" style="65" customWidth="1"/>
    <col min="4633" max="4633" width="1" style="65" customWidth="1"/>
    <col min="4634" max="4634" width="6.7109375" style="65" customWidth="1"/>
    <col min="4635" max="4635" width="1" style="65" customWidth="1"/>
    <col min="4636" max="4636" width="6.7109375" style="65" customWidth="1"/>
    <col min="4637" max="4637" width="1" style="65" customWidth="1"/>
    <col min="4638" max="4638" width="6.7109375" style="65" customWidth="1"/>
    <col min="4639" max="4639" width="1" style="65" customWidth="1"/>
    <col min="4640" max="4641" width="6.7109375" style="65" customWidth="1"/>
    <col min="4642" max="4864" width="11.42578125" style="65"/>
    <col min="4865" max="4867" width="0" style="65" hidden="1" customWidth="1"/>
    <col min="4868" max="4868" width="6.140625" style="65" customWidth="1"/>
    <col min="4869" max="4869" width="1.5703125" style="65" customWidth="1"/>
    <col min="4870" max="4870" width="59.140625" style="65" bestFit="1" customWidth="1"/>
    <col min="4871" max="4872" width="5.42578125" style="65" customWidth="1"/>
    <col min="4873" max="4873" width="6.140625" style="65" customWidth="1"/>
    <col min="4874" max="4874" width="1.7109375" style="65" customWidth="1"/>
    <col min="4875" max="4877" width="6.7109375" style="65" customWidth="1"/>
    <col min="4878" max="4879" width="11.42578125" style="65"/>
    <col min="4880" max="4880" width="9.28515625" style="65" customWidth="1"/>
    <col min="4881" max="4881" width="5" style="65" customWidth="1"/>
    <col min="4882" max="4882" width="2.28515625" style="65" customWidth="1"/>
    <col min="4883" max="4883" width="26" style="65" customWidth="1"/>
    <col min="4884" max="4884" width="8" style="65" customWidth="1"/>
    <col min="4885" max="4885" width="1" style="65" customWidth="1"/>
    <col min="4886" max="4886" width="6.7109375" style="65" customWidth="1"/>
    <col min="4887" max="4887" width="1" style="65" customWidth="1"/>
    <col min="4888" max="4888" width="6.7109375" style="65" customWidth="1"/>
    <col min="4889" max="4889" width="1" style="65" customWidth="1"/>
    <col min="4890" max="4890" width="6.7109375" style="65" customWidth="1"/>
    <col min="4891" max="4891" width="1" style="65" customWidth="1"/>
    <col min="4892" max="4892" width="6.7109375" style="65" customWidth="1"/>
    <col min="4893" max="4893" width="1" style="65" customWidth="1"/>
    <col min="4894" max="4894" width="6.7109375" style="65" customWidth="1"/>
    <col min="4895" max="4895" width="1" style="65" customWidth="1"/>
    <col min="4896" max="4897" width="6.7109375" style="65" customWidth="1"/>
    <col min="4898" max="5120" width="11.42578125" style="65"/>
    <col min="5121" max="5123" width="0" style="65" hidden="1" customWidth="1"/>
    <col min="5124" max="5124" width="6.140625" style="65" customWidth="1"/>
    <col min="5125" max="5125" width="1.5703125" style="65" customWidth="1"/>
    <col min="5126" max="5126" width="59.140625" style="65" bestFit="1" customWidth="1"/>
    <col min="5127" max="5128" width="5.42578125" style="65" customWidth="1"/>
    <col min="5129" max="5129" width="6.140625" style="65" customWidth="1"/>
    <col min="5130" max="5130" width="1.7109375" style="65" customWidth="1"/>
    <col min="5131" max="5133" width="6.7109375" style="65" customWidth="1"/>
    <col min="5134" max="5135" width="11.42578125" style="65"/>
    <col min="5136" max="5136" width="9.28515625" style="65" customWidth="1"/>
    <col min="5137" max="5137" width="5" style="65" customWidth="1"/>
    <col min="5138" max="5138" width="2.28515625" style="65" customWidth="1"/>
    <col min="5139" max="5139" width="26" style="65" customWidth="1"/>
    <col min="5140" max="5140" width="8" style="65" customWidth="1"/>
    <col min="5141" max="5141" width="1" style="65" customWidth="1"/>
    <col min="5142" max="5142" width="6.7109375" style="65" customWidth="1"/>
    <col min="5143" max="5143" width="1" style="65" customWidth="1"/>
    <col min="5144" max="5144" width="6.7109375" style="65" customWidth="1"/>
    <col min="5145" max="5145" width="1" style="65" customWidth="1"/>
    <col min="5146" max="5146" width="6.7109375" style="65" customWidth="1"/>
    <col min="5147" max="5147" width="1" style="65" customWidth="1"/>
    <col min="5148" max="5148" width="6.7109375" style="65" customWidth="1"/>
    <col min="5149" max="5149" width="1" style="65" customWidth="1"/>
    <col min="5150" max="5150" width="6.7109375" style="65" customWidth="1"/>
    <col min="5151" max="5151" width="1" style="65" customWidth="1"/>
    <col min="5152" max="5153" width="6.7109375" style="65" customWidth="1"/>
    <col min="5154" max="5376" width="11.42578125" style="65"/>
    <col min="5377" max="5379" width="0" style="65" hidden="1" customWidth="1"/>
    <col min="5380" max="5380" width="6.140625" style="65" customWidth="1"/>
    <col min="5381" max="5381" width="1.5703125" style="65" customWidth="1"/>
    <col min="5382" max="5382" width="59.140625" style="65" bestFit="1" customWidth="1"/>
    <col min="5383" max="5384" width="5.42578125" style="65" customWidth="1"/>
    <col min="5385" max="5385" width="6.140625" style="65" customWidth="1"/>
    <col min="5386" max="5386" width="1.7109375" style="65" customWidth="1"/>
    <col min="5387" max="5389" width="6.7109375" style="65" customWidth="1"/>
    <col min="5390" max="5391" width="11.42578125" style="65"/>
    <col min="5392" max="5392" width="9.28515625" style="65" customWidth="1"/>
    <col min="5393" max="5393" width="5" style="65" customWidth="1"/>
    <col min="5394" max="5394" width="2.28515625" style="65" customWidth="1"/>
    <col min="5395" max="5395" width="26" style="65" customWidth="1"/>
    <col min="5396" max="5396" width="8" style="65" customWidth="1"/>
    <col min="5397" max="5397" width="1" style="65" customWidth="1"/>
    <col min="5398" max="5398" width="6.7109375" style="65" customWidth="1"/>
    <col min="5399" max="5399" width="1" style="65" customWidth="1"/>
    <col min="5400" max="5400" width="6.7109375" style="65" customWidth="1"/>
    <col min="5401" max="5401" width="1" style="65" customWidth="1"/>
    <col min="5402" max="5402" width="6.7109375" style="65" customWidth="1"/>
    <col min="5403" max="5403" width="1" style="65" customWidth="1"/>
    <col min="5404" max="5404" width="6.7109375" style="65" customWidth="1"/>
    <col min="5405" max="5405" width="1" style="65" customWidth="1"/>
    <col min="5406" max="5406" width="6.7109375" style="65" customWidth="1"/>
    <col min="5407" max="5407" width="1" style="65" customWidth="1"/>
    <col min="5408" max="5409" width="6.7109375" style="65" customWidth="1"/>
    <col min="5410" max="5632" width="11.42578125" style="65"/>
    <col min="5633" max="5635" width="0" style="65" hidden="1" customWidth="1"/>
    <col min="5636" max="5636" width="6.140625" style="65" customWidth="1"/>
    <col min="5637" max="5637" width="1.5703125" style="65" customWidth="1"/>
    <col min="5638" max="5638" width="59.140625" style="65" bestFit="1" customWidth="1"/>
    <col min="5639" max="5640" width="5.42578125" style="65" customWidth="1"/>
    <col min="5641" max="5641" width="6.140625" style="65" customWidth="1"/>
    <col min="5642" max="5642" width="1.7109375" style="65" customWidth="1"/>
    <col min="5643" max="5645" width="6.7109375" style="65" customWidth="1"/>
    <col min="5646" max="5647" width="11.42578125" style="65"/>
    <col min="5648" max="5648" width="9.28515625" style="65" customWidth="1"/>
    <col min="5649" max="5649" width="5" style="65" customWidth="1"/>
    <col min="5650" max="5650" width="2.28515625" style="65" customWidth="1"/>
    <col min="5651" max="5651" width="26" style="65" customWidth="1"/>
    <col min="5652" max="5652" width="8" style="65" customWidth="1"/>
    <col min="5653" max="5653" width="1" style="65" customWidth="1"/>
    <col min="5654" max="5654" width="6.7109375" style="65" customWidth="1"/>
    <col min="5655" max="5655" width="1" style="65" customWidth="1"/>
    <col min="5656" max="5656" width="6.7109375" style="65" customWidth="1"/>
    <col min="5657" max="5657" width="1" style="65" customWidth="1"/>
    <col min="5658" max="5658" width="6.7109375" style="65" customWidth="1"/>
    <col min="5659" max="5659" width="1" style="65" customWidth="1"/>
    <col min="5660" max="5660" width="6.7109375" style="65" customWidth="1"/>
    <col min="5661" max="5661" width="1" style="65" customWidth="1"/>
    <col min="5662" max="5662" width="6.7109375" style="65" customWidth="1"/>
    <col min="5663" max="5663" width="1" style="65" customWidth="1"/>
    <col min="5664" max="5665" width="6.7109375" style="65" customWidth="1"/>
    <col min="5666" max="5888" width="11.42578125" style="65"/>
    <col min="5889" max="5891" width="0" style="65" hidden="1" customWidth="1"/>
    <col min="5892" max="5892" width="6.140625" style="65" customWidth="1"/>
    <col min="5893" max="5893" width="1.5703125" style="65" customWidth="1"/>
    <col min="5894" max="5894" width="59.140625" style="65" bestFit="1" customWidth="1"/>
    <col min="5895" max="5896" width="5.42578125" style="65" customWidth="1"/>
    <col min="5897" max="5897" width="6.140625" style="65" customWidth="1"/>
    <col min="5898" max="5898" width="1.7109375" style="65" customWidth="1"/>
    <col min="5899" max="5901" width="6.7109375" style="65" customWidth="1"/>
    <col min="5902" max="5903" width="11.42578125" style="65"/>
    <col min="5904" max="5904" width="9.28515625" style="65" customWidth="1"/>
    <col min="5905" max="5905" width="5" style="65" customWidth="1"/>
    <col min="5906" max="5906" width="2.28515625" style="65" customWidth="1"/>
    <col min="5907" max="5907" width="26" style="65" customWidth="1"/>
    <col min="5908" max="5908" width="8" style="65" customWidth="1"/>
    <col min="5909" max="5909" width="1" style="65" customWidth="1"/>
    <col min="5910" max="5910" width="6.7109375" style="65" customWidth="1"/>
    <col min="5911" max="5911" width="1" style="65" customWidth="1"/>
    <col min="5912" max="5912" width="6.7109375" style="65" customWidth="1"/>
    <col min="5913" max="5913" width="1" style="65" customWidth="1"/>
    <col min="5914" max="5914" width="6.7109375" style="65" customWidth="1"/>
    <col min="5915" max="5915" width="1" style="65" customWidth="1"/>
    <col min="5916" max="5916" width="6.7109375" style="65" customWidth="1"/>
    <col min="5917" max="5917" width="1" style="65" customWidth="1"/>
    <col min="5918" max="5918" width="6.7109375" style="65" customWidth="1"/>
    <col min="5919" max="5919" width="1" style="65" customWidth="1"/>
    <col min="5920" max="5921" width="6.7109375" style="65" customWidth="1"/>
    <col min="5922" max="6144" width="11.42578125" style="65"/>
    <col min="6145" max="6147" width="0" style="65" hidden="1" customWidth="1"/>
    <col min="6148" max="6148" width="6.140625" style="65" customWidth="1"/>
    <col min="6149" max="6149" width="1.5703125" style="65" customWidth="1"/>
    <col min="6150" max="6150" width="59.140625" style="65" bestFit="1" customWidth="1"/>
    <col min="6151" max="6152" width="5.42578125" style="65" customWidth="1"/>
    <col min="6153" max="6153" width="6.140625" style="65" customWidth="1"/>
    <col min="6154" max="6154" width="1.7109375" style="65" customWidth="1"/>
    <col min="6155" max="6157" width="6.7109375" style="65" customWidth="1"/>
    <col min="6158" max="6159" width="11.42578125" style="65"/>
    <col min="6160" max="6160" width="9.28515625" style="65" customWidth="1"/>
    <col min="6161" max="6161" width="5" style="65" customWidth="1"/>
    <col min="6162" max="6162" width="2.28515625" style="65" customWidth="1"/>
    <col min="6163" max="6163" width="26" style="65" customWidth="1"/>
    <col min="6164" max="6164" width="8" style="65" customWidth="1"/>
    <col min="6165" max="6165" width="1" style="65" customWidth="1"/>
    <col min="6166" max="6166" width="6.7109375" style="65" customWidth="1"/>
    <col min="6167" max="6167" width="1" style="65" customWidth="1"/>
    <col min="6168" max="6168" width="6.7109375" style="65" customWidth="1"/>
    <col min="6169" max="6169" width="1" style="65" customWidth="1"/>
    <col min="6170" max="6170" width="6.7109375" style="65" customWidth="1"/>
    <col min="6171" max="6171" width="1" style="65" customWidth="1"/>
    <col min="6172" max="6172" width="6.7109375" style="65" customWidth="1"/>
    <col min="6173" max="6173" width="1" style="65" customWidth="1"/>
    <col min="6174" max="6174" width="6.7109375" style="65" customWidth="1"/>
    <col min="6175" max="6175" width="1" style="65" customWidth="1"/>
    <col min="6176" max="6177" width="6.7109375" style="65" customWidth="1"/>
    <col min="6178" max="6400" width="11.42578125" style="65"/>
    <col min="6401" max="6403" width="0" style="65" hidden="1" customWidth="1"/>
    <col min="6404" max="6404" width="6.140625" style="65" customWidth="1"/>
    <col min="6405" max="6405" width="1.5703125" style="65" customWidth="1"/>
    <col min="6406" max="6406" width="59.140625" style="65" bestFit="1" customWidth="1"/>
    <col min="6407" max="6408" width="5.42578125" style="65" customWidth="1"/>
    <col min="6409" max="6409" width="6.140625" style="65" customWidth="1"/>
    <col min="6410" max="6410" width="1.7109375" style="65" customWidth="1"/>
    <col min="6411" max="6413" width="6.7109375" style="65" customWidth="1"/>
    <col min="6414" max="6415" width="11.42578125" style="65"/>
    <col min="6416" max="6416" width="9.28515625" style="65" customWidth="1"/>
    <col min="6417" max="6417" width="5" style="65" customWidth="1"/>
    <col min="6418" max="6418" width="2.28515625" style="65" customWidth="1"/>
    <col min="6419" max="6419" width="26" style="65" customWidth="1"/>
    <col min="6420" max="6420" width="8" style="65" customWidth="1"/>
    <col min="6421" max="6421" width="1" style="65" customWidth="1"/>
    <col min="6422" max="6422" width="6.7109375" style="65" customWidth="1"/>
    <col min="6423" max="6423" width="1" style="65" customWidth="1"/>
    <col min="6424" max="6424" width="6.7109375" style="65" customWidth="1"/>
    <col min="6425" max="6425" width="1" style="65" customWidth="1"/>
    <col min="6426" max="6426" width="6.7109375" style="65" customWidth="1"/>
    <col min="6427" max="6427" width="1" style="65" customWidth="1"/>
    <col min="6428" max="6428" width="6.7109375" style="65" customWidth="1"/>
    <col min="6429" max="6429" width="1" style="65" customWidth="1"/>
    <col min="6430" max="6430" width="6.7109375" style="65" customWidth="1"/>
    <col min="6431" max="6431" width="1" style="65" customWidth="1"/>
    <col min="6432" max="6433" width="6.7109375" style="65" customWidth="1"/>
    <col min="6434" max="6656" width="11.42578125" style="65"/>
    <col min="6657" max="6659" width="0" style="65" hidden="1" customWidth="1"/>
    <col min="6660" max="6660" width="6.140625" style="65" customWidth="1"/>
    <col min="6661" max="6661" width="1.5703125" style="65" customWidth="1"/>
    <col min="6662" max="6662" width="59.140625" style="65" bestFit="1" customWidth="1"/>
    <col min="6663" max="6664" width="5.42578125" style="65" customWidth="1"/>
    <col min="6665" max="6665" width="6.140625" style="65" customWidth="1"/>
    <col min="6666" max="6666" width="1.7109375" style="65" customWidth="1"/>
    <col min="6667" max="6669" width="6.7109375" style="65" customWidth="1"/>
    <col min="6670" max="6671" width="11.42578125" style="65"/>
    <col min="6672" max="6672" width="9.28515625" style="65" customWidth="1"/>
    <col min="6673" max="6673" width="5" style="65" customWidth="1"/>
    <col min="6674" max="6674" width="2.28515625" style="65" customWidth="1"/>
    <col min="6675" max="6675" width="26" style="65" customWidth="1"/>
    <col min="6676" max="6676" width="8" style="65" customWidth="1"/>
    <col min="6677" max="6677" width="1" style="65" customWidth="1"/>
    <col min="6678" max="6678" width="6.7109375" style="65" customWidth="1"/>
    <col min="6679" max="6679" width="1" style="65" customWidth="1"/>
    <col min="6680" max="6680" width="6.7109375" style="65" customWidth="1"/>
    <col min="6681" max="6681" width="1" style="65" customWidth="1"/>
    <col min="6682" max="6682" width="6.7109375" style="65" customWidth="1"/>
    <col min="6683" max="6683" width="1" style="65" customWidth="1"/>
    <col min="6684" max="6684" width="6.7109375" style="65" customWidth="1"/>
    <col min="6685" max="6685" width="1" style="65" customWidth="1"/>
    <col min="6686" max="6686" width="6.7109375" style="65" customWidth="1"/>
    <col min="6687" max="6687" width="1" style="65" customWidth="1"/>
    <col min="6688" max="6689" width="6.7109375" style="65" customWidth="1"/>
    <col min="6690" max="6912" width="11.42578125" style="65"/>
    <col min="6913" max="6915" width="0" style="65" hidden="1" customWidth="1"/>
    <col min="6916" max="6916" width="6.140625" style="65" customWidth="1"/>
    <col min="6917" max="6917" width="1.5703125" style="65" customWidth="1"/>
    <col min="6918" max="6918" width="59.140625" style="65" bestFit="1" customWidth="1"/>
    <col min="6919" max="6920" width="5.42578125" style="65" customWidth="1"/>
    <col min="6921" max="6921" width="6.140625" style="65" customWidth="1"/>
    <col min="6922" max="6922" width="1.7109375" style="65" customWidth="1"/>
    <col min="6923" max="6925" width="6.7109375" style="65" customWidth="1"/>
    <col min="6926" max="6927" width="11.42578125" style="65"/>
    <col min="6928" max="6928" width="9.28515625" style="65" customWidth="1"/>
    <col min="6929" max="6929" width="5" style="65" customWidth="1"/>
    <col min="6930" max="6930" width="2.28515625" style="65" customWidth="1"/>
    <col min="6931" max="6931" width="26" style="65" customWidth="1"/>
    <col min="6932" max="6932" width="8" style="65" customWidth="1"/>
    <col min="6933" max="6933" width="1" style="65" customWidth="1"/>
    <col min="6934" max="6934" width="6.7109375" style="65" customWidth="1"/>
    <col min="6935" max="6935" width="1" style="65" customWidth="1"/>
    <col min="6936" max="6936" width="6.7109375" style="65" customWidth="1"/>
    <col min="6937" max="6937" width="1" style="65" customWidth="1"/>
    <col min="6938" max="6938" width="6.7109375" style="65" customWidth="1"/>
    <col min="6939" max="6939" width="1" style="65" customWidth="1"/>
    <col min="6940" max="6940" width="6.7109375" style="65" customWidth="1"/>
    <col min="6941" max="6941" width="1" style="65" customWidth="1"/>
    <col min="6942" max="6942" width="6.7109375" style="65" customWidth="1"/>
    <col min="6943" max="6943" width="1" style="65" customWidth="1"/>
    <col min="6944" max="6945" width="6.7109375" style="65" customWidth="1"/>
    <col min="6946" max="7168" width="11.42578125" style="65"/>
    <col min="7169" max="7171" width="0" style="65" hidden="1" customWidth="1"/>
    <col min="7172" max="7172" width="6.140625" style="65" customWidth="1"/>
    <col min="7173" max="7173" width="1.5703125" style="65" customWidth="1"/>
    <col min="7174" max="7174" width="59.140625" style="65" bestFit="1" customWidth="1"/>
    <col min="7175" max="7176" width="5.42578125" style="65" customWidth="1"/>
    <col min="7177" max="7177" width="6.140625" style="65" customWidth="1"/>
    <col min="7178" max="7178" width="1.7109375" style="65" customWidth="1"/>
    <col min="7179" max="7181" width="6.7109375" style="65" customWidth="1"/>
    <col min="7182" max="7183" width="11.42578125" style="65"/>
    <col min="7184" max="7184" width="9.28515625" style="65" customWidth="1"/>
    <col min="7185" max="7185" width="5" style="65" customWidth="1"/>
    <col min="7186" max="7186" width="2.28515625" style="65" customWidth="1"/>
    <col min="7187" max="7187" width="26" style="65" customWidth="1"/>
    <col min="7188" max="7188" width="8" style="65" customWidth="1"/>
    <col min="7189" max="7189" width="1" style="65" customWidth="1"/>
    <col min="7190" max="7190" width="6.7109375" style="65" customWidth="1"/>
    <col min="7191" max="7191" width="1" style="65" customWidth="1"/>
    <col min="7192" max="7192" width="6.7109375" style="65" customWidth="1"/>
    <col min="7193" max="7193" width="1" style="65" customWidth="1"/>
    <col min="7194" max="7194" width="6.7109375" style="65" customWidth="1"/>
    <col min="7195" max="7195" width="1" style="65" customWidth="1"/>
    <col min="7196" max="7196" width="6.7109375" style="65" customWidth="1"/>
    <col min="7197" max="7197" width="1" style="65" customWidth="1"/>
    <col min="7198" max="7198" width="6.7109375" style="65" customWidth="1"/>
    <col min="7199" max="7199" width="1" style="65" customWidth="1"/>
    <col min="7200" max="7201" width="6.7109375" style="65" customWidth="1"/>
    <col min="7202" max="7424" width="11.42578125" style="65"/>
    <col min="7425" max="7427" width="0" style="65" hidden="1" customWidth="1"/>
    <col min="7428" max="7428" width="6.140625" style="65" customWidth="1"/>
    <col min="7429" max="7429" width="1.5703125" style="65" customWidth="1"/>
    <col min="7430" max="7430" width="59.140625" style="65" bestFit="1" customWidth="1"/>
    <col min="7431" max="7432" width="5.42578125" style="65" customWidth="1"/>
    <col min="7433" max="7433" width="6.140625" style="65" customWidth="1"/>
    <col min="7434" max="7434" width="1.7109375" style="65" customWidth="1"/>
    <col min="7435" max="7437" width="6.7109375" style="65" customWidth="1"/>
    <col min="7438" max="7439" width="11.42578125" style="65"/>
    <col min="7440" max="7440" width="9.28515625" style="65" customWidth="1"/>
    <col min="7441" max="7441" width="5" style="65" customWidth="1"/>
    <col min="7442" max="7442" width="2.28515625" style="65" customWidth="1"/>
    <col min="7443" max="7443" width="26" style="65" customWidth="1"/>
    <col min="7444" max="7444" width="8" style="65" customWidth="1"/>
    <col min="7445" max="7445" width="1" style="65" customWidth="1"/>
    <col min="7446" max="7446" width="6.7109375" style="65" customWidth="1"/>
    <col min="7447" max="7447" width="1" style="65" customWidth="1"/>
    <col min="7448" max="7448" width="6.7109375" style="65" customWidth="1"/>
    <col min="7449" max="7449" width="1" style="65" customWidth="1"/>
    <col min="7450" max="7450" width="6.7109375" style="65" customWidth="1"/>
    <col min="7451" max="7451" width="1" style="65" customWidth="1"/>
    <col min="7452" max="7452" width="6.7109375" style="65" customWidth="1"/>
    <col min="7453" max="7453" width="1" style="65" customWidth="1"/>
    <col min="7454" max="7454" width="6.7109375" style="65" customWidth="1"/>
    <col min="7455" max="7455" width="1" style="65" customWidth="1"/>
    <col min="7456" max="7457" width="6.7109375" style="65" customWidth="1"/>
    <col min="7458" max="7680" width="11.42578125" style="65"/>
    <col min="7681" max="7683" width="0" style="65" hidden="1" customWidth="1"/>
    <col min="7684" max="7684" width="6.140625" style="65" customWidth="1"/>
    <col min="7685" max="7685" width="1.5703125" style="65" customWidth="1"/>
    <col min="7686" max="7686" width="59.140625" style="65" bestFit="1" customWidth="1"/>
    <col min="7687" max="7688" width="5.42578125" style="65" customWidth="1"/>
    <col min="7689" max="7689" width="6.140625" style="65" customWidth="1"/>
    <col min="7690" max="7690" width="1.7109375" style="65" customWidth="1"/>
    <col min="7691" max="7693" width="6.7109375" style="65" customWidth="1"/>
    <col min="7694" max="7695" width="11.42578125" style="65"/>
    <col min="7696" max="7696" width="9.28515625" style="65" customWidth="1"/>
    <col min="7697" max="7697" width="5" style="65" customWidth="1"/>
    <col min="7698" max="7698" width="2.28515625" style="65" customWidth="1"/>
    <col min="7699" max="7699" width="26" style="65" customWidth="1"/>
    <col min="7700" max="7700" width="8" style="65" customWidth="1"/>
    <col min="7701" max="7701" width="1" style="65" customWidth="1"/>
    <col min="7702" max="7702" width="6.7109375" style="65" customWidth="1"/>
    <col min="7703" max="7703" width="1" style="65" customWidth="1"/>
    <col min="7704" max="7704" width="6.7109375" style="65" customWidth="1"/>
    <col min="7705" max="7705" width="1" style="65" customWidth="1"/>
    <col min="7706" max="7706" width="6.7109375" style="65" customWidth="1"/>
    <col min="7707" max="7707" width="1" style="65" customWidth="1"/>
    <col min="7708" max="7708" width="6.7109375" style="65" customWidth="1"/>
    <col min="7709" max="7709" width="1" style="65" customWidth="1"/>
    <col min="7710" max="7710" width="6.7109375" style="65" customWidth="1"/>
    <col min="7711" max="7711" width="1" style="65" customWidth="1"/>
    <col min="7712" max="7713" width="6.7109375" style="65" customWidth="1"/>
    <col min="7714" max="7936" width="11.42578125" style="65"/>
    <col min="7937" max="7939" width="0" style="65" hidden="1" customWidth="1"/>
    <col min="7940" max="7940" width="6.140625" style="65" customWidth="1"/>
    <col min="7941" max="7941" width="1.5703125" style="65" customWidth="1"/>
    <col min="7942" max="7942" width="59.140625" style="65" bestFit="1" customWidth="1"/>
    <col min="7943" max="7944" width="5.42578125" style="65" customWidth="1"/>
    <col min="7945" max="7945" width="6.140625" style="65" customWidth="1"/>
    <col min="7946" max="7946" width="1.7109375" style="65" customWidth="1"/>
    <col min="7947" max="7949" width="6.7109375" style="65" customWidth="1"/>
    <col min="7950" max="7951" width="11.42578125" style="65"/>
    <col min="7952" max="7952" width="9.28515625" style="65" customWidth="1"/>
    <col min="7953" max="7953" width="5" style="65" customWidth="1"/>
    <col min="7954" max="7954" width="2.28515625" style="65" customWidth="1"/>
    <col min="7955" max="7955" width="26" style="65" customWidth="1"/>
    <col min="7956" max="7956" width="8" style="65" customWidth="1"/>
    <col min="7957" max="7957" width="1" style="65" customWidth="1"/>
    <col min="7958" max="7958" width="6.7109375" style="65" customWidth="1"/>
    <col min="7959" max="7959" width="1" style="65" customWidth="1"/>
    <col min="7960" max="7960" width="6.7109375" style="65" customWidth="1"/>
    <col min="7961" max="7961" width="1" style="65" customWidth="1"/>
    <col min="7962" max="7962" width="6.7109375" style="65" customWidth="1"/>
    <col min="7963" max="7963" width="1" style="65" customWidth="1"/>
    <col min="7964" max="7964" width="6.7109375" style="65" customWidth="1"/>
    <col min="7965" max="7965" width="1" style="65" customWidth="1"/>
    <col min="7966" max="7966" width="6.7109375" style="65" customWidth="1"/>
    <col min="7967" max="7967" width="1" style="65" customWidth="1"/>
    <col min="7968" max="7969" width="6.7109375" style="65" customWidth="1"/>
    <col min="7970" max="8192" width="11.42578125" style="65"/>
    <col min="8193" max="8195" width="0" style="65" hidden="1" customWidth="1"/>
    <col min="8196" max="8196" width="6.140625" style="65" customWidth="1"/>
    <col min="8197" max="8197" width="1.5703125" style="65" customWidth="1"/>
    <col min="8198" max="8198" width="59.140625" style="65" bestFit="1" customWidth="1"/>
    <col min="8199" max="8200" width="5.42578125" style="65" customWidth="1"/>
    <col min="8201" max="8201" width="6.140625" style="65" customWidth="1"/>
    <col min="8202" max="8202" width="1.7109375" style="65" customWidth="1"/>
    <col min="8203" max="8205" width="6.7109375" style="65" customWidth="1"/>
    <col min="8206" max="8207" width="11.42578125" style="65"/>
    <col min="8208" max="8208" width="9.28515625" style="65" customWidth="1"/>
    <col min="8209" max="8209" width="5" style="65" customWidth="1"/>
    <col min="8210" max="8210" width="2.28515625" style="65" customWidth="1"/>
    <col min="8211" max="8211" width="26" style="65" customWidth="1"/>
    <col min="8212" max="8212" width="8" style="65" customWidth="1"/>
    <col min="8213" max="8213" width="1" style="65" customWidth="1"/>
    <col min="8214" max="8214" width="6.7109375" style="65" customWidth="1"/>
    <col min="8215" max="8215" width="1" style="65" customWidth="1"/>
    <col min="8216" max="8216" width="6.7109375" style="65" customWidth="1"/>
    <col min="8217" max="8217" width="1" style="65" customWidth="1"/>
    <col min="8218" max="8218" width="6.7109375" style="65" customWidth="1"/>
    <col min="8219" max="8219" width="1" style="65" customWidth="1"/>
    <col min="8220" max="8220" width="6.7109375" style="65" customWidth="1"/>
    <col min="8221" max="8221" width="1" style="65" customWidth="1"/>
    <col min="8222" max="8222" width="6.7109375" style="65" customWidth="1"/>
    <col min="8223" max="8223" width="1" style="65" customWidth="1"/>
    <col min="8224" max="8225" width="6.7109375" style="65" customWidth="1"/>
    <col min="8226" max="8448" width="11.42578125" style="65"/>
    <col min="8449" max="8451" width="0" style="65" hidden="1" customWidth="1"/>
    <col min="8452" max="8452" width="6.140625" style="65" customWidth="1"/>
    <col min="8453" max="8453" width="1.5703125" style="65" customWidth="1"/>
    <col min="8454" max="8454" width="59.140625" style="65" bestFit="1" customWidth="1"/>
    <col min="8455" max="8456" width="5.42578125" style="65" customWidth="1"/>
    <col min="8457" max="8457" width="6.140625" style="65" customWidth="1"/>
    <col min="8458" max="8458" width="1.7109375" style="65" customWidth="1"/>
    <col min="8459" max="8461" width="6.7109375" style="65" customWidth="1"/>
    <col min="8462" max="8463" width="11.42578125" style="65"/>
    <col min="8464" max="8464" width="9.28515625" style="65" customWidth="1"/>
    <col min="8465" max="8465" width="5" style="65" customWidth="1"/>
    <col min="8466" max="8466" width="2.28515625" style="65" customWidth="1"/>
    <col min="8467" max="8467" width="26" style="65" customWidth="1"/>
    <col min="8468" max="8468" width="8" style="65" customWidth="1"/>
    <col min="8469" max="8469" width="1" style="65" customWidth="1"/>
    <col min="8470" max="8470" width="6.7109375" style="65" customWidth="1"/>
    <col min="8471" max="8471" width="1" style="65" customWidth="1"/>
    <col min="8472" max="8472" width="6.7109375" style="65" customWidth="1"/>
    <col min="8473" max="8473" width="1" style="65" customWidth="1"/>
    <col min="8474" max="8474" width="6.7109375" style="65" customWidth="1"/>
    <col min="8475" max="8475" width="1" style="65" customWidth="1"/>
    <col min="8476" max="8476" width="6.7109375" style="65" customWidth="1"/>
    <col min="8477" max="8477" width="1" style="65" customWidth="1"/>
    <col min="8478" max="8478" width="6.7109375" style="65" customWidth="1"/>
    <col min="8479" max="8479" width="1" style="65" customWidth="1"/>
    <col min="8480" max="8481" width="6.7109375" style="65" customWidth="1"/>
    <col min="8482" max="8704" width="11.42578125" style="65"/>
    <col min="8705" max="8707" width="0" style="65" hidden="1" customWidth="1"/>
    <col min="8708" max="8708" width="6.140625" style="65" customWidth="1"/>
    <col min="8709" max="8709" width="1.5703125" style="65" customWidth="1"/>
    <col min="8710" max="8710" width="59.140625" style="65" bestFit="1" customWidth="1"/>
    <col min="8711" max="8712" width="5.42578125" style="65" customWidth="1"/>
    <col min="8713" max="8713" width="6.140625" style="65" customWidth="1"/>
    <col min="8714" max="8714" width="1.7109375" style="65" customWidth="1"/>
    <col min="8715" max="8717" width="6.7109375" style="65" customWidth="1"/>
    <col min="8718" max="8719" width="11.42578125" style="65"/>
    <col min="8720" max="8720" width="9.28515625" style="65" customWidth="1"/>
    <col min="8721" max="8721" width="5" style="65" customWidth="1"/>
    <col min="8722" max="8722" width="2.28515625" style="65" customWidth="1"/>
    <col min="8723" max="8723" width="26" style="65" customWidth="1"/>
    <col min="8724" max="8724" width="8" style="65" customWidth="1"/>
    <col min="8725" max="8725" width="1" style="65" customWidth="1"/>
    <col min="8726" max="8726" width="6.7109375" style="65" customWidth="1"/>
    <col min="8727" max="8727" width="1" style="65" customWidth="1"/>
    <col min="8728" max="8728" width="6.7109375" style="65" customWidth="1"/>
    <col min="8729" max="8729" width="1" style="65" customWidth="1"/>
    <col min="8730" max="8730" width="6.7109375" style="65" customWidth="1"/>
    <col min="8731" max="8731" width="1" style="65" customWidth="1"/>
    <col min="8732" max="8732" width="6.7109375" style="65" customWidth="1"/>
    <col min="8733" max="8733" width="1" style="65" customWidth="1"/>
    <col min="8734" max="8734" width="6.7109375" style="65" customWidth="1"/>
    <col min="8735" max="8735" width="1" style="65" customWidth="1"/>
    <col min="8736" max="8737" width="6.7109375" style="65" customWidth="1"/>
    <col min="8738" max="8960" width="11.42578125" style="65"/>
    <col min="8961" max="8963" width="0" style="65" hidden="1" customWidth="1"/>
    <col min="8964" max="8964" width="6.140625" style="65" customWidth="1"/>
    <col min="8965" max="8965" width="1.5703125" style="65" customWidth="1"/>
    <col min="8966" max="8966" width="59.140625" style="65" bestFit="1" customWidth="1"/>
    <col min="8967" max="8968" width="5.42578125" style="65" customWidth="1"/>
    <col min="8969" max="8969" width="6.140625" style="65" customWidth="1"/>
    <col min="8970" max="8970" width="1.7109375" style="65" customWidth="1"/>
    <col min="8971" max="8973" width="6.7109375" style="65" customWidth="1"/>
    <col min="8974" max="8975" width="11.42578125" style="65"/>
    <col min="8976" max="8976" width="9.28515625" style="65" customWidth="1"/>
    <col min="8977" max="8977" width="5" style="65" customWidth="1"/>
    <col min="8978" max="8978" width="2.28515625" style="65" customWidth="1"/>
    <col min="8979" max="8979" width="26" style="65" customWidth="1"/>
    <col min="8980" max="8980" width="8" style="65" customWidth="1"/>
    <col min="8981" max="8981" width="1" style="65" customWidth="1"/>
    <col min="8982" max="8982" width="6.7109375" style="65" customWidth="1"/>
    <col min="8983" max="8983" width="1" style="65" customWidth="1"/>
    <col min="8984" max="8984" width="6.7109375" style="65" customWidth="1"/>
    <col min="8985" max="8985" width="1" style="65" customWidth="1"/>
    <col min="8986" max="8986" width="6.7109375" style="65" customWidth="1"/>
    <col min="8987" max="8987" width="1" style="65" customWidth="1"/>
    <col min="8988" max="8988" width="6.7109375" style="65" customWidth="1"/>
    <col min="8989" max="8989" width="1" style="65" customWidth="1"/>
    <col min="8990" max="8990" width="6.7109375" style="65" customWidth="1"/>
    <col min="8991" max="8991" width="1" style="65" customWidth="1"/>
    <col min="8992" max="8993" width="6.7109375" style="65" customWidth="1"/>
    <col min="8994" max="9216" width="11.42578125" style="65"/>
    <col min="9217" max="9219" width="0" style="65" hidden="1" customWidth="1"/>
    <col min="9220" max="9220" width="6.140625" style="65" customWidth="1"/>
    <col min="9221" max="9221" width="1.5703125" style="65" customWidth="1"/>
    <col min="9222" max="9222" width="59.140625" style="65" bestFit="1" customWidth="1"/>
    <col min="9223" max="9224" width="5.42578125" style="65" customWidth="1"/>
    <col min="9225" max="9225" width="6.140625" style="65" customWidth="1"/>
    <col min="9226" max="9226" width="1.7109375" style="65" customWidth="1"/>
    <col min="9227" max="9229" width="6.7109375" style="65" customWidth="1"/>
    <col min="9230" max="9231" width="11.42578125" style="65"/>
    <col min="9232" max="9232" width="9.28515625" style="65" customWidth="1"/>
    <col min="9233" max="9233" width="5" style="65" customWidth="1"/>
    <col min="9234" max="9234" width="2.28515625" style="65" customWidth="1"/>
    <col min="9235" max="9235" width="26" style="65" customWidth="1"/>
    <col min="9236" max="9236" width="8" style="65" customWidth="1"/>
    <col min="9237" max="9237" width="1" style="65" customWidth="1"/>
    <col min="9238" max="9238" width="6.7109375" style="65" customWidth="1"/>
    <col min="9239" max="9239" width="1" style="65" customWidth="1"/>
    <col min="9240" max="9240" width="6.7109375" style="65" customWidth="1"/>
    <col min="9241" max="9241" width="1" style="65" customWidth="1"/>
    <col min="9242" max="9242" width="6.7109375" style="65" customWidth="1"/>
    <col min="9243" max="9243" width="1" style="65" customWidth="1"/>
    <col min="9244" max="9244" width="6.7109375" style="65" customWidth="1"/>
    <col min="9245" max="9245" width="1" style="65" customWidth="1"/>
    <col min="9246" max="9246" width="6.7109375" style="65" customWidth="1"/>
    <col min="9247" max="9247" width="1" style="65" customWidth="1"/>
    <col min="9248" max="9249" width="6.7109375" style="65" customWidth="1"/>
    <col min="9250" max="9472" width="11.42578125" style="65"/>
    <col min="9473" max="9475" width="0" style="65" hidden="1" customWidth="1"/>
    <col min="9476" max="9476" width="6.140625" style="65" customWidth="1"/>
    <col min="9477" max="9477" width="1.5703125" style="65" customWidth="1"/>
    <col min="9478" max="9478" width="59.140625" style="65" bestFit="1" customWidth="1"/>
    <col min="9479" max="9480" width="5.42578125" style="65" customWidth="1"/>
    <col min="9481" max="9481" width="6.140625" style="65" customWidth="1"/>
    <col min="9482" max="9482" width="1.7109375" style="65" customWidth="1"/>
    <col min="9483" max="9485" width="6.7109375" style="65" customWidth="1"/>
    <col min="9486" max="9487" width="11.42578125" style="65"/>
    <col min="9488" max="9488" width="9.28515625" style="65" customWidth="1"/>
    <col min="9489" max="9489" width="5" style="65" customWidth="1"/>
    <col min="9490" max="9490" width="2.28515625" style="65" customWidth="1"/>
    <col min="9491" max="9491" width="26" style="65" customWidth="1"/>
    <col min="9492" max="9492" width="8" style="65" customWidth="1"/>
    <col min="9493" max="9493" width="1" style="65" customWidth="1"/>
    <col min="9494" max="9494" width="6.7109375" style="65" customWidth="1"/>
    <col min="9495" max="9495" width="1" style="65" customWidth="1"/>
    <col min="9496" max="9496" width="6.7109375" style="65" customWidth="1"/>
    <col min="9497" max="9497" width="1" style="65" customWidth="1"/>
    <col min="9498" max="9498" width="6.7109375" style="65" customWidth="1"/>
    <col min="9499" max="9499" width="1" style="65" customWidth="1"/>
    <col min="9500" max="9500" width="6.7109375" style="65" customWidth="1"/>
    <col min="9501" max="9501" width="1" style="65" customWidth="1"/>
    <col min="9502" max="9502" width="6.7109375" style="65" customWidth="1"/>
    <col min="9503" max="9503" width="1" style="65" customWidth="1"/>
    <col min="9504" max="9505" width="6.7109375" style="65" customWidth="1"/>
    <col min="9506" max="9728" width="11.42578125" style="65"/>
    <col min="9729" max="9731" width="0" style="65" hidden="1" customWidth="1"/>
    <col min="9732" max="9732" width="6.140625" style="65" customWidth="1"/>
    <col min="9733" max="9733" width="1.5703125" style="65" customWidth="1"/>
    <col min="9734" max="9734" width="59.140625" style="65" bestFit="1" customWidth="1"/>
    <col min="9735" max="9736" width="5.42578125" style="65" customWidth="1"/>
    <col min="9737" max="9737" width="6.140625" style="65" customWidth="1"/>
    <col min="9738" max="9738" width="1.7109375" style="65" customWidth="1"/>
    <col min="9739" max="9741" width="6.7109375" style="65" customWidth="1"/>
    <col min="9742" max="9743" width="11.42578125" style="65"/>
    <col min="9744" max="9744" width="9.28515625" style="65" customWidth="1"/>
    <col min="9745" max="9745" width="5" style="65" customWidth="1"/>
    <col min="9746" max="9746" width="2.28515625" style="65" customWidth="1"/>
    <col min="9747" max="9747" width="26" style="65" customWidth="1"/>
    <col min="9748" max="9748" width="8" style="65" customWidth="1"/>
    <col min="9749" max="9749" width="1" style="65" customWidth="1"/>
    <col min="9750" max="9750" width="6.7109375" style="65" customWidth="1"/>
    <col min="9751" max="9751" width="1" style="65" customWidth="1"/>
    <col min="9752" max="9752" width="6.7109375" style="65" customWidth="1"/>
    <col min="9753" max="9753" width="1" style="65" customWidth="1"/>
    <col min="9754" max="9754" width="6.7109375" style="65" customWidth="1"/>
    <col min="9755" max="9755" width="1" style="65" customWidth="1"/>
    <col min="9756" max="9756" width="6.7109375" style="65" customWidth="1"/>
    <col min="9757" max="9757" width="1" style="65" customWidth="1"/>
    <col min="9758" max="9758" width="6.7109375" style="65" customWidth="1"/>
    <col min="9759" max="9759" width="1" style="65" customWidth="1"/>
    <col min="9760" max="9761" width="6.7109375" style="65" customWidth="1"/>
    <col min="9762" max="9984" width="11.42578125" style="65"/>
    <col min="9985" max="9987" width="0" style="65" hidden="1" customWidth="1"/>
    <col min="9988" max="9988" width="6.140625" style="65" customWidth="1"/>
    <col min="9989" max="9989" width="1.5703125" style="65" customWidth="1"/>
    <col min="9990" max="9990" width="59.140625" style="65" bestFit="1" customWidth="1"/>
    <col min="9991" max="9992" width="5.42578125" style="65" customWidth="1"/>
    <col min="9993" max="9993" width="6.140625" style="65" customWidth="1"/>
    <col min="9994" max="9994" width="1.7109375" style="65" customWidth="1"/>
    <col min="9995" max="9997" width="6.7109375" style="65" customWidth="1"/>
    <col min="9998" max="9999" width="11.42578125" style="65"/>
    <col min="10000" max="10000" width="9.28515625" style="65" customWidth="1"/>
    <col min="10001" max="10001" width="5" style="65" customWidth="1"/>
    <col min="10002" max="10002" width="2.28515625" style="65" customWidth="1"/>
    <col min="10003" max="10003" width="26" style="65" customWidth="1"/>
    <col min="10004" max="10004" width="8" style="65" customWidth="1"/>
    <col min="10005" max="10005" width="1" style="65" customWidth="1"/>
    <col min="10006" max="10006" width="6.7109375" style="65" customWidth="1"/>
    <col min="10007" max="10007" width="1" style="65" customWidth="1"/>
    <col min="10008" max="10008" width="6.7109375" style="65" customWidth="1"/>
    <col min="10009" max="10009" width="1" style="65" customWidth="1"/>
    <col min="10010" max="10010" width="6.7109375" style="65" customWidth="1"/>
    <col min="10011" max="10011" width="1" style="65" customWidth="1"/>
    <col min="10012" max="10012" width="6.7109375" style="65" customWidth="1"/>
    <col min="10013" max="10013" width="1" style="65" customWidth="1"/>
    <col min="10014" max="10014" width="6.7109375" style="65" customWidth="1"/>
    <col min="10015" max="10015" width="1" style="65" customWidth="1"/>
    <col min="10016" max="10017" width="6.7109375" style="65" customWidth="1"/>
    <col min="10018" max="10240" width="11.42578125" style="65"/>
    <col min="10241" max="10243" width="0" style="65" hidden="1" customWidth="1"/>
    <col min="10244" max="10244" width="6.140625" style="65" customWidth="1"/>
    <col min="10245" max="10245" width="1.5703125" style="65" customWidth="1"/>
    <col min="10246" max="10246" width="59.140625" style="65" bestFit="1" customWidth="1"/>
    <col min="10247" max="10248" width="5.42578125" style="65" customWidth="1"/>
    <col min="10249" max="10249" width="6.140625" style="65" customWidth="1"/>
    <col min="10250" max="10250" width="1.7109375" style="65" customWidth="1"/>
    <col min="10251" max="10253" width="6.7109375" style="65" customWidth="1"/>
    <col min="10254" max="10255" width="11.42578125" style="65"/>
    <col min="10256" max="10256" width="9.28515625" style="65" customWidth="1"/>
    <col min="10257" max="10257" width="5" style="65" customWidth="1"/>
    <col min="10258" max="10258" width="2.28515625" style="65" customWidth="1"/>
    <col min="10259" max="10259" width="26" style="65" customWidth="1"/>
    <col min="10260" max="10260" width="8" style="65" customWidth="1"/>
    <col min="10261" max="10261" width="1" style="65" customWidth="1"/>
    <col min="10262" max="10262" width="6.7109375" style="65" customWidth="1"/>
    <col min="10263" max="10263" width="1" style="65" customWidth="1"/>
    <col min="10264" max="10264" width="6.7109375" style="65" customWidth="1"/>
    <col min="10265" max="10265" width="1" style="65" customWidth="1"/>
    <col min="10266" max="10266" width="6.7109375" style="65" customWidth="1"/>
    <col min="10267" max="10267" width="1" style="65" customWidth="1"/>
    <col min="10268" max="10268" width="6.7109375" style="65" customWidth="1"/>
    <col min="10269" max="10269" width="1" style="65" customWidth="1"/>
    <col min="10270" max="10270" width="6.7109375" style="65" customWidth="1"/>
    <col min="10271" max="10271" width="1" style="65" customWidth="1"/>
    <col min="10272" max="10273" width="6.7109375" style="65" customWidth="1"/>
    <col min="10274" max="10496" width="11.42578125" style="65"/>
    <col min="10497" max="10499" width="0" style="65" hidden="1" customWidth="1"/>
    <col min="10500" max="10500" width="6.140625" style="65" customWidth="1"/>
    <col min="10501" max="10501" width="1.5703125" style="65" customWidth="1"/>
    <col min="10502" max="10502" width="59.140625" style="65" bestFit="1" customWidth="1"/>
    <col min="10503" max="10504" width="5.42578125" style="65" customWidth="1"/>
    <col min="10505" max="10505" width="6.140625" style="65" customWidth="1"/>
    <col min="10506" max="10506" width="1.7109375" style="65" customWidth="1"/>
    <col min="10507" max="10509" width="6.7109375" style="65" customWidth="1"/>
    <col min="10510" max="10511" width="11.42578125" style="65"/>
    <col min="10512" max="10512" width="9.28515625" style="65" customWidth="1"/>
    <col min="10513" max="10513" width="5" style="65" customWidth="1"/>
    <col min="10514" max="10514" width="2.28515625" style="65" customWidth="1"/>
    <col min="10515" max="10515" width="26" style="65" customWidth="1"/>
    <col min="10516" max="10516" width="8" style="65" customWidth="1"/>
    <col min="10517" max="10517" width="1" style="65" customWidth="1"/>
    <col min="10518" max="10518" width="6.7109375" style="65" customWidth="1"/>
    <col min="10519" max="10519" width="1" style="65" customWidth="1"/>
    <col min="10520" max="10520" width="6.7109375" style="65" customWidth="1"/>
    <col min="10521" max="10521" width="1" style="65" customWidth="1"/>
    <col min="10522" max="10522" width="6.7109375" style="65" customWidth="1"/>
    <col min="10523" max="10523" width="1" style="65" customWidth="1"/>
    <col min="10524" max="10524" width="6.7109375" style="65" customWidth="1"/>
    <col min="10525" max="10525" width="1" style="65" customWidth="1"/>
    <col min="10526" max="10526" width="6.7109375" style="65" customWidth="1"/>
    <col min="10527" max="10527" width="1" style="65" customWidth="1"/>
    <col min="10528" max="10529" width="6.7109375" style="65" customWidth="1"/>
    <col min="10530" max="10752" width="11.42578125" style="65"/>
    <col min="10753" max="10755" width="0" style="65" hidden="1" customWidth="1"/>
    <col min="10756" max="10756" width="6.140625" style="65" customWidth="1"/>
    <col min="10757" max="10757" width="1.5703125" style="65" customWidth="1"/>
    <col min="10758" max="10758" width="59.140625" style="65" bestFit="1" customWidth="1"/>
    <col min="10759" max="10760" width="5.42578125" style="65" customWidth="1"/>
    <col min="10761" max="10761" width="6.140625" style="65" customWidth="1"/>
    <col min="10762" max="10762" width="1.7109375" style="65" customWidth="1"/>
    <col min="10763" max="10765" width="6.7109375" style="65" customWidth="1"/>
    <col min="10766" max="10767" width="11.42578125" style="65"/>
    <col min="10768" max="10768" width="9.28515625" style="65" customWidth="1"/>
    <col min="10769" max="10769" width="5" style="65" customWidth="1"/>
    <col min="10770" max="10770" width="2.28515625" style="65" customWidth="1"/>
    <col min="10771" max="10771" width="26" style="65" customWidth="1"/>
    <col min="10772" max="10772" width="8" style="65" customWidth="1"/>
    <col min="10773" max="10773" width="1" style="65" customWidth="1"/>
    <col min="10774" max="10774" width="6.7109375" style="65" customWidth="1"/>
    <col min="10775" max="10775" width="1" style="65" customWidth="1"/>
    <col min="10776" max="10776" width="6.7109375" style="65" customWidth="1"/>
    <col min="10777" max="10777" width="1" style="65" customWidth="1"/>
    <col min="10778" max="10778" width="6.7109375" style="65" customWidth="1"/>
    <col min="10779" max="10779" width="1" style="65" customWidth="1"/>
    <col min="10780" max="10780" width="6.7109375" style="65" customWidth="1"/>
    <col min="10781" max="10781" width="1" style="65" customWidth="1"/>
    <col min="10782" max="10782" width="6.7109375" style="65" customWidth="1"/>
    <col min="10783" max="10783" width="1" style="65" customWidth="1"/>
    <col min="10784" max="10785" width="6.7109375" style="65" customWidth="1"/>
    <col min="10786" max="11008" width="11.42578125" style="65"/>
    <col min="11009" max="11011" width="0" style="65" hidden="1" customWidth="1"/>
    <col min="11012" max="11012" width="6.140625" style="65" customWidth="1"/>
    <col min="11013" max="11013" width="1.5703125" style="65" customWidth="1"/>
    <col min="11014" max="11014" width="59.140625" style="65" bestFit="1" customWidth="1"/>
    <col min="11015" max="11016" width="5.42578125" style="65" customWidth="1"/>
    <col min="11017" max="11017" width="6.140625" style="65" customWidth="1"/>
    <col min="11018" max="11018" width="1.7109375" style="65" customWidth="1"/>
    <col min="11019" max="11021" width="6.7109375" style="65" customWidth="1"/>
    <col min="11022" max="11023" width="11.42578125" style="65"/>
    <col min="11024" max="11024" width="9.28515625" style="65" customWidth="1"/>
    <col min="11025" max="11025" width="5" style="65" customWidth="1"/>
    <col min="11026" max="11026" width="2.28515625" style="65" customWidth="1"/>
    <col min="11027" max="11027" width="26" style="65" customWidth="1"/>
    <col min="11028" max="11028" width="8" style="65" customWidth="1"/>
    <col min="11029" max="11029" width="1" style="65" customWidth="1"/>
    <col min="11030" max="11030" width="6.7109375" style="65" customWidth="1"/>
    <col min="11031" max="11031" width="1" style="65" customWidth="1"/>
    <col min="11032" max="11032" width="6.7109375" style="65" customWidth="1"/>
    <col min="11033" max="11033" width="1" style="65" customWidth="1"/>
    <col min="11034" max="11034" width="6.7109375" style="65" customWidth="1"/>
    <col min="11035" max="11035" width="1" style="65" customWidth="1"/>
    <col min="11036" max="11036" width="6.7109375" style="65" customWidth="1"/>
    <col min="11037" max="11037" width="1" style="65" customWidth="1"/>
    <col min="11038" max="11038" width="6.7109375" style="65" customWidth="1"/>
    <col min="11039" max="11039" width="1" style="65" customWidth="1"/>
    <col min="11040" max="11041" width="6.7109375" style="65" customWidth="1"/>
    <col min="11042" max="11264" width="11.42578125" style="65"/>
    <col min="11265" max="11267" width="0" style="65" hidden="1" customWidth="1"/>
    <col min="11268" max="11268" width="6.140625" style="65" customWidth="1"/>
    <col min="11269" max="11269" width="1.5703125" style="65" customWidth="1"/>
    <col min="11270" max="11270" width="59.140625" style="65" bestFit="1" customWidth="1"/>
    <col min="11271" max="11272" width="5.42578125" style="65" customWidth="1"/>
    <col min="11273" max="11273" width="6.140625" style="65" customWidth="1"/>
    <col min="11274" max="11274" width="1.7109375" style="65" customWidth="1"/>
    <col min="11275" max="11277" width="6.7109375" style="65" customWidth="1"/>
    <col min="11278" max="11279" width="11.42578125" style="65"/>
    <col min="11280" max="11280" width="9.28515625" style="65" customWidth="1"/>
    <col min="11281" max="11281" width="5" style="65" customWidth="1"/>
    <col min="11282" max="11282" width="2.28515625" style="65" customWidth="1"/>
    <col min="11283" max="11283" width="26" style="65" customWidth="1"/>
    <col min="11284" max="11284" width="8" style="65" customWidth="1"/>
    <col min="11285" max="11285" width="1" style="65" customWidth="1"/>
    <col min="11286" max="11286" width="6.7109375" style="65" customWidth="1"/>
    <col min="11287" max="11287" width="1" style="65" customWidth="1"/>
    <col min="11288" max="11288" width="6.7109375" style="65" customWidth="1"/>
    <col min="11289" max="11289" width="1" style="65" customWidth="1"/>
    <col min="11290" max="11290" width="6.7109375" style="65" customWidth="1"/>
    <col min="11291" max="11291" width="1" style="65" customWidth="1"/>
    <col min="11292" max="11292" width="6.7109375" style="65" customWidth="1"/>
    <col min="11293" max="11293" width="1" style="65" customWidth="1"/>
    <col min="11294" max="11294" width="6.7109375" style="65" customWidth="1"/>
    <col min="11295" max="11295" width="1" style="65" customWidth="1"/>
    <col min="11296" max="11297" width="6.7109375" style="65" customWidth="1"/>
    <col min="11298" max="11520" width="11.42578125" style="65"/>
    <col min="11521" max="11523" width="0" style="65" hidden="1" customWidth="1"/>
    <col min="11524" max="11524" width="6.140625" style="65" customWidth="1"/>
    <col min="11525" max="11525" width="1.5703125" style="65" customWidth="1"/>
    <col min="11526" max="11526" width="59.140625" style="65" bestFit="1" customWidth="1"/>
    <col min="11527" max="11528" width="5.42578125" style="65" customWidth="1"/>
    <col min="11529" max="11529" width="6.140625" style="65" customWidth="1"/>
    <col min="11530" max="11530" width="1.7109375" style="65" customWidth="1"/>
    <col min="11531" max="11533" width="6.7109375" style="65" customWidth="1"/>
    <col min="11534" max="11535" width="11.42578125" style="65"/>
    <col min="11536" max="11536" width="9.28515625" style="65" customWidth="1"/>
    <col min="11537" max="11537" width="5" style="65" customWidth="1"/>
    <col min="11538" max="11538" width="2.28515625" style="65" customWidth="1"/>
    <col min="11539" max="11539" width="26" style="65" customWidth="1"/>
    <col min="11540" max="11540" width="8" style="65" customWidth="1"/>
    <col min="11541" max="11541" width="1" style="65" customWidth="1"/>
    <col min="11542" max="11542" width="6.7109375" style="65" customWidth="1"/>
    <col min="11543" max="11543" width="1" style="65" customWidth="1"/>
    <col min="11544" max="11544" width="6.7109375" style="65" customWidth="1"/>
    <col min="11545" max="11545" width="1" style="65" customWidth="1"/>
    <col min="11546" max="11546" width="6.7109375" style="65" customWidth="1"/>
    <col min="11547" max="11547" width="1" style="65" customWidth="1"/>
    <col min="11548" max="11548" width="6.7109375" style="65" customWidth="1"/>
    <col min="11549" max="11549" width="1" style="65" customWidth="1"/>
    <col min="11550" max="11550" width="6.7109375" style="65" customWidth="1"/>
    <col min="11551" max="11551" width="1" style="65" customWidth="1"/>
    <col min="11552" max="11553" width="6.7109375" style="65" customWidth="1"/>
    <col min="11554" max="11776" width="11.42578125" style="65"/>
    <col min="11777" max="11779" width="0" style="65" hidden="1" customWidth="1"/>
    <col min="11780" max="11780" width="6.140625" style="65" customWidth="1"/>
    <col min="11781" max="11781" width="1.5703125" style="65" customWidth="1"/>
    <col min="11782" max="11782" width="59.140625" style="65" bestFit="1" customWidth="1"/>
    <col min="11783" max="11784" width="5.42578125" style="65" customWidth="1"/>
    <col min="11785" max="11785" width="6.140625" style="65" customWidth="1"/>
    <col min="11786" max="11786" width="1.7109375" style="65" customWidth="1"/>
    <col min="11787" max="11789" width="6.7109375" style="65" customWidth="1"/>
    <col min="11790" max="11791" width="11.42578125" style="65"/>
    <col min="11792" max="11792" width="9.28515625" style="65" customWidth="1"/>
    <col min="11793" max="11793" width="5" style="65" customWidth="1"/>
    <col min="11794" max="11794" width="2.28515625" style="65" customWidth="1"/>
    <col min="11795" max="11795" width="26" style="65" customWidth="1"/>
    <col min="11796" max="11796" width="8" style="65" customWidth="1"/>
    <col min="11797" max="11797" width="1" style="65" customWidth="1"/>
    <col min="11798" max="11798" width="6.7109375" style="65" customWidth="1"/>
    <col min="11799" max="11799" width="1" style="65" customWidth="1"/>
    <col min="11800" max="11800" width="6.7109375" style="65" customWidth="1"/>
    <col min="11801" max="11801" width="1" style="65" customWidth="1"/>
    <col min="11802" max="11802" width="6.7109375" style="65" customWidth="1"/>
    <col min="11803" max="11803" width="1" style="65" customWidth="1"/>
    <col min="11804" max="11804" width="6.7109375" style="65" customWidth="1"/>
    <col min="11805" max="11805" width="1" style="65" customWidth="1"/>
    <col min="11806" max="11806" width="6.7109375" style="65" customWidth="1"/>
    <col min="11807" max="11807" width="1" style="65" customWidth="1"/>
    <col min="11808" max="11809" width="6.7109375" style="65" customWidth="1"/>
    <col min="11810" max="12032" width="11.42578125" style="65"/>
    <col min="12033" max="12035" width="0" style="65" hidden="1" customWidth="1"/>
    <col min="12036" max="12036" width="6.140625" style="65" customWidth="1"/>
    <col min="12037" max="12037" width="1.5703125" style="65" customWidth="1"/>
    <col min="12038" max="12038" width="59.140625" style="65" bestFit="1" customWidth="1"/>
    <col min="12039" max="12040" width="5.42578125" style="65" customWidth="1"/>
    <col min="12041" max="12041" width="6.140625" style="65" customWidth="1"/>
    <col min="12042" max="12042" width="1.7109375" style="65" customWidth="1"/>
    <col min="12043" max="12045" width="6.7109375" style="65" customWidth="1"/>
    <col min="12046" max="12047" width="11.42578125" style="65"/>
    <col min="12048" max="12048" width="9.28515625" style="65" customWidth="1"/>
    <col min="12049" max="12049" width="5" style="65" customWidth="1"/>
    <col min="12050" max="12050" width="2.28515625" style="65" customWidth="1"/>
    <col min="12051" max="12051" width="26" style="65" customWidth="1"/>
    <col min="12052" max="12052" width="8" style="65" customWidth="1"/>
    <col min="12053" max="12053" width="1" style="65" customWidth="1"/>
    <col min="12054" max="12054" width="6.7109375" style="65" customWidth="1"/>
    <col min="12055" max="12055" width="1" style="65" customWidth="1"/>
    <col min="12056" max="12056" width="6.7109375" style="65" customWidth="1"/>
    <col min="12057" max="12057" width="1" style="65" customWidth="1"/>
    <col min="12058" max="12058" width="6.7109375" style="65" customWidth="1"/>
    <col min="12059" max="12059" width="1" style="65" customWidth="1"/>
    <col min="12060" max="12060" width="6.7109375" style="65" customWidth="1"/>
    <col min="12061" max="12061" width="1" style="65" customWidth="1"/>
    <col min="12062" max="12062" width="6.7109375" style="65" customWidth="1"/>
    <col min="12063" max="12063" width="1" style="65" customWidth="1"/>
    <col min="12064" max="12065" width="6.7109375" style="65" customWidth="1"/>
    <col min="12066" max="12288" width="11.42578125" style="65"/>
    <col min="12289" max="12291" width="0" style="65" hidden="1" customWidth="1"/>
    <col min="12292" max="12292" width="6.140625" style="65" customWidth="1"/>
    <col min="12293" max="12293" width="1.5703125" style="65" customWidth="1"/>
    <col min="12294" max="12294" width="59.140625" style="65" bestFit="1" customWidth="1"/>
    <col min="12295" max="12296" width="5.42578125" style="65" customWidth="1"/>
    <col min="12297" max="12297" width="6.140625" style="65" customWidth="1"/>
    <col min="12298" max="12298" width="1.7109375" style="65" customWidth="1"/>
    <col min="12299" max="12301" width="6.7109375" style="65" customWidth="1"/>
    <col min="12302" max="12303" width="11.42578125" style="65"/>
    <col min="12304" max="12304" width="9.28515625" style="65" customWidth="1"/>
    <col min="12305" max="12305" width="5" style="65" customWidth="1"/>
    <col min="12306" max="12306" width="2.28515625" style="65" customWidth="1"/>
    <col min="12307" max="12307" width="26" style="65" customWidth="1"/>
    <col min="12308" max="12308" width="8" style="65" customWidth="1"/>
    <col min="12309" max="12309" width="1" style="65" customWidth="1"/>
    <col min="12310" max="12310" width="6.7109375" style="65" customWidth="1"/>
    <col min="12311" max="12311" width="1" style="65" customWidth="1"/>
    <col min="12312" max="12312" width="6.7109375" style="65" customWidth="1"/>
    <col min="12313" max="12313" width="1" style="65" customWidth="1"/>
    <col min="12314" max="12314" width="6.7109375" style="65" customWidth="1"/>
    <col min="12315" max="12315" width="1" style="65" customWidth="1"/>
    <col min="12316" max="12316" width="6.7109375" style="65" customWidth="1"/>
    <col min="12317" max="12317" width="1" style="65" customWidth="1"/>
    <col min="12318" max="12318" width="6.7109375" style="65" customWidth="1"/>
    <col min="12319" max="12319" width="1" style="65" customWidth="1"/>
    <col min="12320" max="12321" width="6.7109375" style="65" customWidth="1"/>
    <col min="12322" max="12544" width="11.42578125" style="65"/>
    <col min="12545" max="12547" width="0" style="65" hidden="1" customWidth="1"/>
    <col min="12548" max="12548" width="6.140625" style="65" customWidth="1"/>
    <col min="12549" max="12549" width="1.5703125" style="65" customWidth="1"/>
    <col min="12550" max="12550" width="59.140625" style="65" bestFit="1" customWidth="1"/>
    <col min="12551" max="12552" width="5.42578125" style="65" customWidth="1"/>
    <col min="12553" max="12553" width="6.140625" style="65" customWidth="1"/>
    <col min="12554" max="12554" width="1.7109375" style="65" customWidth="1"/>
    <col min="12555" max="12557" width="6.7109375" style="65" customWidth="1"/>
    <col min="12558" max="12559" width="11.42578125" style="65"/>
    <col min="12560" max="12560" width="9.28515625" style="65" customWidth="1"/>
    <col min="12561" max="12561" width="5" style="65" customWidth="1"/>
    <col min="12562" max="12562" width="2.28515625" style="65" customWidth="1"/>
    <col min="12563" max="12563" width="26" style="65" customWidth="1"/>
    <col min="12564" max="12564" width="8" style="65" customWidth="1"/>
    <col min="12565" max="12565" width="1" style="65" customWidth="1"/>
    <col min="12566" max="12566" width="6.7109375" style="65" customWidth="1"/>
    <col min="12567" max="12567" width="1" style="65" customWidth="1"/>
    <col min="12568" max="12568" width="6.7109375" style="65" customWidth="1"/>
    <col min="12569" max="12569" width="1" style="65" customWidth="1"/>
    <col min="12570" max="12570" width="6.7109375" style="65" customWidth="1"/>
    <col min="12571" max="12571" width="1" style="65" customWidth="1"/>
    <col min="12572" max="12572" width="6.7109375" style="65" customWidth="1"/>
    <col min="12573" max="12573" width="1" style="65" customWidth="1"/>
    <col min="12574" max="12574" width="6.7109375" style="65" customWidth="1"/>
    <col min="12575" max="12575" width="1" style="65" customWidth="1"/>
    <col min="12576" max="12577" width="6.7109375" style="65" customWidth="1"/>
    <col min="12578" max="12800" width="11.42578125" style="65"/>
    <col min="12801" max="12803" width="0" style="65" hidden="1" customWidth="1"/>
    <col min="12804" max="12804" width="6.140625" style="65" customWidth="1"/>
    <col min="12805" max="12805" width="1.5703125" style="65" customWidth="1"/>
    <col min="12806" max="12806" width="59.140625" style="65" bestFit="1" customWidth="1"/>
    <col min="12807" max="12808" width="5.42578125" style="65" customWidth="1"/>
    <col min="12809" max="12809" width="6.140625" style="65" customWidth="1"/>
    <col min="12810" max="12810" width="1.7109375" style="65" customWidth="1"/>
    <col min="12811" max="12813" width="6.7109375" style="65" customWidth="1"/>
    <col min="12814" max="12815" width="11.42578125" style="65"/>
    <col min="12816" max="12816" width="9.28515625" style="65" customWidth="1"/>
    <col min="12817" max="12817" width="5" style="65" customWidth="1"/>
    <col min="12818" max="12818" width="2.28515625" style="65" customWidth="1"/>
    <col min="12819" max="12819" width="26" style="65" customWidth="1"/>
    <col min="12820" max="12820" width="8" style="65" customWidth="1"/>
    <col min="12821" max="12821" width="1" style="65" customWidth="1"/>
    <col min="12822" max="12822" width="6.7109375" style="65" customWidth="1"/>
    <col min="12823" max="12823" width="1" style="65" customWidth="1"/>
    <col min="12824" max="12824" width="6.7109375" style="65" customWidth="1"/>
    <col min="12825" max="12825" width="1" style="65" customWidth="1"/>
    <col min="12826" max="12826" width="6.7109375" style="65" customWidth="1"/>
    <col min="12827" max="12827" width="1" style="65" customWidth="1"/>
    <col min="12828" max="12828" width="6.7109375" style="65" customWidth="1"/>
    <col min="12829" max="12829" width="1" style="65" customWidth="1"/>
    <col min="12830" max="12830" width="6.7109375" style="65" customWidth="1"/>
    <col min="12831" max="12831" width="1" style="65" customWidth="1"/>
    <col min="12832" max="12833" width="6.7109375" style="65" customWidth="1"/>
    <col min="12834" max="13056" width="11.42578125" style="65"/>
    <col min="13057" max="13059" width="0" style="65" hidden="1" customWidth="1"/>
    <col min="13060" max="13060" width="6.140625" style="65" customWidth="1"/>
    <col min="13061" max="13061" width="1.5703125" style="65" customWidth="1"/>
    <col min="13062" max="13062" width="59.140625" style="65" bestFit="1" customWidth="1"/>
    <col min="13063" max="13064" width="5.42578125" style="65" customWidth="1"/>
    <col min="13065" max="13065" width="6.140625" style="65" customWidth="1"/>
    <col min="13066" max="13066" width="1.7109375" style="65" customWidth="1"/>
    <col min="13067" max="13069" width="6.7109375" style="65" customWidth="1"/>
    <col min="13070" max="13071" width="11.42578125" style="65"/>
    <col min="13072" max="13072" width="9.28515625" style="65" customWidth="1"/>
    <col min="13073" max="13073" width="5" style="65" customWidth="1"/>
    <col min="13074" max="13074" width="2.28515625" style="65" customWidth="1"/>
    <col min="13075" max="13075" width="26" style="65" customWidth="1"/>
    <col min="13076" max="13076" width="8" style="65" customWidth="1"/>
    <col min="13077" max="13077" width="1" style="65" customWidth="1"/>
    <col min="13078" max="13078" width="6.7109375" style="65" customWidth="1"/>
    <col min="13079" max="13079" width="1" style="65" customWidth="1"/>
    <col min="13080" max="13080" width="6.7109375" style="65" customWidth="1"/>
    <col min="13081" max="13081" width="1" style="65" customWidth="1"/>
    <col min="13082" max="13082" width="6.7109375" style="65" customWidth="1"/>
    <col min="13083" max="13083" width="1" style="65" customWidth="1"/>
    <col min="13084" max="13084" width="6.7109375" style="65" customWidth="1"/>
    <col min="13085" max="13085" width="1" style="65" customWidth="1"/>
    <col min="13086" max="13086" width="6.7109375" style="65" customWidth="1"/>
    <col min="13087" max="13087" width="1" style="65" customWidth="1"/>
    <col min="13088" max="13089" width="6.7109375" style="65" customWidth="1"/>
    <col min="13090" max="13312" width="11.42578125" style="65"/>
    <col min="13313" max="13315" width="0" style="65" hidden="1" customWidth="1"/>
    <col min="13316" max="13316" width="6.140625" style="65" customWidth="1"/>
    <col min="13317" max="13317" width="1.5703125" style="65" customWidth="1"/>
    <col min="13318" max="13318" width="59.140625" style="65" bestFit="1" customWidth="1"/>
    <col min="13319" max="13320" width="5.42578125" style="65" customWidth="1"/>
    <col min="13321" max="13321" width="6.140625" style="65" customWidth="1"/>
    <col min="13322" max="13322" width="1.7109375" style="65" customWidth="1"/>
    <col min="13323" max="13325" width="6.7109375" style="65" customWidth="1"/>
    <col min="13326" max="13327" width="11.42578125" style="65"/>
    <col min="13328" max="13328" width="9.28515625" style="65" customWidth="1"/>
    <col min="13329" max="13329" width="5" style="65" customWidth="1"/>
    <col min="13330" max="13330" width="2.28515625" style="65" customWidth="1"/>
    <col min="13331" max="13331" width="26" style="65" customWidth="1"/>
    <col min="13332" max="13332" width="8" style="65" customWidth="1"/>
    <col min="13333" max="13333" width="1" style="65" customWidth="1"/>
    <col min="13334" max="13334" width="6.7109375" style="65" customWidth="1"/>
    <col min="13335" max="13335" width="1" style="65" customWidth="1"/>
    <col min="13336" max="13336" width="6.7109375" style="65" customWidth="1"/>
    <col min="13337" max="13337" width="1" style="65" customWidth="1"/>
    <col min="13338" max="13338" width="6.7109375" style="65" customWidth="1"/>
    <col min="13339" max="13339" width="1" style="65" customWidth="1"/>
    <col min="13340" max="13340" width="6.7109375" style="65" customWidth="1"/>
    <col min="13341" max="13341" width="1" style="65" customWidth="1"/>
    <col min="13342" max="13342" width="6.7109375" style="65" customWidth="1"/>
    <col min="13343" max="13343" width="1" style="65" customWidth="1"/>
    <col min="13344" max="13345" width="6.7109375" style="65" customWidth="1"/>
    <col min="13346" max="13568" width="11.42578125" style="65"/>
    <col min="13569" max="13571" width="0" style="65" hidden="1" customWidth="1"/>
    <col min="13572" max="13572" width="6.140625" style="65" customWidth="1"/>
    <col min="13573" max="13573" width="1.5703125" style="65" customWidth="1"/>
    <col min="13574" max="13574" width="59.140625" style="65" bestFit="1" customWidth="1"/>
    <col min="13575" max="13576" width="5.42578125" style="65" customWidth="1"/>
    <col min="13577" max="13577" width="6.140625" style="65" customWidth="1"/>
    <col min="13578" max="13578" width="1.7109375" style="65" customWidth="1"/>
    <col min="13579" max="13581" width="6.7109375" style="65" customWidth="1"/>
    <col min="13582" max="13583" width="11.42578125" style="65"/>
    <col min="13584" max="13584" width="9.28515625" style="65" customWidth="1"/>
    <col min="13585" max="13585" width="5" style="65" customWidth="1"/>
    <col min="13586" max="13586" width="2.28515625" style="65" customWidth="1"/>
    <col min="13587" max="13587" width="26" style="65" customWidth="1"/>
    <col min="13588" max="13588" width="8" style="65" customWidth="1"/>
    <col min="13589" max="13589" width="1" style="65" customWidth="1"/>
    <col min="13590" max="13590" width="6.7109375" style="65" customWidth="1"/>
    <col min="13591" max="13591" width="1" style="65" customWidth="1"/>
    <col min="13592" max="13592" width="6.7109375" style="65" customWidth="1"/>
    <col min="13593" max="13593" width="1" style="65" customWidth="1"/>
    <col min="13594" max="13594" width="6.7109375" style="65" customWidth="1"/>
    <col min="13595" max="13595" width="1" style="65" customWidth="1"/>
    <col min="13596" max="13596" width="6.7109375" style="65" customWidth="1"/>
    <col min="13597" max="13597" width="1" style="65" customWidth="1"/>
    <col min="13598" max="13598" width="6.7109375" style="65" customWidth="1"/>
    <col min="13599" max="13599" width="1" style="65" customWidth="1"/>
    <col min="13600" max="13601" width="6.7109375" style="65" customWidth="1"/>
    <col min="13602" max="13824" width="11.42578125" style="65"/>
    <col min="13825" max="13827" width="0" style="65" hidden="1" customWidth="1"/>
    <col min="13828" max="13828" width="6.140625" style="65" customWidth="1"/>
    <col min="13829" max="13829" width="1.5703125" style="65" customWidth="1"/>
    <col min="13830" max="13830" width="59.140625" style="65" bestFit="1" customWidth="1"/>
    <col min="13831" max="13832" width="5.42578125" style="65" customWidth="1"/>
    <col min="13833" max="13833" width="6.140625" style="65" customWidth="1"/>
    <col min="13834" max="13834" width="1.7109375" style="65" customWidth="1"/>
    <col min="13835" max="13837" width="6.7109375" style="65" customWidth="1"/>
    <col min="13838" max="13839" width="11.42578125" style="65"/>
    <col min="13840" max="13840" width="9.28515625" style="65" customWidth="1"/>
    <col min="13841" max="13841" width="5" style="65" customWidth="1"/>
    <col min="13842" max="13842" width="2.28515625" style="65" customWidth="1"/>
    <col min="13843" max="13843" width="26" style="65" customWidth="1"/>
    <col min="13844" max="13844" width="8" style="65" customWidth="1"/>
    <col min="13845" max="13845" width="1" style="65" customWidth="1"/>
    <col min="13846" max="13846" width="6.7109375" style="65" customWidth="1"/>
    <col min="13847" max="13847" width="1" style="65" customWidth="1"/>
    <col min="13848" max="13848" width="6.7109375" style="65" customWidth="1"/>
    <col min="13849" max="13849" width="1" style="65" customWidth="1"/>
    <col min="13850" max="13850" width="6.7109375" style="65" customWidth="1"/>
    <col min="13851" max="13851" width="1" style="65" customWidth="1"/>
    <col min="13852" max="13852" width="6.7109375" style="65" customWidth="1"/>
    <col min="13853" max="13853" width="1" style="65" customWidth="1"/>
    <col min="13854" max="13854" width="6.7109375" style="65" customWidth="1"/>
    <col min="13855" max="13855" width="1" style="65" customWidth="1"/>
    <col min="13856" max="13857" width="6.7109375" style="65" customWidth="1"/>
    <col min="13858" max="14080" width="11.42578125" style="65"/>
    <col min="14081" max="14083" width="0" style="65" hidden="1" customWidth="1"/>
    <col min="14084" max="14084" width="6.140625" style="65" customWidth="1"/>
    <col min="14085" max="14085" width="1.5703125" style="65" customWidth="1"/>
    <col min="14086" max="14086" width="59.140625" style="65" bestFit="1" customWidth="1"/>
    <col min="14087" max="14088" width="5.42578125" style="65" customWidth="1"/>
    <col min="14089" max="14089" width="6.140625" style="65" customWidth="1"/>
    <col min="14090" max="14090" width="1.7109375" style="65" customWidth="1"/>
    <col min="14091" max="14093" width="6.7109375" style="65" customWidth="1"/>
    <col min="14094" max="14095" width="11.42578125" style="65"/>
    <col min="14096" max="14096" width="9.28515625" style="65" customWidth="1"/>
    <col min="14097" max="14097" width="5" style="65" customWidth="1"/>
    <col min="14098" max="14098" width="2.28515625" style="65" customWidth="1"/>
    <col min="14099" max="14099" width="26" style="65" customWidth="1"/>
    <col min="14100" max="14100" width="8" style="65" customWidth="1"/>
    <col min="14101" max="14101" width="1" style="65" customWidth="1"/>
    <col min="14102" max="14102" width="6.7109375" style="65" customWidth="1"/>
    <col min="14103" max="14103" width="1" style="65" customWidth="1"/>
    <col min="14104" max="14104" width="6.7109375" style="65" customWidth="1"/>
    <col min="14105" max="14105" width="1" style="65" customWidth="1"/>
    <col min="14106" max="14106" width="6.7109375" style="65" customWidth="1"/>
    <col min="14107" max="14107" width="1" style="65" customWidth="1"/>
    <col min="14108" max="14108" width="6.7109375" style="65" customWidth="1"/>
    <col min="14109" max="14109" width="1" style="65" customWidth="1"/>
    <col min="14110" max="14110" width="6.7109375" style="65" customWidth="1"/>
    <col min="14111" max="14111" width="1" style="65" customWidth="1"/>
    <col min="14112" max="14113" width="6.7109375" style="65" customWidth="1"/>
    <col min="14114" max="14336" width="11.42578125" style="65"/>
    <col min="14337" max="14339" width="0" style="65" hidden="1" customWidth="1"/>
    <col min="14340" max="14340" width="6.140625" style="65" customWidth="1"/>
    <col min="14341" max="14341" width="1.5703125" style="65" customWidth="1"/>
    <col min="14342" max="14342" width="59.140625" style="65" bestFit="1" customWidth="1"/>
    <col min="14343" max="14344" width="5.42578125" style="65" customWidth="1"/>
    <col min="14345" max="14345" width="6.140625" style="65" customWidth="1"/>
    <col min="14346" max="14346" width="1.7109375" style="65" customWidth="1"/>
    <col min="14347" max="14349" width="6.7109375" style="65" customWidth="1"/>
    <col min="14350" max="14351" width="11.42578125" style="65"/>
    <col min="14352" max="14352" width="9.28515625" style="65" customWidth="1"/>
    <col min="14353" max="14353" width="5" style="65" customWidth="1"/>
    <col min="14354" max="14354" width="2.28515625" style="65" customWidth="1"/>
    <col min="14355" max="14355" width="26" style="65" customWidth="1"/>
    <col min="14356" max="14356" width="8" style="65" customWidth="1"/>
    <col min="14357" max="14357" width="1" style="65" customWidth="1"/>
    <col min="14358" max="14358" width="6.7109375" style="65" customWidth="1"/>
    <col min="14359" max="14359" width="1" style="65" customWidth="1"/>
    <col min="14360" max="14360" width="6.7109375" style="65" customWidth="1"/>
    <col min="14361" max="14361" width="1" style="65" customWidth="1"/>
    <col min="14362" max="14362" width="6.7109375" style="65" customWidth="1"/>
    <col min="14363" max="14363" width="1" style="65" customWidth="1"/>
    <col min="14364" max="14364" width="6.7109375" style="65" customWidth="1"/>
    <col min="14365" max="14365" width="1" style="65" customWidth="1"/>
    <col min="14366" max="14366" width="6.7109375" style="65" customWidth="1"/>
    <col min="14367" max="14367" width="1" style="65" customWidth="1"/>
    <col min="14368" max="14369" width="6.7109375" style="65" customWidth="1"/>
    <col min="14370" max="14592" width="11.42578125" style="65"/>
    <col min="14593" max="14595" width="0" style="65" hidden="1" customWidth="1"/>
    <col min="14596" max="14596" width="6.140625" style="65" customWidth="1"/>
    <col min="14597" max="14597" width="1.5703125" style="65" customWidth="1"/>
    <col min="14598" max="14598" width="59.140625" style="65" bestFit="1" customWidth="1"/>
    <col min="14599" max="14600" width="5.42578125" style="65" customWidth="1"/>
    <col min="14601" max="14601" width="6.140625" style="65" customWidth="1"/>
    <col min="14602" max="14602" width="1.7109375" style="65" customWidth="1"/>
    <col min="14603" max="14605" width="6.7109375" style="65" customWidth="1"/>
    <col min="14606" max="14607" width="11.42578125" style="65"/>
    <col min="14608" max="14608" width="9.28515625" style="65" customWidth="1"/>
    <col min="14609" max="14609" width="5" style="65" customWidth="1"/>
    <col min="14610" max="14610" width="2.28515625" style="65" customWidth="1"/>
    <col min="14611" max="14611" width="26" style="65" customWidth="1"/>
    <col min="14612" max="14612" width="8" style="65" customWidth="1"/>
    <col min="14613" max="14613" width="1" style="65" customWidth="1"/>
    <col min="14614" max="14614" width="6.7109375" style="65" customWidth="1"/>
    <col min="14615" max="14615" width="1" style="65" customWidth="1"/>
    <col min="14616" max="14616" width="6.7109375" style="65" customWidth="1"/>
    <col min="14617" max="14617" width="1" style="65" customWidth="1"/>
    <col min="14618" max="14618" width="6.7109375" style="65" customWidth="1"/>
    <col min="14619" max="14619" width="1" style="65" customWidth="1"/>
    <col min="14620" max="14620" width="6.7109375" style="65" customWidth="1"/>
    <col min="14621" max="14621" width="1" style="65" customWidth="1"/>
    <col min="14622" max="14622" width="6.7109375" style="65" customWidth="1"/>
    <col min="14623" max="14623" width="1" style="65" customWidth="1"/>
    <col min="14624" max="14625" width="6.7109375" style="65" customWidth="1"/>
    <col min="14626" max="14848" width="11.42578125" style="65"/>
    <col min="14849" max="14851" width="0" style="65" hidden="1" customWidth="1"/>
    <col min="14852" max="14852" width="6.140625" style="65" customWidth="1"/>
    <col min="14853" max="14853" width="1.5703125" style="65" customWidth="1"/>
    <col min="14854" max="14854" width="59.140625" style="65" bestFit="1" customWidth="1"/>
    <col min="14855" max="14856" width="5.42578125" style="65" customWidth="1"/>
    <col min="14857" max="14857" width="6.140625" style="65" customWidth="1"/>
    <col min="14858" max="14858" width="1.7109375" style="65" customWidth="1"/>
    <col min="14859" max="14861" width="6.7109375" style="65" customWidth="1"/>
    <col min="14862" max="14863" width="11.42578125" style="65"/>
    <col min="14864" max="14864" width="9.28515625" style="65" customWidth="1"/>
    <col min="14865" max="14865" width="5" style="65" customWidth="1"/>
    <col min="14866" max="14866" width="2.28515625" style="65" customWidth="1"/>
    <col min="14867" max="14867" width="26" style="65" customWidth="1"/>
    <col min="14868" max="14868" width="8" style="65" customWidth="1"/>
    <col min="14869" max="14869" width="1" style="65" customWidth="1"/>
    <col min="14870" max="14870" width="6.7109375" style="65" customWidth="1"/>
    <col min="14871" max="14871" width="1" style="65" customWidth="1"/>
    <col min="14872" max="14872" width="6.7109375" style="65" customWidth="1"/>
    <col min="14873" max="14873" width="1" style="65" customWidth="1"/>
    <col min="14874" max="14874" width="6.7109375" style="65" customWidth="1"/>
    <col min="14875" max="14875" width="1" style="65" customWidth="1"/>
    <col min="14876" max="14876" width="6.7109375" style="65" customWidth="1"/>
    <col min="14877" max="14877" width="1" style="65" customWidth="1"/>
    <col min="14878" max="14878" width="6.7109375" style="65" customWidth="1"/>
    <col min="14879" max="14879" width="1" style="65" customWidth="1"/>
    <col min="14880" max="14881" width="6.7109375" style="65" customWidth="1"/>
    <col min="14882" max="15104" width="11.42578125" style="65"/>
    <col min="15105" max="15107" width="0" style="65" hidden="1" customWidth="1"/>
    <col min="15108" max="15108" width="6.140625" style="65" customWidth="1"/>
    <col min="15109" max="15109" width="1.5703125" style="65" customWidth="1"/>
    <col min="15110" max="15110" width="59.140625" style="65" bestFit="1" customWidth="1"/>
    <col min="15111" max="15112" width="5.42578125" style="65" customWidth="1"/>
    <col min="15113" max="15113" width="6.140625" style="65" customWidth="1"/>
    <col min="15114" max="15114" width="1.7109375" style="65" customWidth="1"/>
    <col min="15115" max="15117" width="6.7109375" style="65" customWidth="1"/>
    <col min="15118" max="15119" width="11.42578125" style="65"/>
    <col min="15120" max="15120" width="9.28515625" style="65" customWidth="1"/>
    <col min="15121" max="15121" width="5" style="65" customWidth="1"/>
    <col min="15122" max="15122" width="2.28515625" style="65" customWidth="1"/>
    <col min="15123" max="15123" width="26" style="65" customWidth="1"/>
    <col min="15124" max="15124" width="8" style="65" customWidth="1"/>
    <col min="15125" max="15125" width="1" style="65" customWidth="1"/>
    <col min="15126" max="15126" width="6.7109375" style="65" customWidth="1"/>
    <col min="15127" max="15127" width="1" style="65" customWidth="1"/>
    <col min="15128" max="15128" width="6.7109375" style="65" customWidth="1"/>
    <col min="15129" max="15129" width="1" style="65" customWidth="1"/>
    <col min="15130" max="15130" width="6.7109375" style="65" customWidth="1"/>
    <col min="15131" max="15131" width="1" style="65" customWidth="1"/>
    <col min="15132" max="15132" width="6.7109375" style="65" customWidth="1"/>
    <col min="15133" max="15133" width="1" style="65" customWidth="1"/>
    <col min="15134" max="15134" width="6.7109375" style="65" customWidth="1"/>
    <col min="15135" max="15135" width="1" style="65" customWidth="1"/>
    <col min="15136" max="15137" width="6.7109375" style="65" customWidth="1"/>
    <col min="15138" max="15360" width="11.42578125" style="65"/>
    <col min="15361" max="15363" width="0" style="65" hidden="1" customWidth="1"/>
    <col min="15364" max="15364" width="6.140625" style="65" customWidth="1"/>
    <col min="15365" max="15365" width="1.5703125" style="65" customWidth="1"/>
    <col min="15366" max="15366" width="59.140625" style="65" bestFit="1" customWidth="1"/>
    <col min="15367" max="15368" width="5.42578125" style="65" customWidth="1"/>
    <col min="15369" max="15369" width="6.140625" style="65" customWidth="1"/>
    <col min="15370" max="15370" width="1.7109375" style="65" customWidth="1"/>
    <col min="15371" max="15373" width="6.7109375" style="65" customWidth="1"/>
    <col min="15374" max="15375" width="11.42578125" style="65"/>
    <col min="15376" max="15376" width="9.28515625" style="65" customWidth="1"/>
    <col min="15377" max="15377" width="5" style="65" customWidth="1"/>
    <col min="15378" max="15378" width="2.28515625" style="65" customWidth="1"/>
    <col min="15379" max="15379" width="26" style="65" customWidth="1"/>
    <col min="15380" max="15380" width="8" style="65" customWidth="1"/>
    <col min="15381" max="15381" width="1" style="65" customWidth="1"/>
    <col min="15382" max="15382" width="6.7109375" style="65" customWidth="1"/>
    <col min="15383" max="15383" width="1" style="65" customWidth="1"/>
    <col min="15384" max="15384" width="6.7109375" style="65" customWidth="1"/>
    <col min="15385" max="15385" width="1" style="65" customWidth="1"/>
    <col min="15386" max="15386" width="6.7109375" style="65" customWidth="1"/>
    <col min="15387" max="15387" width="1" style="65" customWidth="1"/>
    <col min="15388" max="15388" width="6.7109375" style="65" customWidth="1"/>
    <col min="15389" max="15389" width="1" style="65" customWidth="1"/>
    <col min="15390" max="15390" width="6.7109375" style="65" customWidth="1"/>
    <col min="15391" max="15391" width="1" style="65" customWidth="1"/>
    <col min="15392" max="15393" width="6.7109375" style="65" customWidth="1"/>
    <col min="15394" max="15616" width="11.42578125" style="65"/>
    <col min="15617" max="15619" width="0" style="65" hidden="1" customWidth="1"/>
    <col min="15620" max="15620" width="6.140625" style="65" customWidth="1"/>
    <col min="15621" max="15621" width="1.5703125" style="65" customWidth="1"/>
    <col min="15622" max="15622" width="59.140625" style="65" bestFit="1" customWidth="1"/>
    <col min="15623" max="15624" width="5.42578125" style="65" customWidth="1"/>
    <col min="15625" max="15625" width="6.140625" style="65" customWidth="1"/>
    <col min="15626" max="15626" width="1.7109375" style="65" customWidth="1"/>
    <col min="15627" max="15629" width="6.7109375" style="65" customWidth="1"/>
    <col min="15630" max="15631" width="11.42578125" style="65"/>
    <col min="15632" max="15632" width="9.28515625" style="65" customWidth="1"/>
    <col min="15633" max="15633" width="5" style="65" customWidth="1"/>
    <col min="15634" max="15634" width="2.28515625" style="65" customWidth="1"/>
    <col min="15635" max="15635" width="26" style="65" customWidth="1"/>
    <col min="15636" max="15636" width="8" style="65" customWidth="1"/>
    <col min="15637" max="15637" width="1" style="65" customWidth="1"/>
    <col min="15638" max="15638" width="6.7109375" style="65" customWidth="1"/>
    <col min="15639" max="15639" width="1" style="65" customWidth="1"/>
    <col min="15640" max="15640" width="6.7109375" style="65" customWidth="1"/>
    <col min="15641" max="15641" width="1" style="65" customWidth="1"/>
    <col min="15642" max="15642" width="6.7109375" style="65" customWidth="1"/>
    <col min="15643" max="15643" width="1" style="65" customWidth="1"/>
    <col min="15644" max="15644" width="6.7109375" style="65" customWidth="1"/>
    <col min="15645" max="15645" width="1" style="65" customWidth="1"/>
    <col min="15646" max="15646" width="6.7109375" style="65" customWidth="1"/>
    <col min="15647" max="15647" width="1" style="65" customWidth="1"/>
    <col min="15648" max="15649" width="6.7109375" style="65" customWidth="1"/>
    <col min="15650" max="15872" width="11.42578125" style="65"/>
    <col min="15873" max="15875" width="0" style="65" hidden="1" customWidth="1"/>
    <col min="15876" max="15876" width="6.140625" style="65" customWidth="1"/>
    <col min="15877" max="15877" width="1.5703125" style="65" customWidth="1"/>
    <col min="15878" max="15878" width="59.140625" style="65" bestFit="1" customWidth="1"/>
    <col min="15879" max="15880" width="5.42578125" style="65" customWidth="1"/>
    <col min="15881" max="15881" width="6.140625" style="65" customWidth="1"/>
    <col min="15882" max="15882" width="1.7109375" style="65" customWidth="1"/>
    <col min="15883" max="15885" width="6.7109375" style="65" customWidth="1"/>
    <col min="15886" max="15887" width="11.42578125" style="65"/>
    <col min="15888" max="15888" width="9.28515625" style="65" customWidth="1"/>
    <col min="15889" max="15889" width="5" style="65" customWidth="1"/>
    <col min="15890" max="15890" width="2.28515625" style="65" customWidth="1"/>
    <col min="15891" max="15891" width="26" style="65" customWidth="1"/>
    <col min="15892" max="15892" width="8" style="65" customWidth="1"/>
    <col min="15893" max="15893" width="1" style="65" customWidth="1"/>
    <col min="15894" max="15894" width="6.7109375" style="65" customWidth="1"/>
    <col min="15895" max="15895" width="1" style="65" customWidth="1"/>
    <col min="15896" max="15896" width="6.7109375" style="65" customWidth="1"/>
    <col min="15897" max="15897" width="1" style="65" customWidth="1"/>
    <col min="15898" max="15898" width="6.7109375" style="65" customWidth="1"/>
    <col min="15899" max="15899" width="1" style="65" customWidth="1"/>
    <col min="15900" max="15900" width="6.7109375" style="65" customWidth="1"/>
    <col min="15901" max="15901" width="1" style="65" customWidth="1"/>
    <col min="15902" max="15902" width="6.7109375" style="65" customWidth="1"/>
    <col min="15903" max="15903" width="1" style="65" customWidth="1"/>
    <col min="15904" max="15905" width="6.7109375" style="65" customWidth="1"/>
    <col min="15906" max="16128" width="11.42578125" style="65"/>
    <col min="16129" max="16131" width="0" style="65" hidden="1" customWidth="1"/>
    <col min="16132" max="16132" width="6.140625" style="65" customWidth="1"/>
    <col min="16133" max="16133" width="1.5703125" style="65" customWidth="1"/>
    <col min="16134" max="16134" width="59.140625" style="65" bestFit="1" customWidth="1"/>
    <col min="16135" max="16136" width="5.42578125" style="65" customWidth="1"/>
    <col min="16137" max="16137" width="6.140625" style="65" customWidth="1"/>
    <col min="16138" max="16138" width="1.7109375" style="65" customWidth="1"/>
    <col min="16139" max="16141" width="6.7109375" style="65" customWidth="1"/>
    <col min="16142" max="16143" width="11.42578125" style="65"/>
    <col min="16144" max="16144" width="9.28515625" style="65" customWidth="1"/>
    <col min="16145" max="16145" width="5" style="65" customWidth="1"/>
    <col min="16146" max="16146" width="2.28515625" style="65" customWidth="1"/>
    <col min="16147" max="16147" width="26" style="65" customWidth="1"/>
    <col min="16148" max="16148" width="8" style="65" customWidth="1"/>
    <col min="16149" max="16149" width="1" style="65" customWidth="1"/>
    <col min="16150" max="16150" width="6.7109375" style="65" customWidth="1"/>
    <col min="16151" max="16151" width="1" style="65" customWidth="1"/>
    <col min="16152" max="16152" width="6.7109375" style="65" customWidth="1"/>
    <col min="16153" max="16153" width="1" style="65" customWidth="1"/>
    <col min="16154" max="16154" width="6.7109375" style="65" customWidth="1"/>
    <col min="16155" max="16155" width="1" style="65" customWidth="1"/>
    <col min="16156" max="16156" width="6.7109375" style="65" customWidth="1"/>
    <col min="16157" max="16157" width="1" style="65" customWidth="1"/>
    <col min="16158" max="16158" width="6.7109375" style="65" customWidth="1"/>
    <col min="16159" max="16159" width="1" style="65" customWidth="1"/>
    <col min="16160" max="16161" width="6.7109375" style="65" customWidth="1"/>
    <col min="16162" max="16384" width="11.42578125" style="65"/>
  </cols>
  <sheetData>
    <row r="1" spans="1:34" ht="3.75" customHeight="1">
      <c r="A1" s="7"/>
      <c r="B1" s="7"/>
      <c r="C1" s="1367"/>
      <c r="D1" s="71"/>
      <c r="E1" s="71"/>
      <c r="F1" s="71"/>
      <c r="G1" s="2159"/>
      <c r="H1" s="2159"/>
      <c r="I1" s="2159"/>
      <c r="J1" s="2181"/>
      <c r="K1" s="2181"/>
      <c r="L1" s="2181"/>
      <c r="M1" s="2181"/>
      <c r="N1" s="199"/>
      <c r="O1" s="199"/>
    </row>
    <row r="2" spans="1:34" ht="12.75" customHeight="1">
      <c r="A2" s="7"/>
      <c r="B2" s="7"/>
      <c r="C2" s="1367"/>
      <c r="D2" s="1893" t="s">
        <v>859</v>
      </c>
      <c r="E2" s="1893"/>
      <c r="F2" s="1893"/>
      <c r="G2" s="1893"/>
      <c r="H2" s="1893"/>
      <c r="I2" s="1893"/>
      <c r="J2" s="1893"/>
      <c r="K2" s="1893"/>
      <c r="L2" s="1893"/>
      <c r="M2" s="1893"/>
      <c r="N2" s="199"/>
      <c r="O2" s="71"/>
      <c r="P2" s="71"/>
      <c r="Q2" s="1813"/>
      <c r="R2" s="1813"/>
      <c r="S2" s="1813"/>
      <c r="T2" s="1813"/>
      <c r="U2" s="1813"/>
      <c r="V2" s="1813"/>
      <c r="W2" s="1813"/>
      <c r="X2" s="1813"/>
      <c r="Y2" s="1813"/>
      <c r="Z2" s="1813"/>
      <c r="AA2" s="1813"/>
      <c r="AB2" s="1813"/>
      <c r="AC2" s="1813"/>
      <c r="AD2" s="1813"/>
      <c r="AE2" s="1813"/>
    </row>
    <row r="3" spans="1:34" s="71" customFormat="1" ht="12.75" customHeight="1">
      <c r="A3" s="7"/>
      <c r="B3" s="2182"/>
      <c r="C3" s="952"/>
      <c r="D3" s="1813" t="s">
        <v>68</v>
      </c>
      <c r="E3" s="1813"/>
      <c r="F3" s="1813"/>
      <c r="G3" s="1813"/>
      <c r="H3" s="1813"/>
      <c r="I3" s="1813"/>
      <c r="J3" s="1813"/>
      <c r="K3" s="1813"/>
      <c r="L3" s="1813"/>
      <c r="M3" s="1813"/>
      <c r="N3" s="240"/>
      <c r="O3" s="204"/>
      <c r="P3" s="204"/>
      <c r="Q3" s="205"/>
      <c r="AG3" s="206"/>
      <c r="AH3" s="206"/>
    </row>
    <row r="4" spans="1:34" s="71" customFormat="1" ht="3" customHeight="1">
      <c r="A4" s="7"/>
      <c r="B4" s="7"/>
      <c r="C4" s="1367"/>
      <c r="E4" s="72"/>
      <c r="F4" s="72"/>
      <c r="G4" s="2159"/>
      <c r="H4" s="2159"/>
      <c r="I4" s="2159"/>
      <c r="J4" s="2183"/>
      <c r="K4" s="2183"/>
      <c r="L4" s="2183"/>
      <c r="M4" s="2184"/>
      <c r="N4" s="240"/>
      <c r="Q4" s="69"/>
    </row>
    <row r="5" spans="1:34" s="71" customFormat="1" ht="12" customHeight="1">
      <c r="A5" s="69"/>
      <c r="B5" s="69"/>
      <c r="C5" s="1367"/>
      <c r="D5" s="1874" t="s">
        <v>3</v>
      </c>
      <c r="E5" s="959"/>
      <c r="F5" s="959"/>
      <c r="G5" s="2185"/>
      <c r="H5" s="2185"/>
      <c r="I5" s="2186"/>
      <c r="J5" s="960"/>
      <c r="K5" s="960"/>
      <c r="L5" s="960"/>
      <c r="M5" s="2187"/>
      <c r="N5" s="963"/>
      <c r="O5" s="963"/>
      <c r="P5" s="2142"/>
      <c r="S5" s="69"/>
    </row>
    <row r="6" spans="1:34" ht="12" customHeight="1">
      <c r="A6" s="69" t="s">
        <v>9</v>
      </c>
      <c r="B6" s="1341" t="s">
        <v>10</v>
      </c>
      <c r="C6" s="1367" t="s">
        <v>11</v>
      </c>
      <c r="D6" s="2145"/>
      <c r="E6" s="347" t="s">
        <v>151</v>
      </c>
      <c r="F6" s="129"/>
      <c r="G6" s="2188" t="s">
        <v>860</v>
      </c>
      <c r="H6" s="2188"/>
      <c r="I6" s="2189" t="s">
        <v>21</v>
      </c>
      <c r="J6" s="2190"/>
      <c r="K6" s="2191" t="s">
        <v>861</v>
      </c>
      <c r="L6" s="2191"/>
      <c r="M6" s="2192" t="s">
        <v>21</v>
      </c>
      <c r="N6" s="2150"/>
      <c r="O6" s="2150"/>
      <c r="P6" s="2150"/>
      <c r="Q6" s="1341"/>
    </row>
    <row r="7" spans="1:34" ht="12" customHeight="1">
      <c r="A7" s="69"/>
      <c r="B7" s="69"/>
      <c r="C7" s="1367"/>
      <c r="D7" s="2151"/>
      <c r="E7" s="627"/>
      <c r="F7" s="2152"/>
      <c r="G7" s="2193" t="s">
        <v>19</v>
      </c>
      <c r="H7" s="2193" t="s">
        <v>20</v>
      </c>
      <c r="I7" s="2189"/>
      <c r="J7" s="2194"/>
      <c r="K7" s="2195" t="s">
        <v>19</v>
      </c>
      <c r="L7" s="2195" t="s">
        <v>20</v>
      </c>
      <c r="M7" s="2196"/>
      <c r="N7" s="963"/>
      <c r="O7" s="963"/>
      <c r="P7" s="2142"/>
      <c r="Q7" s="71"/>
    </row>
    <row r="8" spans="1:34" ht="12" customHeight="1">
      <c r="A8" s="7"/>
      <c r="B8" s="7"/>
      <c r="C8" s="1367"/>
      <c r="D8" s="1819">
        <v>1401</v>
      </c>
      <c r="E8" s="102" t="s">
        <v>22</v>
      </c>
      <c r="F8" s="97"/>
      <c r="G8" s="561">
        <f>G9+G13+G16+G19+G26+G29</f>
        <v>1897</v>
      </c>
      <c r="H8" s="561">
        <f>H9+H13+H16+H19+H26+H29</f>
        <v>584</v>
      </c>
      <c r="I8" s="561">
        <f>I9+I13+I16+I19+I26+I29</f>
        <v>2481</v>
      </c>
      <c r="J8" s="561"/>
      <c r="K8" s="561">
        <v>0</v>
      </c>
      <c r="L8" s="561">
        <v>0</v>
      </c>
      <c r="M8" s="2167">
        <v>0</v>
      </c>
      <c r="N8" s="199"/>
      <c r="O8" s="71"/>
    </row>
    <row r="9" spans="1:34" ht="11.25" customHeight="1">
      <c r="A9" s="7"/>
      <c r="B9" s="208"/>
      <c r="C9" s="1367"/>
      <c r="D9" s="1820"/>
      <c r="E9" s="407" t="s">
        <v>23</v>
      </c>
      <c r="F9" s="178"/>
      <c r="G9" s="566">
        <f>G10+G11+G12</f>
        <v>503</v>
      </c>
      <c r="H9" s="566">
        <f>H10+H11+H12</f>
        <v>200</v>
      </c>
      <c r="I9" s="566">
        <f>H9+G9</f>
        <v>703</v>
      </c>
      <c r="J9" s="566"/>
      <c r="K9" s="566">
        <v>0</v>
      </c>
      <c r="L9" s="566">
        <v>0</v>
      </c>
      <c r="M9" s="865">
        <v>0</v>
      </c>
      <c r="N9" s="199"/>
      <c r="O9" s="199"/>
    </row>
    <row r="10" spans="1:34" ht="11.25" customHeight="1">
      <c r="A10" s="7">
        <v>1</v>
      </c>
      <c r="B10" s="7">
        <v>1</v>
      </c>
      <c r="C10" s="1367">
        <v>11</v>
      </c>
      <c r="D10" s="1890"/>
      <c r="E10" s="411"/>
      <c r="F10" s="126" t="s">
        <v>886</v>
      </c>
      <c r="G10" s="583">
        <v>220</v>
      </c>
      <c r="H10" s="583">
        <v>82</v>
      </c>
      <c r="I10" s="583">
        <f t="shared" ref="I10:I16" si="0">G10+H10</f>
        <v>302</v>
      </c>
      <c r="J10" s="583"/>
      <c r="K10" s="583">
        <v>0</v>
      </c>
      <c r="L10" s="583">
        <v>0</v>
      </c>
      <c r="M10" s="584">
        <f t="shared" ref="M10:M30" si="1">K10+L10</f>
        <v>0</v>
      </c>
      <c r="N10" s="199"/>
      <c r="O10" s="199"/>
    </row>
    <row r="11" spans="1:34" ht="11.25" customHeight="1">
      <c r="A11" s="7">
        <v>1</v>
      </c>
      <c r="B11" s="7">
        <v>1</v>
      </c>
      <c r="C11" s="1367">
        <v>11</v>
      </c>
      <c r="D11" s="1890"/>
      <c r="E11" s="411"/>
      <c r="F11" s="7" t="s">
        <v>887</v>
      </c>
      <c r="G11" s="583">
        <v>283</v>
      </c>
      <c r="H11" s="583">
        <v>118</v>
      </c>
      <c r="I11" s="583">
        <f t="shared" si="0"/>
        <v>401</v>
      </c>
      <c r="J11" s="583"/>
      <c r="K11" s="583">
        <v>0</v>
      </c>
      <c r="L11" s="583">
        <v>0</v>
      </c>
      <c r="M11" s="584">
        <f t="shared" si="1"/>
        <v>0</v>
      </c>
      <c r="N11" s="199"/>
      <c r="O11" s="199"/>
    </row>
    <row r="12" spans="1:34" ht="11.25" customHeight="1">
      <c r="A12" s="7">
        <v>1</v>
      </c>
      <c r="B12" s="7">
        <v>1</v>
      </c>
      <c r="C12" s="1367">
        <v>7</v>
      </c>
      <c r="D12" s="1820"/>
      <c r="E12" s="411"/>
      <c r="F12" s="126" t="s">
        <v>863</v>
      </c>
      <c r="G12" s="583">
        <v>0</v>
      </c>
      <c r="H12" s="583">
        <v>0</v>
      </c>
      <c r="I12" s="583">
        <f t="shared" si="0"/>
        <v>0</v>
      </c>
      <c r="J12" s="583"/>
      <c r="K12" s="583">
        <v>0</v>
      </c>
      <c r="L12" s="583">
        <v>0</v>
      </c>
      <c r="M12" s="584">
        <f t="shared" si="1"/>
        <v>0</v>
      </c>
      <c r="N12" s="199"/>
      <c r="O12" s="199"/>
    </row>
    <row r="13" spans="1:34" ht="11.25" customHeight="1">
      <c r="A13" s="7"/>
      <c r="B13" s="7"/>
      <c r="C13" s="1367"/>
      <c r="D13" s="1820"/>
      <c r="E13" s="414" t="s">
        <v>24</v>
      </c>
      <c r="F13" s="118"/>
      <c r="G13" s="600">
        <f>G14+G15</f>
        <v>541</v>
      </c>
      <c r="H13" s="600">
        <f>H14+H15</f>
        <v>120</v>
      </c>
      <c r="I13" s="600">
        <f t="shared" si="0"/>
        <v>661</v>
      </c>
      <c r="J13" s="600"/>
      <c r="K13" s="600">
        <f>K14+K15</f>
        <v>0</v>
      </c>
      <c r="L13" s="600">
        <f>L14+L15</f>
        <v>0</v>
      </c>
      <c r="M13" s="630">
        <f t="shared" si="1"/>
        <v>0</v>
      </c>
      <c r="N13" s="199"/>
      <c r="O13" s="199"/>
    </row>
    <row r="14" spans="1:34" ht="11.25" customHeight="1">
      <c r="A14" s="7">
        <v>1</v>
      </c>
      <c r="B14" s="7">
        <v>1</v>
      </c>
      <c r="C14" s="1367">
        <v>5</v>
      </c>
      <c r="D14" s="1820"/>
      <c r="E14" s="411"/>
      <c r="F14" s="7" t="s">
        <v>161</v>
      </c>
      <c r="G14" s="583">
        <v>436</v>
      </c>
      <c r="H14" s="583">
        <v>95</v>
      </c>
      <c r="I14" s="583">
        <f t="shared" si="0"/>
        <v>531</v>
      </c>
      <c r="J14" s="583"/>
      <c r="K14" s="583">
        <v>0</v>
      </c>
      <c r="L14" s="583">
        <v>0</v>
      </c>
      <c r="M14" s="584">
        <f t="shared" si="1"/>
        <v>0</v>
      </c>
      <c r="N14" s="199"/>
      <c r="O14" s="199"/>
    </row>
    <row r="15" spans="1:34" ht="11.25" customHeight="1">
      <c r="A15" s="7">
        <v>1</v>
      </c>
      <c r="B15" s="208">
        <v>1</v>
      </c>
      <c r="C15" s="1367">
        <v>5</v>
      </c>
      <c r="D15" s="1820"/>
      <c r="E15" s="411"/>
      <c r="F15" s="69" t="s">
        <v>162</v>
      </c>
      <c r="G15" s="583">
        <v>105</v>
      </c>
      <c r="H15" s="583">
        <v>25</v>
      </c>
      <c r="I15" s="583">
        <f t="shared" si="0"/>
        <v>130</v>
      </c>
      <c r="J15" s="583"/>
      <c r="K15" s="583">
        <v>0</v>
      </c>
      <c r="L15" s="583">
        <v>0</v>
      </c>
      <c r="M15" s="584">
        <f t="shared" si="1"/>
        <v>0</v>
      </c>
      <c r="N15" s="199"/>
      <c r="O15" s="199"/>
    </row>
    <row r="16" spans="1:34" ht="11.25" customHeight="1">
      <c r="A16" s="7"/>
      <c r="B16" s="7"/>
      <c r="C16" s="1367"/>
      <c r="D16" s="1820"/>
      <c r="E16" s="414" t="s">
        <v>25</v>
      </c>
      <c r="F16" s="118"/>
      <c r="G16" s="600">
        <f>G17+G18</f>
        <v>400</v>
      </c>
      <c r="H16" s="600">
        <f>H17+H18</f>
        <v>79</v>
      </c>
      <c r="I16" s="600">
        <f t="shared" si="0"/>
        <v>479</v>
      </c>
      <c r="J16" s="600"/>
      <c r="K16" s="600">
        <f>K17+K18</f>
        <v>0</v>
      </c>
      <c r="L16" s="600">
        <f>L17+L18</f>
        <v>0</v>
      </c>
      <c r="M16" s="630">
        <f t="shared" si="1"/>
        <v>0</v>
      </c>
      <c r="N16" s="199"/>
      <c r="O16" s="199"/>
    </row>
    <row r="17" spans="1:15" ht="11.25" customHeight="1">
      <c r="A17" s="7">
        <v>1</v>
      </c>
      <c r="B17" s="208">
        <v>1</v>
      </c>
      <c r="C17" s="1367">
        <v>12</v>
      </c>
      <c r="D17" s="1820"/>
      <c r="E17" s="414"/>
      <c r="F17" s="69" t="s">
        <v>853</v>
      </c>
      <c r="G17" s="583">
        <v>0</v>
      </c>
      <c r="H17" s="583">
        <v>0</v>
      </c>
      <c r="I17" s="583">
        <f>H17+G17</f>
        <v>0</v>
      </c>
      <c r="J17" s="583"/>
      <c r="K17" s="583">
        <v>0</v>
      </c>
      <c r="L17" s="583">
        <v>0</v>
      </c>
      <c r="M17" s="584">
        <f t="shared" si="1"/>
        <v>0</v>
      </c>
      <c r="N17" s="199"/>
      <c r="O17" s="199"/>
    </row>
    <row r="18" spans="1:15" ht="11.25" customHeight="1">
      <c r="A18" s="7">
        <v>1</v>
      </c>
      <c r="B18" s="7">
        <v>1</v>
      </c>
      <c r="C18" s="1367">
        <v>12</v>
      </c>
      <c r="D18" s="1820"/>
      <c r="E18" s="416"/>
      <c r="F18" s="69" t="s">
        <v>164</v>
      </c>
      <c r="G18" s="583">
        <v>400</v>
      </c>
      <c r="H18" s="583">
        <v>79</v>
      </c>
      <c r="I18" s="583">
        <f>H18+G18</f>
        <v>479</v>
      </c>
      <c r="J18" s="583"/>
      <c r="K18" s="583">
        <v>0</v>
      </c>
      <c r="L18" s="583">
        <v>0</v>
      </c>
      <c r="M18" s="584">
        <f t="shared" si="1"/>
        <v>0</v>
      </c>
      <c r="N18" s="199"/>
      <c r="O18" s="199"/>
    </row>
    <row r="19" spans="1:15" ht="11.25" customHeight="1">
      <c r="A19" s="7"/>
      <c r="B19" s="208"/>
      <c r="C19" s="1367"/>
      <c r="D19" s="1820"/>
      <c r="E19" s="417" t="s">
        <v>26</v>
      </c>
      <c r="F19" s="118"/>
      <c r="G19" s="600">
        <f>SUM(G20:G25)</f>
        <v>235</v>
      </c>
      <c r="H19" s="600">
        <f>SUM(H20:H25)</f>
        <v>76</v>
      </c>
      <c r="I19" s="600">
        <f>G19+H19</f>
        <v>311</v>
      </c>
      <c r="J19" s="600"/>
      <c r="K19" s="600">
        <f>SUM(K20:K25)</f>
        <v>0</v>
      </c>
      <c r="L19" s="600">
        <f>SUM(L20:L25)</f>
        <v>0</v>
      </c>
      <c r="M19" s="630">
        <f t="shared" si="1"/>
        <v>0</v>
      </c>
      <c r="N19" s="199"/>
      <c r="O19" s="199"/>
    </row>
    <row r="20" spans="1:15" ht="11.25" customHeight="1">
      <c r="A20" s="7">
        <v>1</v>
      </c>
      <c r="B20" s="7">
        <v>1</v>
      </c>
      <c r="C20" s="1367">
        <v>2</v>
      </c>
      <c r="D20" s="1820"/>
      <c r="E20" s="416"/>
      <c r="F20" s="69" t="s">
        <v>165</v>
      </c>
      <c r="G20" s="583">
        <v>58</v>
      </c>
      <c r="H20" s="583">
        <v>18</v>
      </c>
      <c r="I20" s="583">
        <f t="shared" ref="I20:I25" si="2">G20+H20</f>
        <v>76</v>
      </c>
      <c r="J20" s="583"/>
      <c r="K20" s="583">
        <v>0</v>
      </c>
      <c r="L20" s="583">
        <v>0</v>
      </c>
      <c r="M20" s="584">
        <f t="shared" si="1"/>
        <v>0</v>
      </c>
      <c r="N20" s="199"/>
      <c r="O20" s="199"/>
    </row>
    <row r="21" spans="1:15" ht="11.25" customHeight="1">
      <c r="A21" s="7">
        <v>1</v>
      </c>
      <c r="B21" s="7">
        <v>1</v>
      </c>
      <c r="C21" s="1367">
        <v>2</v>
      </c>
      <c r="D21" s="1820"/>
      <c r="E21" s="411"/>
      <c r="F21" s="69" t="s">
        <v>166</v>
      </c>
      <c r="G21" s="583">
        <v>13</v>
      </c>
      <c r="H21" s="583">
        <v>7</v>
      </c>
      <c r="I21" s="583">
        <f t="shared" si="2"/>
        <v>20</v>
      </c>
      <c r="J21" s="583"/>
      <c r="K21" s="583">
        <v>0</v>
      </c>
      <c r="L21" s="583">
        <v>0</v>
      </c>
      <c r="M21" s="584">
        <f t="shared" si="1"/>
        <v>0</v>
      </c>
      <c r="N21" s="199"/>
      <c r="O21" s="199"/>
    </row>
    <row r="22" spans="1:15" ht="11.25" customHeight="1">
      <c r="A22" s="7">
        <v>1</v>
      </c>
      <c r="B22" s="7">
        <v>1</v>
      </c>
      <c r="C22" s="1367">
        <v>2</v>
      </c>
      <c r="D22" s="1820"/>
      <c r="E22" s="416"/>
      <c r="F22" s="69" t="s">
        <v>167</v>
      </c>
      <c r="G22" s="583">
        <v>13</v>
      </c>
      <c r="H22" s="583">
        <v>9</v>
      </c>
      <c r="I22" s="583">
        <f t="shared" si="2"/>
        <v>22</v>
      </c>
      <c r="J22" s="583"/>
      <c r="K22" s="583">
        <v>0</v>
      </c>
      <c r="L22" s="583">
        <v>0</v>
      </c>
      <c r="M22" s="584">
        <f t="shared" si="1"/>
        <v>0</v>
      </c>
      <c r="N22" s="199"/>
      <c r="O22" s="199"/>
    </row>
    <row r="23" spans="1:15" ht="11.25" customHeight="1">
      <c r="A23" s="7">
        <v>1</v>
      </c>
      <c r="B23" s="7">
        <v>1</v>
      </c>
      <c r="C23" s="1367">
        <v>2</v>
      </c>
      <c r="D23" s="1820"/>
      <c r="E23" s="411"/>
      <c r="F23" s="69" t="s">
        <v>168</v>
      </c>
      <c r="G23" s="583">
        <v>36</v>
      </c>
      <c r="H23" s="583">
        <v>16</v>
      </c>
      <c r="I23" s="583">
        <f t="shared" si="2"/>
        <v>52</v>
      </c>
      <c r="J23" s="583"/>
      <c r="K23" s="583">
        <v>0</v>
      </c>
      <c r="L23" s="583">
        <v>0</v>
      </c>
      <c r="M23" s="584">
        <f t="shared" si="1"/>
        <v>0</v>
      </c>
      <c r="N23" s="199"/>
      <c r="O23" s="199"/>
    </row>
    <row r="24" spans="1:15" ht="11.25" customHeight="1">
      <c r="A24" s="7">
        <v>1</v>
      </c>
      <c r="B24" s="7">
        <v>1</v>
      </c>
      <c r="C24" s="1367">
        <v>2</v>
      </c>
      <c r="D24" s="1820"/>
      <c r="E24" s="411"/>
      <c r="F24" s="69" t="s">
        <v>169</v>
      </c>
      <c r="G24" s="583">
        <v>115</v>
      </c>
      <c r="H24" s="583">
        <v>26</v>
      </c>
      <c r="I24" s="583">
        <f t="shared" si="2"/>
        <v>141</v>
      </c>
      <c r="J24" s="583"/>
      <c r="K24" s="583">
        <v>0</v>
      </c>
      <c r="L24" s="583">
        <v>0</v>
      </c>
      <c r="M24" s="584">
        <f t="shared" si="1"/>
        <v>0</v>
      </c>
      <c r="N24" s="199"/>
      <c r="O24" s="199"/>
    </row>
    <row r="25" spans="1:15" ht="11.25" customHeight="1">
      <c r="A25" s="7">
        <v>1</v>
      </c>
      <c r="B25" s="7">
        <v>1</v>
      </c>
      <c r="C25" s="1367">
        <v>2</v>
      </c>
      <c r="D25" s="1820"/>
      <c r="E25" s="411"/>
      <c r="F25" s="126" t="s">
        <v>413</v>
      </c>
      <c r="G25" s="583">
        <v>0</v>
      </c>
      <c r="H25" s="583">
        <v>0</v>
      </c>
      <c r="I25" s="583">
        <f t="shared" si="2"/>
        <v>0</v>
      </c>
      <c r="J25" s="583"/>
      <c r="K25" s="583">
        <v>0</v>
      </c>
      <c r="L25" s="583">
        <v>0</v>
      </c>
      <c r="M25" s="584">
        <f t="shared" si="1"/>
        <v>0</v>
      </c>
      <c r="N25" s="199"/>
      <c r="O25" s="199"/>
    </row>
    <row r="26" spans="1:15" ht="11.25" customHeight="1">
      <c r="A26" s="7"/>
      <c r="B26" s="7"/>
      <c r="C26" s="1367"/>
      <c r="D26" s="1820"/>
      <c r="E26" s="417" t="s">
        <v>27</v>
      </c>
      <c r="F26" s="118"/>
      <c r="G26" s="600">
        <f>G27+G28</f>
        <v>104</v>
      </c>
      <c r="H26" s="600">
        <f>H27+H28</f>
        <v>42</v>
      </c>
      <c r="I26" s="600">
        <f>G26+H26</f>
        <v>146</v>
      </c>
      <c r="J26" s="600"/>
      <c r="K26" s="600">
        <f>K27+K28</f>
        <v>0</v>
      </c>
      <c r="L26" s="600">
        <f>L27+L28</f>
        <v>0</v>
      </c>
      <c r="M26" s="630">
        <f t="shared" si="1"/>
        <v>0</v>
      </c>
      <c r="N26" s="199"/>
      <c r="O26" s="199"/>
    </row>
    <row r="27" spans="1:15" ht="11.25" customHeight="1">
      <c r="A27" s="7">
        <v>1</v>
      </c>
      <c r="B27" s="290">
        <v>1</v>
      </c>
      <c r="C27" s="1367">
        <v>4</v>
      </c>
      <c r="D27" s="1820"/>
      <c r="E27" s="411"/>
      <c r="F27" s="69" t="s">
        <v>165</v>
      </c>
      <c r="G27" s="583">
        <v>37</v>
      </c>
      <c r="H27" s="583">
        <v>26</v>
      </c>
      <c r="I27" s="583">
        <f>G27+H27</f>
        <v>63</v>
      </c>
      <c r="J27" s="583"/>
      <c r="K27" s="583">
        <v>0</v>
      </c>
      <c r="L27" s="583">
        <v>0</v>
      </c>
      <c r="M27" s="584">
        <f t="shared" si="1"/>
        <v>0</v>
      </c>
      <c r="N27" s="199"/>
      <c r="O27" s="199"/>
    </row>
    <row r="28" spans="1:15" ht="11.25" customHeight="1">
      <c r="A28" s="7">
        <v>1</v>
      </c>
      <c r="B28" s="290">
        <v>1</v>
      </c>
      <c r="C28" s="1367">
        <v>4</v>
      </c>
      <c r="D28" s="1820"/>
      <c r="E28" s="411"/>
      <c r="F28" s="126" t="s">
        <v>159</v>
      </c>
      <c r="G28" s="583">
        <v>67</v>
      </c>
      <c r="H28" s="583">
        <v>16</v>
      </c>
      <c r="I28" s="583">
        <f>G28+H28</f>
        <v>83</v>
      </c>
      <c r="J28" s="583"/>
      <c r="K28" s="583">
        <v>0</v>
      </c>
      <c r="L28" s="583">
        <v>0</v>
      </c>
      <c r="M28" s="584">
        <f t="shared" si="1"/>
        <v>0</v>
      </c>
      <c r="N28" s="199"/>
      <c r="O28" s="199"/>
    </row>
    <row r="29" spans="1:15" ht="11.25" customHeight="1">
      <c r="A29" s="7"/>
      <c r="B29" s="290"/>
      <c r="C29" s="1367"/>
      <c r="D29" s="1820"/>
      <c r="E29" s="419" t="s">
        <v>69</v>
      </c>
      <c r="F29" s="118"/>
      <c r="G29" s="600">
        <f>G30</f>
        <v>114</v>
      </c>
      <c r="H29" s="600">
        <f>H30</f>
        <v>67</v>
      </c>
      <c r="I29" s="600">
        <f>H29+G29</f>
        <v>181</v>
      </c>
      <c r="J29" s="600"/>
      <c r="K29" s="600">
        <f>K30</f>
        <v>0</v>
      </c>
      <c r="L29" s="600">
        <f>L30</f>
        <v>0</v>
      </c>
      <c r="M29" s="630">
        <f t="shared" si="1"/>
        <v>0</v>
      </c>
      <c r="N29" s="199"/>
      <c r="O29" s="199"/>
    </row>
    <row r="30" spans="1:15" ht="11.25" customHeight="1">
      <c r="A30" s="7">
        <v>1</v>
      </c>
      <c r="B30" s="7">
        <v>1</v>
      </c>
      <c r="C30" s="1367">
        <v>1</v>
      </c>
      <c r="D30" s="1820"/>
      <c r="E30" s="416"/>
      <c r="F30" s="69" t="s">
        <v>172</v>
      </c>
      <c r="G30" s="583">
        <v>114</v>
      </c>
      <c r="H30" s="583">
        <v>67</v>
      </c>
      <c r="I30" s="583">
        <f>H30+G30</f>
        <v>181</v>
      </c>
      <c r="J30" s="583"/>
      <c r="K30" s="583">
        <v>0</v>
      </c>
      <c r="L30" s="583">
        <v>0</v>
      </c>
      <c r="M30" s="584">
        <f t="shared" si="1"/>
        <v>0</v>
      </c>
      <c r="N30" s="199"/>
      <c r="O30" s="199"/>
    </row>
    <row r="31" spans="1:15" ht="12" customHeight="1">
      <c r="A31" s="7"/>
      <c r="B31" s="7"/>
      <c r="C31" s="1367"/>
      <c r="D31" s="1819">
        <v>1402</v>
      </c>
      <c r="E31" s="113" t="s">
        <v>29</v>
      </c>
      <c r="F31" s="114"/>
      <c r="G31" s="575">
        <f>G32+G37+G40+G45+G48+G52+G55+G59</f>
        <v>3571</v>
      </c>
      <c r="H31" s="575">
        <f>H32+H37+H40+H45+H48+H52+H55+H59</f>
        <v>3927</v>
      </c>
      <c r="I31" s="575">
        <f t="shared" ref="I31:I69" si="3">G31+H31</f>
        <v>7498</v>
      </c>
      <c r="J31" s="575"/>
      <c r="K31" s="575">
        <v>0</v>
      </c>
      <c r="L31" s="575">
        <v>0</v>
      </c>
      <c r="M31" s="576">
        <v>0</v>
      </c>
      <c r="N31" s="199"/>
      <c r="O31" s="199"/>
    </row>
    <row r="32" spans="1:15" ht="11.25" customHeight="1">
      <c r="A32" s="7"/>
      <c r="B32" s="7"/>
      <c r="C32" s="1367"/>
      <c r="D32" s="1820"/>
      <c r="E32" s="414" t="s">
        <v>30</v>
      </c>
      <c r="F32" s="69"/>
      <c r="G32" s="600">
        <f>SUM(G33:G36)</f>
        <v>1712</v>
      </c>
      <c r="H32" s="600">
        <f>SUM(H33:H36)</f>
        <v>1797</v>
      </c>
      <c r="I32" s="600">
        <f t="shared" si="3"/>
        <v>3509</v>
      </c>
      <c r="J32" s="600"/>
      <c r="K32" s="600">
        <v>0</v>
      </c>
      <c r="L32" s="600">
        <v>0</v>
      </c>
      <c r="M32" s="630">
        <v>0</v>
      </c>
      <c r="N32" s="199"/>
      <c r="O32" s="199"/>
    </row>
    <row r="33" spans="1:15" ht="11.25" customHeight="1">
      <c r="A33" s="7">
        <v>2</v>
      </c>
      <c r="B33" s="7">
        <v>4</v>
      </c>
      <c r="C33" s="1367">
        <v>11</v>
      </c>
      <c r="D33" s="1820"/>
      <c r="E33" s="411"/>
      <c r="F33" s="69" t="s">
        <v>173</v>
      </c>
      <c r="G33" s="583">
        <v>580</v>
      </c>
      <c r="H33" s="583">
        <v>584</v>
      </c>
      <c r="I33" s="583">
        <f t="shared" si="3"/>
        <v>1164</v>
      </c>
      <c r="J33" s="583"/>
      <c r="K33" s="583">
        <v>0</v>
      </c>
      <c r="L33" s="583">
        <v>0</v>
      </c>
      <c r="M33" s="584">
        <v>0</v>
      </c>
      <c r="N33" s="199"/>
      <c r="O33" s="199"/>
    </row>
    <row r="34" spans="1:15" ht="11.25" customHeight="1">
      <c r="A34" s="7">
        <v>2</v>
      </c>
      <c r="B34" s="7">
        <v>4</v>
      </c>
      <c r="C34" s="1367">
        <v>11</v>
      </c>
      <c r="D34" s="1820"/>
      <c r="E34" s="411"/>
      <c r="F34" s="69" t="s">
        <v>174</v>
      </c>
      <c r="G34" s="583">
        <v>469</v>
      </c>
      <c r="H34" s="583">
        <v>518</v>
      </c>
      <c r="I34" s="583">
        <f t="shared" si="3"/>
        <v>987</v>
      </c>
      <c r="J34" s="583"/>
      <c r="K34" s="583">
        <v>0</v>
      </c>
      <c r="L34" s="583">
        <v>0</v>
      </c>
      <c r="M34" s="584">
        <v>0</v>
      </c>
      <c r="N34" s="199"/>
      <c r="O34" s="199"/>
    </row>
    <row r="35" spans="1:15" ht="11.25" customHeight="1">
      <c r="A35" s="7">
        <v>2</v>
      </c>
      <c r="B35" s="7">
        <v>4</v>
      </c>
      <c r="C35" s="1367">
        <v>11</v>
      </c>
      <c r="D35" s="1820"/>
      <c r="E35" s="411"/>
      <c r="F35" s="69" t="s">
        <v>175</v>
      </c>
      <c r="G35" s="583">
        <v>264</v>
      </c>
      <c r="H35" s="583">
        <v>584</v>
      </c>
      <c r="I35" s="583">
        <f t="shared" si="3"/>
        <v>848</v>
      </c>
      <c r="J35" s="583"/>
      <c r="K35" s="583">
        <v>0</v>
      </c>
      <c r="L35" s="583">
        <v>0</v>
      </c>
      <c r="M35" s="584">
        <v>0</v>
      </c>
      <c r="N35" s="199"/>
      <c r="O35" s="199"/>
    </row>
    <row r="36" spans="1:15" ht="11.25" customHeight="1">
      <c r="A36" s="7">
        <v>2</v>
      </c>
      <c r="B36" s="7">
        <v>6</v>
      </c>
      <c r="C36" s="1367">
        <v>11</v>
      </c>
      <c r="D36" s="1820"/>
      <c r="E36" s="416"/>
      <c r="F36" s="69" t="s">
        <v>176</v>
      </c>
      <c r="G36" s="583">
        <v>399</v>
      </c>
      <c r="H36" s="583">
        <v>111</v>
      </c>
      <c r="I36" s="583">
        <f t="shared" si="3"/>
        <v>510</v>
      </c>
      <c r="J36" s="583"/>
      <c r="K36" s="583">
        <v>0</v>
      </c>
      <c r="L36" s="583">
        <v>0</v>
      </c>
      <c r="M36" s="584">
        <v>0</v>
      </c>
      <c r="N36" s="199"/>
      <c r="O36" s="199"/>
    </row>
    <row r="37" spans="1:15" ht="11.25" customHeight="1">
      <c r="A37" s="7"/>
      <c r="B37" s="290"/>
      <c r="C37" s="1367"/>
      <c r="D37" s="1820"/>
      <c r="E37" s="414" t="s">
        <v>31</v>
      </c>
      <c r="F37" s="118"/>
      <c r="G37" s="600">
        <f>G38+G39</f>
        <v>486</v>
      </c>
      <c r="H37" s="600">
        <f>H38+H39</f>
        <v>444</v>
      </c>
      <c r="I37" s="600">
        <f t="shared" si="3"/>
        <v>930</v>
      </c>
      <c r="J37" s="600"/>
      <c r="K37" s="600">
        <v>0</v>
      </c>
      <c r="L37" s="600">
        <v>0</v>
      </c>
      <c r="M37" s="630">
        <v>0</v>
      </c>
      <c r="N37" s="199"/>
      <c r="O37" s="199"/>
    </row>
    <row r="38" spans="1:15" ht="11.25" customHeight="1">
      <c r="A38" s="290">
        <v>2</v>
      </c>
      <c r="B38" s="290">
        <v>4</v>
      </c>
      <c r="C38" s="1367">
        <v>10</v>
      </c>
      <c r="D38" s="1820"/>
      <c r="E38" s="411"/>
      <c r="F38" s="69" t="s">
        <v>174</v>
      </c>
      <c r="G38" s="583">
        <v>288</v>
      </c>
      <c r="H38" s="583">
        <v>378</v>
      </c>
      <c r="I38" s="583">
        <f t="shared" si="3"/>
        <v>666</v>
      </c>
      <c r="J38" s="583"/>
      <c r="K38" s="583">
        <v>0</v>
      </c>
      <c r="L38" s="583">
        <v>0</v>
      </c>
      <c r="M38" s="584">
        <v>0</v>
      </c>
      <c r="N38" s="199"/>
      <c r="O38" s="199"/>
    </row>
    <row r="39" spans="1:15" ht="11.25" customHeight="1">
      <c r="A39" s="7">
        <v>2</v>
      </c>
      <c r="B39" s="290">
        <v>6</v>
      </c>
      <c r="C39" s="1367">
        <v>10</v>
      </c>
      <c r="D39" s="1820"/>
      <c r="E39" s="411"/>
      <c r="F39" s="69" t="s">
        <v>176</v>
      </c>
      <c r="G39" s="583">
        <v>198</v>
      </c>
      <c r="H39" s="583">
        <v>66</v>
      </c>
      <c r="I39" s="583">
        <f t="shared" si="3"/>
        <v>264</v>
      </c>
      <c r="J39" s="583"/>
      <c r="K39" s="583">
        <v>0</v>
      </c>
      <c r="L39" s="583">
        <v>0</v>
      </c>
      <c r="M39" s="584">
        <v>0</v>
      </c>
      <c r="N39" s="199"/>
      <c r="O39" s="199"/>
    </row>
    <row r="40" spans="1:15" ht="11.25" customHeight="1">
      <c r="A40" s="290"/>
      <c r="B40" s="290"/>
      <c r="C40" s="1367"/>
      <c r="D40" s="1820"/>
      <c r="E40" s="414" t="s">
        <v>32</v>
      </c>
      <c r="F40" s="118"/>
      <c r="G40" s="600">
        <f>G41+G42+G43+G44</f>
        <v>492</v>
      </c>
      <c r="H40" s="600">
        <f>H41+H42+H43+H44</f>
        <v>676</v>
      </c>
      <c r="I40" s="600">
        <f t="shared" si="3"/>
        <v>1168</v>
      </c>
      <c r="J40" s="600"/>
      <c r="K40" s="600">
        <v>0</v>
      </c>
      <c r="L40" s="600">
        <v>0</v>
      </c>
      <c r="M40" s="630">
        <v>0</v>
      </c>
      <c r="N40" s="199"/>
      <c r="O40" s="199"/>
    </row>
    <row r="41" spans="1:15" ht="11.25" customHeight="1">
      <c r="A41" s="290">
        <v>2</v>
      </c>
      <c r="B41" s="290">
        <v>4</v>
      </c>
      <c r="C41" s="1367">
        <v>10</v>
      </c>
      <c r="D41" s="1820"/>
      <c r="E41" s="411"/>
      <c r="F41" s="126" t="s">
        <v>173</v>
      </c>
      <c r="G41" s="583">
        <v>244</v>
      </c>
      <c r="H41" s="583">
        <v>275</v>
      </c>
      <c r="I41" s="583">
        <f t="shared" si="3"/>
        <v>519</v>
      </c>
      <c r="J41" s="2197"/>
      <c r="K41" s="583">
        <v>0</v>
      </c>
      <c r="L41" s="583">
        <v>0</v>
      </c>
      <c r="M41" s="584">
        <v>0</v>
      </c>
      <c r="N41" s="199"/>
      <c r="O41" s="199"/>
    </row>
    <row r="42" spans="1:15" ht="11.25" customHeight="1">
      <c r="A42" s="290">
        <v>2</v>
      </c>
      <c r="B42" s="290">
        <v>4</v>
      </c>
      <c r="C42" s="1367">
        <v>10</v>
      </c>
      <c r="D42" s="1820"/>
      <c r="E42" s="411"/>
      <c r="F42" s="126" t="s">
        <v>177</v>
      </c>
      <c r="G42" s="583">
        <v>59</v>
      </c>
      <c r="H42" s="583">
        <v>48</v>
      </c>
      <c r="I42" s="583">
        <f t="shared" si="3"/>
        <v>107</v>
      </c>
      <c r="J42" s="2197"/>
      <c r="K42" s="583">
        <v>0</v>
      </c>
      <c r="L42" s="583">
        <v>0</v>
      </c>
      <c r="M42" s="584">
        <v>0</v>
      </c>
      <c r="N42" s="199"/>
      <c r="O42" s="199"/>
    </row>
    <row r="43" spans="1:15" ht="11.25" customHeight="1">
      <c r="A43" s="290">
        <v>2</v>
      </c>
      <c r="B43" s="290">
        <v>4</v>
      </c>
      <c r="C43" s="1367">
        <v>10</v>
      </c>
      <c r="D43" s="1820"/>
      <c r="E43" s="411"/>
      <c r="F43" s="126" t="s">
        <v>178</v>
      </c>
      <c r="G43" s="583">
        <v>69</v>
      </c>
      <c r="H43" s="583">
        <v>105</v>
      </c>
      <c r="I43" s="583">
        <f t="shared" si="3"/>
        <v>174</v>
      </c>
      <c r="J43" s="2197"/>
      <c r="K43" s="583">
        <v>0</v>
      </c>
      <c r="L43" s="583">
        <v>0</v>
      </c>
      <c r="M43" s="584">
        <v>0</v>
      </c>
      <c r="N43" s="199"/>
      <c r="O43" s="199"/>
    </row>
    <row r="44" spans="1:15" ht="11.25" customHeight="1">
      <c r="A44" s="290">
        <v>2</v>
      </c>
      <c r="B44" s="290">
        <v>4</v>
      </c>
      <c r="C44" s="1367">
        <v>10</v>
      </c>
      <c r="D44" s="1820"/>
      <c r="E44" s="411"/>
      <c r="F44" s="126" t="s">
        <v>179</v>
      </c>
      <c r="G44" s="583">
        <v>120</v>
      </c>
      <c r="H44" s="583">
        <v>248</v>
      </c>
      <c r="I44" s="583">
        <f t="shared" si="3"/>
        <v>368</v>
      </c>
      <c r="J44" s="2197"/>
      <c r="K44" s="583">
        <v>0</v>
      </c>
      <c r="L44" s="583">
        <v>0</v>
      </c>
      <c r="M44" s="584">
        <v>0</v>
      </c>
      <c r="N44" s="199"/>
      <c r="O44" s="199"/>
    </row>
    <row r="45" spans="1:15" ht="11.25" customHeight="1">
      <c r="A45" s="290"/>
      <c r="B45" s="290"/>
      <c r="C45" s="1367"/>
      <c r="D45" s="1820"/>
      <c r="E45" s="414" t="s">
        <v>33</v>
      </c>
      <c r="F45" s="69"/>
      <c r="G45" s="600">
        <f>G46+G47</f>
        <v>364</v>
      </c>
      <c r="H45" s="600">
        <f>H46+H47</f>
        <v>459</v>
      </c>
      <c r="I45" s="600">
        <f t="shared" si="3"/>
        <v>823</v>
      </c>
      <c r="J45" s="600"/>
      <c r="K45" s="600">
        <v>0</v>
      </c>
      <c r="L45" s="600">
        <v>0</v>
      </c>
      <c r="M45" s="630">
        <v>0</v>
      </c>
      <c r="N45" s="199"/>
      <c r="O45" s="199"/>
    </row>
    <row r="46" spans="1:15" ht="11.25" customHeight="1">
      <c r="A46" s="7">
        <v>2</v>
      </c>
      <c r="B46" s="7">
        <v>4</v>
      </c>
      <c r="C46" s="1367">
        <v>3</v>
      </c>
      <c r="D46" s="1820"/>
      <c r="E46" s="416"/>
      <c r="F46" s="69" t="s">
        <v>173</v>
      </c>
      <c r="G46" s="583">
        <v>161</v>
      </c>
      <c r="H46" s="583">
        <v>231</v>
      </c>
      <c r="I46" s="583">
        <f t="shared" si="3"/>
        <v>392</v>
      </c>
      <c r="J46" s="583"/>
      <c r="K46" s="583">
        <v>0</v>
      </c>
      <c r="L46" s="583">
        <v>0</v>
      </c>
      <c r="M46" s="584">
        <v>0</v>
      </c>
      <c r="N46" s="199"/>
      <c r="O46" s="199"/>
    </row>
    <row r="47" spans="1:15" ht="11.25" customHeight="1">
      <c r="A47" s="7">
        <v>2</v>
      </c>
      <c r="B47" s="7">
        <v>4</v>
      </c>
      <c r="C47" s="1367">
        <v>3</v>
      </c>
      <c r="D47" s="1820"/>
      <c r="E47" s="416"/>
      <c r="F47" s="69" t="s">
        <v>174</v>
      </c>
      <c r="G47" s="583">
        <v>203</v>
      </c>
      <c r="H47" s="583">
        <v>228</v>
      </c>
      <c r="I47" s="583">
        <f t="shared" si="3"/>
        <v>431</v>
      </c>
      <c r="J47" s="583"/>
      <c r="K47" s="583">
        <v>0</v>
      </c>
      <c r="L47" s="583">
        <v>0</v>
      </c>
      <c r="M47" s="584">
        <v>0</v>
      </c>
      <c r="N47" s="199"/>
      <c r="O47" s="199"/>
    </row>
    <row r="48" spans="1:15" ht="11.25" customHeight="1">
      <c r="A48" s="7"/>
      <c r="B48" s="290"/>
      <c r="C48" s="1367"/>
      <c r="D48" s="1820"/>
      <c r="E48" s="414" t="s">
        <v>34</v>
      </c>
      <c r="F48" s="69"/>
      <c r="G48" s="600">
        <f>G49+G50+G51</f>
        <v>140</v>
      </c>
      <c r="H48" s="600">
        <f>H49+H50+H51</f>
        <v>168</v>
      </c>
      <c r="I48" s="600">
        <f t="shared" si="3"/>
        <v>308</v>
      </c>
      <c r="J48" s="600"/>
      <c r="K48" s="600">
        <v>0</v>
      </c>
      <c r="L48" s="600">
        <v>0</v>
      </c>
      <c r="M48" s="630">
        <v>0</v>
      </c>
      <c r="N48" s="199"/>
      <c r="O48" s="199"/>
    </row>
    <row r="49" spans="1:15" ht="11.25" customHeight="1">
      <c r="A49" s="7">
        <v>2</v>
      </c>
      <c r="B49" s="7">
        <v>4</v>
      </c>
      <c r="C49" s="1367">
        <v>7</v>
      </c>
      <c r="D49" s="1820"/>
      <c r="E49" s="411"/>
      <c r="F49" s="69" t="s">
        <v>173</v>
      </c>
      <c r="G49" s="583">
        <v>58</v>
      </c>
      <c r="H49" s="583">
        <v>77</v>
      </c>
      <c r="I49" s="583">
        <f t="shared" si="3"/>
        <v>135</v>
      </c>
      <c r="J49" s="583"/>
      <c r="K49" s="583">
        <v>0</v>
      </c>
      <c r="L49" s="583">
        <v>0</v>
      </c>
      <c r="M49" s="584">
        <v>0</v>
      </c>
      <c r="N49" s="199"/>
      <c r="O49" s="199"/>
    </row>
    <row r="50" spans="1:15" ht="11.25" customHeight="1">
      <c r="A50" s="7">
        <v>2</v>
      </c>
      <c r="B50" s="290">
        <v>4</v>
      </c>
      <c r="C50" s="1367">
        <v>7</v>
      </c>
      <c r="D50" s="1820"/>
      <c r="E50" s="411"/>
      <c r="F50" s="69" t="s">
        <v>180</v>
      </c>
      <c r="G50" s="583">
        <v>4</v>
      </c>
      <c r="H50" s="583">
        <v>2</v>
      </c>
      <c r="I50" s="583">
        <f t="shared" si="3"/>
        <v>6</v>
      </c>
      <c r="J50" s="583"/>
      <c r="K50" s="583">
        <v>0</v>
      </c>
      <c r="L50" s="583">
        <v>0</v>
      </c>
      <c r="M50" s="584">
        <v>0</v>
      </c>
      <c r="N50" s="199"/>
      <c r="O50" s="199"/>
    </row>
    <row r="51" spans="1:15" ht="11.25" customHeight="1">
      <c r="A51" s="7">
        <v>2</v>
      </c>
      <c r="B51" s="7">
        <v>4</v>
      </c>
      <c r="C51" s="1367">
        <v>7</v>
      </c>
      <c r="D51" s="1820"/>
      <c r="E51" s="411"/>
      <c r="F51" s="69" t="s">
        <v>174</v>
      </c>
      <c r="G51" s="583">
        <v>78</v>
      </c>
      <c r="H51" s="583">
        <v>89</v>
      </c>
      <c r="I51" s="583">
        <f t="shared" si="3"/>
        <v>167</v>
      </c>
      <c r="J51" s="583"/>
      <c r="K51" s="583">
        <v>0</v>
      </c>
      <c r="L51" s="583">
        <v>0</v>
      </c>
      <c r="M51" s="584">
        <v>0</v>
      </c>
      <c r="N51" s="199"/>
      <c r="O51" s="199"/>
    </row>
    <row r="52" spans="1:15" ht="11.25" customHeight="1">
      <c r="A52" s="7"/>
      <c r="B52" s="7"/>
      <c r="C52" s="1367"/>
      <c r="D52" s="1820"/>
      <c r="E52" s="414" t="s">
        <v>70</v>
      </c>
      <c r="F52" s="69"/>
      <c r="G52" s="600">
        <f>G53+G54</f>
        <v>136</v>
      </c>
      <c r="H52" s="600">
        <f>H53+H54</f>
        <v>146</v>
      </c>
      <c r="I52" s="600">
        <f t="shared" si="3"/>
        <v>282</v>
      </c>
      <c r="J52" s="600"/>
      <c r="K52" s="600">
        <v>0</v>
      </c>
      <c r="L52" s="600">
        <v>0</v>
      </c>
      <c r="M52" s="630">
        <v>0</v>
      </c>
      <c r="N52" s="199"/>
      <c r="O52" s="199"/>
    </row>
    <row r="53" spans="1:15" ht="11.25" customHeight="1">
      <c r="A53" s="7">
        <v>2</v>
      </c>
      <c r="B53" s="7">
        <v>4</v>
      </c>
      <c r="C53" s="1367">
        <v>1</v>
      </c>
      <c r="D53" s="1820"/>
      <c r="E53" s="416"/>
      <c r="F53" s="69" t="s">
        <v>173</v>
      </c>
      <c r="G53" s="583">
        <v>84</v>
      </c>
      <c r="H53" s="583">
        <v>78</v>
      </c>
      <c r="I53" s="583">
        <f t="shared" si="3"/>
        <v>162</v>
      </c>
      <c r="J53" s="583"/>
      <c r="K53" s="583">
        <v>0</v>
      </c>
      <c r="L53" s="583">
        <v>0</v>
      </c>
      <c r="M53" s="584">
        <v>0</v>
      </c>
      <c r="N53" s="199"/>
      <c r="O53" s="199"/>
    </row>
    <row r="54" spans="1:15" ht="11.25" customHeight="1">
      <c r="A54" s="7">
        <v>2</v>
      </c>
      <c r="B54" s="7">
        <v>4</v>
      </c>
      <c r="C54" s="1367">
        <v>1</v>
      </c>
      <c r="D54" s="1820"/>
      <c r="E54" s="416"/>
      <c r="F54" s="69" t="s">
        <v>174</v>
      </c>
      <c r="G54" s="583">
        <v>52</v>
      </c>
      <c r="H54" s="583">
        <v>68</v>
      </c>
      <c r="I54" s="583">
        <f t="shared" si="3"/>
        <v>120</v>
      </c>
      <c r="J54" s="583"/>
      <c r="K54" s="583">
        <v>0</v>
      </c>
      <c r="L54" s="583">
        <v>0</v>
      </c>
      <c r="M54" s="584">
        <v>0</v>
      </c>
      <c r="N54" s="199"/>
      <c r="O54" s="199"/>
    </row>
    <row r="55" spans="1:15" ht="11.25" customHeight="1">
      <c r="A55" s="7"/>
      <c r="B55" s="7"/>
      <c r="C55" s="1367"/>
      <c r="D55" s="1820"/>
      <c r="E55" s="414" t="s">
        <v>36</v>
      </c>
      <c r="F55" s="69"/>
      <c r="G55" s="600">
        <f>G56+G57+G58</f>
        <v>195</v>
      </c>
      <c r="H55" s="600">
        <f>H56+H57+H58</f>
        <v>186</v>
      </c>
      <c r="I55" s="600">
        <f t="shared" si="3"/>
        <v>381</v>
      </c>
      <c r="J55" s="600"/>
      <c r="K55" s="600">
        <v>0</v>
      </c>
      <c r="L55" s="600">
        <v>0</v>
      </c>
      <c r="M55" s="630">
        <v>0</v>
      </c>
      <c r="N55" s="199"/>
      <c r="O55" s="199"/>
    </row>
    <row r="56" spans="1:15" ht="11.25" customHeight="1">
      <c r="A56" s="7">
        <v>2</v>
      </c>
      <c r="B56" s="7">
        <v>4</v>
      </c>
      <c r="C56" s="1367">
        <v>9</v>
      </c>
      <c r="D56" s="1820"/>
      <c r="E56" s="370"/>
      <c r="F56" s="69" t="s">
        <v>173</v>
      </c>
      <c r="G56" s="583">
        <v>86</v>
      </c>
      <c r="H56" s="583">
        <v>97</v>
      </c>
      <c r="I56" s="583">
        <f t="shared" si="3"/>
        <v>183</v>
      </c>
      <c r="J56" s="583"/>
      <c r="K56" s="583">
        <v>0</v>
      </c>
      <c r="L56" s="583">
        <v>0</v>
      </c>
      <c r="M56" s="584">
        <v>0</v>
      </c>
      <c r="N56" s="199"/>
      <c r="O56" s="199"/>
    </row>
    <row r="57" spans="1:15" ht="11.25" customHeight="1">
      <c r="A57" s="7">
        <v>2</v>
      </c>
      <c r="B57" s="7">
        <v>4</v>
      </c>
      <c r="C57" s="1367">
        <v>9</v>
      </c>
      <c r="D57" s="1820"/>
      <c r="E57" s="370"/>
      <c r="F57" s="69" t="s">
        <v>174</v>
      </c>
      <c r="G57" s="583">
        <v>104</v>
      </c>
      <c r="H57" s="583">
        <v>77</v>
      </c>
      <c r="I57" s="583">
        <f t="shared" si="3"/>
        <v>181</v>
      </c>
      <c r="J57" s="583"/>
      <c r="K57" s="583">
        <v>0</v>
      </c>
      <c r="L57" s="583">
        <v>0</v>
      </c>
      <c r="M57" s="584">
        <v>0</v>
      </c>
      <c r="N57" s="199"/>
      <c r="O57" s="199"/>
    </row>
    <row r="58" spans="1:15" ht="11.25" customHeight="1">
      <c r="A58" s="7">
        <v>2</v>
      </c>
      <c r="B58" s="7">
        <v>4</v>
      </c>
      <c r="C58" s="1367">
        <v>9</v>
      </c>
      <c r="D58" s="1820"/>
      <c r="E58" s="370"/>
      <c r="F58" s="69" t="s">
        <v>179</v>
      </c>
      <c r="G58" s="583">
        <v>5</v>
      </c>
      <c r="H58" s="583">
        <v>12</v>
      </c>
      <c r="I58" s="583">
        <f t="shared" si="3"/>
        <v>17</v>
      </c>
      <c r="J58" s="583"/>
      <c r="K58" s="583">
        <v>0</v>
      </c>
      <c r="L58" s="583">
        <v>0</v>
      </c>
      <c r="M58" s="584">
        <v>0</v>
      </c>
      <c r="N58" s="199"/>
      <c r="O58" s="199"/>
    </row>
    <row r="59" spans="1:15" ht="11.25" customHeight="1">
      <c r="A59" s="7"/>
      <c r="B59" s="290"/>
      <c r="C59" s="1367"/>
      <c r="D59" s="1820"/>
      <c r="E59" s="419" t="s">
        <v>37</v>
      </c>
      <c r="F59" s="118"/>
      <c r="G59" s="600">
        <f>G60</f>
        <v>46</v>
      </c>
      <c r="H59" s="600">
        <f>H60</f>
        <v>51</v>
      </c>
      <c r="I59" s="600">
        <f t="shared" si="3"/>
        <v>97</v>
      </c>
      <c r="J59" s="600"/>
      <c r="K59" s="600">
        <v>0</v>
      </c>
      <c r="L59" s="600">
        <v>0</v>
      </c>
      <c r="M59" s="630">
        <v>0</v>
      </c>
      <c r="N59" s="199"/>
      <c r="O59" s="199"/>
    </row>
    <row r="60" spans="1:15" ht="11.25" customHeight="1">
      <c r="A60" s="7">
        <v>2</v>
      </c>
      <c r="B60" s="290">
        <v>4</v>
      </c>
      <c r="C60" s="1367">
        <v>11</v>
      </c>
      <c r="D60" s="1855"/>
      <c r="E60" s="416"/>
      <c r="F60" s="69" t="s">
        <v>181</v>
      </c>
      <c r="G60" s="583">
        <v>46</v>
      </c>
      <c r="H60" s="583">
        <v>51</v>
      </c>
      <c r="I60" s="583">
        <f t="shared" si="3"/>
        <v>97</v>
      </c>
      <c r="J60" s="583"/>
      <c r="K60" s="583">
        <v>0</v>
      </c>
      <c r="L60" s="583">
        <v>0</v>
      </c>
      <c r="M60" s="584">
        <v>0</v>
      </c>
      <c r="N60" s="199"/>
      <c r="O60" s="199"/>
    </row>
    <row r="61" spans="1:15" ht="12" customHeight="1">
      <c r="A61" s="7"/>
      <c r="B61" s="7"/>
      <c r="C61" s="1367"/>
      <c r="D61" s="1819">
        <v>1403</v>
      </c>
      <c r="E61" s="113" t="s">
        <v>38</v>
      </c>
      <c r="F61" s="114"/>
      <c r="G61" s="575">
        <f>G62+G65+G67</f>
        <v>323</v>
      </c>
      <c r="H61" s="575">
        <f>H62+H65+H67</f>
        <v>488</v>
      </c>
      <c r="I61" s="575">
        <f t="shared" si="3"/>
        <v>811</v>
      </c>
      <c r="J61" s="575"/>
      <c r="K61" s="575">
        <f>K62+K65+K67</f>
        <v>0</v>
      </c>
      <c r="L61" s="575">
        <f>L62+L65+L67</f>
        <v>0</v>
      </c>
      <c r="M61" s="576">
        <f>K61+L61</f>
        <v>0</v>
      </c>
      <c r="N61" s="199"/>
      <c r="O61" s="199"/>
    </row>
    <row r="62" spans="1:15" ht="11.25" customHeight="1">
      <c r="A62" s="7"/>
      <c r="B62" s="290"/>
      <c r="C62" s="1367"/>
      <c r="D62" s="1820"/>
      <c r="E62" s="419" t="s">
        <v>39</v>
      </c>
      <c r="F62" s="69"/>
      <c r="G62" s="600">
        <f>G63+G64</f>
        <v>108</v>
      </c>
      <c r="H62" s="600">
        <f>H63+H64</f>
        <v>177</v>
      </c>
      <c r="I62" s="600">
        <f t="shared" si="3"/>
        <v>285</v>
      </c>
      <c r="J62" s="600"/>
      <c r="K62" s="600">
        <f>K63+K64</f>
        <v>0</v>
      </c>
      <c r="L62" s="600">
        <f>L63+L64</f>
        <v>0</v>
      </c>
      <c r="M62" s="630">
        <f>K62+L62</f>
        <v>0</v>
      </c>
      <c r="N62" s="199"/>
      <c r="O62" s="199"/>
    </row>
    <row r="63" spans="1:15" ht="11.25" customHeight="1">
      <c r="A63" s="7">
        <v>3</v>
      </c>
      <c r="B63" s="290">
        <v>5</v>
      </c>
      <c r="C63" s="1367">
        <v>11</v>
      </c>
      <c r="D63" s="1820"/>
      <c r="E63" s="416"/>
      <c r="F63" s="69" t="s">
        <v>182</v>
      </c>
      <c r="G63" s="583">
        <v>0</v>
      </c>
      <c r="H63" s="583">
        <v>0</v>
      </c>
      <c r="I63" s="583">
        <f t="shared" si="3"/>
        <v>0</v>
      </c>
      <c r="J63" s="583"/>
      <c r="K63" s="583">
        <v>0</v>
      </c>
      <c r="L63" s="583">
        <v>0</v>
      </c>
      <c r="M63" s="584">
        <f t="shared" ref="M63:M69" si="4">K63+L63</f>
        <v>0</v>
      </c>
      <c r="N63" s="199"/>
      <c r="O63" s="199"/>
    </row>
    <row r="64" spans="1:15" ht="11.25" customHeight="1">
      <c r="A64" s="7">
        <v>3</v>
      </c>
      <c r="B64" s="290">
        <v>5</v>
      </c>
      <c r="C64" s="1367">
        <v>11</v>
      </c>
      <c r="D64" s="1820"/>
      <c r="E64" s="416"/>
      <c r="F64" s="69" t="s">
        <v>183</v>
      </c>
      <c r="G64" s="583">
        <v>108</v>
      </c>
      <c r="H64" s="583">
        <v>177</v>
      </c>
      <c r="I64" s="583">
        <f t="shared" si="3"/>
        <v>285</v>
      </c>
      <c r="J64" s="583"/>
      <c r="K64" s="583">
        <v>0</v>
      </c>
      <c r="L64" s="583">
        <v>0</v>
      </c>
      <c r="M64" s="584">
        <f t="shared" si="4"/>
        <v>0</v>
      </c>
      <c r="N64" s="199"/>
      <c r="O64" s="199"/>
    </row>
    <row r="65" spans="1:19" ht="11.25" customHeight="1">
      <c r="A65" s="7"/>
      <c r="B65" s="7"/>
      <c r="C65" s="1367"/>
      <c r="D65" s="1820"/>
      <c r="E65" s="419" t="s">
        <v>40</v>
      </c>
      <c r="F65" s="69"/>
      <c r="G65" s="600">
        <f>G66</f>
        <v>75</v>
      </c>
      <c r="H65" s="600">
        <f>H66</f>
        <v>121</v>
      </c>
      <c r="I65" s="600">
        <f t="shared" si="3"/>
        <v>196</v>
      </c>
      <c r="J65" s="600"/>
      <c r="K65" s="600">
        <f>K66</f>
        <v>0</v>
      </c>
      <c r="L65" s="600">
        <f>L66</f>
        <v>0</v>
      </c>
      <c r="M65" s="630">
        <f t="shared" si="4"/>
        <v>0</v>
      </c>
      <c r="N65" s="199"/>
      <c r="O65" s="199"/>
    </row>
    <row r="66" spans="1:19" ht="11.25" customHeight="1">
      <c r="A66" s="7">
        <v>3</v>
      </c>
      <c r="B66" s="7">
        <v>5</v>
      </c>
      <c r="C66" s="1367">
        <v>8</v>
      </c>
      <c r="D66" s="1820"/>
      <c r="E66" s="416"/>
      <c r="F66" s="69" t="s">
        <v>183</v>
      </c>
      <c r="G66" s="583">
        <v>75</v>
      </c>
      <c r="H66" s="583">
        <v>121</v>
      </c>
      <c r="I66" s="583">
        <f t="shared" si="3"/>
        <v>196</v>
      </c>
      <c r="J66" s="583"/>
      <c r="K66" s="583">
        <v>0</v>
      </c>
      <c r="L66" s="583">
        <v>0</v>
      </c>
      <c r="M66" s="584">
        <f t="shared" si="4"/>
        <v>0</v>
      </c>
      <c r="N66" s="199"/>
      <c r="O66" s="199"/>
    </row>
    <row r="67" spans="1:19" ht="11.25" customHeight="1">
      <c r="A67" s="7"/>
      <c r="B67" s="7"/>
      <c r="C67" s="1367"/>
      <c r="D67" s="1820"/>
      <c r="E67" s="419" t="s">
        <v>41</v>
      </c>
      <c r="F67" s="69"/>
      <c r="G67" s="600">
        <f>SUM(G68:G69)</f>
        <v>140</v>
      </c>
      <c r="H67" s="600">
        <f>SUM(H68:H69)</f>
        <v>190</v>
      </c>
      <c r="I67" s="600">
        <f t="shared" si="3"/>
        <v>330</v>
      </c>
      <c r="J67" s="600"/>
      <c r="K67" s="600">
        <f>K68+K69</f>
        <v>0</v>
      </c>
      <c r="L67" s="600">
        <f>L68+L69</f>
        <v>0</v>
      </c>
      <c r="M67" s="630">
        <f t="shared" si="4"/>
        <v>0</v>
      </c>
      <c r="N67" s="199"/>
      <c r="O67" s="199"/>
    </row>
    <row r="68" spans="1:19" ht="11.25" customHeight="1">
      <c r="A68" s="7">
        <v>3</v>
      </c>
      <c r="B68" s="7">
        <v>5</v>
      </c>
      <c r="C68" s="1367">
        <v>10</v>
      </c>
      <c r="D68" s="1890"/>
      <c r="E68" s="416"/>
      <c r="F68" s="69" t="s">
        <v>183</v>
      </c>
      <c r="G68" s="583">
        <v>121</v>
      </c>
      <c r="H68" s="583">
        <v>159</v>
      </c>
      <c r="I68" s="583">
        <f t="shared" si="3"/>
        <v>280</v>
      </c>
      <c r="J68" s="583"/>
      <c r="K68" s="583">
        <v>0</v>
      </c>
      <c r="L68" s="583">
        <v>0</v>
      </c>
      <c r="M68" s="584">
        <f t="shared" si="4"/>
        <v>0</v>
      </c>
      <c r="N68" s="199"/>
      <c r="O68" s="199"/>
    </row>
    <row r="69" spans="1:19" ht="11.25" customHeight="1">
      <c r="A69" s="7">
        <v>3</v>
      </c>
      <c r="B69" s="7">
        <v>5</v>
      </c>
      <c r="C69" s="1367">
        <v>10</v>
      </c>
      <c r="D69" s="1891"/>
      <c r="E69" s="423"/>
      <c r="F69" s="72" t="s">
        <v>184</v>
      </c>
      <c r="G69" s="625">
        <v>19</v>
      </c>
      <c r="H69" s="625">
        <v>31</v>
      </c>
      <c r="I69" s="625">
        <f t="shared" si="3"/>
        <v>50</v>
      </c>
      <c r="J69" s="625"/>
      <c r="K69" s="625">
        <v>0</v>
      </c>
      <c r="L69" s="625">
        <v>0</v>
      </c>
      <c r="M69" s="589">
        <f t="shared" si="4"/>
        <v>0</v>
      </c>
      <c r="N69" s="199"/>
      <c r="O69" s="199"/>
    </row>
    <row r="70" spans="1:19" ht="12" customHeight="1">
      <c r="A70" s="7"/>
      <c r="B70" s="7"/>
      <c r="C70" s="1367"/>
      <c r="D70" s="279"/>
      <c r="E70" s="161"/>
      <c r="F70" s="69"/>
      <c r="G70" s="2159"/>
      <c r="H70" s="2159"/>
      <c r="I70" s="2159"/>
      <c r="J70" s="2181"/>
      <c r="K70" s="2181"/>
      <c r="L70" s="2181"/>
      <c r="M70" s="2159" t="s">
        <v>185</v>
      </c>
      <c r="N70" s="199"/>
      <c r="O70" s="199"/>
    </row>
    <row r="71" spans="1:19" ht="11.25" customHeight="1">
      <c r="A71" s="7"/>
      <c r="B71" s="7"/>
      <c r="C71" s="1367"/>
      <c r="D71" s="279"/>
      <c r="E71" s="69"/>
      <c r="F71" s="69"/>
      <c r="G71" s="2159"/>
      <c r="H71" s="2159"/>
      <c r="I71" s="2159"/>
      <c r="J71" s="2198"/>
      <c r="K71" s="2198"/>
      <c r="L71" s="2159"/>
      <c r="M71" s="2159" t="s">
        <v>186</v>
      </c>
    </row>
    <row r="72" spans="1:19" s="71" customFormat="1" ht="12" customHeight="1">
      <c r="A72" s="69"/>
      <c r="B72" s="69"/>
      <c r="C72" s="1367"/>
      <c r="D72" s="1874" t="s">
        <v>3</v>
      </c>
      <c r="E72" s="959"/>
      <c r="F72" s="959"/>
      <c r="G72" s="2185"/>
      <c r="H72" s="2185"/>
      <c r="I72" s="2186"/>
      <c r="J72" s="960"/>
      <c r="K72" s="960"/>
      <c r="L72" s="960"/>
      <c r="M72" s="2187"/>
      <c r="N72" s="963"/>
      <c r="O72" s="963"/>
      <c r="P72" s="2142"/>
      <c r="S72" s="69"/>
    </row>
    <row r="73" spans="1:19" ht="12" customHeight="1">
      <c r="A73" s="69" t="s">
        <v>9</v>
      </c>
      <c r="B73" s="1341" t="s">
        <v>10</v>
      </c>
      <c r="C73" s="1367" t="s">
        <v>11</v>
      </c>
      <c r="D73" s="2145"/>
      <c r="E73" s="347" t="s">
        <v>888</v>
      </c>
      <c r="F73" s="129"/>
      <c r="G73" s="2188" t="s">
        <v>860</v>
      </c>
      <c r="H73" s="2188"/>
      <c r="I73" s="2189" t="s">
        <v>21</v>
      </c>
      <c r="J73" s="2190"/>
      <c r="K73" s="2191" t="s">
        <v>861</v>
      </c>
      <c r="L73" s="2191"/>
      <c r="M73" s="2192" t="s">
        <v>21</v>
      </c>
      <c r="N73" s="2150"/>
      <c r="O73" s="2150"/>
      <c r="P73" s="2150"/>
      <c r="Q73" s="1341"/>
    </row>
    <row r="74" spans="1:19" ht="12" customHeight="1">
      <c r="A74" s="69"/>
      <c r="B74" s="69"/>
      <c r="C74" s="1367"/>
      <c r="D74" s="2151"/>
      <c r="E74" s="627"/>
      <c r="F74" s="2152"/>
      <c r="G74" s="2193" t="s">
        <v>19</v>
      </c>
      <c r="H74" s="2193" t="s">
        <v>20</v>
      </c>
      <c r="I74" s="2189"/>
      <c r="J74" s="2194"/>
      <c r="K74" s="2195" t="s">
        <v>19</v>
      </c>
      <c r="L74" s="2195" t="s">
        <v>20</v>
      </c>
      <c r="M74" s="2196"/>
      <c r="N74" s="963"/>
      <c r="O74" s="963"/>
      <c r="P74" s="2142"/>
      <c r="Q74" s="71"/>
    </row>
    <row r="75" spans="1:19" ht="12" customHeight="1">
      <c r="A75" s="7"/>
      <c r="B75" s="7"/>
      <c r="C75" s="1367"/>
      <c r="D75" s="1821">
        <v>1404</v>
      </c>
      <c r="E75" s="113" t="s">
        <v>42</v>
      </c>
      <c r="F75" s="114"/>
      <c r="G75" s="575">
        <f>G76+G78</f>
        <v>1730</v>
      </c>
      <c r="H75" s="575">
        <f>H76+H78</f>
        <v>689</v>
      </c>
      <c r="I75" s="575">
        <f t="shared" ref="I75:I104" si="5">G75+H75</f>
        <v>2419</v>
      </c>
      <c r="J75" s="575"/>
      <c r="K75" s="575">
        <f>K76+K78</f>
        <v>0</v>
      </c>
      <c r="L75" s="575">
        <f>L76+L78</f>
        <v>0</v>
      </c>
      <c r="M75" s="576">
        <f>K75+L75</f>
        <v>0</v>
      </c>
    </row>
    <row r="76" spans="1:19" ht="11.25" customHeight="1">
      <c r="A76" s="7"/>
      <c r="B76" s="7"/>
      <c r="C76" s="1367"/>
      <c r="D76" s="1822"/>
      <c r="E76" s="414" t="s">
        <v>43</v>
      </c>
      <c r="F76" s="69"/>
      <c r="G76" s="600">
        <f>G77</f>
        <v>1162</v>
      </c>
      <c r="H76" s="600">
        <f>H77</f>
        <v>288</v>
      </c>
      <c r="I76" s="600">
        <f t="shared" si="5"/>
        <v>1450</v>
      </c>
      <c r="J76" s="600"/>
      <c r="K76" s="600">
        <v>0</v>
      </c>
      <c r="L76" s="600">
        <v>0</v>
      </c>
      <c r="M76" s="630">
        <v>0</v>
      </c>
    </row>
    <row r="77" spans="1:19" ht="11.25" customHeight="1">
      <c r="A77" s="7">
        <v>4</v>
      </c>
      <c r="B77" s="7">
        <v>6</v>
      </c>
      <c r="C77" s="1367">
        <v>11</v>
      </c>
      <c r="D77" s="1834"/>
      <c r="E77" s="411"/>
      <c r="F77" s="69" t="s">
        <v>187</v>
      </c>
      <c r="G77" s="583">
        <v>1162</v>
      </c>
      <c r="H77" s="583">
        <v>288</v>
      </c>
      <c r="I77" s="583">
        <f t="shared" si="5"/>
        <v>1450</v>
      </c>
      <c r="J77" s="583"/>
      <c r="K77" s="583">
        <v>0</v>
      </c>
      <c r="L77" s="583">
        <v>0</v>
      </c>
      <c r="M77" s="584">
        <v>0</v>
      </c>
    </row>
    <row r="78" spans="1:19" ht="11.25" customHeight="1">
      <c r="A78" s="7"/>
      <c r="B78" s="7"/>
      <c r="C78" s="1367"/>
      <c r="D78" s="1822"/>
      <c r="E78" s="414" t="s">
        <v>44</v>
      </c>
      <c r="F78" s="69"/>
      <c r="G78" s="600">
        <f>G79+G80</f>
        <v>568</v>
      </c>
      <c r="H78" s="600">
        <f>H79+H80</f>
        <v>401</v>
      </c>
      <c r="I78" s="600">
        <f t="shared" si="5"/>
        <v>969</v>
      </c>
      <c r="J78" s="932"/>
      <c r="K78" s="600">
        <v>0</v>
      </c>
      <c r="L78" s="600">
        <v>0</v>
      </c>
      <c r="M78" s="630">
        <v>0</v>
      </c>
    </row>
    <row r="79" spans="1:19" ht="11.25" customHeight="1">
      <c r="A79" s="7">
        <v>4</v>
      </c>
      <c r="B79" s="7">
        <v>6</v>
      </c>
      <c r="C79" s="1367">
        <v>11</v>
      </c>
      <c r="D79" s="1834"/>
      <c r="E79" s="411"/>
      <c r="F79" s="69" t="s">
        <v>866</v>
      </c>
      <c r="G79" s="583">
        <v>326</v>
      </c>
      <c r="H79" s="583">
        <v>218</v>
      </c>
      <c r="I79" s="583">
        <f t="shared" si="5"/>
        <v>544</v>
      </c>
      <c r="J79" s="583"/>
      <c r="K79" s="583">
        <v>0</v>
      </c>
      <c r="L79" s="583">
        <v>0</v>
      </c>
      <c r="M79" s="584">
        <v>0</v>
      </c>
    </row>
    <row r="80" spans="1:19" ht="11.25" customHeight="1">
      <c r="A80" s="7">
        <v>4</v>
      </c>
      <c r="B80" s="7">
        <v>6</v>
      </c>
      <c r="C80" s="1367">
        <v>11</v>
      </c>
      <c r="D80" s="1349"/>
      <c r="E80" s="411"/>
      <c r="F80" s="69" t="s">
        <v>867</v>
      </c>
      <c r="G80" s="583">
        <v>242</v>
      </c>
      <c r="H80" s="583">
        <v>183</v>
      </c>
      <c r="I80" s="583">
        <f t="shared" si="5"/>
        <v>425</v>
      </c>
      <c r="J80" s="583"/>
      <c r="K80" s="583">
        <v>0</v>
      </c>
      <c r="L80" s="583">
        <v>0</v>
      </c>
      <c r="M80" s="584">
        <v>0</v>
      </c>
    </row>
    <row r="81" spans="1:13" ht="12" customHeight="1">
      <c r="A81" s="7"/>
      <c r="B81" s="7"/>
      <c r="C81" s="1367"/>
      <c r="D81" s="1819">
        <v>1405</v>
      </c>
      <c r="E81" s="124" t="s">
        <v>45</v>
      </c>
      <c r="F81" s="103"/>
      <c r="G81" s="575">
        <f>G82+G85+G93+G105</f>
        <v>1806</v>
      </c>
      <c r="H81" s="575">
        <f>H82+H85+H93+H105</f>
        <v>2359</v>
      </c>
      <c r="I81" s="575">
        <f t="shared" si="5"/>
        <v>4165</v>
      </c>
      <c r="J81" s="2172"/>
      <c r="K81" s="575">
        <f>K82+K85+K93+K105</f>
        <v>0</v>
      </c>
      <c r="L81" s="575">
        <f>L82+L85+L93+L105</f>
        <v>0</v>
      </c>
      <c r="M81" s="576">
        <f>L81+K81</f>
        <v>0</v>
      </c>
    </row>
    <row r="82" spans="1:13" ht="11.1" customHeight="1">
      <c r="B82" s="7"/>
      <c r="C82" s="1367"/>
      <c r="D82" s="1820"/>
      <c r="E82" s="414" t="s">
        <v>46</v>
      </c>
      <c r="F82" s="69"/>
      <c r="G82" s="600">
        <f>G83+G84</f>
        <v>534</v>
      </c>
      <c r="H82" s="600">
        <f>H83+H84</f>
        <v>651</v>
      </c>
      <c r="I82" s="600">
        <f t="shared" si="5"/>
        <v>1185</v>
      </c>
      <c r="J82" s="932"/>
      <c r="K82" s="600">
        <f>K83+K84</f>
        <v>0</v>
      </c>
      <c r="L82" s="600">
        <f>L83+L84</f>
        <v>0</v>
      </c>
      <c r="M82" s="630">
        <f>K82+L82</f>
        <v>0</v>
      </c>
    </row>
    <row r="83" spans="1:13" ht="11.1" customHeight="1">
      <c r="A83" s="56">
        <v>5</v>
      </c>
      <c r="B83" s="7">
        <v>4</v>
      </c>
      <c r="C83" s="1367">
        <v>8</v>
      </c>
      <c r="D83" s="1820"/>
      <c r="E83" s="411"/>
      <c r="F83" s="69" t="s">
        <v>868</v>
      </c>
      <c r="G83" s="583">
        <v>0</v>
      </c>
      <c r="H83" s="583">
        <v>0</v>
      </c>
      <c r="I83" s="583">
        <f t="shared" si="5"/>
        <v>0</v>
      </c>
      <c r="J83" s="2170"/>
      <c r="K83" s="583">
        <v>0</v>
      </c>
      <c r="L83" s="583">
        <v>0</v>
      </c>
      <c r="M83" s="584">
        <f t="shared" ref="M83:M104" si="6">K83+L83</f>
        <v>0</v>
      </c>
    </row>
    <row r="84" spans="1:13" ht="11.1" customHeight="1">
      <c r="A84" s="56">
        <v>5</v>
      </c>
      <c r="B84" s="7">
        <v>4</v>
      </c>
      <c r="C84" s="1367">
        <v>8</v>
      </c>
      <c r="D84" s="1820"/>
      <c r="E84" s="411"/>
      <c r="F84" s="69" t="s">
        <v>889</v>
      </c>
      <c r="G84" s="583">
        <v>534</v>
      </c>
      <c r="H84" s="583">
        <v>651</v>
      </c>
      <c r="I84" s="583">
        <f t="shared" si="5"/>
        <v>1185</v>
      </c>
      <c r="J84" s="2170"/>
      <c r="K84" s="583">
        <v>0</v>
      </c>
      <c r="L84" s="583">
        <v>0</v>
      </c>
      <c r="M84" s="584">
        <f t="shared" si="6"/>
        <v>0</v>
      </c>
    </row>
    <row r="85" spans="1:13" ht="11.1" customHeight="1">
      <c r="B85" s="7"/>
      <c r="C85" s="1367"/>
      <c r="D85" s="1820"/>
      <c r="E85" s="414" t="s">
        <v>47</v>
      </c>
      <c r="F85" s="69"/>
      <c r="G85" s="600">
        <f>G86+G87+G88+G89+G90+G91+G92</f>
        <v>351</v>
      </c>
      <c r="H85" s="600">
        <f>H86+H87+H88+H89+H90+H91+H92</f>
        <v>324</v>
      </c>
      <c r="I85" s="600">
        <f t="shared" si="5"/>
        <v>675</v>
      </c>
      <c r="J85" s="932"/>
      <c r="K85" s="600">
        <f>K86+K87+K88+K89+K90+K91+K92</f>
        <v>0</v>
      </c>
      <c r="L85" s="600">
        <f>L86+L87+L88+L89+L90+L91+L92</f>
        <v>0</v>
      </c>
      <c r="M85" s="630">
        <f t="shared" si="6"/>
        <v>0</v>
      </c>
    </row>
    <row r="86" spans="1:13" ht="11.1" customHeight="1">
      <c r="A86" s="56">
        <v>5</v>
      </c>
      <c r="B86" s="7">
        <v>4</v>
      </c>
      <c r="C86" s="1367">
        <v>8</v>
      </c>
      <c r="D86" s="1820"/>
      <c r="E86" s="416"/>
      <c r="F86" s="69" t="s">
        <v>190</v>
      </c>
      <c r="G86" s="583">
        <v>41</v>
      </c>
      <c r="H86" s="583">
        <v>31</v>
      </c>
      <c r="I86" s="583">
        <f t="shared" si="5"/>
        <v>72</v>
      </c>
      <c r="J86" s="2170"/>
      <c r="K86" s="583">
        <v>0</v>
      </c>
      <c r="L86" s="583">
        <v>0</v>
      </c>
      <c r="M86" s="584">
        <f t="shared" si="6"/>
        <v>0</v>
      </c>
    </row>
    <row r="87" spans="1:13" s="71" customFormat="1" ht="11.1" customHeight="1">
      <c r="A87" s="56">
        <v>5</v>
      </c>
      <c r="B87" s="7">
        <v>4</v>
      </c>
      <c r="C87" s="1367">
        <v>8</v>
      </c>
      <c r="D87" s="1820"/>
      <c r="E87" s="411"/>
      <c r="F87" s="69" t="s">
        <v>869</v>
      </c>
      <c r="G87" s="583">
        <v>2</v>
      </c>
      <c r="H87" s="583">
        <v>1</v>
      </c>
      <c r="I87" s="583">
        <f t="shared" si="5"/>
        <v>3</v>
      </c>
      <c r="J87" s="2170"/>
      <c r="K87" s="583">
        <v>0</v>
      </c>
      <c r="L87" s="583">
        <v>0</v>
      </c>
      <c r="M87" s="584">
        <f t="shared" si="6"/>
        <v>0</v>
      </c>
    </row>
    <row r="88" spans="1:13" s="71" customFormat="1" ht="11.1" customHeight="1">
      <c r="A88" s="56">
        <v>5</v>
      </c>
      <c r="B88" s="7">
        <v>4</v>
      </c>
      <c r="C88" s="1367">
        <v>8</v>
      </c>
      <c r="D88" s="1820"/>
      <c r="E88" s="411"/>
      <c r="F88" s="69" t="s">
        <v>890</v>
      </c>
      <c r="G88" s="583">
        <v>168</v>
      </c>
      <c r="H88" s="583">
        <v>160</v>
      </c>
      <c r="I88" s="583">
        <f t="shared" si="5"/>
        <v>328</v>
      </c>
      <c r="J88" s="2170"/>
      <c r="K88" s="583">
        <v>0</v>
      </c>
      <c r="L88" s="583">
        <v>0</v>
      </c>
      <c r="M88" s="584">
        <f t="shared" si="6"/>
        <v>0</v>
      </c>
    </row>
    <row r="89" spans="1:13" s="71" customFormat="1" ht="11.1" customHeight="1">
      <c r="A89" s="56">
        <v>5</v>
      </c>
      <c r="B89" s="7">
        <v>4</v>
      </c>
      <c r="C89" s="1367">
        <v>8</v>
      </c>
      <c r="D89" s="1820"/>
      <c r="E89" s="411"/>
      <c r="F89" s="69" t="s">
        <v>891</v>
      </c>
      <c r="G89" s="583">
        <v>0</v>
      </c>
      <c r="H89" s="583">
        <v>0</v>
      </c>
      <c r="I89" s="583">
        <f t="shared" si="5"/>
        <v>0</v>
      </c>
      <c r="J89" s="2170"/>
      <c r="K89" s="583">
        <v>0</v>
      </c>
      <c r="L89" s="583">
        <v>0</v>
      </c>
      <c r="M89" s="584">
        <f t="shared" si="6"/>
        <v>0</v>
      </c>
    </row>
    <row r="90" spans="1:13" s="71" customFormat="1" ht="11.1" customHeight="1">
      <c r="A90" s="56">
        <v>5</v>
      </c>
      <c r="B90" s="7">
        <v>4</v>
      </c>
      <c r="C90" s="1367">
        <v>8</v>
      </c>
      <c r="D90" s="1820"/>
      <c r="E90" s="411"/>
      <c r="F90" s="69" t="s">
        <v>892</v>
      </c>
      <c r="G90" s="583">
        <v>62</v>
      </c>
      <c r="H90" s="583">
        <v>36</v>
      </c>
      <c r="I90" s="583">
        <f t="shared" si="5"/>
        <v>98</v>
      </c>
      <c r="J90" s="2170"/>
      <c r="K90" s="583">
        <v>0</v>
      </c>
      <c r="L90" s="583">
        <v>0</v>
      </c>
      <c r="M90" s="584">
        <f t="shared" si="6"/>
        <v>0</v>
      </c>
    </row>
    <row r="91" spans="1:13" ht="11.1" customHeight="1">
      <c r="A91" s="56">
        <v>5</v>
      </c>
      <c r="B91" s="7">
        <v>4</v>
      </c>
      <c r="C91" s="1367">
        <v>8</v>
      </c>
      <c r="D91" s="1820"/>
      <c r="E91" s="411"/>
      <c r="F91" s="69" t="s">
        <v>870</v>
      </c>
      <c r="G91" s="583">
        <v>2</v>
      </c>
      <c r="H91" s="583">
        <v>1</v>
      </c>
      <c r="I91" s="583">
        <f t="shared" si="5"/>
        <v>3</v>
      </c>
      <c r="J91" s="2170"/>
      <c r="K91" s="583">
        <v>0</v>
      </c>
      <c r="L91" s="583">
        <v>0</v>
      </c>
      <c r="M91" s="584">
        <f t="shared" si="6"/>
        <v>0</v>
      </c>
    </row>
    <row r="92" spans="1:13" ht="11.1" customHeight="1">
      <c r="A92" s="56">
        <v>5</v>
      </c>
      <c r="B92" s="7">
        <v>4</v>
      </c>
      <c r="C92" s="1367">
        <v>8</v>
      </c>
      <c r="D92" s="1820"/>
      <c r="E92" s="411"/>
      <c r="F92" s="69" t="s">
        <v>193</v>
      </c>
      <c r="G92" s="583">
        <v>76</v>
      </c>
      <c r="H92" s="583">
        <v>95</v>
      </c>
      <c r="I92" s="583">
        <f t="shared" si="5"/>
        <v>171</v>
      </c>
      <c r="J92" s="2170"/>
      <c r="K92" s="583">
        <v>0</v>
      </c>
      <c r="L92" s="583">
        <v>0</v>
      </c>
      <c r="M92" s="584">
        <f t="shared" si="6"/>
        <v>0</v>
      </c>
    </row>
    <row r="93" spans="1:13" ht="11.1" customHeight="1">
      <c r="B93" s="7"/>
      <c r="C93" s="1367"/>
      <c r="D93" s="1820"/>
      <c r="E93" s="414" t="s">
        <v>48</v>
      </c>
      <c r="F93" s="69"/>
      <c r="G93" s="600">
        <f>G94+G95+G96+G97+G99+G98+G100+G101+G102+G103+G104</f>
        <v>896</v>
      </c>
      <c r="H93" s="600">
        <f>H94+H95+H96+H97+H99+H98+H100+H101+H102+H103+H104</f>
        <v>1358</v>
      </c>
      <c r="I93" s="600">
        <f t="shared" si="5"/>
        <v>2254</v>
      </c>
      <c r="J93" s="932"/>
      <c r="K93" s="600">
        <f>K94+K95+K96+K97+K98+K99+K100+K101+K102+K103+K104</f>
        <v>0</v>
      </c>
      <c r="L93" s="600">
        <f>L94+L95+L96+L97+L98+L99+L100+L101+L102+L103+L104</f>
        <v>0</v>
      </c>
      <c r="M93" s="630">
        <f t="shared" si="6"/>
        <v>0</v>
      </c>
    </row>
    <row r="94" spans="1:13" ht="11.1" customHeight="1">
      <c r="A94" s="56">
        <v>5</v>
      </c>
      <c r="B94" s="7">
        <v>5</v>
      </c>
      <c r="C94" s="1367">
        <v>11</v>
      </c>
      <c r="D94" s="1820"/>
      <c r="E94" s="416"/>
      <c r="F94" s="69" t="s">
        <v>871</v>
      </c>
      <c r="G94" s="583">
        <v>9</v>
      </c>
      <c r="H94" s="583">
        <v>20</v>
      </c>
      <c r="I94" s="583">
        <f t="shared" si="5"/>
        <v>29</v>
      </c>
      <c r="J94" s="2170"/>
      <c r="K94" s="583">
        <v>0</v>
      </c>
      <c r="L94" s="583">
        <v>0</v>
      </c>
      <c r="M94" s="584">
        <f t="shared" si="6"/>
        <v>0</v>
      </c>
    </row>
    <row r="95" spans="1:13" ht="11.1" customHeight="1">
      <c r="A95" s="56">
        <v>5</v>
      </c>
      <c r="B95" s="7">
        <v>5</v>
      </c>
      <c r="C95" s="1367">
        <v>11</v>
      </c>
      <c r="D95" s="1820"/>
      <c r="E95" s="416"/>
      <c r="F95" s="69" t="s">
        <v>893</v>
      </c>
      <c r="G95" s="583">
        <v>21</v>
      </c>
      <c r="H95" s="583">
        <v>28</v>
      </c>
      <c r="I95" s="583">
        <f t="shared" si="5"/>
        <v>49</v>
      </c>
      <c r="J95" s="2170"/>
      <c r="K95" s="583">
        <v>0</v>
      </c>
      <c r="L95" s="583">
        <v>0</v>
      </c>
      <c r="M95" s="584">
        <f t="shared" si="6"/>
        <v>0</v>
      </c>
    </row>
    <row r="96" spans="1:13" ht="11.1" customHeight="1">
      <c r="A96" s="56">
        <v>5</v>
      </c>
      <c r="B96" s="7">
        <v>5</v>
      </c>
      <c r="C96" s="1367">
        <v>11</v>
      </c>
      <c r="D96" s="1820"/>
      <c r="E96" s="416"/>
      <c r="F96" s="69" t="s">
        <v>872</v>
      </c>
      <c r="G96" s="583">
        <v>136</v>
      </c>
      <c r="H96" s="583">
        <v>146</v>
      </c>
      <c r="I96" s="583">
        <f t="shared" si="5"/>
        <v>282</v>
      </c>
      <c r="J96" s="2170"/>
      <c r="K96" s="583">
        <v>0</v>
      </c>
      <c r="L96" s="583">
        <v>0</v>
      </c>
      <c r="M96" s="584">
        <f t="shared" si="6"/>
        <v>0</v>
      </c>
    </row>
    <row r="97" spans="1:13" ht="11.1" customHeight="1">
      <c r="A97" s="56">
        <v>5</v>
      </c>
      <c r="B97" s="7">
        <v>5</v>
      </c>
      <c r="C97" s="1367">
        <v>11</v>
      </c>
      <c r="D97" s="1820"/>
      <c r="E97" s="416"/>
      <c r="F97" s="69" t="s">
        <v>195</v>
      </c>
      <c r="G97" s="583">
        <v>200</v>
      </c>
      <c r="H97" s="583">
        <v>242</v>
      </c>
      <c r="I97" s="583">
        <f t="shared" si="5"/>
        <v>442</v>
      </c>
      <c r="J97" s="2170"/>
      <c r="K97" s="583">
        <v>0</v>
      </c>
      <c r="L97" s="583">
        <v>0</v>
      </c>
      <c r="M97" s="584">
        <f t="shared" si="6"/>
        <v>0</v>
      </c>
    </row>
    <row r="98" spans="1:13" ht="11.1" customHeight="1">
      <c r="A98" s="56">
        <v>5</v>
      </c>
      <c r="B98" s="7">
        <v>5</v>
      </c>
      <c r="C98" s="1367">
        <v>11</v>
      </c>
      <c r="D98" s="1820"/>
      <c r="E98" s="416"/>
      <c r="F98" s="69" t="s">
        <v>873</v>
      </c>
      <c r="G98" s="583">
        <v>6</v>
      </c>
      <c r="H98" s="583">
        <v>4</v>
      </c>
      <c r="I98" s="583">
        <f t="shared" si="5"/>
        <v>10</v>
      </c>
      <c r="J98" s="2170"/>
      <c r="K98" s="583">
        <v>0</v>
      </c>
      <c r="L98" s="583">
        <v>0</v>
      </c>
      <c r="M98" s="584">
        <f t="shared" si="6"/>
        <v>0</v>
      </c>
    </row>
    <row r="99" spans="1:13" ht="11.1" customHeight="1">
      <c r="A99" s="56">
        <v>5</v>
      </c>
      <c r="B99" s="7">
        <v>5</v>
      </c>
      <c r="C99" s="1367">
        <v>11</v>
      </c>
      <c r="D99" s="1820"/>
      <c r="E99" s="416"/>
      <c r="F99" s="69" t="s">
        <v>196</v>
      </c>
      <c r="G99" s="583">
        <v>45</v>
      </c>
      <c r="H99" s="583">
        <v>15</v>
      </c>
      <c r="I99" s="583">
        <f t="shared" si="5"/>
        <v>60</v>
      </c>
      <c r="J99" s="2170"/>
      <c r="K99" s="583">
        <v>0</v>
      </c>
      <c r="L99" s="583">
        <v>0</v>
      </c>
      <c r="M99" s="584">
        <f t="shared" si="6"/>
        <v>0</v>
      </c>
    </row>
    <row r="100" spans="1:13" ht="11.1" customHeight="1">
      <c r="A100" s="56">
        <v>5</v>
      </c>
      <c r="B100" s="7">
        <v>5</v>
      </c>
      <c r="C100" s="1367">
        <v>11</v>
      </c>
      <c r="D100" s="1820"/>
      <c r="E100" s="416"/>
      <c r="F100" s="69" t="s">
        <v>874</v>
      </c>
      <c r="G100" s="583">
        <v>31</v>
      </c>
      <c r="H100" s="583">
        <v>52</v>
      </c>
      <c r="I100" s="583">
        <f t="shared" si="5"/>
        <v>83</v>
      </c>
      <c r="J100" s="2170"/>
      <c r="K100" s="583">
        <v>0</v>
      </c>
      <c r="L100" s="583">
        <v>0</v>
      </c>
      <c r="M100" s="584">
        <f t="shared" si="6"/>
        <v>0</v>
      </c>
    </row>
    <row r="101" spans="1:13" ht="11.1" customHeight="1">
      <c r="A101" s="56">
        <v>5</v>
      </c>
      <c r="B101" s="7">
        <v>5</v>
      </c>
      <c r="C101" s="1367">
        <v>11</v>
      </c>
      <c r="D101" s="1820"/>
      <c r="E101" s="416"/>
      <c r="F101" s="69" t="s">
        <v>894</v>
      </c>
      <c r="G101" s="583">
        <v>54</v>
      </c>
      <c r="H101" s="583">
        <v>83</v>
      </c>
      <c r="I101" s="583">
        <f t="shared" si="5"/>
        <v>137</v>
      </c>
      <c r="J101" s="2170"/>
      <c r="K101" s="583">
        <v>0</v>
      </c>
      <c r="L101" s="583">
        <v>0</v>
      </c>
      <c r="M101" s="584">
        <f t="shared" si="6"/>
        <v>0</v>
      </c>
    </row>
    <row r="102" spans="1:13" ht="11.1" customHeight="1">
      <c r="A102" s="56">
        <v>5</v>
      </c>
      <c r="B102" s="7">
        <v>5</v>
      </c>
      <c r="C102" s="1367">
        <v>11</v>
      </c>
      <c r="D102" s="1820"/>
      <c r="E102" s="416"/>
      <c r="F102" s="69" t="s">
        <v>875</v>
      </c>
      <c r="G102" s="583">
        <v>89</v>
      </c>
      <c r="H102" s="583">
        <v>183</v>
      </c>
      <c r="I102" s="583">
        <f t="shared" si="5"/>
        <v>272</v>
      </c>
      <c r="J102" s="2170"/>
      <c r="K102" s="583">
        <v>0</v>
      </c>
      <c r="L102" s="583">
        <v>0</v>
      </c>
      <c r="M102" s="584">
        <f t="shared" si="6"/>
        <v>0</v>
      </c>
    </row>
    <row r="103" spans="1:13" ht="11.1" customHeight="1">
      <c r="A103" s="56">
        <v>5</v>
      </c>
      <c r="B103" s="7">
        <v>5</v>
      </c>
      <c r="C103" s="1367">
        <v>11</v>
      </c>
      <c r="D103" s="1820"/>
      <c r="E103" s="416"/>
      <c r="F103" s="126" t="s">
        <v>895</v>
      </c>
      <c r="G103" s="583">
        <v>272</v>
      </c>
      <c r="H103" s="583">
        <v>550</v>
      </c>
      <c r="I103" s="583">
        <f t="shared" si="5"/>
        <v>822</v>
      </c>
      <c r="J103" s="2170"/>
      <c r="K103" s="583">
        <v>0</v>
      </c>
      <c r="L103" s="583">
        <v>0</v>
      </c>
      <c r="M103" s="584">
        <f t="shared" si="6"/>
        <v>0</v>
      </c>
    </row>
    <row r="104" spans="1:13" ht="11.1" customHeight="1">
      <c r="A104" s="56">
        <v>5</v>
      </c>
      <c r="B104" s="7">
        <v>5</v>
      </c>
      <c r="C104" s="1367">
        <v>11</v>
      </c>
      <c r="D104" s="1820"/>
      <c r="E104" s="416"/>
      <c r="F104" s="7" t="s">
        <v>199</v>
      </c>
      <c r="G104" s="583">
        <v>33</v>
      </c>
      <c r="H104" s="583">
        <v>35</v>
      </c>
      <c r="I104" s="583">
        <f t="shared" si="5"/>
        <v>68</v>
      </c>
      <c r="J104" s="2170"/>
      <c r="K104" s="583">
        <v>0</v>
      </c>
      <c r="L104" s="583">
        <v>0</v>
      </c>
      <c r="M104" s="584">
        <f t="shared" si="6"/>
        <v>0</v>
      </c>
    </row>
    <row r="105" spans="1:13" ht="11.1" customHeight="1">
      <c r="B105" s="7"/>
      <c r="C105" s="1367"/>
      <c r="D105" s="1820"/>
      <c r="E105" s="444" t="s">
        <v>49</v>
      </c>
      <c r="F105" s="126"/>
      <c r="G105" s="600">
        <f>G106</f>
        <v>25</v>
      </c>
      <c r="H105" s="600">
        <f>H106</f>
        <v>26</v>
      </c>
      <c r="I105" s="600">
        <f>G105+H105</f>
        <v>51</v>
      </c>
      <c r="J105" s="932"/>
      <c r="K105" s="600">
        <f>K106</f>
        <v>0</v>
      </c>
      <c r="L105" s="600">
        <f>L106</f>
        <v>0</v>
      </c>
      <c r="M105" s="630">
        <f>K105+L105</f>
        <v>0</v>
      </c>
    </row>
    <row r="106" spans="1:13" ht="11.1" customHeight="1">
      <c r="A106" s="56">
        <v>5</v>
      </c>
      <c r="B106" s="7">
        <v>4</v>
      </c>
      <c r="C106" s="1367">
        <v>8</v>
      </c>
      <c r="D106" s="1820"/>
      <c r="E106" s="416"/>
      <c r="F106" s="7" t="s">
        <v>200</v>
      </c>
      <c r="G106" s="583">
        <v>25</v>
      </c>
      <c r="H106" s="583">
        <v>26</v>
      </c>
      <c r="I106" s="583">
        <f>G106+H106</f>
        <v>51</v>
      </c>
      <c r="J106" s="2199"/>
      <c r="K106" s="583">
        <v>0</v>
      </c>
      <c r="L106" s="583">
        <v>0</v>
      </c>
      <c r="M106" s="584">
        <f>K106+L106</f>
        <v>0</v>
      </c>
    </row>
    <row r="107" spans="1:13" ht="12" customHeight="1">
      <c r="B107" s="7"/>
      <c r="C107" s="1367"/>
      <c r="D107" s="1819">
        <v>1406</v>
      </c>
      <c r="E107" s="113" t="s">
        <v>50</v>
      </c>
      <c r="F107" s="360"/>
      <c r="G107" s="2172">
        <f>SUM(G108+G112+G115+G118)</f>
        <v>1120</v>
      </c>
      <c r="H107" s="2172">
        <f>SUM(H108+H112+H115+H118)</f>
        <v>1083</v>
      </c>
      <c r="I107" s="2172">
        <f>SUM(G107:H107)</f>
        <v>2203</v>
      </c>
      <c r="J107" s="2172"/>
      <c r="K107" s="2172">
        <f>SUM(K108+K112+K115+K118)</f>
        <v>141</v>
      </c>
      <c r="L107" s="2172">
        <f>SUM(L108+L112+L115+L118)</f>
        <v>191</v>
      </c>
      <c r="M107" s="882">
        <f>SUM(K107:L107)</f>
        <v>332</v>
      </c>
    </row>
    <row r="108" spans="1:13" ht="11.25" customHeight="1">
      <c r="B108" s="7"/>
      <c r="C108" s="1367"/>
      <c r="D108" s="1820"/>
      <c r="E108" s="414" t="s">
        <v>51</v>
      </c>
      <c r="F108" s="69"/>
      <c r="G108" s="932">
        <f>SUM(G109:G111)</f>
        <v>800</v>
      </c>
      <c r="H108" s="932">
        <f>SUM(H109:H111)</f>
        <v>728</v>
      </c>
      <c r="I108" s="932">
        <f>SUM(G108:H108)</f>
        <v>1528</v>
      </c>
      <c r="J108" s="932"/>
      <c r="K108" s="932">
        <f>SUM(K109:K111)</f>
        <v>60</v>
      </c>
      <c r="L108" s="932">
        <f>SUM(L109:L111)</f>
        <v>124</v>
      </c>
      <c r="M108" s="872">
        <f>SUM(K108:L108)</f>
        <v>184</v>
      </c>
    </row>
    <row r="109" spans="1:13" ht="11.25" customHeight="1">
      <c r="A109" s="56">
        <v>6</v>
      </c>
      <c r="B109" s="7">
        <v>2</v>
      </c>
      <c r="C109" s="1367">
        <v>6</v>
      </c>
      <c r="D109" s="1820"/>
      <c r="E109" s="445"/>
      <c r="F109" s="69" t="s">
        <v>229</v>
      </c>
      <c r="G109" s="923">
        <v>0</v>
      </c>
      <c r="H109" s="923">
        <v>0</v>
      </c>
      <c r="I109" s="2170">
        <f>SUM(G109:H109)</f>
        <v>0</v>
      </c>
      <c r="J109" s="2170"/>
      <c r="K109" s="923">
        <v>60</v>
      </c>
      <c r="L109" s="923">
        <v>124</v>
      </c>
      <c r="M109" s="875">
        <f>SUM(K109:L109)</f>
        <v>184</v>
      </c>
    </row>
    <row r="110" spans="1:13" ht="11.25" customHeight="1">
      <c r="A110" s="56">
        <v>6</v>
      </c>
      <c r="B110" s="7">
        <v>2</v>
      </c>
      <c r="C110" s="1367">
        <v>11</v>
      </c>
      <c r="D110" s="1820"/>
      <c r="E110" s="445"/>
      <c r="F110" s="69" t="s">
        <v>878</v>
      </c>
      <c r="G110" s="583">
        <v>432</v>
      </c>
      <c r="H110" s="583">
        <v>379</v>
      </c>
      <c r="I110" s="583">
        <f t="shared" ref="I110:I128" si="7">G110+H110</f>
        <v>811</v>
      </c>
      <c r="J110" s="2170"/>
      <c r="K110" s="583">
        <v>0</v>
      </c>
      <c r="L110" s="583">
        <v>0</v>
      </c>
      <c r="M110" s="875">
        <f>SUM(K110:L110)</f>
        <v>0</v>
      </c>
    </row>
    <row r="111" spans="1:13" ht="11.25" customHeight="1">
      <c r="A111" s="56">
        <v>6</v>
      </c>
      <c r="B111" s="7">
        <v>2</v>
      </c>
      <c r="C111" s="1367">
        <v>11</v>
      </c>
      <c r="D111" s="1820"/>
      <c r="E111" s="445"/>
      <c r="F111" s="69" t="s">
        <v>202</v>
      </c>
      <c r="G111" s="583">
        <v>368</v>
      </c>
      <c r="H111" s="583">
        <v>349</v>
      </c>
      <c r="I111" s="583">
        <f t="shared" si="7"/>
        <v>717</v>
      </c>
      <c r="J111" s="2170"/>
      <c r="K111" s="583">
        <v>0</v>
      </c>
      <c r="L111" s="583">
        <v>0</v>
      </c>
      <c r="M111" s="875">
        <f>SUM(K111:L111)</f>
        <v>0</v>
      </c>
    </row>
    <row r="112" spans="1:13" ht="11.25" customHeight="1">
      <c r="B112" s="7"/>
      <c r="C112" s="1367"/>
      <c r="D112" s="1820"/>
      <c r="E112" s="414" t="s">
        <v>52</v>
      </c>
      <c r="F112" s="69"/>
      <c r="G112" s="932">
        <f>SUM(G113:G114)</f>
        <v>299</v>
      </c>
      <c r="H112" s="932">
        <f>SUM(H113:H114)</f>
        <v>345</v>
      </c>
      <c r="I112" s="600">
        <f t="shared" si="7"/>
        <v>644</v>
      </c>
      <c r="J112" s="932"/>
      <c r="K112" s="932">
        <f>SUM(K113:K114)</f>
        <v>0</v>
      </c>
      <c r="L112" s="932">
        <f>SUM(L113:L114)</f>
        <v>0</v>
      </c>
      <c r="M112" s="872">
        <f>SUM(M113:M114)</f>
        <v>0</v>
      </c>
    </row>
    <row r="113" spans="1:13" ht="11.25" customHeight="1">
      <c r="A113" s="56">
        <v>6</v>
      </c>
      <c r="B113" s="7">
        <v>2</v>
      </c>
      <c r="C113" s="1367">
        <v>10</v>
      </c>
      <c r="D113" s="1820"/>
      <c r="E113" s="411"/>
      <c r="F113" s="69" t="s">
        <v>203</v>
      </c>
      <c r="G113" s="583">
        <v>299</v>
      </c>
      <c r="H113" s="583">
        <v>345</v>
      </c>
      <c r="I113" s="583">
        <f t="shared" si="7"/>
        <v>644</v>
      </c>
      <c r="J113" s="2170"/>
      <c r="K113" s="583">
        <v>0</v>
      </c>
      <c r="L113" s="583">
        <v>0</v>
      </c>
      <c r="M113" s="584">
        <v>0</v>
      </c>
    </row>
    <row r="114" spans="1:13" ht="11.25" customHeight="1">
      <c r="A114" s="56">
        <v>6</v>
      </c>
      <c r="B114" s="7">
        <v>2</v>
      </c>
      <c r="C114" s="1367">
        <v>6</v>
      </c>
      <c r="D114" s="1820"/>
      <c r="E114" s="411"/>
      <c r="F114" s="69" t="s">
        <v>879</v>
      </c>
      <c r="G114" s="583">
        <v>0</v>
      </c>
      <c r="H114" s="583">
        <v>0</v>
      </c>
      <c r="I114" s="583">
        <f t="shared" si="7"/>
        <v>0</v>
      </c>
      <c r="J114" s="2170"/>
      <c r="K114" s="583">
        <v>0</v>
      </c>
      <c r="L114" s="583">
        <v>0</v>
      </c>
      <c r="M114" s="584">
        <v>0</v>
      </c>
    </row>
    <row r="115" spans="1:13" ht="11.25" customHeight="1">
      <c r="B115" s="7"/>
      <c r="C115" s="1367"/>
      <c r="D115" s="1820"/>
      <c r="E115" s="414" t="s">
        <v>53</v>
      </c>
      <c r="F115" s="118"/>
      <c r="G115" s="932">
        <f>SUM(G116:G117)</f>
        <v>0</v>
      </c>
      <c r="H115" s="932">
        <f>SUM(H116:H117)</f>
        <v>0</v>
      </c>
      <c r="I115" s="932">
        <f t="shared" si="7"/>
        <v>0</v>
      </c>
      <c r="J115" s="932"/>
      <c r="K115" s="932">
        <f>SUM(K116:K117)</f>
        <v>81</v>
      </c>
      <c r="L115" s="932">
        <f>SUM(L116:L117)</f>
        <v>67</v>
      </c>
      <c r="M115" s="872">
        <f>K115+L115</f>
        <v>148</v>
      </c>
    </row>
    <row r="116" spans="1:13" ht="11.25" customHeight="1">
      <c r="A116" s="56">
        <v>6</v>
      </c>
      <c r="B116" s="7">
        <v>2</v>
      </c>
      <c r="C116" s="1367">
        <v>10</v>
      </c>
      <c r="D116" s="1820"/>
      <c r="E116" s="445"/>
      <c r="F116" s="69" t="s">
        <v>878</v>
      </c>
      <c r="G116" s="583">
        <v>0</v>
      </c>
      <c r="H116" s="583">
        <v>0</v>
      </c>
      <c r="I116" s="2170">
        <f t="shared" si="7"/>
        <v>0</v>
      </c>
      <c r="J116" s="2170"/>
      <c r="K116" s="583">
        <v>0</v>
      </c>
      <c r="L116" s="583">
        <v>0</v>
      </c>
      <c r="M116" s="875">
        <f>K116+L116</f>
        <v>0</v>
      </c>
    </row>
    <row r="117" spans="1:13" ht="11.25" customHeight="1">
      <c r="A117" s="56">
        <v>6</v>
      </c>
      <c r="B117" s="7">
        <v>2</v>
      </c>
      <c r="C117" s="1367">
        <v>10</v>
      </c>
      <c r="D117" s="1820"/>
      <c r="E117" s="445"/>
      <c r="F117" s="69" t="s">
        <v>205</v>
      </c>
      <c r="G117" s="583">
        <v>0</v>
      </c>
      <c r="H117" s="583">
        <v>0</v>
      </c>
      <c r="I117" s="2170">
        <f t="shared" si="7"/>
        <v>0</v>
      </c>
      <c r="J117" s="2170"/>
      <c r="K117" s="583">
        <v>81</v>
      </c>
      <c r="L117" s="583">
        <v>67</v>
      </c>
      <c r="M117" s="875">
        <f>K117+L117</f>
        <v>148</v>
      </c>
    </row>
    <row r="118" spans="1:13" ht="11.25" customHeight="1">
      <c r="B118" s="7"/>
      <c r="C118" s="1367"/>
      <c r="D118" s="1820"/>
      <c r="E118" s="414" t="s">
        <v>54</v>
      </c>
      <c r="F118" s="69"/>
      <c r="G118" s="932">
        <f>SUM(G119)</f>
        <v>21</v>
      </c>
      <c r="H118" s="932">
        <f>SUM(H119)</f>
        <v>10</v>
      </c>
      <c r="I118" s="932">
        <f t="shared" si="7"/>
        <v>31</v>
      </c>
      <c r="J118" s="932"/>
      <c r="K118" s="932">
        <f>SUM(K119)</f>
        <v>0</v>
      </c>
      <c r="L118" s="932">
        <f>SUM(L119)</f>
        <v>0</v>
      </c>
      <c r="M118" s="872">
        <f>SUM(M119)</f>
        <v>0</v>
      </c>
    </row>
    <row r="119" spans="1:13" ht="11.25" customHeight="1">
      <c r="A119" s="56">
        <v>6</v>
      </c>
      <c r="B119" s="7">
        <v>4</v>
      </c>
      <c r="C119" s="1367">
        <v>11</v>
      </c>
      <c r="D119" s="1855"/>
      <c r="E119" s="411"/>
      <c r="F119" s="69" t="s">
        <v>206</v>
      </c>
      <c r="G119" s="583">
        <v>21</v>
      </c>
      <c r="H119" s="583">
        <v>10</v>
      </c>
      <c r="I119" s="2170">
        <f t="shared" si="7"/>
        <v>31</v>
      </c>
      <c r="J119" s="2170"/>
      <c r="K119" s="583">
        <v>0</v>
      </c>
      <c r="L119" s="583">
        <v>0</v>
      </c>
      <c r="M119" s="584">
        <f>K119+L119</f>
        <v>0</v>
      </c>
    </row>
    <row r="120" spans="1:13" ht="12" customHeight="1">
      <c r="B120" s="7"/>
      <c r="C120" s="1367"/>
      <c r="D120" s="1821">
        <v>1407</v>
      </c>
      <c r="E120" s="124" t="s">
        <v>55</v>
      </c>
      <c r="F120" s="114"/>
      <c r="G120" s="575">
        <f>G121+G126</f>
        <v>231</v>
      </c>
      <c r="H120" s="575">
        <f>H121+H126</f>
        <v>173</v>
      </c>
      <c r="I120" s="575">
        <f t="shared" si="7"/>
        <v>404</v>
      </c>
      <c r="J120" s="2172"/>
      <c r="K120" s="575">
        <f>K121+K126</f>
        <v>0</v>
      </c>
      <c r="L120" s="575">
        <f>L121+L126</f>
        <v>0</v>
      </c>
      <c r="M120" s="576">
        <v>0</v>
      </c>
    </row>
    <row r="121" spans="1:13" ht="11.25" customHeight="1">
      <c r="B121" s="7"/>
      <c r="C121" s="1367"/>
      <c r="D121" s="1822"/>
      <c r="E121" s="414" t="s">
        <v>56</v>
      </c>
      <c r="F121" s="69"/>
      <c r="G121" s="600">
        <f>G122+G123+G124+G125</f>
        <v>102</v>
      </c>
      <c r="H121" s="600">
        <f>H122+H123+H124+H125</f>
        <v>56</v>
      </c>
      <c r="I121" s="600">
        <f t="shared" si="7"/>
        <v>158</v>
      </c>
      <c r="J121" s="932"/>
      <c r="K121" s="600">
        <f>K122+K123+K124+K125</f>
        <v>0</v>
      </c>
      <c r="L121" s="600">
        <f>L122+L123+L124+L125</f>
        <v>0</v>
      </c>
      <c r="M121" s="630">
        <f>L121+K121</f>
        <v>0</v>
      </c>
    </row>
    <row r="122" spans="1:13" ht="11.25" customHeight="1">
      <c r="A122" s="56">
        <v>7</v>
      </c>
      <c r="B122" s="7">
        <v>3</v>
      </c>
      <c r="C122" s="1367">
        <v>11</v>
      </c>
      <c r="D122" s="1822"/>
      <c r="E122" s="419"/>
      <c r="F122" s="69" t="s">
        <v>880</v>
      </c>
      <c r="G122" s="583">
        <v>19</v>
      </c>
      <c r="H122" s="583">
        <v>6</v>
      </c>
      <c r="I122" s="583">
        <f t="shared" si="7"/>
        <v>25</v>
      </c>
      <c r="J122" s="2170"/>
      <c r="K122" s="583">
        <v>0</v>
      </c>
      <c r="L122" s="583">
        <v>0</v>
      </c>
      <c r="M122" s="584">
        <f t="shared" ref="M122:M127" si="8">L122+K122</f>
        <v>0</v>
      </c>
    </row>
    <row r="123" spans="1:13" ht="11.25" customHeight="1">
      <c r="B123" s="7"/>
      <c r="C123" s="1367"/>
      <c r="D123" s="1822"/>
      <c r="E123" s="419"/>
      <c r="F123" s="69" t="s">
        <v>207</v>
      </c>
      <c r="G123" s="583">
        <v>40</v>
      </c>
      <c r="H123" s="583">
        <v>10</v>
      </c>
      <c r="I123" s="583">
        <f t="shared" si="7"/>
        <v>50</v>
      </c>
      <c r="J123" s="2170"/>
      <c r="K123" s="583">
        <v>0</v>
      </c>
      <c r="L123" s="583">
        <v>0</v>
      </c>
      <c r="M123" s="584">
        <f t="shared" si="8"/>
        <v>0</v>
      </c>
    </row>
    <row r="124" spans="1:13" ht="11.25" customHeight="1">
      <c r="B124" s="7"/>
      <c r="C124" s="1367"/>
      <c r="D124" s="1822"/>
      <c r="E124" s="419"/>
      <c r="F124" s="69" t="s">
        <v>881</v>
      </c>
      <c r="G124" s="583">
        <v>14</v>
      </c>
      <c r="H124" s="583">
        <v>11</v>
      </c>
      <c r="I124" s="583">
        <f t="shared" si="7"/>
        <v>25</v>
      </c>
      <c r="J124" s="2170"/>
      <c r="K124" s="583">
        <v>0</v>
      </c>
      <c r="L124" s="583">
        <v>0</v>
      </c>
      <c r="M124" s="584">
        <f t="shared" si="8"/>
        <v>0</v>
      </c>
    </row>
    <row r="125" spans="1:13" ht="11.25" customHeight="1">
      <c r="A125" s="56">
        <v>7</v>
      </c>
      <c r="B125" s="7">
        <v>3</v>
      </c>
      <c r="C125" s="1367">
        <v>11</v>
      </c>
      <c r="D125" s="1822"/>
      <c r="E125" s="411"/>
      <c r="F125" s="128" t="s">
        <v>208</v>
      </c>
      <c r="G125" s="583">
        <v>29</v>
      </c>
      <c r="H125" s="583">
        <v>29</v>
      </c>
      <c r="I125" s="583">
        <f t="shared" si="7"/>
        <v>58</v>
      </c>
      <c r="J125" s="2170"/>
      <c r="K125" s="583">
        <v>0</v>
      </c>
      <c r="L125" s="583">
        <v>0</v>
      </c>
      <c r="M125" s="584">
        <f t="shared" si="8"/>
        <v>0</v>
      </c>
    </row>
    <row r="126" spans="1:13" ht="11.25" customHeight="1">
      <c r="B126" s="7"/>
      <c r="C126" s="1367"/>
      <c r="D126" s="1822"/>
      <c r="E126" s="419" t="s">
        <v>71</v>
      </c>
      <c r="F126" s="118"/>
      <c r="G126" s="600">
        <f>G127+G128</f>
        <v>129</v>
      </c>
      <c r="H126" s="600">
        <f>H127+H128</f>
        <v>117</v>
      </c>
      <c r="I126" s="600">
        <f t="shared" si="7"/>
        <v>246</v>
      </c>
      <c r="J126" s="932"/>
      <c r="K126" s="600">
        <f>K127+K128</f>
        <v>0</v>
      </c>
      <c r="L126" s="600">
        <f>L127+L128</f>
        <v>0</v>
      </c>
      <c r="M126" s="630">
        <f t="shared" si="8"/>
        <v>0</v>
      </c>
    </row>
    <row r="127" spans="1:13" ht="11.25" customHeight="1">
      <c r="A127" s="56">
        <v>7</v>
      </c>
      <c r="B127" s="7">
        <v>6</v>
      </c>
      <c r="C127" s="1367">
        <v>10</v>
      </c>
      <c r="D127" s="1822"/>
      <c r="E127" s="416"/>
      <c r="F127" s="69" t="s">
        <v>209</v>
      </c>
      <c r="G127" s="583">
        <v>103</v>
      </c>
      <c r="H127" s="583">
        <v>92</v>
      </c>
      <c r="I127" s="583">
        <f t="shared" si="7"/>
        <v>195</v>
      </c>
      <c r="J127" s="2170"/>
      <c r="K127" s="583">
        <v>0</v>
      </c>
      <c r="L127" s="583">
        <v>0</v>
      </c>
      <c r="M127" s="584">
        <f t="shared" si="8"/>
        <v>0</v>
      </c>
    </row>
    <row r="128" spans="1:13" ht="11.25" customHeight="1">
      <c r="A128" s="56">
        <v>7</v>
      </c>
      <c r="B128" s="7">
        <v>6</v>
      </c>
      <c r="C128" s="1367">
        <v>10</v>
      </c>
      <c r="D128" s="1822"/>
      <c r="E128" s="411"/>
      <c r="F128" s="69" t="s">
        <v>210</v>
      </c>
      <c r="G128" s="583">
        <v>26</v>
      </c>
      <c r="H128" s="583">
        <v>25</v>
      </c>
      <c r="I128" s="583">
        <f t="shared" si="7"/>
        <v>51</v>
      </c>
      <c r="J128" s="2170"/>
      <c r="K128" s="583">
        <v>0</v>
      </c>
      <c r="L128" s="583">
        <v>0</v>
      </c>
      <c r="M128" s="584">
        <f>L128+K128</f>
        <v>0</v>
      </c>
    </row>
    <row r="129" spans="1:13" ht="12" customHeight="1">
      <c r="B129" s="7"/>
      <c r="C129" s="1367"/>
      <c r="D129" s="1821">
        <v>1408</v>
      </c>
      <c r="E129" s="124" t="s">
        <v>58</v>
      </c>
      <c r="F129" s="127"/>
      <c r="G129" s="2172">
        <f>SUM(G130+G137+G139)</f>
        <v>137</v>
      </c>
      <c r="H129" s="2172">
        <f>SUM(H130+H137+H139)</f>
        <v>133</v>
      </c>
      <c r="I129" s="2172">
        <f>SUM(G129:H129)</f>
        <v>270</v>
      </c>
      <c r="J129" s="2172"/>
      <c r="K129" s="2172">
        <f>SUM(K130+K137+K139)</f>
        <v>18</v>
      </c>
      <c r="L129" s="2172">
        <f>SUM(L130+L137+L139)</f>
        <v>24</v>
      </c>
      <c r="M129" s="882">
        <f>SUM(K129:L129)</f>
        <v>42</v>
      </c>
    </row>
    <row r="130" spans="1:13" ht="11.25" customHeight="1">
      <c r="B130" s="7"/>
      <c r="C130" s="1367"/>
      <c r="D130" s="1822"/>
      <c r="E130" s="419" t="s">
        <v>59</v>
      </c>
      <c r="F130" s="69"/>
      <c r="G130" s="600">
        <f>G131+G132+G133+G134+G135+G136</f>
        <v>85</v>
      </c>
      <c r="H130" s="600">
        <f>H131+H132+H133+H134+H135+H136</f>
        <v>59</v>
      </c>
      <c r="I130" s="600">
        <f>G130+H130</f>
        <v>144</v>
      </c>
      <c r="J130" s="932"/>
      <c r="K130" s="600">
        <v>0</v>
      </c>
      <c r="L130" s="600">
        <v>0</v>
      </c>
      <c r="M130" s="630">
        <v>0</v>
      </c>
    </row>
    <row r="131" spans="1:13" ht="11.25" customHeight="1">
      <c r="A131" s="56">
        <v>8</v>
      </c>
      <c r="B131" s="7">
        <v>4</v>
      </c>
      <c r="C131" s="1367">
        <v>11</v>
      </c>
      <c r="D131" s="1822"/>
      <c r="E131" s="419"/>
      <c r="F131" s="69" t="s">
        <v>896</v>
      </c>
      <c r="G131" s="583">
        <v>0</v>
      </c>
      <c r="H131" s="583">
        <v>0</v>
      </c>
      <c r="I131" s="583">
        <f t="shared" ref="I131:I136" si="9">G131+H131</f>
        <v>0</v>
      </c>
      <c r="J131" s="2170"/>
      <c r="K131" s="583">
        <v>0</v>
      </c>
      <c r="L131" s="583">
        <v>0</v>
      </c>
      <c r="M131" s="584">
        <v>0</v>
      </c>
    </row>
    <row r="132" spans="1:13" ht="11.25" customHeight="1">
      <c r="A132" s="56">
        <v>8</v>
      </c>
      <c r="B132" s="7">
        <v>4</v>
      </c>
      <c r="C132" s="1367">
        <v>11</v>
      </c>
      <c r="D132" s="1822"/>
      <c r="E132" s="419"/>
      <c r="F132" s="69" t="s">
        <v>211</v>
      </c>
      <c r="G132" s="583">
        <v>33</v>
      </c>
      <c r="H132" s="583">
        <v>23</v>
      </c>
      <c r="I132" s="583">
        <f t="shared" si="9"/>
        <v>56</v>
      </c>
      <c r="J132" s="2170"/>
      <c r="K132" s="583">
        <v>0</v>
      </c>
      <c r="L132" s="583">
        <v>0</v>
      </c>
      <c r="M132" s="584">
        <v>0</v>
      </c>
    </row>
    <row r="133" spans="1:13" ht="11.25" customHeight="1">
      <c r="A133" s="56">
        <v>8</v>
      </c>
      <c r="B133" s="56">
        <v>3</v>
      </c>
      <c r="C133" s="1362">
        <v>11</v>
      </c>
      <c r="D133" s="1822"/>
      <c r="E133" s="419"/>
      <c r="F133" s="69" t="s">
        <v>897</v>
      </c>
      <c r="G133" s="583">
        <v>0</v>
      </c>
      <c r="H133" s="583">
        <v>0</v>
      </c>
      <c r="I133" s="583">
        <f t="shared" si="9"/>
        <v>0</v>
      </c>
      <c r="J133" s="2170"/>
      <c r="K133" s="583">
        <v>0</v>
      </c>
      <c r="L133" s="583">
        <v>0</v>
      </c>
      <c r="M133" s="584">
        <v>0</v>
      </c>
    </row>
    <row r="134" spans="1:13" ht="11.25" customHeight="1">
      <c r="A134" s="56">
        <v>8</v>
      </c>
      <c r="B134" s="56">
        <v>3</v>
      </c>
      <c r="C134" s="1362">
        <v>11</v>
      </c>
      <c r="D134" s="1822"/>
      <c r="E134" s="419"/>
      <c r="F134" s="69" t="s">
        <v>882</v>
      </c>
      <c r="G134" s="583">
        <v>35</v>
      </c>
      <c r="H134" s="583">
        <v>9</v>
      </c>
      <c r="I134" s="583">
        <f t="shared" si="9"/>
        <v>44</v>
      </c>
      <c r="J134" s="2170"/>
      <c r="K134" s="583">
        <v>0</v>
      </c>
      <c r="L134" s="583">
        <v>0</v>
      </c>
      <c r="M134" s="584">
        <v>0</v>
      </c>
    </row>
    <row r="135" spans="1:13" ht="11.25" customHeight="1">
      <c r="A135" s="56">
        <v>8</v>
      </c>
      <c r="B135" s="56">
        <v>4</v>
      </c>
      <c r="C135" s="1362">
        <v>11</v>
      </c>
      <c r="D135" s="1822"/>
      <c r="E135" s="419"/>
      <c r="F135" s="69" t="s">
        <v>898</v>
      </c>
      <c r="G135" s="583">
        <v>0</v>
      </c>
      <c r="H135" s="583">
        <v>0</v>
      </c>
      <c r="I135" s="583">
        <f t="shared" si="9"/>
        <v>0</v>
      </c>
      <c r="J135" s="2170"/>
      <c r="K135" s="583">
        <v>0</v>
      </c>
      <c r="L135" s="583">
        <v>0</v>
      </c>
      <c r="M135" s="584">
        <v>0</v>
      </c>
    </row>
    <row r="136" spans="1:13" ht="11.25" customHeight="1">
      <c r="A136" s="56">
        <v>8</v>
      </c>
      <c r="B136" s="56">
        <v>4</v>
      </c>
      <c r="C136" s="1362">
        <v>11</v>
      </c>
      <c r="D136" s="1822"/>
      <c r="E136" s="419"/>
      <c r="F136" s="69" t="s">
        <v>883</v>
      </c>
      <c r="G136" s="583">
        <v>17</v>
      </c>
      <c r="H136" s="583">
        <v>27</v>
      </c>
      <c r="I136" s="583">
        <f t="shared" si="9"/>
        <v>44</v>
      </c>
      <c r="J136" s="2170"/>
      <c r="K136" s="583">
        <v>0</v>
      </c>
      <c r="L136" s="583">
        <v>0</v>
      </c>
      <c r="M136" s="584">
        <v>0</v>
      </c>
    </row>
    <row r="137" spans="1:13" ht="11.25" customHeight="1">
      <c r="D137" s="1822"/>
      <c r="E137" s="419" t="s">
        <v>60</v>
      </c>
      <c r="F137" s="118"/>
      <c r="G137" s="600">
        <f>SUM(G138)</f>
        <v>52</v>
      </c>
      <c r="H137" s="600">
        <f>SUM(H138)</f>
        <v>74</v>
      </c>
      <c r="I137" s="600">
        <f>SUM(G137+H137)</f>
        <v>126</v>
      </c>
      <c r="J137" s="932"/>
      <c r="K137" s="600">
        <f>SUM(K138)</f>
        <v>0</v>
      </c>
      <c r="L137" s="600">
        <f>SUM(L138)</f>
        <v>0</v>
      </c>
      <c r="M137" s="630">
        <f>SUM(K137+L137)</f>
        <v>0</v>
      </c>
    </row>
    <row r="138" spans="1:13" ht="11.25" customHeight="1">
      <c r="A138" s="56">
        <v>8</v>
      </c>
      <c r="B138" s="56">
        <v>4</v>
      </c>
      <c r="C138" s="1362">
        <v>11</v>
      </c>
      <c r="D138" s="1822"/>
      <c r="E138" s="416"/>
      <c r="F138" s="69" t="s">
        <v>214</v>
      </c>
      <c r="G138" s="583">
        <v>52</v>
      </c>
      <c r="H138" s="583">
        <v>74</v>
      </c>
      <c r="I138" s="583">
        <f>SUM(G138+H138)</f>
        <v>126</v>
      </c>
      <c r="J138" s="2170"/>
      <c r="K138" s="583">
        <v>0</v>
      </c>
      <c r="L138" s="583">
        <v>0</v>
      </c>
      <c r="M138" s="584">
        <v>0</v>
      </c>
    </row>
    <row r="139" spans="1:13" ht="11.25" customHeight="1">
      <c r="D139" s="1822"/>
      <c r="E139" s="414" t="s">
        <v>61</v>
      </c>
      <c r="F139" s="69"/>
      <c r="G139" s="600">
        <f>SUM(G140)</f>
        <v>0</v>
      </c>
      <c r="H139" s="600">
        <f>SUM(H140)</f>
        <v>0</v>
      </c>
      <c r="I139" s="600">
        <f>SUM(G139:H139)</f>
        <v>0</v>
      </c>
      <c r="J139" s="932"/>
      <c r="K139" s="600">
        <f>SUM(K140)</f>
        <v>18</v>
      </c>
      <c r="L139" s="600">
        <f>SUM(L140)</f>
        <v>24</v>
      </c>
      <c r="M139" s="630">
        <f>SUM(K139:L139)</f>
        <v>42</v>
      </c>
    </row>
    <row r="140" spans="1:13" ht="11.25" customHeight="1">
      <c r="A140" s="56">
        <v>8</v>
      </c>
      <c r="B140" s="56">
        <v>5</v>
      </c>
      <c r="C140" s="1362">
        <v>11</v>
      </c>
      <c r="D140" s="1822"/>
      <c r="E140" s="558"/>
      <c r="F140" s="72" t="s">
        <v>215</v>
      </c>
      <c r="G140" s="583">
        <v>0</v>
      </c>
      <c r="H140" s="583">
        <v>0</v>
      </c>
      <c r="I140" s="583">
        <f>SUM(G140:H140)</f>
        <v>0</v>
      </c>
      <c r="J140" s="932"/>
      <c r="K140" s="583">
        <v>18</v>
      </c>
      <c r="L140" s="583">
        <v>24</v>
      </c>
      <c r="M140" s="584">
        <f>SUM(K140:L140)</f>
        <v>42</v>
      </c>
    </row>
    <row r="141" spans="1:13" ht="12" customHeight="1">
      <c r="D141" s="1344"/>
      <c r="E141" s="127" t="s">
        <v>63</v>
      </c>
      <c r="F141" s="114"/>
      <c r="G141" s="575">
        <f>G142+G145+G148</f>
        <v>81</v>
      </c>
      <c r="H141" s="575">
        <f>H142+H145+H148</f>
        <v>124</v>
      </c>
      <c r="I141" s="575">
        <f>G141+H141</f>
        <v>205</v>
      </c>
      <c r="J141" s="2172"/>
      <c r="K141" s="575">
        <f>K142+K145+K148</f>
        <v>213</v>
      </c>
      <c r="L141" s="575">
        <f>L142+L145+L148</f>
        <v>454</v>
      </c>
      <c r="M141" s="576">
        <f t="shared" ref="M141:M147" si="10">K141+L141</f>
        <v>667</v>
      </c>
    </row>
    <row r="142" spans="1:13" ht="11.25" customHeight="1">
      <c r="D142" s="628"/>
      <c r="E142" s="367" t="s">
        <v>64</v>
      </c>
      <c r="F142" s="132"/>
      <c r="G142" s="600">
        <f>G143+G144</f>
        <v>58</v>
      </c>
      <c r="H142" s="600">
        <f>H143+H144</f>
        <v>102</v>
      </c>
      <c r="I142" s="600">
        <f>H142+G142</f>
        <v>160</v>
      </c>
      <c r="J142" s="932"/>
      <c r="K142" s="600">
        <f>K143+K144</f>
        <v>153</v>
      </c>
      <c r="L142" s="600">
        <f>L143+L144</f>
        <v>360</v>
      </c>
      <c r="M142" s="630">
        <f t="shared" si="10"/>
        <v>513</v>
      </c>
    </row>
    <row r="143" spans="1:13" ht="11.25" customHeight="1">
      <c r="A143" s="56">
        <v>9</v>
      </c>
      <c r="B143" s="56">
        <v>5</v>
      </c>
      <c r="C143" s="1362">
        <v>10</v>
      </c>
      <c r="D143" s="628"/>
      <c r="E143" s="161"/>
      <c r="F143" s="69" t="s">
        <v>875</v>
      </c>
      <c r="G143" s="583">
        <v>58</v>
      </c>
      <c r="H143" s="583">
        <v>102</v>
      </c>
      <c r="I143" s="583">
        <f>H143+G143</f>
        <v>160</v>
      </c>
      <c r="J143" s="2170"/>
      <c r="K143" s="583">
        <v>0</v>
      </c>
      <c r="L143" s="583">
        <v>0</v>
      </c>
      <c r="M143" s="584">
        <f t="shared" si="10"/>
        <v>0</v>
      </c>
    </row>
    <row r="144" spans="1:13" ht="11.25" customHeight="1">
      <c r="A144" s="56">
        <v>9</v>
      </c>
      <c r="B144" s="56">
        <v>5</v>
      </c>
      <c r="C144" s="1362">
        <v>10</v>
      </c>
      <c r="D144" s="628"/>
      <c r="E144" s="161"/>
      <c r="F144" s="69" t="s">
        <v>223</v>
      </c>
      <c r="G144" s="583">
        <v>0</v>
      </c>
      <c r="H144" s="583">
        <v>0</v>
      </c>
      <c r="I144" s="583">
        <f>H144+G144</f>
        <v>0</v>
      </c>
      <c r="J144" s="927"/>
      <c r="K144" s="583">
        <v>153</v>
      </c>
      <c r="L144" s="583">
        <v>360</v>
      </c>
      <c r="M144" s="584">
        <f t="shared" si="10"/>
        <v>513</v>
      </c>
    </row>
    <row r="145" spans="4:15" ht="11.25" customHeight="1">
      <c r="D145" s="628"/>
      <c r="E145" s="347" t="s">
        <v>73</v>
      </c>
      <c r="F145" s="69"/>
      <c r="G145" s="600">
        <f>G146+G147</f>
        <v>23</v>
      </c>
      <c r="H145" s="600">
        <f>H146+H147</f>
        <v>22</v>
      </c>
      <c r="I145" s="600">
        <f>G145+H145</f>
        <v>45</v>
      </c>
      <c r="J145" s="927"/>
      <c r="K145" s="600">
        <f>K146+K147</f>
        <v>49</v>
      </c>
      <c r="L145" s="600">
        <f>L146+L147</f>
        <v>89</v>
      </c>
      <c r="M145" s="630">
        <f t="shared" si="10"/>
        <v>138</v>
      </c>
    </row>
    <row r="146" spans="4:15" ht="11.25" customHeight="1">
      <c r="D146" s="628"/>
      <c r="E146" s="161"/>
      <c r="F146" s="69" t="s">
        <v>875</v>
      </c>
      <c r="G146" s="583">
        <v>23</v>
      </c>
      <c r="H146" s="583">
        <v>22</v>
      </c>
      <c r="I146" s="583">
        <f>G146+H146</f>
        <v>45</v>
      </c>
      <c r="J146" s="927"/>
      <c r="K146" s="583">
        <v>0</v>
      </c>
      <c r="L146" s="583">
        <v>0</v>
      </c>
      <c r="M146" s="584">
        <f t="shared" si="10"/>
        <v>0</v>
      </c>
    </row>
    <row r="147" spans="4:15" ht="11.25" customHeight="1">
      <c r="D147" s="628"/>
      <c r="E147" s="161"/>
      <c r="F147" s="69" t="s">
        <v>223</v>
      </c>
      <c r="G147" s="583">
        <v>0</v>
      </c>
      <c r="H147" s="583">
        <v>0</v>
      </c>
      <c r="I147" s="583">
        <f>G147+H147</f>
        <v>0</v>
      </c>
      <c r="J147" s="927"/>
      <c r="K147" s="583">
        <v>49</v>
      </c>
      <c r="L147" s="583">
        <v>89</v>
      </c>
      <c r="M147" s="584">
        <f t="shared" si="10"/>
        <v>138</v>
      </c>
    </row>
    <row r="148" spans="4:15" ht="11.25" customHeight="1">
      <c r="D148" s="628"/>
      <c r="E148" s="347" t="s">
        <v>133</v>
      </c>
      <c r="F148" s="7"/>
      <c r="G148" s="600">
        <f>G149</f>
        <v>0</v>
      </c>
      <c r="H148" s="600">
        <f>H149</f>
        <v>0</v>
      </c>
      <c r="I148" s="600">
        <f>H148+G148</f>
        <v>0</v>
      </c>
      <c r="J148" s="2199"/>
      <c r="K148" s="600">
        <f>K149</f>
        <v>11</v>
      </c>
      <c r="L148" s="600">
        <f>L149</f>
        <v>5</v>
      </c>
      <c r="M148" s="630">
        <f>K148+L148</f>
        <v>16</v>
      </c>
    </row>
    <row r="149" spans="4:15" ht="11.25" customHeight="1">
      <c r="D149" s="632"/>
      <c r="E149" s="161"/>
      <c r="F149" s="7" t="s">
        <v>230</v>
      </c>
      <c r="G149" s="583">
        <v>0</v>
      </c>
      <c r="H149" s="583">
        <v>0</v>
      </c>
      <c r="I149" s="583">
        <f>G149+H149</f>
        <v>0</v>
      </c>
      <c r="J149" s="2199"/>
      <c r="K149" s="583">
        <v>11</v>
      </c>
      <c r="L149" s="583">
        <v>5</v>
      </c>
      <c r="M149" s="584">
        <f>K149+L149</f>
        <v>16</v>
      </c>
    </row>
    <row r="150" spans="4:15" ht="12" customHeight="1">
      <c r="D150" s="71"/>
      <c r="E150" s="1825" t="s">
        <v>21</v>
      </c>
      <c r="F150" s="1826"/>
      <c r="G150" s="2176">
        <f>SUM(G8+G31+G61+G75+G81+G107+G120+G129+G141)</f>
        <v>10896</v>
      </c>
      <c r="H150" s="2176">
        <f>SUM(H8+H31+H61+H75+H81+H107+H120+H129+H141)</f>
        <v>9560</v>
      </c>
      <c r="I150" s="2176">
        <f>SUM(I8+I31+I61+I75+I81+I107+I120+I129+I141)</f>
        <v>20456</v>
      </c>
      <c r="J150" s="2176"/>
      <c r="K150" s="2176">
        <f>SUM(K8+K31+K61+K75+K81+K107+K120+K129+K141)</f>
        <v>372</v>
      </c>
      <c r="L150" s="2176">
        <f>SUM(L8+L31+L61+L75+L81+L107+L120+L129+L141)</f>
        <v>669</v>
      </c>
      <c r="M150" s="2178">
        <f>SUM(M8+M31+M61+M75+M81+M107+M120+M129+M141)</f>
        <v>1041</v>
      </c>
      <c r="O150" s="604"/>
    </row>
    <row r="151" spans="4:15" ht="9.75" customHeight="1">
      <c r="E151" s="69" t="s">
        <v>855</v>
      </c>
      <c r="F151" s="1360"/>
    </row>
    <row r="152" spans="4:15" ht="9.75" customHeight="1">
      <c r="E152" s="69" t="s">
        <v>884</v>
      </c>
      <c r="F152" s="1360"/>
    </row>
    <row r="153" spans="4:15" ht="20.25" customHeight="1">
      <c r="E153" s="2091" t="s">
        <v>885</v>
      </c>
      <c r="F153" s="2091"/>
      <c r="G153" s="2091"/>
      <c r="H153" s="2091"/>
      <c r="I153" s="2091"/>
      <c r="J153" s="2091"/>
      <c r="K153" s="2091"/>
      <c r="L153" s="2091"/>
      <c r="M153" s="2091"/>
    </row>
    <row r="154" spans="4:15" ht="9" customHeight="1"/>
    <row r="155" spans="4:15" ht="9" customHeight="1"/>
    <row r="156" spans="4:15" ht="9" customHeight="1"/>
    <row r="157" spans="4:15" ht="9" customHeight="1"/>
    <row r="158" spans="4:15" ht="9" customHeight="1"/>
    <row r="159" spans="4:15" ht="9" customHeight="1"/>
    <row r="160" spans="4:15"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spans="5:7" ht="9" customHeight="1"/>
    <row r="226" spans="5:7" ht="9" customHeight="1"/>
    <row r="227" spans="5:7" ht="9" customHeight="1"/>
    <row r="228" spans="5:7" ht="9" customHeight="1"/>
    <row r="229" spans="5:7" ht="9" customHeight="1"/>
    <row r="230" spans="5:7" ht="9" customHeight="1"/>
    <row r="231" spans="5:7" ht="9" customHeight="1"/>
    <row r="232" spans="5:7" ht="9" customHeight="1">
      <c r="F232" s="69"/>
      <c r="G232" s="926"/>
    </row>
    <row r="233" spans="5:7" ht="9" customHeight="1">
      <c r="E233" s="69"/>
    </row>
    <row r="234" spans="5:7" ht="9" customHeight="1"/>
    <row r="235" spans="5:7" ht="9" customHeight="1"/>
    <row r="236" spans="5:7" ht="9" customHeight="1"/>
    <row r="237" spans="5:7" ht="9" customHeight="1"/>
    <row r="238" spans="5:7" ht="9" customHeight="1"/>
    <row r="239" spans="5:7" ht="9" customHeight="1"/>
    <row r="240" spans="5:7"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row r="489" ht="9" customHeight="1"/>
    <row r="490" ht="9" customHeight="1"/>
    <row r="491" ht="9" customHeight="1"/>
    <row r="492" ht="9" customHeight="1"/>
    <row r="493" ht="9" customHeight="1"/>
    <row r="494" ht="9" customHeight="1"/>
    <row r="495" ht="9" customHeight="1"/>
    <row r="496" ht="9" customHeight="1"/>
    <row r="497" ht="9" customHeight="1"/>
  </sheetData>
  <mergeCells count="23">
    <mergeCell ref="D129:D140"/>
    <mergeCell ref="E150:F150"/>
    <mergeCell ref="E153:M153"/>
    <mergeCell ref="K73:L73"/>
    <mergeCell ref="M73:M74"/>
    <mergeCell ref="D75:D79"/>
    <mergeCell ref="D81:D106"/>
    <mergeCell ref="D107:D119"/>
    <mergeCell ref="D120:D128"/>
    <mergeCell ref="D8:D30"/>
    <mergeCell ref="D31:D60"/>
    <mergeCell ref="D61:D69"/>
    <mergeCell ref="D72:D74"/>
    <mergeCell ref="G73:H73"/>
    <mergeCell ref="I73:I74"/>
    <mergeCell ref="D2:M2"/>
    <mergeCell ref="Q2:AE2"/>
    <mergeCell ref="D3:M3"/>
    <mergeCell ref="D5:D7"/>
    <mergeCell ref="G6:H6"/>
    <mergeCell ref="I6:I7"/>
    <mergeCell ref="K6:L6"/>
    <mergeCell ref="M6:M7"/>
  </mergeCell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494"/>
  <sheetViews>
    <sheetView topLeftCell="D37" workbookViewId="0">
      <selection activeCell="G31" sqref="G31"/>
    </sheetView>
  </sheetViews>
  <sheetFormatPr baseColWidth="10" defaultRowHeight="12.75"/>
  <cols>
    <col min="1" max="1" width="2.85546875" style="396" hidden="1" customWidth="1"/>
    <col min="2" max="2" width="3" style="396" hidden="1" customWidth="1"/>
    <col min="3" max="3" width="2.42578125" style="396" hidden="1" customWidth="1"/>
    <col min="4" max="4" width="6.42578125" style="65" customWidth="1"/>
    <col min="5" max="5" width="2" style="65" customWidth="1"/>
    <col min="6" max="6" width="1.5703125" style="65" customWidth="1"/>
    <col min="7" max="7" width="51.85546875" style="65" customWidth="1"/>
    <col min="8" max="9" width="11.140625" style="65" customWidth="1"/>
    <col min="10" max="10" width="9.85546875" style="65" customWidth="1"/>
    <col min="11" max="11" width="11.28515625" style="65" bestFit="1" customWidth="1"/>
    <col min="12" max="13" width="11.42578125" style="65"/>
    <col min="14" max="14" width="4.7109375" style="65" customWidth="1"/>
    <col min="15" max="15" width="5" style="65" customWidth="1"/>
    <col min="16" max="16" width="2.28515625" style="65" customWidth="1"/>
    <col min="17" max="17" width="26" style="65" customWidth="1"/>
    <col min="18" max="18" width="8" style="65" customWidth="1"/>
    <col min="19" max="19" width="1" style="65" customWidth="1"/>
    <col min="20" max="20" width="6.7109375" style="65" customWidth="1"/>
    <col min="21" max="21" width="1" style="65" customWidth="1"/>
    <col min="22" max="22" width="6.7109375" style="65" customWidth="1"/>
    <col min="23" max="23" width="1" style="65" customWidth="1"/>
    <col min="24" max="24" width="6.7109375" style="65" customWidth="1"/>
    <col min="25" max="25" width="1" style="65" customWidth="1"/>
    <col min="26" max="26" width="6.7109375" style="65" customWidth="1"/>
    <col min="27" max="27" width="1" style="65" customWidth="1"/>
    <col min="28" max="28" width="6.7109375" style="65" customWidth="1"/>
    <col min="29" max="29" width="1" style="65" customWidth="1"/>
    <col min="30" max="31" width="6.7109375" style="65" customWidth="1"/>
    <col min="32" max="256" width="11.42578125" style="65"/>
    <col min="257" max="259" width="0" style="65" hidden="1" customWidth="1"/>
    <col min="260" max="260" width="6.42578125" style="65" customWidth="1"/>
    <col min="261" max="261" width="2" style="65" customWidth="1"/>
    <col min="262" max="262" width="1.5703125" style="65" customWidth="1"/>
    <col min="263" max="263" width="51.85546875" style="65" customWidth="1"/>
    <col min="264" max="265" width="11.140625" style="65" customWidth="1"/>
    <col min="266" max="266" width="9.85546875" style="65" customWidth="1"/>
    <col min="267" max="267" width="11.28515625" style="65" bestFit="1" customWidth="1"/>
    <col min="268" max="269" width="11.42578125" style="65"/>
    <col min="270" max="270" width="4.7109375" style="65" customWidth="1"/>
    <col min="271" max="271" width="5" style="65" customWidth="1"/>
    <col min="272" max="272" width="2.28515625" style="65" customWidth="1"/>
    <col min="273" max="273" width="26" style="65" customWidth="1"/>
    <col min="274" max="274" width="8" style="65" customWidth="1"/>
    <col min="275" max="275" width="1" style="65" customWidth="1"/>
    <col min="276" max="276" width="6.7109375" style="65" customWidth="1"/>
    <col min="277" max="277" width="1" style="65" customWidth="1"/>
    <col min="278" max="278" width="6.7109375" style="65" customWidth="1"/>
    <col min="279" max="279" width="1" style="65" customWidth="1"/>
    <col min="280" max="280" width="6.7109375" style="65" customWidth="1"/>
    <col min="281" max="281" width="1" style="65" customWidth="1"/>
    <col min="282" max="282" width="6.7109375" style="65" customWidth="1"/>
    <col min="283" max="283" width="1" style="65" customWidth="1"/>
    <col min="284" max="284" width="6.7109375" style="65" customWidth="1"/>
    <col min="285" max="285" width="1" style="65" customWidth="1"/>
    <col min="286" max="287" width="6.7109375" style="65" customWidth="1"/>
    <col min="288" max="512" width="11.42578125" style="65"/>
    <col min="513" max="515" width="0" style="65" hidden="1" customWidth="1"/>
    <col min="516" max="516" width="6.42578125" style="65" customWidth="1"/>
    <col min="517" max="517" width="2" style="65" customWidth="1"/>
    <col min="518" max="518" width="1.5703125" style="65" customWidth="1"/>
    <col min="519" max="519" width="51.85546875" style="65" customWidth="1"/>
    <col min="520" max="521" width="11.140625" style="65" customWidth="1"/>
    <col min="522" max="522" width="9.85546875" style="65" customWidth="1"/>
    <col min="523" max="523" width="11.28515625" style="65" bestFit="1" customWidth="1"/>
    <col min="524" max="525" width="11.42578125" style="65"/>
    <col min="526" max="526" width="4.7109375" style="65" customWidth="1"/>
    <col min="527" max="527" width="5" style="65" customWidth="1"/>
    <col min="528" max="528" width="2.28515625" style="65" customWidth="1"/>
    <col min="529" max="529" width="26" style="65" customWidth="1"/>
    <col min="530" max="530" width="8" style="65" customWidth="1"/>
    <col min="531" max="531" width="1" style="65" customWidth="1"/>
    <col min="532" max="532" width="6.7109375" style="65" customWidth="1"/>
    <col min="533" max="533" width="1" style="65" customWidth="1"/>
    <col min="534" max="534" width="6.7109375" style="65" customWidth="1"/>
    <col min="535" max="535" width="1" style="65" customWidth="1"/>
    <col min="536" max="536" width="6.7109375" style="65" customWidth="1"/>
    <col min="537" max="537" width="1" style="65" customWidth="1"/>
    <col min="538" max="538" width="6.7109375" style="65" customWidth="1"/>
    <col min="539" max="539" width="1" style="65" customWidth="1"/>
    <col min="540" max="540" width="6.7109375" style="65" customWidth="1"/>
    <col min="541" max="541" width="1" style="65" customWidth="1"/>
    <col min="542" max="543" width="6.7109375" style="65" customWidth="1"/>
    <col min="544" max="768" width="11.42578125" style="65"/>
    <col min="769" max="771" width="0" style="65" hidden="1" customWidth="1"/>
    <col min="772" max="772" width="6.42578125" style="65" customWidth="1"/>
    <col min="773" max="773" width="2" style="65" customWidth="1"/>
    <col min="774" max="774" width="1.5703125" style="65" customWidth="1"/>
    <col min="775" max="775" width="51.85546875" style="65" customWidth="1"/>
    <col min="776" max="777" width="11.140625" style="65" customWidth="1"/>
    <col min="778" max="778" width="9.85546875" style="65" customWidth="1"/>
    <col min="779" max="779" width="11.28515625" style="65" bestFit="1" customWidth="1"/>
    <col min="780" max="781" width="11.42578125" style="65"/>
    <col min="782" max="782" width="4.7109375" style="65" customWidth="1"/>
    <col min="783" max="783" width="5" style="65" customWidth="1"/>
    <col min="784" max="784" width="2.28515625" style="65" customWidth="1"/>
    <col min="785" max="785" width="26" style="65" customWidth="1"/>
    <col min="786" max="786" width="8" style="65" customWidth="1"/>
    <col min="787" max="787" width="1" style="65" customWidth="1"/>
    <col min="788" max="788" width="6.7109375" style="65" customWidth="1"/>
    <col min="789" max="789" width="1" style="65" customWidth="1"/>
    <col min="790" max="790" width="6.7109375" style="65" customWidth="1"/>
    <col min="791" max="791" width="1" style="65" customWidth="1"/>
    <col min="792" max="792" width="6.7109375" style="65" customWidth="1"/>
    <col min="793" max="793" width="1" style="65" customWidth="1"/>
    <col min="794" max="794" width="6.7109375" style="65" customWidth="1"/>
    <col min="795" max="795" width="1" style="65" customWidth="1"/>
    <col min="796" max="796" width="6.7109375" style="65" customWidth="1"/>
    <col min="797" max="797" width="1" style="65" customWidth="1"/>
    <col min="798" max="799" width="6.7109375" style="65" customWidth="1"/>
    <col min="800" max="1024" width="11.42578125" style="65"/>
    <col min="1025" max="1027" width="0" style="65" hidden="1" customWidth="1"/>
    <col min="1028" max="1028" width="6.42578125" style="65" customWidth="1"/>
    <col min="1029" max="1029" width="2" style="65" customWidth="1"/>
    <col min="1030" max="1030" width="1.5703125" style="65" customWidth="1"/>
    <col min="1031" max="1031" width="51.85546875" style="65" customWidth="1"/>
    <col min="1032" max="1033" width="11.140625" style="65" customWidth="1"/>
    <col min="1034" max="1034" width="9.85546875" style="65" customWidth="1"/>
    <col min="1035" max="1035" width="11.28515625" style="65" bestFit="1" customWidth="1"/>
    <col min="1036" max="1037" width="11.42578125" style="65"/>
    <col min="1038" max="1038" width="4.7109375" style="65" customWidth="1"/>
    <col min="1039" max="1039" width="5" style="65" customWidth="1"/>
    <col min="1040" max="1040" width="2.28515625" style="65" customWidth="1"/>
    <col min="1041" max="1041" width="26" style="65" customWidth="1"/>
    <col min="1042" max="1042" width="8" style="65" customWidth="1"/>
    <col min="1043" max="1043" width="1" style="65" customWidth="1"/>
    <col min="1044" max="1044" width="6.7109375" style="65" customWidth="1"/>
    <col min="1045" max="1045" width="1" style="65" customWidth="1"/>
    <col min="1046" max="1046" width="6.7109375" style="65" customWidth="1"/>
    <col min="1047" max="1047" width="1" style="65" customWidth="1"/>
    <col min="1048" max="1048" width="6.7109375" style="65" customWidth="1"/>
    <col min="1049" max="1049" width="1" style="65" customWidth="1"/>
    <col min="1050" max="1050" width="6.7109375" style="65" customWidth="1"/>
    <col min="1051" max="1051" width="1" style="65" customWidth="1"/>
    <col min="1052" max="1052" width="6.7109375" style="65" customWidth="1"/>
    <col min="1053" max="1053" width="1" style="65" customWidth="1"/>
    <col min="1054" max="1055" width="6.7109375" style="65" customWidth="1"/>
    <col min="1056" max="1280" width="11.42578125" style="65"/>
    <col min="1281" max="1283" width="0" style="65" hidden="1" customWidth="1"/>
    <col min="1284" max="1284" width="6.42578125" style="65" customWidth="1"/>
    <col min="1285" max="1285" width="2" style="65" customWidth="1"/>
    <col min="1286" max="1286" width="1.5703125" style="65" customWidth="1"/>
    <col min="1287" max="1287" width="51.85546875" style="65" customWidth="1"/>
    <col min="1288" max="1289" width="11.140625" style="65" customWidth="1"/>
    <col min="1290" max="1290" width="9.85546875" style="65" customWidth="1"/>
    <col min="1291" max="1291" width="11.28515625" style="65" bestFit="1" customWidth="1"/>
    <col min="1292" max="1293" width="11.42578125" style="65"/>
    <col min="1294" max="1294" width="4.7109375" style="65" customWidth="1"/>
    <col min="1295" max="1295" width="5" style="65" customWidth="1"/>
    <col min="1296" max="1296" width="2.28515625" style="65" customWidth="1"/>
    <col min="1297" max="1297" width="26" style="65" customWidth="1"/>
    <col min="1298" max="1298" width="8" style="65" customWidth="1"/>
    <col min="1299" max="1299" width="1" style="65" customWidth="1"/>
    <col min="1300" max="1300" width="6.7109375" style="65" customWidth="1"/>
    <col min="1301" max="1301" width="1" style="65" customWidth="1"/>
    <col min="1302" max="1302" width="6.7109375" style="65" customWidth="1"/>
    <col min="1303" max="1303" width="1" style="65" customWidth="1"/>
    <col min="1304" max="1304" width="6.7109375" style="65" customWidth="1"/>
    <col min="1305" max="1305" width="1" style="65" customWidth="1"/>
    <col min="1306" max="1306" width="6.7109375" style="65" customWidth="1"/>
    <col min="1307" max="1307" width="1" style="65" customWidth="1"/>
    <col min="1308" max="1308" width="6.7109375" style="65" customWidth="1"/>
    <col min="1309" max="1309" width="1" style="65" customWidth="1"/>
    <col min="1310" max="1311" width="6.7109375" style="65" customWidth="1"/>
    <col min="1312" max="1536" width="11.42578125" style="65"/>
    <col min="1537" max="1539" width="0" style="65" hidden="1" customWidth="1"/>
    <col min="1540" max="1540" width="6.42578125" style="65" customWidth="1"/>
    <col min="1541" max="1541" width="2" style="65" customWidth="1"/>
    <col min="1542" max="1542" width="1.5703125" style="65" customWidth="1"/>
    <col min="1543" max="1543" width="51.85546875" style="65" customWidth="1"/>
    <col min="1544" max="1545" width="11.140625" style="65" customWidth="1"/>
    <col min="1546" max="1546" width="9.85546875" style="65" customWidth="1"/>
    <col min="1547" max="1547" width="11.28515625" style="65" bestFit="1" customWidth="1"/>
    <col min="1548" max="1549" width="11.42578125" style="65"/>
    <col min="1550" max="1550" width="4.7109375" style="65" customWidth="1"/>
    <col min="1551" max="1551" width="5" style="65" customWidth="1"/>
    <col min="1552" max="1552" width="2.28515625" style="65" customWidth="1"/>
    <col min="1553" max="1553" width="26" style="65" customWidth="1"/>
    <col min="1554" max="1554" width="8" style="65" customWidth="1"/>
    <col min="1555" max="1555" width="1" style="65" customWidth="1"/>
    <col min="1556" max="1556" width="6.7109375" style="65" customWidth="1"/>
    <col min="1557" max="1557" width="1" style="65" customWidth="1"/>
    <col min="1558" max="1558" width="6.7109375" style="65" customWidth="1"/>
    <col min="1559" max="1559" width="1" style="65" customWidth="1"/>
    <col min="1560" max="1560" width="6.7109375" style="65" customWidth="1"/>
    <col min="1561" max="1561" width="1" style="65" customWidth="1"/>
    <col min="1562" max="1562" width="6.7109375" style="65" customWidth="1"/>
    <col min="1563" max="1563" width="1" style="65" customWidth="1"/>
    <col min="1564" max="1564" width="6.7109375" style="65" customWidth="1"/>
    <col min="1565" max="1565" width="1" style="65" customWidth="1"/>
    <col min="1566" max="1567" width="6.7109375" style="65" customWidth="1"/>
    <col min="1568" max="1792" width="11.42578125" style="65"/>
    <col min="1793" max="1795" width="0" style="65" hidden="1" customWidth="1"/>
    <col min="1796" max="1796" width="6.42578125" style="65" customWidth="1"/>
    <col min="1797" max="1797" width="2" style="65" customWidth="1"/>
    <col min="1798" max="1798" width="1.5703125" style="65" customWidth="1"/>
    <col min="1799" max="1799" width="51.85546875" style="65" customWidth="1"/>
    <col min="1800" max="1801" width="11.140625" style="65" customWidth="1"/>
    <col min="1802" max="1802" width="9.85546875" style="65" customWidth="1"/>
    <col min="1803" max="1803" width="11.28515625" style="65" bestFit="1" customWidth="1"/>
    <col min="1804" max="1805" width="11.42578125" style="65"/>
    <col min="1806" max="1806" width="4.7109375" style="65" customWidth="1"/>
    <col min="1807" max="1807" width="5" style="65" customWidth="1"/>
    <col min="1808" max="1808" width="2.28515625" style="65" customWidth="1"/>
    <col min="1809" max="1809" width="26" style="65" customWidth="1"/>
    <col min="1810" max="1810" width="8" style="65" customWidth="1"/>
    <col min="1811" max="1811" width="1" style="65" customWidth="1"/>
    <col min="1812" max="1812" width="6.7109375" style="65" customWidth="1"/>
    <col min="1813" max="1813" width="1" style="65" customWidth="1"/>
    <col min="1814" max="1814" width="6.7109375" style="65" customWidth="1"/>
    <col min="1815" max="1815" width="1" style="65" customWidth="1"/>
    <col min="1816" max="1816" width="6.7109375" style="65" customWidth="1"/>
    <col min="1817" max="1817" width="1" style="65" customWidth="1"/>
    <col min="1818" max="1818" width="6.7109375" style="65" customWidth="1"/>
    <col min="1819" max="1819" width="1" style="65" customWidth="1"/>
    <col min="1820" max="1820" width="6.7109375" style="65" customWidth="1"/>
    <col min="1821" max="1821" width="1" style="65" customWidth="1"/>
    <col min="1822" max="1823" width="6.7109375" style="65" customWidth="1"/>
    <col min="1824" max="2048" width="11.42578125" style="65"/>
    <col min="2049" max="2051" width="0" style="65" hidden="1" customWidth="1"/>
    <col min="2052" max="2052" width="6.42578125" style="65" customWidth="1"/>
    <col min="2053" max="2053" width="2" style="65" customWidth="1"/>
    <col min="2054" max="2054" width="1.5703125" style="65" customWidth="1"/>
    <col min="2055" max="2055" width="51.85546875" style="65" customWidth="1"/>
    <col min="2056" max="2057" width="11.140625" style="65" customWidth="1"/>
    <col min="2058" max="2058" width="9.85546875" style="65" customWidth="1"/>
    <col min="2059" max="2059" width="11.28515625" style="65" bestFit="1" customWidth="1"/>
    <col min="2060" max="2061" width="11.42578125" style="65"/>
    <col min="2062" max="2062" width="4.7109375" style="65" customWidth="1"/>
    <col min="2063" max="2063" width="5" style="65" customWidth="1"/>
    <col min="2064" max="2064" width="2.28515625" style="65" customWidth="1"/>
    <col min="2065" max="2065" width="26" style="65" customWidth="1"/>
    <col min="2066" max="2066" width="8" style="65" customWidth="1"/>
    <col min="2067" max="2067" width="1" style="65" customWidth="1"/>
    <col min="2068" max="2068" width="6.7109375" style="65" customWidth="1"/>
    <col min="2069" max="2069" width="1" style="65" customWidth="1"/>
    <col min="2070" max="2070" width="6.7109375" style="65" customWidth="1"/>
    <col min="2071" max="2071" width="1" style="65" customWidth="1"/>
    <col min="2072" max="2072" width="6.7109375" style="65" customWidth="1"/>
    <col min="2073" max="2073" width="1" style="65" customWidth="1"/>
    <col min="2074" max="2074" width="6.7109375" style="65" customWidth="1"/>
    <col min="2075" max="2075" width="1" style="65" customWidth="1"/>
    <col min="2076" max="2076" width="6.7109375" style="65" customWidth="1"/>
    <col min="2077" max="2077" width="1" style="65" customWidth="1"/>
    <col min="2078" max="2079" width="6.7109375" style="65" customWidth="1"/>
    <col min="2080" max="2304" width="11.42578125" style="65"/>
    <col min="2305" max="2307" width="0" style="65" hidden="1" customWidth="1"/>
    <col min="2308" max="2308" width="6.42578125" style="65" customWidth="1"/>
    <col min="2309" max="2309" width="2" style="65" customWidth="1"/>
    <col min="2310" max="2310" width="1.5703125" style="65" customWidth="1"/>
    <col min="2311" max="2311" width="51.85546875" style="65" customWidth="1"/>
    <col min="2312" max="2313" width="11.140625" style="65" customWidth="1"/>
    <col min="2314" max="2314" width="9.85546875" style="65" customWidth="1"/>
    <col min="2315" max="2315" width="11.28515625" style="65" bestFit="1" customWidth="1"/>
    <col min="2316" max="2317" width="11.42578125" style="65"/>
    <col min="2318" max="2318" width="4.7109375" style="65" customWidth="1"/>
    <col min="2319" max="2319" width="5" style="65" customWidth="1"/>
    <col min="2320" max="2320" width="2.28515625" style="65" customWidth="1"/>
    <col min="2321" max="2321" width="26" style="65" customWidth="1"/>
    <col min="2322" max="2322" width="8" style="65" customWidth="1"/>
    <col min="2323" max="2323" width="1" style="65" customWidth="1"/>
    <col min="2324" max="2324" width="6.7109375" style="65" customWidth="1"/>
    <col min="2325" max="2325" width="1" style="65" customWidth="1"/>
    <col min="2326" max="2326" width="6.7109375" style="65" customWidth="1"/>
    <col min="2327" max="2327" width="1" style="65" customWidth="1"/>
    <col min="2328" max="2328" width="6.7109375" style="65" customWidth="1"/>
    <col min="2329" max="2329" width="1" style="65" customWidth="1"/>
    <col min="2330" max="2330" width="6.7109375" style="65" customWidth="1"/>
    <col min="2331" max="2331" width="1" style="65" customWidth="1"/>
    <col min="2332" max="2332" width="6.7109375" style="65" customWidth="1"/>
    <col min="2333" max="2333" width="1" style="65" customWidth="1"/>
    <col min="2334" max="2335" width="6.7109375" style="65" customWidth="1"/>
    <col min="2336" max="2560" width="11.42578125" style="65"/>
    <col min="2561" max="2563" width="0" style="65" hidden="1" customWidth="1"/>
    <col min="2564" max="2564" width="6.42578125" style="65" customWidth="1"/>
    <col min="2565" max="2565" width="2" style="65" customWidth="1"/>
    <col min="2566" max="2566" width="1.5703125" style="65" customWidth="1"/>
    <col min="2567" max="2567" width="51.85546875" style="65" customWidth="1"/>
    <col min="2568" max="2569" width="11.140625" style="65" customWidth="1"/>
    <col min="2570" max="2570" width="9.85546875" style="65" customWidth="1"/>
    <col min="2571" max="2571" width="11.28515625" style="65" bestFit="1" customWidth="1"/>
    <col min="2572" max="2573" width="11.42578125" style="65"/>
    <col min="2574" max="2574" width="4.7109375" style="65" customWidth="1"/>
    <col min="2575" max="2575" width="5" style="65" customWidth="1"/>
    <col min="2576" max="2576" width="2.28515625" style="65" customWidth="1"/>
    <col min="2577" max="2577" width="26" style="65" customWidth="1"/>
    <col min="2578" max="2578" width="8" style="65" customWidth="1"/>
    <col min="2579" max="2579" width="1" style="65" customWidth="1"/>
    <col min="2580" max="2580" width="6.7109375" style="65" customWidth="1"/>
    <col min="2581" max="2581" width="1" style="65" customWidth="1"/>
    <col min="2582" max="2582" width="6.7109375" style="65" customWidth="1"/>
    <col min="2583" max="2583" width="1" style="65" customWidth="1"/>
    <col min="2584" max="2584" width="6.7109375" style="65" customWidth="1"/>
    <col min="2585" max="2585" width="1" style="65" customWidth="1"/>
    <col min="2586" max="2586" width="6.7109375" style="65" customWidth="1"/>
    <col min="2587" max="2587" width="1" style="65" customWidth="1"/>
    <col min="2588" max="2588" width="6.7109375" style="65" customWidth="1"/>
    <col min="2589" max="2589" width="1" style="65" customWidth="1"/>
    <col min="2590" max="2591" width="6.7109375" style="65" customWidth="1"/>
    <col min="2592" max="2816" width="11.42578125" style="65"/>
    <col min="2817" max="2819" width="0" style="65" hidden="1" customWidth="1"/>
    <col min="2820" max="2820" width="6.42578125" style="65" customWidth="1"/>
    <col min="2821" max="2821" width="2" style="65" customWidth="1"/>
    <col min="2822" max="2822" width="1.5703125" style="65" customWidth="1"/>
    <col min="2823" max="2823" width="51.85546875" style="65" customWidth="1"/>
    <col min="2824" max="2825" width="11.140625" style="65" customWidth="1"/>
    <col min="2826" max="2826" width="9.85546875" style="65" customWidth="1"/>
    <col min="2827" max="2827" width="11.28515625" style="65" bestFit="1" customWidth="1"/>
    <col min="2828" max="2829" width="11.42578125" style="65"/>
    <col min="2830" max="2830" width="4.7109375" style="65" customWidth="1"/>
    <col min="2831" max="2831" width="5" style="65" customWidth="1"/>
    <col min="2832" max="2832" width="2.28515625" style="65" customWidth="1"/>
    <col min="2833" max="2833" width="26" style="65" customWidth="1"/>
    <col min="2834" max="2834" width="8" style="65" customWidth="1"/>
    <col min="2835" max="2835" width="1" style="65" customWidth="1"/>
    <col min="2836" max="2836" width="6.7109375" style="65" customWidth="1"/>
    <col min="2837" max="2837" width="1" style="65" customWidth="1"/>
    <col min="2838" max="2838" width="6.7109375" style="65" customWidth="1"/>
    <col min="2839" max="2839" width="1" style="65" customWidth="1"/>
    <col min="2840" max="2840" width="6.7109375" style="65" customWidth="1"/>
    <col min="2841" max="2841" width="1" style="65" customWidth="1"/>
    <col min="2842" max="2842" width="6.7109375" style="65" customWidth="1"/>
    <col min="2843" max="2843" width="1" style="65" customWidth="1"/>
    <col min="2844" max="2844" width="6.7109375" style="65" customWidth="1"/>
    <col min="2845" max="2845" width="1" style="65" customWidth="1"/>
    <col min="2846" max="2847" width="6.7109375" style="65" customWidth="1"/>
    <col min="2848" max="3072" width="11.42578125" style="65"/>
    <col min="3073" max="3075" width="0" style="65" hidden="1" customWidth="1"/>
    <col min="3076" max="3076" width="6.42578125" style="65" customWidth="1"/>
    <col min="3077" max="3077" width="2" style="65" customWidth="1"/>
    <col min="3078" max="3078" width="1.5703125" style="65" customWidth="1"/>
    <col min="3079" max="3079" width="51.85546875" style="65" customWidth="1"/>
    <col min="3080" max="3081" width="11.140625" style="65" customWidth="1"/>
    <col min="3082" max="3082" width="9.85546875" style="65" customWidth="1"/>
    <col min="3083" max="3083" width="11.28515625" style="65" bestFit="1" customWidth="1"/>
    <col min="3084" max="3085" width="11.42578125" style="65"/>
    <col min="3086" max="3086" width="4.7109375" style="65" customWidth="1"/>
    <col min="3087" max="3087" width="5" style="65" customWidth="1"/>
    <col min="3088" max="3088" width="2.28515625" style="65" customWidth="1"/>
    <col min="3089" max="3089" width="26" style="65" customWidth="1"/>
    <col min="3090" max="3090" width="8" style="65" customWidth="1"/>
    <col min="3091" max="3091" width="1" style="65" customWidth="1"/>
    <col min="3092" max="3092" width="6.7109375" style="65" customWidth="1"/>
    <col min="3093" max="3093" width="1" style="65" customWidth="1"/>
    <col min="3094" max="3094" width="6.7109375" style="65" customWidth="1"/>
    <col min="3095" max="3095" width="1" style="65" customWidth="1"/>
    <col min="3096" max="3096" width="6.7109375" style="65" customWidth="1"/>
    <col min="3097" max="3097" width="1" style="65" customWidth="1"/>
    <col min="3098" max="3098" width="6.7109375" style="65" customWidth="1"/>
    <col min="3099" max="3099" width="1" style="65" customWidth="1"/>
    <col min="3100" max="3100" width="6.7109375" style="65" customWidth="1"/>
    <col min="3101" max="3101" width="1" style="65" customWidth="1"/>
    <col min="3102" max="3103" width="6.7109375" style="65" customWidth="1"/>
    <col min="3104" max="3328" width="11.42578125" style="65"/>
    <col min="3329" max="3331" width="0" style="65" hidden="1" customWidth="1"/>
    <col min="3332" max="3332" width="6.42578125" style="65" customWidth="1"/>
    <col min="3333" max="3333" width="2" style="65" customWidth="1"/>
    <col min="3334" max="3334" width="1.5703125" style="65" customWidth="1"/>
    <col min="3335" max="3335" width="51.85546875" style="65" customWidth="1"/>
    <col min="3336" max="3337" width="11.140625" style="65" customWidth="1"/>
    <col min="3338" max="3338" width="9.85546875" style="65" customWidth="1"/>
    <col min="3339" max="3339" width="11.28515625" style="65" bestFit="1" customWidth="1"/>
    <col min="3340" max="3341" width="11.42578125" style="65"/>
    <col min="3342" max="3342" width="4.7109375" style="65" customWidth="1"/>
    <col min="3343" max="3343" width="5" style="65" customWidth="1"/>
    <col min="3344" max="3344" width="2.28515625" style="65" customWidth="1"/>
    <col min="3345" max="3345" width="26" style="65" customWidth="1"/>
    <col min="3346" max="3346" width="8" style="65" customWidth="1"/>
    <col min="3347" max="3347" width="1" style="65" customWidth="1"/>
    <col min="3348" max="3348" width="6.7109375" style="65" customWidth="1"/>
    <col min="3349" max="3349" width="1" style="65" customWidth="1"/>
    <col min="3350" max="3350" width="6.7109375" style="65" customWidth="1"/>
    <col min="3351" max="3351" width="1" style="65" customWidth="1"/>
    <col min="3352" max="3352" width="6.7109375" style="65" customWidth="1"/>
    <col min="3353" max="3353" width="1" style="65" customWidth="1"/>
    <col min="3354" max="3354" width="6.7109375" style="65" customWidth="1"/>
    <col min="3355" max="3355" width="1" style="65" customWidth="1"/>
    <col min="3356" max="3356" width="6.7109375" style="65" customWidth="1"/>
    <col min="3357" max="3357" width="1" style="65" customWidth="1"/>
    <col min="3358" max="3359" width="6.7109375" style="65" customWidth="1"/>
    <col min="3360" max="3584" width="11.42578125" style="65"/>
    <col min="3585" max="3587" width="0" style="65" hidden="1" customWidth="1"/>
    <col min="3588" max="3588" width="6.42578125" style="65" customWidth="1"/>
    <col min="3589" max="3589" width="2" style="65" customWidth="1"/>
    <col min="3590" max="3590" width="1.5703125" style="65" customWidth="1"/>
    <col min="3591" max="3591" width="51.85546875" style="65" customWidth="1"/>
    <col min="3592" max="3593" width="11.140625" style="65" customWidth="1"/>
    <col min="3594" max="3594" width="9.85546875" style="65" customWidth="1"/>
    <col min="3595" max="3595" width="11.28515625" style="65" bestFit="1" customWidth="1"/>
    <col min="3596" max="3597" width="11.42578125" style="65"/>
    <col min="3598" max="3598" width="4.7109375" style="65" customWidth="1"/>
    <col min="3599" max="3599" width="5" style="65" customWidth="1"/>
    <col min="3600" max="3600" width="2.28515625" style="65" customWidth="1"/>
    <col min="3601" max="3601" width="26" style="65" customWidth="1"/>
    <col min="3602" max="3602" width="8" style="65" customWidth="1"/>
    <col min="3603" max="3603" width="1" style="65" customWidth="1"/>
    <col min="3604" max="3604" width="6.7109375" style="65" customWidth="1"/>
    <col min="3605" max="3605" width="1" style="65" customWidth="1"/>
    <col min="3606" max="3606" width="6.7109375" style="65" customWidth="1"/>
    <col min="3607" max="3607" width="1" style="65" customWidth="1"/>
    <col min="3608" max="3608" width="6.7109375" style="65" customWidth="1"/>
    <col min="3609" max="3609" width="1" style="65" customWidth="1"/>
    <col min="3610" max="3610" width="6.7109375" style="65" customWidth="1"/>
    <col min="3611" max="3611" width="1" style="65" customWidth="1"/>
    <col min="3612" max="3612" width="6.7109375" style="65" customWidth="1"/>
    <col min="3613" max="3613" width="1" style="65" customWidth="1"/>
    <col min="3614" max="3615" width="6.7109375" style="65" customWidth="1"/>
    <col min="3616" max="3840" width="11.42578125" style="65"/>
    <col min="3841" max="3843" width="0" style="65" hidden="1" customWidth="1"/>
    <col min="3844" max="3844" width="6.42578125" style="65" customWidth="1"/>
    <col min="3845" max="3845" width="2" style="65" customWidth="1"/>
    <col min="3846" max="3846" width="1.5703125" style="65" customWidth="1"/>
    <col min="3847" max="3847" width="51.85546875" style="65" customWidth="1"/>
    <col min="3848" max="3849" width="11.140625" style="65" customWidth="1"/>
    <col min="3850" max="3850" width="9.85546875" style="65" customWidth="1"/>
    <col min="3851" max="3851" width="11.28515625" style="65" bestFit="1" customWidth="1"/>
    <col min="3852" max="3853" width="11.42578125" style="65"/>
    <col min="3854" max="3854" width="4.7109375" style="65" customWidth="1"/>
    <col min="3855" max="3855" width="5" style="65" customWidth="1"/>
    <col min="3856" max="3856" width="2.28515625" style="65" customWidth="1"/>
    <col min="3857" max="3857" width="26" style="65" customWidth="1"/>
    <col min="3858" max="3858" width="8" style="65" customWidth="1"/>
    <col min="3859" max="3859" width="1" style="65" customWidth="1"/>
    <col min="3860" max="3860" width="6.7109375" style="65" customWidth="1"/>
    <col min="3861" max="3861" width="1" style="65" customWidth="1"/>
    <col min="3862" max="3862" width="6.7109375" style="65" customWidth="1"/>
    <col min="3863" max="3863" width="1" style="65" customWidth="1"/>
    <col min="3864" max="3864" width="6.7109375" style="65" customWidth="1"/>
    <col min="3865" max="3865" width="1" style="65" customWidth="1"/>
    <col min="3866" max="3866" width="6.7109375" style="65" customWidth="1"/>
    <col min="3867" max="3867" width="1" style="65" customWidth="1"/>
    <col min="3868" max="3868" width="6.7109375" style="65" customWidth="1"/>
    <col min="3869" max="3869" width="1" style="65" customWidth="1"/>
    <col min="3870" max="3871" width="6.7109375" style="65" customWidth="1"/>
    <col min="3872" max="4096" width="11.42578125" style="65"/>
    <col min="4097" max="4099" width="0" style="65" hidden="1" customWidth="1"/>
    <col min="4100" max="4100" width="6.42578125" style="65" customWidth="1"/>
    <col min="4101" max="4101" width="2" style="65" customWidth="1"/>
    <col min="4102" max="4102" width="1.5703125" style="65" customWidth="1"/>
    <col min="4103" max="4103" width="51.85546875" style="65" customWidth="1"/>
    <col min="4104" max="4105" width="11.140625" style="65" customWidth="1"/>
    <col min="4106" max="4106" width="9.85546875" style="65" customWidth="1"/>
    <col min="4107" max="4107" width="11.28515625" style="65" bestFit="1" customWidth="1"/>
    <col min="4108" max="4109" width="11.42578125" style="65"/>
    <col min="4110" max="4110" width="4.7109375" style="65" customWidth="1"/>
    <col min="4111" max="4111" width="5" style="65" customWidth="1"/>
    <col min="4112" max="4112" width="2.28515625" style="65" customWidth="1"/>
    <col min="4113" max="4113" width="26" style="65" customWidth="1"/>
    <col min="4114" max="4114" width="8" style="65" customWidth="1"/>
    <col min="4115" max="4115" width="1" style="65" customWidth="1"/>
    <col min="4116" max="4116" width="6.7109375" style="65" customWidth="1"/>
    <col min="4117" max="4117" width="1" style="65" customWidth="1"/>
    <col min="4118" max="4118" width="6.7109375" style="65" customWidth="1"/>
    <col min="4119" max="4119" width="1" style="65" customWidth="1"/>
    <col min="4120" max="4120" width="6.7109375" style="65" customWidth="1"/>
    <col min="4121" max="4121" width="1" style="65" customWidth="1"/>
    <col min="4122" max="4122" width="6.7109375" style="65" customWidth="1"/>
    <col min="4123" max="4123" width="1" style="65" customWidth="1"/>
    <col min="4124" max="4124" width="6.7109375" style="65" customWidth="1"/>
    <col min="4125" max="4125" width="1" style="65" customWidth="1"/>
    <col min="4126" max="4127" width="6.7109375" style="65" customWidth="1"/>
    <col min="4128" max="4352" width="11.42578125" style="65"/>
    <col min="4353" max="4355" width="0" style="65" hidden="1" customWidth="1"/>
    <col min="4356" max="4356" width="6.42578125" style="65" customWidth="1"/>
    <col min="4357" max="4357" width="2" style="65" customWidth="1"/>
    <col min="4358" max="4358" width="1.5703125" style="65" customWidth="1"/>
    <col min="4359" max="4359" width="51.85546875" style="65" customWidth="1"/>
    <col min="4360" max="4361" width="11.140625" style="65" customWidth="1"/>
    <col min="4362" max="4362" width="9.85546875" style="65" customWidth="1"/>
    <col min="4363" max="4363" width="11.28515625" style="65" bestFit="1" customWidth="1"/>
    <col min="4364" max="4365" width="11.42578125" style="65"/>
    <col min="4366" max="4366" width="4.7109375" style="65" customWidth="1"/>
    <col min="4367" max="4367" width="5" style="65" customWidth="1"/>
    <col min="4368" max="4368" width="2.28515625" style="65" customWidth="1"/>
    <col min="4369" max="4369" width="26" style="65" customWidth="1"/>
    <col min="4370" max="4370" width="8" style="65" customWidth="1"/>
    <col min="4371" max="4371" width="1" style="65" customWidth="1"/>
    <col min="4372" max="4372" width="6.7109375" style="65" customWidth="1"/>
    <col min="4373" max="4373" width="1" style="65" customWidth="1"/>
    <col min="4374" max="4374" width="6.7109375" style="65" customWidth="1"/>
    <col min="4375" max="4375" width="1" style="65" customWidth="1"/>
    <col min="4376" max="4376" width="6.7109375" style="65" customWidth="1"/>
    <col min="4377" max="4377" width="1" style="65" customWidth="1"/>
    <col min="4378" max="4378" width="6.7109375" style="65" customWidth="1"/>
    <col min="4379" max="4379" width="1" style="65" customWidth="1"/>
    <col min="4380" max="4380" width="6.7109375" style="65" customWidth="1"/>
    <col min="4381" max="4381" width="1" style="65" customWidth="1"/>
    <col min="4382" max="4383" width="6.7109375" style="65" customWidth="1"/>
    <col min="4384" max="4608" width="11.42578125" style="65"/>
    <col min="4609" max="4611" width="0" style="65" hidden="1" customWidth="1"/>
    <col min="4612" max="4612" width="6.42578125" style="65" customWidth="1"/>
    <col min="4613" max="4613" width="2" style="65" customWidth="1"/>
    <col min="4614" max="4614" width="1.5703125" style="65" customWidth="1"/>
    <col min="4615" max="4615" width="51.85546875" style="65" customWidth="1"/>
    <col min="4616" max="4617" width="11.140625" style="65" customWidth="1"/>
    <col min="4618" max="4618" width="9.85546875" style="65" customWidth="1"/>
    <col min="4619" max="4619" width="11.28515625" style="65" bestFit="1" customWidth="1"/>
    <col min="4620" max="4621" width="11.42578125" style="65"/>
    <col min="4622" max="4622" width="4.7109375" style="65" customWidth="1"/>
    <col min="4623" max="4623" width="5" style="65" customWidth="1"/>
    <col min="4624" max="4624" width="2.28515625" style="65" customWidth="1"/>
    <col min="4625" max="4625" width="26" style="65" customWidth="1"/>
    <col min="4626" max="4626" width="8" style="65" customWidth="1"/>
    <col min="4627" max="4627" width="1" style="65" customWidth="1"/>
    <col min="4628" max="4628" width="6.7109375" style="65" customWidth="1"/>
    <col min="4629" max="4629" width="1" style="65" customWidth="1"/>
    <col min="4630" max="4630" width="6.7109375" style="65" customWidth="1"/>
    <col min="4631" max="4631" width="1" style="65" customWidth="1"/>
    <col min="4632" max="4632" width="6.7109375" style="65" customWidth="1"/>
    <col min="4633" max="4633" width="1" style="65" customWidth="1"/>
    <col min="4634" max="4634" width="6.7109375" style="65" customWidth="1"/>
    <col min="4635" max="4635" width="1" style="65" customWidth="1"/>
    <col min="4636" max="4636" width="6.7109375" style="65" customWidth="1"/>
    <col min="4637" max="4637" width="1" style="65" customWidth="1"/>
    <col min="4638" max="4639" width="6.7109375" style="65" customWidth="1"/>
    <col min="4640" max="4864" width="11.42578125" style="65"/>
    <col min="4865" max="4867" width="0" style="65" hidden="1" customWidth="1"/>
    <col min="4868" max="4868" width="6.42578125" style="65" customWidth="1"/>
    <col min="4869" max="4869" width="2" style="65" customWidth="1"/>
    <col min="4870" max="4870" width="1.5703125" style="65" customWidth="1"/>
    <col min="4871" max="4871" width="51.85546875" style="65" customWidth="1"/>
    <col min="4872" max="4873" width="11.140625" style="65" customWidth="1"/>
    <col min="4874" max="4874" width="9.85546875" style="65" customWidth="1"/>
    <col min="4875" max="4875" width="11.28515625" style="65" bestFit="1" customWidth="1"/>
    <col min="4876" max="4877" width="11.42578125" style="65"/>
    <col min="4878" max="4878" width="4.7109375" style="65" customWidth="1"/>
    <col min="4879" max="4879" width="5" style="65" customWidth="1"/>
    <col min="4880" max="4880" width="2.28515625" style="65" customWidth="1"/>
    <col min="4881" max="4881" width="26" style="65" customWidth="1"/>
    <col min="4882" max="4882" width="8" style="65" customWidth="1"/>
    <col min="4883" max="4883" width="1" style="65" customWidth="1"/>
    <col min="4884" max="4884" width="6.7109375" style="65" customWidth="1"/>
    <col min="4885" max="4885" width="1" style="65" customWidth="1"/>
    <col min="4886" max="4886" width="6.7109375" style="65" customWidth="1"/>
    <col min="4887" max="4887" width="1" style="65" customWidth="1"/>
    <col min="4888" max="4888" width="6.7109375" style="65" customWidth="1"/>
    <col min="4889" max="4889" width="1" style="65" customWidth="1"/>
    <col min="4890" max="4890" width="6.7109375" style="65" customWidth="1"/>
    <col min="4891" max="4891" width="1" style="65" customWidth="1"/>
    <col min="4892" max="4892" width="6.7109375" style="65" customWidth="1"/>
    <col min="4893" max="4893" width="1" style="65" customWidth="1"/>
    <col min="4894" max="4895" width="6.7109375" style="65" customWidth="1"/>
    <col min="4896" max="5120" width="11.42578125" style="65"/>
    <col min="5121" max="5123" width="0" style="65" hidden="1" customWidth="1"/>
    <col min="5124" max="5124" width="6.42578125" style="65" customWidth="1"/>
    <col min="5125" max="5125" width="2" style="65" customWidth="1"/>
    <col min="5126" max="5126" width="1.5703125" style="65" customWidth="1"/>
    <col min="5127" max="5127" width="51.85546875" style="65" customWidth="1"/>
    <col min="5128" max="5129" width="11.140625" style="65" customWidth="1"/>
    <col min="5130" max="5130" width="9.85546875" style="65" customWidth="1"/>
    <col min="5131" max="5131" width="11.28515625" style="65" bestFit="1" customWidth="1"/>
    <col min="5132" max="5133" width="11.42578125" style="65"/>
    <col min="5134" max="5134" width="4.7109375" style="65" customWidth="1"/>
    <col min="5135" max="5135" width="5" style="65" customWidth="1"/>
    <col min="5136" max="5136" width="2.28515625" style="65" customWidth="1"/>
    <col min="5137" max="5137" width="26" style="65" customWidth="1"/>
    <col min="5138" max="5138" width="8" style="65" customWidth="1"/>
    <col min="5139" max="5139" width="1" style="65" customWidth="1"/>
    <col min="5140" max="5140" width="6.7109375" style="65" customWidth="1"/>
    <col min="5141" max="5141" width="1" style="65" customWidth="1"/>
    <col min="5142" max="5142" width="6.7109375" style="65" customWidth="1"/>
    <col min="5143" max="5143" width="1" style="65" customWidth="1"/>
    <col min="5144" max="5144" width="6.7109375" style="65" customWidth="1"/>
    <col min="5145" max="5145" width="1" style="65" customWidth="1"/>
    <col min="5146" max="5146" width="6.7109375" style="65" customWidth="1"/>
    <col min="5147" max="5147" width="1" style="65" customWidth="1"/>
    <col min="5148" max="5148" width="6.7109375" style="65" customWidth="1"/>
    <col min="5149" max="5149" width="1" style="65" customWidth="1"/>
    <col min="5150" max="5151" width="6.7109375" style="65" customWidth="1"/>
    <col min="5152" max="5376" width="11.42578125" style="65"/>
    <col min="5377" max="5379" width="0" style="65" hidden="1" customWidth="1"/>
    <col min="5380" max="5380" width="6.42578125" style="65" customWidth="1"/>
    <col min="5381" max="5381" width="2" style="65" customWidth="1"/>
    <col min="5382" max="5382" width="1.5703125" style="65" customWidth="1"/>
    <col min="5383" max="5383" width="51.85546875" style="65" customWidth="1"/>
    <col min="5384" max="5385" width="11.140625" style="65" customWidth="1"/>
    <col min="5386" max="5386" width="9.85546875" style="65" customWidth="1"/>
    <col min="5387" max="5387" width="11.28515625" style="65" bestFit="1" customWidth="1"/>
    <col min="5388" max="5389" width="11.42578125" style="65"/>
    <col min="5390" max="5390" width="4.7109375" style="65" customWidth="1"/>
    <col min="5391" max="5391" width="5" style="65" customWidth="1"/>
    <col min="5392" max="5392" width="2.28515625" style="65" customWidth="1"/>
    <col min="5393" max="5393" width="26" style="65" customWidth="1"/>
    <col min="5394" max="5394" width="8" style="65" customWidth="1"/>
    <col min="5395" max="5395" width="1" style="65" customWidth="1"/>
    <col min="5396" max="5396" width="6.7109375" style="65" customWidth="1"/>
    <col min="5397" max="5397" width="1" style="65" customWidth="1"/>
    <col min="5398" max="5398" width="6.7109375" style="65" customWidth="1"/>
    <col min="5399" max="5399" width="1" style="65" customWidth="1"/>
    <col min="5400" max="5400" width="6.7109375" style="65" customWidth="1"/>
    <col min="5401" max="5401" width="1" style="65" customWidth="1"/>
    <col min="5402" max="5402" width="6.7109375" style="65" customWidth="1"/>
    <col min="5403" max="5403" width="1" style="65" customWidth="1"/>
    <col min="5404" max="5404" width="6.7109375" style="65" customWidth="1"/>
    <col min="5405" max="5405" width="1" style="65" customWidth="1"/>
    <col min="5406" max="5407" width="6.7109375" style="65" customWidth="1"/>
    <col min="5408" max="5632" width="11.42578125" style="65"/>
    <col min="5633" max="5635" width="0" style="65" hidden="1" customWidth="1"/>
    <col min="5636" max="5636" width="6.42578125" style="65" customWidth="1"/>
    <col min="5637" max="5637" width="2" style="65" customWidth="1"/>
    <col min="5638" max="5638" width="1.5703125" style="65" customWidth="1"/>
    <col min="5639" max="5639" width="51.85546875" style="65" customWidth="1"/>
    <col min="5640" max="5641" width="11.140625" style="65" customWidth="1"/>
    <col min="5642" max="5642" width="9.85546875" style="65" customWidth="1"/>
    <col min="5643" max="5643" width="11.28515625" style="65" bestFit="1" customWidth="1"/>
    <col min="5644" max="5645" width="11.42578125" style="65"/>
    <col min="5646" max="5646" width="4.7109375" style="65" customWidth="1"/>
    <col min="5647" max="5647" width="5" style="65" customWidth="1"/>
    <col min="5648" max="5648" width="2.28515625" style="65" customWidth="1"/>
    <col min="5649" max="5649" width="26" style="65" customWidth="1"/>
    <col min="5650" max="5650" width="8" style="65" customWidth="1"/>
    <col min="5651" max="5651" width="1" style="65" customWidth="1"/>
    <col min="5652" max="5652" width="6.7109375" style="65" customWidth="1"/>
    <col min="5653" max="5653" width="1" style="65" customWidth="1"/>
    <col min="5654" max="5654" width="6.7109375" style="65" customWidth="1"/>
    <col min="5655" max="5655" width="1" style="65" customWidth="1"/>
    <col min="5656" max="5656" width="6.7109375" style="65" customWidth="1"/>
    <col min="5657" max="5657" width="1" style="65" customWidth="1"/>
    <col min="5658" max="5658" width="6.7109375" style="65" customWidth="1"/>
    <col min="5659" max="5659" width="1" style="65" customWidth="1"/>
    <col min="5660" max="5660" width="6.7109375" style="65" customWidth="1"/>
    <col min="5661" max="5661" width="1" style="65" customWidth="1"/>
    <col min="5662" max="5663" width="6.7109375" style="65" customWidth="1"/>
    <col min="5664" max="5888" width="11.42578125" style="65"/>
    <col min="5889" max="5891" width="0" style="65" hidden="1" customWidth="1"/>
    <col min="5892" max="5892" width="6.42578125" style="65" customWidth="1"/>
    <col min="5893" max="5893" width="2" style="65" customWidth="1"/>
    <col min="5894" max="5894" width="1.5703125" style="65" customWidth="1"/>
    <col min="5895" max="5895" width="51.85546875" style="65" customWidth="1"/>
    <col min="5896" max="5897" width="11.140625" style="65" customWidth="1"/>
    <col min="5898" max="5898" width="9.85546875" style="65" customWidth="1"/>
    <col min="5899" max="5899" width="11.28515625" style="65" bestFit="1" customWidth="1"/>
    <col min="5900" max="5901" width="11.42578125" style="65"/>
    <col min="5902" max="5902" width="4.7109375" style="65" customWidth="1"/>
    <col min="5903" max="5903" width="5" style="65" customWidth="1"/>
    <col min="5904" max="5904" width="2.28515625" style="65" customWidth="1"/>
    <col min="5905" max="5905" width="26" style="65" customWidth="1"/>
    <col min="5906" max="5906" width="8" style="65" customWidth="1"/>
    <col min="5907" max="5907" width="1" style="65" customWidth="1"/>
    <col min="5908" max="5908" width="6.7109375" style="65" customWidth="1"/>
    <col min="5909" max="5909" width="1" style="65" customWidth="1"/>
    <col min="5910" max="5910" width="6.7109375" style="65" customWidth="1"/>
    <col min="5911" max="5911" width="1" style="65" customWidth="1"/>
    <col min="5912" max="5912" width="6.7109375" style="65" customWidth="1"/>
    <col min="5913" max="5913" width="1" style="65" customWidth="1"/>
    <col min="5914" max="5914" width="6.7109375" style="65" customWidth="1"/>
    <col min="5915" max="5915" width="1" style="65" customWidth="1"/>
    <col min="5916" max="5916" width="6.7109375" style="65" customWidth="1"/>
    <col min="5917" max="5917" width="1" style="65" customWidth="1"/>
    <col min="5918" max="5919" width="6.7109375" style="65" customWidth="1"/>
    <col min="5920" max="6144" width="11.42578125" style="65"/>
    <col min="6145" max="6147" width="0" style="65" hidden="1" customWidth="1"/>
    <col min="6148" max="6148" width="6.42578125" style="65" customWidth="1"/>
    <col min="6149" max="6149" width="2" style="65" customWidth="1"/>
    <col min="6150" max="6150" width="1.5703125" style="65" customWidth="1"/>
    <col min="6151" max="6151" width="51.85546875" style="65" customWidth="1"/>
    <col min="6152" max="6153" width="11.140625" style="65" customWidth="1"/>
    <col min="6154" max="6154" width="9.85546875" style="65" customWidth="1"/>
    <col min="6155" max="6155" width="11.28515625" style="65" bestFit="1" customWidth="1"/>
    <col min="6156" max="6157" width="11.42578125" style="65"/>
    <col min="6158" max="6158" width="4.7109375" style="65" customWidth="1"/>
    <col min="6159" max="6159" width="5" style="65" customWidth="1"/>
    <col min="6160" max="6160" width="2.28515625" style="65" customWidth="1"/>
    <col min="6161" max="6161" width="26" style="65" customWidth="1"/>
    <col min="6162" max="6162" width="8" style="65" customWidth="1"/>
    <col min="6163" max="6163" width="1" style="65" customWidth="1"/>
    <col min="6164" max="6164" width="6.7109375" style="65" customWidth="1"/>
    <col min="6165" max="6165" width="1" style="65" customWidth="1"/>
    <col min="6166" max="6166" width="6.7109375" style="65" customWidth="1"/>
    <col min="6167" max="6167" width="1" style="65" customWidth="1"/>
    <col min="6168" max="6168" width="6.7109375" style="65" customWidth="1"/>
    <col min="6169" max="6169" width="1" style="65" customWidth="1"/>
    <col min="6170" max="6170" width="6.7109375" style="65" customWidth="1"/>
    <col min="6171" max="6171" width="1" style="65" customWidth="1"/>
    <col min="6172" max="6172" width="6.7109375" style="65" customWidth="1"/>
    <col min="6173" max="6173" width="1" style="65" customWidth="1"/>
    <col min="6174" max="6175" width="6.7109375" style="65" customWidth="1"/>
    <col min="6176" max="6400" width="11.42578125" style="65"/>
    <col min="6401" max="6403" width="0" style="65" hidden="1" customWidth="1"/>
    <col min="6404" max="6404" width="6.42578125" style="65" customWidth="1"/>
    <col min="6405" max="6405" width="2" style="65" customWidth="1"/>
    <col min="6406" max="6406" width="1.5703125" style="65" customWidth="1"/>
    <col min="6407" max="6407" width="51.85546875" style="65" customWidth="1"/>
    <col min="6408" max="6409" width="11.140625" style="65" customWidth="1"/>
    <col min="6410" max="6410" width="9.85546875" style="65" customWidth="1"/>
    <col min="6411" max="6411" width="11.28515625" style="65" bestFit="1" customWidth="1"/>
    <col min="6412" max="6413" width="11.42578125" style="65"/>
    <col min="6414" max="6414" width="4.7109375" style="65" customWidth="1"/>
    <col min="6415" max="6415" width="5" style="65" customWidth="1"/>
    <col min="6416" max="6416" width="2.28515625" style="65" customWidth="1"/>
    <col min="6417" max="6417" width="26" style="65" customWidth="1"/>
    <col min="6418" max="6418" width="8" style="65" customWidth="1"/>
    <col min="6419" max="6419" width="1" style="65" customWidth="1"/>
    <col min="6420" max="6420" width="6.7109375" style="65" customWidth="1"/>
    <col min="6421" max="6421" width="1" style="65" customWidth="1"/>
    <col min="6422" max="6422" width="6.7109375" style="65" customWidth="1"/>
    <col min="6423" max="6423" width="1" style="65" customWidth="1"/>
    <col min="6424" max="6424" width="6.7109375" style="65" customWidth="1"/>
    <col min="6425" max="6425" width="1" style="65" customWidth="1"/>
    <col min="6426" max="6426" width="6.7109375" style="65" customWidth="1"/>
    <col min="6427" max="6427" width="1" style="65" customWidth="1"/>
    <col min="6428" max="6428" width="6.7109375" style="65" customWidth="1"/>
    <col min="6429" max="6429" width="1" style="65" customWidth="1"/>
    <col min="6430" max="6431" width="6.7109375" style="65" customWidth="1"/>
    <col min="6432" max="6656" width="11.42578125" style="65"/>
    <col min="6657" max="6659" width="0" style="65" hidden="1" customWidth="1"/>
    <col min="6660" max="6660" width="6.42578125" style="65" customWidth="1"/>
    <col min="6661" max="6661" width="2" style="65" customWidth="1"/>
    <col min="6662" max="6662" width="1.5703125" style="65" customWidth="1"/>
    <col min="6663" max="6663" width="51.85546875" style="65" customWidth="1"/>
    <col min="6664" max="6665" width="11.140625" style="65" customWidth="1"/>
    <col min="6666" max="6666" width="9.85546875" style="65" customWidth="1"/>
    <col min="6667" max="6667" width="11.28515625" style="65" bestFit="1" customWidth="1"/>
    <col min="6668" max="6669" width="11.42578125" style="65"/>
    <col min="6670" max="6670" width="4.7109375" style="65" customWidth="1"/>
    <col min="6671" max="6671" width="5" style="65" customWidth="1"/>
    <col min="6672" max="6672" width="2.28515625" style="65" customWidth="1"/>
    <col min="6673" max="6673" width="26" style="65" customWidth="1"/>
    <col min="6674" max="6674" width="8" style="65" customWidth="1"/>
    <col min="6675" max="6675" width="1" style="65" customWidth="1"/>
    <col min="6676" max="6676" width="6.7109375" style="65" customWidth="1"/>
    <col min="6677" max="6677" width="1" style="65" customWidth="1"/>
    <col min="6678" max="6678" width="6.7109375" style="65" customWidth="1"/>
    <col min="6679" max="6679" width="1" style="65" customWidth="1"/>
    <col min="6680" max="6680" width="6.7109375" style="65" customWidth="1"/>
    <col min="6681" max="6681" width="1" style="65" customWidth="1"/>
    <col min="6682" max="6682" width="6.7109375" style="65" customWidth="1"/>
    <col min="6683" max="6683" width="1" style="65" customWidth="1"/>
    <col min="6684" max="6684" width="6.7109375" style="65" customWidth="1"/>
    <col min="6685" max="6685" width="1" style="65" customWidth="1"/>
    <col min="6686" max="6687" width="6.7109375" style="65" customWidth="1"/>
    <col min="6688" max="6912" width="11.42578125" style="65"/>
    <col min="6913" max="6915" width="0" style="65" hidden="1" customWidth="1"/>
    <col min="6916" max="6916" width="6.42578125" style="65" customWidth="1"/>
    <col min="6917" max="6917" width="2" style="65" customWidth="1"/>
    <col min="6918" max="6918" width="1.5703125" style="65" customWidth="1"/>
    <col min="6919" max="6919" width="51.85546875" style="65" customWidth="1"/>
    <col min="6920" max="6921" width="11.140625" style="65" customWidth="1"/>
    <col min="6922" max="6922" width="9.85546875" style="65" customWidth="1"/>
    <col min="6923" max="6923" width="11.28515625" style="65" bestFit="1" customWidth="1"/>
    <col min="6924" max="6925" width="11.42578125" style="65"/>
    <col min="6926" max="6926" width="4.7109375" style="65" customWidth="1"/>
    <col min="6927" max="6927" width="5" style="65" customWidth="1"/>
    <col min="6928" max="6928" width="2.28515625" style="65" customWidth="1"/>
    <col min="6929" max="6929" width="26" style="65" customWidth="1"/>
    <col min="6930" max="6930" width="8" style="65" customWidth="1"/>
    <col min="6931" max="6931" width="1" style="65" customWidth="1"/>
    <col min="6932" max="6932" width="6.7109375" style="65" customWidth="1"/>
    <col min="6933" max="6933" width="1" style="65" customWidth="1"/>
    <col min="6934" max="6934" width="6.7109375" style="65" customWidth="1"/>
    <col min="6935" max="6935" width="1" style="65" customWidth="1"/>
    <col min="6936" max="6936" width="6.7109375" style="65" customWidth="1"/>
    <col min="6937" max="6937" width="1" style="65" customWidth="1"/>
    <col min="6938" max="6938" width="6.7109375" style="65" customWidth="1"/>
    <col min="6939" max="6939" width="1" style="65" customWidth="1"/>
    <col min="6940" max="6940" width="6.7109375" style="65" customWidth="1"/>
    <col min="6941" max="6941" width="1" style="65" customWidth="1"/>
    <col min="6942" max="6943" width="6.7109375" style="65" customWidth="1"/>
    <col min="6944" max="7168" width="11.42578125" style="65"/>
    <col min="7169" max="7171" width="0" style="65" hidden="1" customWidth="1"/>
    <col min="7172" max="7172" width="6.42578125" style="65" customWidth="1"/>
    <col min="7173" max="7173" width="2" style="65" customWidth="1"/>
    <col min="7174" max="7174" width="1.5703125" style="65" customWidth="1"/>
    <col min="7175" max="7175" width="51.85546875" style="65" customWidth="1"/>
    <col min="7176" max="7177" width="11.140625" style="65" customWidth="1"/>
    <col min="7178" max="7178" width="9.85546875" style="65" customWidth="1"/>
    <col min="7179" max="7179" width="11.28515625" style="65" bestFit="1" customWidth="1"/>
    <col min="7180" max="7181" width="11.42578125" style="65"/>
    <col min="7182" max="7182" width="4.7109375" style="65" customWidth="1"/>
    <col min="7183" max="7183" width="5" style="65" customWidth="1"/>
    <col min="7184" max="7184" width="2.28515625" style="65" customWidth="1"/>
    <col min="7185" max="7185" width="26" style="65" customWidth="1"/>
    <col min="7186" max="7186" width="8" style="65" customWidth="1"/>
    <col min="7187" max="7187" width="1" style="65" customWidth="1"/>
    <col min="7188" max="7188" width="6.7109375" style="65" customWidth="1"/>
    <col min="7189" max="7189" width="1" style="65" customWidth="1"/>
    <col min="7190" max="7190" width="6.7109375" style="65" customWidth="1"/>
    <col min="7191" max="7191" width="1" style="65" customWidth="1"/>
    <col min="7192" max="7192" width="6.7109375" style="65" customWidth="1"/>
    <col min="7193" max="7193" width="1" style="65" customWidth="1"/>
    <col min="7194" max="7194" width="6.7109375" style="65" customWidth="1"/>
    <col min="7195" max="7195" width="1" style="65" customWidth="1"/>
    <col min="7196" max="7196" width="6.7109375" style="65" customWidth="1"/>
    <col min="7197" max="7197" width="1" style="65" customWidth="1"/>
    <col min="7198" max="7199" width="6.7109375" style="65" customWidth="1"/>
    <col min="7200" max="7424" width="11.42578125" style="65"/>
    <col min="7425" max="7427" width="0" style="65" hidden="1" customWidth="1"/>
    <col min="7428" max="7428" width="6.42578125" style="65" customWidth="1"/>
    <col min="7429" max="7429" width="2" style="65" customWidth="1"/>
    <col min="7430" max="7430" width="1.5703125" style="65" customWidth="1"/>
    <col min="7431" max="7431" width="51.85546875" style="65" customWidth="1"/>
    <col min="7432" max="7433" width="11.140625" style="65" customWidth="1"/>
    <col min="7434" max="7434" width="9.85546875" style="65" customWidth="1"/>
    <col min="7435" max="7435" width="11.28515625" style="65" bestFit="1" customWidth="1"/>
    <col min="7436" max="7437" width="11.42578125" style="65"/>
    <col min="7438" max="7438" width="4.7109375" style="65" customWidth="1"/>
    <col min="7439" max="7439" width="5" style="65" customWidth="1"/>
    <col min="7440" max="7440" width="2.28515625" style="65" customWidth="1"/>
    <col min="7441" max="7441" width="26" style="65" customWidth="1"/>
    <col min="7442" max="7442" width="8" style="65" customWidth="1"/>
    <col min="7443" max="7443" width="1" style="65" customWidth="1"/>
    <col min="7444" max="7444" width="6.7109375" style="65" customWidth="1"/>
    <col min="7445" max="7445" width="1" style="65" customWidth="1"/>
    <col min="7446" max="7446" width="6.7109375" style="65" customWidth="1"/>
    <col min="7447" max="7447" width="1" style="65" customWidth="1"/>
    <col min="7448" max="7448" width="6.7109375" style="65" customWidth="1"/>
    <col min="7449" max="7449" width="1" style="65" customWidth="1"/>
    <col min="7450" max="7450" width="6.7109375" style="65" customWidth="1"/>
    <col min="7451" max="7451" width="1" style="65" customWidth="1"/>
    <col min="7452" max="7452" width="6.7109375" style="65" customWidth="1"/>
    <col min="7453" max="7453" width="1" style="65" customWidth="1"/>
    <col min="7454" max="7455" width="6.7109375" style="65" customWidth="1"/>
    <col min="7456" max="7680" width="11.42578125" style="65"/>
    <col min="7681" max="7683" width="0" style="65" hidden="1" customWidth="1"/>
    <col min="7684" max="7684" width="6.42578125" style="65" customWidth="1"/>
    <col min="7685" max="7685" width="2" style="65" customWidth="1"/>
    <col min="7686" max="7686" width="1.5703125" style="65" customWidth="1"/>
    <col min="7687" max="7687" width="51.85546875" style="65" customWidth="1"/>
    <col min="7688" max="7689" width="11.140625" style="65" customWidth="1"/>
    <col min="7690" max="7690" width="9.85546875" style="65" customWidth="1"/>
    <col min="7691" max="7691" width="11.28515625" style="65" bestFit="1" customWidth="1"/>
    <col min="7692" max="7693" width="11.42578125" style="65"/>
    <col min="7694" max="7694" width="4.7109375" style="65" customWidth="1"/>
    <col min="7695" max="7695" width="5" style="65" customWidth="1"/>
    <col min="7696" max="7696" width="2.28515625" style="65" customWidth="1"/>
    <col min="7697" max="7697" width="26" style="65" customWidth="1"/>
    <col min="7698" max="7698" width="8" style="65" customWidth="1"/>
    <col min="7699" max="7699" width="1" style="65" customWidth="1"/>
    <col min="7700" max="7700" width="6.7109375" style="65" customWidth="1"/>
    <col min="7701" max="7701" width="1" style="65" customWidth="1"/>
    <col min="7702" max="7702" width="6.7109375" style="65" customWidth="1"/>
    <col min="7703" max="7703" width="1" style="65" customWidth="1"/>
    <col min="7704" max="7704" width="6.7109375" style="65" customWidth="1"/>
    <col min="7705" max="7705" width="1" style="65" customWidth="1"/>
    <col min="7706" max="7706" width="6.7109375" style="65" customWidth="1"/>
    <col min="7707" max="7707" width="1" style="65" customWidth="1"/>
    <col min="7708" max="7708" width="6.7109375" style="65" customWidth="1"/>
    <col min="7709" max="7709" width="1" style="65" customWidth="1"/>
    <col min="7710" max="7711" width="6.7109375" style="65" customWidth="1"/>
    <col min="7712" max="7936" width="11.42578125" style="65"/>
    <col min="7937" max="7939" width="0" style="65" hidden="1" customWidth="1"/>
    <col min="7940" max="7940" width="6.42578125" style="65" customWidth="1"/>
    <col min="7941" max="7941" width="2" style="65" customWidth="1"/>
    <col min="7942" max="7942" width="1.5703125" style="65" customWidth="1"/>
    <col min="7943" max="7943" width="51.85546875" style="65" customWidth="1"/>
    <col min="7944" max="7945" width="11.140625" style="65" customWidth="1"/>
    <col min="7946" max="7946" width="9.85546875" style="65" customWidth="1"/>
    <col min="7947" max="7947" width="11.28515625" style="65" bestFit="1" customWidth="1"/>
    <col min="7948" max="7949" width="11.42578125" style="65"/>
    <col min="7950" max="7950" width="4.7109375" style="65" customWidth="1"/>
    <col min="7951" max="7951" width="5" style="65" customWidth="1"/>
    <col min="7952" max="7952" width="2.28515625" style="65" customWidth="1"/>
    <col min="7953" max="7953" width="26" style="65" customWidth="1"/>
    <col min="7954" max="7954" width="8" style="65" customWidth="1"/>
    <col min="7955" max="7955" width="1" style="65" customWidth="1"/>
    <col min="7956" max="7956" width="6.7109375" style="65" customWidth="1"/>
    <col min="7957" max="7957" width="1" style="65" customWidth="1"/>
    <col min="7958" max="7958" width="6.7109375" style="65" customWidth="1"/>
    <col min="7959" max="7959" width="1" style="65" customWidth="1"/>
    <col min="7960" max="7960" width="6.7109375" style="65" customWidth="1"/>
    <col min="7961" max="7961" width="1" style="65" customWidth="1"/>
    <col min="7962" max="7962" width="6.7109375" style="65" customWidth="1"/>
    <col min="7963" max="7963" width="1" style="65" customWidth="1"/>
    <col min="7964" max="7964" width="6.7109375" style="65" customWidth="1"/>
    <col min="7965" max="7965" width="1" style="65" customWidth="1"/>
    <col min="7966" max="7967" width="6.7109375" style="65" customWidth="1"/>
    <col min="7968" max="8192" width="11.42578125" style="65"/>
    <col min="8193" max="8195" width="0" style="65" hidden="1" customWidth="1"/>
    <col min="8196" max="8196" width="6.42578125" style="65" customWidth="1"/>
    <col min="8197" max="8197" width="2" style="65" customWidth="1"/>
    <col min="8198" max="8198" width="1.5703125" style="65" customWidth="1"/>
    <col min="8199" max="8199" width="51.85546875" style="65" customWidth="1"/>
    <col min="8200" max="8201" width="11.140625" style="65" customWidth="1"/>
    <col min="8202" max="8202" width="9.85546875" style="65" customWidth="1"/>
    <col min="8203" max="8203" width="11.28515625" style="65" bestFit="1" customWidth="1"/>
    <col min="8204" max="8205" width="11.42578125" style="65"/>
    <col min="8206" max="8206" width="4.7109375" style="65" customWidth="1"/>
    <col min="8207" max="8207" width="5" style="65" customWidth="1"/>
    <col min="8208" max="8208" width="2.28515625" style="65" customWidth="1"/>
    <col min="8209" max="8209" width="26" style="65" customWidth="1"/>
    <col min="8210" max="8210" width="8" style="65" customWidth="1"/>
    <col min="8211" max="8211" width="1" style="65" customWidth="1"/>
    <col min="8212" max="8212" width="6.7109375" style="65" customWidth="1"/>
    <col min="8213" max="8213" width="1" style="65" customWidth="1"/>
    <col min="8214" max="8214" width="6.7109375" style="65" customWidth="1"/>
    <col min="8215" max="8215" width="1" style="65" customWidth="1"/>
    <col min="8216" max="8216" width="6.7109375" style="65" customWidth="1"/>
    <col min="8217" max="8217" width="1" style="65" customWidth="1"/>
    <col min="8218" max="8218" width="6.7109375" style="65" customWidth="1"/>
    <col min="8219" max="8219" width="1" style="65" customWidth="1"/>
    <col min="8220" max="8220" width="6.7109375" style="65" customWidth="1"/>
    <col min="8221" max="8221" width="1" style="65" customWidth="1"/>
    <col min="8222" max="8223" width="6.7109375" style="65" customWidth="1"/>
    <col min="8224" max="8448" width="11.42578125" style="65"/>
    <col min="8449" max="8451" width="0" style="65" hidden="1" customWidth="1"/>
    <col min="8452" max="8452" width="6.42578125" style="65" customWidth="1"/>
    <col min="8453" max="8453" width="2" style="65" customWidth="1"/>
    <col min="8454" max="8454" width="1.5703125" style="65" customWidth="1"/>
    <col min="8455" max="8455" width="51.85546875" style="65" customWidth="1"/>
    <col min="8456" max="8457" width="11.140625" style="65" customWidth="1"/>
    <col min="8458" max="8458" width="9.85546875" style="65" customWidth="1"/>
    <col min="8459" max="8459" width="11.28515625" style="65" bestFit="1" customWidth="1"/>
    <col min="8460" max="8461" width="11.42578125" style="65"/>
    <col min="8462" max="8462" width="4.7109375" style="65" customWidth="1"/>
    <col min="8463" max="8463" width="5" style="65" customWidth="1"/>
    <col min="8464" max="8464" width="2.28515625" style="65" customWidth="1"/>
    <col min="8465" max="8465" width="26" style="65" customWidth="1"/>
    <col min="8466" max="8466" width="8" style="65" customWidth="1"/>
    <col min="8467" max="8467" width="1" style="65" customWidth="1"/>
    <col min="8468" max="8468" width="6.7109375" style="65" customWidth="1"/>
    <col min="8469" max="8469" width="1" style="65" customWidth="1"/>
    <col min="8470" max="8470" width="6.7109375" style="65" customWidth="1"/>
    <col min="8471" max="8471" width="1" style="65" customWidth="1"/>
    <col min="8472" max="8472" width="6.7109375" style="65" customWidth="1"/>
    <col min="8473" max="8473" width="1" style="65" customWidth="1"/>
    <col min="8474" max="8474" width="6.7109375" style="65" customWidth="1"/>
    <col min="8475" max="8475" width="1" style="65" customWidth="1"/>
    <col min="8476" max="8476" width="6.7109375" style="65" customWidth="1"/>
    <col min="8477" max="8477" width="1" style="65" customWidth="1"/>
    <col min="8478" max="8479" width="6.7109375" style="65" customWidth="1"/>
    <col min="8480" max="8704" width="11.42578125" style="65"/>
    <col min="8705" max="8707" width="0" style="65" hidden="1" customWidth="1"/>
    <col min="8708" max="8708" width="6.42578125" style="65" customWidth="1"/>
    <col min="8709" max="8709" width="2" style="65" customWidth="1"/>
    <col min="8710" max="8710" width="1.5703125" style="65" customWidth="1"/>
    <col min="8711" max="8711" width="51.85546875" style="65" customWidth="1"/>
    <col min="8712" max="8713" width="11.140625" style="65" customWidth="1"/>
    <col min="8714" max="8714" width="9.85546875" style="65" customWidth="1"/>
    <col min="8715" max="8715" width="11.28515625" style="65" bestFit="1" customWidth="1"/>
    <col min="8716" max="8717" width="11.42578125" style="65"/>
    <col min="8718" max="8718" width="4.7109375" style="65" customWidth="1"/>
    <col min="8719" max="8719" width="5" style="65" customWidth="1"/>
    <col min="8720" max="8720" width="2.28515625" style="65" customWidth="1"/>
    <col min="8721" max="8721" width="26" style="65" customWidth="1"/>
    <col min="8722" max="8722" width="8" style="65" customWidth="1"/>
    <col min="8723" max="8723" width="1" style="65" customWidth="1"/>
    <col min="8724" max="8724" width="6.7109375" style="65" customWidth="1"/>
    <col min="8725" max="8725" width="1" style="65" customWidth="1"/>
    <col min="8726" max="8726" width="6.7109375" style="65" customWidth="1"/>
    <col min="8727" max="8727" width="1" style="65" customWidth="1"/>
    <col min="8728" max="8728" width="6.7109375" style="65" customWidth="1"/>
    <col min="8729" max="8729" width="1" style="65" customWidth="1"/>
    <col min="8730" max="8730" width="6.7109375" style="65" customWidth="1"/>
    <col min="8731" max="8731" width="1" style="65" customWidth="1"/>
    <col min="8732" max="8732" width="6.7109375" style="65" customWidth="1"/>
    <col min="8733" max="8733" width="1" style="65" customWidth="1"/>
    <col min="8734" max="8735" width="6.7109375" style="65" customWidth="1"/>
    <col min="8736" max="8960" width="11.42578125" style="65"/>
    <col min="8961" max="8963" width="0" style="65" hidden="1" customWidth="1"/>
    <col min="8964" max="8964" width="6.42578125" style="65" customWidth="1"/>
    <col min="8965" max="8965" width="2" style="65" customWidth="1"/>
    <col min="8966" max="8966" width="1.5703125" style="65" customWidth="1"/>
    <col min="8967" max="8967" width="51.85546875" style="65" customWidth="1"/>
    <col min="8968" max="8969" width="11.140625" style="65" customWidth="1"/>
    <col min="8970" max="8970" width="9.85546875" style="65" customWidth="1"/>
    <col min="8971" max="8971" width="11.28515625" style="65" bestFit="1" customWidth="1"/>
    <col min="8972" max="8973" width="11.42578125" style="65"/>
    <col min="8974" max="8974" width="4.7109375" style="65" customWidth="1"/>
    <col min="8975" max="8975" width="5" style="65" customWidth="1"/>
    <col min="8976" max="8976" width="2.28515625" style="65" customWidth="1"/>
    <col min="8977" max="8977" width="26" style="65" customWidth="1"/>
    <col min="8978" max="8978" width="8" style="65" customWidth="1"/>
    <col min="8979" max="8979" width="1" style="65" customWidth="1"/>
    <col min="8980" max="8980" width="6.7109375" style="65" customWidth="1"/>
    <col min="8981" max="8981" width="1" style="65" customWidth="1"/>
    <col min="8982" max="8982" width="6.7109375" style="65" customWidth="1"/>
    <col min="8983" max="8983" width="1" style="65" customWidth="1"/>
    <col min="8984" max="8984" width="6.7109375" style="65" customWidth="1"/>
    <col min="8985" max="8985" width="1" style="65" customWidth="1"/>
    <col min="8986" max="8986" width="6.7109375" style="65" customWidth="1"/>
    <col min="8987" max="8987" width="1" style="65" customWidth="1"/>
    <col min="8988" max="8988" width="6.7109375" style="65" customWidth="1"/>
    <col min="8989" max="8989" width="1" style="65" customWidth="1"/>
    <col min="8990" max="8991" width="6.7109375" style="65" customWidth="1"/>
    <col min="8992" max="9216" width="11.42578125" style="65"/>
    <col min="9217" max="9219" width="0" style="65" hidden="1" customWidth="1"/>
    <col min="9220" max="9220" width="6.42578125" style="65" customWidth="1"/>
    <col min="9221" max="9221" width="2" style="65" customWidth="1"/>
    <col min="9222" max="9222" width="1.5703125" style="65" customWidth="1"/>
    <col min="9223" max="9223" width="51.85546875" style="65" customWidth="1"/>
    <col min="9224" max="9225" width="11.140625" style="65" customWidth="1"/>
    <col min="9226" max="9226" width="9.85546875" style="65" customWidth="1"/>
    <col min="9227" max="9227" width="11.28515625" style="65" bestFit="1" customWidth="1"/>
    <col min="9228" max="9229" width="11.42578125" style="65"/>
    <col min="9230" max="9230" width="4.7109375" style="65" customWidth="1"/>
    <col min="9231" max="9231" width="5" style="65" customWidth="1"/>
    <col min="9232" max="9232" width="2.28515625" style="65" customWidth="1"/>
    <col min="9233" max="9233" width="26" style="65" customWidth="1"/>
    <col min="9234" max="9234" width="8" style="65" customWidth="1"/>
    <col min="9235" max="9235" width="1" style="65" customWidth="1"/>
    <col min="9236" max="9236" width="6.7109375" style="65" customWidth="1"/>
    <col min="9237" max="9237" width="1" style="65" customWidth="1"/>
    <col min="9238" max="9238" width="6.7109375" style="65" customWidth="1"/>
    <col min="9239" max="9239" width="1" style="65" customWidth="1"/>
    <col min="9240" max="9240" width="6.7109375" style="65" customWidth="1"/>
    <col min="9241" max="9241" width="1" style="65" customWidth="1"/>
    <col min="9242" max="9242" width="6.7109375" style="65" customWidth="1"/>
    <col min="9243" max="9243" width="1" style="65" customWidth="1"/>
    <col min="9244" max="9244" width="6.7109375" style="65" customWidth="1"/>
    <col min="9245" max="9245" width="1" style="65" customWidth="1"/>
    <col min="9246" max="9247" width="6.7109375" style="65" customWidth="1"/>
    <col min="9248" max="9472" width="11.42578125" style="65"/>
    <col min="9473" max="9475" width="0" style="65" hidden="1" customWidth="1"/>
    <col min="9476" max="9476" width="6.42578125" style="65" customWidth="1"/>
    <col min="9477" max="9477" width="2" style="65" customWidth="1"/>
    <col min="9478" max="9478" width="1.5703125" style="65" customWidth="1"/>
    <col min="9479" max="9479" width="51.85546875" style="65" customWidth="1"/>
    <col min="9480" max="9481" width="11.140625" style="65" customWidth="1"/>
    <col min="9482" max="9482" width="9.85546875" style="65" customWidth="1"/>
    <col min="9483" max="9483" width="11.28515625" style="65" bestFit="1" customWidth="1"/>
    <col min="9484" max="9485" width="11.42578125" style="65"/>
    <col min="9486" max="9486" width="4.7109375" style="65" customWidth="1"/>
    <col min="9487" max="9487" width="5" style="65" customWidth="1"/>
    <col min="9488" max="9488" width="2.28515625" style="65" customWidth="1"/>
    <col min="9489" max="9489" width="26" style="65" customWidth="1"/>
    <col min="9490" max="9490" width="8" style="65" customWidth="1"/>
    <col min="9491" max="9491" width="1" style="65" customWidth="1"/>
    <col min="9492" max="9492" width="6.7109375" style="65" customWidth="1"/>
    <col min="9493" max="9493" width="1" style="65" customWidth="1"/>
    <col min="9494" max="9494" width="6.7109375" style="65" customWidth="1"/>
    <col min="9495" max="9495" width="1" style="65" customWidth="1"/>
    <col min="9496" max="9496" width="6.7109375" style="65" customWidth="1"/>
    <col min="9497" max="9497" width="1" style="65" customWidth="1"/>
    <col min="9498" max="9498" width="6.7109375" style="65" customWidth="1"/>
    <col min="9499" max="9499" width="1" style="65" customWidth="1"/>
    <col min="9500" max="9500" width="6.7109375" style="65" customWidth="1"/>
    <col min="9501" max="9501" width="1" style="65" customWidth="1"/>
    <col min="9502" max="9503" width="6.7109375" style="65" customWidth="1"/>
    <col min="9504" max="9728" width="11.42578125" style="65"/>
    <col min="9729" max="9731" width="0" style="65" hidden="1" customWidth="1"/>
    <col min="9732" max="9732" width="6.42578125" style="65" customWidth="1"/>
    <col min="9733" max="9733" width="2" style="65" customWidth="1"/>
    <col min="9734" max="9734" width="1.5703125" style="65" customWidth="1"/>
    <col min="9735" max="9735" width="51.85546875" style="65" customWidth="1"/>
    <col min="9736" max="9737" width="11.140625" style="65" customWidth="1"/>
    <col min="9738" max="9738" width="9.85546875" style="65" customWidth="1"/>
    <col min="9739" max="9739" width="11.28515625" style="65" bestFit="1" customWidth="1"/>
    <col min="9740" max="9741" width="11.42578125" style="65"/>
    <col min="9742" max="9742" width="4.7109375" style="65" customWidth="1"/>
    <col min="9743" max="9743" width="5" style="65" customWidth="1"/>
    <col min="9744" max="9744" width="2.28515625" style="65" customWidth="1"/>
    <col min="9745" max="9745" width="26" style="65" customWidth="1"/>
    <col min="9746" max="9746" width="8" style="65" customWidth="1"/>
    <col min="9747" max="9747" width="1" style="65" customWidth="1"/>
    <col min="9748" max="9748" width="6.7109375" style="65" customWidth="1"/>
    <col min="9749" max="9749" width="1" style="65" customWidth="1"/>
    <col min="9750" max="9750" width="6.7109375" style="65" customWidth="1"/>
    <col min="9751" max="9751" width="1" style="65" customWidth="1"/>
    <col min="9752" max="9752" width="6.7109375" style="65" customWidth="1"/>
    <col min="9753" max="9753" width="1" style="65" customWidth="1"/>
    <col min="9754" max="9754" width="6.7109375" style="65" customWidth="1"/>
    <col min="9755" max="9755" width="1" style="65" customWidth="1"/>
    <col min="9756" max="9756" width="6.7109375" style="65" customWidth="1"/>
    <col min="9757" max="9757" width="1" style="65" customWidth="1"/>
    <col min="9758" max="9759" width="6.7109375" style="65" customWidth="1"/>
    <col min="9760" max="9984" width="11.42578125" style="65"/>
    <col min="9985" max="9987" width="0" style="65" hidden="1" customWidth="1"/>
    <col min="9988" max="9988" width="6.42578125" style="65" customWidth="1"/>
    <col min="9989" max="9989" width="2" style="65" customWidth="1"/>
    <col min="9990" max="9990" width="1.5703125" style="65" customWidth="1"/>
    <col min="9991" max="9991" width="51.85546875" style="65" customWidth="1"/>
    <col min="9992" max="9993" width="11.140625" style="65" customWidth="1"/>
    <col min="9994" max="9994" width="9.85546875" style="65" customWidth="1"/>
    <col min="9995" max="9995" width="11.28515625" style="65" bestFit="1" customWidth="1"/>
    <col min="9996" max="9997" width="11.42578125" style="65"/>
    <col min="9998" max="9998" width="4.7109375" style="65" customWidth="1"/>
    <col min="9999" max="9999" width="5" style="65" customWidth="1"/>
    <col min="10000" max="10000" width="2.28515625" style="65" customWidth="1"/>
    <col min="10001" max="10001" width="26" style="65" customWidth="1"/>
    <col min="10002" max="10002" width="8" style="65" customWidth="1"/>
    <col min="10003" max="10003" width="1" style="65" customWidth="1"/>
    <col min="10004" max="10004" width="6.7109375" style="65" customWidth="1"/>
    <col min="10005" max="10005" width="1" style="65" customWidth="1"/>
    <col min="10006" max="10006" width="6.7109375" style="65" customWidth="1"/>
    <col min="10007" max="10007" width="1" style="65" customWidth="1"/>
    <col min="10008" max="10008" width="6.7109375" style="65" customWidth="1"/>
    <col min="10009" max="10009" width="1" style="65" customWidth="1"/>
    <col min="10010" max="10010" width="6.7109375" style="65" customWidth="1"/>
    <col min="10011" max="10011" width="1" style="65" customWidth="1"/>
    <col min="10012" max="10012" width="6.7109375" style="65" customWidth="1"/>
    <col min="10013" max="10013" width="1" style="65" customWidth="1"/>
    <col min="10014" max="10015" width="6.7109375" style="65" customWidth="1"/>
    <col min="10016" max="10240" width="11.42578125" style="65"/>
    <col min="10241" max="10243" width="0" style="65" hidden="1" customWidth="1"/>
    <col min="10244" max="10244" width="6.42578125" style="65" customWidth="1"/>
    <col min="10245" max="10245" width="2" style="65" customWidth="1"/>
    <col min="10246" max="10246" width="1.5703125" style="65" customWidth="1"/>
    <col min="10247" max="10247" width="51.85546875" style="65" customWidth="1"/>
    <col min="10248" max="10249" width="11.140625" style="65" customWidth="1"/>
    <col min="10250" max="10250" width="9.85546875" style="65" customWidth="1"/>
    <col min="10251" max="10251" width="11.28515625" style="65" bestFit="1" customWidth="1"/>
    <col min="10252" max="10253" width="11.42578125" style="65"/>
    <col min="10254" max="10254" width="4.7109375" style="65" customWidth="1"/>
    <col min="10255" max="10255" width="5" style="65" customWidth="1"/>
    <col min="10256" max="10256" width="2.28515625" style="65" customWidth="1"/>
    <col min="10257" max="10257" width="26" style="65" customWidth="1"/>
    <col min="10258" max="10258" width="8" style="65" customWidth="1"/>
    <col min="10259" max="10259" width="1" style="65" customWidth="1"/>
    <col min="10260" max="10260" width="6.7109375" style="65" customWidth="1"/>
    <col min="10261" max="10261" width="1" style="65" customWidth="1"/>
    <col min="10262" max="10262" width="6.7109375" style="65" customWidth="1"/>
    <col min="10263" max="10263" width="1" style="65" customWidth="1"/>
    <col min="10264" max="10264" width="6.7109375" style="65" customWidth="1"/>
    <col min="10265" max="10265" width="1" style="65" customWidth="1"/>
    <col min="10266" max="10266" width="6.7109375" style="65" customWidth="1"/>
    <col min="10267" max="10267" width="1" style="65" customWidth="1"/>
    <col min="10268" max="10268" width="6.7109375" style="65" customWidth="1"/>
    <col min="10269" max="10269" width="1" style="65" customWidth="1"/>
    <col min="10270" max="10271" width="6.7109375" style="65" customWidth="1"/>
    <col min="10272" max="10496" width="11.42578125" style="65"/>
    <col min="10497" max="10499" width="0" style="65" hidden="1" customWidth="1"/>
    <col min="10500" max="10500" width="6.42578125" style="65" customWidth="1"/>
    <col min="10501" max="10501" width="2" style="65" customWidth="1"/>
    <col min="10502" max="10502" width="1.5703125" style="65" customWidth="1"/>
    <col min="10503" max="10503" width="51.85546875" style="65" customWidth="1"/>
    <col min="10504" max="10505" width="11.140625" style="65" customWidth="1"/>
    <col min="10506" max="10506" width="9.85546875" style="65" customWidth="1"/>
    <col min="10507" max="10507" width="11.28515625" style="65" bestFit="1" customWidth="1"/>
    <col min="10508" max="10509" width="11.42578125" style="65"/>
    <col min="10510" max="10510" width="4.7109375" style="65" customWidth="1"/>
    <col min="10511" max="10511" width="5" style="65" customWidth="1"/>
    <col min="10512" max="10512" width="2.28515625" style="65" customWidth="1"/>
    <col min="10513" max="10513" width="26" style="65" customWidth="1"/>
    <col min="10514" max="10514" width="8" style="65" customWidth="1"/>
    <col min="10515" max="10515" width="1" style="65" customWidth="1"/>
    <col min="10516" max="10516" width="6.7109375" style="65" customWidth="1"/>
    <col min="10517" max="10517" width="1" style="65" customWidth="1"/>
    <col min="10518" max="10518" width="6.7109375" style="65" customWidth="1"/>
    <col min="10519" max="10519" width="1" style="65" customWidth="1"/>
    <col min="10520" max="10520" width="6.7109375" style="65" customWidth="1"/>
    <col min="10521" max="10521" width="1" style="65" customWidth="1"/>
    <col min="10522" max="10522" width="6.7109375" style="65" customWidth="1"/>
    <col min="10523" max="10523" width="1" style="65" customWidth="1"/>
    <col min="10524" max="10524" width="6.7109375" style="65" customWidth="1"/>
    <col min="10525" max="10525" width="1" style="65" customWidth="1"/>
    <col min="10526" max="10527" width="6.7109375" style="65" customWidth="1"/>
    <col min="10528" max="10752" width="11.42578125" style="65"/>
    <col min="10753" max="10755" width="0" style="65" hidden="1" customWidth="1"/>
    <col min="10756" max="10756" width="6.42578125" style="65" customWidth="1"/>
    <col min="10757" max="10757" width="2" style="65" customWidth="1"/>
    <col min="10758" max="10758" width="1.5703125" style="65" customWidth="1"/>
    <col min="10759" max="10759" width="51.85546875" style="65" customWidth="1"/>
    <col min="10760" max="10761" width="11.140625" style="65" customWidth="1"/>
    <col min="10762" max="10762" width="9.85546875" style="65" customWidth="1"/>
    <col min="10763" max="10763" width="11.28515625" style="65" bestFit="1" customWidth="1"/>
    <col min="10764" max="10765" width="11.42578125" style="65"/>
    <col min="10766" max="10766" width="4.7109375" style="65" customWidth="1"/>
    <col min="10767" max="10767" width="5" style="65" customWidth="1"/>
    <col min="10768" max="10768" width="2.28515625" style="65" customWidth="1"/>
    <col min="10769" max="10769" width="26" style="65" customWidth="1"/>
    <col min="10770" max="10770" width="8" style="65" customWidth="1"/>
    <col min="10771" max="10771" width="1" style="65" customWidth="1"/>
    <col min="10772" max="10772" width="6.7109375" style="65" customWidth="1"/>
    <col min="10773" max="10773" width="1" style="65" customWidth="1"/>
    <col min="10774" max="10774" width="6.7109375" style="65" customWidth="1"/>
    <col min="10775" max="10775" width="1" style="65" customWidth="1"/>
    <col min="10776" max="10776" width="6.7109375" style="65" customWidth="1"/>
    <col min="10777" max="10777" width="1" style="65" customWidth="1"/>
    <col min="10778" max="10778" width="6.7109375" style="65" customWidth="1"/>
    <col min="10779" max="10779" width="1" style="65" customWidth="1"/>
    <col min="10780" max="10780" width="6.7109375" style="65" customWidth="1"/>
    <col min="10781" max="10781" width="1" style="65" customWidth="1"/>
    <col min="10782" max="10783" width="6.7109375" style="65" customWidth="1"/>
    <col min="10784" max="11008" width="11.42578125" style="65"/>
    <col min="11009" max="11011" width="0" style="65" hidden="1" customWidth="1"/>
    <col min="11012" max="11012" width="6.42578125" style="65" customWidth="1"/>
    <col min="11013" max="11013" width="2" style="65" customWidth="1"/>
    <col min="11014" max="11014" width="1.5703125" style="65" customWidth="1"/>
    <col min="11015" max="11015" width="51.85546875" style="65" customWidth="1"/>
    <col min="11016" max="11017" width="11.140625" style="65" customWidth="1"/>
    <col min="11018" max="11018" width="9.85546875" style="65" customWidth="1"/>
    <col min="11019" max="11019" width="11.28515625" style="65" bestFit="1" customWidth="1"/>
    <col min="11020" max="11021" width="11.42578125" style="65"/>
    <col min="11022" max="11022" width="4.7109375" style="65" customWidth="1"/>
    <col min="11023" max="11023" width="5" style="65" customWidth="1"/>
    <col min="11024" max="11024" width="2.28515625" style="65" customWidth="1"/>
    <col min="11025" max="11025" width="26" style="65" customWidth="1"/>
    <col min="11026" max="11026" width="8" style="65" customWidth="1"/>
    <col min="11027" max="11027" width="1" style="65" customWidth="1"/>
    <col min="11028" max="11028" width="6.7109375" style="65" customWidth="1"/>
    <col min="11029" max="11029" width="1" style="65" customWidth="1"/>
    <col min="11030" max="11030" width="6.7109375" style="65" customWidth="1"/>
    <col min="11031" max="11031" width="1" style="65" customWidth="1"/>
    <col min="11032" max="11032" width="6.7109375" style="65" customWidth="1"/>
    <col min="11033" max="11033" width="1" style="65" customWidth="1"/>
    <col min="11034" max="11034" width="6.7109375" style="65" customWidth="1"/>
    <col min="11035" max="11035" width="1" style="65" customWidth="1"/>
    <col min="11036" max="11036" width="6.7109375" style="65" customWidth="1"/>
    <col min="11037" max="11037" width="1" style="65" customWidth="1"/>
    <col min="11038" max="11039" width="6.7109375" style="65" customWidth="1"/>
    <col min="11040" max="11264" width="11.42578125" style="65"/>
    <col min="11265" max="11267" width="0" style="65" hidden="1" customWidth="1"/>
    <col min="11268" max="11268" width="6.42578125" style="65" customWidth="1"/>
    <col min="11269" max="11269" width="2" style="65" customWidth="1"/>
    <col min="11270" max="11270" width="1.5703125" style="65" customWidth="1"/>
    <col min="11271" max="11271" width="51.85546875" style="65" customWidth="1"/>
    <col min="11272" max="11273" width="11.140625" style="65" customWidth="1"/>
    <col min="11274" max="11274" width="9.85546875" style="65" customWidth="1"/>
    <col min="11275" max="11275" width="11.28515625" style="65" bestFit="1" customWidth="1"/>
    <col min="11276" max="11277" width="11.42578125" style="65"/>
    <col min="11278" max="11278" width="4.7109375" style="65" customWidth="1"/>
    <col min="11279" max="11279" width="5" style="65" customWidth="1"/>
    <col min="11280" max="11280" width="2.28515625" style="65" customWidth="1"/>
    <col min="11281" max="11281" width="26" style="65" customWidth="1"/>
    <col min="11282" max="11282" width="8" style="65" customWidth="1"/>
    <col min="11283" max="11283" width="1" style="65" customWidth="1"/>
    <col min="11284" max="11284" width="6.7109375" style="65" customWidth="1"/>
    <col min="11285" max="11285" width="1" style="65" customWidth="1"/>
    <col min="11286" max="11286" width="6.7109375" style="65" customWidth="1"/>
    <col min="11287" max="11287" width="1" style="65" customWidth="1"/>
    <col min="11288" max="11288" width="6.7109375" style="65" customWidth="1"/>
    <col min="11289" max="11289" width="1" style="65" customWidth="1"/>
    <col min="11290" max="11290" width="6.7109375" style="65" customWidth="1"/>
    <col min="11291" max="11291" width="1" style="65" customWidth="1"/>
    <col min="11292" max="11292" width="6.7109375" style="65" customWidth="1"/>
    <col min="11293" max="11293" width="1" style="65" customWidth="1"/>
    <col min="11294" max="11295" width="6.7109375" style="65" customWidth="1"/>
    <col min="11296" max="11520" width="11.42578125" style="65"/>
    <col min="11521" max="11523" width="0" style="65" hidden="1" customWidth="1"/>
    <col min="11524" max="11524" width="6.42578125" style="65" customWidth="1"/>
    <col min="11525" max="11525" width="2" style="65" customWidth="1"/>
    <col min="11526" max="11526" width="1.5703125" style="65" customWidth="1"/>
    <col min="11527" max="11527" width="51.85546875" style="65" customWidth="1"/>
    <col min="11528" max="11529" width="11.140625" style="65" customWidth="1"/>
    <col min="11530" max="11530" width="9.85546875" style="65" customWidth="1"/>
    <col min="11531" max="11531" width="11.28515625" style="65" bestFit="1" customWidth="1"/>
    <col min="11532" max="11533" width="11.42578125" style="65"/>
    <col min="11534" max="11534" width="4.7109375" style="65" customWidth="1"/>
    <col min="11535" max="11535" width="5" style="65" customWidth="1"/>
    <col min="11536" max="11536" width="2.28515625" style="65" customWidth="1"/>
    <col min="11537" max="11537" width="26" style="65" customWidth="1"/>
    <col min="11538" max="11538" width="8" style="65" customWidth="1"/>
    <col min="11539" max="11539" width="1" style="65" customWidth="1"/>
    <col min="11540" max="11540" width="6.7109375" style="65" customWidth="1"/>
    <col min="11541" max="11541" width="1" style="65" customWidth="1"/>
    <col min="11542" max="11542" width="6.7109375" style="65" customWidth="1"/>
    <col min="11543" max="11543" width="1" style="65" customWidth="1"/>
    <col min="11544" max="11544" width="6.7109375" style="65" customWidth="1"/>
    <col min="11545" max="11545" width="1" style="65" customWidth="1"/>
    <col min="11546" max="11546" width="6.7109375" style="65" customWidth="1"/>
    <col min="11547" max="11547" width="1" style="65" customWidth="1"/>
    <col min="11548" max="11548" width="6.7109375" style="65" customWidth="1"/>
    <col min="11549" max="11549" width="1" style="65" customWidth="1"/>
    <col min="11550" max="11551" width="6.7109375" style="65" customWidth="1"/>
    <col min="11552" max="11776" width="11.42578125" style="65"/>
    <col min="11777" max="11779" width="0" style="65" hidden="1" customWidth="1"/>
    <col min="11780" max="11780" width="6.42578125" style="65" customWidth="1"/>
    <col min="11781" max="11781" width="2" style="65" customWidth="1"/>
    <col min="11782" max="11782" width="1.5703125" style="65" customWidth="1"/>
    <col min="11783" max="11783" width="51.85546875" style="65" customWidth="1"/>
    <col min="11784" max="11785" width="11.140625" style="65" customWidth="1"/>
    <col min="11786" max="11786" width="9.85546875" style="65" customWidth="1"/>
    <col min="11787" max="11787" width="11.28515625" style="65" bestFit="1" customWidth="1"/>
    <col min="11788" max="11789" width="11.42578125" style="65"/>
    <col min="11790" max="11790" width="4.7109375" style="65" customWidth="1"/>
    <col min="11791" max="11791" width="5" style="65" customWidth="1"/>
    <col min="11792" max="11792" width="2.28515625" style="65" customWidth="1"/>
    <col min="11793" max="11793" width="26" style="65" customWidth="1"/>
    <col min="11794" max="11794" width="8" style="65" customWidth="1"/>
    <col min="11795" max="11795" width="1" style="65" customWidth="1"/>
    <col min="11796" max="11796" width="6.7109375" style="65" customWidth="1"/>
    <col min="11797" max="11797" width="1" style="65" customWidth="1"/>
    <col min="11798" max="11798" width="6.7109375" style="65" customWidth="1"/>
    <col min="11799" max="11799" width="1" style="65" customWidth="1"/>
    <col min="11800" max="11800" width="6.7109375" style="65" customWidth="1"/>
    <col min="11801" max="11801" width="1" style="65" customWidth="1"/>
    <col min="11802" max="11802" width="6.7109375" style="65" customWidth="1"/>
    <col min="11803" max="11803" width="1" style="65" customWidth="1"/>
    <col min="11804" max="11804" width="6.7109375" style="65" customWidth="1"/>
    <col min="11805" max="11805" width="1" style="65" customWidth="1"/>
    <col min="11806" max="11807" width="6.7109375" style="65" customWidth="1"/>
    <col min="11808" max="12032" width="11.42578125" style="65"/>
    <col min="12033" max="12035" width="0" style="65" hidden="1" customWidth="1"/>
    <col min="12036" max="12036" width="6.42578125" style="65" customWidth="1"/>
    <col min="12037" max="12037" width="2" style="65" customWidth="1"/>
    <col min="12038" max="12038" width="1.5703125" style="65" customWidth="1"/>
    <col min="12039" max="12039" width="51.85546875" style="65" customWidth="1"/>
    <col min="12040" max="12041" width="11.140625" style="65" customWidth="1"/>
    <col min="12042" max="12042" width="9.85546875" style="65" customWidth="1"/>
    <col min="12043" max="12043" width="11.28515625" style="65" bestFit="1" customWidth="1"/>
    <col min="12044" max="12045" width="11.42578125" style="65"/>
    <col min="12046" max="12046" width="4.7109375" style="65" customWidth="1"/>
    <col min="12047" max="12047" width="5" style="65" customWidth="1"/>
    <col min="12048" max="12048" width="2.28515625" style="65" customWidth="1"/>
    <col min="12049" max="12049" width="26" style="65" customWidth="1"/>
    <col min="12050" max="12050" width="8" style="65" customWidth="1"/>
    <col min="12051" max="12051" width="1" style="65" customWidth="1"/>
    <col min="12052" max="12052" width="6.7109375" style="65" customWidth="1"/>
    <col min="12053" max="12053" width="1" style="65" customWidth="1"/>
    <col min="12054" max="12054" width="6.7109375" style="65" customWidth="1"/>
    <col min="12055" max="12055" width="1" style="65" customWidth="1"/>
    <col min="12056" max="12056" width="6.7109375" style="65" customWidth="1"/>
    <col min="12057" max="12057" width="1" style="65" customWidth="1"/>
    <col min="12058" max="12058" width="6.7109375" style="65" customWidth="1"/>
    <col min="12059" max="12059" width="1" style="65" customWidth="1"/>
    <col min="12060" max="12060" width="6.7109375" style="65" customWidth="1"/>
    <col min="12061" max="12061" width="1" style="65" customWidth="1"/>
    <col min="12062" max="12063" width="6.7109375" style="65" customWidth="1"/>
    <col min="12064" max="12288" width="11.42578125" style="65"/>
    <col min="12289" max="12291" width="0" style="65" hidden="1" customWidth="1"/>
    <col min="12292" max="12292" width="6.42578125" style="65" customWidth="1"/>
    <col min="12293" max="12293" width="2" style="65" customWidth="1"/>
    <col min="12294" max="12294" width="1.5703125" style="65" customWidth="1"/>
    <col min="12295" max="12295" width="51.85546875" style="65" customWidth="1"/>
    <col min="12296" max="12297" width="11.140625" style="65" customWidth="1"/>
    <col min="12298" max="12298" width="9.85546875" style="65" customWidth="1"/>
    <col min="12299" max="12299" width="11.28515625" style="65" bestFit="1" customWidth="1"/>
    <col min="12300" max="12301" width="11.42578125" style="65"/>
    <col min="12302" max="12302" width="4.7109375" style="65" customWidth="1"/>
    <col min="12303" max="12303" width="5" style="65" customWidth="1"/>
    <col min="12304" max="12304" width="2.28515625" style="65" customWidth="1"/>
    <col min="12305" max="12305" width="26" style="65" customWidth="1"/>
    <col min="12306" max="12306" width="8" style="65" customWidth="1"/>
    <col min="12307" max="12307" width="1" style="65" customWidth="1"/>
    <col min="12308" max="12308" width="6.7109375" style="65" customWidth="1"/>
    <col min="12309" max="12309" width="1" style="65" customWidth="1"/>
    <col min="12310" max="12310" width="6.7109375" style="65" customWidth="1"/>
    <col min="12311" max="12311" width="1" style="65" customWidth="1"/>
    <col min="12312" max="12312" width="6.7109375" style="65" customWidth="1"/>
    <col min="12313" max="12313" width="1" style="65" customWidth="1"/>
    <col min="12314" max="12314" width="6.7109375" style="65" customWidth="1"/>
    <col min="12315" max="12315" width="1" style="65" customWidth="1"/>
    <col min="12316" max="12316" width="6.7109375" style="65" customWidth="1"/>
    <col min="12317" max="12317" width="1" style="65" customWidth="1"/>
    <col min="12318" max="12319" width="6.7109375" style="65" customWidth="1"/>
    <col min="12320" max="12544" width="11.42578125" style="65"/>
    <col min="12545" max="12547" width="0" style="65" hidden="1" customWidth="1"/>
    <col min="12548" max="12548" width="6.42578125" style="65" customWidth="1"/>
    <col min="12549" max="12549" width="2" style="65" customWidth="1"/>
    <col min="12550" max="12550" width="1.5703125" style="65" customWidth="1"/>
    <col min="12551" max="12551" width="51.85546875" style="65" customWidth="1"/>
    <col min="12552" max="12553" width="11.140625" style="65" customWidth="1"/>
    <col min="12554" max="12554" width="9.85546875" style="65" customWidth="1"/>
    <col min="12555" max="12555" width="11.28515625" style="65" bestFit="1" customWidth="1"/>
    <col min="12556" max="12557" width="11.42578125" style="65"/>
    <col min="12558" max="12558" width="4.7109375" style="65" customWidth="1"/>
    <col min="12559" max="12559" width="5" style="65" customWidth="1"/>
    <col min="12560" max="12560" width="2.28515625" style="65" customWidth="1"/>
    <col min="12561" max="12561" width="26" style="65" customWidth="1"/>
    <col min="12562" max="12562" width="8" style="65" customWidth="1"/>
    <col min="12563" max="12563" width="1" style="65" customWidth="1"/>
    <col min="12564" max="12564" width="6.7109375" style="65" customWidth="1"/>
    <col min="12565" max="12565" width="1" style="65" customWidth="1"/>
    <col min="12566" max="12566" width="6.7109375" style="65" customWidth="1"/>
    <col min="12567" max="12567" width="1" style="65" customWidth="1"/>
    <col min="12568" max="12568" width="6.7109375" style="65" customWidth="1"/>
    <col min="12569" max="12569" width="1" style="65" customWidth="1"/>
    <col min="12570" max="12570" width="6.7109375" style="65" customWidth="1"/>
    <col min="12571" max="12571" width="1" style="65" customWidth="1"/>
    <col min="12572" max="12572" width="6.7109375" style="65" customWidth="1"/>
    <col min="12573" max="12573" width="1" style="65" customWidth="1"/>
    <col min="12574" max="12575" width="6.7109375" style="65" customWidth="1"/>
    <col min="12576" max="12800" width="11.42578125" style="65"/>
    <col min="12801" max="12803" width="0" style="65" hidden="1" customWidth="1"/>
    <col min="12804" max="12804" width="6.42578125" style="65" customWidth="1"/>
    <col min="12805" max="12805" width="2" style="65" customWidth="1"/>
    <col min="12806" max="12806" width="1.5703125" style="65" customWidth="1"/>
    <col min="12807" max="12807" width="51.85546875" style="65" customWidth="1"/>
    <col min="12808" max="12809" width="11.140625" style="65" customWidth="1"/>
    <col min="12810" max="12810" width="9.85546875" style="65" customWidth="1"/>
    <col min="12811" max="12811" width="11.28515625" style="65" bestFit="1" customWidth="1"/>
    <col min="12812" max="12813" width="11.42578125" style="65"/>
    <col min="12814" max="12814" width="4.7109375" style="65" customWidth="1"/>
    <col min="12815" max="12815" width="5" style="65" customWidth="1"/>
    <col min="12816" max="12816" width="2.28515625" style="65" customWidth="1"/>
    <col min="12817" max="12817" width="26" style="65" customWidth="1"/>
    <col min="12818" max="12818" width="8" style="65" customWidth="1"/>
    <col min="12819" max="12819" width="1" style="65" customWidth="1"/>
    <col min="12820" max="12820" width="6.7109375" style="65" customWidth="1"/>
    <col min="12821" max="12821" width="1" style="65" customWidth="1"/>
    <col min="12822" max="12822" width="6.7109375" style="65" customWidth="1"/>
    <col min="12823" max="12823" width="1" style="65" customWidth="1"/>
    <col min="12824" max="12824" width="6.7109375" style="65" customWidth="1"/>
    <col min="12825" max="12825" width="1" style="65" customWidth="1"/>
    <col min="12826" max="12826" width="6.7109375" style="65" customWidth="1"/>
    <col min="12827" max="12827" width="1" style="65" customWidth="1"/>
    <col min="12828" max="12828" width="6.7109375" style="65" customWidth="1"/>
    <col min="12829" max="12829" width="1" style="65" customWidth="1"/>
    <col min="12830" max="12831" width="6.7109375" style="65" customWidth="1"/>
    <col min="12832" max="13056" width="11.42578125" style="65"/>
    <col min="13057" max="13059" width="0" style="65" hidden="1" customWidth="1"/>
    <col min="13060" max="13060" width="6.42578125" style="65" customWidth="1"/>
    <col min="13061" max="13061" width="2" style="65" customWidth="1"/>
    <col min="13062" max="13062" width="1.5703125" style="65" customWidth="1"/>
    <col min="13063" max="13063" width="51.85546875" style="65" customWidth="1"/>
    <col min="13064" max="13065" width="11.140625" style="65" customWidth="1"/>
    <col min="13066" max="13066" width="9.85546875" style="65" customWidth="1"/>
    <col min="13067" max="13067" width="11.28515625" style="65" bestFit="1" customWidth="1"/>
    <col min="13068" max="13069" width="11.42578125" style="65"/>
    <col min="13070" max="13070" width="4.7109375" style="65" customWidth="1"/>
    <col min="13071" max="13071" width="5" style="65" customWidth="1"/>
    <col min="13072" max="13072" width="2.28515625" style="65" customWidth="1"/>
    <col min="13073" max="13073" width="26" style="65" customWidth="1"/>
    <col min="13074" max="13074" width="8" style="65" customWidth="1"/>
    <col min="13075" max="13075" width="1" style="65" customWidth="1"/>
    <col min="13076" max="13076" width="6.7109375" style="65" customWidth="1"/>
    <col min="13077" max="13077" width="1" style="65" customWidth="1"/>
    <col min="13078" max="13078" width="6.7109375" style="65" customWidth="1"/>
    <col min="13079" max="13079" width="1" style="65" customWidth="1"/>
    <col min="13080" max="13080" width="6.7109375" style="65" customWidth="1"/>
    <col min="13081" max="13081" width="1" style="65" customWidth="1"/>
    <col min="13082" max="13082" width="6.7109375" style="65" customWidth="1"/>
    <col min="13083" max="13083" width="1" style="65" customWidth="1"/>
    <col min="13084" max="13084" width="6.7109375" style="65" customWidth="1"/>
    <col min="13085" max="13085" width="1" style="65" customWidth="1"/>
    <col min="13086" max="13087" width="6.7109375" style="65" customWidth="1"/>
    <col min="13088" max="13312" width="11.42578125" style="65"/>
    <col min="13313" max="13315" width="0" style="65" hidden="1" customWidth="1"/>
    <col min="13316" max="13316" width="6.42578125" style="65" customWidth="1"/>
    <col min="13317" max="13317" width="2" style="65" customWidth="1"/>
    <col min="13318" max="13318" width="1.5703125" style="65" customWidth="1"/>
    <col min="13319" max="13319" width="51.85546875" style="65" customWidth="1"/>
    <col min="13320" max="13321" width="11.140625" style="65" customWidth="1"/>
    <col min="13322" max="13322" width="9.85546875" style="65" customWidth="1"/>
    <col min="13323" max="13323" width="11.28515625" style="65" bestFit="1" customWidth="1"/>
    <col min="13324" max="13325" width="11.42578125" style="65"/>
    <col min="13326" max="13326" width="4.7109375" style="65" customWidth="1"/>
    <col min="13327" max="13327" width="5" style="65" customWidth="1"/>
    <col min="13328" max="13328" width="2.28515625" style="65" customWidth="1"/>
    <col min="13329" max="13329" width="26" style="65" customWidth="1"/>
    <col min="13330" max="13330" width="8" style="65" customWidth="1"/>
    <col min="13331" max="13331" width="1" style="65" customWidth="1"/>
    <col min="13332" max="13332" width="6.7109375" style="65" customWidth="1"/>
    <col min="13333" max="13333" width="1" style="65" customWidth="1"/>
    <col min="13334" max="13334" width="6.7109375" style="65" customWidth="1"/>
    <col min="13335" max="13335" width="1" style="65" customWidth="1"/>
    <col min="13336" max="13336" width="6.7109375" style="65" customWidth="1"/>
    <col min="13337" max="13337" width="1" style="65" customWidth="1"/>
    <col min="13338" max="13338" width="6.7109375" style="65" customWidth="1"/>
    <col min="13339" max="13339" width="1" style="65" customWidth="1"/>
    <col min="13340" max="13340" width="6.7109375" style="65" customWidth="1"/>
    <col min="13341" max="13341" width="1" style="65" customWidth="1"/>
    <col min="13342" max="13343" width="6.7109375" style="65" customWidth="1"/>
    <col min="13344" max="13568" width="11.42578125" style="65"/>
    <col min="13569" max="13571" width="0" style="65" hidden="1" customWidth="1"/>
    <col min="13572" max="13572" width="6.42578125" style="65" customWidth="1"/>
    <col min="13573" max="13573" width="2" style="65" customWidth="1"/>
    <col min="13574" max="13574" width="1.5703125" style="65" customWidth="1"/>
    <col min="13575" max="13575" width="51.85546875" style="65" customWidth="1"/>
    <col min="13576" max="13577" width="11.140625" style="65" customWidth="1"/>
    <col min="13578" max="13578" width="9.85546875" style="65" customWidth="1"/>
    <col min="13579" max="13579" width="11.28515625" style="65" bestFit="1" customWidth="1"/>
    <col min="13580" max="13581" width="11.42578125" style="65"/>
    <col min="13582" max="13582" width="4.7109375" style="65" customWidth="1"/>
    <col min="13583" max="13583" width="5" style="65" customWidth="1"/>
    <col min="13584" max="13584" width="2.28515625" style="65" customWidth="1"/>
    <col min="13585" max="13585" width="26" style="65" customWidth="1"/>
    <col min="13586" max="13586" width="8" style="65" customWidth="1"/>
    <col min="13587" max="13587" width="1" style="65" customWidth="1"/>
    <col min="13588" max="13588" width="6.7109375" style="65" customWidth="1"/>
    <col min="13589" max="13589" width="1" style="65" customWidth="1"/>
    <col min="13590" max="13590" width="6.7109375" style="65" customWidth="1"/>
    <col min="13591" max="13591" width="1" style="65" customWidth="1"/>
    <col min="13592" max="13592" width="6.7109375" style="65" customWidth="1"/>
    <col min="13593" max="13593" width="1" style="65" customWidth="1"/>
    <col min="13594" max="13594" width="6.7109375" style="65" customWidth="1"/>
    <col min="13595" max="13595" width="1" style="65" customWidth="1"/>
    <col min="13596" max="13596" width="6.7109375" style="65" customWidth="1"/>
    <col min="13597" max="13597" width="1" style="65" customWidth="1"/>
    <col min="13598" max="13599" width="6.7109375" style="65" customWidth="1"/>
    <col min="13600" max="13824" width="11.42578125" style="65"/>
    <col min="13825" max="13827" width="0" style="65" hidden="1" customWidth="1"/>
    <col min="13828" max="13828" width="6.42578125" style="65" customWidth="1"/>
    <col min="13829" max="13829" width="2" style="65" customWidth="1"/>
    <col min="13830" max="13830" width="1.5703125" style="65" customWidth="1"/>
    <col min="13831" max="13831" width="51.85546875" style="65" customWidth="1"/>
    <col min="13832" max="13833" width="11.140625" style="65" customWidth="1"/>
    <col min="13834" max="13834" width="9.85546875" style="65" customWidth="1"/>
    <col min="13835" max="13835" width="11.28515625" style="65" bestFit="1" customWidth="1"/>
    <col min="13836" max="13837" width="11.42578125" style="65"/>
    <col min="13838" max="13838" width="4.7109375" style="65" customWidth="1"/>
    <col min="13839" max="13839" width="5" style="65" customWidth="1"/>
    <col min="13840" max="13840" width="2.28515625" style="65" customWidth="1"/>
    <col min="13841" max="13841" width="26" style="65" customWidth="1"/>
    <col min="13842" max="13842" width="8" style="65" customWidth="1"/>
    <col min="13843" max="13843" width="1" style="65" customWidth="1"/>
    <col min="13844" max="13844" width="6.7109375" style="65" customWidth="1"/>
    <col min="13845" max="13845" width="1" style="65" customWidth="1"/>
    <col min="13846" max="13846" width="6.7109375" style="65" customWidth="1"/>
    <col min="13847" max="13847" width="1" style="65" customWidth="1"/>
    <col min="13848" max="13848" width="6.7109375" style="65" customWidth="1"/>
    <col min="13849" max="13849" width="1" style="65" customWidth="1"/>
    <col min="13850" max="13850" width="6.7109375" style="65" customWidth="1"/>
    <col min="13851" max="13851" width="1" style="65" customWidth="1"/>
    <col min="13852" max="13852" width="6.7109375" style="65" customWidth="1"/>
    <col min="13853" max="13853" width="1" style="65" customWidth="1"/>
    <col min="13854" max="13855" width="6.7109375" style="65" customWidth="1"/>
    <col min="13856" max="14080" width="11.42578125" style="65"/>
    <col min="14081" max="14083" width="0" style="65" hidden="1" customWidth="1"/>
    <col min="14084" max="14084" width="6.42578125" style="65" customWidth="1"/>
    <col min="14085" max="14085" width="2" style="65" customWidth="1"/>
    <col min="14086" max="14086" width="1.5703125" style="65" customWidth="1"/>
    <col min="14087" max="14087" width="51.85546875" style="65" customWidth="1"/>
    <col min="14088" max="14089" width="11.140625" style="65" customWidth="1"/>
    <col min="14090" max="14090" width="9.85546875" style="65" customWidth="1"/>
    <col min="14091" max="14091" width="11.28515625" style="65" bestFit="1" customWidth="1"/>
    <col min="14092" max="14093" width="11.42578125" style="65"/>
    <col min="14094" max="14094" width="4.7109375" style="65" customWidth="1"/>
    <col min="14095" max="14095" width="5" style="65" customWidth="1"/>
    <col min="14096" max="14096" width="2.28515625" style="65" customWidth="1"/>
    <col min="14097" max="14097" width="26" style="65" customWidth="1"/>
    <col min="14098" max="14098" width="8" style="65" customWidth="1"/>
    <col min="14099" max="14099" width="1" style="65" customWidth="1"/>
    <col min="14100" max="14100" width="6.7109375" style="65" customWidth="1"/>
    <col min="14101" max="14101" width="1" style="65" customWidth="1"/>
    <col min="14102" max="14102" width="6.7109375" style="65" customWidth="1"/>
    <col min="14103" max="14103" width="1" style="65" customWidth="1"/>
    <col min="14104" max="14104" width="6.7109375" style="65" customWidth="1"/>
    <col min="14105" max="14105" width="1" style="65" customWidth="1"/>
    <col min="14106" max="14106" width="6.7109375" style="65" customWidth="1"/>
    <col min="14107" max="14107" width="1" style="65" customWidth="1"/>
    <col min="14108" max="14108" width="6.7109375" style="65" customWidth="1"/>
    <col min="14109" max="14109" width="1" style="65" customWidth="1"/>
    <col min="14110" max="14111" width="6.7109375" style="65" customWidth="1"/>
    <col min="14112" max="14336" width="11.42578125" style="65"/>
    <col min="14337" max="14339" width="0" style="65" hidden="1" customWidth="1"/>
    <col min="14340" max="14340" width="6.42578125" style="65" customWidth="1"/>
    <col min="14341" max="14341" width="2" style="65" customWidth="1"/>
    <col min="14342" max="14342" width="1.5703125" style="65" customWidth="1"/>
    <col min="14343" max="14343" width="51.85546875" style="65" customWidth="1"/>
    <col min="14344" max="14345" width="11.140625" style="65" customWidth="1"/>
    <col min="14346" max="14346" width="9.85546875" style="65" customWidth="1"/>
    <col min="14347" max="14347" width="11.28515625" style="65" bestFit="1" customWidth="1"/>
    <col min="14348" max="14349" width="11.42578125" style="65"/>
    <col min="14350" max="14350" width="4.7109375" style="65" customWidth="1"/>
    <col min="14351" max="14351" width="5" style="65" customWidth="1"/>
    <col min="14352" max="14352" width="2.28515625" style="65" customWidth="1"/>
    <col min="14353" max="14353" width="26" style="65" customWidth="1"/>
    <col min="14354" max="14354" width="8" style="65" customWidth="1"/>
    <col min="14355" max="14355" width="1" style="65" customWidth="1"/>
    <col min="14356" max="14356" width="6.7109375" style="65" customWidth="1"/>
    <col min="14357" max="14357" width="1" style="65" customWidth="1"/>
    <col min="14358" max="14358" width="6.7109375" style="65" customWidth="1"/>
    <col min="14359" max="14359" width="1" style="65" customWidth="1"/>
    <col min="14360" max="14360" width="6.7109375" style="65" customWidth="1"/>
    <col min="14361" max="14361" width="1" style="65" customWidth="1"/>
    <col min="14362" max="14362" width="6.7109375" style="65" customWidth="1"/>
    <col min="14363" max="14363" width="1" style="65" customWidth="1"/>
    <col min="14364" max="14364" width="6.7109375" style="65" customWidth="1"/>
    <col min="14365" max="14365" width="1" style="65" customWidth="1"/>
    <col min="14366" max="14367" width="6.7109375" style="65" customWidth="1"/>
    <col min="14368" max="14592" width="11.42578125" style="65"/>
    <col min="14593" max="14595" width="0" style="65" hidden="1" customWidth="1"/>
    <col min="14596" max="14596" width="6.42578125" style="65" customWidth="1"/>
    <col min="14597" max="14597" width="2" style="65" customWidth="1"/>
    <col min="14598" max="14598" width="1.5703125" style="65" customWidth="1"/>
    <col min="14599" max="14599" width="51.85546875" style="65" customWidth="1"/>
    <col min="14600" max="14601" width="11.140625" style="65" customWidth="1"/>
    <col min="14602" max="14602" width="9.85546875" style="65" customWidth="1"/>
    <col min="14603" max="14603" width="11.28515625" style="65" bestFit="1" customWidth="1"/>
    <col min="14604" max="14605" width="11.42578125" style="65"/>
    <col min="14606" max="14606" width="4.7109375" style="65" customWidth="1"/>
    <col min="14607" max="14607" width="5" style="65" customWidth="1"/>
    <col min="14608" max="14608" width="2.28515625" style="65" customWidth="1"/>
    <col min="14609" max="14609" width="26" style="65" customWidth="1"/>
    <col min="14610" max="14610" width="8" style="65" customWidth="1"/>
    <col min="14611" max="14611" width="1" style="65" customWidth="1"/>
    <col min="14612" max="14612" width="6.7109375" style="65" customWidth="1"/>
    <col min="14613" max="14613" width="1" style="65" customWidth="1"/>
    <col min="14614" max="14614" width="6.7109375" style="65" customWidth="1"/>
    <col min="14615" max="14615" width="1" style="65" customWidth="1"/>
    <col min="14616" max="14616" width="6.7109375" style="65" customWidth="1"/>
    <col min="14617" max="14617" width="1" style="65" customWidth="1"/>
    <col min="14618" max="14618" width="6.7109375" style="65" customWidth="1"/>
    <col min="14619" max="14619" width="1" style="65" customWidth="1"/>
    <col min="14620" max="14620" width="6.7109375" style="65" customWidth="1"/>
    <col min="14621" max="14621" width="1" style="65" customWidth="1"/>
    <col min="14622" max="14623" width="6.7109375" style="65" customWidth="1"/>
    <col min="14624" max="14848" width="11.42578125" style="65"/>
    <col min="14849" max="14851" width="0" style="65" hidden="1" customWidth="1"/>
    <col min="14852" max="14852" width="6.42578125" style="65" customWidth="1"/>
    <col min="14853" max="14853" width="2" style="65" customWidth="1"/>
    <col min="14854" max="14854" width="1.5703125" style="65" customWidth="1"/>
    <col min="14855" max="14855" width="51.85546875" style="65" customWidth="1"/>
    <col min="14856" max="14857" width="11.140625" style="65" customWidth="1"/>
    <col min="14858" max="14858" width="9.85546875" style="65" customWidth="1"/>
    <col min="14859" max="14859" width="11.28515625" style="65" bestFit="1" customWidth="1"/>
    <col min="14860" max="14861" width="11.42578125" style="65"/>
    <col min="14862" max="14862" width="4.7109375" style="65" customWidth="1"/>
    <col min="14863" max="14863" width="5" style="65" customWidth="1"/>
    <col min="14864" max="14864" width="2.28515625" style="65" customWidth="1"/>
    <col min="14865" max="14865" width="26" style="65" customWidth="1"/>
    <col min="14866" max="14866" width="8" style="65" customWidth="1"/>
    <col min="14867" max="14867" width="1" style="65" customWidth="1"/>
    <col min="14868" max="14868" width="6.7109375" style="65" customWidth="1"/>
    <col min="14869" max="14869" width="1" style="65" customWidth="1"/>
    <col min="14870" max="14870" width="6.7109375" style="65" customWidth="1"/>
    <col min="14871" max="14871" width="1" style="65" customWidth="1"/>
    <col min="14872" max="14872" width="6.7109375" style="65" customWidth="1"/>
    <col min="14873" max="14873" width="1" style="65" customWidth="1"/>
    <col min="14874" max="14874" width="6.7109375" style="65" customWidth="1"/>
    <col min="14875" max="14875" width="1" style="65" customWidth="1"/>
    <col min="14876" max="14876" width="6.7109375" style="65" customWidth="1"/>
    <col min="14877" max="14877" width="1" style="65" customWidth="1"/>
    <col min="14878" max="14879" width="6.7109375" style="65" customWidth="1"/>
    <col min="14880" max="15104" width="11.42578125" style="65"/>
    <col min="15105" max="15107" width="0" style="65" hidden="1" customWidth="1"/>
    <col min="15108" max="15108" width="6.42578125" style="65" customWidth="1"/>
    <col min="15109" max="15109" width="2" style="65" customWidth="1"/>
    <col min="15110" max="15110" width="1.5703125" style="65" customWidth="1"/>
    <col min="15111" max="15111" width="51.85546875" style="65" customWidth="1"/>
    <col min="15112" max="15113" width="11.140625" style="65" customWidth="1"/>
    <col min="15114" max="15114" width="9.85546875" style="65" customWidth="1"/>
    <col min="15115" max="15115" width="11.28515625" style="65" bestFit="1" customWidth="1"/>
    <col min="15116" max="15117" width="11.42578125" style="65"/>
    <col min="15118" max="15118" width="4.7109375" style="65" customWidth="1"/>
    <col min="15119" max="15119" width="5" style="65" customWidth="1"/>
    <col min="15120" max="15120" width="2.28515625" style="65" customWidth="1"/>
    <col min="15121" max="15121" width="26" style="65" customWidth="1"/>
    <col min="15122" max="15122" width="8" style="65" customWidth="1"/>
    <col min="15123" max="15123" width="1" style="65" customWidth="1"/>
    <col min="15124" max="15124" width="6.7109375" style="65" customWidth="1"/>
    <col min="15125" max="15125" width="1" style="65" customWidth="1"/>
    <col min="15126" max="15126" width="6.7109375" style="65" customWidth="1"/>
    <col min="15127" max="15127" width="1" style="65" customWidth="1"/>
    <col min="15128" max="15128" width="6.7109375" style="65" customWidth="1"/>
    <col min="15129" max="15129" width="1" style="65" customWidth="1"/>
    <col min="15130" max="15130" width="6.7109375" style="65" customWidth="1"/>
    <col min="15131" max="15131" width="1" style="65" customWidth="1"/>
    <col min="15132" max="15132" width="6.7109375" style="65" customWidth="1"/>
    <col min="15133" max="15133" width="1" style="65" customWidth="1"/>
    <col min="15134" max="15135" width="6.7109375" style="65" customWidth="1"/>
    <col min="15136" max="15360" width="11.42578125" style="65"/>
    <col min="15361" max="15363" width="0" style="65" hidden="1" customWidth="1"/>
    <col min="15364" max="15364" width="6.42578125" style="65" customWidth="1"/>
    <col min="15365" max="15365" width="2" style="65" customWidth="1"/>
    <col min="15366" max="15366" width="1.5703125" style="65" customWidth="1"/>
    <col min="15367" max="15367" width="51.85546875" style="65" customWidth="1"/>
    <col min="15368" max="15369" width="11.140625" style="65" customWidth="1"/>
    <col min="15370" max="15370" width="9.85546875" style="65" customWidth="1"/>
    <col min="15371" max="15371" width="11.28515625" style="65" bestFit="1" customWidth="1"/>
    <col min="15372" max="15373" width="11.42578125" style="65"/>
    <col min="15374" max="15374" width="4.7109375" style="65" customWidth="1"/>
    <col min="15375" max="15375" width="5" style="65" customWidth="1"/>
    <col min="15376" max="15376" width="2.28515625" style="65" customWidth="1"/>
    <col min="15377" max="15377" width="26" style="65" customWidth="1"/>
    <col min="15378" max="15378" width="8" style="65" customWidth="1"/>
    <col min="15379" max="15379" width="1" style="65" customWidth="1"/>
    <col min="15380" max="15380" width="6.7109375" style="65" customWidth="1"/>
    <col min="15381" max="15381" width="1" style="65" customWidth="1"/>
    <col min="15382" max="15382" width="6.7109375" style="65" customWidth="1"/>
    <col min="15383" max="15383" width="1" style="65" customWidth="1"/>
    <col min="15384" max="15384" width="6.7109375" style="65" customWidth="1"/>
    <col min="15385" max="15385" width="1" style="65" customWidth="1"/>
    <col min="15386" max="15386" width="6.7109375" style="65" customWidth="1"/>
    <col min="15387" max="15387" width="1" style="65" customWidth="1"/>
    <col min="15388" max="15388" width="6.7109375" style="65" customWidth="1"/>
    <col min="15389" max="15389" width="1" style="65" customWidth="1"/>
    <col min="15390" max="15391" width="6.7109375" style="65" customWidth="1"/>
    <col min="15392" max="15616" width="11.42578125" style="65"/>
    <col min="15617" max="15619" width="0" style="65" hidden="1" customWidth="1"/>
    <col min="15620" max="15620" width="6.42578125" style="65" customWidth="1"/>
    <col min="15621" max="15621" width="2" style="65" customWidth="1"/>
    <col min="15622" max="15622" width="1.5703125" style="65" customWidth="1"/>
    <col min="15623" max="15623" width="51.85546875" style="65" customWidth="1"/>
    <col min="15624" max="15625" width="11.140625" style="65" customWidth="1"/>
    <col min="15626" max="15626" width="9.85546875" style="65" customWidth="1"/>
    <col min="15627" max="15627" width="11.28515625" style="65" bestFit="1" customWidth="1"/>
    <col min="15628" max="15629" width="11.42578125" style="65"/>
    <col min="15630" max="15630" width="4.7109375" style="65" customWidth="1"/>
    <col min="15631" max="15631" width="5" style="65" customWidth="1"/>
    <col min="15632" max="15632" width="2.28515625" style="65" customWidth="1"/>
    <col min="15633" max="15633" width="26" style="65" customWidth="1"/>
    <col min="15634" max="15634" width="8" style="65" customWidth="1"/>
    <col min="15635" max="15635" width="1" style="65" customWidth="1"/>
    <col min="15636" max="15636" width="6.7109375" style="65" customWidth="1"/>
    <col min="15637" max="15637" width="1" style="65" customWidth="1"/>
    <col min="15638" max="15638" width="6.7109375" style="65" customWidth="1"/>
    <col min="15639" max="15639" width="1" style="65" customWidth="1"/>
    <col min="15640" max="15640" width="6.7109375" style="65" customWidth="1"/>
    <col min="15641" max="15641" width="1" style="65" customWidth="1"/>
    <col min="15642" max="15642" width="6.7109375" style="65" customWidth="1"/>
    <col min="15643" max="15643" width="1" style="65" customWidth="1"/>
    <col min="15644" max="15644" width="6.7109375" style="65" customWidth="1"/>
    <col min="15645" max="15645" width="1" style="65" customWidth="1"/>
    <col min="15646" max="15647" width="6.7109375" style="65" customWidth="1"/>
    <col min="15648" max="15872" width="11.42578125" style="65"/>
    <col min="15873" max="15875" width="0" style="65" hidden="1" customWidth="1"/>
    <col min="15876" max="15876" width="6.42578125" style="65" customWidth="1"/>
    <col min="15877" max="15877" width="2" style="65" customWidth="1"/>
    <col min="15878" max="15878" width="1.5703125" style="65" customWidth="1"/>
    <col min="15879" max="15879" width="51.85546875" style="65" customWidth="1"/>
    <col min="15880" max="15881" width="11.140625" style="65" customWidth="1"/>
    <col min="15882" max="15882" width="9.85546875" style="65" customWidth="1"/>
    <col min="15883" max="15883" width="11.28515625" style="65" bestFit="1" customWidth="1"/>
    <col min="15884" max="15885" width="11.42578125" style="65"/>
    <col min="15886" max="15886" width="4.7109375" style="65" customWidth="1"/>
    <col min="15887" max="15887" width="5" style="65" customWidth="1"/>
    <col min="15888" max="15888" width="2.28515625" style="65" customWidth="1"/>
    <col min="15889" max="15889" width="26" style="65" customWidth="1"/>
    <col min="15890" max="15890" width="8" style="65" customWidth="1"/>
    <col min="15891" max="15891" width="1" style="65" customWidth="1"/>
    <col min="15892" max="15892" width="6.7109375" style="65" customWidth="1"/>
    <col min="15893" max="15893" width="1" style="65" customWidth="1"/>
    <col min="15894" max="15894" width="6.7109375" style="65" customWidth="1"/>
    <col min="15895" max="15895" width="1" style="65" customWidth="1"/>
    <col min="15896" max="15896" width="6.7109375" style="65" customWidth="1"/>
    <col min="15897" max="15897" width="1" style="65" customWidth="1"/>
    <col min="15898" max="15898" width="6.7109375" style="65" customWidth="1"/>
    <col min="15899" max="15899" width="1" style="65" customWidth="1"/>
    <col min="15900" max="15900" width="6.7109375" style="65" customWidth="1"/>
    <col min="15901" max="15901" width="1" style="65" customWidth="1"/>
    <col min="15902" max="15903" width="6.7109375" style="65" customWidth="1"/>
    <col min="15904" max="16128" width="11.42578125" style="65"/>
    <col min="16129" max="16131" width="0" style="65" hidden="1" customWidth="1"/>
    <col min="16132" max="16132" width="6.42578125" style="65" customWidth="1"/>
    <col min="16133" max="16133" width="2" style="65" customWidth="1"/>
    <col min="16134" max="16134" width="1.5703125" style="65" customWidth="1"/>
    <col min="16135" max="16135" width="51.85546875" style="65" customWidth="1"/>
    <col min="16136" max="16137" width="11.140625" style="65" customWidth="1"/>
    <col min="16138" max="16138" width="9.85546875" style="65" customWidth="1"/>
    <col min="16139" max="16139" width="11.28515625" style="65" bestFit="1" customWidth="1"/>
    <col min="16140" max="16141" width="11.42578125" style="65"/>
    <col min="16142" max="16142" width="4.7109375" style="65" customWidth="1"/>
    <col min="16143" max="16143" width="5" style="65" customWidth="1"/>
    <col min="16144" max="16144" width="2.28515625" style="65" customWidth="1"/>
    <col min="16145" max="16145" width="26" style="65" customWidth="1"/>
    <col min="16146" max="16146" width="8" style="65" customWidth="1"/>
    <col min="16147" max="16147" width="1" style="65" customWidth="1"/>
    <col min="16148" max="16148" width="6.7109375" style="65" customWidth="1"/>
    <col min="16149" max="16149" width="1" style="65" customWidth="1"/>
    <col min="16150" max="16150" width="6.7109375" style="65" customWidth="1"/>
    <col min="16151" max="16151" width="1" style="65" customWidth="1"/>
    <col min="16152" max="16152" width="6.7109375" style="65" customWidth="1"/>
    <col min="16153" max="16153" width="1" style="65" customWidth="1"/>
    <col min="16154" max="16154" width="6.7109375" style="65" customWidth="1"/>
    <col min="16155" max="16155" width="1" style="65" customWidth="1"/>
    <col min="16156" max="16156" width="6.7109375" style="65" customWidth="1"/>
    <col min="16157" max="16157" width="1" style="65" customWidth="1"/>
    <col min="16158" max="16159" width="6.7109375" style="65" customWidth="1"/>
    <col min="16160" max="16384" width="11.42578125" style="65"/>
  </cols>
  <sheetData>
    <row r="1" spans="1:31" ht="3.75" customHeight="1">
      <c r="A1" s="309"/>
      <c r="B1" s="309"/>
      <c r="C1" s="309"/>
      <c r="D1" s="71"/>
      <c r="E1" s="71"/>
      <c r="F1" s="71"/>
      <c r="G1" s="71"/>
      <c r="H1" s="71"/>
      <c r="I1" s="71"/>
      <c r="J1" s="71"/>
      <c r="K1" s="240"/>
      <c r="L1" s="199"/>
      <c r="M1" s="199"/>
    </row>
    <row r="2" spans="1:31" ht="12.75" customHeight="1">
      <c r="A2" s="309"/>
      <c r="B2" s="309"/>
      <c r="C2" s="309"/>
      <c r="D2" s="1813" t="s">
        <v>899</v>
      </c>
      <c r="E2" s="1813"/>
      <c r="F2" s="1813"/>
      <c r="G2" s="1813"/>
      <c r="H2" s="1813"/>
      <c r="I2" s="1813"/>
      <c r="J2" s="1813"/>
      <c r="K2" s="1813"/>
      <c r="L2" s="149"/>
      <c r="M2" s="71"/>
      <c r="N2" s="1813"/>
      <c r="O2" s="1813"/>
      <c r="P2" s="1813"/>
      <c r="Q2" s="1813"/>
      <c r="R2" s="1813"/>
      <c r="S2" s="1813"/>
      <c r="T2" s="1813"/>
      <c r="U2" s="1813"/>
      <c r="V2" s="1813"/>
      <c r="W2" s="1813"/>
      <c r="X2" s="1813"/>
      <c r="Y2" s="1813"/>
      <c r="Z2" s="1813"/>
      <c r="AA2" s="1813"/>
      <c r="AB2" s="1813"/>
    </row>
    <row r="3" spans="1:31" s="71" customFormat="1" ht="12.75" customHeight="1">
      <c r="A3" s="309"/>
      <c r="B3" s="309"/>
      <c r="C3" s="309"/>
      <c r="D3" s="1813" t="s">
        <v>2</v>
      </c>
      <c r="E3" s="1813"/>
      <c r="F3" s="1813"/>
      <c r="G3" s="1813"/>
      <c r="H3" s="1813"/>
      <c r="I3" s="1813"/>
      <c r="J3" s="1813"/>
      <c r="K3" s="1813"/>
      <c r="L3" s="149"/>
      <c r="M3" s="204"/>
      <c r="N3" s="205"/>
      <c r="AD3" s="206"/>
      <c r="AE3" s="206"/>
    </row>
    <row r="4" spans="1:31" s="71" customFormat="1" ht="3" customHeight="1">
      <c r="A4" s="309"/>
      <c r="B4" s="309"/>
      <c r="C4" s="309"/>
      <c r="F4" s="72"/>
      <c r="G4" s="72"/>
      <c r="H4" s="69"/>
      <c r="I4" s="69"/>
      <c r="J4" s="69"/>
      <c r="K4" s="69"/>
      <c r="L4" s="240"/>
      <c r="O4" s="69"/>
    </row>
    <row r="5" spans="1:31" s="71" customFormat="1" ht="10.5" customHeight="1">
      <c r="A5" s="309"/>
      <c r="B5" s="309"/>
      <c r="C5" s="309"/>
      <c r="D5" s="1856" t="s">
        <v>3</v>
      </c>
      <c r="E5" s="244"/>
      <c r="F5" s="178"/>
      <c r="G5" s="244"/>
      <c r="H5" s="1887" t="s">
        <v>900</v>
      </c>
      <c r="I5" s="1887"/>
      <c r="J5" s="1887"/>
      <c r="K5" s="245"/>
      <c r="L5" s="240"/>
      <c r="O5" s="69"/>
    </row>
    <row r="6" spans="1:31" ht="10.5" customHeight="1">
      <c r="A6" s="309"/>
      <c r="B6" s="309"/>
      <c r="C6" s="309"/>
      <c r="D6" s="1872"/>
      <c r="E6" s="2201"/>
      <c r="F6" s="97" t="s">
        <v>151</v>
      </c>
      <c r="G6" s="98"/>
      <c r="H6" s="2202" t="s">
        <v>901</v>
      </c>
      <c r="I6" s="2202" t="s">
        <v>902</v>
      </c>
      <c r="J6" s="1857" t="s">
        <v>903</v>
      </c>
      <c r="K6" s="1859" t="s">
        <v>851</v>
      </c>
      <c r="L6" s="199"/>
      <c r="M6" s="1341"/>
    </row>
    <row r="7" spans="1:31" ht="10.5" customHeight="1">
      <c r="A7" s="309" t="s">
        <v>9</v>
      </c>
      <c r="B7" s="309" t="s">
        <v>10</v>
      </c>
      <c r="C7" s="309" t="s">
        <v>11</v>
      </c>
      <c r="D7" s="1892"/>
      <c r="E7" s="173"/>
      <c r="F7" s="72"/>
      <c r="G7" s="173"/>
      <c r="H7" s="1833"/>
      <c r="I7" s="1833"/>
      <c r="J7" s="1873"/>
      <c r="K7" s="1860"/>
      <c r="L7" s="199"/>
      <c r="M7" s="71"/>
    </row>
    <row r="8" spans="1:31">
      <c r="A8" s="309"/>
      <c r="B8" s="309"/>
      <c r="C8" s="309"/>
      <c r="D8" s="1861">
        <v>1401</v>
      </c>
      <c r="E8" s="1017" t="s">
        <v>22</v>
      </c>
      <c r="F8" s="114"/>
      <c r="G8" s="103"/>
      <c r="H8" s="1337">
        <f>SUM(H9+H14+H19)</f>
        <v>0</v>
      </c>
      <c r="I8" s="1337">
        <f>SUM(I9+I14+I19)</f>
        <v>3</v>
      </c>
      <c r="J8" s="1337">
        <f>SUM(J9+J14+J19)</f>
        <v>0</v>
      </c>
      <c r="K8" s="1376">
        <f>SUM(K9+K14+K19)</f>
        <v>41</v>
      </c>
      <c r="L8" s="199"/>
      <c r="M8" s="71"/>
    </row>
    <row r="9" spans="1:31" ht="12" customHeight="1">
      <c r="A9" s="309"/>
      <c r="B9" s="309"/>
      <c r="C9" s="309"/>
      <c r="D9" s="1862"/>
      <c r="E9" s="414" t="s">
        <v>23</v>
      </c>
      <c r="F9" s="118"/>
      <c r="G9" s="118"/>
      <c r="H9" s="77">
        <f>SUM(H10+H12)</f>
        <v>0</v>
      </c>
      <c r="I9" s="77">
        <f>SUM(I10+I12)</f>
        <v>1</v>
      </c>
      <c r="J9" s="77">
        <f>SUM(J10+J12)</f>
        <v>0</v>
      </c>
      <c r="K9" s="1042">
        <f>SUM(K10+K12)</f>
        <v>13</v>
      </c>
      <c r="L9" s="199"/>
      <c r="M9" s="199"/>
    </row>
    <row r="10" spans="1:31" ht="12" customHeight="1">
      <c r="A10" s="309"/>
      <c r="B10" s="309"/>
      <c r="C10" s="309"/>
      <c r="D10" s="1862"/>
      <c r="E10" s="411"/>
      <c r="F10" s="69" t="s">
        <v>452</v>
      </c>
      <c r="G10" s="69"/>
      <c r="H10" s="1341">
        <f>SUM(H11)</f>
        <v>0</v>
      </c>
      <c r="I10" s="1341">
        <f>SUM(I11)</f>
        <v>1</v>
      </c>
      <c r="J10" s="1341">
        <f>SUM(J11)</f>
        <v>0</v>
      </c>
      <c r="K10" s="1375">
        <f>SUM(K11)</f>
        <v>13</v>
      </c>
      <c r="L10" s="199"/>
      <c r="M10" s="199"/>
    </row>
    <row r="11" spans="1:31" ht="11.25" customHeight="1">
      <c r="A11" s="1367">
        <v>1</v>
      </c>
      <c r="B11" s="1367" t="s">
        <v>453</v>
      </c>
      <c r="C11" s="1367">
        <v>11</v>
      </c>
      <c r="D11" s="1862"/>
      <c r="E11" s="411"/>
      <c r="F11" s="71"/>
      <c r="G11" s="69" t="s">
        <v>454</v>
      </c>
      <c r="H11" s="1341">
        <v>0</v>
      </c>
      <c r="I11" s="1341">
        <v>1</v>
      </c>
      <c r="J11" s="1341">
        <v>0</v>
      </c>
      <c r="K11" s="1375">
        <v>13</v>
      </c>
      <c r="L11" s="199"/>
      <c r="M11" s="199"/>
    </row>
    <row r="12" spans="1:31" ht="12" customHeight="1">
      <c r="A12" s="1367"/>
      <c r="B12" s="1367"/>
      <c r="C12" s="1367"/>
      <c r="D12" s="1862"/>
      <c r="E12" s="411"/>
      <c r="F12" s="69" t="s">
        <v>455</v>
      </c>
      <c r="G12" s="69"/>
      <c r="H12" s="1341">
        <f>SUM(H13)</f>
        <v>0</v>
      </c>
      <c r="I12" s="1341">
        <f>SUM(I13)</f>
        <v>0</v>
      </c>
      <c r="J12" s="1341">
        <f>SUM(J13)</f>
        <v>0</v>
      </c>
      <c r="K12" s="1375">
        <f>SUM(K13)</f>
        <v>0</v>
      </c>
      <c r="L12" s="199"/>
      <c r="M12" s="199"/>
    </row>
    <row r="13" spans="1:31" ht="11.25" customHeight="1">
      <c r="A13" s="1367">
        <v>1</v>
      </c>
      <c r="B13" s="1367" t="s">
        <v>456</v>
      </c>
      <c r="C13" s="1367">
        <v>11</v>
      </c>
      <c r="D13" s="1862"/>
      <c r="E13" s="411"/>
      <c r="F13" s="71"/>
      <c r="G13" s="69" t="s">
        <v>457</v>
      </c>
      <c r="H13" s="1341">
        <v>0</v>
      </c>
      <c r="I13" s="1341">
        <v>0</v>
      </c>
      <c r="J13" s="1341">
        <v>0</v>
      </c>
      <c r="K13" s="1375">
        <v>0</v>
      </c>
      <c r="L13" s="199"/>
      <c r="M13" s="199"/>
    </row>
    <row r="14" spans="1:31" ht="12" customHeight="1">
      <c r="A14" s="309"/>
      <c r="B14" s="309"/>
      <c r="C14" s="309"/>
      <c r="D14" s="1862"/>
      <c r="E14" s="414" t="s">
        <v>24</v>
      </c>
      <c r="F14" s="69"/>
      <c r="G14" s="69"/>
      <c r="H14" s="77">
        <f>SUM(H15+H17)</f>
        <v>0</v>
      </c>
      <c r="I14" s="77">
        <f>SUM(I15+I17)</f>
        <v>1</v>
      </c>
      <c r="J14" s="77">
        <f>SUM(J15+J17)</f>
        <v>0</v>
      </c>
      <c r="K14" s="1042">
        <f>SUM(K15+K17)</f>
        <v>10</v>
      </c>
      <c r="L14" s="199"/>
      <c r="M14" s="199"/>
    </row>
    <row r="15" spans="1:31" ht="12" customHeight="1">
      <c r="A15" s="309"/>
      <c r="B15" s="309"/>
      <c r="C15" s="309"/>
      <c r="D15" s="1862"/>
      <c r="E15" s="414"/>
      <c r="F15" s="69" t="s">
        <v>458</v>
      </c>
      <c r="G15" s="69"/>
      <c r="H15" s="1341">
        <f>SUM(H16)</f>
        <v>0</v>
      </c>
      <c r="I15" s="1341">
        <f>SUM(I16)</f>
        <v>0</v>
      </c>
      <c r="J15" s="1341">
        <f>SUM(J16)</f>
        <v>0</v>
      </c>
      <c r="K15" s="1375">
        <f>SUM(K16)</f>
        <v>0</v>
      </c>
      <c r="L15" s="199"/>
      <c r="M15" s="199"/>
    </row>
    <row r="16" spans="1:31" ht="11.25" customHeight="1">
      <c r="A16" s="1367">
        <v>1</v>
      </c>
      <c r="B16" s="1367" t="s">
        <v>459</v>
      </c>
      <c r="C16" s="1367">
        <v>5</v>
      </c>
      <c r="D16" s="1862"/>
      <c r="E16" s="414"/>
      <c r="F16" s="69"/>
      <c r="G16" s="69" t="s">
        <v>460</v>
      </c>
      <c r="H16" s="1341">
        <v>0</v>
      </c>
      <c r="I16" s="1341">
        <v>0</v>
      </c>
      <c r="J16" s="1341">
        <v>0</v>
      </c>
      <c r="K16" s="1375">
        <v>0</v>
      </c>
      <c r="L16" s="199"/>
      <c r="M16" s="199"/>
    </row>
    <row r="17" spans="1:13" ht="12" customHeight="1">
      <c r="A17" s="1367"/>
      <c r="B17" s="1367"/>
      <c r="C17" s="1367"/>
      <c r="D17" s="1862"/>
      <c r="E17" s="411"/>
      <c r="F17" s="69" t="s">
        <v>452</v>
      </c>
      <c r="G17" s="69"/>
      <c r="H17" s="1341">
        <f>SUM(H18)</f>
        <v>0</v>
      </c>
      <c r="I17" s="1341">
        <f>SUM(I18)</f>
        <v>1</v>
      </c>
      <c r="J17" s="1341">
        <f>SUM(J18)</f>
        <v>0</v>
      </c>
      <c r="K17" s="1375">
        <f>SUM(K18)</f>
        <v>10</v>
      </c>
      <c r="L17" s="199"/>
      <c r="M17" s="199"/>
    </row>
    <row r="18" spans="1:13" ht="11.25" customHeight="1">
      <c r="A18" s="1367">
        <v>1</v>
      </c>
      <c r="B18" s="1367" t="s">
        <v>453</v>
      </c>
      <c r="C18" s="1367">
        <v>5</v>
      </c>
      <c r="D18" s="1862"/>
      <c r="E18" s="411"/>
      <c r="F18" s="69"/>
      <c r="G18" s="69" t="s">
        <v>454</v>
      </c>
      <c r="H18" s="1341">
        <v>0</v>
      </c>
      <c r="I18" s="1341">
        <v>1</v>
      </c>
      <c r="J18" s="1341">
        <v>0</v>
      </c>
      <c r="K18" s="1375">
        <v>10</v>
      </c>
      <c r="L18" s="199"/>
      <c r="M18" s="199"/>
    </row>
    <row r="19" spans="1:13" ht="12" customHeight="1">
      <c r="A19" s="1367"/>
      <c r="B19" s="1367"/>
      <c r="C19" s="1367"/>
      <c r="D19" s="1862"/>
      <c r="E19" s="414" t="s">
        <v>25</v>
      </c>
      <c r="F19" s="69"/>
      <c r="G19" s="69"/>
      <c r="H19" s="77">
        <f t="shared" ref="H19:K20" si="0">SUM(H20)</f>
        <v>0</v>
      </c>
      <c r="I19" s="77">
        <f t="shared" si="0"/>
        <v>1</v>
      </c>
      <c r="J19" s="77">
        <f t="shared" si="0"/>
        <v>0</v>
      </c>
      <c r="K19" s="77">
        <f t="shared" si="0"/>
        <v>18</v>
      </c>
      <c r="L19" s="2203"/>
      <c r="M19" s="199"/>
    </row>
    <row r="20" spans="1:13" ht="12" customHeight="1">
      <c r="A20" s="1367"/>
      <c r="B20" s="1367"/>
      <c r="C20" s="1367"/>
      <c r="D20" s="1862"/>
      <c r="E20" s="411"/>
      <c r="F20" s="69" t="s">
        <v>452</v>
      </c>
      <c r="G20" s="69"/>
      <c r="H20" s="1341">
        <f t="shared" si="0"/>
        <v>0</v>
      </c>
      <c r="I20" s="1341">
        <f t="shared" si="0"/>
        <v>1</v>
      </c>
      <c r="J20" s="1341">
        <f t="shared" si="0"/>
        <v>0</v>
      </c>
      <c r="K20" s="1375">
        <f t="shared" si="0"/>
        <v>18</v>
      </c>
      <c r="L20" s="199"/>
      <c r="M20" s="199"/>
    </row>
    <row r="21" spans="1:13" ht="11.25" customHeight="1">
      <c r="A21" s="1367">
        <v>1</v>
      </c>
      <c r="B21" s="1367" t="s">
        <v>453</v>
      </c>
      <c r="C21" s="1367">
        <v>12</v>
      </c>
      <c r="D21" s="1863"/>
      <c r="E21" s="411"/>
      <c r="F21" s="69"/>
      <c r="G21" s="69" t="s">
        <v>454</v>
      </c>
      <c r="H21" s="1341">
        <v>0</v>
      </c>
      <c r="I21" s="1341">
        <v>1</v>
      </c>
      <c r="J21" s="1341">
        <v>0</v>
      </c>
      <c r="K21" s="1375">
        <v>18</v>
      </c>
      <c r="L21" s="199"/>
      <c r="M21" s="199"/>
    </row>
    <row r="22" spans="1:13">
      <c r="A22" s="309"/>
      <c r="B22" s="309"/>
      <c r="C22" s="309"/>
      <c r="D22" s="1861">
        <v>1402</v>
      </c>
      <c r="E22" s="124" t="s">
        <v>29</v>
      </c>
      <c r="F22" s="114"/>
      <c r="G22" s="114"/>
      <c r="H22" s="354">
        <f>SUM(H23+H37+H43+H50)</f>
        <v>0</v>
      </c>
      <c r="I22" s="354">
        <f>SUM(I23+I37+I43+I50)</f>
        <v>0</v>
      </c>
      <c r="J22" s="354">
        <f>SUM(J23+J37+J43+J50)</f>
        <v>0</v>
      </c>
      <c r="K22" s="355">
        <f>SUM(K23+K37+K43+K50)</f>
        <v>0</v>
      </c>
      <c r="L22" s="199"/>
      <c r="M22" s="199"/>
    </row>
    <row r="23" spans="1:13" ht="12" customHeight="1">
      <c r="A23" s="309"/>
      <c r="B23" s="309"/>
      <c r="C23" s="309"/>
      <c r="D23" s="1862"/>
      <c r="E23" s="414" t="s">
        <v>30</v>
      </c>
      <c r="F23" s="69"/>
      <c r="G23" s="69"/>
      <c r="H23" s="77">
        <f>SUM(H24+H26)</f>
        <v>0</v>
      </c>
      <c r="I23" s="77">
        <f>SUM(I24+I26)</f>
        <v>0</v>
      </c>
      <c r="J23" s="77">
        <f>SUM(J24+J26)</f>
        <v>0</v>
      </c>
      <c r="K23" s="1042">
        <f>SUM(K24+K26)</f>
        <v>0</v>
      </c>
      <c r="L23" s="199"/>
      <c r="M23" s="199"/>
    </row>
    <row r="24" spans="1:13" ht="12" customHeight="1">
      <c r="A24" s="309"/>
      <c r="B24" s="309"/>
      <c r="C24" s="309"/>
      <c r="D24" s="1862"/>
      <c r="E24" s="110"/>
      <c r="F24" s="69" t="s">
        <v>103</v>
      </c>
      <c r="G24" s="69"/>
      <c r="H24" s="1341">
        <f>SUM(H25)</f>
        <v>0</v>
      </c>
      <c r="I24" s="1341">
        <f>SUM(I25)</f>
        <v>0</v>
      </c>
      <c r="J24" s="1341">
        <f>SUM(J25)</f>
        <v>0</v>
      </c>
      <c r="K24" s="1375">
        <f>SUM(K25)</f>
        <v>0</v>
      </c>
      <c r="L24" s="199"/>
      <c r="M24" s="199"/>
    </row>
    <row r="25" spans="1:13" ht="11.25" customHeight="1">
      <c r="A25" s="1367">
        <v>2</v>
      </c>
      <c r="B25" s="1367" t="s">
        <v>463</v>
      </c>
      <c r="C25" s="1367">
        <v>11</v>
      </c>
      <c r="D25" s="1862"/>
      <c r="E25" s="414"/>
      <c r="F25" s="69"/>
      <c r="G25" s="69" t="s">
        <v>464</v>
      </c>
      <c r="H25" s="1341">
        <v>0</v>
      </c>
      <c r="I25" s="1341">
        <v>0</v>
      </c>
      <c r="J25" s="1341">
        <v>0</v>
      </c>
      <c r="K25" s="1375">
        <v>0</v>
      </c>
      <c r="L25" s="199"/>
      <c r="M25" s="199"/>
    </row>
    <row r="26" spans="1:13" ht="12" customHeight="1">
      <c r="A26" s="1367"/>
      <c r="B26" s="1367"/>
      <c r="C26" s="1367"/>
      <c r="D26" s="1862"/>
      <c r="E26" s="411"/>
      <c r="F26" s="69" t="s">
        <v>452</v>
      </c>
      <c r="G26" s="69"/>
      <c r="H26" s="1341">
        <f>SUM(H27+H29+H30+H31+H32+H33+H34+H35+H36)</f>
        <v>0</v>
      </c>
      <c r="I26" s="1341">
        <f>SUM(I27+I29+I30+I31+I32+I33+I34+I35+I36)</f>
        <v>0</v>
      </c>
      <c r="J26" s="1341">
        <f>SUM(J27+J29+J30+J31+J32+J33+J34+J35+J36)</f>
        <v>0</v>
      </c>
      <c r="K26" s="1375">
        <f>SUM(K27+K29+K30+K31+K32+K33+K34+K35+K36)</f>
        <v>0</v>
      </c>
      <c r="L26" s="199"/>
      <c r="M26" s="199"/>
    </row>
    <row r="27" spans="1:13" ht="11.25" customHeight="1">
      <c r="A27" s="1367">
        <v>2</v>
      </c>
      <c r="B27" s="1367" t="s">
        <v>465</v>
      </c>
      <c r="C27" s="1367">
        <v>11</v>
      </c>
      <c r="D27" s="1862"/>
      <c r="E27" s="411"/>
      <c r="F27" s="69"/>
      <c r="G27" s="69" t="s">
        <v>464</v>
      </c>
      <c r="H27" s="1341">
        <v>0</v>
      </c>
      <c r="I27" s="1341">
        <v>0</v>
      </c>
      <c r="J27" s="1341">
        <v>0</v>
      </c>
      <c r="K27" s="1375">
        <v>0</v>
      </c>
      <c r="L27" s="199"/>
      <c r="M27" s="199"/>
    </row>
    <row r="28" spans="1:13" ht="12" customHeight="1">
      <c r="A28" s="1367"/>
      <c r="B28" s="1367"/>
      <c r="C28" s="1367"/>
      <c r="D28" s="1862"/>
      <c r="E28" s="411"/>
      <c r="F28" s="69"/>
      <c r="G28" s="69" t="s">
        <v>466</v>
      </c>
      <c r="H28" s="1341">
        <v>0</v>
      </c>
      <c r="I28" s="1341">
        <v>0</v>
      </c>
      <c r="J28" s="1341">
        <v>0</v>
      </c>
      <c r="K28" s="1375">
        <v>0</v>
      </c>
      <c r="L28" s="199"/>
      <c r="M28" s="199"/>
    </row>
    <row r="29" spans="1:13" ht="11.25" customHeight="1">
      <c r="A29" s="1367">
        <v>2</v>
      </c>
      <c r="B29" s="1367" t="s">
        <v>465</v>
      </c>
      <c r="C29" s="1367">
        <v>11</v>
      </c>
      <c r="D29" s="1862"/>
      <c r="E29" s="411"/>
      <c r="F29" s="69"/>
      <c r="G29" s="69" t="s">
        <v>467</v>
      </c>
      <c r="H29" s="1341">
        <v>0</v>
      </c>
      <c r="I29" s="1341">
        <v>0</v>
      </c>
      <c r="J29" s="1341">
        <v>0</v>
      </c>
      <c r="K29" s="1375">
        <v>0</v>
      </c>
      <c r="L29" s="199"/>
      <c r="M29" s="199"/>
    </row>
    <row r="30" spans="1:13" ht="11.25" customHeight="1">
      <c r="A30" s="1367">
        <v>2</v>
      </c>
      <c r="B30" s="1367" t="s">
        <v>465</v>
      </c>
      <c r="C30" s="1367">
        <v>11</v>
      </c>
      <c r="D30" s="1862"/>
      <c r="E30" s="411"/>
      <c r="F30" s="69"/>
      <c r="G30" s="69" t="s">
        <v>468</v>
      </c>
      <c r="H30" s="1341">
        <v>0</v>
      </c>
      <c r="I30" s="1341">
        <v>0</v>
      </c>
      <c r="J30" s="1341">
        <v>0</v>
      </c>
      <c r="K30" s="1375">
        <v>0</v>
      </c>
      <c r="L30" s="199"/>
      <c r="M30" s="199"/>
    </row>
    <row r="31" spans="1:13" ht="11.25" customHeight="1">
      <c r="A31" s="1367">
        <v>2</v>
      </c>
      <c r="B31" s="1367" t="s">
        <v>465</v>
      </c>
      <c r="C31" s="1367">
        <v>11</v>
      </c>
      <c r="D31" s="1862"/>
      <c r="E31" s="411"/>
      <c r="F31" s="69"/>
      <c r="G31" s="69" t="s">
        <v>904</v>
      </c>
      <c r="H31" s="1341">
        <v>0</v>
      </c>
      <c r="I31" s="1341">
        <v>0</v>
      </c>
      <c r="J31" s="1341">
        <v>0</v>
      </c>
      <c r="K31" s="1375">
        <v>0</v>
      </c>
      <c r="L31" s="199"/>
      <c r="M31" s="199"/>
    </row>
    <row r="32" spans="1:13" ht="11.25" customHeight="1">
      <c r="A32" s="1367">
        <v>2</v>
      </c>
      <c r="B32" s="1367" t="s">
        <v>465</v>
      </c>
      <c r="C32" s="1367">
        <v>11</v>
      </c>
      <c r="D32" s="1862"/>
      <c r="E32" s="411"/>
      <c r="F32" s="69"/>
      <c r="G32" s="69" t="s">
        <v>470</v>
      </c>
      <c r="H32" s="1341">
        <v>0</v>
      </c>
      <c r="I32" s="1341">
        <v>0</v>
      </c>
      <c r="J32" s="1341">
        <v>0</v>
      </c>
      <c r="K32" s="1375">
        <v>0</v>
      </c>
      <c r="L32" s="199"/>
      <c r="M32" s="199"/>
    </row>
    <row r="33" spans="1:13" ht="11.25" customHeight="1">
      <c r="A33" s="1367">
        <v>2</v>
      </c>
      <c r="B33" s="1367" t="s">
        <v>465</v>
      </c>
      <c r="C33" s="1367">
        <v>11</v>
      </c>
      <c r="D33" s="1862"/>
      <c r="E33" s="411"/>
      <c r="F33" s="69"/>
      <c r="G33" s="69" t="s">
        <v>905</v>
      </c>
      <c r="H33" s="1341">
        <v>0</v>
      </c>
      <c r="I33" s="1341">
        <v>0</v>
      </c>
      <c r="J33" s="1341">
        <v>0</v>
      </c>
      <c r="K33" s="1375">
        <v>0</v>
      </c>
      <c r="L33" s="199"/>
      <c r="M33" s="199"/>
    </row>
    <row r="34" spans="1:13" ht="11.25" customHeight="1">
      <c r="A34" s="1367">
        <v>2</v>
      </c>
      <c r="B34" s="1367" t="s">
        <v>465</v>
      </c>
      <c r="C34" s="1367">
        <v>11</v>
      </c>
      <c r="D34" s="1862"/>
      <c r="E34" s="411"/>
      <c r="F34" s="69"/>
      <c r="G34" s="69" t="s">
        <v>472</v>
      </c>
      <c r="H34" s="1341">
        <v>0</v>
      </c>
      <c r="I34" s="1341">
        <v>0</v>
      </c>
      <c r="J34" s="1341">
        <v>0</v>
      </c>
      <c r="K34" s="1375">
        <v>0</v>
      </c>
      <c r="L34" s="199"/>
      <c r="M34" s="199"/>
    </row>
    <row r="35" spans="1:13" ht="11.25" customHeight="1">
      <c r="A35" s="1367">
        <v>2</v>
      </c>
      <c r="B35" s="1367" t="s">
        <v>465</v>
      </c>
      <c r="C35" s="1367">
        <v>11</v>
      </c>
      <c r="D35" s="1862"/>
      <c r="E35" s="411"/>
      <c r="F35" s="69"/>
      <c r="G35" s="69" t="s">
        <v>473</v>
      </c>
      <c r="H35" s="1341">
        <v>0</v>
      </c>
      <c r="I35" s="1341">
        <v>0</v>
      </c>
      <c r="J35" s="1341">
        <v>0</v>
      </c>
      <c r="K35" s="1375">
        <v>0</v>
      </c>
      <c r="L35" s="199"/>
      <c r="M35" s="199"/>
    </row>
    <row r="36" spans="1:13" ht="11.25" customHeight="1">
      <c r="A36" s="1367">
        <v>2</v>
      </c>
      <c r="B36" s="1367" t="s">
        <v>465</v>
      </c>
      <c r="C36" s="1367">
        <v>11</v>
      </c>
      <c r="D36" s="1862"/>
      <c r="E36" s="411"/>
      <c r="F36" s="69"/>
      <c r="G36" s="69" t="s">
        <v>474</v>
      </c>
      <c r="H36" s="1341">
        <v>0</v>
      </c>
      <c r="I36" s="1341">
        <v>0</v>
      </c>
      <c r="J36" s="1341">
        <v>0</v>
      </c>
      <c r="K36" s="1375">
        <v>0</v>
      </c>
      <c r="L36" s="199"/>
      <c r="M36" s="199"/>
    </row>
    <row r="37" spans="1:13" ht="12" customHeight="1">
      <c r="A37" s="309"/>
      <c r="B37" s="309"/>
      <c r="C37" s="309"/>
      <c r="D37" s="1862"/>
      <c r="E37" s="414" t="s">
        <v>31</v>
      </c>
      <c r="F37" s="69"/>
      <c r="G37" s="69"/>
      <c r="H37" s="77">
        <f>SUM(H38)</f>
        <v>0</v>
      </c>
      <c r="I37" s="77">
        <f>SUM(I38)</f>
        <v>0</v>
      </c>
      <c r="J37" s="77">
        <f>SUM(J38)</f>
        <v>0</v>
      </c>
      <c r="K37" s="1042">
        <f>SUM(K38)</f>
        <v>0</v>
      </c>
      <c r="L37" s="199"/>
      <c r="M37" s="199"/>
    </row>
    <row r="38" spans="1:13" ht="12" customHeight="1">
      <c r="A38" s="309"/>
      <c r="B38" s="309"/>
      <c r="C38" s="309"/>
      <c r="D38" s="1862"/>
      <c r="E38" s="411"/>
      <c r="F38" s="69" t="s">
        <v>452</v>
      </c>
      <c r="G38" s="71"/>
      <c r="H38" s="1341">
        <f>SUM(H39+H41+H42)</f>
        <v>0</v>
      </c>
      <c r="I38" s="1341">
        <f>SUM(I39+I41+I42)</f>
        <v>0</v>
      </c>
      <c r="J38" s="1341">
        <f>SUM(J39+J41+J42)</f>
        <v>0</v>
      </c>
      <c r="K38" s="1375">
        <f>SUM(K39+K41+K42)</f>
        <v>0</v>
      </c>
      <c r="L38" s="199"/>
      <c r="M38" s="199"/>
    </row>
    <row r="39" spans="1:13" ht="11.25" customHeight="1">
      <c r="A39" s="1367">
        <v>2</v>
      </c>
      <c r="B39" s="1367" t="s">
        <v>465</v>
      </c>
      <c r="C39" s="1367">
        <v>10</v>
      </c>
      <c r="D39" s="1862"/>
      <c r="E39" s="411"/>
      <c r="F39" s="71"/>
      <c r="G39" s="126" t="s">
        <v>475</v>
      </c>
      <c r="H39" s="1020">
        <v>0</v>
      </c>
      <c r="I39" s="1020">
        <v>0</v>
      </c>
      <c r="J39" s="1020">
        <v>0</v>
      </c>
      <c r="K39" s="2204">
        <v>0</v>
      </c>
      <c r="L39" s="199"/>
      <c r="M39" s="199"/>
    </row>
    <row r="40" spans="1:13" ht="11.25" customHeight="1">
      <c r="A40" s="1367"/>
      <c r="B40" s="1367"/>
      <c r="C40" s="1367"/>
      <c r="D40" s="1862"/>
      <c r="E40" s="411"/>
      <c r="F40" s="69"/>
      <c r="G40" s="69" t="s">
        <v>466</v>
      </c>
      <c r="H40" s="1341">
        <v>0</v>
      </c>
      <c r="I40" s="1341">
        <v>0</v>
      </c>
      <c r="J40" s="1341">
        <v>0</v>
      </c>
      <c r="K40" s="1375">
        <v>0</v>
      </c>
      <c r="L40" s="199"/>
      <c r="M40" s="199"/>
    </row>
    <row r="41" spans="1:13" ht="11.25" customHeight="1">
      <c r="A41" s="1367">
        <v>2</v>
      </c>
      <c r="B41" s="1367" t="s">
        <v>465</v>
      </c>
      <c r="C41" s="1367">
        <v>10</v>
      </c>
      <c r="D41" s="1862"/>
      <c r="E41" s="411"/>
      <c r="F41" s="69"/>
      <c r="G41" s="69" t="s">
        <v>469</v>
      </c>
      <c r="H41" s="1341">
        <v>0</v>
      </c>
      <c r="I41" s="1341">
        <v>0</v>
      </c>
      <c r="J41" s="1341">
        <v>0</v>
      </c>
      <c r="K41" s="1375">
        <v>0</v>
      </c>
      <c r="L41" s="199"/>
      <c r="M41" s="199"/>
    </row>
    <row r="42" spans="1:13" ht="11.25" customHeight="1">
      <c r="A42" s="1367">
        <v>2</v>
      </c>
      <c r="B42" s="1367" t="s">
        <v>465</v>
      </c>
      <c r="C42" s="1367">
        <v>10</v>
      </c>
      <c r="D42" s="1862"/>
      <c r="E42" s="411"/>
      <c r="F42" s="69"/>
      <c r="G42" s="69" t="s">
        <v>476</v>
      </c>
      <c r="H42" s="1341">
        <v>0</v>
      </c>
      <c r="I42" s="1341">
        <v>0</v>
      </c>
      <c r="J42" s="1341">
        <v>0</v>
      </c>
      <c r="K42" s="1375">
        <v>0</v>
      </c>
      <c r="L42" s="199"/>
      <c r="M42" s="199"/>
    </row>
    <row r="43" spans="1:13" ht="12" customHeight="1">
      <c r="A43" s="309"/>
      <c r="B43" s="309"/>
      <c r="C43" s="309"/>
      <c r="D43" s="1862"/>
      <c r="E43" s="414" t="s">
        <v>32</v>
      </c>
      <c r="F43" s="69"/>
      <c r="G43" s="69"/>
      <c r="H43" s="77">
        <f>SUM(H44)</f>
        <v>0</v>
      </c>
      <c r="I43" s="77">
        <f>SUM(I44)</f>
        <v>0</v>
      </c>
      <c r="J43" s="77">
        <f>SUM(J44)</f>
        <v>0</v>
      </c>
      <c r="K43" s="1042">
        <f>SUM(K44)</f>
        <v>0</v>
      </c>
      <c r="L43" s="199"/>
      <c r="M43" s="199"/>
    </row>
    <row r="44" spans="1:13" ht="12" customHeight="1">
      <c r="A44" s="309"/>
      <c r="B44" s="309"/>
      <c r="C44" s="309"/>
      <c r="D44" s="1862"/>
      <c r="E44" s="411"/>
      <c r="F44" s="69" t="s">
        <v>452</v>
      </c>
      <c r="G44" s="69"/>
      <c r="H44" s="1341">
        <f>SUM(H45:H49)</f>
        <v>0</v>
      </c>
      <c r="I44" s="1341">
        <f>SUM(I45:I49)</f>
        <v>0</v>
      </c>
      <c r="J44" s="1341">
        <f>SUM(J45:J49)</f>
        <v>0</v>
      </c>
      <c r="K44" s="1375">
        <f>SUM(K45:K49)</f>
        <v>0</v>
      </c>
      <c r="L44" s="199"/>
      <c r="M44" s="199"/>
    </row>
    <row r="45" spans="1:13" ht="11.25" customHeight="1">
      <c r="A45" s="309"/>
      <c r="B45" s="309"/>
      <c r="C45" s="309"/>
      <c r="D45" s="1862"/>
      <c r="E45" s="411"/>
      <c r="F45" s="69"/>
      <c r="G45" s="69" t="s">
        <v>466</v>
      </c>
      <c r="H45" s="1341">
        <v>0</v>
      </c>
      <c r="I45" s="1341">
        <v>0</v>
      </c>
      <c r="J45" s="1341">
        <v>0</v>
      </c>
      <c r="K45" s="1375">
        <v>0</v>
      </c>
      <c r="L45" s="199"/>
      <c r="M45" s="199"/>
    </row>
    <row r="46" spans="1:13" ht="11.25" customHeight="1">
      <c r="A46" s="1367">
        <v>2</v>
      </c>
      <c r="B46" s="1367" t="s">
        <v>465</v>
      </c>
      <c r="C46" s="1367">
        <v>10</v>
      </c>
      <c r="D46" s="1862"/>
      <c r="E46" s="411"/>
      <c r="F46" s="69"/>
      <c r="G46" s="69" t="s">
        <v>477</v>
      </c>
      <c r="H46" s="1341">
        <v>0</v>
      </c>
      <c r="I46" s="1341">
        <v>0</v>
      </c>
      <c r="J46" s="1341">
        <v>0</v>
      </c>
      <c r="K46" s="1375">
        <v>0</v>
      </c>
      <c r="L46" s="199"/>
      <c r="M46" s="199"/>
    </row>
    <row r="47" spans="1:13" ht="11.25" customHeight="1">
      <c r="A47" s="1367">
        <v>2</v>
      </c>
      <c r="B47" s="1367" t="s">
        <v>465</v>
      </c>
      <c r="C47" s="1367">
        <v>10</v>
      </c>
      <c r="D47" s="1862"/>
      <c r="E47" s="411"/>
      <c r="F47" s="69"/>
      <c r="G47" s="69" t="s">
        <v>478</v>
      </c>
      <c r="H47" s="1341">
        <v>0</v>
      </c>
      <c r="I47" s="1341">
        <v>0</v>
      </c>
      <c r="J47" s="1341">
        <v>0</v>
      </c>
      <c r="K47" s="1375">
        <v>0</v>
      </c>
      <c r="L47" s="199"/>
      <c r="M47" s="199"/>
    </row>
    <row r="48" spans="1:13" ht="11.25" customHeight="1">
      <c r="A48" s="1367">
        <v>2</v>
      </c>
      <c r="B48" s="1367" t="s">
        <v>465</v>
      </c>
      <c r="C48" s="1367">
        <v>10</v>
      </c>
      <c r="D48" s="1862"/>
      <c r="E48" s="411"/>
      <c r="F48" s="69"/>
      <c r="G48" s="69" t="s">
        <v>472</v>
      </c>
      <c r="H48" s="1341">
        <v>0</v>
      </c>
      <c r="I48" s="1341">
        <v>0</v>
      </c>
      <c r="J48" s="1341">
        <v>0</v>
      </c>
      <c r="K48" s="1375">
        <v>0</v>
      </c>
      <c r="L48" s="199"/>
      <c r="M48" s="199"/>
    </row>
    <row r="49" spans="1:13" ht="11.25" customHeight="1">
      <c r="A49" s="1367">
        <v>2</v>
      </c>
      <c r="B49" s="1367" t="s">
        <v>465</v>
      </c>
      <c r="C49" s="1367">
        <v>10</v>
      </c>
      <c r="D49" s="1862"/>
      <c r="E49" s="411"/>
      <c r="F49" s="69"/>
      <c r="G49" s="69" t="s">
        <v>479</v>
      </c>
      <c r="H49" s="1341">
        <v>0</v>
      </c>
      <c r="I49" s="1341">
        <v>0</v>
      </c>
      <c r="J49" s="1341">
        <v>0</v>
      </c>
      <c r="K49" s="1375">
        <v>0</v>
      </c>
      <c r="L49" s="199"/>
      <c r="M49" s="199"/>
    </row>
    <row r="50" spans="1:13" ht="12" customHeight="1">
      <c r="A50" s="309"/>
      <c r="B50" s="309"/>
      <c r="C50" s="309"/>
      <c r="D50" s="1862"/>
      <c r="E50" s="414" t="s">
        <v>480</v>
      </c>
      <c r="F50" s="69"/>
      <c r="G50" s="69"/>
      <c r="H50" s="77">
        <f t="shared" ref="H50:K51" si="1">SUM(H51)</f>
        <v>0</v>
      </c>
      <c r="I50" s="77">
        <f t="shared" si="1"/>
        <v>0</v>
      </c>
      <c r="J50" s="77">
        <f t="shared" si="1"/>
        <v>0</v>
      </c>
      <c r="K50" s="1042">
        <f t="shared" si="1"/>
        <v>0</v>
      </c>
      <c r="L50" s="199"/>
      <c r="M50" s="199"/>
    </row>
    <row r="51" spans="1:13" ht="12" customHeight="1">
      <c r="A51" s="309"/>
      <c r="B51" s="309"/>
      <c r="C51" s="309"/>
      <c r="D51" s="1862"/>
      <c r="E51" s="411"/>
      <c r="F51" s="69" t="s">
        <v>452</v>
      </c>
      <c r="G51" s="69"/>
      <c r="H51" s="1341">
        <f t="shared" si="1"/>
        <v>0</v>
      </c>
      <c r="I51" s="1341">
        <f t="shared" si="1"/>
        <v>0</v>
      </c>
      <c r="J51" s="1341">
        <f t="shared" si="1"/>
        <v>0</v>
      </c>
      <c r="K51" s="1375">
        <f t="shared" si="1"/>
        <v>0</v>
      </c>
      <c r="L51" s="199"/>
      <c r="M51" s="199"/>
    </row>
    <row r="52" spans="1:13" ht="11.25" customHeight="1">
      <c r="A52" s="1367">
        <v>2</v>
      </c>
      <c r="B52" s="1367" t="s">
        <v>465</v>
      </c>
      <c r="C52" s="1367">
        <v>3</v>
      </c>
      <c r="D52" s="1862"/>
      <c r="E52" s="411"/>
      <c r="F52" s="69"/>
      <c r="G52" s="69" t="s">
        <v>481</v>
      </c>
      <c r="H52" s="1341">
        <v>0</v>
      </c>
      <c r="I52" s="1341">
        <v>0</v>
      </c>
      <c r="J52" s="1341">
        <v>0</v>
      </c>
      <c r="K52" s="1375">
        <v>0</v>
      </c>
      <c r="L52" s="199"/>
      <c r="M52" s="199"/>
    </row>
    <row r="53" spans="1:13">
      <c r="A53" s="309"/>
      <c r="B53" s="309"/>
      <c r="C53" s="309"/>
      <c r="D53" s="1866">
        <v>1403</v>
      </c>
      <c r="E53" s="124" t="s">
        <v>38</v>
      </c>
      <c r="F53" s="114"/>
      <c r="G53" s="114"/>
      <c r="H53" s="2175"/>
      <c r="I53" s="2175"/>
      <c r="J53" s="2175"/>
      <c r="K53" s="2205"/>
      <c r="L53" s="199"/>
      <c r="M53" s="199"/>
    </row>
    <row r="54" spans="1:13" ht="6.75" customHeight="1">
      <c r="A54" s="309"/>
      <c r="B54" s="309"/>
      <c r="C54" s="309"/>
      <c r="D54" s="1947"/>
      <c r="E54" s="2206"/>
      <c r="F54" s="2207"/>
      <c r="G54" s="2207"/>
      <c r="H54" s="2208"/>
      <c r="I54" s="2208"/>
      <c r="J54" s="2208"/>
      <c r="K54" s="2209"/>
      <c r="L54" s="199"/>
      <c r="M54" s="199"/>
    </row>
    <row r="55" spans="1:13">
      <c r="A55" s="309"/>
      <c r="B55" s="309"/>
      <c r="C55" s="309"/>
      <c r="D55" s="1866">
        <v>1404</v>
      </c>
      <c r="E55" s="2210" t="s">
        <v>42</v>
      </c>
      <c r="F55" s="2211"/>
      <c r="G55" s="2212"/>
      <c r="H55" s="2213">
        <f>SUM(H56+H67)</f>
        <v>1</v>
      </c>
      <c r="I55" s="2213">
        <f>SUM(I56+I67)</f>
        <v>0</v>
      </c>
      <c r="J55" s="2213">
        <f>SUM(J56+J67)</f>
        <v>0</v>
      </c>
      <c r="K55" s="362">
        <f>SUM(K56+K67)</f>
        <v>13</v>
      </c>
      <c r="L55" s="199"/>
      <c r="M55" s="199"/>
    </row>
    <row r="56" spans="1:13" ht="12" customHeight="1">
      <c r="A56" s="309"/>
      <c r="B56" s="309"/>
      <c r="C56" s="309"/>
      <c r="D56" s="1867"/>
      <c r="E56" s="414" t="s">
        <v>43</v>
      </c>
      <c r="F56" s="69"/>
      <c r="G56" s="69"/>
      <c r="H56" s="77">
        <f>SUM(H57+H59+H66)</f>
        <v>1</v>
      </c>
      <c r="I56" s="77">
        <f>SUM(I57+I59+I66)</f>
        <v>0</v>
      </c>
      <c r="J56" s="77">
        <f>SUM(J57+J59+J66)</f>
        <v>0</v>
      </c>
      <c r="K56" s="1042">
        <f>SUM(K57+K59+K66)</f>
        <v>13</v>
      </c>
      <c r="L56" s="199"/>
      <c r="M56" s="199"/>
    </row>
    <row r="57" spans="1:13" ht="12" customHeight="1">
      <c r="A57" s="309"/>
      <c r="B57" s="309"/>
      <c r="C57" s="309"/>
      <c r="D57" s="1867"/>
      <c r="E57" s="414"/>
      <c r="F57" s="69" t="s">
        <v>458</v>
      </c>
      <c r="G57" s="69"/>
      <c r="H57" s="1341">
        <f>SUM(H58)</f>
        <v>0</v>
      </c>
      <c r="I57" s="1341">
        <f>SUM(I58)</f>
        <v>0</v>
      </c>
      <c r="J57" s="1341">
        <f>SUM(J58)</f>
        <v>0</v>
      </c>
      <c r="K57" s="1375">
        <f>SUM(K58)</f>
        <v>0</v>
      </c>
      <c r="L57" s="199"/>
      <c r="M57" s="199"/>
    </row>
    <row r="58" spans="1:13" ht="11.25" customHeight="1">
      <c r="A58" s="1367">
        <v>4</v>
      </c>
      <c r="B58" s="1367" t="s">
        <v>484</v>
      </c>
      <c r="C58" s="1367">
        <v>11</v>
      </c>
      <c r="D58" s="1867"/>
      <c r="E58" s="414"/>
      <c r="F58" s="69"/>
      <c r="G58" s="69" t="s">
        <v>485</v>
      </c>
      <c r="H58" s="1341">
        <v>0</v>
      </c>
      <c r="I58" s="1341">
        <v>0</v>
      </c>
      <c r="J58" s="1341">
        <v>0</v>
      </c>
      <c r="K58" s="1375">
        <v>0</v>
      </c>
      <c r="L58" s="199"/>
      <c r="M58" s="199"/>
    </row>
    <row r="59" spans="1:13" ht="12" customHeight="1">
      <c r="A59" s="1367"/>
      <c r="B59" s="1367"/>
      <c r="C59" s="1367"/>
      <c r="D59" s="1867"/>
      <c r="E59" s="411"/>
      <c r="F59" s="69" t="s">
        <v>906</v>
      </c>
      <c r="G59" s="69"/>
      <c r="H59" s="1341">
        <f>SUM(H60+H62+H63+H64)</f>
        <v>0</v>
      </c>
      <c r="I59" s="1341">
        <f>SUM(I60+I62+I63+I64)</f>
        <v>0</v>
      </c>
      <c r="J59" s="1341">
        <f>SUM(J60+J62+J63+J64)</f>
        <v>0</v>
      </c>
      <c r="K59" s="1375">
        <f>SUM(K60+K62+K63+K64)</f>
        <v>0</v>
      </c>
      <c r="L59" s="199"/>
      <c r="M59" s="199"/>
    </row>
    <row r="60" spans="1:13" ht="11.25" customHeight="1">
      <c r="A60" s="1367">
        <v>4</v>
      </c>
      <c r="B60" s="1367" t="s">
        <v>486</v>
      </c>
      <c r="C60" s="1367">
        <v>11</v>
      </c>
      <c r="D60" s="1867"/>
      <c r="E60" s="411"/>
      <c r="F60" s="69"/>
      <c r="G60" s="69" t="s">
        <v>487</v>
      </c>
      <c r="H60" s="1341">
        <v>0</v>
      </c>
      <c r="I60" s="1341">
        <v>0</v>
      </c>
      <c r="J60" s="1341">
        <v>0</v>
      </c>
      <c r="K60" s="1375">
        <v>0</v>
      </c>
      <c r="L60" s="199"/>
      <c r="M60" s="199"/>
    </row>
    <row r="61" spans="1:13" ht="11.25" customHeight="1">
      <c r="A61" s="1367"/>
      <c r="B61" s="1367"/>
      <c r="C61" s="1367"/>
      <c r="D61" s="1867"/>
      <c r="E61" s="411"/>
      <c r="F61" s="69"/>
      <c r="G61" s="69" t="s">
        <v>488</v>
      </c>
      <c r="H61" s="1341">
        <v>0</v>
      </c>
      <c r="I61" s="1341">
        <v>0</v>
      </c>
      <c r="J61" s="1341">
        <v>0</v>
      </c>
      <c r="K61" s="1375">
        <v>0</v>
      </c>
      <c r="L61" s="199"/>
      <c r="M61" s="199"/>
    </row>
    <row r="62" spans="1:13" ht="11.25" customHeight="1">
      <c r="A62" s="1367">
        <v>4</v>
      </c>
      <c r="B62" s="1367" t="s">
        <v>486</v>
      </c>
      <c r="C62" s="1367">
        <v>11</v>
      </c>
      <c r="D62" s="1867"/>
      <c r="E62" s="411"/>
      <c r="F62" s="69"/>
      <c r="G62" s="69" t="s">
        <v>489</v>
      </c>
      <c r="H62" s="1341">
        <v>0</v>
      </c>
      <c r="I62" s="1341">
        <v>0</v>
      </c>
      <c r="J62" s="1341">
        <v>0</v>
      </c>
      <c r="K62" s="1375">
        <v>0</v>
      </c>
      <c r="L62" s="199"/>
      <c r="M62" s="199"/>
    </row>
    <row r="63" spans="1:13" ht="11.25" customHeight="1">
      <c r="A63" s="1367">
        <v>4</v>
      </c>
      <c r="B63" s="1367" t="s">
        <v>486</v>
      </c>
      <c r="C63" s="1367">
        <v>11</v>
      </c>
      <c r="D63" s="1867"/>
      <c r="E63" s="411"/>
      <c r="F63" s="69"/>
      <c r="G63" s="69" t="s">
        <v>490</v>
      </c>
      <c r="H63" s="1341">
        <v>0</v>
      </c>
      <c r="I63" s="1341">
        <v>0</v>
      </c>
      <c r="J63" s="1341">
        <v>0</v>
      </c>
      <c r="K63" s="1375">
        <v>0</v>
      </c>
      <c r="L63" s="199"/>
      <c r="M63" s="199"/>
    </row>
    <row r="64" spans="1:13" ht="11.25" customHeight="1">
      <c r="A64" s="1367">
        <v>4</v>
      </c>
      <c r="B64" s="1367" t="s">
        <v>486</v>
      </c>
      <c r="C64" s="1367">
        <v>11</v>
      </c>
      <c r="D64" s="1867"/>
      <c r="E64" s="411"/>
      <c r="F64" s="69"/>
      <c r="G64" s="69" t="s">
        <v>491</v>
      </c>
      <c r="H64" s="1341">
        <v>0</v>
      </c>
      <c r="I64" s="1341">
        <v>0</v>
      </c>
      <c r="J64" s="1341">
        <v>0</v>
      </c>
      <c r="K64" s="1375">
        <v>0</v>
      </c>
      <c r="L64" s="199"/>
      <c r="M64" s="199"/>
    </row>
    <row r="65" spans="1:15" ht="12" customHeight="1">
      <c r="A65" s="1367"/>
      <c r="B65" s="1367"/>
      <c r="C65" s="1367"/>
      <c r="D65" s="1867"/>
      <c r="E65" s="2214"/>
      <c r="F65" s="7" t="s">
        <v>455</v>
      </c>
      <c r="G65" s="69"/>
      <c r="H65" s="1341">
        <f>SUM(H66)</f>
        <v>1</v>
      </c>
      <c r="I65" s="1341">
        <f>SUM(I66)</f>
        <v>0</v>
      </c>
      <c r="J65" s="1341">
        <f>SUM(J66)</f>
        <v>0</v>
      </c>
      <c r="K65" s="1375">
        <f>SUM(K66)</f>
        <v>13</v>
      </c>
      <c r="L65" s="199"/>
      <c r="M65" s="199"/>
    </row>
    <row r="66" spans="1:15" ht="11.25" customHeight="1">
      <c r="A66" s="1367">
        <v>4</v>
      </c>
      <c r="B66" s="1367" t="s">
        <v>492</v>
      </c>
      <c r="C66" s="1367">
        <v>11</v>
      </c>
      <c r="D66" s="1867"/>
      <c r="E66" s="411"/>
      <c r="F66" s="69"/>
      <c r="G66" s="69" t="s">
        <v>493</v>
      </c>
      <c r="H66" s="1341">
        <v>1</v>
      </c>
      <c r="I66" s="1341">
        <v>0</v>
      </c>
      <c r="J66" s="1341">
        <v>0</v>
      </c>
      <c r="K66" s="1375">
        <v>13</v>
      </c>
      <c r="L66" s="199"/>
      <c r="M66" s="199"/>
    </row>
    <row r="67" spans="1:15" ht="12" customHeight="1">
      <c r="A67" s="309"/>
      <c r="B67" s="309"/>
      <c r="C67" s="309"/>
      <c r="D67" s="1867"/>
      <c r="E67" s="414" t="s">
        <v>44</v>
      </c>
      <c r="F67" s="69"/>
      <c r="G67" s="69"/>
      <c r="H67" s="77">
        <f>SUM(H68+H70)</f>
        <v>0</v>
      </c>
      <c r="I67" s="77">
        <f>SUM(I68+I70)</f>
        <v>0</v>
      </c>
      <c r="J67" s="77">
        <f>SUM(J68+J70)</f>
        <v>0</v>
      </c>
      <c r="K67" s="1042">
        <f>SUM(K68+K70)</f>
        <v>0</v>
      </c>
      <c r="L67" s="199"/>
      <c r="M67" s="199"/>
    </row>
    <row r="68" spans="1:15" ht="12" customHeight="1">
      <c r="A68" s="309"/>
      <c r="B68" s="309"/>
      <c r="C68" s="309"/>
      <c r="D68" s="1867"/>
      <c r="E68" s="411"/>
      <c r="F68" s="69" t="s">
        <v>452</v>
      </c>
      <c r="G68" s="69"/>
      <c r="H68" s="1341">
        <f>SUM(H69)</f>
        <v>0</v>
      </c>
      <c r="I68" s="1341">
        <f>SUM(I69)</f>
        <v>0</v>
      </c>
      <c r="J68" s="1341">
        <f>SUM(J69)</f>
        <v>0</v>
      </c>
      <c r="K68" s="1375">
        <f>SUM(K69)</f>
        <v>0</v>
      </c>
      <c r="L68" s="199"/>
      <c r="M68" s="199"/>
    </row>
    <row r="69" spans="1:15" ht="11.25" customHeight="1">
      <c r="A69" s="1367">
        <v>4</v>
      </c>
      <c r="B69" s="1367" t="s">
        <v>486</v>
      </c>
      <c r="C69" s="1367">
        <v>11</v>
      </c>
      <c r="D69" s="1867"/>
      <c r="E69" s="411"/>
      <c r="F69" s="69"/>
      <c r="G69" s="69" t="s">
        <v>494</v>
      </c>
      <c r="H69" s="1341">
        <v>0</v>
      </c>
      <c r="I69" s="1341">
        <v>0</v>
      </c>
      <c r="J69" s="1341">
        <v>0</v>
      </c>
      <c r="K69" s="1375">
        <v>0</v>
      </c>
      <c r="L69" s="199"/>
      <c r="M69" s="199"/>
    </row>
    <row r="70" spans="1:15" ht="12" customHeight="1">
      <c r="A70" s="1367"/>
      <c r="B70" s="1367"/>
      <c r="C70" s="1367"/>
      <c r="D70" s="1867"/>
      <c r="E70" s="411"/>
      <c r="F70" s="69" t="s">
        <v>455</v>
      </c>
      <c r="G70" s="69"/>
      <c r="H70" s="1341">
        <f>SUM(H71)</f>
        <v>0</v>
      </c>
      <c r="I70" s="1341">
        <f>SUM(I71)</f>
        <v>0</v>
      </c>
      <c r="J70" s="1341">
        <f>SUM(J71)</f>
        <v>0</v>
      </c>
      <c r="K70" s="1375">
        <f>SUM(K71)</f>
        <v>0</v>
      </c>
      <c r="L70" s="199"/>
      <c r="M70" s="199"/>
    </row>
    <row r="71" spans="1:15" ht="11.25" customHeight="1">
      <c r="A71" s="1367">
        <v>4</v>
      </c>
      <c r="B71" s="1367" t="s">
        <v>492</v>
      </c>
      <c r="C71" s="1367">
        <v>11</v>
      </c>
      <c r="D71" s="1947"/>
      <c r="E71" s="558"/>
      <c r="F71" s="72"/>
      <c r="G71" s="72" t="s">
        <v>495</v>
      </c>
      <c r="H71" s="510">
        <v>0</v>
      </c>
      <c r="I71" s="510">
        <v>0</v>
      </c>
      <c r="J71" s="510">
        <v>0</v>
      </c>
      <c r="K71" s="1379">
        <v>0</v>
      </c>
      <c r="L71" s="199"/>
      <c r="M71" s="199"/>
    </row>
    <row r="72" spans="1:15" ht="12" customHeight="1">
      <c r="A72" s="309"/>
      <c r="B72" s="309"/>
      <c r="C72" s="309"/>
      <c r="D72" s="1032"/>
      <c r="E72" s="69"/>
      <c r="F72" s="69"/>
      <c r="G72" s="69"/>
      <c r="H72" s="69"/>
      <c r="I72" s="69"/>
      <c r="J72" s="69"/>
      <c r="K72" s="410" t="s">
        <v>185</v>
      </c>
      <c r="L72" s="199"/>
      <c r="M72" s="199"/>
    </row>
    <row r="73" spans="1:15" ht="12" customHeight="1">
      <c r="A73" s="309"/>
      <c r="B73" s="309"/>
      <c r="C73" s="309"/>
      <c r="D73" s="279"/>
      <c r="E73" s="279"/>
      <c r="F73" s="69"/>
      <c r="G73" s="69"/>
      <c r="H73" s="69"/>
      <c r="I73" s="69"/>
      <c r="J73" s="69"/>
      <c r="K73" s="83" t="s">
        <v>325</v>
      </c>
    </row>
    <row r="74" spans="1:15" s="71" customFormat="1" ht="10.5" customHeight="1">
      <c r="A74" s="309"/>
      <c r="B74" s="309"/>
      <c r="C74" s="309"/>
      <c r="D74" s="1856" t="s">
        <v>3</v>
      </c>
      <c r="E74" s="244"/>
      <c r="F74" s="178"/>
      <c r="G74" s="244"/>
      <c r="H74" s="1887" t="s">
        <v>900</v>
      </c>
      <c r="I74" s="1887"/>
      <c r="J74" s="1887"/>
      <c r="K74" s="245"/>
      <c r="L74" s="240"/>
      <c r="O74" s="69"/>
    </row>
    <row r="75" spans="1:15" ht="10.5" customHeight="1">
      <c r="A75" s="309"/>
      <c r="B75" s="309"/>
      <c r="C75" s="309"/>
      <c r="D75" s="1872"/>
      <c r="E75" s="2201"/>
      <c r="F75" s="97" t="s">
        <v>228</v>
      </c>
      <c r="G75" s="98"/>
      <c r="H75" s="2202" t="s">
        <v>901</v>
      </c>
      <c r="I75" s="2202" t="s">
        <v>902</v>
      </c>
      <c r="J75" s="1857" t="s">
        <v>903</v>
      </c>
      <c r="K75" s="1859" t="s">
        <v>851</v>
      </c>
      <c r="L75" s="199"/>
      <c r="M75" s="1341"/>
    </row>
    <row r="76" spans="1:15" ht="10.5" customHeight="1">
      <c r="A76" s="309"/>
      <c r="B76" s="309"/>
      <c r="C76" s="309"/>
      <c r="D76" s="1892"/>
      <c r="E76" s="173"/>
      <c r="F76" s="72"/>
      <c r="G76" s="173"/>
      <c r="H76" s="1833"/>
      <c r="I76" s="1833"/>
      <c r="J76" s="1873"/>
      <c r="K76" s="1860"/>
      <c r="L76" s="199"/>
      <c r="M76" s="71"/>
    </row>
    <row r="77" spans="1:15" ht="12.75" customHeight="1">
      <c r="A77" s="309"/>
      <c r="B77" s="309"/>
      <c r="C77" s="309"/>
      <c r="D77" s="1868">
        <v>1405</v>
      </c>
      <c r="E77" s="1017" t="s">
        <v>45</v>
      </c>
      <c r="F77" s="1034"/>
      <c r="G77" s="103"/>
      <c r="H77" s="1337">
        <f>SUM(H78+H85+H88)</f>
        <v>1</v>
      </c>
      <c r="I77" s="1337">
        <f>SUM(I78+I85+I88)</f>
        <v>2</v>
      </c>
      <c r="J77" s="1337">
        <f>SUM(J78+J85+J88)</f>
        <v>2</v>
      </c>
      <c r="K77" s="1376">
        <f>SUM(K78+K85+K88)</f>
        <v>152</v>
      </c>
    </row>
    <row r="78" spans="1:15" ht="12" customHeight="1">
      <c r="A78" s="309"/>
      <c r="B78" s="309"/>
      <c r="C78" s="309"/>
      <c r="D78" s="1868"/>
      <c r="E78" s="414" t="s">
        <v>46</v>
      </c>
      <c r="F78" s="69"/>
      <c r="G78" s="69"/>
      <c r="H78" s="77">
        <f>SUM(H79+H81+H83)</f>
        <v>0</v>
      </c>
      <c r="I78" s="77">
        <f>SUM(I79+I81+I83)</f>
        <v>0</v>
      </c>
      <c r="J78" s="77">
        <f>SUM(J79+J81+J83)</f>
        <v>0</v>
      </c>
      <c r="K78" s="1042">
        <f>SUM(K79+K81+K83)</f>
        <v>0</v>
      </c>
    </row>
    <row r="79" spans="1:15" ht="12" customHeight="1">
      <c r="A79" s="309"/>
      <c r="B79" s="309"/>
      <c r="C79" s="309"/>
      <c r="D79" s="1868"/>
      <c r="E79" s="414"/>
      <c r="F79" s="69" t="s">
        <v>458</v>
      </c>
      <c r="G79" s="69"/>
      <c r="H79" s="1341">
        <f>SUM(H80)</f>
        <v>0</v>
      </c>
      <c r="I79" s="1341">
        <f>SUM(I80)</f>
        <v>0</v>
      </c>
      <c r="J79" s="1341">
        <f>SUM(J80)</f>
        <v>0</v>
      </c>
      <c r="K79" s="1375">
        <f>SUM(K80)</f>
        <v>0</v>
      </c>
    </row>
    <row r="80" spans="1:15" ht="11.25" customHeight="1">
      <c r="A80" s="1367">
        <v>5</v>
      </c>
      <c r="B80" s="1367" t="s">
        <v>463</v>
      </c>
      <c r="C80" s="1367">
        <v>8</v>
      </c>
      <c r="D80" s="1868"/>
      <c r="E80" s="414"/>
      <c r="F80" s="69"/>
      <c r="G80" s="1037" t="s">
        <v>496</v>
      </c>
      <c r="H80" s="1038">
        <v>0</v>
      </c>
      <c r="I80" s="1038">
        <v>0</v>
      </c>
      <c r="J80" s="1038">
        <v>0</v>
      </c>
      <c r="K80" s="2215">
        <v>0</v>
      </c>
    </row>
    <row r="81" spans="1:11" ht="12" customHeight="1">
      <c r="A81" s="1367"/>
      <c r="B81" s="1367"/>
      <c r="C81" s="1367"/>
      <c r="D81" s="1868"/>
      <c r="E81" s="411"/>
      <c r="F81" s="69" t="s">
        <v>452</v>
      </c>
      <c r="G81" s="69"/>
      <c r="H81" s="1341">
        <f>SUM(H82)</f>
        <v>0</v>
      </c>
      <c r="I81" s="1341">
        <f>SUM(I82)</f>
        <v>0</v>
      </c>
      <c r="J81" s="1341">
        <f>SUM(J82)</f>
        <v>0</v>
      </c>
      <c r="K81" s="1375">
        <f>SUM(K82)</f>
        <v>0</v>
      </c>
    </row>
    <row r="82" spans="1:11" ht="11.25" customHeight="1">
      <c r="A82" s="1367">
        <v>5</v>
      </c>
      <c r="B82" s="1367" t="s">
        <v>465</v>
      </c>
      <c r="C82" s="1367">
        <v>8</v>
      </c>
      <c r="D82" s="1868"/>
      <c r="E82" s="411"/>
      <c r="F82" s="69"/>
      <c r="G82" s="1037" t="s">
        <v>497</v>
      </c>
      <c r="H82" s="1038">
        <v>0</v>
      </c>
      <c r="I82" s="1038">
        <v>0</v>
      </c>
      <c r="J82" s="1038">
        <v>0</v>
      </c>
      <c r="K82" s="2215">
        <v>0</v>
      </c>
    </row>
    <row r="83" spans="1:11" ht="12" customHeight="1">
      <c r="A83" s="1367"/>
      <c r="B83" s="1367"/>
      <c r="C83" s="1367"/>
      <c r="D83" s="1868"/>
      <c r="E83" s="411"/>
      <c r="F83" s="69" t="s">
        <v>455</v>
      </c>
      <c r="G83" s="1037"/>
      <c r="H83" s="1038">
        <f>SUM(H84)</f>
        <v>0</v>
      </c>
      <c r="I83" s="1038">
        <f>SUM(I84)</f>
        <v>0</v>
      </c>
      <c r="J83" s="1038">
        <f>SUM(J84)</f>
        <v>0</v>
      </c>
      <c r="K83" s="2215">
        <f>SUM(K84)</f>
        <v>0</v>
      </c>
    </row>
    <row r="84" spans="1:11" ht="11.25" customHeight="1">
      <c r="A84" s="1367">
        <v>5</v>
      </c>
      <c r="B84" s="1367" t="s">
        <v>498</v>
      </c>
      <c r="C84" s="1367">
        <v>8</v>
      </c>
      <c r="D84" s="1868"/>
      <c r="E84" s="411"/>
      <c r="F84" s="69"/>
      <c r="G84" s="1037" t="s">
        <v>499</v>
      </c>
      <c r="H84" s="1341">
        <v>0</v>
      </c>
      <c r="I84" s="1341">
        <v>0</v>
      </c>
      <c r="J84" s="1341">
        <v>0</v>
      </c>
      <c r="K84" s="1375">
        <v>0</v>
      </c>
    </row>
    <row r="85" spans="1:11" ht="12" customHeight="1">
      <c r="A85" s="1367"/>
      <c r="B85" s="1367"/>
      <c r="C85" s="1367"/>
      <c r="D85" s="1868"/>
      <c r="E85" s="414" t="s">
        <v>47</v>
      </c>
      <c r="F85" s="69"/>
      <c r="G85" s="69"/>
      <c r="H85" s="77">
        <f t="shared" ref="H85:K86" si="2">SUM(H86)</f>
        <v>0</v>
      </c>
      <c r="I85" s="77">
        <f t="shared" si="2"/>
        <v>1</v>
      </c>
      <c r="J85" s="77">
        <f t="shared" si="2"/>
        <v>0</v>
      </c>
      <c r="K85" s="1042">
        <f t="shared" si="2"/>
        <v>11</v>
      </c>
    </row>
    <row r="86" spans="1:11" ht="12" customHeight="1">
      <c r="A86" s="1367"/>
      <c r="B86" s="1367"/>
      <c r="C86" s="1367"/>
      <c r="D86" s="1868"/>
      <c r="E86" s="411"/>
      <c r="F86" s="69" t="s">
        <v>452</v>
      </c>
      <c r="G86" s="69"/>
      <c r="H86" s="1341">
        <f t="shared" si="2"/>
        <v>0</v>
      </c>
      <c r="I86" s="1341">
        <f t="shared" si="2"/>
        <v>1</v>
      </c>
      <c r="J86" s="1341">
        <f t="shared" si="2"/>
        <v>0</v>
      </c>
      <c r="K86" s="1375">
        <f t="shared" si="2"/>
        <v>11</v>
      </c>
    </row>
    <row r="87" spans="1:11" s="71" customFormat="1" ht="11.25" customHeight="1">
      <c r="A87" s="1367">
        <v>5</v>
      </c>
      <c r="B87" s="1367" t="s">
        <v>465</v>
      </c>
      <c r="C87" s="1367">
        <v>8</v>
      </c>
      <c r="D87" s="1868"/>
      <c r="E87" s="411"/>
      <c r="G87" s="69" t="s">
        <v>500</v>
      </c>
      <c r="H87" s="1341">
        <v>0</v>
      </c>
      <c r="I87" s="1341">
        <v>1</v>
      </c>
      <c r="J87" s="1341">
        <v>0</v>
      </c>
      <c r="K87" s="1375">
        <v>11</v>
      </c>
    </row>
    <row r="88" spans="1:11" s="71" customFormat="1" ht="12" customHeight="1">
      <c r="A88" s="309"/>
      <c r="B88" s="309"/>
      <c r="C88" s="309"/>
      <c r="D88" s="1868"/>
      <c r="E88" s="414" t="s">
        <v>48</v>
      </c>
      <c r="F88" s="69"/>
      <c r="H88" s="77">
        <f>SUM(H89+H91+H96)</f>
        <v>1</v>
      </c>
      <c r="I88" s="77">
        <f>SUM(I89+I91+I96)</f>
        <v>1</v>
      </c>
      <c r="J88" s="77">
        <f>SUM(J89+J91+J96)</f>
        <v>2</v>
      </c>
      <c r="K88" s="1042">
        <f>SUM(K89+K91+K96)</f>
        <v>141</v>
      </c>
    </row>
    <row r="89" spans="1:11" ht="12" customHeight="1">
      <c r="B89" s="309"/>
      <c r="C89" s="309"/>
      <c r="D89" s="1868"/>
      <c r="E89" s="414"/>
      <c r="F89" s="69" t="s">
        <v>458</v>
      </c>
      <c r="G89" s="71"/>
      <c r="H89" s="1341">
        <f>SUM(H90)</f>
        <v>0</v>
      </c>
      <c r="I89" s="1341">
        <f>SUM(I90)</f>
        <v>1</v>
      </c>
      <c r="J89" s="1341">
        <f>SUM(J90)</f>
        <v>0</v>
      </c>
      <c r="K89" s="1375">
        <f>SUM(K90)</f>
        <v>57</v>
      </c>
    </row>
    <row r="90" spans="1:11" ht="11.25" customHeight="1">
      <c r="A90" s="1367">
        <v>5</v>
      </c>
      <c r="B90" s="1367" t="s">
        <v>501</v>
      </c>
      <c r="C90" s="1367">
        <v>11</v>
      </c>
      <c r="D90" s="1868"/>
      <c r="E90" s="414"/>
      <c r="F90" s="69"/>
      <c r="G90" s="69" t="s">
        <v>502</v>
      </c>
      <c r="H90" s="1341">
        <v>0</v>
      </c>
      <c r="I90" s="1341">
        <v>1</v>
      </c>
      <c r="J90" s="1341">
        <v>0</v>
      </c>
      <c r="K90" s="1375">
        <v>57</v>
      </c>
    </row>
    <row r="91" spans="1:11" ht="12" customHeight="1">
      <c r="A91" s="1367"/>
      <c r="B91" s="1367"/>
      <c r="C91" s="1367"/>
      <c r="D91" s="1868"/>
      <c r="E91" s="411"/>
      <c r="F91" s="69" t="s">
        <v>452</v>
      </c>
      <c r="G91" s="71"/>
      <c r="H91" s="1341">
        <f>SUM(H92:H95)</f>
        <v>0</v>
      </c>
      <c r="I91" s="1341">
        <f>SUM(I92:I95)</f>
        <v>0</v>
      </c>
      <c r="J91" s="1341">
        <f>SUM(J92:J95)</f>
        <v>2</v>
      </c>
      <c r="K91" s="1375">
        <f>SUM(K92:K95)</f>
        <v>73</v>
      </c>
    </row>
    <row r="92" spans="1:11" ht="11.25" customHeight="1">
      <c r="A92" s="1367">
        <v>5</v>
      </c>
      <c r="B92" s="1367" t="s">
        <v>482</v>
      </c>
      <c r="C92" s="1367">
        <v>11</v>
      </c>
      <c r="D92" s="1868"/>
      <c r="E92" s="411"/>
      <c r="F92" s="71"/>
      <c r="G92" s="69" t="s">
        <v>503</v>
      </c>
      <c r="H92" s="1341">
        <v>0</v>
      </c>
      <c r="I92" s="1341">
        <v>0</v>
      </c>
      <c r="J92" s="1341">
        <v>1</v>
      </c>
      <c r="K92" s="1375">
        <v>59</v>
      </c>
    </row>
    <row r="93" spans="1:11" ht="11.25" customHeight="1">
      <c r="A93" s="1367">
        <v>5</v>
      </c>
      <c r="B93" s="1367" t="s">
        <v>482</v>
      </c>
      <c r="C93" s="1367">
        <v>11</v>
      </c>
      <c r="D93" s="1868"/>
      <c r="E93" s="411"/>
      <c r="F93" s="71"/>
      <c r="G93" s="69" t="s">
        <v>504</v>
      </c>
      <c r="H93" s="1341">
        <v>0</v>
      </c>
      <c r="I93" s="1341">
        <v>0</v>
      </c>
      <c r="J93" s="1341">
        <v>0</v>
      </c>
      <c r="K93" s="1375">
        <v>0</v>
      </c>
    </row>
    <row r="94" spans="1:11" ht="11.25" customHeight="1">
      <c r="A94" s="1367">
        <v>5</v>
      </c>
      <c r="B94" s="1367" t="s">
        <v>482</v>
      </c>
      <c r="C94" s="1367">
        <v>11</v>
      </c>
      <c r="D94" s="1868"/>
      <c r="E94" s="411"/>
      <c r="F94" s="71"/>
      <c r="G94" s="69" t="s">
        <v>505</v>
      </c>
      <c r="H94" s="1341">
        <v>0</v>
      </c>
      <c r="I94" s="1341">
        <v>0</v>
      </c>
      <c r="J94" s="1341">
        <v>0</v>
      </c>
      <c r="K94" s="1375">
        <v>0</v>
      </c>
    </row>
    <row r="95" spans="1:11" ht="11.25" customHeight="1">
      <c r="A95" s="1367">
        <v>5</v>
      </c>
      <c r="B95" s="1367" t="s">
        <v>482</v>
      </c>
      <c r="C95" s="1367">
        <v>11</v>
      </c>
      <c r="D95" s="1868"/>
      <c r="E95" s="411"/>
      <c r="F95" s="69"/>
      <c r="G95" s="69" t="s">
        <v>506</v>
      </c>
      <c r="H95" s="1341">
        <v>0</v>
      </c>
      <c r="I95" s="1341">
        <v>0</v>
      </c>
      <c r="J95" s="1341">
        <v>1</v>
      </c>
      <c r="K95" s="1375">
        <v>14</v>
      </c>
    </row>
    <row r="96" spans="1:11" ht="12.75" customHeight="1">
      <c r="A96" s="1367"/>
      <c r="B96" s="1367"/>
      <c r="C96" s="1367"/>
      <c r="D96" s="1868"/>
      <c r="E96" s="411"/>
      <c r="F96" s="69" t="s">
        <v>455</v>
      </c>
      <c r="G96" s="71"/>
      <c r="H96" s="1341">
        <f>SUM(H97)</f>
        <v>1</v>
      </c>
      <c r="I96" s="1341">
        <f>SUM(I97)</f>
        <v>0</v>
      </c>
      <c r="J96" s="1341">
        <f>SUM(J97)</f>
        <v>0</v>
      </c>
      <c r="K96" s="1375">
        <f>SUM(K97)</f>
        <v>11</v>
      </c>
    </row>
    <row r="97" spans="1:12" ht="11.25" customHeight="1">
      <c r="A97" s="1367">
        <v>5</v>
      </c>
      <c r="B97" s="1367" t="s">
        <v>507</v>
      </c>
      <c r="C97" s="1367">
        <v>11</v>
      </c>
      <c r="D97" s="1868"/>
      <c r="E97" s="411"/>
      <c r="F97" s="69"/>
      <c r="G97" s="69" t="s">
        <v>508</v>
      </c>
      <c r="H97" s="1341">
        <v>1</v>
      </c>
      <c r="I97" s="1341">
        <v>0</v>
      </c>
      <c r="J97" s="1341">
        <v>0</v>
      </c>
      <c r="K97" s="1375">
        <v>11</v>
      </c>
    </row>
    <row r="98" spans="1:12" ht="12.75" customHeight="1">
      <c r="B98" s="309"/>
      <c r="C98" s="309"/>
      <c r="D98" s="1868">
        <v>1406</v>
      </c>
      <c r="E98" s="124" t="s">
        <v>50</v>
      </c>
      <c r="F98" s="114"/>
      <c r="G98" s="114"/>
      <c r="H98" s="354">
        <f>SUM(H99+H113+H116)</f>
        <v>0</v>
      </c>
      <c r="I98" s="354">
        <f>SUM(I99+I113+I116)</f>
        <v>0</v>
      </c>
      <c r="J98" s="354">
        <f>SUM(J99+J113+J116)</f>
        <v>0</v>
      </c>
      <c r="K98" s="355">
        <f>SUM(K99+K113+K116)</f>
        <v>0</v>
      </c>
    </row>
    <row r="99" spans="1:12" ht="12" customHeight="1">
      <c r="B99" s="309"/>
      <c r="C99" s="309"/>
      <c r="D99" s="1868"/>
      <c r="E99" s="414" t="s">
        <v>51</v>
      </c>
      <c r="F99" s="69"/>
      <c r="G99" s="69"/>
      <c r="H99" s="77">
        <f t="shared" ref="H99:J100" si="3">SUM(H100)</f>
        <v>0</v>
      </c>
      <c r="I99" s="77">
        <f t="shared" si="3"/>
        <v>0</v>
      </c>
      <c r="J99" s="77">
        <f t="shared" si="3"/>
        <v>0</v>
      </c>
      <c r="K99" s="991">
        <f>SUM(K100+K102)</f>
        <v>0</v>
      </c>
    </row>
    <row r="100" spans="1:12" ht="12" customHeight="1">
      <c r="B100" s="309"/>
      <c r="C100" s="309"/>
      <c r="D100" s="1868"/>
      <c r="E100" s="411"/>
      <c r="F100" s="69" t="s">
        <v>452</v>
      </c>
      <c r="G100" s="69"/>
      <c r="H100" s="1341">
        <f t="shared" si="3"/>
        <v>0</v>
      </c>
      <c r="I100" s="1341">
        <f t="shared" si="3"/>
        <v>0</v>
      </c>
      <c r="J100" s="1341">
        <f t="shared" si="3"/>
        <v>0</v>
      </c>
      <c r="K100" s="1019">
        <f>SUM(K101:K101)</f>
        <v>0</v>
      </c>
      <c r="L100" s="65" t="s">
        <v>907</v>
      </c>
    </row>
    <row r="101" spans="1:12" ht="11.25" customHeight="1">
      <c r="A101" s="1367">
        <v>6</v>
      </c>
      <c r="B101" s="1367" t="s">
        <v>509</v>
      </c>
      <c r="C101" s="1367">
        <v>11</v>
      </c>
      <c r="D101" s="1868"/>
      <c r="E101" s="411"/>
      <c r="F101" s="69"/>
      <c r="G101" s="69" t="s">
        <v>510</v>
      </c>
      <c r="H101" s="1341">
        <v>0</v>
      </c>
      <c r="I101" s="1341">
        <v>0</v>
      </c>
      <c r="J101" s="1341">
        <v>0</v>
      </c>
      <c r="K101" s="1019">
        <v>0</v>
      </c>
    </row>
    <row r="102" spans="1:12" ht="12" customHeight="1">
      <c r="A102" s="1367"/>
      <c r="B102" s="1367"/>
      <c r="C102" s="1367"/>
      <c r="D102" s="1868"/>
      <c r="E102" s="411"/>
      <c r="F102" s="69" t="s">
        <v>455</v>
      </c>
      <c r="G102" s="69"/>
      <c r="H102" s="1341">
        <f>SUM(H103:H112)</f>
        <v>0</v>
      </c>
      <c r="I102" s="1341">
        <f>SUM(I103:I112)</f>
        <v>0</v>
      </c>
      <c r="J102" s="1341">
        <f>SUM(J103:J112)</f>
        <v>0</v>
      </c>
      <c r="K102" s="1019">
        <f>SUM(K103:K112)</f>
        <v>0</v>
      </c>
    </row>
    <row r="103" spans="1:12" ht="11.25" customHeight="1">
      <c r="A103" s="1367">
        <v>6</v>
      </c>
      <c r="B103" s="1367" t="s">
        <v>511</v>
      </c>
      <c r="C103" s="1367">
        <v>11</v>
      </c>
      <c r="D103" s="1868"/>
      <c r="E103" s="411"/>
      <c r="F103" s="69"/>
      <c r="G103" s="69" t="s">
        <v>512</v>
      </c>
      <c r="H103" s="1341">
        <v>0</v>
      </c>
      <c r="I103" s="1341">
        <v>0</v>
      </c>
      <c r="J103" s="1341">
        <v>0</v>
      </c>
      <c r="K103" s="1019">
        <v>0</v>
      </c>
    </row>
    <row r="104" spans="1:12" ht="11.25" customHeight="1">
      <c r="A104" s="1367">
        <v>6</v>
      </c>
      <c r="B104" s="1367" t="s">
        <v>511</v>
      </c>
      <c r="C104" s="1367">
        <v>11</v>
      </c>
      <c r="D104" s="1868"/>
      <c r="E104" s="411"/>
      <c r="F104" s="69"/>
      <c r="G104" s="69" t="s">
        <v>513</v>
      </c>
      <c r="H104" s="1341">
        <v>0</v>
      </c>
      <c r="I104" s="1341">
        <v>0</v>
      </c>
      <c r="J104" s="1341">
        <v>0</v>
      </c>
      <c r="K104" s="1019">
        <v>0</v>
      </c>
    </row>
    <row r="105" spans="1:12" ht="11.25" customHeight="1">
      <c r="A105" s="1367">
        <v>6</v>
      </c>
      <c r="B105" s="1367" t="s">
        <v>511</v>
      </c>
      <c r="C105" s="1367">
        <v>11</v>
      </c>
      <c r="D105" s="1868"/>
      <c r="E105" s="411"/>
      <c r="F105" s="69"/>
      <c r="G105" s="69" t="s">
        <v>514</v>
      </c>
      <c r="H105" s="1341">
        <v>0</v>
      </c>
      <c r="I105" s="1341">
        <v>0</v>
      </c>
      <c r="J105" s="1341">
        <v>0</v>
      </c>
      <c r="K105" s="1019">
        <v>0</v>
      </c>
    </row>
    <row r="106" spans="1:12" ht="11.25" customHeight="1">
      <c r="A106" s="1367">
        <v>6</v>
      </c>
      <c r="B106" s="1367" t="s">
        <v>511</v>
      </c>
      <c r="C106" s="1367">
        <v>11</v>
      </c>
      <c r="D106" s="1868"/>
      <c r="E106" s="411"/>
      <c r="F106" s="69"/>
      <c r="G106" s="69" t="s">
        <v>515</v>
      </c>
      <c r="H106" s="1341">
        <v>0</v>
      </c>
      <c r="I106" s="1341">
        <v>0</v>
      </c>
      <c r="J106" s="1341">
        <v>0</v>
      </c>
      <c r="K106" s="1019">
        <v>0</v>
      </c>
    </row>
    <row r="107" spans="1:12" ht="11.25" customHeight="1">
      <c r="A107" s="1367">
        <v>6</v>
      </c>
      <c r="B107" s="1367" t="s">
        <v>511</v>
      </c>
      <c r="C107" s="1367">
        <v>11</v>
      </c>
      <c r="D107" s="1868"/>
      <c r="E107" s="411"/>
      <c r="F107" s="69"/>
      <c r="G107" s="69" t="s">
        <v>516</v>
      </c>
      <c r="H107" s="1341">
        <v>0</v>
      </c>
      <c r="I107" s="1341">
        <v>0</v>
      </c>
      <c r="J107" s="1341">
        <v>0</v>
      </c>
      <c r="K107" s="1019">
        <v>0</v>
      </c>
    </row>
    <row r="108" spans="1:12" ht="11.25" customHeight="1">
      <c r="A108" s="1367">
        <v>6</v>
      </c>
      <c r="B108" s="1367" t="s">
        <v>511</v>
      </c>
      <c r="C108" s="1367">
        <v>11</v>
      </c>
      <c r="D108" s="1868"/>
      <c r="E108" s="411"/>
      <c r="F108" s="69"/>
      <c r="G108" s="69" t="s">
        <v>517</v>
      </c>
      <c r="H108" s="1341">
        <v>0</v>
      </c>
      <c r="I108" s="1341">
        <v>0</v>
      </c>
      <c r="J108" s="1341">
        <v>0</v>
      </c>
      <c r="K108" s="1019">
        <v>0</v>
      </c>
    </row>
    <row r="109" spans="1:12" ht="11.25" customHeight="1">
      <c r="A109" s="1367">
        <v>6</v>
      </c>
      <c r="B109" s="1367" t="s">
        <v>511</v>
      </c>
      <c r="C109" s="1367">
        <v>11</v>
      </c>
      <c r="D109" s="1868"/>
      <c r="E109" s="411"/>
      <c r="F109" s="69"/>
      <c r="G109" s="69" t="s">
        <v>518</v>
      </c>
      <c r="H109" s="1341">
        <v>0</v>
      </c>
      <c r="I109" s="1341">
        <v>0</v>
      </c>
      <c r="J109" s="1341">
        <v>0</v>
      </c>
      <c r="K109" s="1019">
        <v>0</v>
      </c>
    </row>
    <row r="110" spans="1:12" ht="11.25" customHeight="1">
      <c r="A110" s="1367">
        <v>6</v>
      </c>
      <c r="B110" s="1367" t="s">
        <v>511</v>
      </c>
      <c r="C110" s="1367">
        <v>11</v>
      </c>
      <c r="D110" s="1868"/>
      <c r="E110" s="411"/>
      <c r="F110" s="69"/>
      <c r="G110" s="69" t="s">
        <v>519</v>
      </c>
      <c r="H110" s="1341">
        <v>0</v>
      </c>
      <c r="I110" s="1341">
        <v>0</v>
      </c>
      <c r="J110" s="1341">
        <v>0</v>
      </c>
      <c r="K110" s="1019">
        <v>0</v>
      </c>
    </row>
    <row r="111" spans="1:12" ht="11.25" customHeight="1">
      <c r="A111" s="1367">
        <v>6</v>
      </c>
      <c r="B111" s="1367" t="s">
        <v>511</v>
      </c>
      <c r="C111" s="1367">
        <v>11</v>
      </c>
      <c r="D111" s="1868"/>
      <c r="E111" s="411"/>
      <c r="F111" s="69"/>
      <c r="G111" s="69" t="s">
        <v>520</v>
      </c>
      <c r="H111" s="1341">
        <v>0</v>
      </c>
      <c r="I111" s="1341">
        <v>0</v>
      </c>
      <c r="J111" s="1341">
        <v>0</v>
      </c>
      <c r="K111" s="1019">
        <v>0</v>
      </c>
    </row>
    <row r="112" spans="1:12" ht="11.25" customHeight="1">
      <c r="A112" s="1367">
        <v>6</v>
      </c>
      <c r="B112" s="1367" t="s">
        <v>511</v>
      </c>
      <c r="C112" s="1367">
        <v>11</v>
      </c>
      <c r="D112" s="1868"/>
      <c r="E112" s="411"/>
      <c r="F112" s="69"/>
      <c r="G112" s="69" t="s">
        <v>521</v>
      </c>
      <c r="H112" s="1341">
        <v>0</v>
      </c>
      <c r="I112" s="1341">
        <v>0</v>
      </c>
      <c r="J112" s="1341">
        <v>0</v>
      </c>
      <c r="K112" s="1019">
        <v>0</v>
      </c>
    </row>
    <row r="113" spans="1:12" ht="12" customHeight="1">
      <c r="B113" s="309"/>
      <c r="C113" s="309"/>
      <c r="D113" s="1868"/>
      <c r="E113" s="414" t="s">
        <v>52</v>
      </c>
      <c r="F113" s="69"/>
      <c r="G113" s="69"/>
      <c r="H113" s="77">
        <f>SUM(H114)</f>
        <v>0</v>
      </c>
      <c r="I113" s="77">
        <f>SUM(I114)</f>
        <v>0</v>
      </c>
      <c r="J113" s="77">
        <f>SUM(J114)</f>
        <v>0</v>
      </c>
      <c r="K113" s="991">
        <f>SUM(K114)</f>
        <v>0</v>
      </c>
    </row>
    <row r="114" spans="1:12" ht="12" customHeight="1">
      <c r="B114" s="309"/>
      <c r="C114" s="309"/>
      <c r="D114" s="1868"/>
      <c r="E114" s="411"/>
      <c r="F114" s="69" t="s">
        <v>452</v>
      </c>
      <c r="G114" s="69"/>
      <c r="H114" s="1341">
        <f>SUM(H115)</f>
        <v>0</v>
      </c>
      <c r="I114" s="1341">
        <f>SUM(I115)</f>
        <v>0</v>
      </c>
      <c r="J114" s="1341">
        <f>SUM(J115)</f>
        <v>0</v>
      </c>
      <c r="K114" s="1019">
        <f>SUM(K115:K115)</f>
        <v>0</v>
      </c>
    </row>
    <row r="115" spans="1:12" ht="11.25" customHeight="1">
      <c r="A115" s="1367">
        <v>6</v>
      </c>
      <c r="B115" s="1367" t="s">
        <v>509</v>
      </c>
      <c r="C115" s="1367">
        <v>10</v>
      </c>
      <c r="D115" s="1868"/>
      <c r="E115" s="411"/>
      <c r="F115" s="69"/>
      <c r="G115" s="69" t="s">
        <v>522</v>
      </c>
      <c r="H115" s="1341">
        <v>0</v>
      </c>
      <c r="I115" s="1341">
        <v>0</v>
      </c>
      <c r="J115" s="1341">
        <v>0</v>
      </c>
      <c r="K115" s="1019">
        <v>0</v>
      </c>
    </row>
    <row r="116" spans="1:12" ht="12" customHeight="1">
      <c r="A116" s="1367"/>
      <c r="B116" s="1367"/>
      <c r="C116" s="1367"/>
      <c r="D116" s="1868"/>
      <c r="E116" s="414" t="s">
        <v>54</v>
      </c>
      <c r="F116" s="69"/>
      <c r="G116" s="69"/>
      <c r="H116" s="77">
        <f t="shared" ref="H116:J117" si="4">SUM(H117)</f>
        <v>0</v>
      </c>
      <c r="I116" s="77">
        <f t="shared" si="4"/>
        <v>0</v>
      </c>
      <c r="J116" s="77">
        <f t="shared" si="4"/>
        <v>0</v>
      </c>
      <c r="K116" s="474">
        <f>SUM(K117+K119)</f>
        <v>0</v>
      </c>
    </row>
    <row r="117" spans="1:12" ht="12" customHeight="1">
      <c r="A117" s="1367"/>
      <c r="B117" s="1367"/>
      <c r="C117" s="1367"/>
      <c r="D117" s="1868"/>
      <c r="E117" s="414"/>
      <c r="F117" s="69" t="s">
        <v>458</v>
      </c>
      <c r="G117" s="69"/>
      <c r="H117" s="1341">
        <f t="shared" si="4"/>
        <v>0</v>
      </c>
      <c r="I117" s="1341">
        <f t="shared" si="4"/>
        <v>0</v>
      </c>
      <c r="J117" s="1341">
        <f t="shared" si="4"/>
        <v>0</v>
      </c>
      <c r="K117" s="1019">
        <f>SUM(K118)</f>
        <v>0</v>
      </c>
    </row>
    <row r="118" spans="1:12" ht="11.25" customHeight="1">
      <c r="A118" s="1367">
        <v>6</v>
      </c>
      <c r="B118" s="1367" t="s">
        <v>523</v>
      </c>
      <c r="C118" s="1367">
        <v>10</v>
      </c>
      <c r="D118" s="1868"/>
      <c r="E118" s="411"/>
      <c r="F118" s="69"/>
      <c r="G118" s="69" t="s">
        <v>524</v>
      </c>
      <c r="H118" s="1341">
        <v>0</v>
      </c>
      <c r="I118" s="1341">
        <v>0</v>
      </c>
      <c r="J118" s="1341">
        <v>0</v>
      </c>
      <c r="K118" s="1019">
        <v>0</v>
      </c>
    </row>
    <row r="119" spans="1:12" ht="12" customHeight="1">
      <c r="B119" s="309"/>
      <c r="C119" s="309"/>
      <c r="D119" s="1868"/>
      <c r="E119" s="411"/>
      <c r="F119" s="69" t="s">
        <v>452</v>
      </c>
      <c r="G119" s="69"/>
      <c r="H119" s="1341">
        <f>SUM(H120)</f>
        <v>0</v>
      </c>
      <c r="I119" s="1341">
        <f>SUM(I120)</f>
        <v>0</v>
      </c>
      <c r="J119" s="1341">
        <f>SUM(J120)</f>
        <v>0</v>
      </c>
      <c r="K119" s="1019">
        <f>SUM(K120)</f>
        <v>0</v>
      </c>
    </row>
    <row r="120" spans="1:12" ht="11.25" customHeight="1">
      <c r="A120" s="1367">
        <v>6</v>
      </c>
      <c r="B120" s="1367" t="s">
        <v>465</v>
      </c>
      <c r="C120" s="1367">
        <v>11</v>
      </c>
      <c r="D120" s="1868"/>
      <c r="E120" s="411"/>
      <c r="F120" s="69"/>
      <c r="G120" s="69" t="s">
        <v>525</v>
      </c>
      <c r="H120" s="1341">
        <v>0</v>
      </c>
      <c r="I120" s="1341">
        <v>0</v>
      </c>
      <c r="J120" s="1341">
        <v>0</v>
      </c>
      <c r="K120" s="1019">
        <v>0</v>
      </c>
    </row>
    <row r="121" spans="1:12" ht="12.75" customHeight="1">
      <c r="B121" s="309"/>
      <c r="C121" s="309"/>
      <c r="D121" s="1821">
        <v>1407</v>
      </c>
      <c r="E121" s="124" t="s">
        <v>55</v>
      </c>
      <c r="F121" s="114"/>
      <c r="G121" s="114"/>
      <c r="H121" s="354">
        <f>SUM(H122+H126)</f>
        <v>0</v>
      </c>
      <c r="I121" s="354">
        <f>SUM(I122+I126)</f>
        <v>0</v>
      </c>
      <c r="J121" s="354">
        <f>SUM(J122+J126)</f>
        <v>2</v>
      </c>
      <c r="K121" s="355">
        <f>SUM(K122+K126)</f>
        <v>9</v>
      </c>
    </row>
    <row r="122" spans="1:12" ht="12" customHeight="1">
      <c r="B122" s="309"/>
      <c r="C122" s="309"/>
      <c r="D122" s="1822"/>
      <c r="E122" s="414" t="s">
        <v>56</v>
      </c>
      <c r="F122" s="2216"/>
      <c r="G122" s="2216"/>
      <c r="H122" s="2217">
        <f>SUM(H123)</f>
        <v>0</v>
      </c>
      <c r="I122" s="2217">
        <f>SUM(I123)</f>
        <v>0</v>
      </c>
      <c r="J122" s="2217">
        <f>SUM(J123)</f>
        <v>2</v>
      </c>
      <c r="K122" s="2218">
        <f>SUM(K123)</f>
        <v>9</v>
      </c>
    </row>
    <row r="123" spans="1:12" ht="12" customHeight="1">
      <c r="B123" s="309"/>
      <c r="C123" s="309"/>
      <c r="D123" s="1822"/>
      <c r="E123" s="2214"/>
      <c r="F123" s="7" t="s">
        <v>452</v>
      </c>
      <c r="G123" s="69"/>
      <c r="H123" s="1341">
        <f>SUM(H124:H125)</f>
        <v>0</v>
      </c>
      <c r="I123" s="1341">
        <f>SUM(I124:I125)</f>
        <v>0</v>
      </c>
      <c r="J123" s="1341">
        <f>SUM(J124:J125)</f>
        <v>2</v>
      </c>
      <c r="K123" s="1375">
        <f>SUM(K124:K125)</f>
        <v>9</v>
      </c>
    </row>
    <row r="124" spans="1:12" ht="11.25" customHeight="1">
      <c r="A124" s="1367">
        <v>7</v>
      </c>
      <c r="B124" s="1367" t="s">
        <v>526</v>
      </c>
      <c r="C124" s="1367">
        <v>11</v>
      </c>
      <c r="D124" s="1822"/>
      <c r="E124" s="2214"/>
      <c r="F124" s="7"/>
      <c r="G124" s="69" t="s">
        <v>908</v>
      </c>
      <c r="H124" s="1341">
        <v>0</v>
      </c>
      <c r="I124" s="1341">
        <v>0</v>
      </c>
      <c r="J124" s="1341">
        <v>1</v>
      </c>
      <c r="K124" s="1375">
        <v>5</v>
      </c>
    </row>
    <row r="125" spans="1:12" ht="11.25" customHeight="1">
      <c r="A125" s="1367">
        <v>7</v>
      </c>
      <c r="B125" s="1367" t="s">
        <v>526</v>
      </c>
      <c r="C125" s="1367">
        <v>11</v>
      </c>
      <c r="D125" s="1822"/>
      <c r="E125" s="2214"/>
      <c r="F125" s="7"/>
      <c r="G125" s="69" t="s">
        <v>528</v>
      </c>
      <c r="H125" s="1341">
        <v>0</v>
      </c>
      <c r="I125" s="1341">
        <v>0</v>
      </c>
      <c r="J125" s="1341">
        <v>1</v>
      </c>
      <c r="K125" s="1375">
        <v>4</v>
      </c>
    </row>
    <row r="126" spans="1:12" ht="12" customHeight="1">
      <c r="B126" s="309"/>
      <c r="C126" s="309"/>
      <c r="D126" s="1822"/>
      <c r="E126" s="414" t="s">
        <v>57</v>
      </c>
      <c r="F126" s="118"/>
      <c r="G126" s="615"/>
      <c r="H126" s="77">
        <f t="shared" ref="H126:K127" si="5">SUM(H127)</f>
        <v>0</v>
      </c>
      <c r="I126" s="77">
        <f t="shared" si="5"/>
        <v>0</v>
      </c>
      <c r="J126" s="77">
        <f t="shared" si="5"/>
        <v>0</v>
      </c>
      <c r="K126" s="1042">
        <f t="shared" si="5"/>
        <v>0</v>
      </c>
    </row>
    <row r="127" spans="1:12" ht="12" customHeight="1">
      <c r="B127" s="309"/>
      <c r="C127" s="309"/>
      <c r="D127" s="1822"/>
      <c r="E127" s="411"/>
      <c r="F127" s="69" t="s">
        <v>452</v>
      </c>
      <c r="G127" s="71"/>
      <c r="H127" s="1341">
        <f t="shared" si="5"/>
        <v>0</v>
      </c>
      <c r="I127" s="1341">
        <f t="shared" si="5"/>
        <v>0</v>
      </c>
      <c r="J127" s="1341">
        <f t="shared" si="5"/>
        <v>0</v>
      </c>
      <c r="K127" s="1375">
        <f t="shared" si="5"/>
        <v>0</v>
      </c>
    </row>
    <row r="128" spans="1:12" ht="11.25" customHeight="1">
      <c r="A128" s="1367">
        <v>7</v>
      </c>
      <c r="B128" s="1367" t="s">
        <v>486</v>
      </c>
      <c r="C128" s="1367">
        <v>10</v>
      </c>
      <c r="D128" s="1822"/>
      <c r="E128" s="411"/>
      <c r="F128" s="69"/>
      <c r="G128" s="69" t="s">
        <v>529</v>
      </c>
      <c r="H128" s="1341">
        <v>0</v>
      </c>
      <c r="I128" s="1341">
        <v>0</v>
      </c>
      <c r="J128" s="1341">
        <v>0</v>
      </c>
      <c r="K128" s="1341">
        <v>0</v>
      </c>
      <c r="L128" s="370"/>
    </row>
    <row r="129" spans="1:12" ht="12.75" customHeight="1">
      <c r="B129" s="309"/>
      <c r="C129" s="309"/>
      <c r="D129" s="1821">
        <v>1408</v>
      </c>
      <c r="E129" s="102" t="s">
        <v>58</v>
      </c>
      <c r="F129" s="178"/>
      <c r="G129" s="178"/>
      <c r="H129" s="1021">
        <f>SUM(H130)</f>
        <v>0</v>
      </c>
      <c r="I129" s="1021">
        <f>SUM(I130)</f>
        <v>0</v>
      </c>
      <c r="J129" s="1021">
        <f>SUM(J130)</f>
        <v>1</v>
      </c>
      <c r="K129" s="1021">
        <f>SUM(K130)</f>
        <v>5</v>
      </c>
      <c r="L129" s="370"/>
    </row>
    <row r="130" spans="1:12" ht="12" customHeight="1">
      <c r="B130" s="309"/>
      <c r="C130" s="309"/>
      <c r="D130" s="1822"/>
      <c r="E130" s="1022" t="s">
        <v>62</v>
      </c>
      <c r="F130" s="178"/>
      <c r="G130" s="263"/>
      <c r="H130" s="1021">
        <f>SUM(H131)</f>
        <v>0</v>
      </c>
      <c r="I130" s="1021">
        <f t="shared" ref="I130:K131" si="6">SUM(I131)</f>
        <v>0</v>
      </c>
      <c r="J130" s="1021">
        <f t="shared" si="6"/>
        <v>1</v>
      </c>
      <c r="K130" s="1021">
        <f t="shared" si="6"/>
        <v>5</v>
      </c>
      <c r="L130" s="370"/>
    </row>
    <row r="131" spans="1:12" ht="12" customHeight="1">
      <c r="B131" s="309"/>
      <c r="C131" s="309"/>
      <c r="D131" s="1822"/>
      <c r="E131" s="250"/>
      <c r="F131" s="69" t="s">
        <v>452</v>
      </c>
      <c r="G131" s="69"/>
      <c r="H131" s="1341">
        <f>SUM(H132)</f>
        <v>0</v>
      </c>
      <c r="I131" s="1341">
        <f t="shared" si="6"/>
        <v>0</v>
      </c>
      <c r="J131" s="1341">
        <f t="shared" si="6"/>
        <v>1</v>
      </c>
      <c r="K131" s="1341">
        <f t="shared" si="6"/>
        <v>5</v>
      </c>
      <c r="L131" s="370"/>
    </row>
    <row r="132" spans="1:12" ht="11.25" customHeight="1">
      <c r="A132" s="396">
        <v>8</v>
      </c>
      <c r="B132" s="309" t="s">
        <v>465</v>
      </c>
      <c r="C132" s="309">
        <v>8</v>
      </c>
      <c r="D132" s="1822"/>
      <c r="E132" s="250"/>
      <c r="F132" s="69"/>
      <c r="G132" s="1367" t="s">
        <v>909</v>
      </c>
      <c r="H132" s="1341">
        <v>0</v>
      </c>
      <c r="I132" s="1341">
        <v>0</v>
      </c>
      <c r="J132" s="1341">
        <v>1</v>
      </c>
      <c r="K132" s="1341">
        <v>5</v>
      </c>
      <c r="L132" s="370"/>
    </row>
    <row r="133" spans="1:12" ht="12.75" customHeight="1">
      <c r="B133" s="309"/>
      <c r="C133" s="309"/>
      <c r="D133" s="1821"/>
      <c r="E133" s="124" t="s">
        <v>63</v>
      </c>
      <c r="F133" s="2219"/>
      <c r="G133" s="2219"/>
      <c r="H133" s="2220">
        <f>SUM(H134+H142+H137)</f>
        <v>0</v>
      </c>
      <c r="I133" s="2220">
        <f>SUM(I134+I142+I137)</f>
        <v>0</v>
      </c>
      <c r="J133" s="2220">
        <f>SUM(J134+J142+J137)</f>
        <v>2</v>
      </c>
      <c r="K133" s="2221">
        <f>SUM(K134+K142+K137)</f>
        <v>42</v>
      </c>
    </row>
    <row r="134" spans="1:12" ht="12" customHeight="1">
      <c r="B134" s="309"/>
      <c r="C134" s="309"/>
      <c r="D134" s="1834"/>
      <c r="E134" s="1022" t="s">
        <v>64</v>
      </c>
      <c r="F134" s="178"/>
      <c r="G134" s="1413"/>
      <c r="H134" s="2222">
        <f>SUM(H135)</f>
        <v>0</v>
      </c>
      <c r="I134" s="2222">
        <f t="shared" ref="H134:L135" si="7">SUM(I135)</f>
        <v>0</v>
      </c>
      <c r="J134" s="2222">
        <f t="shared" si="7"/>
        <v>0</v>
      </c>
      <c r="K134" s="845">
        <f t="shared" si="7"/>
        <v>0</v>
      </c>
    </row>
    <row r="135" spans="1:12" ht="12" customHeight="1">
      <c r="D135" s="1834"/>
      <c r="E135" s="414"/>
      <c r="F135" s="69" t="s">
        <v>452</v>
      </c>
      <c r="G135" s="71"/>
      <c r="H135" s="1341">
        <f t="shared" si="7"/>
        <v>0</v>
      </c>
      <c r="I135" s="1341">
        <f t="shared" si="7"/>
        <v>0</v>
      </c>
      <c r="J135" s="1341">
        <f t="shared" si="7"/>
        <v>0</v>
      </c>
      <c r="K135" s="1019">
        <f t="shared" si="7"/>
        <v>0</v>
      </c>
    </row>
    <row r="136" spans="1:12" ht="11.25" customHeight="1">
      <c r="A136" s="1367">
        <v>9</v>
      </c>
      <c r="B136" s="1367" t="s">
        <v>482</v>
      </c>
      <c r="C136" s="1367">
        <v>10</v>
      </c>
      <c r="D136" s="1834"/>
      <c r="E136" s="411"/>
      <c r="F136" s="69"/>
      <c r="G136" s="69" t="s">
        <v>533</v>
      </c>
      <c r="H136" s="1341">
        <v>0</v>
      </c>
      <c r="I136" s="1341">
        <v>0</v>
      </c>
      <c r="J136" s="1341">
        <v>0</v>
      </c>
      <c r="K136" s="1019">
        <v>0</v>
      </c>
    </row>
    <row r="137" spans="1:12" ht="12" customHeight="1">
      <c r="A137" s="1367"/>
      <c r="B137" s="1367"/>
      <c r="C137" s="1367"/>
      <c r="D137" s="1834"/>
      <c r="E137" s="414" t="s">
        <v>133</v>
      </c>
      <c r="F137" s="2216"/>
      <c r="G137" s="2216"/>
      <c r="H137" s="2217">
        <f>SUM(H138+H140)</f>
        <v>0</v>
      </c>
      <c r="I137" s="2217">
        <f>SUM(I138+I140)</f>
        <v>0</v>
      </c>
      <c r="J137" s="2217">
        <f>SUM(J138+J140)</f>
        <v>2</v>
      </c>
      <c r="K137" s="2218">
        <f>SUM(K138+K140)</f>
        <v>42</v>
      </c>
    </row>
    <row r="138" spans="1:12" ht="12" customHeight="1">
      <c r="A138" s="1367"/>
      <c r="B138" s="1367"/>
      <c r="C138" s="1367"/>
      <c r="D138" s="1834"/>
      <c r="E138" s="2214"/>
      <c r="F138" s="69" t="s">
        <v>458</v>
      </c>
      <c r="G138" s="69"/>
      <c r="H138" s="1341">
        <f>SUM(H139)</f>
        <v>0</v>
      </c>
      <c r="I138" s="1341">
        <f>SUM(I139)</f>
        <v>0</v>
      </c>
      <c r="J138" s="1341">
        <f>SUM(J139)</f>
        <v>1</v>
      </c>
      <c r="K138" s="1019">
        <f>K139</f>
        <v>16</v>
      </c>
    </row>
    <row r="139" spans="1:12" ht="11.25" customHeight="1">
      <c r="A139" s="1367">
        <v>9</v>
      </c>
      <c r="B139" s="1367" t="s">
        <v>463</v>
      </c>
      <c r="C139" s="1367">
        <v>6</v>
      </c>
      <c r="D139" s="1834"/>
      <c r="E139" s="2214"/>
      <c r="F139" s="69"/>
      <c r="G139" s="69" t="s">
        <v>189</v>
      </c>
      <c r="H139" s="1341">
        <v>0</v>
      </c>
      <c r="I139" s="1342">
        <v>0</v>
      </c>
      <c r="J139" s="1341">
        <v>1</v>
      </c>
      <c r="K139" s="1019">
        <v>16</v>
      </c>
    </row>
    <row r="140" spans="1:12" ht="12" customHeight="1">
      <c r="A140" s="1367"/>
      <c r="B140" s="1367"/>
      <c r="C140" s="1367"/>
      <c r="D140" s="1834"/>
      <c r="E140" s="2214"/>
      <c r="F140" s="69" t="s">
        <v>452</v>
      </c>
      <c r="G140" s="69"/>
      <c r="H140" s="1341">
        <f>SUM(H141)</f>
        <v>0</v>
      </c>
      <c r="I140" s="1341">
        <f>SUM(I141)</f>
        <v>0</v>
      </c>
      <c r="J140" s="1341">
        <f>SUM(J141)</f>
        <v>1</v>
      </c>
      <c r="K140" s="1375">
        <f>SUM(K141)</f>
        <v>26</v>
      </c>
    </row>
    <row r="141" spans="1:12" ht="11.25" customHeight="1">
      <c r="A141" s="1367">
        <v>9</v>
      </c>
      <c r="B141" s="1367" t="s">
        <v>465</v>
      </c>
      <c r="C141" s="1367">
        <v>6</v>
      </c>
      <c r="D141" s="1834"/>
      <c r="E141" s="2214"/>
      <c r="F141" s="69"/>
      <c r="G141" s="69" t="s">
        <v>189</v>
      </c>
      <c r="H141" s="1341">
        <v>0</v>
      </c>
      <c r="I141" s="1342">
        <v>0</v>
      </c>
      <c r="J141" s="1341">
        <v>1</v>
      </c>
      <c r="K141" s="1019">
        <v>26</v>
      </c>
    </row>
    <row r="142" spans="1:12" ht="11.25" customHeight="1">
      <c r="A142" s="1367"/>
      <c r="B142" s="1367"/>
      <c r="C142" s="1367"/>
      <c r="D142" s="1834"/>
      <c r="E142" s="414" t="s">
        <v>910</v>
      </c>
      <c r="F142" s="69"/>
      <c r="G142" s="69"/>
      <c r="H142" s="77">
        <f>SUM(H143)</f>
        <v>0</v>
      </c>
      <c r="I142" s="77">
        <f t="shared" ref="I142:K143" si="8">SUM(I143)</f>
        <v>0</v>
      </c>
      <c r="J142" s="77">
        <f t="shared" si="8"/>
        <v>0</v>
      </c>
      <c r="K142" s="1042">
        <f t="shared" si="8"/>
        <v>0</v>
      </c>
    </row>
    <row r="143" spans="1:12" ht="11.25" customHeight="1">
      <c r="A143" s="1367"/>
      <c r="B143" s="1367"/>
      <c r="C143" s="1367"/>
      <c r="D143" s="1834"/>
      <c r="E143" s="411"/>
      <c r="F143" s="69" t="s">
        <v>455</v>
      </c>
      <c r="G143" s="69"/>
      <c r="H143" s="1341">
        <f>SUM(H144)</f>
        <v>0</v>
      </c>
      <c r="I143" s="1341">
        <f t="shared" si="8"/>
        <v>0</v>
      </c>
      <c r="J143" s="1341">
        <f t="shared" si="8"/>
        <v>0</v>
      </c>
      <c r="K143" s="1375">
        <f t="shared" si="8"/>
        <v>0</v>
      </c>
    </row>
    <row r="144" spans="1:12" ht="11.25" customHeight="1">
      <c r="A144" s="1367">
        <v>9</v>
      </c>
      <c r="B144" s="1367" t="s">
        <v>498</v>
      </c>
      <c r="C144" s="1367">
        <v>11</v>
      </c>
      <c r="D144" s="1899"/>
      <c r="E144" s="558"/>
      <c r="F144" s="72"/>
      <c r="G144" s="72" t="s">
        <v>911</v>
      </c>
      <c r="H144" s="510">
        <v>0</v>
      </c>
      <c r="I144" s="510">
        <v>0</v>
      </c>
      <c r="J144" s="510">
        <v>0</v>
      </c>
      <c r="K144" s="2223">
        <v>0</v>
      </c>
    </row>
    <row r="145" spans="1:11" ht="12.75" customHeight="1">
      <c r="D145" s="138"/>
      <c r="E145" s="2151" t="s">
        <v>21</v>
      </c>
      <c r="F145" s="2224"/>
      <c r="G145" s="2224"/>
      <c r="H145" s="353">
        <f>SUM(H8+H22+H53+H55+H77+H98+H121+H129+H133)</f>
        <v>2</v>
      </c>
      <c r="I145" s="353">
        <f>SUM(I8+I22+I53+I55+I77+I98+I121+I129+I133)</f>
        <v>5</v>
      </c>
      <c r="J145" s="353">
        <f>SUM(J8+J22+J53+J55+J77+J98+J121+J129+J133)</f>
        <v>7</v>
      </c>
      <c r="K145" s="2225">
        <f>SUM(K8+K22+K53+K55+K77+K98+K121+K129+K133)</f>
        <v>262</v>
      </c>
    </row>
    <row r="146" spans="1:11" s="459" customFormat="1" ht="11.25" customHeight="1">
      <c r="A146" s="457"/>
      <c r="B146" s="457"/>
      <c r="C146" s="457"/>
      <c r="D146" s="2226"/>
      <c r="E146" s="851" t="s">
        <v>217</v>
      </c>
      <c r="G146" s="1412"/>
      <c r="H146" s="1412"/>
      <c r="I146" s="1412"/>
      <c r="J146" s="1412"/>
    </row>
    <row r="147" spans="1:11" s="459" customFormat="1" ht="9" customHeight="1">
      <c r="A147" s="457"/>
      <c r="B147" s="457"/>
      <c r="C147" s="457"/>
      <c r="D147" s="851"/>
      <c r="E147" s="851" t="s">
        <v>912</v>
      </c>
    </row>
    <row r="148" spans="1:11" s="459" customFormat="1" ht="9" customHeight="1">
      <c r="A148" s="457"/>
      <c r="B148" s="457"/>
      <c r="C148" s="457"/>
      <c r="D148" s="851"/>
      <c r="E148" s="851" t="s">
        <v>913</v>
      </c>
    </row>
    <row r="149" spans="1:11" s="459" customFormat="1" ht="9" customHeight="1">
      <c r="A149" s="457"/>
      <c r="B149" s="457"/>
      <c r="C149" s="457"/>
      <c r="D149" s="851"/>
      <c r="E149" s="851" t="s">
        <v>914</v>
      </c>
    </row>
    <row r="150" spans="1:11" ht="9" customHeight="1">
      <c r="D150" s="2227"/>
    </row>
    <row r="151" spans="1:11" ht="9" customHeight="1"/>
    <row r="152" spans="1:11" ht="9" customHeight="1"/>
    <row r="153" spans="1:11" ht="9" customHeight="1"/>
    <row r="154" spans="1:11" ht="9" customHeight="1"/>
    <row r="155" spans="1:11" ht="9" customHeight="1"/>
    <row r="156" spans="1:11" ht="9" customHeight="1"/>
    <row r="157" spans="1:11" ht="9" customHeight="1"/>
    <row r="158" spans="1:11" ht="9" customHeight="1"/>
    <row r="159" spans="1:11" ht="9" customHeight="1"/>
    <row r="160" spans="1:11"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spans="6:11" ht="9" customHeight="1"/>
    <row r="226" spans="6:11" ht="9" customHeight="1"/>
    <row r="227" spans="6:11" ht="9" customHeight="1">
      <c r="F227" s="69"/>
      <c r="G227" s="69"/>
      <c r="H227" s="69"/>
      <c r="I227" s="69"/>
      <c r="J227" s="69"/>
      <c r="K227" s="282"/>
    </row>
    <row r="228" spans="6:11" ht="9" customHeight="1"/>
    <row r="229" spans="6:11" ht="9" customHeight="1"/>
    <row r="230" spans="6:11" ht="9" customHeight="1"/>
    <row r="231" spans="6:11" ht="9" customHeight="1"/>
    <row r="232" spans="6:11" ht="9" customHeight="1"/>
    <row r="233" spans="6:11" ht="9" customHeight="1"/>
    <row r="234" spans="6:11" ht="9" customHeight="1"/>
    <row r="235" spans="6:11" ht="9" customHeight="1"/>
    <row r="236" spans="6:11" ht="9" customHeight="1"/>
    <row r="237" spans="6:11" ht="9" customHeight="1"/>
    <row r="238" spans="6:11" ht="9" customHeight="1"/>
    <row r="239" spans="6:11" ht="9" customHeight="1"/>
    <row r="240" spans="6:11"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row r="489" ht="9" customHeight="1"/>
    <row r="490" ht="9" customHeight="1"/>
    <row r="491" ht="9" customHeight="1"/>
    <row r="492" ht="9" customHeight="1"/>
    <row r="493" ht="9" customHeight="1"/>
    <row r="494" ht="9" customHeight="1"/>
  </sheetData>
  <mergeCells count="25">
    <mergeCell ref="E145:G145"/>
    <mergeCell ref="K75:K76"/>
    <mergeCell ref="D77:D97"/>
    <mergeCell ref="D98:D120"/>
    <mergeCell ref="D121:D128"/>
    <mergeCell ref="D129:D132"/>
    <mergeCell ref="D133:D144"/>
    <mergeCell ref="D8:D21"/>
    <mergeCell ref="D22:D52"/>
    <mergeCell ref="D53:D54"/>
    <mergeCell ref="D55:D71"/>
    <mergeCell ref="D74:D76"/>
    <mergeCell ref="H74:J74"/>
    <mergeCell ref="H75:H76"/>
    <mergeCell ref="I75:I76"/>
    <mergeCell ref="J75:J76"/>
    <mergeCell ref="D2:K2"/>
    <mergeCell ref="N2:AB2"/>
    <mergeCell ref="D3:K3"/>
    <mergeCell ref="D5:D7"/>
    <mergeCell ref="H5:J5"/>
    <mergeCell ref="H6:H7"/>
    <mergeCell ref="I6:I7"/>
    <mergeCell ref="J6:J7"/>
    <mergeCell ref="K6:K7"/>
  </mergeCell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500"/>
  <sheetViews>
    <sheetView topLeftCell="D49" workbookViewId="0">
      <selection activeCell="H32" sqref="H32"/>
    </sheetView>
  </sheetViews>
  <sheetFormatPr baseColWidth="10" defaultRowHeight="12.75"/>
  <cols>
    <col min="1" max="1" width="2.5703125" style="396" hidden="1" customWidth="1"/>
    <col min="2" max="2" width="3.7109375" style="396" hidden="1" customWidth="1"/>
    <col min="3" max="3" width="3.85546875" style="396" hidden="1" customWidth="1"/>
    <col min="4" max="4" width="6.42578125" style="65" customWidth="1"/>
    <col min="5" max="5" width="2" style="65" customWidth="1"/>
    <col min="6" max="6" width="1.5703125" style="65" customWidth="1"/>
    <col min="7" max="7" width="51.85546875" style="65" customWidth="1"/>
    <col min="8" max="9" width="11.140625" style="65" customWidth="1"/>
    <col min="10" max="10" width="9.85546875" style="65" customWidth="1"/>
    <col min="11" max="11" width="11.28515625" style="65" bestFit="1" customWidth="1"/>
    <col min="12" max="13" width="11.42578125" style="65"/>
    <col min="14" max="14" width="4.7109375" style="65" customWidth="1"/>
    <col min="15" max="15" width="5" style="65" customWidth="1"/>
    <col min="16" max="16" width="2.28515625" style="65" customWidth="1"/>
    <col min="17" max="17" width="26" style="65" customWidth="1"/>
    <col min="18" max="18" width="8" style="65" customWidth="1"/>
    <col min="19" max="19" width="1" style="65" customWidth="1"/>
    <col min="20" max="20" width="6.7109375" style="65" customWidth="1"/>
    <col min="21" max="21" width="1" style="65" customWidth="1"/>
    <col min="22" max="22" width="6.7109375" style="65" customWidth="1"/>
    <col min="23" max="23" width="1" style="65" customWidth="1"/>
    <col min="24" max="24" width="6.7109375" style="65" customWidth="1"/>
    <col min="25" max="25" width="1" style="65" customWidth="1"/>
    <col min="26" max="26" width="6.7109375" style="65" customWidth="1"/>
    <col min="27" max="27" width="1" style="65" customWidth="1"/>
    <col min="28" max="28" width="6.7109375" style="65" customWidth="1"/>
    <col min="29" max="29" width="1" style="65" customWidth="1"/>
    <col min="30" max="31" width="6.7109375" style="65" customWidth="1"/>
    <col min="32" max="256" width="11.42578125" style="65"/>
    <col min="257" max="259" width="0" style="65" hidden="1" customWidth="1"/>
    <col min="260" max="260" width="6.42578125" style="65" customWidth="1"/>
    <col min="261" max="261" width="2" style="65" customWidth="1"/>
    <col min="262" max="262" width="1.5703125" style="65" customWidth="1"/>
    <col min="263" max="263" width="51.85546875" style="65" customWidth="1"/>
    <col min="264" max="265" width="11.140625" style="65" customWidth="1"/>
    <col min="266" max="266" width="9.85546875" style="65" customWidth="1"/>
    <col min="267" max="267" width="11.28515625" style="65" bestFit="1" customWidth="1"/>
    <col min="268" max="269" width="11.42578125" style="65"/>
    <col min="270" max="270" width="4.7109375" style="65" customWidth="1"/>
    <col min="271" max="271" width="5" style="65" customWidth="1"/>
    <col min="272" max="272" width="2.28515625" style="65" customWidth="1"/>
    <col min="273" max="273" width="26" style="65" customWidth="1"/>
    <col min="274" max="274" width="8" style="65" customWidth="1"/>
    <col min="275" max="275" width="1" style="65" customWidth="1"/>
    <col min="276" max="276" width="6.7109375" style="65" customWidth="1"/>
    <col min="277" max="277" width="1" style="65" customWidth="1"/>
    <col min="278" max="278" width="6.7109375" style="65" customWidth="1"/>
    <col min="279" max="279" width="1" style="65" customWidth="1"/>
    <col min="280" max="280" width="6.7109375" style="65" customWidth="1"/>
    <col min="281" max="281" width="1" style="65" customWidth="1"/>
    <col min="282" max="282" width="6.7109375" style="65" customWidth="1"/>
    <col min="283" max="283" width="1" style="65" customWidth="1"/>
    <col min="284" max="284" width="6.7109375" style="65" customWidth="1"/>
    <col min="285" max="285" width="1" style="65" customWidth="1"/>
    <col min="286" max="287" width="6.7109375" style="65" customWidth="1"/>
    <col min="288" max="512" width="11.42578125" style="65"/>
    <col min="513" max="515" width="0" style="65" hidden="1" customWidth="1"/>
    <col min="516" max="516" width="6.42578125" style="65" customWidth="1"/>
    <col min="517" max="517" width="2" style="65" customWidth="1"/>
    <col min="518" max="518" width="1.5703125" style="65" customWidth="1"/>
    <col min="519" max="519" width="51.85546875" style="65" customWidth="1"/>
    <col min="520" max="521" width="11.140625" style="65" customWidth="1"/>
    <col min="522" max="522" width="9.85546875" style="65" customWidth="1"/>
    <col min="523" max="523" width="11.28515625" style="65" bestFit="1" customWidth="1"/>
    <col min="524" max="525" width="11.42578125" style="65"/>
    <col min="526" max="526" width="4.7109375" style="65" customWidth="1"/>
    <col min="527" max="527" width="5" style="65" customWidth="1"/>
    <col min="528" max="528" width="2.28515625" style="65" customWidth="1"/>
    <col min="529" max="529" width="26" style="65" customWidth="1"/>
    <col min="530" max="530" width="8" style="65" customWidth="1"/>
    <col min="531" max="531" width="1" style="65" customWidth="1"/>
    <col min="532" max="532" width="6.7109375" style="65" customWidth="1"/>
    <col min="533" max="533" width="1" style="65" customWidth="1"/>
    <col min="534" max="534" width="6.7109375" style="65" customWidth="1"/>
    <col min="535" max="535" width="1" style="65" customWidth="1"/>
    <col min="536" max="536" width="6.7109375" style="65" customWidth="1"/>
    <col min="537" max="537" width="1" style="65" customWidth="1"/>
    <col min="538" max="538" width="6.7109375" style="65" customWidth="1"/>
    <col min="539" max="539" width="1" style="65" customWidth="1"/>
    <col min="540" max="540" width="6.7109375" style="65" customWidth="1"/>
    <col min="541" max="541" width="1" style="65" customWidth="1"/>
    <col min="542" max="543" width="6.7109375" style="65" customWidth="1"/>
    <col min="544" max="768" width="11.42578125" style="65"/>
    <col min="769" max="771" width="0" style="65" hidden="1" customWidth="1"/>
    <col min="772" max="772" width="6.42578125" style="65" customWidth="1"/>
    <col min="773" max="773" width="2" style="65" customWidth="1"/>
    <col min="774" max="774" width="1.5703125" style="65" customWidth="1"/>
    <col min="775" max="775" width="51.85546875" style="65" customWidth="1"/>
    <col min="776" max="777" width="11.140625" style="65" customWidth="1"/>
    <col min="778" max="778" width="9.85546875" style="65" customWidth="1"/>
    <col min="779" max="779" width="11.28515625" style="65" bestFit="1" customWidth="1"/>
    <col min="780" max="781" width="11.42578125" style="65"/>
    <col min="782" max="782" width="4.7109375" style="65" customWidth="1"/>
    <col min="783" max="783" width="5" style="65" customWidth="1"/>
    <col min="784" max="784" width="2.28515625" style="65" customWidth="1"/>
    <col min="785" max="785" width="26" style="65" customWidth="1"/>
    <col min="786" max="786" width="8" style="65" customWidth="1"/>
    <col min="787" max="787" width="1" style="65" customWidth="1"/>
    <col min="788" max="788" width="6.7109375" style="65" customWidth="1"/>
    <col min="789" max="789" width="1" style="65" customWidth="1"/>
    <col min="790" max="790" width="6.7109375" style="65" customWidth="1"/>
    <col min="791" max="791" width="1" style="65" customWidth="1"/>
    <col min="792" max="792" width="6.7109375" style="65" customWidth="1"/>
    <col min="793" max="793" width="1" style="65" customWidth="1"/>
    <col min="794" max="794" width="6.7109375" style="65" customWidth="1"/>
    <col min="795" max="795" width="1" style="65" customWidth="1"/>
    <col min="796" max="796" width="6.7109375" style="65" customWidth="1"/>
    <col min="797" max="797" width="1" style="65" customWidth="1"/>
    <col min="798" max="799" width="6.7109375" style="65" customWidth="1"/>
    <col min="800" max="1024" width="11.42578125" style="65"/>
    <col min="1025" max="1027" width="0" style="65" hidden="1" customWidth="1"/>
    <col min="1028" max="1028" width="6.42578125" style="65" customWidth="1"/>
    <col min="1029" max="1029" width="2" style="65" customWidth="1"/>
    <col min="1030" max="1030" width="1.5703125" style="65" customWidth="1"/>
    <col min="1031" max="1031" width="51.85546875" style="65" customWidth="1"/>
    <col min="1032" max="1033" width="11.140625" style="65" customWidth="1"/>
    <col min="1034" max="1034" width="9.85546875" style="65" customWidth="1"/>
    <col min="1035" max="1035" width="11.28515625" style="65" bestFit="1" customWidth="1"/>
    <col min="1036" max="1037" width="11.42578125" style="65"/>
    <col min="1038" max="1038" width="4.7109375" style="65" customWidth="1"/>
    <col min="1039" max="1039" width="5" style="65" customWidth="1"/>
    <col min="1040" max="1040" width="2.28515625" style="65" customWidth="1"/>
    <col min="1041" max="1041" width="26" style="65" customWidth="1"/>
    <col min="1042" max="1042" width="8" style="65" customWidth="1"/>
    <col min="1043" max="1043" width="1" style="65" customWidth="1"/>
    <col min="1044" max="1044" width="6.7109375" style="65" customWidth="1"/>
    <col min="1045" max="1045" width="1" style="65" customWidth="1"/>
    <col min="1046" max="1046" width="6.7109375" style="65" customWidth="1"/>
    <col min="1047" max="1047" width="1" style="65" customWidth="1"/>
    <col min="1048" max="1048" width="6.7109375" style="65" customWidth="1"/>
    <col min="1049" max="1049" width="1" style="65" customWidth="1"/>
    <col min="1050" max="1050" width="6.7109375" style="65" customWidth="1"/>
    <col min="1051" max="1051" width="1" style="65" customWidth="1"/>
    <col min="1052" max="1052" width="6.7109375" style="65" customWidth="1"/>
    <col min="1053" max="1053" width="1" style="65" customWidth="1"/>
    <col min="1054" max="1055" width="6.7109375" style="65" customWidth="1"/>
    <col min="1056" max="1280" width="11.42578125" style="65"/>
    <col min="1281" max="1283" width="0" style="65" hidden="1" customWidth="1"/>
    <col min="1284" max="1284" width="6.42578125" style="65" customWidth="1"/>
    <col min="1285" max="1285" width="2" style="65" customWidth="1"/>
    <col min="1286" max="1286" width="1.5703125" style="65" customWidth="1"/>
    <col min="1287" max="1287" width="51.85546875" style="65" customWidth="1"/>
    <col min="1288" max="1289" width="11.140625" style="65" customWidth="1"/>
    <col min="1290" max="1290" width="9.85546875" style="65" customWidth="1"/>
    <col min="1291" max="1291" width="11.28515625" style="65" bestFit="1" customWidth="1"/>
    <col min="1292" max="1293" width="11.42578125" style="65"/>
    <col min="1294" max="1294" width="4.7109375" style="65" customWidth="1"/>
    <col min="1295" max="1295" width="5" style="65" customWidth="1"/>
    <col min="1296" max="1296" width="2.28515625" style="65" customWidth="1"/>
    <col min="1297" max="1297" width="26" style="65" customWidth="1"/>
    <col min="1298" max="1298" width="8" style="65" customWidth="1"/>
    <col min="1299" max="1299" width="1" style="65" customWidth="1"/>
    <col min="1300" max="1300" width="6.7109375" style="65" customWidth="1"/>
    <col min="1301" max="1301" width="1" style="65" customWidth="1"/>
    <col min="1302" max="1302" width="6.7109375" style="65" customWidth="1"/>
    <col min="1303" max="1303" width="1" style="65" customWidth="1"/>
    <col min="1304" max="1304" width="6.7109375" style="65" customWidth="1"/>
    <col min="1305" max="1305" width="1" style="65" customWidth="1"/>
    <col min="1306" max="1306" width="6.7109375" style="65" customWidth="1"/>
    <col min="1307" max="1307" width="1" style="65" customWidth="1"/>
    <col min="1308" max="1308" width="6.7109375" style="65" customWidth="1"/>
    <col min="1309" max="1309" width="1" style="65" customWidth="1"/>
    <col min="1310" max="1311" width="6.7109375" style="65" customWidth="1"/>
    <col min="1312" max="1536" width="11.42578125" style="65"/>
    <col min="1537" max="1539" width="0" style="65" hidden="1" customWidth="1"/>
    <col min="1540" max="1540" width="6.42578125" style="65" customWidth="1"/>
    <col min="1541" max="1541" width="2" style="65" customWidth="1"/>
    <col min="1542" max="1542" width="1.5703125" style="65" customWidth="1"/>
    <col min="1543" max="1543" width="51.85546875" style="65" customWidth="1"/>
    <col min="1544" max="1545" width="11.140625" style="65" customWidth="1"/>
    <col min="1546" max="1546" width="9.85546875" style="65" customWidth="1"/>
    <col min="1547" max="1547" width="11.28515625" style="65" bestFit="1" customWidth="1"/>
    <col min="1548" max="1549" width="11.42578125" style="65"/>
    <col min="1550" max="1550" width="4.7109375" style="65" customWidth="1"/>
    <col min="1551" max="1551" width="5" style="65" customWidth="1"/>
    <col min="1552" max="1552" width="2.28515625" style="65" customWidth="1"/>
    <col min="1553" max="1553" width="26" style="65" customWidth="1"/>
    <col min="1554" max="1554" width="8" style="65" customWidth="1"/>
    <col min="1555" max="1555" width="1" style="65" customWidth="1"/>
    <col min="1556" max="1556" width="6.7109375" style="65" customWidth="1"/>
    <col min="1557" max="1557" width="1" style="65" customWidth="1"/>
    <col min="1558" max="1558" width="6.7109375" style="65" customWidth="1"/>
    <col min="1559" max="1559" width="1" style="65" customWidth="1"/>
    <col min="1560" max="1560" width="6.7109375" style="65" customWidth="1"/>
    <col min="1561" max="1561" width="1" style="65" customWidth="1"/>
    <col min="1562" max="1562" width="6.7109375" style="65" customWidth="1"/>
    <col min="1563" max="1563" width="1" style="65" customWidth="1"/>
    <col min="1564" max="1564" width="6.7109375" style="65" customWidth="1"/>
    <col min="1565" max="1565" width="1" style="65" customWidth="1"/>
    <col min="1566" max="1567" width="6.7109375" style="65" customWidth="1"/>
    <col min="1568" max="1792" width="11.42578125" style="65"/>
    <col min="1793" max="1795" width="0" style="65" hidden="1" customWidth="1"/>
    <col min="1796" max="1796" width="6.42578125" style="65" customWidth="1"/>
    <col min="1797" max="1797" width="2" style="65" customWidth="1"/>
    <col min="1798" max="1798" width="1.5703125" style="65" customWidth="1"/>
    <col min="1799" max="1799" width="51.85546875" style="65" customWidth="1"/>
    <col min="1800" max="1801" width="11.140625" style="65" customWidth="1"/>
    <col min="1802" max="1802" width="9.85546875" style="65" customWidth="1"/>
    <col min="1803" max="1803" width="11.28515625" style="65" bestFit="1" customWidth="1"/>
    <col min="1804" max="1805" width="11.42578125" style="65"/>
    <col min="1806" max="1806" width="4.7109375" style="65" customWidth="1"/>
    <col min="1807" max="1807" width="5" style="65" customWidth="1"/>
    <col min="1808" max="1808" width="2.28515625" style="65" customWidth="1"/>
    <col min="1809" max="1809" width="26" style="65" customWidth="1"/>
    <col min="1810" max="1810" width="8" style="65" customWidth="1"/>
    <col min="1811" max="1811" width="1" style="65" customWidth="1"/>
    <col min="1812" max="1812" width="6.7109375" style="65" customWidth="1"/>
    <col min="1813" max="1813" width="1" style="65" customWidth="1"/>
    <col min="1814" max="1814" width="6.7109375" style="65" customWidth="1"/>
    <col min="1815" max="1815" width="1" style="65" customWidth="1"/>
    <col min="1816" max="1816" width="6.7109375" style="65" customWidth="1"/>
    <col min="1817" max="1817" width="1" style="65" customWidth="1"/>
    <col min="1818" max="1818" width="6.7109375" style="65" customWidth="1"/>
    <col min="1819" max="1819" width="1" style="65" customWidth="1"/>
    <col min="1820" max="1820" width="6.7109375" style="65" customWidth="1"/>
    <col min="1821" max="1821" width="1" style="65" customWidth="1"/>
    <col min="1822" max="1823" width="6.7109375" style="65" customWidth="1"/>
    <col min="1824" max="2048" width="11.42578125" style="65"/>
    <col min="2049" max="2051" width="0" style="65" hidden="1" customWidth="1"/>
    <col min="2052" max="2052" width="6.42578125" style="65" customWidth="1"/>
    <col min="2053" max="2053" width="2" style="65" customWidth="1"/>
    <col min="2054" max="2054" width="1.5703125" style="65" customWidth="1"/>
    <col min="2055" max="2055" width="51.85546875" style="65" customWidth="1"/>
    <col min="2056" max="2057" width="11.140625" style="65" customWidth="1"/>
    <col min="2058" max="2058" width="9.85546875" style="65" customWidth="1"/>
    <col min="2059" max="2059" width="11.28515625" style="65" bestFit="1" customWidth="1"/>
    <col min="2060" max="2061" width="11.42578125" style="65"/>
    <col min="2062" max="2062" width="4.7109375" style="65" customWidth="1"/>
    <col min="2063" max="2063" width="5" style="65" customWidth="1"/>
    <col min="2064" max="2064" width="2.28515625" style="65" customWidth="1"/>
    <col min="2065" max="2065" width="26" style="65" customWidth="1"/>
    <col min="2066" max="2066" width="8" style="65" customWidth="1"/>
    <col min="2067" max="2067" width="1" style="65" customWidth="1"/>
    <col min="2068" max="2068" width="6.7109375" style="65" customWidth="1"/>
    <col min="2069" max="2069" width="1" style="65" customWidth="1"/>
    <col min="2070" max="2070" width="6.7109375" style="65" customWidth="1"/>
    <col min="2071" max="2071" width="1" style="65" customWidth="1"/>
    <col min="2072" max="2072" width="6.7109375" style="65" customWidth="1"/>
    <col min="2073" max="2073" width="1" style="65" customWidth="1"/>
    <col min="2074" max="2074" width="6.7109375" style="65" customWidth="1"/>
    <col min="2075" max="2075" width="1" style="65" customWidth="1"/>
    <col min="2076" max="2076" width="6.7109375" style="65" customWidth="1"/>
    <col min="2077" max="2077" width="1" style="65" customWidth="1"/>
    <col min="2078" max="2079" width="6.7109375" style="65" customWidth="1"/>
    <col min="2080" max="2304" width="11.42578125" style="65"/>
    <col min="2305" max="2307" width="0" style="65" hidden="1" customWidth="1"/>
    <col min="2308" max="2308" width="6.42578125" style="65" customWidth="1"/>
    <col min="2309" max="2309" width="2" style="65" customWidth="1"/>
    <col min="2310" max="2310" width="1.5703125" style="65" customWidth="1"/>
    <col min="2311" max="2311" width="51.85546875" style="65" customWidth="1"/>
    <col min="2312" max="2313" width="11.140625" style="65" customWidth="1"/>
    <col min="2314" max="2314" width="9.85546875" style="65" customWidth="1"/>
    <col min="2315" max="2315" width="11.28515625" style="65" bestFit="1" customWidth="1"/>
    <col min="2316" max="2317" width="11.42578125" style="65"/>
    <col min="2318" max="2318" width="4.7109375" style="65" customWidth="1"/>
    <col min="2319" max="2319" width="5" style="65" customWidth="1"/>
    <col min="2320" max="2320" width="2.28515625" style="65" customWidth="1"/>
    <col min="2321" max="2321" width="26" style="65" customWidth="1"/>
    <col min="2322" max="2322" width="8" style="65" customWidth="1"/>
    <col min="2323" max="2323" width="1" style="65" customWidth="1"/>
    <col min="2324" max="2324" width="6.7109375" style="65" customWidth="1"/>
    <col min="2325" max="2325" width="1" style="65" customWidth="1"/>
    <col min="2326" max="2326" width="6.7109375" style="65" customWidth="1"/>
    <col min="2327" max="2327" width="1" style="65" customWidth="1"/>
    <col min="2328" max="2328" width="6.7109375" style="65" customWidth="1"/>
    <col min="2329" max="2329" width="1" style="65" customWidth="1"/>
    <col min="2330" max="2330" width="6.7109375" style="65" customWidth="1"/>
    <col min="2331" max="2331" width="1" style="65" customWidth="1"/>
    <col min="2332" max="2332" width="6.7109375" style="65" customWidth="1"/>
    <col min="2333" max="2333" width="1" style="65" customWidth="1"/>
    <col min="2334" max="2335" width="6.7109375" style="65" customWidth="1"/>
    <col min="2336" max="2560" width="11.42578125" style="65"/>
    <col min="2561" max="2563" width="0" style="65" hidden="1" customWidth="1"/>
    <col min="2564" max="2564" width="6.42578125" style="65" customWidth="1"/>
    <col min="2565" max="2565" width="2" style="65" customWidth="1"/>
    <col min="2566" max="2566" width="1.5703125" style="65" customWidth="1"/>
    <col min="2567" max="2567" width="51.85546875" style="65" customWidth="1"/>
    <col min="2568" max="2569" width="11.140625" style="65" customWidth="1"/>
    <col min="2570" max="2570" width="9.85546875" style="65" customWidth="1"/>
    <col min="2571" max="2571" width="11.28515625" style="65" bestFit="1" customWidth="1"/>
    <col min="2572" max="2573" width="11.42578125" style="65"/>
    <col min="2574" max="2574" width="4.7109375" style="65" customWidth="1"/>
    <col min="2575" max="2575" width="5" style="65" customWidth="1"/>
    <col min="2576" max="2576" width="2.28515625" style="65" customWidth="1"/>
    <col min="2577" max="2577" width="26" style="65" customWidth="1"/>
    <col min="2578" max="2578" width="8" style="65" customWidth="1"/>
    <col min="2579" max="2579" width="1" style="65" customWidth="1"/>
    <col min="2580" max="2580" width="6.7109375" style="65" customWidth="1"/>
    <col min="2581" max="2581" width="1" style="65" customWidth="1"/>
    <col min="2582" max="2582" width="6.7109375" style="65" customWidth="1"/>
    <col min="2583" max="2583" width="1" style="65" customWidth="1"/>
    <col min="2584" max="2584" width="6.7109375" style="65" customWidth="1"/>
    <col min="2585" max="2585" width="1" style="65" customWidth="1"/>
    <col min="2586" max="2586" width="6.7109375" style="65" customWidth="1"/>
    <col min="2587" max="2587" width="1" style="65" customWidth="1"/>
    <col min="2588" max="2588" width="6.7109375" style="65" customWidth="1"/>
    <col min="2589" max="2589" width="1" style="65" customWidth="1"/>
    <col min="2590" max="2591" width="6.7109375" style="65" customWidth="1"/>
    <col min="2592" max="2816" width="11.42578125" style="65"/>
    <col min="2817" max="2819" width="0" style="65" hidden="1" customWidth="1"/>
    <col min="2820" max="2820" width="6.42578125" style="65" customWidth="1"/>
    <col min="2821" max="2821" width="2" style="65" customWidth="1"/>
    <col min="2822" max="2822" width="1.5703125" style="65" customWidth="1"/>
    <col min="2823" max="2823" width="51.85546875" style="65" customWidth="1"/>
    <col min="2824" max="2825" width="11.140625" style="65" customWidth="1"/>
    <col min="2826" max="2826" width="9.85546875" style="65" customWidth="1"/>
    <col min="2827" max="2827" width="11.28515625" style="65" bestFit="1" customWidth="1"/>
    <col min="2828" max="2829" width="11.42578125" style="65"/>
    <col min="2830" max="2830" width="4.7109375" style="65" customWidth="1"/>
    <col min="2831" max="2831" width="5" style="65" customWidth="1"/>
    <col min="2832" max="2832" width="2.28515625" style="65" customWidth="1"/>
    <col min="2833" max="2833" width="26" style="65" customWidth="1"/>
    <col min="2834" max="2834" width="8" style="65" customWidth="1"/>
    <col min="2835" max="2835" width="1" style="65" customWidth="1"/>
    <col min="2836" max="2836" width="6.7109375" style="65" customWidth="1"/>
    <col min="2837" max="2837" width="1" style="65" customWidth="1"/>
    <col min="2838" max="2838" width="6.7109375" style="65" customWidth="1"/>
    <col min="2839" max="2839" width="1" style="65" customWidth="1"/>
    <col min="2840" max="2840" width="6.7109375" style="65" customWidth="1"/>
    <col min="2841" max="2841" width="1" style="65" customWidth="1"/>
    <col min="2842" max="2842" width="6.7109375" style="65" customWidth="1"/>
    <col min="2843" max="2843" width="1" style="65" customWidth="1"/>
    <col min="2844" max="2844" width="6.7109375" style="65" customWidth="1"/>
    <col min="2845" max="2845" width="1" style="65" customWidth="1"/>
    <col min="2846" max="2847" width="6.7109375" style="65" customWidth="1"/>
    <col min="2848" max="3072" width="11.42578125" style="65"/>
    <col min="3073" max="3075" width="0" style="65" hidden="1" customWidth="1"/>
    <col min="3076" max="3076" width="6.42578125" style="65" customWidth="1"/>
    <col min="3077" max="3077" width="2" style="65" customWidth="1"/>
    <col min="3078" max="3078" width="1.5703125" style="65" customWidth="1"/>
    <col min="3079" max="3079" width="51.85546875" style="65" customWidth="1"/>
    <col min="3080" max="3081" width="11.140625" style="65" customWidth="1"/>
    <col min="3082" max="3082" width="9.85546875" style="65" customWidth="1"/>
    <col min="3083" max="3083" width="11.28515625" style="65" bestFit="1" customWidth="1"/>
    <col min="3084" max="3085" width="11.42578125" style="65"/>
    <col min="3086" max="3086" width="4.7109375" style="65" customWidth="1"/>
    <col min="3087" max="3087" width="5" style="65" customWidth="1"/>
    <col min="3088" max="3088" width="2.28515625" style="65" customWidth="1"/>
    <col min="3089" max="3089" width="26" style="65" customWidth="1"/>
    <col min="3090" max="3090" width="8" style="65" customWidth="1"/>
    <col min="3091" max="3091" width="1" style="65" customWidth="1"/>
    <col min="3092" max="3092" width="6.7109375" style="65" customWidth="1"/>
    <col min="3093" max="3093" width="1" style="65" customWidth="1"/>
    <col min="3094" max="3094" width="6.7109375" style="65" customWidth="1"/>
    <col min="3095" max="3095" width="1" style="65" customWidth="1"/>
    <col min="3096" max="3096" width="6.7109375" style="65" customWidth="1"/>
    <col min="3097" max="3097" width="1" style="65" customWidth="1"/>
    <col min="3098" max="3098" width="6.7109375" style="65" customWidth="1"/>
    <col min="3099" max="3099" width="1" style="65" customWidth="1"/>
    <col min="3100" max="3100" width="6.7109375" style="65" customWidth="1"/>
    <col min="3101" max="3101" width="1" style="65" customWidth="1"/>
    <col min="3102" max="3103" width="6.7109375" style="65" customWidth="1"/>
    <col min="3104" max="3328" width="11.42578125" style="65"/>
    <col min="3329" max="3331" width="0" style="65" hidden="1" customWidth="1"/>
    <col min="3332" max="3332" width="6.42578125" style="65" customWidth="1"/>
    <col min="3333" max="3333" width="2" style="65" customWidth="1"/>
    <col min="3334" max="3334" width="1.5703125" style="65" customWidth="1"/>
    <col min="3335" max="3335" width="51.85546875" style="65" customWidth="1"/>
    <col min="3336" max="3337" width="11.140625" style="65" customWidth="1"/>
    <col min="3338" max="3338" width="9.85546875" style="65" customWidth="1"/>
    <col min="3339" max="3339" width="11.28515625" style="65" bestFit="1" customWidth="1"/>
    <col min="3340" max="3341" width="11.42578125" style="65"/>
    <col min="3342" max="3342" width="4.7109375" style="65" customWidth="1"/>
    <col min="3343" max="3343" width="5" style="65" customWidth="1"/>
    <col min="3344" max="3344" width="2.28515625" style="65" customWidth="1"/>
    <col min="3345" max="3345" width="26" style="65" customWidth="1"/>
    <col min="3346" max="3346" width="8" style="65" customWidth="1"/>
    <col min="3347" max="3347" width="1" style="65" customWidth="1"/>
    <col min="3348" max="3348" width="6.7109375" style="65" customWidth="1"/>
    <col min="3349" max="3349" width="1" style="65" customWidth="1"/>
    <col min="3350" max="3350" width="6.7109375" style="65" customWidth="1"/>
    <col min="3351" max="3351" width="1" style="65" customWidth="1"/>
    <col min="3352" max="3352" width="6.7109375" style="65" customWidth="1"/>
    <col min="3353" max="3353" width="1" style="65" customWidth="1"/>
    <col min="3354" max="3354" width="6.7109375" style="65" customWidth="1"/>
    <col min="3355" max="3355" width="1" style="65" customWidth="1"/>
    <col min="3356" max="3356" width="6.7109375" style="65" customWidth="1"/>
    <col min="3357" max="3357" width="1" style="65" customWidth="1"/>
    <col min="3358" max="3359" width="6.7109375" style="65" customWidth="1"/>
    <col min="3360" max="3584" width="11.42578125" style="65"/>
    <col min="3585" max="3587" width="0" style="65" hidden="1" customWidth="1"/>
    <col min="3588" max="3588" width="6.42578125" style="65" customWidth="1"/>
    <col min="3589" max="3589" width="2" style="65" customWidth="1"/>
    <col min="3590" max="3590" width="1.5703125" style="65" customWidth="1"/>
    <col min="3591" max="3591" width="51.85546875" style="65" customWidth="1"/>
    <col min="3592" max="3593" width="11.140625" style="65" customWidth="1"/>
    <col min="3594" max="3594" width="9.85546875" style="65" customWidth="1"/>
    <col min="3595" max="3595" width="11.28515625" style="65" bestFit="1" customWidth="1"/>
    <col min="3596" max="3597" width="11.42578125" style="65"/>
    <col min="3598" max="3598" width="4.7109375" style="65" customWidth="1"/>
    <col min="3599" max="3599" width="5" style="65" customWidth="1"/>
    <col min="3600" max="3600" width="2.28515625" style="65" customWidth="1"/>
    <col min="3601" max="3601" width="26" style="65" customWidth="1"/>
    <col min="3602" max="3602" width="8" style="65" customWidth="1"/>
    <col min="3603" max="3603" width="1" style="65" customWidth="1"/>
    <col min="3604" max="3604" width="6.7109375" style="65" customWidth="1"/>
    <col min="3605" max="3605" width="1" style="65" customWidth="1"/>
    <col min="3606" max="3606" width="6.7109375" style="65" customWidth="1"/>
    <col min="3607" max="3607" width="1" style="65" customWidth="1"/>
    <col min="3608" max="3608" width="6.7109375" style="65" customWidth="1"/>
    <col min="3609" max="3609" width="1" style="65" customWidth="1"/>
    <col min="3610" max="3610" width="6.7109375" style="65" customWidth="1"/>
    <col min="3611" max="3611" width="1" style="65" customWidth="1"/>
    <col min="3612" max="3612" width="6.7109375" style="65" customWidth="1"/>
    <col min="3613" max="3613" width="1" style="65" customWidth="1"/>
    <col min="3614" max="3615" width="6.7109375" style="65" customWidth="1"/>
    <col min="3616" max="3840" width="11.42578125" style="65"/>
    <col min="3841" max="3843" width="0" style="65" hidden="1" customWidth="1"/>
    <col min="3844" max="3844" width="6.42578125" style="65" customWidth="1"/>
    <col min="3845" max="3845" width="2" style="65" customWidth="1"/>
    <col min="3846" max="3846" width="1.5703125" style="65" customWidth="1"/>
    <col min="3847" max="3847" width="51.85546875" style="65" customWidth="1"/>
    <col min="3848" max="3849" width="11.140625" style="65" customWidth="1"/>
    <col min="3850" max="3850" width="9.85546875" style="65" customWidth="1"/>
    <col min="3851" max="3851" width="11.28515625" style="65" bestFit="1" customWidth="1"/>
    <col min="3852" max="3853" width="11.42578125" style="65"/>
    <col min="3854" max="3854" width="4.7109375" style="65" customWidth="1"/>
    <col min="3855" max="3855" width="5" style="65" customWidth="1"/>
    <col min="3856" max="3856" width="2.28515625" style="65" customWidth="1"/>
    <col min="3857" max="3857" width="26" style="65" customWidth="1"/>
    <col min="3858" max="3858" width="8" style="65" customWidth="1"/>
    <col min="3859" max="3859" width="1" style="65" customWidth="1"/>
    <col min="3860" max="3860" width="6.7109375" style="65" customWidth="1"/>
    <col min="3861" max="3861" width="1" style="65" customWidth="1"/>
    <col min="3862" max="3862" width="6.7109375" style="65" customWidth="1"/>
    <col min="3863" max="3863" width="1" style="65" customWidth="1"/>
    <col min="3864" max="3864" width="6.7109375" style="65" customWidth="1"/>
    <col min="3865" max="3865" width="1" style="65" customWidth="1"/>
    <col min="3866" max="3866" width="6.7109375" style="65" customWidth="1"/>
    <col min="3867" max="3867" width="1" style="65" customWidth="1"/>
    <col min="3868" max="3868" width="6.7109375" style="65" customWidth="1"/>
    <col min="3869" max="3869" width="1" style="65" customWidth="1"/>
    <col min="3870" max="3871" width="6.7109375" style="65" customWidth="1"/>
    <col min="3872" max="4096" width="11.42578125" style="65"/>
    <col min="4097" max="4099" width="0" style="65" hidden="1" customWidth="1"/>
    <col min="4100" max="4100" width="6.42578125" style="65" customWidth="1"/>
    <col min="4101" max="4101" width="2" style="65" customWidth="1"/>
    <col min="4102" max="4102" width="1.5703125" style="65" customWidth="1"/>
    <col min="4103" max="4103" width="51.85546875" style="65" customWidth="1"/>
    <col min="4104" max="4105" width="11.140625" style="65" customWidth="1"/>
    <col min="4106" max="4106" width="9.85546875" style="65" customWidth="1"/>
    <col min="4107" max="4107" width="11.28515625" style="65" bestFit="1" customWidth="1"/>
    <col min="4108" max="4109" width="11.42578125" style="65"/>
    <col min="4110" max="4110" width="4.7109375" style="65" customWidth="1"/>
    <col min="4111" max="4111" width="5" style="65" customWidth="1"/>
    <col min="4112" max="4112" width="2.28515625" style="65" customWidth="1"/>
    <col min="4113" max="4113" width="26" style="65" customWidth="1"/>
    <col min="4114" max="4114" width="8" style="65" customWidth="1"/>
    <col min="4115" max="4115" width="1" style="65" customWidth="1"/>
    <col min="4116" max="4116" width="6.7109375" style="65" customWidth="1"/>
    <col min="4117" max="4117" width="1" style="65" customWidth="1"/>
    <col min="4118" max="4118" width="6.7109375" style="65" customWidth="1"/>
    <col min="4119" max="4119" width="1" style="65" customWidth="1"/>
    <col min="4120" max="4120" width="6.7109375" style="65" customWidth="1"/>
    <col min="4121" max="4121" width="1" style="65" customWidth="1"/>
    <col min="4122" max="4122" width="6.7109375" style="65" customWidth="1"/>
    <col min="4123" max="4123" width="1" style="65" customWidth="1"/>
    <col min="4124" max="4124" width="6.7109375" style="65" customWidth="1"/>
    <col min="4125" max="4125" width="1" style="65" customWidth="1"/>
    <col min="4126" max="4127" width="6.7109375" style="65" customWidth="1"/>
    <col min="4128" max="4352" width="11.42578125" style="65"/>
    <col min="4353" max="4355" width="0" style="65" hidden="1" customWidth="1"/>
    <col min="4356" max="4356" width="6.42578125" style="65" customWidth="1"/>
    <col min="4357" max="4357" width="2" style="65" customWidth="1"/>
    <col min="4358" max="4358" width="1.5703125" style="65" customWidth="1"/>
    <col min="4359" max="4359" width="51.85546875" style="65" customWidth="1"/>
    <col min="4360" max="4361" width="11.140625" style="65" customWidth="1"/>
    <col min="4362" max="4362" width="9.85546875" style="65" customWidth="1"/>
    <col min="4363" max="4363" width="11.28515625" style="65" bestFit="1" customWidth="1"/>
    <col min="4364" max="4365" width="11.42578125" style="65"/>
    <col min="4366" max="4366" width="4.7109375" style="65" customWidth="1"/>
    <col min="4367" max="4367" width="5" style="65" customWidth="1"/>
    <col min="4368" max="4368" width="2.28515625" style="65" customWidth="1"/>
    <col min="4369" max="4369" width="26" style="65" customWidth="1"/>
    <col min="4370" max="4370" width="8" style="65" customWidth="1"/>
    <col min="4371" max="4371" width="1" style="65" customWidth="1"/>
    <col min="4372" max="4372" width="6.7109375" style="65" customWidth="1"/>
    <col min="4373" max="4373" width="1" style="65" customWidth="1"/>
    <col min="4374" max="4374" width="6.7109375" style="65" customWidth="1"/>
    <col min="4375" max="4375" width="1" style="65" customWidth="1"/>
    <col min="4376" max="4376" width="6.7109375" style="65" customWidth="1"/>
    <col min="4377" max="4377" width="1" style="65" customWidth="1"/>
    <col min="4378" max="4378" width="6.7109375" style="65" customWidth="1"/>
    <col min="4379" max="4379" width="1" style="65" customWidth="1"/>
    <col min="4380" max="4380" width="6.7109375" style="65" customWidth="1"/>
    <col min="4381" max="4381" width="1" style="65" customWidth="1"/>
    <col min="4382" max="4383" width="6.7109375" style="65" customWidth="1"/>
    <col min="4384" max="4608" width="11.42578125" style="65"/>
    <col min="4609" max="4611" width="0" style="65" hidden="1" customWidth="1"/>
    <col min="4612" max="4612" width="6.42578125" style="65" customWidth="1"/>
    <col min="4613" max="4613" width="2" style="65" customWidth="1"/>
    <col min="4614" max="4614" width="1.5703125" style="65" customWidth="1"/>
    <col min="4615" max="4615" width="51.85546875" style="65" customWidth="1"/>
    <col min="4616" max="4617" width="11.140625" style="65" customWidth="1"/>
    <col min="4618" max="4618" width="9.85546875" style="65" customWidth="1"/>
    <col min="4619" max="4619" width="11.28515625" style="65" bestFit="1" customWidth="1"/>
    <col min="4620" max="4621" width="11.42578125" style="65"/>
    <col min="4622" max="4622" width="4.7109375" style="65" customWidth="1"/>
    <col min="4623" max="4623" width="5" style="65" customWidth="1"/>
    <col min="4624" max="4624" width="2.28515625" style="65" customWidth="1"/>
    <col min="4625" max="4625" width="26" style="65" customWidth="1"/>
    <col min="4626" max="4626" width="8" style="65" customWidth="1"/>
    <col min="4627" max="4627" width="1" style="65" customWidth="1"/>
    <col min="4628" max="4628" width="6.7109375" style="65" customWidth="1"/>
    <col min="4629" max="4629" width="1" style="65" customWidth="1"/>
    <col min="4630" max="4630" width="6.7109375" style="65" customWidth="1"/>
    <col min="4631" max="4631" width="1" style="65" customWidth="1"/>
    <col min="4632" max="4632" width="6.7109375" style="65" customWidth="1"/>
    <col min="4633" max="4633" width="1" style="65" customWidth="1"/>
    <col min="4634" max="4634" width="6.7109375" style="65" customWidth="1"/>
    <col min="4635" max="4635" width="1" style="65" customWidth="1"/>
    <col min="4636" max="4636" width="6.7109375" style="65" customWidth="1"/>
    <col min="4637" max="4637" width="1" style="65" customWidth="1"/>
    <col min="4638" max="4639" width="6.7109375" style="65" customWidth="1"/>
    <col min="4640" max="4864" width="11.42578125" style="65"/>
    <col min="4865" max="4867" width="0" style="65" hidden="1" customWidth="1"/>
    <col min="4868" max="4868" width="6.42578125" style="65" customWidth="1"/>
    <col min="4869" max="4869" width="2" style="65" customWidth="1"/>
    <col min="4870" max="4870" width="1.5703125" style="65" customWidth="1"/>
    <col min="4871" max="4871" width="51.85546875" style="65" customWidth="1"/>
    <col min="4872" max="4873" width="11.140625" style="65" customWidth="1"/>
    <col min="4874" max="4874" width="9.85546875" style="65" customWidth="1"/>
    <col min="4875" max="4875" width="11.28515625" style="65" bestFit="1" customWidth="1"/>
    <col min="4876" max="4877" width="11.42578125" style="65"/>
    <col min="4878" max="4878" width="4.7109375" style="65" customWidth="1"/>
    <col min="4879" max="4879" width="5" style="65" customWidth="1"/>
    <col min="4880" max="4880" width="2.28515625" style="65" customWidth="1"/>
    <col min="4881" max="4881" width="26" style="65" customWidth="1"/>
    <col min="4882" max="4882" width="8" style="65" customWidth="1"/>
    <col min="4883" max="4883" width="1" style="65" customWidth="1"/>
    <col min="4884" max="4884" width="6.7109375" style="65" customWidth="1"/>
    <col min="4885" max="4885" width="1" style="65" customWidth="1"/>
    <col min="4886" max="4886" width="6.7109375" style="65" customWidth="1"/>
    <col min="4887" max="4887" width="1" style="65" customWidth="1"/>
    <col min="4888" max="4888" width="6.7109375" style="65" customWidth="1"/>
    <col min="4889" max="4889" width="1" style="65" customWidth="1"/>
    <col min="4890" max="4890" width="6.7109375" style="65" customWidth="1"/>
    <col min="4891" max="4891" width="1" style="65" customWidth="1"/>
    <col min="4892" max="4892" width="6.7109375" style="65" customWidth="1"/>
    <col min="4893" max="4893" width="1" style="65" customWidth="1"/>
    <col min="4894" max="4895" width="6.7109375" style="65" customWidth="1"/>
    <col min="4896" max="5120" width="11.42578125" style="65"/>
    <col min="5121" max="5123" width="0" style="65" hidden="1" customWidth="1"/>
    <col min="5124" max="5124" width="6.42578125" style="65" customWidth="1"/>
    <col min="5125" max="5125" width="2" style="65" customWidth="1"/>
    <col min="5126" max="5126" width="1.5703125" style="65" customWidth="1"/>
    <col min="5127" max="5127" width="51.85546875" style="65" customWidth="1"/>
    <col min="5128" max="5129" width="11.140625" style="65" customWidth="1"/>
    <col min="5130" max="5130" width="9.85546875" style="65" customWidth="1"/>
    <col min="5131" max="5131" width="11.28515625" style="65" bestFit="1" customWidth="1"/>
    <col min="5132" max="5133" width="11.42578125" style="65"/>
    <col min="5134" max="5134" width="4.7109375" style="65" customWidth="1"/>
    <col min="5135" max="5135" width="5" style="65" customWidth="1"/>
    <col min="5136" max="5136" width="2.28515625" style="65" customWidth="1"/>
    <col min="5137" max="5137" width="26" style="65" customWidth="1"/>
    <col min="5138" max="5138" width="8" style="65" customWidth="1"/>
    <col min="5139" max="5139" width="1" style="65" customWidth="1"/>
    <col min="5140" max="5140" width="6.7109375" style="65" customWidth="1"/>
    <col min="5141" max="5141" width="1" style="65" customWidth="1"/>
    <col min="5142" max="5142" width="6.7109375" style="65" customWidth="1"/>
    <col min="5143" max="5143" width="1" style="65" customWidth="1"/>
    <col min="5144" max="5144" width="6.7109375" style="65" customWidth="1"/>
    <col min="5145" max="5145" width="1" style="65" customWidth="1"/>
    <col min="5146" max="5146" width="6.7109375" style="65" customWidth="1"/>
    <col min="5147" max="5147" width="1" style="65" customWidth="1"/>
    <col min="5148" max="5148" width="6.7109375" style="65" customWidth="1"/>
    <col min="5149" max="5149" width="1" style="65" customWidth="1"/>
    <col min="5150" max="5151" width="6.7109375" style="65" customWidth="1"/>
    <col min="5152" max="5376" width="11.42578125" style="65"/>
    <col min="5377" max="5379" width="0" style="65" hidden="1" customWidth="1"/>
    <col min="5380" max="5380" width="6.42578125" style="65" customWidth="1"/>
    <col min="5381" max="5381" width="2" style="65" customWidth="1"/>
    <col min="5382" max="5382" width="1.5703125" style="65" customWidth="1"/>
    <col min="5383" max="5383" width="51.85546875" style="65" customWidth="1"/>
    <col min="5384" max="5385" width="11.140625" style="65" customWidth="1"/>
    <col min="5386" max="5386" width="9.85546875" style="65" customWidth="1"/>
    <col min="5387" max="5387" width="11.28515625" style="65" bestFit="1" customWidth="1"/>
    <col min="5388" max="5389" width="11.42578125" style="65"/>
    <col min="5390" max="5390" width="4.7109375" style="65" customWidth="1"/>
    <col min="5391" max="5391" width="5" style="65" customWidth="1"/>
    <col min="5392" max="5392" width="2.28515625" style="65" customWidth="1"/>
    <col min="5393" max="5393" width="26" style="65" customWidth="1"/>
    <col min="5394" max="5394" width="8" style="65" customWidth="1"/>
    <col min="5395" max="5395" width="1" style="65" customWidth="1"/>
    <col min="5396" max="5396" width="6.7109375" style="65" customWidth="1"/>
    <col min="5397" max="5397" width="1" style="65" customWidth="1"/>
    <col min="5398" max="5398" width="6.7109375" style="65" customWidth="1"/>
    <col min="5399" max="5399" width="1" style="65" customWidth="1"/>
    <col min="5400" max="5400" width="6.7109375" style="65" customWidth="1"/>
    <col min="5401" max="5401" width="1" style="65" customWidth="1"/>
    <col min="5402" max="5402" width="6.7109375" style="65" customWidth="1"/>
    <col min="5403" max="5403" width="1" style="65" customWidth="1"/>
    <col min="5404" max="5404" width="6.7109375" style="65" customWidth="1"/>
    <col min="5405" max="5405" width="1" style="65" customWidth="1"/>
    <col min="5406" max="5407" width="6.7109375" style="65" customWidth="1"/>
    <col min="5408" max="5632" width="11.42578125" style="65"/>
    <col min="5633" max="5635" width="0" style="65" hidden="1" customWidth="1"/>
    <col min="5636" max="5636" width="6.42578125" style="65" customWidth="1"/>
    <col min="5637" max="5637" width="2" style="65" customWidth="1"/>
    <col min="5638" max="5638" width="1.5703125" style="65" customWidth="1"/>
    <col min="5639" max="5639" width="51.85546875" style="65" customWidth="1"/>
    <col min="5640" max="5641" width="11.140625" style="65" customWidth="1"/>
    <col min="5642" max="5642" width="9.85546875" style="65" customWidth="1"/>
    <col min="5643" max="5643" width="11.28515625" style="65" bestFit="1" customWidth="1"/>
    <col min="5644" max="5645" width="11.42578125" style="65"/>
    <col min="5646" max="5646" width="4.7109375" style="65" customWidth="1"/>
    <col min="5647" max="5647" width="5" style="65" customWidth="1"/>
    <col min="5648" max="5648" width="2.28515625" style="65" customWidth="1"/>
    <col min="5649" max="5649" width="26" style="65" customWidth="1"/>
    <col min="5650" max="5650" width="8" style="65" customWidth="1"/>
    <col min="5651" max="5651" width="1" style="65" customWidth="1"/>
    <col min="5652" max="5652" width="6.7109375" style="65" customWidth="1"/>
    <col min="5653" max="5653" width="1" style="65" customWidth="1"/>
    <col min="5654" max="5654" width="6.7109375" style="65" customWidth="1"/>
    <col min="5655" max="5655" width="1" style="65" customWidth="1"/>
    <col min="5656" max="5656" width="6.7109375" style="65" customWidth="1"/>
    <col min="5657" max="5657" width="1" style="65" customWidth="1"/>
    <col min="5658" max="5658" width="6.7109375" style="65" customWidth="1"/>
    <col min="5659" max="5659" width="1" style="65" customWidth="1"/>
    <col min="5660" max="5660" width="6.7109375" style="65" customWidth="1"/>
    <col min="5661" max="5661" width="1" style="65" customWidth="1"/>
    <col min="5662" max="5663" width="6.7109375" style="65" customWidth="1"/>
    <col min="5664" max="5888" width="11.42578125" style="65"/>
    <col min="5889" max="5891" width="0" style="65" hidden="1" customWidth="1"/>
    <col min="5892" max="5892" width="6.42578125" style="65" customWidth="1"/>
    <col min="5893" max="5893" width="2" style="65" customWidth="1"/>
    <col min="5894" max="5894" width="1.5703125" style="65" customWidth="1"/>
    <col min="5895" max="5895" width="51.85546875" style="65" customWidth="1"/>
    <col min="5896" max="5897" width="11.140625" style="65" customWidth="1"/>
    <col min="5898" max="5898" width="9.85546875" style="65" customWidth="1"/>
    <col min="5899" max="5899" width="11.28515625" style="65" bestFit="1" customWidth="1"/>
    <col min="5900" max="5901" width="11.42578125" style="65"/>
    <col min="5902" max="5902" width="4.7109375" style="65" customWidth="1"/>
    <col min="5903" max="5903" width="5" style="65" customWidth="1"/>
    <col min="5904" max="5904" width="2.28515625" style="65" customWidth="1"/>
    <col min="5905" max="5905" width="26" style="65" customWidth="1"/>
    <col min="5906" max="5906" width="8" style="65" customWidth="1"/>
    <col min="5907" max="5907" width="1" style="65" customWidth="1"/>
    <col min="5908" max="5908" width="6.7109375" style="65" customWidth="1"/>
    <col min="5909" max="5909" width="1" style="65" customWidth="1"/>
    <col min="5910" max="5910" width="6.7109375" style="65" customWidth="1"/>
    <col min="5911" max="5911" width="1" style="65" customWidth="1"/>
    <col min="5912" max="5912" width="6.7109375" style="65" customWidth="1"/>
    <col min="5913" max="5913" width="1" style="65" customWidth="1"/>
    <col min="5914" max="5914" width="6.7109375" style="65" customWidth="1"/>
    <col min="5915" max="5915" width="1" style="65" customWidth="1"/>
    <col min="5916" max="5916" width="6.7109375" style="65" customWidth="1"/>
    <col min="5917" max="5917" width="1" style="65" customWidth="1"/>
    <col min="5918" max="5919" width="6.7109375" style="65" customWidth="1"/>
    <col min="5920" max="6144" width="11.42578125" style="65"/>
    <col min="6145" max="6147" width="0" style="65" hidden="1" customWidth="1"/>
    <col min="6148" max="6148" width="6.42578125" style="65" customWidth="1"/>
    <col min="6149" max="6149" width="2" style="65" customWidth="1"/>
    <col min="6150" max="6150" width="1.5703125" style="65" customWidth="1"/>
    <col min="6151" max="6151" width="51.85546875" style="65" customWidth="1"/>
    <col min="6152" max="6153" width="11.140625" style="65" customWidth="1"/>
    <col min="6154" max="6154" width="9.85546875" style="65" customWidth="1"/>
    <col min="6155" max="6155" width="11.28515625" style="65" bestFit="1" customWidth="1"/>
    <col min="6156" max="6157" width="11.42578125" style="65"/>
    <col min="6158" max="6158" width="4.7109375" style="65" customWidth="1"/>
    <col min="6159" max="6159" width="5" style="65" customWidth="1"/>
    <col min="6160" max="6160" width="2.28515625" style="65" customWidth="1"/>
    <col min="6161" max="6161" width="26" style="65" customWidth="1"/>
    <col min="6162" max="6162" width="8" style="65" customWidth="1"/>
    <col min="6163" max="6163" width="1" style="65" customWidth="1"/>
    <col min="6164" max="6164" width="6.7109375" style="65" customWidth="1"/>
    <col min="6165" max="6165" width="1" style="65" customWidth="1"/>
    <col min="6166" max="6166" width="6.7109375" style="65" customWidth="1"/>
    <col min="6167" max="6167" width="1" style="65" customWidth="1"/>
    <col min="6168" max="6168" width="6.7109375" style="65" customWidth="1"/>
    <col min="6169" max="6169" width="1" style="65" customWidth="1"/>
    <col min="6170" max="6170" width="6.7109375" style="65" customWidth="1"/>
    <col min="6171" max="6171" width="1" style="65" customWidth="1"/>
    <col min="6172" max="6172" width="6.7109375" style="65" customWidth="1"/>
    <col min="6173" max="6173" width="1" style="65" customWidth="1"/>
    <col min="6174" max="6175" width="6.7109375" style="65" customWidth="1"/>
    <col min="6176" max="6400" width="11.42578125" style="65"/>
    <col min="6401" max="6403" width="0" style="65" hidden="1" customWidth="1"/>
    <col min="6404" max="6404" width="6.42578125" style="65" customWidth="1"/>
    <col min="6405" max="6405" width="2" style="65" customWidth="1"/>
    <col min="6406" max="6406" width="1.5703125" style="65" customWidth="1"/>
    <col min="6407" max="6407" width="51.85546875" style="65" customWidth="1"/>
    <col min="6408" max="6409" width="11.140625" style="65" customWidth="1"/>
    <col min="6410" max="6410" width="9.85546875" style="65" customWidth="1"/>
    <col min="6411" max="6411" width="11.28515625" style="65" bestFit="1" customWidth="1"/>
    <col min="6412" max="6413" width="11.42578125" style="65"/>
    <col min="6414" max="6414" width="4.7109375" style="65" customWidth="1"/>
    <col min="6415" max="6415" width="5" style="65" customWidth="1"/>
    <col min="6416" max="6416" width="2.28515625" style="65" customWidth="1"/>
    <col min="6417" max="6417" width="26" style="65" customWidth="1"/>
    <col min="6418" max="6418" width="8" style="65" customWidth="1"/>
    <col min="6419" max="6419" width="1" style="65" customWidth="1"/>
    <col min="6420" max="6420" width="6.7109375" style="65" customWidth="1"/>
    <col min="6421" max="6421" width="1" style="65" customWidth="1"/>
    <col min="6422" max="6422" width="6.7109375" style="65" customWidth="1"/>
    <col min="6423" max="6423" width="1" style="65" customWidth="1"/>
    <col min="6424" max="6424" width="6.7109375" style="65" customWidth="1"/>
    <col min="6425" max="6425" width="1" style="65" customWidth="1"/>
    <col min="6426" max="6426" width="6.7109375" style="65" customWidth="1"/>
    <col min="6427" max="6427" width="1" style="65" customWidth="1"/>
    <col min="6428" max="6428" width="6.7109375" style="65" customWidth="1"/>
    <col min="6429" max="6429" width="1" style="65" customWidth="1"/>
    <col min="6430" max="6431" width="6.7109375" style="65" customWidth="1"/>
    <col min="6432" max="6656" width="11.42578125" style="65"/>
    <col min="6657" max="6659" width="0" style="65" hidden="1" customWidth="1"/>
    <col min="6660" max="6660" width="6.42578125" style="65" customWidth="1"/>
    <col min="6661" max="6661" width="2" style="65" customWidth="1"/>
    <col min="6662" max="6662" width="1.5703125" style="65" customWidth="1"/>
    <col min="6663" max="6663" width="51.85546875" style="65" customWidth="1"/>
    <col min="6664" max="6665" width="11.140625" style="65" customWidth="1"/>
    <col min="6666" max="6666" width="9.85546875" style="65" customWidth="1"/>
    <col min="6667" max="6667" width="11.28515625" style="65" bestFit="1" customWidth="1"/>
    <col min="6668" max="6669" width="11.42578125" style="65"/>
    <col min="6670" max="6670" width="4.7109375" style="65" customWidth="1"/>
    <col min="6671" max="6671" width="5" style="65" customWidth="1"/>
    <col min="6672" max="6672" width="2.28515625" style="65" customWidth="1"/>
    <col min="6673" max="6673" width="26" style="65" customWidth="1"/>
    <col min="6674" max="6674" width="8" style="65" customWidth="1"/>
    <col min="6675" max="6675" width="1" style="65" customWidth="1"/>
    <col min="6676" max="6676" width="6.7109375" style="65" customWidth="1"/>
    <col min="6677" max="6677" width="1" style="65" customWidth="1"/>
    <col min="6678" max="6678" width="6.7109375" style="65" customWidth="1"/>
    <col min="6679" max="6679" width="1" style="65" customWidth="1"/>
    <col min="6680" max="6680" width="6.7109375" style="65" customWidth="1"/>
    <col min="6681" max="6681" width="1" style="65" customWidth="1"/>
    <col min="6682" max="6682" width="6.7109375" style="65" customWidth="1"/>
    <col min="6683" max="6683" width="1" style="65" customWidth="1"/>
    <col min="6684" max="6684" width="6.7109375" style="65" customWidth="1"/>
    <col min="6685" max="6685" width="1" style="65" customWidth="1"/>
    <col min="6686" max="6687" width="6.7109375" style="65" customWidth="1"/>
    <col min="6688" max="6912" width="11.42578125" style="65"/>
    <col min="6913" max="6915" width="0" style="65" hidden="1" customWidth="1"/>
    <col min="6916" max="6916" width="6.42578125" style="65" customWidth="1"/>
    <col min="6917" max="6917" width="2" style="65" customWidth="1"/>
    <col min="6918" max="6918" width="1.5703125" style="65" customWidth="1"/>
    <col min="6919" max="6919" width="51.85546875" style="65" customWidth="1"/>
    <col min="6920" max="6921" width="11.140625" style="65" customWidth="1"/>
    <col min="6922" max="6922" width="9.85546875" style="65" customWidth="1"/>
    <col min="6923" max="6923" width="11.28515625" style="65" bestFit="1" customWidth="1"/>
    <col min="6924" max="6925" width="11.42578125" style="65"/>
    <col min="6926" max="6926" width="4.7109375" style="65" customWidth="1"/>
    <col min="6927" max="6927" width="5" style="65" customWidth="1"/>
    <col min="6928" max="6928" width="2.28515625" style="65" customWidth="1"/>
    <col min="6929" max="6929" width="26" style="65" customWidth="1"/>
    <col min="6930" max="6930" width="8" style="65" customWidth="1"/>
    <col min="6931" max="6931" width="1" style="65" customWidth="1"/>
    <col min="6932" max="6932" width="6.7109375" style="65" customWidth="1"/>
    <col min="6933" max="6933" width="1" style="65" customWidth="1"/>
    <col min="6934" max="6934" width="6.7109375" style="65" customWidth="1"/>
    <col min="6935" max="6935" width="1" style="65" customWidth="1"/>
    <col min="6936" max="6936" width="6.7109375" style="65" customWidth="1"/>
    <col min="6937" max="6937" width="1" style="65" customWidth="1"/>
    <col min="6938" max="6938" width="6.7109375" style="65" customWidth="1"/>
    <col min="6939" max="6939" width="1" style="65" customWidth="1"/>
    <col min="6940" max="6940" width="6.7109375" style="65" customWidth="1"/>
    <col min="6941" max="6941" width="1" style="65" customWidth="1"/>
    <col min="6942" max="6943" width="6.7109375" style="65" customWidth="1"/>
    <col min="6944" max="7168" width="11.42578125" style="65"/>
    <col min="7169" max="7171" width="0" style="65" hidden="1" customWidth="1"/>
    <col min="7172" max="7172" width="6.42578125" style="65" customWidth="1"/>
    <col min="7173" max="7173" width="2" style="65" customWidth="1"/>
    <col min="7174" max="7174" width="1.5703125" style="65" customWidth="1"/>
    <col min="7175" max="7175" width="51.85546875" style="65" customWidth="1"/>
    <col min="7176" max="7177" width="11.140625" style="65" customWidth="1"/>
    <col min="7178" max="7178" width="9.85546875" style="65" customWidth="1"/>
    <col min="7179" max="7179" width="11.28515625" style="65" bestFit="1" customWidth="1"/>
    <col min="7180" max="7181" width="11.42578125" style="65"/>
    <col min="7182" max="7182" width="4.7109375" style="65" customWidth="1"/>
    <col min="7183" max="7183" width="5" style="65" customWidth="1"/>
    <col min="7184" max="7184" width="2.28515625" style="65" customWidth="1"/>
    <col min="7185" max="7185" width="26" style="65" customWidth="1"/>
    <col min="7186" max="7186" width="8" style="65" customWidth="1"/>
    <col min="7187" max="7187" width="1" style="65" customWidth="1"/>
    <col min="7188" max="7188" width="6.7109375" style="65" customWidth="1"/>
    <col min="7189" max="7189" width="1" style="65" customWidth="1"/>
    <col min="7190" max="7190" width="6.7109375" style="65" customWidth="1"/>
    <col min="7191" max="7191" width="1" style="65" customWidth="1"/>
    <col min="7192" max="7192" width="6.7109375" style="65" customWidth="1"/>
    <col min="7193" max="7193" width="1" style="65" customWidth="1"/>
    <col min="7194" max="7194" width="6.7109375" style="65" customWidth="1"/>
    <col min="7195" max="7195" width="1" style="65" customWidth="1"/>
    <col min="7196" max="7196" width="6.7109375" style="65" customWidth="1"/>
    <col min="7197" max="7197" width="1" style="65" customWidth="1"/>
    <col min="7198" max="7199" width="6.7109375" style="65" customWidth="1"/>
    <col min="7200" max="7424" width="11.42578125" style="65"/>
    <col min="7425" max="7427" width="0" style="65" hidden="1" customWidth="1"/>
    <col min="7428" max="7428" width="6.42578125" style="65" customWidth="1"/>
    <col min="7429" max="7429" width="2" style="65" customWidth="1"/>
    <col min="7430" max="7430" width="1.5703125" style="65" customWidth="1"/>
    <col min="7431" max="7431" width="51.85546875" style="65" customWidth="1"/>
    <col min="7432" max="7433" width="11.140625" style="65" customWidth="1"/>
    <col min="7434" max="7434" width="9.85546875" style="65" customWidth="1"/>
    <col min="7435" max="7435" width="11.28515625" style="65" bestFit="1" customWidth="1"/>
    <col min="7436" max="7437" width="11.42578125" style="65"/>
    <col min="7438" max="7438" width="4.7109375" style="65" customWidth="1"/>
    <col min="7439" max="7439" width="5" style="65" customWidth="1"/>
    <col min="7440" max="7440" width="2.28515625" style="65" customWidth="1"/>
    <col min="7441" max="7441" width="26" style="65" customWidth="1"/>
    <col min="7442" max="7442" width="8" style="65" customWidth="1"/>
    <col min="7443" max="7443" width="1" style="65" customWidth="1"/>
    <col min="7444" max="7444" width="6.7109375" style="65" customWidth="1"/>
    <col min="7445" max="7445" width="1" style="65" customWidth="1"/>
    <col min="7446" max="7446" width="6.7109375" style="65" customWidth="1"/>
    <col min="7447" max="7447" width="1" style="65" customWidth="1"/>
    <col min="7448" max="7448" width="6.7109375" style="65" customWidth="1"/>
    <col min="7449" max="7449" width="1" style="65" customWidth="1"/>
    <col min="7450" max="7450" width="6.7109375" style="65" customWidth="1"/>
    <col min="7451" max="7451" width="1" style="65" customWidth="1"/>
    <col min="7452" max="7452" width="6.7109375" style="65" customWidth="1"/>
    <col min="7453" max="7453" width="1" style="65" customWidth="1"/>
    <col min="7454" max="7455" width="6.7109375" style="65" customWidth="1"/>
    <col min="7456" max="7680" width="11.42578125" style="65"/>
    <col min="7681" max="7683" width="0" style="65" hidden="1" customWidth="1"/>
    <col min="7684" max="7684" width="6.42578125" style="65" customWidth="1"/>
    <col min="7685" max="7685" width="2" style="65" customWidth="1"/>
    <col min="7686" max="7686" width="1.5703125" style="65" customWidth="1"/>
    <col min="7687" max="7687" width="51.85546875" style="65" customWidth="1"/>
    <col min="7688" max="7689" width="11.140625" style="65" customWidth="1"/>
    <col min="7690" max="7690" width="9.85546875" style="65" customWidth="1"/>
    <col min="7691" max="7691" width="11.28515625" style="65" bestFit="1" customWidth="1"/>
    <col min="7692" max="7693" width="11.42578125" style="65"/>
    <col min="7694" max="7694" width="4.7109375" style="65" customWidth="1"/>
    <col min="7695" max="7695" width="5" style="65" customWidth="1"/>
    <col min="7696" max="7696" width="2.28515625" style="65" customWidth="1"/>
    <col min="7697" max="7697" width="26" style="65" customWidth="1"/>
    <col min="7698" max="7698" width="8" style="65" customWidth="1"/>
    <col min="7699" max="7699" width="1" style="65" customWidth="1"/>
    <col min="7700" max="7700" width="6.7109375" style="65" customWidth="1"/>
    <col min="7701" max="7701" width="1" style="65" customWidth="1"/>
    <col min="7702" max="7702" width="6.7109375" style="65" customWidth="1"/>
    <col min="7703" max="7703" width="1" style="65" customWidth="1"/>
    <col min="7704" max="7704" width="6.7109375" style="65" customWidth="1"/>
    <col min="7705" max="7705" width="1" style="65" customWidth="1"/>
    <col min="7706" max="7706" width="6.7109375" style="65" customWidth="1"/>
    <col min="7707" max="7707" width="1" style="65" customWidth="1"/>
    <col min="7708" max="7708" width="6.7109375" style="65" customWidth="1"/>
    <col min="7709" max="7709" width="1" style="65" customWidth="1"/>
    <col min="7710" max="7711" width="6.7109375" style="65" customWidth="1"/>
    <col min="7712" max="7936" width="11.42578125" style="65"/>
    <col min="7937" max="7939" width="0" style="65" hidden="1" customWidth="1"/>
    <col min="7940" max="7940" width="6.42578125" style="65" customWidth="1"/>
    <col min="7941" max="7941" width="2" style="65" customWidth="1"/>
    <col min="7942" max="7942" width="1.5703125" style="65" customWidth="1"/>
    <col min="7943" max="7943" width="51.85546875" style="65" customWidth="1"/>
    <col min="7944" max="7945" width="11.140625" style="65" customWidth="1"/>
    <col min="7946" max="7946" width="9.85546875" style="65" customWidth="1"/>
    <col min="7947" max="7947" width="11.28515625" style="65" bestFit="1" customWidth="1"/>
    <col min="7948" max="7949" width="11.42578125" style="65"/>
    <col min="7950" max="7950" width="4.7109375" style="65" customWidth="1"/>
    <col min="7951" max="7951" width="5" style="65" customWidth="1"/>
    <col min="7952" max="7952" width="2.28515625" style="65" customWidth="1"/>
    <col min="7953" max="7953" width="26" style="65" customWidth="1"/>
    <col min="7954" max="7954" width="8" style="65" customWidth="1"/>
    <col min="7955" max="7955" width="1" style="65" customWidth="1"/>
    <col min="7956" max="7956" width="6.7109375" style="65" customWidth="1"/>
    <col min="7957" max="7957" width="1" style="65" customWidth="1"/>
    <col min="7958" max="7958" width="6.7109375" style="65" customWidth="1"/>
    <col min="7959" max="7959" width="1" style="65" customWidth="1"/>
    <col min="7960" max="7960" width="6.7109375" style="65" customWidth="1"/>
    <col min="7961" max="7961" width="1" style="65" customWidth="1"/>
    <col min="7962" max="7962" width="6.7109375" style="65" customWidth="1"/>
    <col min="7963" max="7963" width="1" style="65" customWidth="1"/>
    <col min="7964" max="7964" width="6.7109375" style="65" customWidth="1"/>
    <col min="7965" max="7965" width="1" style="65" customWidth="1"/>
    <col min="7966" max="7967" width="6.7109375" style="65" customWidth="1"/>
    <col min="7968" max="8192" width="11.42578125" style="65"/>
    <col min="8193" max="8195" width="0" style="65" hidden="1" customWidth="1"/>
    <col min="8196" max="8196" width="6.42578125" style="65" customWidth="1"/>
    <col min="8197" max="8197" width="2" style="65" customWidth="1"/>
    <col min="8198" max="8198" width="1.5703125" style="65" customWidth="1"/>
    <col min="8199" max="8199" width="51.85546875" style="65" customWidth="1"/>
    <col min="8200" max="8201" width="11.140625" style="65" customWidth="1"/>
    <col min="8202" max="8202" width="9.85546875" style="65" customWidth="1"/>
    <col min="8203" max="8203" width="11.28515625" style="65" bestFit="1" customWidth="1"/>
    <col min="8204" max="8205" width="11.42578125" style="65"/>
    <col min="8206" max="8206" width="4.7109375" style="65" customWidth="1"/>
    <col min="8207" max="8207" width="5" style="65" customWidth="1"/>
    <col min="8208" max="8208" width="2.28515625" style="65" customWidth="1"/>
    <col min="8209" max="8209" width="26" style="65" customWidth="1"/>
    <col min="8210" max="8210" width="8" style="65" customWidth="1"/>
    <col min="8211" max="8211" width="1" style="65" customWidth="1"/>
    <col min="8212" max="8212" width="6.7109375" style="65" customWidth="1"/>
    <col min="8213" max="8213" width="1" style="65" customWidth="1"/>
    <col min="8214" max="8214" width="6.7109375" style="65" customWidth="1"/>
    <col min="8215" max="8215" width="1" style="65" customWidth="1"/>
    <col min="8216" max="8216" width="6.7109375" style="65" customWidth="1"/>
    <col min="8217" max="8217" width="1" style="65" customWidth="1"/>
    <col min="8218" max="8218" width="6.7109375" style="65" customWidth="1"/>
    <col min="8219" max="8219" width="1" style="65" customWidth="1"/>
    <col min="8220" max="8220" width="6.7109375" style="65" customWidth="1"/>
    <col min="8221" max="8221" width="1" style="65" customWidth="1"/>
    <col min="8222" max="8223" width="6.7109375" style="65" customWidth="1"/>
    <col min="8224" max="8448" width="11.42578125" style="65"/>
    <col min="8449" max="8451" width="0" style="65" hidden="1" customWidth="1"/>
    <col min="8452" max="8452" width="6.42578125" style="65" customWidth="1"/>
    <col min="8453" max="8453" width="2" style="65" customWidth="1"/>
    <col min="8454" max="8454" width="1.5703125" style="65" customWidth="1"/>
    <col min="8455" max="8455" width="51.85546875" style="65" customWidth="1"/>
    <col min="8456" max="8457" width="11.140625" style="65" customWidth="1"/>
    <col min="8458" max="8458" width="9.85546875" style="65" customWidth="1"/>
    <col min="8459" max="8459" width="11.28515625" style="65" bestFit="1" customWidth="1"/>
    <col min="8460" max="8461" width="11.42578125" style="65"/>
    <col min="8462" max="8462" width="4.7109375" style="65" customWidth="1"/>
    <col min="8463" max="8463" width="5" style="65" customWidth="1"/>
    <col min="8464" max="8464" width="2.28515625" style="65" customWidth="1"/>
    <col min="8465" max="8465" width="26" style="65" customWidth="1"/>
    <col min="8466" max="8466" width="8" style="65" customWidth="1"/>
    <col min="8467" max="8467" width="1" style="65" customWidth="1"/>
    <col min="8468" max="8468" width="6.7109375" style="65" customWidth="1"/>
    <col min="8469" max="8469" width="1" style="65" customWidth="1"/>
    <col min="8470" max="8470" width="6.7109375" style="65" customWidth="1"/>
    <col min="8471" max="8471" width="1" style="65" customWidth="1"/>
    <col min="8472" max="8472" width="6.7109375" style="65" customWidth="1"/>
    <col min="8473" max="8473" width="1" style="65" customWidth="1"/>
    <col min="8474" max="8474" width="6.7109375" style="65" customWidth="1"/>
    <col min="8475" max="8475" width="1" style="65" customWidth="1"/>
    <col min="8476" max="8476" width="6.7109375" style="65" customWidth="1"/>
    <col min="8477" max="8477" width="1" style="65" customWidth="1"/>
    <col min="8478" max="8479" width="6.7109375" style="65" customWidth="1"/>
    <col min="8480" max="8704" width="11.42578125" style="65"/>
    <col min="8705" max="8707" width="0" style="65" hidden="1" customWidth="1"/>
    <col min="8708" max="8708" width="6.42578125" style="65" customWidth="1"/>
    <col min="8709" max="8709" width="2" style="65" customWidth="1"/>
    <col min="8710" max="8710" width="1.5703125" style="65" customWidth="1"/>
    <col min="8711" max="8711" width="51.85546875" style="65" customWidth="1"/>
    <col min="8712" max="8713" width="11.140625" style="65" customWidth="1"/>
    <col min="8714" max="8714" width="9.85546875" style="65" customWidth="1"/>
    <col min="8715" max="8715" width="11.28515625" style="65" bestFit="1" customWidth="1"/>
    <col min="8716" max="8717" width="11.42578125" style="65"/>
    <col min="8718" max="8718" width="4.7109375" style="65" customWidth="1"/>
    <col min="8719" max="8719" width="5" style="65" customWidth="1"/>
    <col min="8720" max="8720" width="2.28515625" style="65" customWidth="1"/>
    <col min="8721" max="8721" width="26" style="65" customWidth="1"/>
    <col min="8722" max="8722" width="8" style="65" customWidth="1"/>
    <col min="8723" max="8723" width="1" style="65" customWidth="1"/>
    <col min="8724" max="8724" width="6.7109375" style="65" customWidth="1"/>
    <col min="8725" max="8725" width="1" style="65" customWidth="1"/>
    <col min="8726" max="8726" width="6.7109375" style="65" customWidth="1"/>
    <col min="8727" max="8727" width="1" style="65" customWidth="1"/>
    <col min="8728" max="8728" width="6.7109375" style="65" customWidth="1"/>
    <col min="8729" max="8729" width="1" style="65" customWidth="1"/>
    <col min="8730" max="8730" width="6.7109375" style="65" customWidth="1"/>
    <col min="8731" max="8731" width="1" style="65" customWidth="1"/>
    <col min="8732" max="8732" width="6.7109375" style="65" customWidth="1"/>
    <col min="8733" max="8733" width="1" style="65" customWidth="1"/>
    <col min="8734" max="8735" width="6.7109375" style="65" customWidth="1"/>
    <col min="8736" max="8960" width="11.42578125" style="65"/>
    <col min="8961" max="8963" width="0" style="65" hidden="1" customWidth="1"/>
    <col min="8964" max="8964" width="6.42578125" style="65" customWidth="1"/>
    <col min="8965" max="8965" width="2" style="65" customWidth="1"/>
    <col min="8966" max="8966" width="1.5703125" style="65" customWidth="1"/>
    <col min="8967" max="8967" width="51.85546875" style="65" customWidth="1"/>
    <col min="8968" max="8969" width="11.140625" style="65" customWidth="1"/>
    <col min="8970" max="8970" width="9.85546875" style="65" customWidth="1"/>
    <col min="8971" max="8971" width="11.28515625" style="65" bestFit="1" customWidth="1"/>
    <col min="8972" max="8973" width="11.42578125" style="65"/>
    <col min="8974" max="8974" width="4.7109375" style="65" customWidth="1"/>
    <col min="8975" max="8975" width="5" style="65" customWidth="1"/>
    <col min="8976" max="8976" width="2.28515625" style="65" customWidth="1"/>
    <col min="8977" max="8977" width="26" style="65" customWidth="1"/>
    <col min="8978" max="8978" width="8" style="65" customWidth="1"/>
    <col min="8979" max="8979" width="1" style="65" customWidth="1"/>
    <col min="8980" max="8980" width="6.7109375" style="65" customWidth="1"/>
    <col min="8981" max="8981" width="1" style="65" customWidth="1"/>
    <col min="8982" max="8982" width="6.7109375" style="65" customWidth="1"/>
    <col min="8983" max="8983" width="1" style="65" customWidth="1"/>
    <col min="8984" max="8984" width="6.7109375" style="65" customWidth="1"/>
    <col min="8985" max="8985" width="1" style="65" customWidth="1"/>
    <col min="8986" max="8986" width="6.7109375" style="65" customWidth="1"/>
    <col min="8987" max="8987" width="1" style="65" customWidth="1"/>
    <col min="8988" max="8988" width="6.7109375" style="65" customWidth="1"/>
    <col min="8989" max="8989" width="1" style="65" customWidth="1"/>
    <col min="8990" max="8991" width="6.7109375" style="65" customWidth="1"/>
    <col min="8992" max="9216" width="11.42578125" style="65"/>
    <col min="9217" max="9219" width="0" style="65" hidden="1" customWidth="1"/>
    <col min="9220" max="9220" width="6.42578125" style="65" customWidth="1"/>
    <col min="9221" max="9221" width="2" style="65" customWidth="1"/>
    <col min="9222" max="9222" width="1.5703125" style="65" customWidth="1"/>
    <col min="9223" max="9223" width="51.85546875" style="65" customWidth="1"/>
    <col min="9224" max="9225" width="11.140625" style="65" customWidth="1"/>
    <col min="9226" max="9226" width="9.85546875" style="65" customWidth="1"/>
    <col min="9227" max="9227" width="11.28515625" style="65" bestFit="1" customWidth="1"/>
    <col min="9228" max="9229" width="11.42578125" style="65"/>
    <col min="9230" max="9230" width="4.7109375" style="65" customWidth="1"/>
    <col min="9231" max="9231" width="5" style="65" customWidth="1"/>
    <col min="9232" max="9232" width="2.28515625" style="65" customWidth="1"/>
    <col min="9233" max="9233" width="26" style="65" customWidth="1"/>
    <col min="9234" max="9234" width="8" style="65" customWidth="1"/>
    <col min="9235" max="9235" width="1" style="65" customWidth="1"/>
    <col min="9236" max="9236" width="6.7109375" style="65" customWidth="1"/>
    <col min="9237" max="9237" width="1" style="65" customWidth="1"/>
    <col min="9238" max="9238" width="6.7109375" style="65" customWidth="1"/>
    <col min="9239" max="9239" width="1" style="65" customWidth="1"/>
    <col min="9240" max="9240" width="6.7109375" style="65" customWidth="1"/>
    <col min="9241" max="9241" width="1" style="65" customWidth="1"/>
    <col min="9242" max="9242" width="6.7109375" style="65" customWidth="1"/>
    <col min="9243" max="9243" width="1" style="65" customWidth="1"/>
    <col min="9244" max="9244" width="6.7109375" style="65" customWidth="1"/>
    <col min="9245" max="9245" width="1" style="65" customWidth="1"/>
    <col min="9246" max="9247" width="6.7109375" style="65" customWidth="1"/>
    <col min="9248" max="9472" width="11.42578125" style="65"/>
    <col min="9473" max="9475" width="0" style="65" hidden="1" customWidth="1"/>
    <col min="9476" max="9476" width="6.42578125" style="65" customWidth="1"/>
    <col min="9477" max="9477" width="2" style="65" customWidth="1"/>
    <col min="9478" max="9478" width="1.5703125" style="65" customWidth="1"/>
    <col min="9479" max="9479" width="51.85546875" style="65" customWidth="1"/>
    <col min="9480" max="9481" width="11.140625" style="65" customWidth="1"/>
    <col min="9482" max="9482" width="9.85546875" style="65" customWidth="1"/>
    <col min="9483" max="9483" width="11.28515625" style="65" bestFit="1" customWidth="1"/>
    <col min="9484" max="9485" width="11.42578125" style="65"/>
    <col min="9486" max="9486" width="4.7109375" style="65" customWidth="1"/>
    <col min="9487" max="9487" width="5" style="65" customWidth="1"/>
    <col min="9488" max="9488" width="2.28515625" style="65" customWidth="1"/>
    <col min="9489" max="9489" width="26" style="65" customWidth="1"/>
    <col min="9490" max="9490" width="8" style="65" customWidth="1"/>
    <col min="9491" max="9491" width="1" style="65" customWidth="1"/>
    <col min="9492" max="9492" width="6.7109375" style="65" customWidth="1"/>
    <col min="9493" max="9493" width="1" style="65" customWidth="1"/>
    <col min="9494" max="9494" width="6.7109375" style="65" customWidth="1"/>
    <col min="9495" max="9495" width="1" style="65" customWidth="1"/>
    <col min="9496" max="9496" width="6.7109375" style="65" customWidth="1"/>
    <col min="9497" max="9497" width="1" style="65" customWidth="1"/>
    <col min="9498" max="9498" width="6.7109375" style="65" customWidth="1"/>
    <col min="9499" max="9499" width="1" style="65" customWidth="1"/>
    <col min="9500" max="9500" width="6.7109375" style="65" customWidth="1"/>
    <col min="9501" max="9501" width="1" style="65" customWidth="1"/>
    <col min="9502" max="9503" width="6.7109375" style="65" customWidth="1"/>
    <col min="9504" max="9728" width="11.42578125" style="65"/>
    <col min="9729" max="9731" width="0" style="65" hidden="1" customWidth="1"/>
    <col min="9732" max="9732" width="6.42578125" style="65" customWidth="1"/>
    <col min="9733" max="9733" width="2" style="65" customWidth="1"/>
    <col min="9734" max="9734" width="1.5703125" style="65" customWidth="1"/>
    <col min="9735" max="9735" width="51.85546875" style="65" customWidth="1"/>
    <col min="9736" max="9737" width="11.140625" style="65" customWidth="1"/>
    <col min="9738" max="9738" width="9.85546875" style="65" customWidth="1"/>
    <col min="9739" max="9739" width="11.28515625" style="65" bestFit="1" customWidth="1"/>
    <col min="9740" max="9741" width="11.42578125" style="65"/>
    <col min="9742" max="9742" width="4.7109375" style="65" customWidth="1"/>
    <col min="9743" max="9743" width="5" style="65" customWidth="1"/>
    <col min="9744" max="9744" width="2.28515625" style="65" customWidth="1"/>
    <col min="9745" max="9745" width="26" style="65" customWidth="1"/>
    <col min="9746" max="9746" width="8" style="65" customWidth="1"/>
    <col min="9747" max="9747" width="1" style="65" customWidth="1"/>
    <col min="9748" max="9748" width="6.7109375" style="65" customWidth="1"/>
    <col min="9749" max="9749" width="1" style="65" customWidth="1"/>
    <col min="9750" max="9750" width="6.7109375" style="65" customWidth="1"/>
    <col min="9751" max="9751" width="1" style="65" customWidth="1"/>
    <col min="9752" max="9752" width="6.7109375" style="65" customWidth="1"/>
    <col min="9753" max="9753" width="1" style="65" customWidth="1"/>
    <col min="9754" max="9754" width="6.7109375" style="65" customWidth="1"/>
    <col min="9755" max="9755" width="1" style="65" customWidth="1"/>
    <col min="9756" max="9756" width="6.7109375" style="65" customWidth="1"/>
    <col min="9757" max="9757" width="1" style="65" customWidth="1"/>
    <col min="9758" max="9759" width="6.7109375" style="65" customWidth="1"/>
    <col min="9760" max="9984" width="11.42578125" style="65"/>
    <col min="9985" max="9987" width="0" style="65" hidden="1" customWidth="1"/>
    <col min="9988" max="9988" width="6.42578125" style="65" customWidth="1"/>
    <col min="9989" max="9989" width="2" style="65" customWidth="1"/>
    <col min="9990" max="9990" width="1.5703125" style="65" customWidth="1"/>
    <col min="9991" max="9991" width="51.85546875" style="65" customWidth="1"/>
    <col min="9992" max="9993" width="11.140625" style="65" customWidth="1"/>
    <col min="9994" max="9994" width="9.85546875" style="65" customWidth="1"/>
    <col min="9995" max="9995" width="11.28515625" style="65" bestFit="1" customWidth="1"/>
    <col min="9996" max="9997" width="11.42578125" style="65"/>
    <col min="9998" max="9998" width="4.7109375" style="65" customWidth="1"/>
    <col min="9999" max="9999" width="5" style="65" customWidth="1"/>
    <col min="10000" max="10000" width="2.28515625" style="65" customWidth="1"/>
    <col min="10001" max="10001" width="26" style="65" customWidth="1"/>
    <col min="10002" max="10002" width="8" style="65" customWidth="1"/>
    <col min="10003" max="10003" width="1" style="65" customWidth="1"/>
    <col min="10004" max="10004" width="6.7109375" style="65" customWidth="1"/>
    <col min="10005" max="10005" width="1" style="65" customWidth="1"/>
    <col min="10006" max="10006" width="6.7109375" style="65" customWidth="1"/>
    <col min="10007" max="10007" width="1" style="65" customWidth="1"/>
    <col min="10008" max="10008" width="6.7109375" style="65" customWidth="1"/>
    <col min="10009" max="10009" width="1" style="65" customWidth="1"/>
    <col min="10010" max="10010" width="6.7109375" style="65" customWidth="1"/>
    <col min="10011" max="10011" width="1" style="65" customWidth="1"/>
    <col min="10012" max="10012" width="6.7109375" style="65" customWidth="1"/>
    <col min="10013" max="10013" width="1" style="65" customWidth="1"/>
    <col min="10014" max="10015" width="6.7109375" style="65" customWidth="1"/>
    <col min="10016" max="10240" width="11.42578125" style="65"/>
    <col min="10241" max="10243" width="0" style="65" hidden="1" customWidth="1"/>
    <col min="10244" max="10244" width="6.42578125" style="65" customWidth="1"/>
    <col min="10245" max="10245" width="2" style="65" customWidth="1"/>
    <col min="10246" max="10246" width="1.5703125" style="65" customWidth="1"/>
    <col min="10247" max="10247" width="51.85546875" style="65" customWidth="1"/>
    <col min="10248" max="10249" width="11.140625" style="65" customWidth="1"/>
    <col min="10250" max="10250" width="9.85546875" style="65" customWidth="1"/>
    <col min="10251" max="10251" width="11.28515625" style="65" bestFit="1" customWidth="1"/>
    <col min="10252" max="10253" width="11.42578125" style="65"/>
    <col min="10254" max="10254" width="4.7109375" style="65" customWidth="1"/>
    <col min="10255" max="10255" width="5" style="65" customWidth="1"/>
    <col min="10256" max="10256" width="2.28515625" style="65" customWidth="1"/>
    <col min="10257" max="10257" width="26" style="65" customWidth="1"/>
    <col min="10258" max="10258" width="8" style="65" customWidth="1"/>
    <col min="10259" max="10259" width="1" style="65" customWidth="1"/>
    <col min="10260" max="10260" width="6.7109375" style="65" customWidth="1"/>
    <col min="10261" max="10261" width="1" style="65" customWidth="1"/>
    <col min="10262" max="10262" width="6.7109375" style="65" customWidth="1"/>
    <col min="10263" max="10263" width="1" style="65" customWidth="1"/>
    <col min="10264" max="10264" width="6.7109375" style="65" customWidth="1"/>
    <col min="10265" max="10265" width="1" style="65" customWidth="1"/>
    <col min="10266" max="10266" width="6.7109375" style="65" customWidth="1"/>
    <col min="10267" max="10267" width="1" style="65" customWidth="1"/>
    <col min="10268" max="10268" width="6.7109375" style="65" customWidth="1"/>
    <col min="10269" max="10269" width="1" style="65" customWidth="1"/>
    <col min="10270" max="10271" width="6.7109375" style="65" customWidth="1"/>
    <col min="10272" max="10496" width="11.42578125" style="65"/>
    <col min="10497" max="10499" width="0" style="65" hidden="1" customWidth="1"/>
    <col min="10500" max="10500" width="6.42578125" style="65" customWidth="1"/>
    <col min="10501" max="10501" width="2" style="65" customWidth="1"/>
    <col min="10502" max="10502" width="1.5703125" style="65" customWidth="1"/>
    <col min="10503" max="10503" width="51.85546875" style="65" customWidth="1"/>
    <col min="10504" max="10505" width="11.140625" style="65" customWidth="1"/>
    <col min="10506" max="10506" width="9.85546875" style="65" customWidth="1"/>
    <col min="10507" max="10507" width="11.28515625" style="65" bestFit="1" customWidth="1"/>
    <col min="10508" max="10509" width="11.42578125" style="65"/>
    <col min="10510" max="10510" width="4.7109375" style="65" customWidth="1"/>
    <col min="10511" max="10511" width="5" style="65" customWidth="1"/>
    <col min="10512" max="10512" width="2.28515625" style="65" customWidth="1"/>
    <col min="10513" max="10513" width="26" style="65" customWidth="1"/>
    <col min="10514" max="10514" width="8" style="65" customWidth="1"/>
    <col min="10515" max="10515" width="1" style="65" customWidth="1"/>
    <col min="10516" max="10516" width="6.7109375" style="65" customWidth="1"/>
    <col min="10517" max="10517" width="1" style="65" customWidth="1"/>
    <col min="10518" max="10518" width="6.7109375" style="65" customWidth="1"/>
    <col min="10519" max="10519" width="1" style="65" customWidth="1"/>
    <col min="10520" max="10520" width="6.7109375" style="65" customWidth="1"/>
    <col min="10521" max="10521" width="1" style="65" customWidth="1"/>
    <col min="10522" max="10522" width="6.7109375" style="65" customWidth="1"/>
    <col min="10523" max="10523" width="1" style="65" customWidth="1"/>
    <col min="10524" max="10524" width="6.7109375" style="65" customWidth="1"/>
    <col min="10525" max="10525" width="1" style="65" customWidth="1"/>
    <col min="10526" max="10527" width="6.7109375" style="65" customWidth="1"/>
    <col min="10528" max="10752" width="11.42578125" style="65"/>
    <col min="10753" max="10755" width="0" style="65" hidden="1" customWidth="1"/>
    <col min="10756" max="10756" width="6.42578125" style="65" customWidth="1"/>
    <col min="10757" max="10757" width="2" style="65" customWidth="1"/>
    <col min="10758" max="10758" width="1.5703125" style="65" customWidth="1"/>
    <col min="10759" max="10759" width="51.85546875" style="65" customWidth="1"/>
    <col min="10760" max="10761" width="11.140625" style="65" customWidth="1"/>
    <col min="10762" max="10762" width="9.85546875" style="65" customWidth="1"/>
    <col min="10763" max="10763" width="11.28515625" style="65" bestFit="1" customWidth="1"/>
    <col min="10764" max="10765" width="11.42578125" style="65"/>
    <col min="10766" max="10766" width="4.7109375" style="65" customWidth="1"/>
    <col min="10767" max="10767" width="5" style="65" customWidth="1"/>
    <col min="10768" max="10768" width="2.28515625" style="65" customWidth="1"/>
    <col min="10769" max="10769" width="26" style="65" customWidth="1"/>
    <col min="10770" max="10770" width="8" style="65" customWidth="1"/>
    <col min="10771" max="10771" width="1" style="65" customWidth="1"/>
    <col min="10772" max="10772" width="6.7109375" style="65" customWidth="1"/>
    <col min="10773" max="10773" width="1" style="65" customWidth="1"/>
    <col min="10774" max="10774" width="6.7109375" style="65" customWidth="1"/>
    <col min="10775" max="10775" width="1" style="65" customWidth="1"/>
    <col min="10776" max="10776" width="6.7109375" style="65" customWidth="1"/>
    <col min="10777" max="10777" width="1" style="65" customWidth="1"/>
    <col min="10778" max="10778" width="6.7109375" style="65" customWidth="1"/>
    <col min="10779" max="10779" width="1" style="65" customWidth="1"/>
    <col min="10780" max="10780" width="6.7109375" style="65" customWidth="1"/>
    <col min="10781" max="10781" width="1" style="65" customWidth="1"/>
    <col min="10782" max="10783" width="6.7109375" style="65" customWidth="1"/>
    <col min="10784" max="11008" width="11.42578125" style="65"/>
    <col min="11009" max="11011" width="0" style="65" hidden="1" customWidth="1"/>
    <col min="11012" max="11012" width="6.42578125" style="65" customWidth="1"/>
    <col min="11013" max="11013" width="2" style="65" customWidth="1"/>
    <col min="11014" max="11014" width="1.5703125" style="65" customWidth="1"/>
    <col min="11015" max="11015" width="51.85546875" style="65" customWidth="1"/>
    <col min="11016" max="11017" width="11.140625" style="65" customWidth="1"/>
    <col min="11018" max="11018" width="9.85546875" style="65" customWidth="1"/>
    <col min="11019" max="11019" width="11.28515625" style="65" bestFit="1" customWidth="1"/>
    <col min="11020" max="11021" width="11.42578125" style="65"/>
    <col min="11022" max="11022" width="4.7109375" style="65" customWidth="1"/>
    <col min="11023" max="11023" width="5" style="65" customWidth="1"/>
    <col min="11024" max="11024" width="2.28515625" style="65" customWidth="1"/>
    <col min="11025" max="11025" width="26" style="65" customWidth="1"/>
    <col min="11026" max="11026" width="8" style="65" customWidth="1"/>
    <col min="11027" max="11027" width="1" style="65" customWidth="1"/>
    <col min="11028" max="11028" width="6.7109375" style="65" customWidth="1"/>
    <col min="11029" max="11029" width="1" style="65" customWidth="1"/>
    <col min="11030" max="11030" width="6.7109375" style="65" customWidth="1"/>
    <col min="11031" max="11031" width="1" style="65" customWidth="1"/>
    <col min="11032" max="11032" width="6.7109375" style="65" customWidth="1"/>
    <col min="11033" max="11033" width="1" style="65" customWidth="1"/>
    <col min="11034" max="11034" width="6.7109375" style="65" customWidth="1"/>
    <col min="11035" max="11035" width="1" style="65" customWidth="1"/>
    <col min="11036" max="11036" width="6.7109375" style="65" customWidth="1"/>
    <col min="11037" max="11037" width="1" style="65" customWidth="1"/>
    <col min="11038" max="11039" width="6.7109375" style="65" customWidth="1"/>
    <col min="11040" max="11264" width="11.42578125" style="65"/>
    <col min="11265" max="11267" width="0" style="65" hidden="1" customWidth="1"/>
    <col min="11268" max="11268" width="6.42578125" style="65" customWidth="1"/>
    <col min="11269" max="11269" width="2" style="65" customWidth="1"/>
    <col min="11270" max="11270" width="1.5703125" style="65" customWidth="1"/>
    <col min="11271" max="11271" width="51.85546875" style="65" customWidth="1"/>
    <col min="11272" max="11273" width="11.140625" style="65" customWidth="1"/>
    <col min="11274" max="11274" width="9.85546875" style="65" customWidth="1"/>
    <col min="11275" max="11275" width="11.28515625" style="65" bestFit="1" customWidth="1"/>
    <col min="11276" max="11277" width="11.42578125" style="65"/>
    <col min="11278" max="11278" width="4.7109375" style="65" customWidth="1"/>
    <col min="11279" max="11279" width="5" style="65" customWidth="1"/>
    <col min="11280" max="11280" width="2.28515625" style="65" customWidth="1"/>
    <col min="11281" max="11281" width="26" style="65" customWidth="1"/>
    <col min="11282" max="11282" width="8" style="65" customWidth="1"/>
    <col min="11283" max="11283" width="1" style="65" customWidth="1"/>
    <col min="11284" max="11284" width="6.7109375" style="65" customWidth="1"/>
    <col min="11285" max="11285" width="1" style="65" customWidth="1"/>
    <col min="11286" max="11286" width="6.7109375" style="65" customWidth="1"/>
    <col min="11287" max="11287" width="1" style="65" customWidth="1"/>
    <col min="11288" max="11288" width="6.7109375" style="65" customWidth="1"/>
    <col min="11289" max="11289" width="1" style="65" customWidth="1"/>
    <col min="11290" max="11290" width="6.7109375" style="65" customWidth="1"/>
    <col min="11291" max="11291" width="1" style="65" customWidth="1"/>
    <col min="11292" max="11292" width="6.7109375" style="65" customWidth="1"/>
    <col min="11293" max="11293" width="1" style="65" customWidth="1"/>
    <col min="11294" max="11295" width="6.7109375" style="65" customWidth="1"/>
    <col min="11296" max="11520" width="11.42578125" style="65"/>
    <col min="11521" max="11523" width="0" style="65" hidden="1" customWidth="1"/>
    <col min="11524" max="11524" width="6.42578125" style="65" customWidth="1"/>
    <col min="11525" max="11525" width="2" style="65" customWidth="1"/>
    <col min="11526" max="11526" width="1.5703125" style="65" customWidth="1"/>
    <col min="11527" max="11527" width="51.85546875" style="65" customWidth="1"/>
    <col min="11528" max="11529" width="11.140625" style="65" customWidth="1"/>
    <col min="11530" max="11530" width="9.85546875" style="65" customWidth="1"/>
    <col min="11531" max="11531" width="11.28515625" style="65" bestFit="1" customWidth="1"/>
    <col min="11532" max="11533" width="11.42578125" style="65"/>
    <col min="11534" max="11534" width="4.7109375" style="65" customWidth="1"/>
    <col min="11535" max="11535" width="5" style="65" customWidth="1"/>
    <col min="11536" max="11536" width="2.28515625" style="65" customWidth="1"/>
    <col min="11537" max="11537" width="26" style="65" customWidth="1"/>
    <col min="11538" max="11538" width="8" style="65" customWidth="1"/>
    <col min="11539" max="11539" width="1" style="65" customWidth="1"/>
    <col min="11540" max="11540" width="6.7109375" style="65" customWidth="1"/>
    <col min="11541" max="11541" width="1" style="65" customWidth="1"/>
    <col min="11542" max="11542" width="6.7109375" style="65" customWidth="1"/>
    <col min="11543" max="11543" width="1" style="65" customWidth="1"/>
    <col min="11544" max="11544" width="6.7109375" style="65" customWidth="1"/>
    <col min="11545" max="11545" width="1" style="65" customWidth="1"/>
    <col min="11546" max="11546" width="6.7109375" style="65" customWidth="1"/>
    <col min="11547" max="11547" width="1" style="65" customWidth="1"/>
    <col min="11548" max="11548" width="6.7109375" style="65" customWidth="1"/>
    <col min="11549" max="11549" width="1" style="65" customWidth="1"/>
    <col min="11550" max="11551" width="6.7109375" style="65" customWidth="1"/>
    <col min="11552" max="11776" width="11.42578125" style="65"/>
    <col min="11777" max="11779" width="0" style="65" hidden="1" customWidth="1"/>
    <col min="11780" max="11780" width="6.42578125" style="65" customWidth="1"/>
    <col min="11781" max="11781" width="2" style="65" customWidth="1"/>
    <col min="11782" max="11782" width="1.5703125" style="65" customWidth="1"/>
    <col min="11783" max="11783" width="51.85546875" style="65" customWidth="1"/>
    <col min="11784" max="11785" width="11.140625" style="65" customWidth="1"/>
    <col min="11786" max="11786" width="9.85546875" style="65" customWidth="1"/>
    <col min="11787" max="11787" width="11.28515625" style="65" bestFit="1" customWidth="1"/>
    <col min="11788" max="11789" width="11.42578125" style="65"/>
    <col min="11790" max="11790" width="4.7109375" style="65" customWidth="1"/>
    <col min="11791" max="11791" width="5" style="65" customWidth="1"/>
    <col min="11792" max="11792" width="2.28515625" style="65" customWidth="1"/>
    <col min="11793" max="11793" width="26" style="65" customWidth="1"/>
    <col min="11794" max="11794" width="8" style="65" customWidth="1"/>
    <col min="11795" max="11795" width="1" style="65" customWidth="1"/>
    <col min="11796" max="11796" width="6.7109375" style="65" customWidth="1"/>
    <col min="11797" max="11797" width="1" style="65" customWidth="1"/>
    <col min="11798" max="11798" width="6.7109375" style="65" customWidth="1"/>
    <col min="11799" max="11799" width="1" style="65" customWidth="1"/>
    <col min="11800" max="11800" width="6.7109375" style="65" customWidth="1"/>
    <col min="11801" max="11801" width="1" style="65" customWidth="1"/>
    <col min="11802" max="11802" width="6.7109375" style="65" customWidth="1"/>
    <col min="11803" max="11803" width="1" style="65" customWidth="1"/>
    <col min="11804" max="11804" width="6.7109375" style="65" customWidth="1"/>
    <col min="11805" max="11805" width="1" style="65" customWidth="1"/>
    <col min="11806" max="11807" width="6.7109375" style="65" customWidth="1"/>
    <col min="11808" max="12032" width="11.42578125" style="65"/>
    <col min="12033" max="12035" width="0" style="65" hidden="1" customWidth="1"/>
    <col min="12036" max="12036" width="6.42578125" style="65" customWidth="1"/>
    <col min="12037" max="12037" width="2" style="65" customWidth="1"/>
    <col min="12038" max="12038" width="1.5703125" style="65" customWidth="1"/>
    <col min="12039" max="12039" width="51.85546875" style="65" customWidth="1"/>
    <col min="12040" max="12041" width="11.140625" style="65" customWidth="1"/>
    <col min="12042" max="12042" width="9.85546875" style="65" customWidth="1"/>
    <col min="12043" max="12043" width="11.28515625" style="65" bestFit="1" customWidth="1"/>
    <col min="12044" max="12045" width="11.42578125" style="65"/>
    <col min="12046" max="12046" width="4.7109375" style="65" customWidth="1"/>
    <col min="12047" max="12047" width="5" style="65" customWidth="1"/>
    <col min="12048" max="12048" width="2.28515625" style="65" customWidth="1"/>
    <col min="12049" max="12049" width="26" style="65" customWidth="1"/>
    <col min="12050" max="12050" width="8" style="65" customWidth="1"/>
    <col min="12051" max="12051" width="1" style="65" customWidth="1"/>
    <col min="12052" max="12052" width="6.7109375" style="65" customWidth="1"/>
    <col min="12053" max="12053" width="1" style="65" customWidth="1"/>
    <col min="12054" max="12054" width="6.7109375" style="65" customWidth="1"/>
    <col min="12055" max="12055" width="1" style="65" customWidth="1"/>
    <col min="12056" max="12056" width="6.7109375" style="65" customWidth="1"/>
    <col min="12057" max="12057" width="1" style="65" customWidth="1"/>
    <col min="12058" max="12058" width="6.7109375" style="65" customWidth="1"/>
    <col min="12059" max="12059" width="1" style="65" customWidth="1"/>
    <col min="12060" max="12060" width="6.7109375" style="65" customWidth="1"/>
    <col min="12061" max="12061" width="1" style="65" customWidth="1"/>
    <col min="12062" max="12063" width="6.7109375" style="65" customWidth="1"/>
    <col min="12064" max="12288" width="11.42578125" style="65"/>
    <col min="12289" max="12291" width="0" style="65" hidden="1" customWidth="1"/>
    <col min="12292" max="12292" width="6.42578125" style="65" customWidth="1"/>
    <col min="12293" max="12293" width="2" style="65" customWidth="1"/>
    <col min="12294" max="12294" width="1.5703125" style="65" customWidth="1"/>
    <col min="12295" max="12295" width="51.85546875" style="65" customWidth="1"/>
    <col min="12296" max="12297" width="11.140625" style="65" customWidth="1"/>
    <col min="12298" max="12298" width="9.85546875" style="65" customWidth="1"/>
    <col min="12299" max="12299" width="11.28515625" style="65" bestFit="1" customWidth="1"/>
    <col min="12300" max="12301" width="11.42578125" style="65"/>
    <col min="12302" max="12302" width="4.7109375" style="65" customWidth="1"/>
    <col min="12303" max="12303" width="5" style="65" customWidth="1"/>
    <col min="12304" max="12304" width="2.28515625" style="65" customWidth="1"/>
    <col min="12305" max="12305" width="26" style="65" customWidth="1"/>
    <col min="12306" max="12306" width="8" style="65" customWidth="1"/>
    <col min="12307" max="12307" width="1" style="65" customWidth="1"/>
    <col min="12308" max="12308" width="6.7109375" style="65" customWidth="1"/>
    <col min="12309" max="12309" width="1" style="65" customWidth="1"/>
    <col min="12310" max="12310" width="6.7109375" style="65" customWidth="1"/>
    <col min="12311" max="12311" width="1" style="65" customWidth="1"/>
    <col min="12312" max="12312" width="6.7109375" style="65" customWidth="1"/>
    <col min="12313" max="12313" width="1" style="65" customWidth="1"/>
    <col min="12314" max="12314" width="6.7109375" style="65" customWidth="1"/>
    <col min="12315" max="12315" width="1" style="65" customWidth="1"/>
    <col min="12316" max="12316" width="6.7109375" style="65" customWidth="1"/>
    <col min="12317" max="12317" width="1" style="65" customWidth="1"/>
    <col min="12318" max="12319" width="6.7109375" style="65" customWidth="1"/>
    <col min="12320" max="12544" width="11.42578125" style="65"/>
    <col min="12545" max="12547" width="0" style="65" hidden="1" customWidth="1"/>
    <col min="12548" max="12548" width="6.42578125" style="65" customWidth="1"/>
    <col min="12549" max="12549" width="2" style="65" customWidth="1"/>
    <col min="12550" max="12550" width="1.5703125" style="65" customWidth="1"/>
    <col min="12551" max="12551" width="51.85546875" style="65" customWidth="1"/>
    <col min="12552" max="12553" width="11.140625" style="65" customWidth="1"/>
    <col min="12554" max="12554" width="9.85546875" style="65" customWidth="1"/>
    <col min="12555" max="12555" width="11.28515625" style="65" bestFit="1" customWidth="1"/>
    <col min="12556" max="12557" width="11.42578125" style="65"/>
    <col min="12558" max="12558" width="4.7109375" style="65" customWidth="1"/>
    <col min="12559" max="12559" width="5" style="65" customWidth="1"/>
    <col min="12560" max="12560" width="2.28515625" style="65" customWidth="1"/>
    <col min="12561" max="12561" width="26" style="65" customWidth="1"/>
    <col min="12562" max="12562" width="8" style="65" customWidth="1"/>
    <col min="12563" max="12563" width="1" style="65" customWidth="1"/>
    <col min="12564" max="12564" width="6.7109375" style="65" customWidth="1"/>
    <col min="12565" max="12565" width="1" style="65" customWidth="1"/>
    <col min="12566" max="12566" width="6.7109375" style="65" customWidth="1"/>
    <col min="12567" max="12567" width="1" style="65" customWidth="1"/>
    <col min="12568" max="12568" width="6.7109375" style="65" customWidth="1"/>
    <col min="12569" max="12569" width="1" style="65" customWidth="1"/>
    <col min="12570" max="12570" width="6.7109375" style="65" customWidth="1"/>
    <col min="12571" max="12571" width="1" style="65" customWidth="1"/>
    <col min="12572" max="12572" width="6.7109375" style="65" customWidth="1"/>
    <col min="12573" max="12573" width="1" style="65" customWidth="1"/>
    <col min="12574" max="12575" width="6.7109375" style="65" customWidth="1"/>
    <col min="12576" max="12800" width="11.42578125" style="65"/>
    <col min="12801" max="12803" width="0" style="65" hidden="1" customWidth="1"/>
    <col min="12804" max="12804" width="6.42578125" style="65" customWidth="1"/>
    <col min="12805" max="12805" width="2" style="65" customWidth="1"/>
    <col min="12806" max="12806" width="1.5703125" style="65" customWidth="1"/>
    <col min="12807" max="12807" width="51.85546875" style="65" customWidth="1"/>
    <col min="12808" max="12809" width="11.140625" style="65" customWidth="1"/>
    <col min="12810" max="12810" width="9.85546875" style="65" customWidth="1"/>
    <col min="12811" max="12811" width="11.28515625" style="65" bestFit="1" customWidth="1"/>
    <col min="12812" max="12813" width="11.42578125" style="65"/>
    <col min="12814" max="12814" width="4.7109375" style="65" customWidth="1"/>
    <col min="12815" max="12815" width="5" style="65" customWidth="1"/>
    <col min="12816" max="12816" width="2.28515625" style="65" customWidth="1"/>
    <col min="12817" max="12817" width="26" style="65" customWidth="1"/>
    <col min="12818" max="12818" width="8" style="65" customWidth="1"/>
    <col min="12819" max="12819" width="1" style="65" customWidth="1"/>
    <col min="12820" max="12820" width="6.7109375" style="65" customWidth="1"/>
    <col min="12821" max="12821" width="1" style="65" customWidth="1"/>
    <col min="12822" max="12822" width="6.7109375" style="65" customWidth="1"/>
    <col min="12823" max="12823" width="1" style="65" customWidth="1"/>
    <col min="12824" max="12824" width="6.7109375" style="65" customWidth="1"/>
    <col min="12825" max="12825" width="1" style="65" customWidth="1"/>
    <col min="12826" max="12826" width="6.7109375" style="65" customWidth="1"/>
    <col min="12827" max="12827" width="1" style="65" customWidth="1"/>
    <col min="12828" max="12828" width="6.7109375" style="65" customWidth="1"/>
    <col min="12829" max="12829" width="1" style="65" customWidth="1"/>
    <col min="12830" max="12831" width="6.7109375" style="65" customWidth="1"/>
    <col min="12832" max="13056" width="11.42578125" style="65"/>
    <col min="13057" max="13059" width="0" style="65" hidden="1" customWidth="1"/>
    <col min="13060" max="13060" width="6.42578125" style="65" customWidth="1"/>
    <col min="13061" max="13061" width="2" style="65" customWidth="1"/>
    <col min="13062" max="13062" width="1.5703125" style="65" customWidth="1"/>
    <col min="13063" max="13063" width="51.85546875" style="65" customWidth="1"/>
    <col min="13064" max="13065" width="11.140625" style="65" customWidth="1"/>
    <col min="13066" max="13066" width="9.85546875" style="65" customWidth="1"/>
    <col min="13067" max="13067" width="11.28515625" style="65" bestFit="1" customWidth="1"/>
    <col min="13068" max="13069" width="11.42578125" style="65"/>
    <col min="13070" max="13070" width="4.7109375" style="65" customWidth="1"/>
    <col min="13071" max="13071" width="5" style="65" customWidth="1"/>
    <col min="13072" max="13072" width="2.28515625" style="65" customWidth="1"/>
    <col min="13073" max="13073" width="26" style="65" customWidth="1"/>
    <col min="13074" max="13074" width="8" style="65" customWidth="1"/>
    <col min="13075" max="13075" width="1" style="65" customWidth="1"/>
    <col min="13076" max="13076" width="6.7109375" style="65" customWidth="1"/>
    <col min="13077" max="13077" width="1" style="65" customWidth="1"/>
    <col min="13078" max="13078" width="6.7109375" style="65" customWidth="1"/>
    <col min="13079" max="13079" width="1" style="65" customWidth="1"/>
    <col min="13080" max="13080" width="6.7109375" style="65" customWidth="1"/>
    <col min="13081" max="13081" width="1" style="65" customWidth="1"/>
    <col min="13082" max="13082" width="6.7109375" style="65" customWidth="1"/>
    <col min="13083" max="13083" width="1" style="65" customWidth="1"/>
    <col min="13084" max="13084" width="6.7109375" style="65" customWidth="1"/>
    <col min="13085" max="13085" width="1" style="65" customWidth="1"/>
    <col min="13086" max="13087" width="6.7109375" style="65" customWidth="1"/>
    <col min="13088" max="13312" width="11.42578125" style="65"/>
    <col min="13313" max="13315" width="0" style="65" hidden="1" customWidth="1"/>
    <col min="13316" max="13316" width="6.42578125" style="65" customWidth="1"/>
    <col min="13317" max="13317" width="2" style="65" customWidth="1"/>
    <col min="13318" max="13318" width="1.5703125" style="65" customWidth="1"/>
    <col min="13319" max="13319" width="51.85546875" style="65" customWidth="1"/>
    <col min="13320" max="13321" width="11.140625" style="65" customWidth="1"/>
    <col min="13322" max="13322" width="9.85546875" style="65" customWidth="1"/>
    <col min="13323" max="13323" width="11.28515625" style="65" bestFit="1" customWidth="1"/>
    <col min="13324" max="13325" width="11.42578125" style="65"/>
    <col min="13326" max="13326" width="4.7109375" style="65" customWidth="1"/>
    <col min="13327" max="13327" width="5" style="65" customWidth="1"/>
    <col min="13328" max="13328" width="2.28515625" style="65" customWidth="1"/>
    <col min="13329" max="13329" width="26" style="65" customWidth="1"/>
    <col min="13330" max="13330" width="8" style="65" customWidth="1"/>
    <col min="13331" max="13331" width="1" style="65" customWidth="1"/>
    <col min="13332" max="13332" width="6.7109375" style="65" customWidth="1"/>
    <col min="13333" max="13333" width="1" style="65" customWidth="1"/>
    <col min="13334" max="13334" width="6.7109375" style="65" customWidth="1"/>
    <col min="13335" max="13335" width="1" style="65" customWidth="1"/>
    <col min="13336" max="13336" width="6.7109375" style="65" customWidth="1"/>
    <col min="13337" max="13337" width="1" style="65" customWidth="1"/>
    <col min="13338" max="13338" width="6.7109375" style="65" customWidth="1"/>
    <col min="13339" max="13339" width="1" style="65" customWidth="1"/>
    <col min="13340" max="13340" width="6.7109375" style="65" customWidth="1"/>
    <col min="13341" max="13341" width="1" style="65" customWidth="1"/>
    <col min="13342" max="13343" width="6.7109375" style="65" customWidth="1"/>
    <col min="13344" max="13568" width="11.42578125" style="65"/>
    <col min="13569" max="13571" width="0" style="65" hidden="1" customWidth="1"/>
    <col min="13572" max="13572" width="6.42578125" style="65" customWidth="1"/>
    <col min="13573" max="13573" width="2" style="65" customWidth="1"/>
    <col min="13574" max="13574" width="1.5703125" style="65" customWidth="1"/>
    <col min="13575" max="13575" width="51.85546875" style="65" customWidth="1"/>
    <col min="13576" max="13577" width="11.140625" style="65" customWidth="1"/>
    <col min="13578" max="13578" width="9.85546875" style="65" customWidth="1"/>
    <col min="13579" max="13579" width="11.28515625" style="65" bestFit="1" customWidth="1"/>
    <col min="13580" max="13581" width="11.42578125" style="65"/>
    <col min="13582" max="13582" width="4.7109375" style="65" customWidth="1"/>
    <col min="13583" max="13583" width="5" style="65" customWidth="1"/>
    <col min="13584" max="13584" width="2.28515625" style="65" customWidth="1"/>
    <col min="13585" max="13585" width="26" style="65" customWidth="1"/>
    <col min="13586" max="13586" width="8" style="65" customWidth="1"/>
    <col min="13587" max="13587" width="1" style="65" customWidth="1"/>
    <col min="13588" max="13588" width="6.7109375" style="65" customWidth="1"/>
    <col min="13589" max="13589" width="1" style="65" customWidth="1"/>
    <col min="13590" max="13590" width="6.7109375" style="65" customWidth="1"/>
    <col min="13591" max="13591" width="1" style="65" customWidth="1"/>
    <col min="13592" max="13592" width="6.7109375" style="65" customWidth="1"/>
    <col min="13593" max="13593" width="1" style="65" customWidth="1"/>
    <col min="13594" max="13594" width="6.7109375" style="65" customWidth="1"/>
    <col min="13595" max="13595" width="1" style="65" customWidth="1"/>
    <col min="13596" max="13596" width="6.7109375" style="65" customWidth="1"/>
    <col min="13597" max="13597" width="1" style="65" customWidth="1"/>
    <col min="13598" max="13599" width="6.7109375" style="65" customWidth="1"/>
    <col min="13600" max="13824" width="11.42578125" style="65"/>
    <col min="13825" max="13827" width="0" style="65" hidden="1" customWidth="1"/>
    <col min="13828" max="13828" width="6.42578125" style="65" customWidth="1"/>
    <col min="13829" max="13829" width="2" style="65" customWidth="1"/>
    <col min="13830" max="13830" width="1.5703125" style="65" customWidth="1"/>
    <col min="13831" max="13831" width="51.85546875" style="65" customWidth="1"/>
    <col min="13832" max="13833" width="11.140625" style="65" customWidth="1"/>
    <col min="13834" max="13834" width="9.85546875" style="65" customWidth="1"/>
    <col min="13835" max="13835" width="11.28515625" style="65" bestFit="1" customWidth="1"/>
    <col min="13836" max="13837" width="11.42578125" style="65"/>
    <col min="13838" max="13838" width="4.7109375" style="65" customWidth="1"/>
    <col min="13839" max="13839" width="5" style="65" customWidth="1"/>
    <col min="13840" max="13840" width="2.28515625" style="65" customWidth="1"/>
    <col min="13841" max="13841" width="26" style="65" customWidth="1"/>
    <col min="13842" max="13842" width="8" style="65" customWidth="1"/>
    <col min="13843" max="13843" width="1" style="65" customWidth="1"/>
    <col min="13844" max="13844" width="6.7109375" style="65" customWidth="1"/>
    <col min="13845" max="13845" width="1" style="65" customWidth="1"/>
    <col min="13846" max="13846" width="6.7109375" style="65" customWidth="1"/>
    <col min="13847" max="13847" width="1" style="65" customWidth="1"/>
    <col min="13848" max="13848" width="6.7109375" style="65" customWidth="1"/>
    <col min="13849" max="13849" width="1" style="65" customWidth="1"/>
    <col min="13850" max="13850" width="6.7109375" style="65" customWidth="1"/>
    <col min="13851" max="13851" width="1" style="65" customWidth="1"/>
    <col min="13852" max="13852" width="6.7109375" style="65" customWidth="1"/>
    <col min="13853" max="13853" width="1" style="65" customWidth="1"/>
    <col min="13854" max="13855" width="6.7109375" style="65" customWidth="1"/>
    <col min="13856" max="14080" width="11.42578125" style="65"/>
    <col min="14081" max="14083" width="0" style="65" hidden="1" customWidth="1"/>
    <col min="14084" max="14084" width="6.42578125" style="65" customWidth="1"/>
    <col min="14085" max="14085" width="2" style="65" customWidth="1"/>
    <col min="14086" max="14086" width="1.5703125" style="65" customWidth="1"/>
    <col min="14087" max="14087" width="51.85546875" style="65" customWidth="1"/>
    <col min="14088" max="14089" width="11.140625" style="65" customWidth="1"/>
    <col min="14090" max="14090" width="9.85546875" style="65" customWidth="1"/>
    <col min="14091" max="14091" width="11.28515625" style="65" bestFit="1" customWidth="1"/>
    <col min="14092" max="14093" width="11.42578125" style="65"/>
    <col min="14094" max="14094" width="4.7109375" style="65" customWidth="1"/>
    <col min="14095" max="14095" width="5" style="65" customWidth="1"/>
    <col min="14096" max="14096" width="2.28515625" style="65" customWidth="1"/>
    <col min="14097" max="14097" width="26" style="65" customWidth="1"/>
    <col min="14098" max="14098" width="8" style="65" customWidth="1"/>
    <col min="14099" max="14099" width="1" style="65" customWidth="1"/>
    <col min="14100" max="14100" width="6.7109375" style="65" customWidth="1"/>
    <col min="14101" max="14101" width="1" style="65" customWidth="1"/>
    <col min="14102" max="14102" width="6.7109375" style="65" customWidth="1"/>
    <col min="14103" max="14103" width="1" style="65" customWidth="1"/>
    <col min="14104" max="14104" width="6.7109375" style="65" customWidth="1"/>
    <col min="14105" max="14105" width="1" style="65" customWidth="1"/>
    <col min="14106" max="14106" width="6.7109375" style="65" customWidth="1"/>
    <col min="14107" max="14107" width="1" style="65" customWidth="1"/>
    <col min="14108" max="14108" width="6.7109375" style="65" customWidth="1"/>
    <col min="14109" max="14109" width="1" style="65" customWidth="1"/>
    <col min="14110" max="14111" width="6.7109375" style="65" customWidth="1"/>
    <col min="14112" max="14336" width="11.42578125" style="65"/>
    <col min="14337" max="14339" width="0" style="65" hidden="1" customWidth="1"/>
    <col min="14340" max="14340" width="6.42578125" style="65" customWidth="1"/>
    <col min="14341" max="14341" width="2" style="65" customWidth="1"/>
    <col min="14342" max="14342" width="1.5703125" style="65" customWidth="1"/>
    <col min="14343" max="14343" width="51.85546875" style="65" customWidth="1"/>
    <col min="14344" max="14345" width="11.140625" style="65" customWidth="1"/>
    <col min="14346" max="14346" width="9.85546875" style="65" customWidth="1"/>
    <col min="14347" max="14347" width="11.28515625" style="65" bestFit="1" customWidth="1"/>
    <col min="14348" max="14349" width="11.42578125" style="65"/>
    <col min="14350" max="14350" width="4.7109375" style="65" customWidth="1"/>
    <col min="14351" max="14351" width="5" style="65" customWidth="1"/>
    <col min="14352" max="14352" width="2.28515625" style="65" customWidth="1"/>
    <col min="14353" max="14353" width="26" style="65" customWidth="1"/>
    <col min="14354" max="14354" width="8" style="65" customWidth="1"/>
    <col min="14355" max="14355" width="1" style="65" customWidth="1"/>
    <col min="14356" max="14356" width="6.7109375" style="65" customWidth="1"/>
    <col min="14357" max="14357" width="1" style="65" customWidth="1"/>
    <col min="14358" max="14358" width="6.7109375" style="65" customWidth="1"/>
    <col min="14359" max="14359" width="1" style="65" customWidth="1"/>
    <col min="14360" max="14360" width="6.7109375" style="65" customWidth="1"/>
    <col min="14361" max="14361" width="1" style="65" customWidth="1"/>
    <col min="14362" max="14362" width="6.7109375" style="65" customWidth="1"/>
    <col min="14363" max="14363" width="1" style="65" customWidth="1"/>
    <col min="14364" max="14364" width="6.7109375" style="65" customWidth="1"/>
    <col min="14365" max="14365" width="1" style="65" customWidth="1"/>
    <col min="14366" max="14367" width="6.7109375" style="65" customWidth="1"/>
    <col min="14368" max="14592" width="11.42578125" style="65"/>
    <col min="14593" max="14595" width="0" style="65" hidden="1" customWidth="1"/>
    <col min="14596" max="14596" width="6.42578125" style="65" customWidth="1"/>
    <col min="14597" max="14597" width="2" style="65" customWidth="1"/>
    <col min="14598" max="14598" width="1.5703125" style="65" customWidth="1"/>
    <col min="14599" max="14599" width="51.85546875" style="65" customWidth="1"/>
    <col min="14600" max="14601" width="11.140625" style="65" customWidth="1"/>
    <col min="14602" max="14602" width="9.85546875" style="65" customWidth="1"/>
    <col min="14603" max="14603" width="11.28515625" style="65" bestFit="1" customWidth="1"/>
    <col min="14604" max="14605" width="11.42578125" style="65"/>
    <col min="14606" max="14606" width="4.7109375" style="65" customWidth="1"/>
    <col min="14607" max="14607" width="5" style="65" customWidth="1"/>
    <col min="14608" max="14608" width="2.28515625" style="65" customWidth="1"/>
    <col min="14609" max="14609" width="26" style="65" customWidth="1"/>
    <col min="14610" max="14610" width="8" style="65" customWidth="1"/>
    <col min="14611" max="14611" width="1" style="65" customWidth="1"/>
    <col min="14612" max="14612" width="6.7109375" style="65" customWidth="1"/>
    <col min="14613" max="14613" width="1" style="65" customWidth="1"/>
    <col min="14614" max="14614" width="6.7109375" style="65" customWidth="1"/>
    <col min="14615" max="14615" width="1" style="65" customWidth="1"/>
    <col min="14616" max="14616" width="6.7109375" style="65" customWidth="1"/>
    <col min="14617" max="14617" width="1" style="65" customWidth="1"/>
    <col min="14618" max="14618" width="6.7109375" style="65" customWidth="1"/>
    <col min="14619" max="14619" width="1" style="65" customWidth="1"/>
    <col min="14620" max="14620" width="6.7109375" style="65" customWidth="1"/>
    <col min="14621" max="14621" width="1" style="65" customWidth="1"/>
    <col min="14622" max="14623" width="6.7109375" style="65" customWidth="1"/>
    <col min="14624" max="14848" width="11.42578125" style="65"/>
    <col min="14849" max="14851" width="0" style="65" hidden="1" customWidth="1"/>
    <col min="14852" max="14852" width="6.42578125" style="65" customWidth="1"/>
    <col min="14853" max="14853" width="2" style="65" customWidth="1"/>
    <col min="14854" max="14854" width="1.5703125" style="65" customWidth="1"/>
    <col min="14855" max="14855" width="51.85546875" style="65" customWidth="1"/>
    <col min="14856" max="14857" width="11.140625" style="65" customWidth="1"/>
    <col min="14858" max="14858" width="9.85546875" style="65" customWidth="1"/>
    <col min="14859" max="14859" width="11.28515625" style="65" bestFit="1" customWidth="1"/>
    <col min="14860" max="14861" width="11.42578125" style="65"/>
    <col min="14862" max="14862" width="4.7109375" style="65" customWidth="1"/>
    <col min="14863" max="14863" width="5" style="65" customWidth="1"/>
    <col min="14864" max="14864" width="2.28515625" style="65" customWidth="1"/>
    <col min="14865" max="14865" width="26" style="65" customWidth="1"/>
    <col min="14866" max="14866" width="8" style="65" customWidth="1"/>
    <col min="14867" max="14867" width="1" style="65" customWidth="1"/>
    <col min="14868" max="14868" width="6.7109375" style="65" customWidth="1"/>
    <col min="14869" max="14869" width="1" style="65" customWidth="1"/>
    <col min="14870" max="14870" width="6.7109375" style="65" customWidth="1"/>
    <col min="14871" max="14871" width="1" style="65" customWidth="1"/>
    <col min="14872" max="14872" width="6.7109375" style="65" customWidth="1"/>
    <col min="14873" max="14873" width="1" style="65" customWidth="1"/>
    <col min="14874" max="14874" width="6.7109375" style="65" customWidth="1"/>
    <col min="14875" max="14875" width="1" style="65" customWidth="1"/>
    <col min="14876" max="14876" width="6.7109375" style="65" customWidth="1"/>
    <col min="14877" max="14877" width="1" style="65" customWidth="1"/>
    <col min="14878" max="14879" width="6.7109375" style="65" customWidth="1"/>
    <col min="14880" max="15104" width="11.42578125" style="65"/>
    <col min="15105" max="15107" width="0" style="65" hidden="1" customWidth="1"/>
    <col min="15108" max="15108" width="6.42578125" style="65" customWidth="1"/>
    <col min="15109" max="15109" width="2" style="65" customWidth="1"/>
    <col min="15110" max="15110" width="1.5703125" style="65" customWidth="1"/>
    <col min="15111" max="15111" width="51.85546875" style="65" customWidth="1"/>
    <col min="15112" max="15113" width="11.140625" style="65" customWidth="1"/>
    <col min="15114" max="15114" width="9.85546875" style="65" customWidth="1"/>
    <col min="15115" max="15115" width="11.28515625" style="65" bestFit="1" customWidth="1"/>
    <col min="15116" max="15117" width="11.42578125" style="65"/>
    <col min="15118" max="15118" width="4.7109375" style="65" customWidth="1"/>
    <col min="15119" max="15119" width="5" style="65" customWidth="1"/>
    <col min="15120" max="15120" width="2.28515625" style="65" customWidth="1"/>
    <col min="15121" max="15121" width="26" style="65" customWidth="1"/>
    <col min="15122" max="15122" width="8" style="65" customWidth="1"/>
    <col min="15123" max="15123" width="1" style="65" customWidth="1"/>
    <col min="15124" max="15124" width="6.7109375" style="65" customWidth="1"/>
    <col min="15125" max="15125" width="1" style="65" customWidth="1"/>
    <col min="15126" max="15126" width="6.7109375" style="65" customWidth="1"/>
    <col min="15127" max="15127" width="1" style="65" customWidth="1"/>
    <col min="15128" max="15128" width="6.7109375" style="65" customWidth="1"/>
    <col min="15129" max="15129" width="1" style="65" customWidth="1"/>
    <col min="15130" max="15130" width="6.7109375" style="65" customWidth="1"/>
    <col min="15131" max="15131" width="1" style="65" customWidth="1"/>
    <col min="15132" max="15132" width="6.7109375" style="65" customWidth="1"/>
    <col min="15133" max="15133" width="1" style="65" customWidth="1"/>
    <col min="15134" max="15135" width="6.7109375" style="65" customWidth="1"/>
    <col min="15136" max="15360" width="11.42578125" style="65"/>
    <col min="15361" max="15363" width="0" style="65" hidden="1" customWidth="1"/>
    <col min="15364" max="15364" width="6.42578125" style="65" customWidth="1"/>
    <col min="15365" max="15365" width="2" style="65" customWidth="1"/>
    <col min="15366" max="15366" width="1.5703125" style="65" customWidth="1"/>
    <col min="15367" max="15367" width="51.85546875" style="65" customWidth="1"/>
    <col min="15368" max="15369" width="11.140625" style="65" customWidth="1"/>
    <col min="15370" max="15370" width="9.85546875" style="65" customWidth="1"/>
    <col min="15371" max="15371" width="11.28515625" style="65" bestFit="1" customWidth="1"/>
    <col min="15372" max="15373" width="11.42578125" style="65"/>
    <col min="15374" max="15374" width="4.7109375" style="65" customWidth="1"/>
    <col min="15375" max="15375" width="5" style="65" customWidth="1"/>
    <col min="15376" max="15376" width="2.28515625" style="65" customWidth="1"/>
    <col min="15377" max="15377" width="26" style="65" customWidth="1"/>
    <col min="15378" max="15378" width="8" style="65" customWidth="1"/>
    <col min="15379" max="15379" width="1" style="65" customWidth="1"/>
    <col min="15380" max="15380" width="6.7109375" style="65" customWidth="1"/>
    <col min="15381" max="15381" width="1" style="65" customWidth="1"/>
    <col min="15382" max="15382" width="6.7109375" style="65" customWidth="1"/>
    <col min="15383" max="15383" width="1" style="65" customWidth="1"/>
    <col min="15384" max="15384" width="6.7109375" style="65" customWidth="1"/>
    <col min="15385" max="15385" width="1" style="65" customWidth="1"/>
    <col min="15386" max="15386" width="6.7109375" style="65" customWidth="1"/>
    <col min="15387" max="15387" width="1" style="65" customWidth="1"/>
    <col min="15388" max="15388" width="6.7109375" style="65" customWidth="1"/>
    <col min="15389" max="15389" width="1" style="65" customWidth="1"/>
    <col min="15390" max="15391" width="6.7109375" style="65" customWidth="1"/>
    <col min="15392" max="15616" width="11.42578125" style="65"/>
    <col min="15617" max="15619" width="0" style="65" hidden="1" customWidth="1"/>
    <col min="15620" max="15620" width="6.42578125" style="65" customWidth="1"/>
    <col min="15621" max="15621" width="2" style="65" customWidth="1"/>
    <col min="15622" max="15622" width="1.5703125" style="65" customWidth="1"/>
    <col min="15623" max="15623" width="51.85546875" style="65" customWidth="1"/>
    <col min="15624" max="15625" width="11.140625" style="65" customWidth="1"/>
    <col min="15626" max="15626" width="9.85546875" style="65" customWidth="1"/>
    <col min="15627" max="15627" width="11.28515625" style="65" bestFit="1" customWidth="1"/>
    <col min="15628" max="15629" width="11.42578125" style="65"/>
    <col min="15630" max="15630" width="4.7109375" style="65" customWidth="1"/>
    <col min="15631" max="15631" width="5" style="65" customWidth="1"/>
    <col min="15632" max="15632" width="2.28515625" style="65" customWidth="1"/>
    <col min="15633" max="15633" width="26" style="65" customWidth="1"/>
    <col min="15634" max="15634" width="8" style="65" customWidth="1"/>
    <col min="15635" max="15635" width="1" style="65" customWidth="1"/>
    <col min="15636" max="15636" width="6.7109375" style="65" customWidth="1"/>
    <col min="15637" max="15637" width="1" style="65" customWidth="1"/>
    <col min="15638" max="15638" width="6.7109375" style="65" customWidth="1"/>
    <col min="15639" max="15639" width="1" style="65" customWidth="1"/>
    <col min="15640" max="15640" width="6.7109375" style="65" customWidth="1"/>
    <col min="15641" max="15641" width="1" style="65" customWidth="1"/>
    <col min="15642" max="15642" width="6.7109375" style="65" customWidth="1"/>
    <col min="15643" max="15643" width="1" style="65" customWidth="1"/>
    <col min="15644" max="15644" width="6.7109375" style="65" customWidth="1"/>
    <col min="15645" max="15645" width="1" style="65" customWidth="1"/>
    <col min="15646" max="15647" width="6.7109375" style="65" customWidth="1"/>
    <col min="15648" max="15872" width="11.42578125" style="65"/>
    <col min="15873" max="15875" width="0" style="65" hidden="1" customWidth="1"/>
    <col min="15876" max="15876" width="6.42578125" style="65" customWidth="1"/>
    <col min="15877" max="15877" width="2" style="65" customWidth="1"/>
    <col min="15878" max="15878" width="1.5703125" style="65" customWidth="1"/>
    <col min="15879" max="15879" width="51.85546875" style="65" customWidth="1"/>
    <col min="15880" max="15881" width="11.140625" style="65" customWidth="1"/>
    <col min="15882" max="15882" width="9.85546875" style="65" customWidth="1"/>
    <col min="15883" max="15883" width="11.28515625" style="65" bestFit="1" customWidth="1"/>
    <col min="15884" max="15885" width="11.42578125" style="65"/>
    <col min="15886" max="15886" width="4.7109375" style="65" customWidth="1"/>
    <col min="15887" max="15887" width="5" style="65" customWidth="1"/>
    <col min="15888" max="15888" width="2.28515625" style="65" customWidth="1"/>
    <col min="15889" max="15889" width="26" style="65" customWidth="1"/>
    <col min="15890" max="15890" width="8" style="65" customWidth="1"/>
    <col min="15891" max="15891" width="1" style="65" customWidth="1"/>
    <col min="15892" max="15892" width="6.7109375" style="65" customWidth="1"/>
    <col min="15893" max="15893" width="1" style="65" customWidth="1"/>
    <col min="15894" max="15894" width="6.7109375" style="65" customWidth="1"/>
    <col min="15895" max="15895" width="1" style="65" customWidth="1"/>
    <col min="15896" max="15896" width="6.7109375" style="65" customWidth="1"/>
    <col min="15897" max="15897" width="1" style="65" customWidth="1"/>
    <col min="15898" max="15898" width="6.7109375" style="65" customWidth="1"/>
    <col min="15899" max="15899" width="1" style="65" customWidth="1"/>
    <col min="15900" max="15900" width="6.7109375" style="65" customWidth="1"/>
    <col min="15901" max="15901" width="1" style="65" customWidth="1"/>
    <col min="15902" max="15903" width="6.7109375" style="65" customWidth="1"/>
    <col min="15904" max="16128" width="11.42578125" style="65"/>
    <col min="16129" max="16131" width="0" style="65" hidden="1" customWidth="1"/>
    <col min="16132" max="16132" width="6.42578125" style="65" customWidth="1"/>
    <col min="16133" max="16133" width="2" style="65" customWidth="1"/>
    <col min="16134" max="16134" width="1.5703125" style="65" customWidth="1"/>
    <col min="16135" max="16135" width="51.85546875" style="65" customWidth="1"/>
    <col min="16136" max="16137" width="11.140625" style="65" customWidth="1"/>
    <col min="16138" max="16138" width="9.85546875" style="65" customWidth="1"/>
    <col min="16139" max="16139" width="11.28515625" style="65" bestFit="1" customWidth="1"/>
    <col min="16140" max="16141" width="11.42578125" style="65"/>
    <col min="16142" max="16142" width="4.7109375" style="65" customWidth="1"/>
    <col min="16143" max="16143" width="5" style="65" customWidth="1"/>
    <col min="16144" max="16144" width="2.28515625" style="65" customWidth="1"/>
    <col min="16145" max="16145" width="26" style="65" customWidth="1"/>
    <col min="16146" max="16146" width="8" style="65" customWidth="1"/>
    <col min="16147" max="16147" width="1" style="65" customWidth="1"/>
    <col min="16148" max="16148" width="6.7109375" style="65" customWidth="1"/>
    <col min="16149" max="16149" width="1" style="65" customWidth="1"/>
    <col min="16150" max="16150" width="6.7109375" style="65" customWidth="1"/>
    <col min="16151" max="16151" width="1" style="65" customWidth="1"/>
    <col min="16152" max="16152" width="6.7109375" style="65" customWidth="1"/>
    <col min="16153" max="16153" width="1" style="65" customWidth="1"/>
    <col min="16154" max="16154" width="6.7109375" style="65" customWidth="1"/>
    <col min="16155" max="16155" width="1" style="65" customWidth="1"/>
    <col min="16156" max="16156" width="6.7109375" style="65" customWidth="1"/>
    <col min="16157" max="16157" width="1" style="65" customWidth="1"/>
    <col min="16158" max="16159" width="6.7109375" style="65" customWidth="1"/>
    <col min="16160" max="16384" width="11.42578125" style="65"/>
  </cols>
  <sheetData>
    <row r="1" spans="1:31" ht="3.75" customHeight="1">
      <c r="A1" s="309"/>
      <c r="B1" s="309"/>
      <c r="C1" s="309"/>
      <c r="D1" s="71"/>
      <c r="E1" s="71"/>
      <c r="F1" s="71"/>
      <c r="G1" s="71"/>
      <c r="H1" s="71"/>
      <c r="I1" s="71"/>
      <c r="J1" s="71"/>
      <c r="K1" s="240"/>
      <c r="L1" s="199"/>
      <c r="M1" s="199"/>
    </row>
    <row r="2" spans="1:31" ht="12.75" customHeight="1">
      <c r="A2" s="309"/>
      <c r="B2" s="309"/>
      <c r="C2" s="309"/>
      <c r="D2" s="1813" t="s">
        <v>899</v>
      </c>
      <c r="E2" s="1813"/>
      <c r="F2" s="1813"/>
      <c r="G2" s="1813"/>
      <c r="H2" s="1813"/>
      <c r="I2" s="1813"/>
      <c r="J2" s="1813"/>
      <c r="K2" s="1813"/>
      <c r="L2" s="149"/>
      <c r="M2" s="71"/>
      <c r="N2" s="1813"/>
      <c r="O2" s="1813"/>
      <c r="P2" s="1813"/>
      <c r="Q2" s="1813"/>
      <c r="R2" s="1813"/>
      <c r="S2" s="1813"/>
      <c r="T2" s="1813"/>
      <c r="U2" s="1813"/>
      <c r="V2" s="1813"/>
      <c r="W2" s="1813"/>
      <c r="X2" s="1813"/>
      <c r="Y2" s="1813"/>
      <c r="Z2" s="1813"/>
      <c r="AA2" s="1813"/>
      <c r="AB2" s="1813"/>
    </row>
    <row r="3" spans="1:31" s="71" customFormat="1" ht="12.75" customHeight="1">
      <c r="A3" s="309"/>
      <c r="B3" s="309"/>
      <c r="C3" s="309"/>
      <c r="D3" s="1813" t="s">
        <v>68</v>
      </c>
      <c r="E3" s="1813"/>
      <c r="F3" s="1813"/>
      <c r="G3" s="1813"/>
      <c r="H3" s="1813"/>
      <c r="I3" s="1813"/>
      <c r="J3" s="1813"/>
      <c r="K3" s="1813"/>
      <c r="L3" s="149"/>
      <c r="M3" s="204"/>
      <c r="N3" s="205"/>
      <c r="AD3" s="206"/>
      <c r="AE3" s="206"/>
    </row>
    <row r="4" spans="1:31" s="71" customFormat="1" ht="6" customHeight="1">
      <c r="A4" s="309"/>
      <c r="B4" s="309"/>
      <c r="C4" s="309"/>
      <c r="F4" s="72"/>
      <c r="G4" s="72"/>
      <c r="H4" s="69"/>
      <c r="I4" s="69"/>
      <c r="J4" s="69"/>
      <c r="K4" s="69"/>
      <c r="L4" s="240"/>
      <c r="O4" s="69"/>
    </row>
    <row r="5" spans="1:31" s="71" customFormat="1" ht="10.5" customHeight="1">
      <c r="A5" s="309"/>
      <c r="B5" s="309"/>
      <c r="C5" s="309"/>
      <c r="D5" s="1856" t="s">
        <v>3</v>
      </c>
      <c r="E5" s="244"/>
      <c r="F5" s="178"/>
      <c r="G5" s="244"/>
      <c r="H5" s="1887" t="s">
        <v>900</v>
      </c>
      <c r="I5" s="1887"/>
      <c r="J5" s="1887"/>
      <c r="K5" s="245"/>
      <c r="L5" s="240"/>
      <c r="O5" s="69"/>
    </row>
    <row r="6" spans="1:31" ht="10.5" customHeight="1">
      <c r="A6" s="309"/>
      <c r="B6" s="309"/>
      <c r="C6" s="309"/>
      <c r="D6" s="1872"/>
      <c r="E6" s="2201"/>
      <c r="F6" s="97" t="s">
        <v>228</v>
      </c>
      <c r="G6" s="98"/>
      <c r="H6" s="2202" t="s">
        <v>901</v>
      </c>
      <c r="I6" s="2202" t="s">
        <v>902</v>
      </c>
      <c r="J6" s="1857" t="s">
        <v>903</v>
      </c>
      <c r="K6" s="1859" t="s">
        <v>851</v>
      </c>
      <c r="L6" s="199"/>
      <c r="M6" s="1341"/>
    </row>
    <row r="7" spans="1:31" ht="10.5" customHeight="1">
      <c r="A7" s="309" t="s">
        <v>9</v>
      </c>
      <c r="B7" s="309" t="s">
        <v>10</v>
      </c>
      <c r="C7" s="309" t="s">
        <v>11</v>
      </c>
      <c r="D7" s="1892"/>
      <c r="E7" s="173"/>
      <c r="F7" s="72"/>
      <c r="G7" s="173"/>
      <c r="H7" s="1833"/>
      <c r="I7" s="1833"/>
      <c r="J7" s="1873"/>
      <c r="K7" s="1860"/>
      <c r="L7" s="199"/>
      <c r="M7" s="71"/>
    </row>
    <row r="8" spans="1:31">
      <c r="A8" s="309"/>
      <c r="B8" s="309"/>
      <c r="C8" s="309"/>
      <c r="D8" s="1861">
        <v>1401</v>
      </c>
      <c r="E8" s="1017" t="s">
        <v>22</v>
      </c>
      <c r="F8" s="114"/>
      <c r="G8" s="103"/>
      <c r="H8" s="1337">
        <f>SUM(H9+H14+H19)</f>
        <v>0</v>
      </c>
      <c r="I8" s="1337">
        <f>SUM(I9+I14+I19)</f>
        <v>3</v>
      </c>
      <c r="J8" s="1337">
        <f>SUM(J9+J14+J19)</f>
        <v>0</v>
      </c>
      <c r="K8" s="1376">
        <f>SUM(K9+K14+K19)</f>
        <v>49</v>
      </c>
      <c r="L8" s="199"/>
      <c r="M8" s="71"/>
    </row>
    <row r="9" spans="1:31" ht="12" customHeight="1">
      <c r="A9" s="309"/>
      <c r="B9" s="309"/>
      <c r="C9" s="309"/>
      <c r="D9" s="1862"/>
      <c r="E9" s="414" t="s">
        <v>23</v>
      </c>
      <c r="F9" s="118"/>
      <c r="G9" s="118"/>
      <c r="H9" s="77">
        <f>SUM(H10+H12)</f>
        <v>0</v>
      </c>
      <c r="I9" s="77">
        <f>SUM(I10+I12)</f>
        <v>1</v>
      </c>
      <c r="J9" s="77">
        <f>SUM(J10+J12)</f>
        <v>0</v>
      </c>
      <c r="K9" s="1042">
        <f>SUM(K10+K12)</f>
        <v>16</v>
      </c>
      <c r="L9" s="199"/>
      <c r="M9" s="199"/>
    </row>
    <row r="10" spans="1:31" ht="12" customHeight="1">
      <c r="A10" s="309"/>
      <c r="B10" s="309"/>
      <c r="C10" s="309"/>
      <c r="D10" s="1862"/>
      <c r="E10" s="69"/>
      <c r="F10" s="69" t="s">
        <v>452</v>
      </c>
      <c r="G10" s="69"/>
      <c r="H10" s="1341">
        <f>SUM(H11)</f>
        <v>0</v>
      </c>
      <c r="I10" s="1341">
        <f>SUM(I11)</f>
        <v>1</v>
      </c>
      <c r="J10" s="1341">
        <f>SUM(J11)</f>
        <v>0</v>
      </c>
      <c r="K10" s="1375">
        <f>SUM(K11)</f>
        <v>16</v>
      </c>
      <c r="L10" s="199"/>
      <c r="M10" s="199"/>
    </row>
    <row r="11" spans="1:31" ht="11.25" customHeight="1">
      <c r="A11" s="1367">
        <v>1</v>
      </c>
      <c r="B11" s="1367" t="s">
        <v>453</v>
      </c>
      <c r="C11" s="1367">
        <v>11</v>
      </c>
      <c r="D11" s="1862"/>
      <c r="E11" s="69"/>
      <c r="F11" s="71"/>
      <c r="G11" s="69" t="s">
        <v>454</v>
      </c>
      <c r="H11" s="1341">
        <v>0</v>
      </c>
      <c r="I11" s="1341">
        <v>1</v>
      </c>
      <c r="J11" s="1341">
        <v>0</v>
      </c>
      <c r="K11" s="1375">
        <v>16</v>
      </c>
      <c r="L11" s="199"/>
      <c r="M11" s="199"/>
    </row>
    <row r="12" spans="1:31" ht="12" customHeight="1">
      <c r="A12" s="1367"/>
      <c r="B12" s="1367"/>
      <c r="C12" s="1367"/>
      <c r="D12" s="1862"/>
      <c r="E12" s="69"/>
      <c r="F12" s="69" t="s">
        <v>455</v>
      </c>
      <c r="G12" s="69"/>
      <c r="H12" s="1341">
        <f>SUM(H13)</f>
        <v>0</v>
      </c>
      <c r="I12" s="1341">
        <f>SUM(I13)</f>
        <v>0</v>
      </c>
      <c r="J12" s="1341">
        <f>SUM(J13)</f>
        <v>0</v>
      </c>
      <c r="K12" s="1375">
        <f>SUM(K13)</f>
        <v>0</v>
      </c>
      <c r="L12" s="199"/>
      <c r="M12" s="199"/>
    </row>
    <row r="13" spans="1:31" ht="11.25" customHeight="1">
      <c r="A13" s="1367">
        <v>1</v>
      </c>
      <c r="B13" s="1367" t="s">
        <v>456</v>
      </c>
      <c r="C13" s="1367">
        <v>11</v>
      </c>
      <c r="D13" s="1862"/>
      <c r="E13" s="69"/>
      <c r="F13" s="71"/>
      <c r="G13" s="69" t="s">
        <v>457</v>
      </c>
      <c r="H13" s="1341">
        <v>0</v>
      </c>
      <c r="I13" s="1341">
        <v>0</v>
      </c>
      <c r="J13" s="1341">
        <v>0</v>
      </c>
      <c r="K13" s="1375">
        <v>0</v>
      </c>
      <c r="L13" s="199"/>
      <c r="M13" s="199"/>
    </row>
    <row r="14" spans="1:31" ht="12" customHeight="1">
      <c r="A14" s="309"/>
      <c r="B14" s="309"/>
      <c r="C14" s="309"/>
      <c r="D14" s="1862"/>
      <c r="E14" s="118" t="s">
        <v>24</v>
      </c>
      <c r="F14" s="69"/>
      <c r="G14" s="69"/>
      <c r="H14" s="77">
        <f>SUM(H15+H17)</f>
        <v>0</v>
      </c>
      <c r="I14" s="77">
        <f>SUM(I15+I17)</f>
        <v>1</v>
      </c>
      <c r="J14" s="77">
        <f>SUM(J15+J17)</f>
        <v>0</v>
      </c>
      <c r="K14" s="1042">
        <f>SUM(K15+K17)</f>
        <v>10</v>
      </c>
      <c r="L14" s="199"/>
      <c r="M14" s="199"/>
    </row>
    <row r="15" spans="1:31" ht="12" customHeight="1">
      <c r="A15" s="309"/>
      <c r="B15" s="309"/>
      <c r="C15" s="309"/>
      <c r="D15" s="1862"/>
      <c r="E15" s="118"/>
      <c r="F15" s="69" t="s">
        <v>458</v>
      </c>
      <c r="G15" s="69"/>
      <c r="H15" s="1341">
        <f>SUM(H16)</f>
        <v>0</v>
      </c>
      <c r="I15" s="1341">
        <f>SUM(I16)</f>
        <v>0</v>
      </c>
      <c r="J15" s="1341">
        <f>SUM(J16)</f>
        <v>0</v>
      </c>
      <c r="K15" s="1375">
        <f>SUM(K16)</f>
        <v>0</v>
      </c>
      <c r="L15" s="199"/>
      <c r="M15" s="199"/>
    </row>
    <row r="16" spans="1:31" ht="11.25" customHeight="1">
      <c r="A16" s="1367">
        <v>1</v>
      </c>
      <c r="B16" s="1367" t="s">
        <v>459</v>
      </c>
      <c r="C16" s="1367">
        <v>5</v>
      </c>
      <c r="D16" s="1862"/>
      <c r="E16" s="118"/>
      <c r="F16" s="69"/>
      <c r="G16" s="69" t="s">
        <v>460</v>
      </c>
      <c r="H16" s="1341">
        <v>0</v>
      </c>
      <c r="I16" s="1341">
        <v>0</v>
      </c>
      <c r="J16" s="1341">
        <v>0</v>
      </c>
      <c r="K16" s="1375">
        <v>0</v>
      </c>
      <c r="L16" s="199"/>
      <c r="M16" s="199"/>
    </row>
    <row r="17" spans="1:13" ht="12" customHeight="1">
      <c r="A17" s="1367"/>
      <c r="B17" s="1367"/>
      <c r="C17" s="1367"/>
      <c r="D17" s="1862"/>
      <c r="E17" s="69"/>
      <c r="F17" s="69" t="s">
        <v>452</v>
      </c>
      <c r="G17" s="69"/>
      <c r="H17" s="1341">
        <f>SUM(H18)</f>
        <v>0</v>
      </c>
      <c r="I17" s="1341">
        <f>SUM(I18)</f>
        <v>1</v>
      </c>
      <c r="J17" s="1341">
        <f>SUM(J18)</f>
        <v>0</v>
      </c>
      <c r="K17" s="1375">
        <f>SUM(K18)</f>
        <v>10</v>
      </c>
      <c r="L17" s="199"/>
      <c r="M17" s="199"/>
    </row>
    <row r="18" spans="1:13" ht="11.25" customHeight="1">
      <c r="A18" s="1367">
        <v>1</v>
      </c>
      <c r="B18" s="1367" t="s">
        <v>453</v>
      </c>
      <c r="C18" s="1367">
        <v>5</v>
      </c>
      <c r="D18" s="1862"/>
      <c r="E18" s="69"/>
      <c r="F18" s="69"/>
      <c r="G18" s="69" t="s">
        <v>454</v>
      </c>
      <c r="H18" s="1341">
        <v>0</v>
      </c>
      <c r="I18" s="1341">
        <v>1</v>
      </c>
      <c r="J18" s="1341">
        <v>0</v>
      </c>
      <c r="K18" s="1375">
        <v>10</v>
      </c>
      <c r="L18" s="199"/>
      <c r="M18" s="199"/>
    </row>
    <row r="19" spans="1:13" ht="12" customHeight="1">
      <c r="A19" s="1367"/>
      <c r="B19" s="1367"/>
      <c r="C19" s="1367"/>
      <c r="D19" s="1862"/>
      <c r="E19" s="118" t="s">
        <v>25</v>
      </c>
      <c r="F19" s="69"/>
      <c r="G19" s="69"/>
      <c r="H19" s="77">
        <f>SUM(H20+H22)</f>
        <v>0</v>
      </c>
      <c r="I19" s="77">
        <f>SUM(I20+I22)</f>
        <v>1</v>
      </c>
      <c r="J19" s="77">
        <f>SUM(J20+J22)</f>
        <v>0</v>
      </c>
      <c r="K19" s="1042">
        <f>SUM(K20+K22)</f>
        <v>23</v>
      </c>
      <c r="L19" s="199"/>
      <c r="M19" s="199"/>
    </row>
    <row r="20" spans="1:13" ht="12" customHeight="1">
      <c r="A20" s="1367"/>
      <c r="B20" s="1367"/>
      <c r="C20" s="1367"/>
      <c r="D20" s="1862"/>
      <c r="E20" s="118"/>
      <c r="F20" s="69" t="s">
        <v>458</v>
      </c>
      <c r="G20" s="69"/>
      <c r="H20" s="309">
        <f>SUM(H21)</f>
        <v>0</v>
      </c>
      <c r="I20" s="309">
        <f>SUM(I21)</f>
        <v>0</v>
      </c>
      <c r="J20" s="309">
        <f>SUM(J21)</f>
        <v>0</v>
      </c>
      <c r="K20" s="1043">
        <f>SUM(K21)</f>
        <v>0</v>
      </c>
      <c r="L20" s="199"/>
      <c r="M20" s="199"/>
    </row>
    <row r="21" spans="1:13" ht="12" customHeight="1">
      <c r="A21" s="1367">
        <v>1</v>
      </c>
      <c r="B21" s="1367" t="s">
        <v>459</v>
      </c>
      <c r="C21" s="1367">
        <v>12</v>
      </c>
      <c r="D21" s="1862"/>
      <c r="E21" s="118"/>
      <c r="F21" s="69"/>
      <c r="G21" s="69" t="s">
        <v>462</v>
      </c>
      <c r="H21" s="309">
        <v>0</v>
      </c>
      <c r="I21" s="309">
        <v>0</v>
      </c>
      <c r="J21" s="309">
        <v>0</v>
      </c>
      <c r="K21" s="1043">
        <v>0</v>
      </c>
      <c r="L21" s="199"/>
      <c r="M21" s="199"/>
    </row>
    <row r="22" spans="1:13" ht="12" customHeight="1">
      <c r="A22" s="1367"/>
      <c r="B22" s="1367"/>
      <c r="C22" s="1367"/>
      <c r="D22" s="1862"/>
      <c r="E22" s="69"/>
      <c r="F22" s="69" t="s">
        <v>452</v>
      </c>
      <c r="G22" s="69"/>
      <c r="H22" s="1341">
        <f>SUM(H23)</f>
        <v>0</v>
      </c>
      <c r="I22" s="1341">
        <f>SUM(I23)</f>
        <v>1</v>
      </c>
      <c r="J22" s="1341">
        <f>SUM(J23)</f>
        <v>0</v>
      </c>
      <c r="K22" s="1375">
        <f>SUM(K23)</f>
        <v>23</v>
      </c>
      <c r="L22" s="199"/>
      <c r="M22" s="199"/>
    </row>
    <row r="23" spans="1:13" ht="12" customHeight="1">
      <c r="A23" s="1367">
        <v>1</v>
      </c>
      <c r="B23" s="1367" t="s">
        <v>453</v>
      </c>
      <c r="C23" s="1367">
        <v>12</v>
      </c>
      <c r="D23" s="1863"/>
      <c r="E23" s="69"/>
      <c r="F23" s="69"/>
      <c r="G23" s="69" t="s">
        <v>454</v>
      </c>
      <c r="H23" s="1341">
        <v>0</v>
      </c>
      <c r="I23" s="1341">
        <v>1</v>
      </c>
      <c r="J23" s="1341">
        <v>0</v>
      </c>
      <c r="K23" s="1375">
        <v>23</v>
      </c>
      <c r="L23" s="199"/>
      <c r="M23" s="199"/>
    </row>
    <row r="24" spans="1:13">
      <c r="A24" s="309"/>
      <c r="B24" s="309"/>
      <c r="C24" s="309"/>
      <c r="D24" s="1861">
        <v>1402</v>
      </c>
      <c r="E24" s="124" t="s">
        <v>29</v>
      </c>
      <c r="F24" s="114"/>
      <c r="G24" s="114"/>
      <c r="H24" s="354">
        <f>SUM(H25+H39+H45+H52)</f>
        <v>0</v>
      </c>
      <c r="I24" s="354">
        <f>SUM(I25+I39+I45+I52)</f>
        <v>0</v>
      </c>
      <c r="J24" s="354">
        <f>SUM(J25+J39+J45+J52)</f>
        <v>0</v>
      </c>
      <c r="K24" s="355">
        <f>SUM(K25+K39+K45+K52)</f>
        <v>0</v>
      </c>
      <c r="L24" s="199"/>
      <c r="M24" s="199"/>
    </row>
    <row r="25" spans="1:13" ht="12" customHeight="1">
      <c r="A25" s="309"/>
      <c r="B25" s="309"/>
      <c r="C25" s="309"/>
      <c r="D25" s="1862"/>
      <c r="E25" s="118" t="s">
        <v>30</v>
      </c>
      <c r="F25" s="69"/>
      <c r="G25" s="69"/>
      <c r="H25" s="77">
        <f>SUM(H26+H28)</f>
        <v>0</v>
      </c>
      <c r="I25" s="77">
        <f>SUM(I26+I28)</f>
        <v>0</v>
      </c>
      <c r="J25" s="77">
        <f>SUM(J26+J28)</f>
        <v>0</v>
      </c>
      <c r="K25" s="1042">
        <f>SUM(K26+K28)</f>
        <v>0</v>
      </c>
      <c r="L25" s="199"/>
      <c r="M25" s="199"/>
    </row>
    <row r="26" spans="1:13" ht="12" customHeight="1">
      <c r="A26" s="309"/>
      <c r="B26" s="309"/>
      <c r="C26" s="309"/>
      <c r="D26" s="1862"/>
      <c r="E26" s="128"/>
      <c r="F26" s="69" t="s">
        <v>103</v>
      </c>
      <c r="G26" s="69"/>
      <c r="H26" s="1341">
        <f>SUM(H27)</f>
        <v>0</v>
      </c>
      <c r="I26" s="1341">
        <f>SUM(I27)</f>
        <v>0</v>
      </c>
      <c r="J26" s="1341">
        <f>SUM(J27)</f>
        <v>0</v>
      </c>
      <c r="K26" s="1375">
        <f>SUM(K27)</f>
        <v>0</v>
      </c>
      <c r="L26" s="199"/>
      <c r="M26" s="199"/>
    </row>
    <row r="27" spans="1:13" ht="11.25" customHeight="1">
      <c r="A27" s="1367">
        <v>2</v>
      </c>
      <c r="B27" s="1367" t="s">
        <v>463</v>
      </c>
      <c r="C27" s="1367">
        <v>11</v>
      </c>
      <c r="D27" s="1862"/>
      <c r="E27" s="118"/>
      <c r="F27" s="69"/>
      <c r="G27" s="69" t="s">
        <v>464</v>
      </c>
      <c r="H27" s="1341">
        <v>0</v>
      </c>
      <c r="I27" s="1341">
        <v>0</v>
      </c>
      <c r="J27" s="1341">
        <v>0</v>
      </c>
      <c r="K27" s="1375">
        <v>0</v>
      </c>
      <c r="L27" s="199"/>
      <c r="M27" s="199"/>
    </row>
    <row r="28" spans="1:13" ht="12" customHeight="1">
      <c r="A28" s="1367"/>
      <c r="B28" s="1367"/>
      <c r="C28" s="1367"/>
      <c r="D28" s="1862"/>
      <c r="E28" s="69"/>
      <c r="F28" s="69" t="s">
        <v>452</v>
      </c>
      <c r="G28" s="69"/>
      <c r="H28" s="1341">
        <f>SUM(H29+H31+H32+H33+H34+H35+H36+H37+H38)</f>
        <v>0</v>
      </c>
      <c r="I28" s="1341">
        <f>SUM(I29+I31+I32+I33+I34+I35+I36+I37+I38)</f>
        <v>0</v>
      </c>
      <c r="J28" s="1341">
        <f>SUM(J29+J31+J32+J33+J34+J35+J36+J37+J38)</f>
        <v>0</v>
      </c>
      <c r="K28" s="1375">
        <f>SUM(K29+K31+K32+K33+K34+K35+K36+K37+K38)</f>
        <v>0</v>
      </c>
      <c r="L28" s="199"/>
      <c r="M28" s="199"/>
    </row>
    <row r="29" spans="1:13" ht="11.25" customHeight="1">
      <c r="A29" s="1367">
        <v>2</v>
      </c>
      <c r="B29" s="1367" t="s">
        <v>465</v>
      </c>
      <c r="C29" s="1367">
        <v>11</v>
      </c>
      <c r="D29" s="1862"/>
      <c r="E29" s="69"/>
      <c r="F29" s="69"/>
      <c r="G29" s="69" t="s">
        <v>464</v>
      </c>
      <c r="H29" s="1341">
        <v>0</v>
      </c>
      <c r="I29" s="1341">
        <v>0</v>
      </c>
      <c r="J29" s="1341">
        <v>0</v>
      </c>
      <c r="K29" s="1375">
        <v>0</v>
      </c>
      <c r="L29" s="199"/>
      <c r="M29" s="199"/>
    </row>
    <row r="30" spans="1:13" ht="11.25" customHeight="1">
      <c r="A30" s="1367"/>
      <c r="B30" s="1367"/>
      <c r="C30" s="1367"/>
      <c r="D30" s="1862"/>
      <c r="E30" s="69"/>
      <c r="F30" s="69"/>
      <c r="G30" s="69" t="s">
        <v>466</v>
      </c>
      <c r="H30" s="1341">
        <v>0</v>
      </c>
      <c r="I30" s="1341">
        <v>0</v>
      </c>
      <c r="J30" s="1341">
        <v>0</v>
      </c>
      <c r="K30" s="1375">
        <v>0</v>
      </c>
      <c r="L30" s="199"/>
      <c r="M30" s="199"/>
    </row>
    <row r="31" spans="1:13" ht="11.25" customHeight="1">
      <c r="A31" s="1367">
        <v>2</v>
      </c>
      <c r="B31" s="1367" t="s">
        <v>465</v>
      </c>
      <c r="C31" s="1367">
        <v>11</v>
      </c>
      <c r="D31" s="1862"/>
      <c r="E31" s="69"/>
      <c r="F31" s="69"/>
      <c r="G31" s="69" t="s">
        <v>467</v>
      </c>
      <c r="H31" s="1341">
        <v>0</v>
      </c>
      <c r="I31" s="1341">
        <v>0</v>
      </c>
      <c r="J31" s="1341">
        <v>0</v>
      </c>
      <c r="K31" s="1375">
        <v>0</v>
      </c>
      <c r="L31" s="199"/>
      <c r="M31" s="199"/>
    </row>
    <row r="32" spans="1:13" ht="11.25" customHeight="1">
      <c r="A32" s="1367">
        <v>2</v>
      </c>
      <c r="B32" s="1367" t="s">
        <v>465</v>
      </c>
      <c r="C32" s="1367">
        <v>11</v>
      </c>
      <c r="D32" s="1862"/>
      <c r="E32" s="69"/>
      <c r="F32" s="69"/>
      <c r="G32" s="69" t="s">
        <v>468</v>
      </c>
      <c r="H32" s="1341">
        <v>0</v>
      </c>
      <c r="I32" s="1341">
        <v>0</v>
      </c>
      <c r="J32" s="1341">
        <v>0</v>
      </c>
      <c r="K32" s="1375">
        <v>0</v>
      </c>
      <c r="L32" s="199"/>
      <c r="M32" s="199"/>
    </row>
    <row r="33" spans="1:13" ht="11.25" customHeight="1">
      <c r="A33" s="1367">
        <v>2</v>
      </c>
      <c r="B33" s="1367" t="s">
        <v>465</v>
      </c>
      <c r="C33" s="1367">
        <v>11</v>
      </c>
      <c r="D33" s="1862"/>
      <c r="E33" s="69"/>
      <c r="F33" s="69"/>
      <c r="G33" s="69" t="s">
        <v>904</v>
      </c>
      <c r="H33" s="1341">
        <v>0</v>
      </c>
      <c r="I33" s="1341">
        <v>0</v>
      </c>
      <c r="J33" s="1341">
        <v>0</v>
      </c>
      <c r="K33" s="1375">
        <v>0</v>
      </c>
      <c r="L33" s="199"/>
      <c r="M33" s="199"/>
    </row>
    <row r="34" spans="1:13" ht="11.25" customHeight="1">
      <c r="A34" s="1367">
        <v>2</v>
      </c>
      <c r="B34" s="1367" t="s">
        <v>465</v>
      </c>
      <c r="C34" s="1367">
        <v>11</v>
      </c>
      <c r="D34" s="1862"/>
      <c r="E34" s="69"/>
      <c r="F34" s="69"/>
      <c r="G34" s="69" t="s">
        <v>470</v>
      </c>
      <c r="H34" s="1341">
        <v>0</v>
      </c>
      <c r="I34" s="1341">
        <v>0</v>
      </c>
      <c r="J34" s="1341">
        <v>0</v>
      </c>
      <c r="K34" s="1375">
        <v>0</v>
      </c>
      <c r="L34" s="199"/>
      <c r="M34" s="199"/>
    </row>
    <row r="35" spans="1:13" ht="11.25" customHeight="1">
      <c r="A35" s="1367">
        <v>2</v>
      </c>
      <c r="B35" s="1367" t="s">
        <v>465</v>
      </c>
      <c r="C35" s="1367">
        <v>11</v>
      </c>
      <c r="D35" s="1862"/>
      <c r="E35" s="69"/>
      <c r="F35" s="69"/>
      <c r="G35" s="69" t="s">
        <v>905</v>
      </c>
      <c r="H35" s="1341">
        <v>0</v>
      </c>
      <c r="I35" s="1341">
        <v>0</v>
      </c>
      <c r="J35" s="1341">
        <v>0</v>
      </c>
      <c r="K35" s="1375">
        <v>0</v>
      </c>
      <c r="L35" s="199"/>
      <c r="M35" s="199"/>
    </row>
    <row r="36" spans="1:13" ht="11.25" customHeight="1">
      <c r="A36" s="1367">
        <v>2</v>
      </c>
      <c r="B36" s="1367" t="s">
        <v>465</v>
      </c>
      <c r="C36" s="1367">
        <v>11</v>
      </c>
      <c r="D36" s="1862"/>
      <c r="E36" s="69"/>
      <c r="F36" s="69"/>
      <c r="G36" s="69" t="s">
        <v>472</v>
      </c>
      <c r="H36" s="1341">
        <v>0</v>
      </c>
      <c r="I36" s="1341">
        <v>0</v>
      </c>
      <c r="J36" s="1341">
        <v>0</v>
      </c>
      <c r="K36" s="1375">
        <v>0</v>
      </c>
      <c r="L36" s="199"/>
      <c r="M36" s="199"/>
    </row>
    <row r="37" spans="1:13" ht="11.25" customHeight="1">
      <c r="A37" s="1367">
        <v>2</v>
      </c>
      <c r="B37" s="1367" t="s">
        <v>465</v>
      </c>
      <c r="C37" s="1367">
        <v>11</v>
      </c>
      <c r="D37" s="1862"/>
      <c r="E37" s="69"/>
      <c r="F37" s="69"/>
      <c r="G37" s="69" t="s">
        <v>473</v>
      </c>
      <c r="H37" s="1341">
        <v>0</v>
      </c>
      <c r="I37" s="1341">
        <v>0</v>
      </c>
      <c r="J37" s="1341">
        <v>0</v>
      </c>
      <c r="K37" s="1375">
        <v>0</v>
      </c>
      <c r="L37" s="199"/>
      <c r="M37" s="199"/>
    </row>
    <row r="38" spans="1:13" ht="11.25" customHeight="1">
      <c r="A38" s="1367">
        <v>2</v>
      </c>
      <c r="B38" s="1367" t="s">
        <v>465</v>
      </c>
      <c r="C38" s="1367">
        <v>11</v>
      </c>
      <c r="D38" s="1862"/>
      <c r="E38" s="69"/>
      <c r="F38" s="69"/>
      <c r="G38" s="69" t="s">
        <v>474</v>
      </c>
      <c r="H38" s="1341">
        <v>0</v>
      </c>
      <c r="I38" s="1341">
        <v>0</v>
      </c>
      <c r="J38" s="1341">
        <v>0</v>
      </c>
      <c r="K38" s="1375">
        <v>0</v>
      </c>
      <c r="L38" s="199"/>
      <c r="M38" s="199"/>
    </row>
    <row r="39" spans="1:13" ht="12" customHeight="1">
      <c r="A39" s="309"/>
      <c r="B39" s="309"/>
      <c r="C39" s="309"/>
      <c r="D39" s="1862"/>
      <c r="E39" s="118" t="s">
        <v>31</v>
      </c>
      <c r="F39" s="69"/>
      <c r="G39" s="69"/>
      <c r="H39" s="77">
        <f>SUM(H40)</f>
        <v>0</v>
      </c>
      <c r="I39" s="77">
        <f>SUM(I40)</f>
        <v>0</v>
      </c>
      <c r="J39" s="77">
        <f>SUM(J40)</f>
        <v>0</v>
      </c>
      <c r="K39" s="1042">
        <f>SUM(K40)</f>
        <v>0</v>
      </c>
      <c r="L39" s="199"/>
      <c r="M39" s="199"/>
    </row>
    <row r="40" spans="1:13" ht="12" customHeight="1">
      <c r="A40" s="309"/>
      <c r="B40" s="309"/>
      <c r="C40" s="309"/>
      <c r="D40" s="1862"/>
      <c r="E40" s="69"/>
      <c r="F40" s="69" t="s">
        <v>452</v>
      </c>
      <c r="G40" s="71"/>
      <c r="H40" s="1341">
        <f>SUM(H41+H43+H44)</f>
        <v>0</v>
      </c>
      <c r="I40" s="1341">
        <f>SUM(I41+I43+I44)</f>
        <v>0</v>
      </c>
      <c r="J40" s="1341">
        <f>SUM(J41+J43+J44)</f>
        <v>0</v>
      </c>
      <c r="K40" s="1375">
        <f>SUM(K41+K43+K44)</f>
        <v>0</v>
      </c>
      <c r="L40" s="199"/>
      <c r="M40" s="199"/>
    </row>
    <row r="41" spans="1:13" ht="12" customHeight="1">
      <c r="A41" s="1367">
        <v>2</v>
      </c>
      <c r="B41" s="1367" t="s">
        <v>465</v>
      </c>
      <c r="C41" s="1367">
        <v>10</v>
      </c>
      <c r="D41" s="1862"/>
      <c r="E41" s="69"/>
      <c r="F41" s="71"/>
      <c r="G41" s="126" t="s">
        <v>475</v>
      </c>
      <c r="H41" s="1020">
        <v>0</v>
      </c>
      <c r="I41" s="1020">
        <v>0</v>
      </c>
      <c r="J41" s="1020">
        <v>0</v>
      </c>
      <c r="K41" s="2204">
        <v>0</v>
      </c>
      <c r="L41" s="199"/>
      <c r="M41" s="199"/>
    </row>
    <row r="42" spans="1:13" ht="11.25" customHeight="1">
      <c r="A42" s="1367"/>
      <c r="B42" s="1367"/>
      <c r="C42" s="1367"/>
      <c r="D42" s="1862"/>
      <c r="E42" s="69"/>
      <c r="F42" s="69"/>
      <c r="G42" s="69" t="s">
        <v>466</v>
      </c>
      <c r="H42" s="1341">
        <v>0</v>
      </c>
      <c r="I42" s="1341">
        <v>0</v>
      </c>
      <c r="J42" s="1341">
        <v>0</v>
      </c>
      <c r="K42" s="1375">
        <v>0</v>
      </c>
      <c r="L42" s="199"/>
      <c r="M42" s="199"/>
    </row>
    <row r="43" spans="1:13" ht="11.25" customHeight="1">
      <c r="A43" s="1367">
        <v>2</v>
      </c>
      <c r="B43" s="1367" t="s">
        <v>465</v>
      </c>
      <c r="C43" s="1367">
        <v>10</v>
      </c>
      <c r="D43" s="1862"/>
      <c r="E43" s="69"/>
      <c r="F43" s="69"/>
      <c r="G43" s="69" t="s">
        <v>469</v>
      </c>
      <c r="H43" s="1341">
        <v>0</v>
      </c>
      <c r="I43" s="1341">
        <v>0</v>
      </c>
      <c r="J43" s="1341">
        <v>0</v>
      </c>
      <c r="K43" s="1375">
        <v>0</v>
      </c>
      <c r="L43" s="199"/>
      <c r="M43" s="199"/>
    </row>
    <row r="44" spans="1:13" ht="11.25" customHeight="1">
      <c r="A44" s="1367">
        <v>2</v>
      </c>
      <c r="B44" s="1367" t="s">
        <v>465</v>
      </c>
      <c r="C44" s="1367">
        <v>10</v>
      </c>
      <c r="D44" s="1862"/>
      <c r="E44" s="69"/>
      <c r="F44" s="69"/>
      <c r="G44" s="69" t="s">
        <v>476</v>
      </c>
      <c r="H44" s="1341">
        <v>0</v>
      </c>
      <c r="I44" s="1341">
        <v>0</v>
      </c>
      <c r="J44" s="1341">
        <v>0</v>
      </c>
      <c r="K44" s="1375">
        <v>0</v>
      </c>
      <c r="L44" s="199"/>
      <c r="M44" s="199"/>
    </row>
    <row r="45" spans="1:13" ht="12" customHeight="1">
      <c r="A45" s="309"/>
      <c r="B45" s="309"/>
      <c r="C45" s="309"/>
      <c r="D45" s="1862"/>
      <c r="E45" s="118" t="s">
        <v>32</v>
      </c>
      <c r="F45" s="69"/>
      <c r="G45" s="69"/>
      <c r="H45" s="77">
        <f>SUM(H46)</f>
        <v>0</v>
      </c>
      <c r="I45" s="77">
        <f>SUM(I46)</f>
        <v>0</v>
      </c>
      <c r="J45" s="77">
        <f>SUM(J46)</f>
        <v>0</v>
      </c>
      <c r="K45" s="1042">
        <f>SUM(K46)</f>
        <v>0</v>
      </c>
      <c r="L45" s="199"/>
      <c r="M45" s="199"/>
    </row>
    <row r="46" spans="1:13" ht="12" customHeight="1">
      <c r="A46" s="309"/>
      <c r="B46" s="309"/>
      <c r="C46" s="309"/>
      <c r="D46" s="1862"/>
      <c r="E46" s="69"/>
      <c r="F46" s="69" t="s">
        <v>452</v>
      </c>
      <c r="G46" s="69"/>
      <c r="H46" s="1341">
        <f>SUM(H47:H51)</f>
        <v>0</v>
      </c>
      <c r="I46" s="1341">
        <f>SUM(I47:I51)</f>
        <v>0</v>
      </c>
      <c r="J46" s="1341">
        <f>SUM(J47:J51)</f>
        <v>0</v>
      </c>
      <c r="K46" s="1375">
        <f>SUM(K47:K51)</f>
        <v>0</v>
      </c>
      <c r="L46" s="199"/>
      <c r="M46" s="199"/>
    </row>
    <row r="47" spans="1:13" ht="11.25" customHeight="1">
      <c r="A47" s="309"/>
      <c r="B47" s="309"/>
      <c r="C47" s="309"/>
      <c r="D47" s="1862"/>
      <c r="E47" s="69"/>
      <c r="F47" s="69"/>
      <c r="G47" s="69" t="s">
        <v>466</v>
      </c>
      <c r="H47" s="1341">
        <v>0</v>
      </c>
      <c r="I47" s="1341">
        <v>0</v>
      </c>
      <c r="J47" s="1341">
        <v>0</v>
      </c>
      <c r="K47" s="1375">
        <v>0</v>
      </c>
      <c r="L47" s="199"/>
      <c r="M47" s="199"/>
    </row>
    <row r="48" spans="1:13" ht="11.25" customHeight="1">
      <c r="A48" s="1367">
        <v>2</v>
      </c>
      <c r="B48" s="1367" t="s">
        <v>465</v>
      </c>
      <c r="C48" s="1367">
        <v>10</v>
      </c>
      <c r="D48" s="1862"/>
      <c r="E48" s="69"/>
      <c r="F48" s="69"/>
      <c r="G48" s="69" t="s">
        <v>477</v>
      </c>
      <c r="H48" s="1341">
        <v>0</v>
      </c>
      <c r="I48" s="1341">
        <v>0</v>
      </c>
      <c r="J48" s="1341">
        <v>0</v>
      </c>
      <c r="K48" s="1375">
        <v>0</v>
      </c>
      <c r="L48" s="199"/>
      <c r="M48" s="199"/>
    </row>
    <row r="49" spans="1:13" ht="11.25" customHeight="1">
      <c r="A49" s="1367">
        <v>2</v>
      </c>
      <c r="B49" s="1367" t="s">
        <v>465</v>
      </c>
      <c r="C49" s="1367">
        <v>10</v>
      </c>
      <c r="D49" s="1862"/>
      <c r="E49" s="69"/>
      <c r="F49" s="69"/>
      <c r="G49" s="69" t="s">
        <v>478</v>
      </c>
      <c r="H49" s="1341">
        <v>0</v>
      </c>
      <c r="I49" s="1341">
        <v>0</v>
      </c>
      <c r="J49" s="1341">
        <v>0</v>
      </c>
      <c r="K49" s="1375">
        <v>0</v>
      </c>
      <c r="L49" s="199"/>
      <c r="M49" s="199"/>
    </row>
    <row r="50" spans="1:13" ht="11.25" customHeight="1">
      <c r="A50" s="1367">
        <v>2</v>
      </c>
      <c r="B50" s="1367" t="s">
        <v>465</v>
      </c>
      <c r="C50" s="1367">
        <v>10</v>
      </c>
      <c r="D50" s="1862"/>
      <c r="E50" s="69"/>
      <c r="F50" s="69"/>
      <c r="G50" s="69" t="s">
        <v>472</v>
      </c>
      <c r="H50" s="1341">
        <v>0</v>
      </c>
      <c r="I50" s="1341">
        <v>0</v>
      </c>
      <c r="J50" s="1341">
        <v>0</v>
      </c>
      <c r="K50" s="1375">
        <v>0</v>
      </c>
      <c r="L50" s="199"/>
      <c r="M50" s="199"/>
    </row>
    <row r="51" spans="1:13" ht="11.25" customHeight="1">
      <c r="A51" s="1367">
        <v>2</v>
      </c>
      <c r="B51" s="1367" t="s">
        <v>465</v>
      </c>
      <c r="C51" s="1367">
        <v>10</v>
      </c>
      <c r="D51" s="1862"/>
      <c r="E51" s="69"/>
      <c r="F51" s="69"/>
      <c r="G51" s="69" t="s">
        <v>479</v>
      </c>
      <c r="H51" s="1341">
        <v>0</v>
      </c>
      <c r="I51" s="1341">
        <v>0</v>
      </c>
      <c r="J51" s="1341">
        <v>0</v>
      </c>
      <c r="K51" s="1375">
        <v>0</v>
      </c>
      <c r="L51" s="199"/>
      <c r="M51" s="199"/>
    </row>
    <row r="52" spans="1:13" ht="12" customHeight="1">
      <c r="A52" s="309"/>
      <c r="B52" s="309"/>
      <c r="C52" s="309"/>
      <c r="D52" s="1862"/>
      <c r="E52" s="118" t="s">
        <v>480</v>
      </c>
      <c r="F52" s="69"/>
      <c r="G52" s="69"/>
      <c r="H52" s="77">
        <f t="shared" ref="H52:K53" si="0">SUM(H53)</f>
        <v>0</v>
      </c>
      <c r="I52" s="77">
        <f t="shared" si="0"/>
        <v>0</v>
      </c>
      <c r="J52" s="77">
        <f t="shared" si="0"/>
        <v>0</v>
      </c>
      <c r="K52" s="1042">
        <f t="shared" si="0"/>
        <v>0</v>
      </c>
      <c r="L52" s="199"/>
      <c r="M52" s="199"/>
    </row>
    <row r="53" spans="1:13" ht="12" customHeight="1">
      <c r="A53" s="309"/>
      <c r="B53" s="309"/>
      <c r="C53" s="309"/>
      <c r="D53" s="1862"/>
      <c r="E53" s="69"/>
      <c r="F53" s="69" t="s">
        <v>452</v>
      </c>
      <c r="G53" s="69"/>
      <c r="H53" s="1341">
        <f t="shared" si="0"/>
        <v>0</v>
      </c>
      <c r="I53" s="1341">
        <f t="shared" si="0"/>
        <v>0</v>
      </c>
      <c r="J53" s="1341">
        <f t="shared" si="0"/>
        <v>0</v>
      </c>
      <c r="K53" s="1375">
        <f t="shared" si="0"/>
        <v>0</v>
      </c>
      <c r="L53" s="199"/>
      <c r="M53" s="199"/>
    </row>
    <row r="54" spans="1:13" ht="11.25" customHeight="1">
      <c r="A54" s="1367">
        <v>2</v>
      </c>
      <c r="B54" s="1367" t="s">
        <v>465</v>
      </c>
      <c r="C54" s="1367">
        <v>3</v>
      </c>
      <c r="D54" s="1862"/>
      <c r="E54" s="69"/>
      <c r="F54" s="69"/>
      <c r="G54" s="69" t="s">
        <v>481</v>
      </c>
      <c r="H54" s="1341">
        <v>0</v>
      </c>
      <c r="I54" s="1341">
        <v>0</v>
      </c>
      <c r="J54" s="1341">
        <v>0</v>
      </c>
      <c r="K54" s="1375">
        <v>0</v>
      </c>
      <c r="L54" s="199"/>
      <c r="M54" s="199"/>
    </row>
    <row r="55" spans="1:13">
      <c r="A55" s="309"/>
      <c r="B55" s="309"/>
      <c r="C55" s="309"/>
      <c r="D55" s="1866">
        <v>1403</v>
      </c>
      <c r="E55" s="124" t="s">
        <v>38</v>
      </c>
      <c r="F55" s="114"/>
      <c r="G55" s="114"/>
      <c r="H55" s="354">
        <f t="shared" ref="H55:K56" si="1">H56</f>
        <v>0</v>
      </c>
      <c r="I55" s="354">
        <f t="shared" si="1"/>
        <v>0</v>
      </c>
      <c r="J55" s="354">
        <f t="shared" si="1"/>
        <v>1</v>
      </c>
      <c r="K55" s="355">
        <f t="shared" si="1"/>
        <v>18</v>
      </c>
      <c r="L55" s="199"/>
      <c r="M55" s="199"/>
    </row>
    <row r="56" spans="1:13" ht="12" customHeight="1">
      <c r="A56" s="309"/>
      <c r="B56" s="309"/>
      <c r="C56" s="309"/>
      <c r="D56" s="1867"/>
      <c r="E56" s="615"/>
      <c r="F56" s="69"/>
      <c r="G56" s="69" t="s">
        <v>452</v>
      </c>
      <c r="H56" s="1341">
        <f t="shared" si="1"/>
        <v>0</v>
      </c>
      <c r="I56" s="1341">
        <f t="shared" si="1"/>
        <v>0</v>
      </c>
      <c r="J56" s="1341">
        <f t="shared" si="1"/>
        <v>1</v>
      </c>
      <c r="K56" s="1375">
        <f t="shared" si="1"/>
        <v>18</v>
      </c>
      <c r="L56" s="199"/>
      <c r="M56" s="199"/>
    </row>
    <row r="57" spans="1:13" ht="11.25" customHeight="1">
      <c r="A57" s="309">
        <v>3</v>
      </c>
      <c r="B57" s="309" t="s">
        <v>482</v>
      </c>
      <c r="C57" s="309">
        <v>11</v>
      </c>
      <c r="D57" s="1867"/>
      <c r="E57" s="615"/>
      <c r="F57" s="69"/>
      <c r="G57" s="69" t="s">
        <v>915</v>
      </c>
      <c r="H57" s="1341">
        <v>0</v>
      </c>
      <c r="I57" s="1341">
        <v>0</v>
      </c>
      <c r="J57" s="1341">
        <v>1</v>
      </c>
      <c r="K57" s="1375">
        <v>18</v>
      </c>
      <c r="L57" s="199"/>
      <c r="M57" s="199"/>
    </row>
    <row r="58" spans="1:13">
      <c r="A58" s="309"/>
      <c r="B58" s="309"/>
      <c r="C58" s="309"/>
      <c r="D58" s="1866">
        <v>1404</v>
      </c>
      <c r="E58" s="2210" t="s">
        <v>42</v>
      </c>
      <c r="F58" s="2211"/>
      <c r="G58" s="2212"/>
      <c r="H58" s="2213">
        <f>SUM(H59+H70)</f>
        <v>1</v>
      </c>
      <c r="I58" s="2213">
        <f>SUM(I59+I70)</f>
        <v>0</v>
      </c>
      <c r="J58" s="2213">
        <f>SUM(J59+J70)</f>
        <v>0</v>
      </c>
      <c r="K58" s="362">
        <f>SUM(K59+K70)</f>
        <v>0</v>
      </c>
      <c r="L58" s="199"/>
      <c r="M58" s="199"/>
    </row>
    <row r="59" spans="1:13" ht="12" customHeight="1">
      <c r="A59" s="309"/>
      <c r="B59" s="309"/>
      <c r="C59" s="309"/>
      <c r="D59" s="1867"/>
      <c r="E59" s="118" t="s">
        <v>43</v>
      </c>
      <c r="F59" s="69"/>
      <c r="G59" s="69"/>
      <c r="H59" s="77">
        <f>SUM(H60+H62+H69)</f>
        <v>1</v>
      </c>
      <c r="I59" s="77">
        <f>SUM(I60+I62+I69)</f>
        <v>0</v>
      </c>
      <c r="J59" s="77">
        <f>SUM(J60+J62+J69)</f>
        <v>0</v>
      </c>
      <c r="K59" s="1042">
        <f>SUM(K60+K62+K69)</f>
        <v>0</v>
      </c>
      <c r="L59" s="199"/>
      <c r="M59" s="199"/>
    </row>
    <row r="60" spans="1:13" ht="12" customHeight="1">
      <c r="A60" s="309"/>
      <c r="B60" s="309"/>
      <c r="C60" s="309"/>
      <c r="D60" s="1867"/>
      <c r="E60" s="118"/>
      <c r="F60" s="69" t="s">
        <v>458</v>
      </c>
      <c r="G60" s="69"/>
      <c r="H60" s="1341">
        <f>SUM(H61)</f>
        <v>0</v>
      </c>
      <c r="I60" s="1341">
        <f>SUM(I61)</f>
        <v>0</v>
      </c>
      <c r="J60" s="1341">
        <f>SUM(J61)</f>
        <v>0</v>
      </c>
      <c r="K60" s="1375">
        <f>SUM(K61)</f>
        <v>0</v>
      </c>
      <c r="L60" s="199"/>
      <c r="M60" s="199"/>
    </row>
    <row r="61" spans="1:13" ht="11.25" customHeight="1">
      <c r="A61" s="1367">
        <v>4</v>
      </c>
      <c r="B61" s="1367" t="s">
        <v>484</v>
      </c>
      <c r="C61" s="1367">
        <v>11</v>
      </c>
      <c r="D61" s="1867"/>
      <c r="E61" s="118"/>
      <c r="F61" s="69"/>
      <c r="G61" s="69" t="s">
        <v>485</v>
      </c>
      <c r="H61" s="1341">
        <v>0</v>
      </c>
      <c r="I61" s="1341">
        <v>0</v>
      </c>
      <c r="J61" s="1341">
        <v>0</v>
      </c>
      <c r="K61" s="1375">
        <v>0</v>
      </c>
      <c r="L61" s="199"/>
      <c r="M61" s="199"/>
    </row>
    <row r="62" spans="1:13" ht="12" customHeight="1">
      <c r="A62" s="1367"/>
      <c r="B62" s="1367"/>
      <c r="C62" s="1367"/>
      <c r="D62" s="1867"/>
      <c r="E62" s="69"/>
      <c r="F62" s="69" t="s">
        <v>906</v>
      </c>
      <c r="G62" s="69"/>
      <c r="H62" s="1341">
        <f>SUM(H63+H65+H66+H67)</f>
        <v>0</v>
      </c>
      <c r="I62" s="1341">
        <f>SUM(I63+I65+I66+I67)</f>
        <v>0</v>
      </c>
      <c r="J62" s="1341">
        <f>SUM(J63+J65+J66+J67)</f>
        <v>0</v>
      </c>
      <c r="K62" s="1375">
        <f>SUM(K63+K65+K66+K67)</f>
        <v>0</v>
      </c>
      <c r="L62" s="199"/>
      <c r="M62" s="199"/>
    </row>
    <row r="63" spans="1:13" ht="11.25" customHeight="1">
      <c r="A63" s="1367">
        <v>4</v>
      </c>
      <c r="B63" s="1367" t="s">
        <v>486</v>
      </c>
      <c r="C63" s="1367">
        <v>11</v>
      </c>
      <c r="D63" s="1867"/>
      <c r="E63" s="69"/>
      <c r="F63" s="69"/>
      <c r="G63" s="69" t="s">
        <v>487</v>
      </c>
      <c r="H63" s="1341">
        <v>0</v>
      </c>
      <c r="I63" s="1341">
        <v>0</v>
      </c>
      <c r="J63" s="1341">
        <v>0</v>
      </c>
      <c r="K63" s="1375">
        <v>0</v>
      </c>
      <c r="L63" s="199"/>
      <c r="M63" s="199"/>
    </row>
    <row r="64" spans="1:13" ht="11.25" customHeight="1">
      <c r="A64" s="1367"/>
      <c r="B64" s="1367"/>
      <c r="C64" s="1367"/>
      <c r="D64" s="1867"/>
      <c r="E64" s="69"/>
      <c r="F64" s="69"/>
      <c r="G64" s="69" t="s">
        <v>488</v>
      </c>
      <c r="H64" s="1341">
        <v>0</v>
      </c>
      <c r="I64" s="1341">
        <v>0</v>
      </c>
      <c r="J64" s="1341">
        <v>0</v>
      </c>
      <c r="K64" s="1375">
        <v>0</v>
      </c>
      <c r="L64" s="199"/>
      <c r="M64" s="199"/>
    </row>
    <row r="65" spans="1:15" ht="11.25" customHeight="1">
      <c r="A65" s="1367">
        <v>4</v>
      </c>
      <c r="B65" s="1367" t="s">
        <v>486</v>
      </c>
      <c r="C65" s="1367">
        <v>11</v>
      </c>
      <c r="D65" s="1867"/>
      <c r="E65" s="69"/>
      <c r="F65" s="69"/>
      <c r="G65" s="69" t="s">
        <v>489</v>
      </c>
      <c r="H65" s="1341">
        <v>0</v>
      </c>
      <c r="I65" s="1341">
        <v>0</v>
      </c>
      <c r="J65" s="1341">
        <v>0</v>
      </c>
      <c r="K65" s="1375">
        <v>0</v>
      </c>
      <c r="L65" s="199"/>
      <c r="M65" s="199"/>
    </row>
    <row r="66" spans="1:15" ht="11.25" customHeight="1">
      <c r="A66" s="1367">
        <v>4</v>
      </c>
      <c r="B66" s="1367" t="s">
        <v>486</v>
      </c>
      <c r="C66" s="1367">
        <v>11</v>
      </c>
      <c r="D66" s="1867"/>
      <c r="E66" s="69"/>
      <c r="F66" s="69"/>
      <c r="G66" s="69" t="s">
        <v>490</v>
      </c>
      <c r="H66" s="1341">
        <v>0</v>
      </c>
      <c r="I66" s="1341">
        <v>0</v>
      </c>
      <c r="J66" s="1341">
        <v>0</v>
      </c>
      <c r="K66" s="1375">
        <v>0</v>
      </c>
      <c r="L66" s="199"/>
      <c r="M66" s="199"/>
    </row>
    <row r="67" spans="1:15" ht="11.25" customHeight="1">
      <c r="A67" s="1367">
        <v>4</v>
      </c>
      <c r="B67" s="1367" t="s">
        <v>486</v>
      </c>
      <c r="C67" s="1367">
        <v>11</v>
      </c>
      <c r="D67" s="1867"/>
      <c r="E67" s="69"/>
      <c r="F67" s="69"/>
      <c r="G67" s="69" t="s">
        <v>491</v>
      </c>
      <c r="H67" s="1341">
        <v>0</v>
      </c>
      <c r="I67" s="1341">
        <v>0</v>
      </c>
      <c r="J67" s="1341">
        <v>0</v>
      </c>
      <c r="K67" s="1375">
        <v>0</v>
      </c>
      <c r="L67" s="199"/>
      <c r="M67" s="199"/>
    </row>
    <row r="68" spans="1:15" ht="12" customHeight="1">
      <c r="A68" s="1367"/>
      <c r="B68" s="1367"/>
      <c r="C68" s="1367"/>
      <c r="D68" s="1867"/>
      <c r="E68" s="2228"/>
      <c r="F68" s="7" t="s">
        <v>455</v>
      </c>
      <c r="G68" s="69"/>
      <c r="H68" s="1341">
        <f>SUM(H69)</f>
        <v>1</v>
      </c>
      <c r="I68" s="1341">
        <f>SUM(I69)</f>
        <v>0</v>
      </c>
      <c r="J68" s="1341">
        <f>SUM(J69)</f>
        <v>0</v>
      </c>
      <c r="K68" s="1375">
        <f>SUM(K69)</f>
        <v>0</v>
      </c>
      <c r="L68" s="199"/>
      <c r="M68" s="199"/>
    </row>
    <row r="69" spans="1:15" ht="11.25" customHeight="1">
      <c r="A69" s="1367">
        <v>4</v>
      </c>
      <c r="B69" s="1367" t="s">
        <v>492</v>
      </c>
      <c r="C69" s="1367">
        <v>11</v>
      </c>
      <c r="D69" s="1867"/>
      <c r="E69" s="69"/>
      <c r="F69" s="69"/>
      <c r="G69" s="69" t="s">
        <v>493</v>
      </c>
      <c r="H69" s="1341">
        <v>1</v>
      </c>
      <c r="I69" s="1341">
        <v>0</v>
      </c>
      <c r="J69" s="1341">
        <v>0</v>
      </c>
      <c r="K69" s="1375">
        <v>0</v>
      </c>
      <c r="L69" s="199"/>
      <c r="M69" s="199"/>
    </row>
    <row r="70" spans="1:15" ht="12" customHeight="1">
      <c r="A70" s="309"/>
      <c r="B70" s="309"/>
      <c r="C70" s="309"/>
      <c r="D70" s="1867"/>
      <c r="E70" s="118" t="s">
        <v>44</v>
      </c>
      <c r="F70" s="69"/>
      <c r="G70" s="69"/>
      <c r="H70" s="77">
        <f>SUM(H71+H73)</f>
        <v>0</v>
      </c>
      <c r="I70" s="77">
        <f>SUM(I71+I73)</f>
        <v>0</v>
      </c>
      <c r="J70" s="77">
        <f>SUM(J71+J73)</f>
        <v>0</v>
      </c>
      <c r="K70" s="1042">
        <f>SUM(K71+K73)</f>
        <v>0</v>
      </c>
      <c r="L70" s="199"/>
      <c r="M70" s="199"/>
    </row>
    <row r="71" spans="1:15" ht="12" customHeight="1">
      <c r="A71" s="309"/>
      <c r="B71" s="309"/>
      <c r="C71" s="309"/>
      <c r="D71" s="1867"/>
      <c r="E71" s="69"/>
      <c r="F71" s="69" t="s">
        <v>452</v>
      </c>
      <c r="G71" s="69"/>
      <c r="H71" s="1341">
        <f>SUM(H72)</f>
        <v>0</v>
      </c>
      <c r="I71" s="1341">
        <f>SUM(I72)</f>
        <v>0</v>
      </c>
      <c r="J71" s="1341">
        <f>SUM(J72)</f>
        <v>0</v>
      </c>
      <c r="K71" s="1375">
        <f>SUM(K72)</f>
        <v>0</v>
      </c>
      <c r="L71" s="199"/>
      <c r="M71" s="199"/>
    </row>
    <row r="72" spans="1:15" ht="11.25" customHeight="1">
      <c r="A72" s="1367">
        <v>4</v>
      </c>
      <c r="B72" s="1367" t="s">
        <v>486</v>
      </c>
      <c r="C72" s="1367">
        <v>11</v>
      </c>
      <c r="D72" s="1867"/>
      <c r="E72" s="69"/>
      <c r="F72" s="69"/>
      <c r="G72" s="69" t="s">
        <v>494</v>
      </c>
      <c r="H72" s="1341">
        <v>0</v>
      </c>
      <c r="I72" s="1341">
        <v>0</v>
      </c>
      <c r="J72" s="1341">
        <v>0</v>
      </c>
      <c r="K72" s="1375">
        <v>0</v>
      </c>
      <c r="L72" s="199"/>
      <c r="M72" s="199"/>
    </row>
    <row r="73" spans="1:15" ht="12" customHeight="1">
      <c r="A73" s="1367"/>
      <c r="B73" s="1367"/>
      <c r="C73" s="1367"/>
      <c r="D73" s="1867"/>
      <c r="E73" s="69"/>
      <c r="F73" s="69" t="s">
        <v>455</v>
      </c>
      <c r="G73" s="69"/>
      <c r="H73" s="1341">
        <f>SUM(H74)</f>
        <v>0</v>
      </c>
      <c r="I73" s="1341">
        <f>SUM(I74)</f>
        <v>0</v>
      </c>
      <c r="J73" s="1341">
        <f>SUM(J74)</f>
        <v>0</v>
      </c>
      <c r="K73" s="1375">
        <f>SUM(K74)</f>
        <v>0</v>
      </c>
      <c r="L73" s="199"/>
      <c r="M73" s="199"/>
    </row>
    <row r="74" spans="1:15" ht="11.25" customHeight="1">
      <c r="A74" s="1367">
        <v>4</v>
      </c>
      <c r="B74" s="1367" t="s">
        <v>492</v>
      </c>
      <c r="C74" s="1367">
        <v>11</v>
      </c>
      <c r="D74" s="1947"/>
      <c r="E74" s="72"/>
      <c r="F74" s="72"/>
      <c r="G74" s="72" t="s">
        <v>495</v>
      </c>
      <c r="H74" s="510">
        <v>0</v>
      </c>
      <c r="I74" s="510">
        <v>0</v>
      </c>
      <c r="J74" s="510">
        <v>0</v>
      </c>
      <c r="K74" s="1379">
        <v>0</v>
      </c>
      <c r="L74" s="199"/>
      <c r="M74" s="199"/>
    </row>
    <row r="75" spans="1:15" ht="12" customHeight="1">
      <c r="A75" s="309"/>
      <c r="B75" s="309"/>
      <c r="C75" s="309"/>
      <c r="D75" s="1032"/>
      <c r="E75" s="69"/>
      <c r="F75" s="69"/>
      <c r="G75" s="69"/>
      <c r="H75" s="69"/>
      <c r="I75" s="69"/>
      <c r="J75" s="69"/>
      <c r="K75" s="410" t="s">
        <v>185</v>
      </c>
      <c r="L75" s="199"/>
      <c r="M75" s="199"/>
    </row>
    <row r="76" spans="1:15" ht="12" customHeight="1">
      <c r="A76" s="309"/>
      <c r="B76" s="309"/>
      <c r="C76" s="309"/>
      <c r="D76" s="279"/>
      <c r="E76" s="279"/>
      <c r="F76" s="161"/>
      <c r="G76" s="69"/>
      <c r="H76" s="69"/>
      <c r="I76" s="69"/>
      <c r="J76" s="69"/>
      <c r="K76" s="69"/>
      <c r="L76" s="199"/>
      <c r="M76" s="199"/>
    </row>
    <row r="77" spans="1:15" ht="12" customHeight="1">
      <c r="A77" s="309"/>
      <c r="B77" s="309"/>
      <c r="C77" s="309"/>
      <c r="D77" s="279"/>
      <c r="E77" s="279"/>
      <c r="F77" s="69"/>
      <c r="G77" s="69"/>
      <c r="H77" s="69"/>
      <c r="I77" s="69"/>
      <c r="J77" s="69"/>
      <c r="K77" s="83"/>
    </row>
    <row r="78" spans="1:15" ht="12" customHeight="1">
      <c r="A78" s="309"/>
      <c r="B78" s="309"/>
      <c r="C78" s="309"/>
      <c r="D78" s="279"/>
      <c r="E78" s="279"/>
      <c r="F78" s="69"/>
      <c r="G78" s="69"/>
      <c r="H78" s="69"/>
      <c r="I78" s="69"/>
      <c r="J78" s="69"/>
      <c r="K78" s="83" t="s">
        <v>325</v>
      </c>
    </row>
    <row r="79" spans="1:15" s="71" customFormat="1" ht="10.5" customHeight="1">
      <c r="A79" s="309"/>
      <c r="B79" s="309"/>
      <c r="C79" s="309"/>
      <c r="D79" s="1856" t="s">
        <v>3</v>
      </c>
      <c r="E79" s="244"/>
      <c r="F79" s="178"/>
      <c r="G79" s="244"/>
      <c r="H79" s="1887" t="s">
        <v>900</v>
      </c>
      <c r="I79" s="1887"/>
      <c r="J79" s="1887"/>
      <c r="K79" s="245"/>
      <c r="L79" s="240"/>
      <c r="O79" s="69"/>
    </row>
    <row r="80" spans="1:15" ht="10.5" customHeight="1">
      <c r="A80" s="309"/>
      <c r="B80" s="309"/>
      <c r="C80" s="309"/>
      <c r="D80" s="1872"/>
      <c r="E80" s="2201"/>
      <c r="F80" s="97" t="s">
        <v>228</v>
      </c>
      <c r="G80" s="98"/>
      <c r="H80" s="2202" t="s">
        <v>901</v>
      </c>
      <c r="I80" s="2202" t="s">
        <v>902</v>
      </c>
      <c r="J80" s="1857" t="s">
        <v>903</v>
      </c>
      <c r="K80" s="1859" t="s">
        <v>851</v>
      </c>
      <c r="L80" s="199"/>
      <c r="M80" s="1341"/>
    </row>
    <row r="81" spans="1:13" ht="10.5" customHeight="1">
      <c r="A81" s="309"/>
      <c r="B81" s="309"/>
      <c r="C81" s="309"/>
      <c r="D81" s="1892"/>
      <c r="E81" s="173"/>
      <c r="F81" s="72"/>
      <c r="G81" s="173"/>
      <c r="H81" s="1833"/>
      <c r="I81" s="1833"/>
      <c r="J81" s="1873"/>
      <c r="K81" s="1860"/>
      <c r="L81" s="199"/>
      <c r="M81" s="71"/>
    </row>
    <row r="82" spans="1:13" ht="12.75" customHeight="1">
      <c r="A82" s="309"/>
      <c r="B82" s="309"/>
      <c r="C82" s="309"/>
      <c r="D82" s="1868">
        <v>1405</v>
      </c>
      <c r="E82" s="1017" t="s">
        <v>45</v>
      </c>
      <c r="F82" s="1034"/>
      <c r="G82" s="103"/>
      <c r="H82" s="1337">
        <f>SUM(H83+H90+H93)</f>
        <v>1</v>
      </c>
      <c r="I82" s="1337">
        <f>SUM(I83+I90+I93)</f>
        <v>2</v>
      </c>
      <c r="J82" s="1337">
        <f>SUM(J83+J90+J93)</f>
        <v>1</v>
      </c>
      <c r="K82" s="1376">
        <f>SUM(K83+K90+K93)</f>
        <v>169</v>
      </c>
    </row>
    <row r="83" spans="1:13" ht="12" customHeight="1">
      <c r="A83" s="309"/>
      <c r="B83" s="309"/>
      <c r="C83" s="309"/>
      <c r="D83" s="1868"/>
      <c r="E83" s="118" t="s">
        <v>46</v>
      </c>
      <c r="F83" s="69"/>
      <c r="G83" s="69"/>
      <c r="H83" s="77">
        <f>SUM(H84+H86+H88)</f>
        <v>0</v>
      </c>
      <c r="I83" s="77">
        <f>SUM(I84+I86+I88)</f>
        <v>0</v>
      </c>
      <c r="J83" s="77">
        <f>SUM(J84+J86+J88)</f>
        <v>0</v>
      </c>
      <c r="K83" s="1042">
        <f>SUM(K84+K86+K88)</f>
        <v>0</v>
      </c>
    </row>
    <row r="84" spans="1:13" ht="12" customHeight="1">
      <c r="A84" s="309"/>
      <c r="B84" s="309"/>
      <c r="C84" s="309"/>
      <c r="D84" s="1868"/>
      <c r="E84" s="118"/>
      <c r="F84" s="69" t="s">
        <v>458</v>
      </c>
      <c r="G84" s="69"/>
      <c r="H84" s="1341">
        <f>SUM(H85)</f>
        <v>0</v>
      </c>
      <c r="I84" s="1341">
        <f>SUM(I85)</f>
        <v>0</v>
      </c>
      <c r="J84" s="1341">
        <f>SUM(J85)</f>
        <v>0</v>
      </c>
      <c r="K84" s="1375">
        <f>SUM(K85)</f>
        <v>0</v>
      </c>
    </row>
    <row r="85" spans="1:13" ht="11.25" customHeight="1">
      <c r="A85" s="1367">
        <v>5</v>
      </c>
      <c r="B85" s="1367" t="s">
        <v>463</v>
      </c>
      <c r="C85" s="1367">
        <v>8</v>
      </c>
      <c r="D85" s="1868"/>
      <c r="E85" s="118"/>
      <c r="F85" s="69"/>
      <c r="G85" s="1037" t="s">
        <v>496</v>
      </c>
      <c r="H85" s="1038">
        <v>0</v>
      </c>
      <c r="I85" s="1038">
        <v>0</v>
      </c>
      <c r="J85" s="1038">
        <v>0</v>
      </c>
      <c r="K85" s="2215">
        <v>0</v>
      </c>
    </row>
    <row r="86" spans="1:13" ht="12" customHeight="1">
      <c r="A86" s="1367"/>
      <c r="B86" s="1367"/>
      <c r="C86" s="1367"/>
      <c r="D86" s="1868"/>
      <c r="E86" s="69"/>
      <c r="F86" s="69" t="s">
        <v>452</v>
      </c>
      <c r="G86" s="69"/>
      <c r="H86" s="1341">
        <f>SUM(H87)</f>
        <v>0</v>
      </c>
      <c r="I86" s="1341">
        <f>SUM(I87)</f>
        <v>0</v>
      </c>
      <c r="J86" s="1341">
        <f>SUM(J87)</f>
        <v>0</v>
      </c>
      <c r="K86" s="1375">
        <f>SUM(K87)</f>
        <v>0</v>
      </c>
    </row>
    <row r="87" spans="1:13" ht="11.25" customHeight="1">
      <c r="A87" s="1367">
        <v>5</v>
      </c>
      <c r="B87" s="1367" t="s">
        <v>465</v>
      </c>
      <c r="C87" s="1367">
        <v>8</v>
      </c>
      <c r="D87" s="1868"/>
      <c r="E87" s="69"/>
      <c r="F87" s="69"/>
      <c r="G87" s="1037" t="s">
        <v>497</v>
      </c>
      <c r="H87" s="1038">
        <v>0</v>
      </c>
      <c r="I87" s="1038">
        <v>0</v>
      </c>
      <c r="J87" s="1038">
        <v>0</v>
      </c>
      <c r="K87" s="2215">
        <v>0</v>
      </c>
    </row>
    <row r="88" spans="1:13" ht="12" customHeight="1">
      <c r="A88" s="1367"/>
      <c r="B88" s="1367"/>
      <c r="C88" s="1367"/>
      <c r="D88" s="1868"/>
      <c r="E88" s="69"/>
      <c r="F88" s="69" t="s">
        <v>455</v>
      </c>
      <c r="G88" s="1037"/>
      <c r="H88" s="1038">
        <f>SUM(H89)</f>
        <v>0</v>
      </c>
      <c r="I88" s="1038">
        <f>SUM(I89)</f>
        <v>0</v>
      </c>
      <c r="J88" s="1038">
        <f>SUM(J89)</f>
        <v>0</v>
      </c>
      <c r="K88" s="2215">
        <f>SUM(K89)</f>
        <v>0</v>
      </c>
    </row>
    <row r="89" spans="1:13" ht="11.25" customHeight="1">
      <c r="A89" s="1367">
        <v>5</v>
      </c>
      <c r="B89" s="1367" t="s">
        <v>498</v>
      </c>
      <c r="C89" s="1367">
        <v>8</v>
      </c>
      <c r="D89" s="1868"/>
      <c r="E89" s="69"/>
      <c r="F89" s="69"/>
      <c r="G89" s="1037" t="s">
        <v>499</v>
      </c>
      <c r="H89" s="1341">
        <v>0</v>
      </c>
      <c r="I89" s="1341">
        <v>0</v>
      </c>
      <c r="J89" s="1341">
        <v>0</v>
      </c>
      <c r="K89" s="1375">
        <v>0</v>
      </c>
    </row>
    <row r="90" spans="1:13" ht="12" customHeight="1">
      <c r="A90" s="1367"/>
      <c r="B90" s="1367"/>
      <c r="C90" s="1367"/>
      <c r="D90" s="1868"/>
      <c r="E90" s="118" t="s">
        <v>47</v>
      </c>
      <c r="F90" s="69"/>
      <c r="G90" s="69"/>
      <c r="H90" s="77">
        <f t="shared" ref="H90:K91" si="2">SUM(H91)</f>
        <v>0</v>
      </c>
      <c r="I90" s="77">
        <f t="shared" si="2"/>
        <v>1</v>
      </c>
      <c r="J90" s="77">
        <f t="shared" si="2"/>
        <v>0</v>
      </c>
      <c r="K90" s="1042">
        <f t="shared" si="2"/>
        <v>11</v>
      </c>
    </row>
    <row r="91" spans="1:13" ht="12" customHeight="1">
      <c r="A91" s="1367"/>
      <c r="B91" s="1367"/>
      <c r="C91" s="1367"/>
      <c r="D91" s="1868"/>
      <c r="E91" s="69"/>
      <c r="F91" s="69" t="s">
        <v>452</v>
      </c>
      <c r="G91" s="69"/>
      <c r="H91" s="1341">
        <f t="shared" si="2"/>
        <v>0</v>
      </c>
      <c r="I91" s="1341">
        <f t="shared" si="2"/>
        <v>1</v>
      </c>
      <c r="J91" s="1341">
        <f t="shared" si="2"/>
        <v>0</v>
      </c>
      <c r="K91" s="1375">
        <f t="shared" si="2"/>
        <v>11</v>
      </c>
    </row>
    <row r="92" spans="1:13" s="71" customFormat="1" ht="11.25" customHeight="1">
      <c r="A92" s="1367">
        <v>5</v>
      </c>
      <c r="B92" s="1367" t="s">
        <v>465</v>
      </c>
      <c r="C92" s="1367">
        <v>8</v>
      </c>
      <c r="D92" s="1868"/>
      <c r="E92" s="69"/>
      <c r="G92" s="69" t="s">
        <v>500</v>
      </c>
      <c r="H92" s="1341">
        <v>0</v>
      </c>
      <c r="I92" s="1341">
        <v>1</v>
      </c>
      <c r="J92" s="1341">
        <v>0</v>
      </c>
      <c r="K92" s="1375">
        <v>11</v>
      </c>
    </row>
    <row r="93" spans="1:13" s="71" customFormat="1" ht="12" customHeight="1">
      <c r="A93" s="309"/>
      <c r="B93" s="309"/>
      <c r="C93" s="309"/>
      <c r="D93" s="1868"/>
      <c r="E93" s="414" t="s">
        <v>48</v>
      </c>
      <c r="F93" s="69"/>
      <c r="H93" s="77">
        <f>SUM(H94+H96+H101)</f>
        <v>1</v>
      </c>
      <c r="I93" s="77">
        <f>SUM(I94+I96+I101)</f>
        <v>1</v>
      </c>
      <c r="J93" s="77">
        <f>SUM(J94+J96+J101)</f>
        <v>1</v>
      </c>
      <c r="K93" s="1042">
        <f>SUM(K94+K96+K101)</f>
        <v>158</v>
      </c>
    </row>
    <row r="94" spans="1:13" ht="12" customHeight="1">
      <c r="B94" s="309"/>
      <c r="C94" s="309"/>
      <c r="D94" s="1868"/>
      <c r="E94" s="118"/>
      <c r="F94" s="69" t="s">
        <v>458</v>
      </c>
      <c r="G94" s="71"/>
      <c r="H94" s="1341">
        <f>SUM(H95)</f>
        <v>0</v>
      </c>
      <c r="I94" s="1341">
        <f>SUM(I95)</f>
        <v>1</v>
      </c>
      <c r="J94" s="1341">
        <f>SUM(J95)</f>
        <v>0</v>
      </c>
      <c r="K94" s="1375">
        <f>SUM(K95)</f>
        <v>52</v>
      </c>
    </row>
    <row r="95" spans="1:13" ht="11.25" customHeight="1">
      <c r="A95" s="1367">
        <v>5</v>
      </c>
      <c r="B95" s="1367" t="s">
        <v>501</v>
      </c>
      <c r="C95" s="1367">
        <v>11</v>
      </c>
      <c r="D95" s="1868"/>
      <c r="E95" s="118"/>
      <c r="F95" s="69"/>
      <c r="G95" s="69" t="s">
        <v>502</v>
      </c>
      <c r="H95" s="1341">
        <v>0</v>
      </c>
      <c r="I95" s="1341">
        <v>1</v>
      </c>
      <c r="J95" s="1341">
        <v>0</v>
      </c>
      <c r="K95" s="1375">
        <v>52</v>
      </c>
    </row>
    <row r="96" spans="1:13" ht="12" customHeight="1">
      <c r="A96" s="1367"/>
      <c r="B96" s="1367"/>
      <c r="C96" s="1367"/>
      <c r="D96" s="1868"/>
      <c r="E96" s="69"/>
      <c r="F96" s="69" t="s">
        <v>452</v>
      </c>
      <c r="G96" s="71"/>
      <c r="H96" s="1341">
        <f>SUM(H97:H100)</f>
        <v>0</v>
      </c>
      <c r="I96" s="1341">
        <f>SUM(I97:I100)</f>
        <v>0</v>
      </c>
      <c r="J96" s="1341">
        <f>SUM(J97:J100)</f>
        <v>1</v>
      </c>
      <c r="K96" s="1375">
        <f>SUM(K97:K100)</f>
        <v>95</v>
      </c>
    </row>
    <row r="97" spans="1:12" ht="11.25" customHeight="1">
      <c r="A97" s="1367">
        <v>5</v>
      </c>
      <c r="B97" s="1367" t="s">
        <v>482</v>
      </c>
      <c r="C97" s="1367">
        <v>11</v>
      </c>
      <c r="D97" s="1868"/>
      <c r="E97" s="69"/>
      <c r="F97" s="71"/>
      <c r="G97" s="69" t="s">
        <v>503</v>
      </c>
      <c r="H97" s="1341">
        <v>0</v>
      </c>
      <c r="I97" s="1341">
        <v>0</v>
      </c>
      <c r="J97" s="1341"/>
      <c r="K97" s="1375">
        <v>81</v>
      </c>
    </row>
    <row r="98" spans="1:12" ht="11.25" customHeight="1">
      <c r="A98" s="1367">
        <v>5</v>
      </c>
      <c r="B98" s="1367" t="s">
        <v>482</v>
      </c>
      <c r="C98" s="1367">
        <v>11</v>
      </c>
      <c r="D98" s="1868"/>
      <c r="E98" s="69"/>
      <c r="F98" s="71"/>
      <c r="G98" s="69" t="s">
        <v>504</v>
      </c>
      <c r="H98" s="1341">
        <v>0</v>
      </c>
      <c r="I98" s="1341">
        <v>0</v>
      </c>
      <c r="J98" s="1341">
        <v>0</v>
      </c>
      <c r="K98" s="1375">
        <v>0</v>
      </c>
    </row>
    <row r="99" spans="1:12" ht="11.25" customHeight="1">
      <c r="A99" s="1367">
        <v>5</v>
      </c>
      <c r="B99" s="1367" t="s">
        <v>482</v>
      </c>
      <c r="C99" s="1367">
        <v>11</v>
      </c>
      <c r="D99" s="1868"/>
      <c r="E99" s="69"/>
      <c r="F99" s="71"/>
      <c r="G99" s="69" t="s">
        <v>505</v>
      </c>
      <c r="H99" s="1341">
        <v>0</v>
      </c>
      <c r="I99" s="1341">
        <v>0</v>
      </c>
      <c r="J99" s="1341">
        <v>0</v>
      </c>
      <c r="K99" s="1375">
        <v>0</v>
      </c>
    </row>
    <row r="100" spans="1:12" ht="11.25" customHeight="1">
      <c r="A100" s="1367">
        <v>5</v>
      </c>
      <c r="B100" s="1367" t="s">
        <v>482</v>
      </c>
      <c r="C100" s="1367">
        <v>11</v>
      </c>
      <c r="D100" s="1868"/>
      <c r="E100" s="69"/>
      <c r="F100" s="69"/>
      <c r="G100" s="69" t="s">
        <v>506</v>
      </c>
      <c r="H100" s="1341">
        <v>0</v>
      </c>
      <c r="I100" s="1341">
        <v>0</v>
      </c>
      <c r="J100" s="1341">
        <v>1</v>
      </c>
      <c r="K100" s="1375">
        <v>14</v>
      </c>
    </row>
    <row r="101" spans="1:12" ht="12" customHeight="1">
      <c r="A101" s="1367"/>
      <c r="B101" s="1367"/>
      <c r="C101" s="1367"/>
      <c r="D101" s="1868"/>
      <c r="E101" s="69"/>
      <c r="F101" s="69" t="s">
        <v>455</v>
      </c>
      <c r="G101" s="71"/>
      <c r="H101" s="1341">
        <f>SUM(H102)</f>
        <v>1</v>
      </c>
      <c r="I101" s="1341">
        <f>SUM(I102)</f>
        <v>0</v>
      </c>
      <c r="J101" s="1341">
        <f>SUM(J102)</f>
        <v>0</v>
      </c>
      <c r="K101" s="1375">
        <f>SUM(K102)</f>
        <v>11</v>
      </c>
    </row>
    <row r="102" spans="1:12" ht="11.25" customHeight="1">
      <c r="A102" s="1367">
        <v>5</v>
      </c>
      <c r="B102" s="1367" t="s">
        <v>507</v>
      </c>
      <c r="C102" s="1367">
        <v>11</v>
      </c>
      <c r="D102" s="1868"/>
      <c r="E102" s="69"/>
      <c r="F102" s="69"/>
      <c r="G102" s="69" t="s">
        <v>508</v>
      </c>
      <c r="H102" s="1341">
        <v>1</v>
      </c>
      <c r="I102" s="1341">
        <v>0</v>
      </c>
      <c r="J102" s="1341">
        <v>0</v>
      </c>
      <c r="K102" s="1375">
        <v>11</v>
      </c>
    </row>
    <row r="103" spans="1:12" ht="12.75" customHeight="1">
      <c r="B103" s="309"/>
      <c r="C103" s="309"/>
      <c r="D103" s="1868">
        <v>1406</v>
      </c>
      <c r="E103" s="124" t="s">
        <v>50</v>
      </c>
      <c r="F103" s="114"/>
      <c r="G103" s="114"/>
      <c r="H103" s="354">
        <f>SUM(H104+H118+H121)</f>
        <v>0</v>
      </c>
      <c r="I103" s="354">
        <f>SUM(I104+I118+I121)</f>
        <v>0</v>
      </c>
      <c r="J103" s="354">
        <f>SUM(J104+J118+J121)</f>
        <v>0</v>
      </c>
      <c r="K103" s="355">
        <f>SUM(K104+K118+K121)</f>
        <v>0</v>
      </c>
    </row>
    <row r="104" spans="1:12" ht="12" customHeight="1">
      <c r="B104" s="309"/>
      <c r="C104" s="309"/>
      <c r="D104" s="1868"/>
      <c r="E104" s="118" t="s">
        <v>51</v>
      </c>
      <c r="F104" s="69"/>
      <c r="G104" s="69"/>
      <c r="H104" s="77">
        <f t="shared" ref="H104:J105" si="3">SUM(H105)</f>
        <v>0</v>
      </c>
      <c r="I104" s="77">
        <f t="shared" si="3"/>
        <v>0</v>
      </c>
      <c r="J104" s="77">
        <f t="shared" si="3"/>
        <v>0</v>
      </c>
      <c r="K104" s="991">
        <f>SUM(K105+K107)</f>
        <v>0</v>
      </c>
    </row>
    <row r="105" spans="1:12" ht="12" customHeight="1">
      <c r="B105" s="309"/>
      <c r="C105" s="309"/>
      <c r="D105" s="1868"/>
      <c r="E105" s="69"/>
      <c r="F105" s="69" t="s">
        <v>452</v>
      </c>
      <c r="G105" s="69"/>
      <c r="H105" s="1341">
        <f t="shared" si="3"/>
        <v>0</v>
      </c>
      <c r="I105" s="1341">
        <f t="shared" si="3"/>
        <v>0</v>
      </c>
      <c r="J105" s="1341">
        <f t="shared" si="3"/>
        <v>0</v>
      </c>
      <c r="K105" s="1019">
        <f>SUM(K106:K106)</f>
        <v>0</v>
      </c>
      <c r="L105" s="65" t="s">
        <v>907</v>
      </c>
    </row>
    <row r="106" spans="1:12" ht="11.25" customHeight="1">
      <c r="A106" s="1367">
        <v>6</v>
      </c>
      <c r="B106" s="1367" t="s">
        <v>509</v>
      </c>
      <c r="C106" s="1367">
        <v>11</v>
      </c>
      <c r="D106" s="1868"/>
      <c r="E106" s="69"/>
      <c r="F106" s="69"/>
      <c r="G106" s="69" t="s">
        <v>510</v>
      </c>
      <c r="H106" s="1341">
        <v>0</v>
      </c>
      <c r="I106" s="1341">
        <v>0</v>
      </c>
      <c r="J106" s="1341">
        <v>0</v>
      </c>
      <c r="K106" s="1019">
        <v>0</v>
      </c>
    </row>
    <row r="107" spans="1:12" ht="12" customHeight="1">
      <c r="A107" s="1367"/>
      <c r="B107" s="1367"/>
      <c r="C107" s="1367"/>
      <c r="D107" s="1868"/>
      <c r="E107" s="69"/>
      <c r="F107" s="69" t="s">
        <v>455</v>
      </c>
      <c r="G107" s="69"/>
      <c r="H107" s="1341">
        <f>SUM(H108:H117)</f>
        <v>0</v>
      </c>
      <c r="I107" s="1341">
        <f>SUM(I108:I117)</f>
        <v>0</v>
      </c>
      <c r="J107" s="1341">
        <f>SUM(J108:J117)</f>
        <v>0</v>
      </c>
      <c r="K107" s="1019">
        <f>SUM(K108:K117)</f>
        <v>0</v>
      </c>
    </row>
    <row r="108" spans="1:12" ht="11.25" customHeight="1">
      <c r="A108" s="1367">
        <v>6</v>
      </c>
      <c r="B108" s="1367" t="s">
        <v>511</v>
      </c>
      <c r="C108" s="1367">
        <v>11</v>
      </c>
      <c r="D108" s="1868"/>
      <c r="E108" s="69"/>
      <c r="F108" s="69"/>
      <c r="G108" s="69" t="s">
        <v>512</v>
      </c>
      <c r="H108" s="1341">
        <v>0</v>
      </c>
      <c r="I108" s="1341">
        <v>0</v>
      </c>
      <c r="J108" s="1341">
        <v>0</v>
      </c>
      <c r="K108" s="1019">
        <v>0</v>
      </c>
    </row>
    <row r="109" spans="1:12" ht="11.25" customHeight="1">
      <c r="A109" s="1367">
        <v>6</v>
      </c>
      <c r="B109" s="1367" t="s">
        <v>511</v>
      </c>
      <c r="C109" s="1367">
        <v>11</v>
      </c>
      <c r="D109" s="1868"/>
      <c r="E109" s="69"/>
      <c r="F109" s="69"/>
      <c r="G109" s="69" t="s">
        <v>513</v>
      </c>
      <c r="H109" s="1341">
        <v>0</v>
      </c>
      <c r="I109" s="1341">
        <v>0</v>
      </c>
      <c r="J109" s="1341">
        <v>0</v>
      </c>
      <c r="K109" s="1019">
        <v>0</v>
      </c>
    </row>
    <row r="110" spans="1:12" ht="11.25" customHeight="1">
      <c r="A110" s="1367">
        <v>6</v>
      </c>
      <c r="B110" s="1367" t="s">
        <v>511</v>
      </c>
      <c r="C110" s="1367">
        <v>11</v>
      </c>
      <c r="D110" s="1868"/>
      <c r="E110" s="69"/>
      <c r="F110" s="69"/>
      <c r="G110" s="69" t="s">
        <v>514</v>
      </c>
      <c r="H110" s="1341">
        <v>0</v>
      </c>
      <c r="I110" s="1341">
        <v>0</v>
      </c>
      <c r="J110" s="1341">
        <v>0</v>
      </c>
      <c r="K110" s="1019">
        <v>0</v>
      </c>
    </row>
    <row r="111" spans="1:12" ht="11.25" customHeight="1">
      <c r="A111" s="1367">
        <v>6</v>
      </c>
      <c r="B111" s="1367" t="s">
        <v>511</v>
      </c>
      <c r="C111" s="1367">
        <v>11</v>
      </c>
      <c r="D111" s="1868"/>
      <c r="E111" s="69"/>
      <c r="F111" s="69"/>
      <c r="G111" s="69" t="s">
        <v>515</v>
      </c>
      <c r="H111" s="1341">
        <v>0</v>
      </c>
      <c r="I111" s="1341">
        <v>0</v>
      </c>
      <c r="J111" s="1341">
        <v>0</v>
      </c>
      <c r="K111" s="1019">
        <v>0</v>
      </c>
    </row>
    <row r="112" spans="1:12" ht="11.25" customHeight="1">
      <c r="A112" s="1367">
        <v>6</v>
      </c>
      <c r="B112" s="1367" t="s">
        <v>511</v>
      </c>
      <c r="C112" s="1367">
        <v>11</v>
      </c>
      <c r="D112" s="1868"/>
      <c r="E112" s="69"/>
      <c r="F112" s="69"/>
      <c r="G112" s="69" t="s">
        <v>516</v>
      </c>
      <c r="H112" s="1341">
        <v>0</v>
      </c>
      <c r="I112" s="1341">
        <v>0</v>
      </c>
      <c r="J112" s="1341">
        <v>0</v>
      </c>
      <c r="K112" s="1019">
        <v>0</v>
      </c>
    </row>
    <row r="113" spans="1:11" ht="11.25" customHeight="1">
      <c r="A113" s="1367">
        <v>6</v>
      </c>
      <c r="B113" s="1367" t="s">
        <v>511</v>
      </c>
      <c r="C113" s="1367">
        <v>11</v>
      </c>
      <c r="D113" s="1868"/>
      <c r="E113" s="69"/>
      <c r="F113" s="69"/>
      <c r="G113" s="69" t="s">
        <v>517</v>
      </c>
      <c r="H113" s="1341">
        <v>0</v>
      </c>
      <c r="I113" s="1341">
        <v>0</v>
      </c>
      <c r="J113" s="1341">
        <v>0</v>
      </c>
      <c r="K113" s="1019">
        <v>0</v>
      </c>
    </row>
    <row r="114" spans="1:11" ht="11.25" customHeight="1">
      <c r="A114" s="1367">
        <v>6</v>
      </c>
      <c r="B114" s="1367" t="s">
        <v>511</v>
      </c>
      <c r="C114" s="1367">
        <v>11</v>
      </c>
      <c r="D114" s="1868"/>
      <c r="E114" s="69"/>
      <c r="F114" s="69"/>
      <c r="G114" s="69" t="s">
        <v>518</v>
      </c>
      <c r="H114" s="1341">
        <v>0</v>
      </c>
      <c r="I114" s="1341">
        <v>0</v>
      </c>
      <c r="J114" s="1341">
        <v>0</v>
      </c>
      <c r="K114" s="1019">
        <v>0</v>
      </c>
    </row>
    <row r="115" spans="1:11" ht="11.25" customHeight="1">
      <c r="A115" s="1367">
        <v>6</v>
      </c>
      <c r="B115" s="1367" t="s">
        <v>511</v>
      </c>
      <c r="C115" s="1367">
        <v>11</v>
      </c>
      <c r="D115" s="1868"/>
      <c r="E115" s="69"/>
      <c r="F115" s="69"/>
      <c r="G115" s="69" t="s">
        <v>519</v>
      </c>
      <c r="H115" s="1341">
        <v>0</v>
      </c>
      <c r="I115" s="1341">
        <v>0</v>
      </c>
      <c r="J115" s="1341">
        <v>0</v>
      </c>
      <c r="K115" s="1019">
        <v>0</v>
      </c>
    </row>
    <row r="116" spans="1:11" ht="11.25" customHeight="1">
      <c r="A116" s="1367">
        <v>6</v>
      </c>
      <c r="B116" s="1367" t="s">
        <v>511</v>
      </c>
      <c r="C116" s="1367">
        <v>11</v>
      </c>
      <c r="D116" s="1868"/>
      <c r="E116" s="69"/>
      <c r="F116" s="69"/>
      <c r="G116" s="69" t="s">
        <v>520</v>
      </c>
      <c r="H116" s="1341">
        <v>0</v>
      </c>
      <c r="I116" s="1341">
        <v>0</v>
      </c>
      <c r="J116" s="1341">
        <v>0</v>
      </c>
      <c r="K116" s="1019">
        <v>0</v>
      </c>
    </row>
    <row r="117" spans="1:11" ht="11.25" customHeight="1">
      <c r="A117" s="1367">
        <v>6</v>
      </c>
      <c r="B117" s="1367" t="s">
        <v>511</v>
      </c>
      <c r="C117" s="1367">
        <v>11</v>
      </c>
      <c r="D117" s="1868"/>
      <c r="E117" s="69"/>
      <c r="F117" s="69"/>
      <c r="G117" s="69" t="s">
        <v>521</v>
      </c>
      <c r="H117" s="1341">
        <v>0</v>
      </c>
      <c r="I117" s="1341">
        <v>0</v>
      </c>
      <c r="J117" s="1341">
        <v>0</v>
      </c>
      <c r="K117" s="1019">
        <v>0</v>
      </c>
    </row>
    <row r="118" spans="1:11" ht="12" customHeight="1">
      <c r="B118" s="309"/>
      <c r="C118" s="309"/>
      <c r="D118" s="1868"/>
      <c r="E118" s="118" t="s">
        <v>52</v>
      </c>
      <c r="F118" s="69"/>
      <c r="G118" s="69"/>
      <c r="H118" s="77">
        <f>SUM(H119)</f>
        <v>0</v>
      </c>
      <c r="I118" s="77">
        <f>SUM(I119)</f>
        <v>0</v>
      </c>
      <c r="J118" s="77">
        <f>SUM(J119)</f>
        <v>0</v>
      </c>
      <c r="K118" s="991">
        <f>SUM(K119)</f>
        <v>0</v>
      </c>
    </row>
    <row r="119" spans="1:11" ht="12" customHeight="1">
      <c r="B119" s="309"/>
      <c r="C119" s="309"/>
      <c r="D119" s="1868"/>
      <c r="E119" s="69"/>
      <c r="F119" s="69" t="s">
        <v>452</v>
      </c>
      <c r="G119" s="69"/>
      <c r="H119" s="1341">
        <f>SUM(H120)</f>
        <v>0</v>
      </c>
      <c r="I119" s="1341">
        <f>SUM(I120)</f>
        <v>0</v>
      </c>
      <c r="J119" s="1341">
        <f>SUM(J120)</f>
        <v>0</v>
      </c>
      <c r="K119" s="1019">
        <f>SUM(K120:K120)</f>
        <v>0</v>
      </c>
    </row>
    <row r="120" spans="1:11" ht="11.25" customHeight="1">
      <c r="A120" s="1367">
        <v>6</v>
      </c>
      <c r="B120" s="1367" t="s">
        <v>509</v>
      </c>
      <c r="C120" s="1367">
        <v>10</v>
      </c>
      <c r="D120" s="1868"/>
      <c r="E120" s="69"/>
      <c r="F120" s="69"/>
      <c r="G120" s="69" t="s">
        <v>522</v>
      </c>
      <c r="H120" s="1341">
        <v>0</v>
      </c>
      <c r="I120" s="1341">
        <v>0</v>
      </c>
      <c r="J120" s="1341">
        <v>0</v>
      </c>
      <c r="K120" s="1019">
        <v>0</v>
      </c>
    </row>
    <row r="121" spans="1:11" ht="12" customHeight="1">
      <c r="A121" s="1367"/>
      <c r="B121" s="1367"/>
      <c r="C121" s="1367"/>
      <c r="D121" s="1868"/>
      <c r="E121" s="118" t="s">
        <v>54</v>
      </c>
      <c r="F121" s="69"/>
      <c r="G121" s="69"/>
      <c r="H121" s="77">
        <f t="shared" ref="H121:J122" si="4">SUM(H122)</f>
        <v>0</v>
      </c>
      <c r="I121" s="77">
        <f t="shared" si="4"/>
        <v>0</v>
      </c>
      <c r="J121" s="77">
        <f t="shared" si="4"/>
        <v>0</v>
      </c>
      <c r="K121" s="474">
        <f>SUM(K122+K124)</f>
        <v>0</v>
      </c>
    </row>
    <row r="122" spans="1:11" ht="12" customHeight="1">
      <c r="A122" s="1367"/>
      <c r="B122" s="1367"/>
      <c r="C122" s="1367"/>
      <c r="D122" s="1868"/>
      <c r="E122" s="118"/>
      <c r="F122" s="69" t="s">
        <v>458</v>
      </c>
      <c r="G122" s="69"/>
      <c r="H122" s="1341">
        <f t="shared" si="4"/>
        <v>0</v>
      </c>
      <c r="I122" s="1341">
        <f t="shared" si="4"/>
        <v>0</v>
      </c>
      <c r="J122" s="1341">
        <f t="shared" si="4"/>
        <v>0</v>
      </c>
      <c r="K122" s="1019">
        <f>SUM(K123)</f>
        <v>0</v>
      </c>
    </row>
    <row r="123" spans="1:11" ht="11.25" customHeight="1">
      <c r="A123" s="1367">
        <v>6</v>
      </c>
      <c r="B123" s="1367" t="s">
        <v>523</v>
      </c>
      <c r="C123" s="1367">
        <v>10</v>
      </c>
      <c r="D123" s="1868"/>
      <c r="E123" s="69"/>
      <c r="F123" s="69"/>
      <c r="G123" s="69" t="s">
        <v>524</v>
      </c>
      <c r="H123" s="1341">
        <v>0</v>
      </c>
      <c r="I123" s="1341">
        <v>0</v>
      </c>
      <c r="J123" s="1341">
        <v>0</v>
      </c>
      <c r="K123" s="1019">
        <v>0</v>
      </c>
    </row>
    <row r="124" spans="1:11" ht="12" customHeight="1">
      <c r="B124" s="309"/>
      <c r="C124" s="309"/>
      <c r="D124" s="1868"/>
      <c r="E124" s="69"/>
      <c r="F124" s="69" t="s">
        <v>452</v>
      </c>
      <c r="G124" s="69"/>
      <c r="H124" s="1341">
        <f>SUM(H125)</f>
        <v>0</v>
      </c>
      <c r="I124" s="1341">
        <f>SUM(I125)</f>
        <v>0</v>
      </c>
      <c r="J124" s="1341">
        <f>SUM(J125)</f>
        <v>0</v>
      </c>
      <c r="K124" s="1019">
        <f>SUM(K125)</f>
        <v>0</v>
      </c>
    </row>
    <row r="125" spans="1:11" ht="11.25" customHeight="1">
      <c r="A125" s="1367">
        <v>6</v>
      </c>
      <c r="B125" s="1367" t="s">
        <v>465</v>
      </c>
      <c r="C125" s="1367">
        <v>11</v>
      </c>
      <c r="D125" s="1868"/>
      <c r="E125" s="69"/>
      <c r="F125" s="69"/>
      <c r="G125" s="69" t="s">
        <v>525</v>
      </c>
      <c r="H125" s="1341">
        <v>0</v>
      </c>
      <c r="I125" s="1341">
        <v>0</v>
      </c>
      <c r="J125" s="1341">
        <v>0</v>
      </c>
      <c r="K125" s="1019">
        <v>0</v>
      </c>
    </row>
    <row r="126" spans="1:11" ht="12.75" customHeight="1">
      <c r="B126" s="309"/>
      <c r="C126" s="309"/>
      <c r="D126" s="1821">
        <v>1407</v>
      </c>
      <c r="E126" s="124" t="s">
        <v>55</v>
      </c>
      <c r="F126" s="114"/>
      <c r="G126" s="114"/>
      <c r="H126" s="354">
        <f>SUM(H127+H131)</f>
        <v>0</v>
      </c>
      <c r="I126" s="354">
        <f>SUM(I127+I131)</f>
        <v>0</v>
      </c>
      <c r="J126" s="354">
        <f>SUM(J127+J131)</f>
        <v>2</v>
      </c>
      <c r="K126" s="355">
        <f>SUM(K127+K131)</f>
        <v>8</v>
      </c>
    </row>
    <row r="127" spans="1:11" ht="12" customHeight="1">
      <c r="B127" s="309"/>
      <c r="C127" s="309"/>
      <c r="D127" s="1822"/>
      <c r="E127" s="118" t="s">
        <v>56</v>
      </c>
      <c r="F127" s="2216"/>
      <c r="G127" s="2216"/>
      <c r="H127" s="2217">
        <f>SUM(H128)</f>
        <v>0</v>
      </c>
      <c r="I127" s="2217">
        <f>SUM(I128)</f>
        <v>0</v>
      </c>
      <c r="J127" s="2217">
        <f>SUM(J128)</f>
        <v>2</v>
      </c>
      <c r="K127" s="2218">
        <f>SUM(K128)</f>
        <v>8</v>
      </c>
    </row>
    <row r="128" spans="1:11" ht="12" customHeight="1">
      <c r="B128" s="309"/>
      <c r="C128" s="309"/>
      <c r="D128" s="1822"/>
      <c r="E128" s="2228"/>
      <c r="F128" s="7" t="s">
        <v>452</v>
      </c>
      <c r="G128" s="69"/>
      <c r="H128" s="1341">
        <f>SUM(H129:H130)</f>
        <v>0</v>
      </c>
      <c r="I128" s="1341">
        <f>SUM(I129:I130)</f>
        <v>0</v>
      </c>
      <c r="J128" s="1341">
        <f>SUM(J129:J130)</f>
        <v>2</v>
      </c>
      <c r="K128" s="1375">
        <f>SUM(K129:K130)</f>
        <v>8</v>
      </c>
    </row>
    <row r="129" spans="1:11" ht="11.25" customHeight="1">
      <c r="A129" s="1367">
        <v>7</v>
      </c>
      <c r="B129" s="1367" t="s">
        <v>526</v>
      </c>
      <c r="C129" s="1367">
        <v>11</v>
      </c>
      <c r="D129" s="1822"/>
      <c r="E129" s="2228"/>
      <c r="F129" s="7"/>
      <c r="G129" s="69" t="s">
        <v>908</v>
      </c>
      <c r="H129" s="1341">
        <v>0</v>
      </c>
      <c r="I129" s="1341">
        <v>0</v>
      </c>
      <c r="J129" s="1341">
        <v>1</v>
      </c>
      <c r="K129" s="1375">
        <v>5</v>
      </c>
    </row>
    <row r="130" spans="1:11" ht="11.25" customHeight="1">
      <c r="A130" s="1367">
        <v>7</v>
      </c>
      <c r="B130" s="1367" t="s">
        <v>526</v>
      </c>
      <c r="C130" s="1367">
        <v>11</v>
      </c>
      <c r="D130" s="1822"/>
      <c r="E130" s="2228"/>
      <c r="F130" s="7"/>
      <c r="G130" s="69" t="s">
        <v>528</v>
      </c>
      <c r="H130" s="1341">
        <v>0</v>
      </c>
      <c r="I130" s="1341">
        <v>0</v>
      </c>
      <c r="J130" s="1341">
        <v>1</v>
      </c>
      <c r="K130" s="1375">
        <v>3</v>
      </c>
    </row>
    <row r="131" spans="1:11" ht="12" customHeight="1">
      <c r="B131" s="309"/>
      <c r="C131" s="309"/>
      <c r="D131" s="1822"/>
      <c r="E131" s="118" t="s">
        <v>71</v>
      </c>
      <c r="F131" s="118"/>
      <c r="G131" s="615"/>
      <c r="H131" s="77">
        <f t="shared" ref="H131:K132" si="5">SUM(H132)</f>
        <v>0</v>
      </c>
      <c r="I131" s="77">
        <f t="shared" si="5"/>
        <v>0</v>
      </c>
      <c r="J131" s="77">
        <f t="shared" si="5"/>
        <v>0</v>
      </c>
      <c r="K131" s="1042">
        <f t="shared" si="5"/>
        <v>0</v>
      </c>
    </row>
    <row r="132" spans="1:11" ht="12" customHeight="1">
      <c r="B132" s="309"/>
      <c r="C132" s="309"/>
      <c r="D132" s="1822"/>
      <c r="E132" s="69"/>
      <c r="F132" s="69" t="s">
        <v>452</v>
      </c>
      <c r="G132" s="71"/>
      <c r="H132" s="1341">
        <f t="shared" si="5"/>
        <v>0</v>
      </c>
      <c r="I132" s="1341">
        <f t="shared" si="5"/>
        <v>0</v>
      </c>
      <c r="J132" s="1341">
        <f t="shared" si="5"/>
        <v>0</v>
      </c>
      <c r="K132" s="1375">
        <f t="shared" si="5"/>
        <v>0</v>
      </c>
    </row>
    <row r="133" spans="1:11" ht="11.25" customHeight="1">
      <c r="A133" s="1367">
        <v>7</v>
      </c>
      <c r="B133" s="1367" t="s">
        <v>486</v>
      </c>
      <c r="C133" s="1367">
        <v>10</v>
      </c>
      <c r="D133" s="1822"/>
      <c r="E133" s="69"/>
      <c r="F133" s="69"/>
      <c r="G133" s="69" t="s">
        <v>529</v>
      </c>
      <c r="H133" s="1341">
        <v>0</v>
      </c>
      <c r="I133" s="1341">
        <v>0</v>
      </c>
      <c r="J133" s="1341">
        <v>0</v>
      </c>
      <c r="K133" s="1375">
        <v>0</v>
      </c>
    </row>
    <row r="134" spans="1:11" ht="12.75" customHeight="1">
      <c r="B134" s="309"/>
      <c r="C134" s="309"/>
      <c r="D134" s="1821">
        <v>1408</v>
      </c>
      <c r="E134" s="124" t="s">
        <v>58</v>
      </c>
      <c r="F134" s="114"/>
      <c r="G134" s="114"/>
      <c r="H134" s="354">
        <f t="shared" ref="H134:K135" si="6">SUM(H135)</f>
        <v>0</v>
      </c>
      <c r="I134" s="354">
        <f t="shared" si="6"/>
        <v>0</v>
      </c>
      <c r="J134" s="354">
        <f t="shared" si="6"/>
        <v>1</v>
      </c>
      <c r="K134" s="355">
        <f t="shared" si="6"/>
        <v>4</v>
      </c>
    </row>
    <row r="135" spans="1:11" s="458" customFormat="1" ht="12" customHeight="1">
      <c r="A135" s="396"/>
      <c r="B135" s="309"/>
      <c r="C135" s="309"/>
      <c r="D135" s="1822"/>
      <c r="E135" s="118" t="s">
        <v>62</v>
      </c>
      <c r="F135" s="128"/>
      <c r="G135" s="128"/>
      <c r="H135" s="77">
        <f t="shared" si="6"/>
        <v>0</v>
      </c>
      <c r="I135" s="77">
        <f t="shared" si="6"/>
        <v>0</v>
      </c>
      <c r="J135" s="77">
        <f t="shared" si="6"/>
        <v>1</v>
      </c>
      <c r="K135" s="1042">
        <f t="shared" si="6"/>
        <v>4</v>
      </c>
    </row>
    <row r="136" spans="1:11" s="71" customFormat="1" ht="12" customHeight="1">
      <c r="A136" s="309"/>
      <c r="B136" s="309"/>
      <c r="C136" s="309"/>
      <c r="D136" s="1822"/>
      <c r="E136" s="615"/>
      <c r="F136" s="69" t="s">
        <v>452</v>
      </c>
      <c r="G136" s="69"/>
      <c r="H136" s="1341">
        <f>SUM(H137:H138)</f>
        <v>0</v>
      </c>
      <c r="I136" s="1341">
        <f>SUM(I137:I138)</f>
        <v>0</v>
      </c>
      <c r="J136" s="1341">
        <f>SUM(J137:J138)</f>
        <v>1</v>
      </c>
      <c r="K136" s="1375">
        <f>SUM(K137:K138)</f>
        <v>4</v>
      </c>
    </row>
    <row r="137" spans="1:11" s="71" customFormat="1" ht="11.25" customHeight="1">
      <c r="A137" s="309">
        <v>8</v>
      </c>
      <c r="B137" s="309" t="s">
        <v>465</v>
      </c>
      <c r="C137" s="309">
        <v>8</v>
      </c>
      <c r="D137" s="1822"/>
      <c r="E137" s="615"/>
      <c r="F137" s="69"/>
      <c r="G137" s="69" t="s">
        <v>909</v>
      </c>
      <c r="H137" s="1341">
        <v>0</v>
      </c>
      <c r="I137" s="1341">
        <v>0</v>
      </c>
      <c r="J137" s="1341">
        <v>1</v>
      </c>
      <c r="K137" s="1375">
        <v>4</v>
      </c>
    </row>
    <row r="138" spans="1:11" s="71" customFormat="1" ht="11.25" customHeight="1">
      <c r="A138" s="309">
        <v>8</v>
      </c>
      <c r="B138" s="309" t="s">
        <v>453</v>
      </c>
      <c r="C138" s="309">
        <v>8</v>
      </c>
      <c r="D138" s="1823"/>
      <c r="E138" s="615"/>
      <c r="F138" s="69"/>
      <c r="G138" s="69" t="s">
        <v>454</v>
      </c>
      <c r="H138" s="1341">
        <v>0</v>
      </c>
      <c r="I138" s="1341">
        <v>0</v>
      </c>
      <c r="J138" s="1341">
        <v>0</v>
      </c>
      <c r="K138" s="1375">
        <v>0</v>
      </c>
    </row>
    <row r="139" spans="1:11" ht="12.75" customHeight="1">
      <c r="B139" s="309"/>
      <c r="C139" s="309"/>
      <c r="D139" s="1821"/>
      <c r="E139" s="124" t="s">
        <v>63</v>
      </c>
      <c r="F139" s="2219"/>
      <c r="G139" s="2219"/>
      <c r="H139" s="2220">
        <f>SUM(H140+H143)</f>
        <v>0</v>
      </c>
      <c r="I139" s="2220">
        <f>SUM(I140+I143)</f>
        <v>0</v>
      </c>
      <c r="J139" s="2220">
        <f>SUM(J140+J143)</f>
        <v>2</v>
      </c>
      <c r="K139" s="2221">
        <f>SUM(K140+K143)</f>
        <v>50</v>
      </c>
    </row>
    <row r="140" spans="1:11" ht="12" customHeight="1">
      <c r="B140" s="309"/>
      <c r="C140" s="309"/>
      <c r="D140" s="1822"/>
      <c r="E140" s="118" t="s">
        <v>64</v>
      </c>
      <c r="F140" s="69"/>
      <c r="G140" s="71"/>
      <c r="H140" s="1354">
        <f>SUM(H141)</f>
        <v>0</v>
      </c>
      <c r="I140" s="1354">
        <f t="shared" ref="H140:L141" si="7">SUM(I141)</f>
        <v>0</v>
      </c>
      <c r="J140" s="1354">
        <f t="shared" si="7"/>
        <v>0</v>
      </c>
      <c r="K140" s="845">
        <f t="shared" si="7"/>
        <v>0</v>
      </c>
    </row>
    <row r="141" spans="1:11" ht="12" customHeight="1">
      <c r="D141" s="1822"/>
      <c r="E141" s="118"/>
      <c r="F141" s="69" t="s">
        <v>452</v>
      </c>
      <c r="G141" s="71"/>
      <c r="H141" s="1341">
        <f t="shared" si="7"/>
        <v>0</v>
      </c>
      <c r="I141" s="1341">
        <f t="shared" si="7"/>
        <v>0</v>
      </c>
      <c r="J141" s="1341">
        <f t="shared" si="7"/>
        <v>0</v>
      </c>
      <c r="K141" s="1019">
        <f t="shared" si="7"/>
        <v>0</v>
      </c>
    </row>
    <row r="142" spans="1:11" ht="11.25" customHeight="1">
      <c r="A142" s="1367">
        <v>9</v>
      </c>
      <c r="B142" s="1367" t="s">
        <v>482</v>
      </c>
      <c r="C142" s="1367">
        <v>10</v>
      </c>
      <c r="D142" s="1822"/>
      <c r="E142" s="69"/>
      <c r="F142" s="69"/>
      <c r="G142" s="69" t="s">
        <v>533</v>
      </c>
      <c r="H142" s="1341">
        <v>0</v>
      </c>
      <c r="I142" s="1341">
        <v>0</v>
      </c>
      <c r="J142" s="1341">
        <v>0</v>
      </c>
      <c r="K142" s="1019">
        <v>0</v>
      </c>
    </row>
    <row r="143" spans="1:11" ht="12" customHeight="1">
      <c r="A143" s="1367"/>
      <c r="B143" s="1367"/>
      <c r="C143" s="1367"/>
      <c r="D143" s="1822"/>
      <c r="E143" s="414" t="s">
        <v>133</v>
      </c>
      <c r="F143" s="2216"/>
      <c r="G143" s="2216"/>
      <c r="H143" s="2217">
        <f>SUM(H144+H146)</f>
        <v>0</v>
      </c>
      <c r="I143" s="2217">
        <f>SUM(I144+I146)</f>
        <v>0</v>
      </c>
      <c r="J143" s="2217">
        <f>SUM(J144+J146)</f>
        <v>2</v>
      </c>
      <c r="K143" s="2218">
        <f>SUM(K144+K146)</f>
        <v>50</v>
      </c>
    </row>
    <row r="144" spans="1:11" ht="12" customHeight="1">
      <c r="A144" s="1367"/>
      <c r="B144" s="1367"/>
      <c r="C144" s="1367"/>
      <c r="D144" s="1822"/>
      <c r="E144" s="2214"/>
      <c r="F144" s="69" t="s">
        <v>458</v>
      </c>
      <c r="G144" s="69"/>
      <c r="H144" s="1341">
        <f>SUM(H145)</f>
        <v>0</v>
      </c>
      <c r="I144" s="1341">
        <f>SUM(I145)</f>
        <v>0</v>
      </c>
      <c r="J144" s="1341">
        <f>SUM(J145)</f>
        <v>1</v>
      </c>
      <c r="K144" s="1375">
        <v>16</v>
      </c>
    </row>
    <row r="145" spans="1:11" ht="11.25" customHeight="1">
      <c r="A145" s="1367">
        <v>9</v>
      </c>
      <c r="B145" s="1367" t="s">
        <v>463</v>
      </c>
      <c r="C145" s="1367">
        <v>6</v>
      </c>
      <c r="D145" s="1822"/>
      <c r="E145" s="2214"/>
      <c r="F145" s="69"/>
      <c r="G145" s="69" t="s">
        <v>189</v>
      </c>
      <c r="H145" s="1341">
        <v>0</v>
      </c>
      <c r="I145" s="1342">
        <v>0</v>
      </c>
      <c r="J145" s="1341">
        <v>1</v>
      </c>
      <c r="K145" s="1019">
        <v>0</v>
      </c>
    </row>
    <row r="146" spans="1:11" ht="12" customHeight="1">
      <c r="A146" s="1367"/>
      <c r="B146" s="1367"/>
      <c r="C146" s="1367"/>
      <c r="D146" s="1822"/>
      <c r="E146" s="2214"/>
      <c r="F146" s="69" t="s">
        <v>452</v>
      </c>
      <c r="G146" s="69"/>
      <c r="H146" s="1341">
        <f>SUM(H147)</f>
        <v>0</v>
      </c>
      <c r="I146" s="1341">
        <f>SUM(I147)</f>
        <v>0</v>
      </c>
      <c r="J146" s="1341">
        <f>SUM(J147)</f>
        <v>1</v>
      </c>
      <c r="K146" s="1375">
        <f>SUM(K147)</f>
        <v>34</v>
      </c>
    </row>
    <row r="147" spans="1:11" ht="11.25" customHeight="1">
      <c r="A147" s="1367">
        <v>9</v>
      </c>
      <c r="B147" s="1367" t="s">
        <v>465</v>
      </c>
      <c r="C147" s="1367">
        <v>6</v>
      </c>
      <c r="D147" s="1834"/>
      <c r="E147" s="2214"/>
      <c r="F147" s="69"/>
      <c r="G147" s="69" t="s">
        <v>189</v>
      </c>
      <c r="H147" s="1341">
        <v>0</v>
      </c>
      <c r="I147" s="1342">
        <v>0</v>
      </c>
      <c r="J147" s="1341">
        <v>1</v>
      </c>
      <c r="K147" s="1019">
        <v>34</v>
      </c>
    </row>
    <row r="148" spans="1:11" ht="12" customHeight="1">
      <c r="A148" s="1367"/>
      <c r="B148" s="1367"/>
      <c r="C148" s="1367"/>
      <c r="D148" s="1822"/>
      <c r="E148" s="414" t="s">
        <v>910</v>
      </c>
      <c r="F148" s="69"/>
      <c r="G148" s="69"/>
      <c r="H148" s="77">
        <f>SUM(H149)</f>
        <v>0</v>
      </c>
      <c r="I148" s="77">
        <f t="shared" ref="I148:K149" si="8">SUM(I149)</f>
        <v>0</v>
      </c>
      <c r="J148" s="77">
        <f t="shared" si="8"/>
        <v>0</v>
      </c>
      <c r="K148" s="1042">
        <f t="shared" si="8"/>
        <v>0</v>
      </c>
    </row>
    <row r="149" spans="1:11" ht="12" customHeight="1">
      <c r="A149" s="1367"/>
      <c r="B149" s="1367"/>
      <c r="C149" s="1367"/>
      <c r="D149" s="1822"/>
      <c r="E149" s="411"/>
      <c r="F149" s="69" t="s">
        <v>455</v>
      </c>
      <c r="G149" s="69"/>
      <c r="H149" s="1341">
        <f>SUM(H150)</f>
        <v>0</v>
      </c>
      <c r="I149" s="1341">
        <f t="shared" si="8"/>
        <v>0</v>
      </c>
      <c r="J149" s="1341">
        <f t="shared" si="8"/>
        <v>0</v>
      </c>
      <c r="K149" s="1375">
        <f t="shared" si="8"/>
        <v>0</v>
      </c>
    </row>
    <row r="150" spans="1:11" ht="11.25" customHeight="1">
      <c r="A150" s="1367">
        <v>9</v>
      </c>
      <c r="B150" s="1367" t="s">
        <v>498</v>
      </c>
      <c r="C150" s="1367">
        <v>11</v>
      </c>
      <c r="D150" s="1823"/>
      <c r="E150" s="558"/>
      <c r="F150" s="72"/>
      <c r="G150" s="72" t="s">
        <v>911</v>
      </c>
      <c r="H150" s="510">
        <v>0</v>
      </c>
      <c r="I150" s="510">
        <v>0</v>
      </c>
      <c r="J150" s="510">
        <v>0</v>
      </c>
      <c r="K150" s="2223">
        <v>0</v>
      </c>
    </row>
    <row r="151" spans="1:11" ht="12.75" customHeight="1">
      <c r="D151" s="138"/>
      <c r="E151" s="1949" t="s">
        <v>21</v>
      </c>
      <c r="F151" s="1934"/>
      <c r="G151" s="1934"/>
      <c r="H151" s="353">
        <f>SUM(H8+H24+H55+H58+H82+H103+H126+H134+H139)</f>
        <v>2</v>
      </c>
      <c r="I151" s="353">
        <f>SUM(I8+I24+I55+I58+I82+I103+I126+I134+I139)</f>
        <v>5</v>
      </c>
      <c r="J151" s="353">
        <f>SUM(J8+J24+J55+J58+J82+J103+J126+J134+J139)</f>
        <v>7</v>
      </c>
      <c r="K151" s="2229">
        <f>SUM(K8+K24+K55+K58+K82+K103+K126+K134+K139)</f>
        <v>298</v>
      </c>
    </row>
    <row r="152" spans="1:11" s="459" customFormat="1" ht="11.25" customHeight="1">
      <c r="A152" s="457"/>
      <c r="B152" s="457"/>
      <c r="C152" s="457"/>
      <c r="D152" s="2226"/>
      <c r="E152" s="851" t="s">
        <v>217</v>
      </c>
      <c r="G152" s="1412"/>
      <c r="H152" s="1412"/>
      <c r="I152" s="1412"/>
      <c r="J152" s="1412"/>
    </row>
    <row r="153" spans="1:11" s="459" customFormat="1" ht="9" customHeight="1">
      <c r="A153" s="457"/>
      <c r="B153" s="457"/>
      <c r="C153" s="457"/>
      <c r="D153" s="851"/>
      <c r="E153" s="851" t="s">
        <v>912</v>
      </c>
    </row>
    <row r="154" spans="1:11" s="459" customFormat="1" ht="9" customHeight="1">
      <c r="A154" s="457"/>
      <c r="B154" s="457"/>
      <c r="C154" s="457"/>
      <c r="D154" s="851"/>
      <c r="E154" s="851" t="s">
        <v>913</v>
      </c>
    </row>
    <row r="155" spans="1:11" s="459" customFormat="1" ht="9" customHeight="1">
      <c r="A155" s="457"/>
      <c r="B155" s="457"/>
      <c r="C155" s="457"/>
      <c r="D155" s="851"/>
      <c r="E155" s="851" t="s">
        <v>914</v>
      </c>
    </row>
    <row r="156" spans="1:11" ht="9" customHeight="1">
      <c r="D156" s="2227"/>
    </row>
    <row r="157" spans="1:11" ht="9" customHeight="1"/>
    <row r="158" spans="1:11" ht="9" customHeight="1"/>
    <row r="159" spans="1:11" ht="9" customHeight="1"/>
    <row r="160" spans="1:11"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spans="6:11" ht="9" customHeight="1"/>
    <row r="226" spans="6:11" ht="9" customHeight="1"/>
    <row r="227" spans="6:11" ht="9" customHeight="1"/>
    <row r="228" spans="6:11" ht="9" customHeight="1"/>
    <row r="229" spans="6:11" ht="9" customHeight="1"/>
    <row r="230" spans="6:11" ht="9" customHeight="1"/>
    <row r="231" spans="6:11" ht="9" customHeight="1"/>
    <row r="232" spans="6:11" ht="9" customHeight="1"/>
    <row r="233" spans="6:11" ht="9" customHeight="1">
      <c r="F233" s="69"/>
      <c r="G233" s="69"/>
      <c r="H233" s="69"/>
      <c r="I233" s="69"/>
      <c r="J233" s="69"/>
      <c r="K233" s="282"/>
    </row>
    <row r="234" spans="6:11" ht="9" customHeight="1"/>
    <row r="235" spans="6:11" ht="9" customHeight="1"/>
    <row r="236" spans="6:11" ht="9" customHeight="1"/>
    <row r="237" spans="6:11" ht="9" customHeight="1"/>
    <row r="238" spans="6:11" ht="9" customHeight="1"/>
    <row r="239" spans="6:11" ht="9" customHeight="1"/>
    <row r="240" spans="6:11"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row r="489" ht="9" customHeight="1"/>
    <row r="490" ht="9" customHeight="1"/>
    <row r="491" ht="9" customHeight="1"/>
    <row r="492" ht="9" customHeight="1"/>
    <row r="493" ht="9" customHeight="1"/>
    <row r="494" ht="9" customHeight="1"/>
    <row r="495" ht="9" customHeight="1"/>
    <row r="496" ht="9" customHeight="1"/>
    <row r="497" ht="9" customHeight="1"/>
    <row r="498" ht="9" customHeight="1"/>
    <row r="499" ht="9" customHeight="1"/>
    <row r="500" ht="9" customHeight="1"/>
  </sheetData>
  <mergeCells count="25">
    <mergeCell ref="E151:G151"/>
    <mergeCell ref="K80:K81"/>
    <mergeCell ref="D82:D102"/>
    <mergeCell ref="D103:D125"/>
    <mergeCell ref="D126:D133"/>
    <mergeCell ref="D134:D138"/>
    <mergeCell ref="D139:D150"/>
    <mergeCell ref="D8:D23"/>
    <mergeCell ref="D24:D54"/>
    <mergeCell ref="D55:D57"/>
    <mergeCell ref="D58:D74"/>
    <mergeCell ref="D79:D81"/>
    <mergeCell ref="H79:J79"/>
    <mergeCell ref="H80:H81"/>
    <mergeCell ref="I80:I81"/>
    <mergeCell ref="J80:J81"/>
    <mergeCell ref="D2:K2"/>
    <mergeCell ref="N2:AB2"/>
    <mergeCell ref="D3:K3"/>
    <mergeCell ref="D5:D7"/>
    <mergeCell ref="H5:J5"/>
    <mergeCell ref="H6:H7"/>
    <mergeCell ref="I6:I7"/>
    <mergeCell ref="J6:J7"/>
    <mergeCell ref="K6:K7"/>
  </mergeCell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56"/>
  <sheetViews>
    <sheetView topLeftCell="D1" workbookViewId="0">
      <selection activeCell="G35" sqref="G35"/>
    </sheetView>
  </sheetViews>
  <sheetFormatPr baseColWidth="10" defaultRowHeight="12.75"/>
  <cols>
    <col min="1" max="3" width="2.5703125" style="396" hidden="1" customWidth="1"/>
    <col min="4" max="4" width="5.42578125" style="602" customWidth="1"/>
    <col min="5" max="5" width="48" style="602" customWidth="1"/>
    <col min="6" max="6" width="49.5703125" style="602" hidden="1" customWidth="1"/>
    <col min="7" max="7" width="4.140625" style="2246" customWidth="1"/>
    <col min="8" max="9" width="4.140625" style="2247" customWidth="1"/>
    <col min="10" max="10" width="0.42578125" style="2247" customWidth="1"/>
    <col min="11" max="11" width="4.140625" style="2247" customWidth="1"/>
    <col min="12" max="12" width="4" style="2247" customWidth="1"/>
    <col min="13" max="13" width="4.140625" style="2247" customWidth="1"/>
    <col min="14" max="14" width="0.85546875" style="2247" customWidth="1"/>
    <col min="15" max="15" width="4.140625" style="2247" customWidth="1"/>
    <col min="16" max="16" width="4" style="2247" customWidth="1"/>
    <col min="17" max="17" width="4.140625" style="2247" customWidth="1"/>
    <col min="18" max="18" width="0.42578125" style="2247" customWidth="1"/>
    <col min="19" max="21" width="4.140625" style="2247" customWidth="1"/>
    <col min="22" max="22" width="0.85546875" style="2247" customWidth="1"/>
    <col min="23" max="24" width="4.140625" style="2247" customWidth="1"/>
    <col min="25" max="25" width="4" style="2247" customWidth="1"/>
    <col min="26" max="26" width="0.42578125" style="2247" customWidth="1"/>
    <col min="27" max="27" width="4" style="2247" customWidth="1"/>
    <col min="28" max="29" width="4.140625" style="2247" customWidth="1"/>
    <col min="30" max="30" width="0.85546875" style="2247" customWidth="1"/>
    <col min="31" max="31" width="4.140625" style="2247" customWidth="1"/>
    <col min="32" max="33" width="4" style="2247" customWidth="1"/>
    <col min="34" max="34" width="1.140625" style="2247" customWidth="1"/>
    <col min="35" max="35" width="4" style="2247" customWidth="1"/>
    <col min="36" max="37" width="4.140625" style="2247" customWidth="1"/>
    <col min="38" max="38" width="0.85546875" style="71" customWidth="1"/>
    <col min="39" max="39" width="7.140625" style="65" customWidth="1"/>
    <col min="40" max="256" width="11.42578125" style="65"/>
    <col min="257" max="259" width="0" style="65" hidden="1" customWidth="1"/>
    <col min="260" max="260" width="5.42578125" style="65" customWidth="1"/>
    <col min="261" max="261" width="48" style="65" customWidth="1"/>
    <col min="262" max="262" width="0" style="65" hidden="1" customWidth="1"/>
    <col min="263" max="265" width="4.140625" style="65" customWidth="1"/>
    <col min="266" max="266" width="0.42578125" style="65" customWidth="1"/>
    <col min="267" max="267" width="4.140625" style="65" customWidth="1"/>
    <col min="268" max="268" width="4" style="65" customWidth="1"/>
    <col min="269" max="269" width="4.140625" style="65" customWidth="1"/>
    <col min="270" max="270" width="0.85546875" style="65" customWidth="1"/>
    <col min="271" max="271" width="4.140625" style="65" customWidth="1"/>
    <col min="272" max="272" width="4" style="65" customWidth="1"/>
    <col min="273" max="273" width="4.140625" style="65" customWidth="1"/>
    <col min="274" max="274" width="0.42578125" style="65" customWidth="1"/>
    <col min="275" max="277" width="4.140625" style="65" customWidth="1"/>
    <col min="278" max="278" width="0.85546875" style="65" customWidth="1"/>
    <col min="279" max="280" width="4.140625" style="65" customWidth="1"/>
    <col min="281" max="281" width="4" style="65" customWidth="1"/>
    <col min="282" max="282" width="0.42578125" style="65" customWidth="1"/>
    <col min="283" max="283" width="4" style="65" customWidth="1"/>
    <col min="284" max="285" width="4.140625" style="65" customWidth="1"/>
    <col min="286" max="286" width="0.85546875" style="65" customWidth="1"/>
    <col min="287" max="287" width="4.140625" style="65" customWidth="1"/>
    <col min="288" max="289" width="4" style="65" customWidth="1"/>
    <col min="290" max="290" width="1.140625" style="65" customWidth="1"/>
    <col min="291" max="291" width="4" style="65" customWidth="1"/>
    <col min="292" max="293" width="4.140625" style="65" customWidth="1"/>
    <col min="294" max="294" width="0.85546875" style="65" customWidth="1"/>
    <col min="295" max="295" width="7.140625" style="65" customWidth="1"/>
    <col min="296" max="512" width="11.42578125" style="65"/>
    <col min="513" max="515" width="0" style="65" hidden="1" customWidth="1"/>
    <col min="516" max="516" width="5.42578125" style="65" customWidth="1"/>
    <col min="517" max="517" width="48" style="65" customWidth="1"/>
    <col min="518" max="518" width="0" style="65" hidden="1" customWidth="1"/>
    <col min="519" max="521" width="4.140625" style="65" customWidth="1"/>
    <col min="522" max="522" width="0.42578125" style="65" customWidth="1"/>
    <col min="523" max="523" width="4.140625" style="65" customWidth="1"/>
    <col min="524" max="524" width="4" style="65" customWidth="1"/>
    <col min="525" max="525" width="4.140625" style="65" customWidth="1"/>
    <col min="526" max="526" width="0.85546875" style="65" customWidth="1"/>
    <col min="527" max="527" width="4.140625" style="65" customWidth="1"/>
    <col min="528" max="528" width="4" style="65" customWidth="1"/>
    <col min="529" max="529" width="4.140625" style="65" customWidth="1"/>
    <col min="530" max="530" width="0.42578125" style="65" customWidth="1"/>
    <col min="531" max="533" width="4.140625" style="65" customWidth="1"/>
    <col min="534" max="534" width="0.85546875" style="65" customWidth="1"/>
    <col min="535" max="536" width="4.140625" style="65" customWidth="1"/>
    <col min="537" max="537" width="4" style="65" customWidth="1"/>
    <col min="538" max="538" width="0.42578125" style="65" customWidth="1"/>
    <col min="539" max="539" width="4" style="65" customWidth="1"/>
    <col min="540" max="541" width="4.140625" style="65" customWidth="1"/>
    <col min="542" max="542" width="0.85546875" style="65" customWidth="1"/>
    <col min="543" max="543" width="4.140625" style="65" customWidth="1"/>
    <col min="544" max="545" width="4" style="65" customWidth="1"/>
    <col min="546" max="546" width="1.140625" style="65" customWidth="1"/>
    <col min="547" max="547" width="4" style="65" customWidth="1"/>
    <col min="548" max="549" width="4.140625" style="65" customWidth="1"/>
    <col min="550" max="550" width="0.85546875" style="65" customWidth="1"/>
    <col min="551" max="551" width="7.140625" style="65" customWidth="1"/>
    <col min="552" max="768" width="11.42578125" style="65"/>
    <col min="769" max="771" width="0" style="65" hidden="1" customWidth="1"/>
    <col min="772" max="772" width="5.42578125" style="65" customWidth="1"/>
    <col min="773" max="773" width="48" style="65" customWidth="1"/>
    <col min="774" max="774" width="0" style="65" hidden="1" customWidth="1"/>
    <col min="775" max="777" width="4.140625" style="65" customWidth="1"/>
    <col min="778" max="778" width="0.42578125" style="65" customWidth="1"/>
    <col min="779" max="779" width="4.140625" style="65" customWidth="1"/>
    <col min="780" max="780" width="4" style="65" customWidth="1"/>
    <col min="781" max="781" width="4.140625" style="65" customWidth="1"/>
    <col min="782" max="782" width="0.85546875" style="65" customWidth="1"/>
    <col min="783" max="783" width="4.140625" style="65" customWidth="1"/>
    <col min="784" max="784" width="4" style="65" customWidth="1"/>
    <col min="785" max="785" width="4.140625" style="65" customWidth="1"/>
    <col min="786" max="786" width="0.42578125" style="65" customWidth="1"/>
    <col min="787" max="789" width="4.140625" style="65" customWidth="1"/>
    <col min="790" max="790" width="0.85546875" style="65" customWidth="1"/>
    <col min="791" max="792" width="4.140625" style="65" customWidth="1"/>
    <col min="793" max="793" width="4" style="65" customWidth="1"/>
    <col min="794" max="794" width="0.42578125" style="65" customWidth="1"/>
    <col min="795" max="795" width="4" style="65" customWidth="1"/>
    <col min="796" max="797" width="4.140625" style="65" customWidth="1"/>
    <col min="798" max="798" width="0.85546875" style="65" customWidth="1"/>
    <col min="799" max="799" width="4.140625" style="65" customWidth="1"/>
    <col min="800" max="801" width="4" style="65" customWidth="1"/>
    <col min="802" max="802" width="1.140625" style="65" customWidth="1"/>
    <col min="803" max="803" width="4" style="65" customWidth="1"/>
    <col min="804" max="805" width="4.140625" style="65" customWidth="1"/>
    <col min="806" max="806" width="0.85546875" style="65" customWidth="1"/>
    <col min="807" max="807" width="7.140625" style="65" customWidth="1"/>
    <col min="808" max="1024" width="11.42578125" style="65"/>
    <col min="1025" max="1027" width="0" style="65" hidden="1" customWidth="1"/>
    <col min="1028" max="1028" width="5.42578125" style="65" customWidth="1"/>
    <col min="1029" max="1029" width="48" style="65" customWidth="1"/>
    <col min="1030" max="1030" width="0" style="65" hidden="1" customWidth="1"/>
    <col min="1031" max="1033" width="4.140625" style="65" customWidth="1"/>
    <col min="1034" max="1034" width="0.42578125" style="65" customWidth="1"/>
    <col min="1035" max="1035" width="4.140625" style="65" customWidth="1"/>
    <col min="1036" max="1036" width="4" style="65" customWidth="1"/>
    <col min="1037" max="1037" width="4.140625" style="65" customWidth="1"/>
    <col min="1038" max="1038" width="0.85546875" style="65" customWidth="1"/>
    <col min="1039" max="1039" width="4.140625" style="65" customWidth="1"/>
    <col min="1040" max="1040" width="4" style="65" customWidth="1"/>
    <col min="1041" max="1041" width="4.140625" style="65" customWidth="1"/>
    <col min="1042" max="1042" width="0.42578125" style="65" customWidth="1"/>
    <col min="1043" max="1045" width="4.140625" style="65" customWidth="1"/>
    <col min="1046" max="1046" width="0.85546875" style="65" customWidth="1"/>
    <col min="1047" max="1048" width="4.140625" style="65" customWidth="1"/>
    <col min="1049" max="1049" width="4" style="65" customWidth="1"/>
    <col min="1050" max="1050" width="0.42578125" style="65" customWidth="1"/>
    <col min="1051" max="1051" width="4" style="65" customWidth="1"/>
    <col min="1052" max="1053" width="4.140625" style="65" customWidth="1"/>
    <col min="1054" max="1054" width="0.85546875" style="65" customWidth="1"/>
    <col min="1055" max="1055" width="4.140625" style="65" customWidth="1"/>
    <col min="1056" max="1057" width="4" style="65" customWidth="1"/>
    <col min="1058" max="1058" width="1.140625" style="65" customWidth="1"/>
    <col min="1059" max="1059" width="4" style="65" customWidth="1"/>
    <col min="1060" max="1061" width="4.140625" style="65" customWidth="1"/>
    <col min="1062" max="1062" width="0.85546875" style="65" customWidth="1"/>
    <col min="1063" max="1063" width="7.140625" style="65" customWidth="1"/>
    <col min="1064" max="1280" width="11.42578125" style="65"/>
    <col min="1281" max="1283" width="0" style="65" hidden="1" customWidth="1"/>
    <col min="1284" max="1284" width="5.42578125" style="65" customWidth="1"/>
    <col min="1285" max="1285" width="48" style="65" customWidth="1"/>
    <col min="1286" max="1286" width="0" style="65" hidden="1" customWidth="1"/>
    <col min="1287" max="1289" width="4.140625" style="65" customWidth="1"/>
    <col min="1290" max="1290" width="0.42578125" style="65" customWidth="1"/>
    <col min="1291" max="1291" width="4.140625" style="65" customWidth="1"/>
    <col min="1292" max="1292" width="4" style="65" customWidth="1"/>
    <col min="1293" max="1293" width="4.140625" style="65" customWidth="1"/>
    <col min="1294" max="1294" width="0.85546875" style="65" customWidth="1"/>
    <col min="1295" max="1295" width="4.140625" style="65" customWidth="1"/>
    <col min="1296" max="1296" width="4" style="65" customWidth="1"/>
    <col min="1297" max="1297" width="4.140625" style="65" customWidth="1"/>
    <col min="1298" max="1298" width="0.42578125" style="65" customWidth="1"/>
    <col min="1299" max="1301" width="4.140625" style="65" customWidth="1"/>
    <col min="1302" max="1302" width="0.85546875" style="65" customWidth="1"/>
    <col min="1303" max="1304" width="4.140625" style="65" customWidth="1"/>
    <col min="1305" max="1305" width="4" style="65" customWidth="1"/>
    <col min="1306" max="1306" width="0.42578125" style="65" customWidth="1"/>
    <col min="1307" max="1307" width="4" style="65" customWidth="1"/>
    <col min="1308" max="1309" width="4.140625" style="65" customWidth="1"/>
    <col min="1310" max="1310" width="0.85546875" style="65" customWidth="1"/>
    <col min="1311" max="1311" width="4.140625" style="65" customWidth="1"/>
    <col min="1312" max="1313" width="4" style="65" customWidth="1"/>
    <col min="1314" max="1314" width="1.140625" style="65" customWidth="1"/>
    <col min="1315" max="1315" width="4" style="65" customWidth="1"/>
    <col min="1316" max="1317" width="4.140625" style="65" customWidth="1"/>
    <col min="1318" max="1318" width="0.85546875" style="65" customWidth="1"/>
    <col min="1319" max="1319" width="7.140625" style="65" customWidth="1"/>
    <col min="1320" max="1536" width="11.42578125" style="65"/>
    <col min="1537" max="1539" width="0" style="65" hidden="1" customWidth="1"/>
    <col min="1540" max="1540" width="5.42578125" style="65" customWidth="1"/>
    <col min="1541" max="1541" width="48" style="65" customWidth="1"/>
    <col min="1542" max="1542" width="0" style="65" hidden="1" customWidth="1"/>
    <col min="1543" max="1545" width="4.140625" style="65" customWidth="1"/>
    <col min="1546" max="1546" width="0.42578125" style="65" customWidth="1"/>
    <col min="1547" max="1547" width="4.140625" style="65" customWidth="1"/>
    <col min="1548" max="1548" width="4" style="65" customWidth="1"/>
    <col min="1549" max="1549" width="4.140625" style="65" customWidth="1"/>
    <col min="1550" max="1550" width="0.85546875" style="65" customWidth="1"/>
    <col min="1551" max="1551" width="4.140625" style="65" customWidth="1"/>
    <col min="1552" max="1552" width="4" style="65" customWidth="1"/>
    <col min="1553" max="1553" width="4.140625" style="65" customWidth="1"/>
    <col min="1554" max="1554" width="0.42578125" style="65" customWidth="1"/>
    <col min="1555" max="1557" width="4.140625" style="65" customWidth="1"/>
    <col min="1558" max="1558" width="0.85546875" style="65" customWidth="1"/>
    <col min="1559" max="1560" width="4.140625" style="65" customWidth="1"/>
    <col min="1561" max="1561" width="4" style="65" customWidth="1"/>
    <col min="1562" max="1562" width="0.42578125" style="65" customWidth="1"/>
    <col min="1563" max="1563" width="4" style="65" customWidth="1"/>
    <col min="1564" max="1565" width="4.140625" style="65" customWidth="1"/>
    <col min="1566" max="1566" width="0.85546875" style="65" customWidth="1"/>
    <col min="1567" max="1567" width="4.140625" style="65" customWidth="1"/>
    <col min="1568" max="1569" width="4" style="65" customWidth="1"/>
    <col min="1570" max="1570" width="1.140625" style="65" customWidth="1"/>
    <col min="1571" max="1571" width="4" style="65" customWidth="1"/>
    <col min="1572" max="1573" width="4.140625" style="65" customWidth="1"/>
    <col min="1574" max="1574" width="0.85546875" style="65" customWidth="1"/>
    <col min="1575" max="1575" width="7.140625" style="65" customWidth="1"/>
    <col min="1576" max="1792" width="11.42578125" style="65"/>
    <col min="1793" max="1795" width="0" style="65" hidden="1" customWidth="1"/>
    <col min="1796" max="1796" width="5.42578125" style="65" customWidth="1"/>
    <col min="1797" max="1797" width="48" style="65" customWidth="1"/>
    <col min="1798" max="1798" width="0" style="65" hidden="1" customWidth="1"/>
    <col min="1799" max="1801" width="4.140625" style="65" customWidth="1"/>
    <col min="1802" max="1802" width="0.42578125" style="65" customWidth="1"/>
    <col min="1803" max="1803" width="4.140625" style="65" customWidth="1"/>
    <col min="1804" max="1804" width="4" style="65" customWidth="1"/>
    <col min="1805" max="1805" width="4.140625" style="65" customWidth="1"/>
    <col min="1806" max="1806" width="0.85546875" style="65" customWidth="1"/>
    <col min="1807" max="1807" width="4.140625" style="65" customWidth="1"/>
    <col min="1808" max="1808" width="4" style="65" customWidth="1"/>
    <col min="1809" max="1809" width="4.140625" style="65" customWidth="1"/>
    <col min="1810" max="1810" width="0.42578125" style="65" customWidth="1"/>
    <col min="1811" max="1813" width="4.140625" style="65" customWidth="1"/>
    <col min="1814" max="1814" width="0.85546875" style="65" customWidth="1"/>
    <col min="1815" max="1816" width="4.140625" style="65" customWidth="1"/>
    <col min="1817" max="1817" width="4" style="65" customWidth="1"/>
    <col min="1818" max="1818" width="0.42578125" style="65" customWidth="1"/>
    <col min="1819" max="1819" width="4" style="65" customWidth="1"/>
    <col min="1820" max="1821" width="4.140625" style="65" customWidth="1"/>
    <col min="1822" max="1822" width="0.85546875" style="65" customWidth="1"/>
    <col min="1823" max="1823" width="4.140625" style="65" customWidth="1"/>
    <col min="1824" max="1825" width="4" style="65" customWidth="1"/>
    <col min="1826" max="1826" width="1.140625" style="65" customWidth="1"/>
    <col min="1827" max="1827" width="4" style="65" customWidth="1"/>
    <col min="1828" max="1829" width="4.140625" style="65" customWidth="1"/>
    <col min="1830" max="1830" width="0.85546875" style="65" customWidth="1"/>
    <col min="1831" max="1831" width="7.140625" style="65" customWidth="1"/>
    <col min="1832" max="2048" width="11.42578125" style="65"/>
    <col min="2049" max="2051" width="0" style="65" hidden="1" customWidth="1"/>
    <col min="2052" max="2052" width="5.42578125" style="65" customWidth="1"/>
    <col min="2053" max="2053" width="48" style="65" customWidth="1"/>
    <col min="2054" max="2054" width="0" style="65" hidden="1" customWidth="1"/>
    <col min="2055" max="2057" width="4.140625" style="65" customWidth="1"/>
    <col min="2058" max="2058" width="0.42578125" style="65" customWidth="1"/>
    <col min="2059" max="2059" width="4.140625" style="65" customWidth="1"/>
    <col min="2060" max="2060" width="4" style="65" customWidth="1"/>
    <col min="2061" max="2061" width="4.140625" style="65" customWidth="1"/>
    <col min="2062" max="2062" width="0.85546875" style="65" customWidth="1"/>
    <col min="2063" max="2063" width="4.140625" style="65" customWidth="1"/>
    <col min="2064" max="2064" width="4" style="65" customWidth="1"/>
    <col min="2065" max="2065" width="4.140625" style="65" customWidth="1"/>
    <col min="2066" max="2066" width="0.42578125" style="65" customWidth="1"/>
    <col min="2067" max="2069" width="4.140625" style="65" customWidth="1"/>
    <col min="2070" max="2070" width="0.85546875" style="65" customWidth="1"/>
    <col min="2071" max="2072" width="4.140625" style="65" customWidth="1"/>
    <col min="2073" max="2073" width="4" style="65" customWidth="1"/>
    <col min="2074" max="2074" width="0.42578125" style="65" customWidth="1"/>
    <col min="2075" max="2075" width="4" style="65" customWidth="1"/>
    <col min="2076" max="2077" width="4.140625" style="65" customWidth="1"/>
    <col min="2078" max="2078" width="0.85546875" style="65" customWidth="1"/>
    <col min="2079" max="2079" width="4.140625" style="65" customWidth="1"/>
    <col min="2080" max="2081" width="4" style="65" customWidth="1"/>
    <col min="2082" max="2082" width="1.140625" style="65" customWidth="1"/>
    <col min="2083" max="2083" width="4" style="65" customWidth="1"/>
    <col min="2084" max="2085" width="4.140625" style="65" customWidth="1"/>
    <col min="2086" max="2086" width="0.85546875" style="65" customWidth="1"/>
    <col min="2087" max="2087" width="7.140625" style="65" customWidth="1"/>
    <col min="2088" max="2304" width="11.42578125" style="65"/>
    <col min="2305" max="2307" width="0" style="65" hidden="1" customWidth="1"/>
    <col min="2308" max="2308" width="5.42578125" style="65" customWidth="1"/>
    <col min="2309" max="2309" width="48" style="65" customWidth="1"/>
    <col min="2310" max="2310" width="0" style="65" hidden="1" customWidth="1"/>
    <col min="2311" max="2313" width="4.140625" style="65" customWidth="1"/>
    <col min="2314" max="2314" width="0.42578125" style="65" customWidth="1"/>
    <col min="2315" max="2315" width="4.140625" style="65" customWidth="1"/>
    <col min="2316" max="2316" width="4" style="65" customWidth="1"/>
    <col min="2317" max="2317" width="4.140625" style="65" customWidth="1"/>
    <col min="2318" max="2318" width="0.85546875" style="65" customWidth="1"/>
    <col min="2319" max="2319" width="4.140625" style="65" customWidth="1"/>
    <col min="2320" max="2320" width="4" style="65" customWidth="1"/>
    <col min="2321" max="2321" width="4.140625" style="65" customWidth="1"/>
    <col min="2322" max="2322" width="0.42578125" style="65" customWidth="1"/>
    <col min="2323" max="2325" width="4.140625" style="65" customWidth="1"/>
    <col min="2326" max="2326" width="0.85546875" style="65" customWidth="1"/>
    <col min="2327" max="2328" width="4.140625" style="65" customWidth="1"/>
    <col min="2329" max="2329" width="4" style="65" customWidth="1"/>
    <col min="2330" max="2330" width="0.42578125" style="65" customWidth="1"/>
    <col min="2331" max="2331" width="4" style="65" customWidth="1"/>
    <col min="2332" max="2333" width="4.140625" style="65" customWidth="1"/>
    <col min="2334" max="2334" width="0.85546875" style="65" customWidth="1"/>
    <col min="2335" max="2335" width="4.140625" style="65" customWidth="1"/>
    <col min="2336" max="2337" width="4" style="65" customWidth="1"/>
    <col min="2338" max="2338" width="1.140625" style="65" customWidth="1"/>
    <col min="2339" max="2339" width="4" style="65" customWidth="1"/>
    <col min="2340" max="2341" width="4.140625" style="65" customWidth="1"/>
    <col min="2342" max="2342" width="0.85546875" style="65" customWidth="1"/>
    <col min="2343" max="2343" width="7.140625" style="65" customWidth="1"/>
    <col min="2344" max="2560" width="11.42578125" style="65"/>
    <col min="2561" max="2563" width="0" style="65" hidden="1" customWidth="1"/>
    <col min="2564" max="2564" width="5.42578125" style="65" customWidth="1"/>
    <col min="2565" max="2565" width="48" style="65" customWidth="1"/>
    <col min="2566" max="2566" width="0" style="65" hidden="1" customWidth="1"/>
    <col min="2567" max="2569" width="4.140625" style="65" customWidth="1"/>
    <col min="2570" max="2570" width="0.42578125" style="65" customWidth="1"/>
    <col min="2571" max="2571" width="4.140625" style="65" customWidth="1"/>
    <col min="2572" max="2572" width="4" style="65" customWidth="1"/>
    <col min="2573" max="2573" width="4.140625" style="65" customWidth="1"/>
    <col min="2574" max="2574" width="0.85546875" style="65" customWidth="1"/>
    <col min="2575" max="2575" width="4.140625" style="65" customWidth="1"/>
    <col min="2576" max="2576" width="4" style="65" customWidth="1"/>
    <col min="2577" max="2577" width="4.140625" style="65" customWidth="1"/>
    <col min="2578" max="2578" width="0.42578125" style="65" customWidth="1"/>
    <col min="2579" max="2581" width="4.140625" style="65" customWidth="1"/>
    <col min="2582" max="2582" width="0.85546875" style="65" customWidth="1"/>
    <col min="2583" max="2584" width="4.140625" style="65" customWidth="1"/>
    <col min="2585" max="2585" width="4" style="65" customWidth="1"/>
    <col min="2586" max="2586" width="0.42578125" style="65" customWidth="1"/>
    <col min="2587" max="2587" width="4" style="65" customWidth="1"/>
    <col min="2588" max="2589" width="4.140625" style="65" customWidth="1"/>
    <col min="2590" max="2590" width="0.85546875" style="65" customWidth="1"/>
    <col min="2591" max="2591" width="4.140625" style="65" customWidth="1"/>
    <col min="2592" max="2593" width="4" style="65" customWidth="1"/>
    <col min="2594" max="2594" width="1.140625" style="65" customWidth="1"/>
    <col min="2595" max="2595" width="4" style="65" customWidth="1"/>
    <col min="2596" max="2597" width="4.140625" style="65" customWidth="1"/>
    <col min="2598" max="2598" width="0.85546875" style="65" customWidth="1"/>
    <col min="2599" max="2599" width="7.140625" style="65" customWidth="1"/>
    <col min="2600" max="2816" width="11.42578125" style="65"/>
    <col min="2817" max="2819" width="0" style="65" hidden="1" customWidth="1"/>
    <col min="2820" max="2820" width="5.42578125" style="65" customWidth="1"/>
    <col min="2821" max="2821" width="48" style="65" customWidth="1"/>
    <col min="2822" max="2822" width="0" style="65" hidden="1" customWidth="1"/>
    <col min="2823" max="2825" width="4.140625" style="65" customWidth="1"/>
    <col min="2826" max="2826" width="0.42578125" style="65" customWidth="1"/>
    <col min="2827" max="2827" width="4.140625" style="65" customWidth="1"/>
    <col min="2828" max="2828" width="4" style="65" customWidth="1"/>
    <col min="2829" max="2829" width="4.140625" style="65" customWidth="1"/>
    <col min="2830" max="2830" width="0.85546875" style="65" customWidth="1"/>
    <col min="2831" max="2831" width="4.140625" style="65" customWidth="1"/>
    <col min="2832" max="2832" width="4" style="65" customWidth="1"/>
    <col min="2833" max="2833" width="4.140625" style="65" customWidth="1"/>
    <col min="2834" max="2834" width="0.42578125" style="65" customWidth="1"/>
    <col min="2835" max="2837" width="4.140625" style="65" customWidth="1"/>
    <col min="2838" max="2838" width="0.85546875" style="65" customWidth="1"/>
    <col min="2839" max="2840" width="4.140625" style="65" customWidth="1"/>
    <col min="2841" max="2841" width="4" style="65" customWidth="1"/>
    <col min="2842" max="2842" width="0.42578125" style="65" customWidth="1"/>
    <col min="2843" max="2843" width="4" style="65" customWidth="1"/>
    <col min="2844" max="2845" width="4.140625" style="65" customWidth="1"/>
    <col min="2846" max="2846" width="0.85546875" style="65" customWidth="1"/>
    <col min="2847" max="2847" width="4.140625" style="65" customWidth="1"/>
    <col min="2848" max="2849" width="4" style="65" customWidth="1"/>
    <col min="2850" max="2850" width="1.140625" style="65" customWidth="1"/>
    <col min="2851" max="2851" width="4" style="65" customWidth="1"/>
    <col min="2852" max="2853" width="4.140625" style="65" customWidth="1"/>
    <col min="2854" max="2854" width="0.85546875" style="65" customWidth="1"/>
    <col min="2855" max="2855" width="7.140625" style="65" customWidth="1"/>
    <col min="2856" max="3072" width="11.42578125" style="65"/>
    <col min="3073" max="3075" width="0" style="65" hidden="1" customWidth="1"/>
    <col min="3076" max="3076" width="5.42578125" style="65" customWidth="1"/>
    <col min="3077" max="3077" width="48" style="65" customWidth="1"/>
    <col min="3078" max="3078" width="0" style="65" hidden="1" customWidth="1"/>
    <col min="3079" max="3081" width="4.140625" style="65" customWidth="1"/>
    <col min="3082" max="3082" width="0.42578125" style="65" customWidth="1"/>
    <col min="3083" max="3083" width="4.140625" style="65" customWidth="1"/>
    <col min="3084" max="3084" width="4" style="65" customWidth="1"/>
    <col min="3085" max="3085" width="4.140625" style="65" customWidth="1"/>
    <col min="3086" max="3086" width="0.85546875" style="65" customWidth="1"/>
    <col min="3087" max="3087" width="4.140625" style="65" customWidth="1"/>
    <col min="3088" max="3088" width="4" style="65" customWidth="1"/>
    <col min="3089" max="3089" width="4.140625" style="65" customWidth="1"/>
    <col min="3090" max="3090" width="0.42578125" style="65" customWidth="1"/>
    <col min="3091" max="3093" width="4.140625" style="65" customWidth="1"/>
    <col min="3094" max="3094" width="0.85546875" style="65" customWidth="1"/>
    <col min="3095" max="3096" width="4.140625" style="65" customWidth="1"/>
    <col min="3097" max="3097" width="4" style="65" customWidth="1"/>
    <col min="3098" max="3098" width="0.42578125" style="65" customWidth="1"/>
    <col min="3099" max="3099" width="4" style="65" customWidth="1"/>
    <col min="3100" max="3101" width="4.140625" style="65" customWidth="1"/>
    <col min="3102" max="3102" width="0.85546875" style="65" customWidth="1"/>
    <col min="3103" max="3103" width="4.140625" style="65" customWidth="1"/>
    <col min="3104" max="3105" width="4" style="65" customWidth="1"/>
    <col min="3106" max="3106" width="1.140625" style="65" customWidth="1"/>
    <col min="3107" max="3107" width="4" style="65" customWidth="1"/>
    <col min="3108" max="3109" width="4.140625" style="65" customWidth="1"/>
    <col min="3110" max="3110" width="0.85546875" style="65" customWidth="1"/>
    <col min="3111" max="3111" width="7.140625" style="65" customWidth="1"/>
    <col min="3112" max="3328" width="11.42578125" style="65"/>
    <col min="3329" max="3331" width="0" style="65" hidden="1" customWidth="1"/>
    <col min="3332" max="3332" width="5.42578125" style="65" customWidth="1"/>
    <col min="3333" max="3333" width="48" style="65" customWidth="1"/>
    <col min="3334" max="3334" width="0" style="65" hidden="1" customWidth="1"/>
    <col min="3335" max="3337" width="4.140625" style="65" customWidth="1"/>
    <col min="3338" max="3338" width="0.42578125" style="65" customWidth="1"/>
    <col min="3339" max="3339" width="4.140625" style="65" customWidth="1"/>
    <col min="3340" max="3340" width="4" style="65" customWidth="1"/>
    <col min="3341" max="3341" width="4.140625" style="65" customWidth="1"/>
    <col min="3342" max="3342" width="0.85546875" style="65" customWidth="1"/>
    <col min="3343" max="3343" width="4.140625" style="65" customWidth="1"/>
    <col min="3344" max="3344" width="4" style="65" customWidth="1"/>
    <col min="3345" max="3345" width="4.140625" style="65" customWidth="1"/>
    <col min="3346" max="3346" width="0.42578125" style="65" customWidth="1"/>
    <col min="3347" max="3349" width="4.140625" style="65" customWidth="1"/>
    <col min="3350" max="3350" width="0.85546875" style="65" customWidth="1"/>
    <col min="3351" max="3352" width="4.140625" style="65" customWidth="1"/>
    <col min="3353" max="3353" width="4" style="65" customWidth="1"/>
    <col min="3354" max="3354" width="0.42578125" style="65" customWidth="1"/>
    <col min="3355" max="3355" width="4" style="65" customWidth="1"/>
    <col min="3356" max="3357" width="4.140625" style="65" customWidth="1"/>
    <col min="3358" max="3358" width="0.85546875" style="65" customWidth="1"/>
    <col min="3359" max="3359" width="4.140625" style="65" customWidth="1"/>
    <col min="3360" max="3361" width="4" style="65" customWidth="1"/>
    <col min="3362" max="3362" width="1.140625" style="65" customWidth="1"/>
    <col min="3363" max="3363" width="4" style="65" customWidth="1"/>
    <col min="3364" max="3365" width="4.140625" style="65" customWidth="1"/>
    <col min="3366" max="3366" width="0.85546875" style="65" customWidth="1"/>
    <col min="3367" max="3367" width="7.140625" style="65" customWidth="1"/>
    <col min="3368" max="3584" width="11.42578125" style="65"/>
    <col min="3585" max="3587" width="0" style="65" hidden="1" customWidth="1"/>
    <col min="3588" max="3588" width="5.42578125" style="65" customWidth="1"/>
    <col min="3589" max="3589" width="48" style="65" customWidth="1"/>
    <col min="3590" max="3590" width="0" style="65" hidden="1" customWidth="1"/>
    <col min="3591" max="3593" width="4.140625" style="65" customWidth="1"/>
    <col min="3594" max="3594" width="0.42578125" style="65" customWidth="1"/>
    <col min="3595" max="3595" width="4.140625" style="65" customWidth="1"/>
    <col min="3596" max="3596" width="4" style="65" customWidth="1"/>
    <col min="3597" max="3597" width="4.140625" style="65" customWidth="1"/>
    <col min="3598" max="3598" width="0.85546875" style="65" customWidth="1"/>
    <col min="3599" max="3599" width="4.140625" style="65" customWidth="1"/>
    <col min="3600" max="3600" width="4" style="65" customWidth="1"/>
    <col min="3601" max="3601" width="4.140625" style="65" customWidth="1"/>
    <col min="3602" max="3602" width="0.42578125" style="65" customWidth="1"/>
    <col min="3603" max="3605" width="4.140625" style="65" customWidth="1"/>
    <col min="3606" max="3606" width="0.85546875" style="65" customWidth="1"/>
    <col min="3607" max="3608" width="4.140625" style="65" customWidth="1"/>
    <col min="3609" max="3609" width="4" style="65" customWidth="1"/>
    <col min="3610" max="3610" width="0.42578125" style="65" customWidth="1"/>
    <col min="3611" max="3611" width="4" style="65" customWidth="1"/>
    <col min="3612" max="3613" width="4.140625" style="65" customWidth="1"/>
    <col min="3614" max="3614" width="0.85546875" style="65" customWidth="1"/>
    <col min="3615" max="3615" width="4.140625" style="65" customWidth="1"/>
    <col min="3616" max="3617" width="4" style="65" customWidth="1"/>
    <col min="3618" max="3618" width="1.140625" style="65" customWidth="1"/>
    <col min="3619" max="3619" width="4" style="65" customWidth="1"/>
    <col min="3620" max="3621" width="4.140625" style="65" customWidth="1"/>
    <col min="3622" max="3622" width="0.85546875" style="65" customWidth="1"/>
    <col min="3623" max="3623" width="7.140625" style="65" customWidth="1"/>
    <col min="3624" max="3840" width="11.42578125" style="65"/>
    <col min="3841" max="3843" width="0" style="65" hidden="1" customWidth="1"/>
    <col min="3844" max="3844" width="5.42578125" style="65" customWidth="1"/>
    <col min="3845" max="3845" width="48" style="65" customWidth="1"/>
    <col min="3846" max="3846" width="0" style="65" hidden="1" customWidth="1"/>
    <col min="3847" max="3849" width="4.140625" style="65" customWidth="1"/>
    <col min="3850" max="3850" width="0.42578125" style="65" customWidth="1"/>
    <col min="3851" max="3851" width="4.140625" style="65" customWidth="1"/>
    <col min="3852" max="3852" width="4" style="65" customWidth="1"/>
    <col min="3853" max="3853" width="4.140625" style="65" customWidth="1"/>
    <col min="3854" max="3854" width="0.85546875" style="65" customWidth="1"/>
    <col min="3855" max="3855" width="4.140625" style="65" customWidth="1"/>
    <col min="3856" max="3856" width="4" style="65" customWidth="1"/>
    <col min="3857" max="3857" width="4.140625" style="65" customWidth="1"/>
    <col min="3858" max="3858" width="0.42578125" style="65" customWidth="1"/>
    <col min="3859" max="3861" width="4.140625" style="65" customWidth="1"/>
    <col min="3862" max="3862" width="0.85546875" style="65" customWidth="1"/>
    <col min="3863" max="3864" width="4.140625" style="65" customWidth="1"/>
    <col min="3865" max="3865" width="4" style="65" customWidth="1"/>
    <col min="3866" max="3866" width="0.42578125" style="65" customWidth="1"/>
    <col min="3867" max="3867" width="4" style="65" customWidth="1"/>
    <col min="3868" max="3869" width="4.140625" style="65" customWidth="1"/>
    <col min="3870" max="3870" width="0.85546875" style="65" customWidth="1"/>
    <col min="3871" max="3871" width="4.140625" style="65" customWidth="1"/>
    <col min="3872" max="3873" width="4" style="65" customWidth="1"/>
    <col min="3874" max="3874" width="1.140625" style="65" customWidth="1"/>
    <col min="3875" max="3875" width="4" style="65" customWidth="1"/>
    <col min="3876" max="3877" width="4.140625" style="65" customWidth="1"/>
    <col min="3878" max="3878" width="0.85546875" style="65" customWidth="1"/>
    <col min="3879" max="3879" width="7.140625" style="65" customWidth="1"/>
    <col min="3880" max="4096" width="11.42578125" style="65"/>
    <col min="4097" max="4099" width="0" style="65" hidden="1" customWidth="1"/>
    <col min="4100" max="4100" width="5.42578125" style="65" customWidth="1"/>
    <col min="4101" max="4101" width="48" style="65" customWidth="1"/>
    <col min="4102" max="4102" width="0" style="65" hidden="1" customWidth="1"/>
    <col min="4103" max="4105" width="4.140625" style="65" customWidth="1"/>
    <col min="4106" max="4106" width="0.42578125" style="65" customWidth="1"/>
    <col min="4107" max="4107" width="4.140625" style="65" customWidth="1"/>
    <col min="4108" max="4108" width="4" style="65" customWidth="1"/>
    <col min="4109" max="4109" width="4.140625" style="65" customWidth="1"/>
    <col min="4110" max="4110" width="0.85546875" style="65" customWidth="1"/>
    <col min="4111" max="4111" width="4.140625" style="65" customWidth="1"/>
    <col min="4112" max="4112" width="4" style="65" customWidth="1"/>
    <col min="4113" max="4113" width="4.140625" style="65" customWidth="1"/>
    <col min="4114" max="4114" width="0.42578125" style="65" customWidth="1"/>
    <col min="4115" max="4117" width="4.140625" style="65" customWidth="1"/>
    <col min="4118" max="4118" width="0.85546875" style="65" customWidth="1"/>
    <col min="4119" max="4120" width="4.140625" style="65" customWidth="1"/>
    <col min="4121" max="4121" width="4" style="65" customWidth="1"/>
    <col min="4122" max="4122" width="0.42578125" style="65" customWidth="1"/>
    <col min="4123" max="4123" width="4" style="65" customWidth="1"/>
    <col min="4124" max="4125" width="4.140625" style="65" customWidth="1"/>
    <col min="4126" max="4126" width="0.85546875" style="65" customWidth="1"/>
    <col min="4127" max="4127" width="4.140625" style="65" customWidth="1"/>
    <col min="4128" max="4129" width="4" style="65" customWidth="1"/>
    <col min="4130" max="4130" width="1.140625" style="65" customWidth="1"/>
    <col min="4131" max="4131" width="4" style="65" customWidth="1"/>
    <col min="4132" max="4133" width="4.140625" style="65" customWidth="1"/>
    <col min="4134" max="4134" width="0.85546875" style="65" customWidth="1"/>
    <col min="4135" max="4135" width="7.140625" style="65" customWidth="1"/>
    <col min="4136" max="4352" width="11.42578125" style="65"/>
    <col min="4353" max="4355" width="0" style="65" hidden="1" customWidth="1"/>
    <col min="4356" max="4356" width="5.42578125" style="65" customWidth="1"/>
    <col min="4357" max="4357" width="48" style="65" customWidth="1"/>
    <col min="4358" max="4358" width="0" style="65" hidden="1" customWidth="1"/>
    <col min="4359" max="4361" width="4.140625" style="65" customWidth="1"/>
    <col min="4362" max="4362" width="0.42578125" style="65" customWidth="1"/>
    <col min="4363" max="4363" width="4.140625" style="65" customWidth="1"/>
    <col min="4364" max="4364" width="4" style="65" customWidth="1"/>
    <col min="4365" max="4365" width="4.140625" style="65" customWidth="1"/>
    <col min="4366" max="4366" width="0.85546875" style="65" customWidth="1"/>
    <col min="4367" max="4367" width="4.140625" style="65" customWidth="1"/>
    <col min="4368" max="4368" width="4" style="65" customWidth="1"/>
    <col min="4369" max="4369" width="4.140625" style="65" customWidth="1"/>
    <col min="4370" max="4370" width="0.42578125" style="65" customWidth="1"/>
    <col min="4371" max="4373" width="4.140625" style="65" customWidth="1"/>
    <col min="4374" max="4374" width="0.85546875" style="65" customWidth="1"/>
    <col min="4375" max="4376" width="4.140625" style="65" customWidth="1"/>
    <col min="4377" max="4377" width="4" style="65" customWidth="1"/>
    <col min="4378" max="4378" width="0.42578125" style="65" customWidth="1"/>
    <col min="4379" max="4379" width="4" style="65" customWidth="1"/>
    <col min="4380" max="4381" width="4.140625" style="65" customWidth="1"/>
    <col min="4382" max="4382" width="0.85546875" style="65" customWidth="1"/>
    <col min="4383" max="4383" width="4.140625" style="65" customWidth="1"/>
    <col min="4384" max="4385" width="4" style="65" customWidth="1"/>
    <col min="4386" max="4386" width="1.140625" style="65" customWidth="1"/>
    <col min="4387" max="4387" width="4" style="65" customWidth="1"/>
    <col min="4388" max="4389" width="4.140625" style="65" customWidth="1"/>
    <col min="4390" max="4390" width="0.85546875" style="65" customWidth="1"/>
    <col min="4391" max="4391" width="7.140625" style="65" customWidth="1"/>
    <col min="4392" max="4608" width="11.42578125" style="65"/>
    <col min="4609" max="4611" width="0" style="65" hidden="1" customWidth="1"/>
    <col min="4612" max="4612" width="5.42578125" style="65" customWidth="1"/>
    <col min="4613" max="4613" width="48" style="65" customWidth="1"/>
    <col min="4614" max="4614" width="0" style="65" hidden="1" customWidth="1"/>
    <col min="4615" max="4617" width="4.140625" style="65" customWidth="1"/>
    <col min="4618" max="4618" width="0.42578125" style="65" customWidth="1"/>
    <col min="4619" max="4619" width="4.140625" style="65" customWidth="1"/>
    <col min="4620" max="4620" width="4" style="65" customWidth="1"/>
    <col min="4621" max="4621" width="4.140625" style="65" customWidth="1"/>
    <col min="4622" max="4622" width="0.85546875" style="65" customWidth="1"/>
    <col min="4623" max="4623" width="4.140625" style="65" customWidth="1"/>
    <col min="4624" max="4624" width="4" style="65" customWidth="1"/>
    <col min="4625" max="4625" width="4.140625" style="65" customWidth="1"/>
    <col min="4626" max="4626" width="0.42578125" style="65" customWidth="1"/>
    <col min="4627" max="4629" width="4.140625" style="65" customWidth="1"/>
    <col min="4630" max="4630" width="0.85546875" style="65" customWidth="1"/>
    <col min="4631" max="4632" width="4.140625" style="65" customWidth="1"/>
    <col min="4633" max="4633" width="4" style="65" customWidth="1"/>
    <col min="4634" max="4634" width="0.42578125" style="65" customWidth="1"/>
    <col min="4635" max="4635" width="4" style="65" customWidth="1"/>
    <col min="4636" max="4637" width="4.140625" style="65" customWidth="1"/>
    <col min="4638" max="4638" width="0.85546875" style="65" customWidth="1"/>
    <col min="4639" max="4639" width="4.140625" style="65" customWidth="1"/>
    <col min="4640" max="4641" width="4" style="65" customWidth="1"/>
    <col min="4642" max="4642" width="1.140625" style="65" customWidth="1"/>
    <col min="4643" max="4643" width="4" style="65" customWidth="1"/>
    <col min="4644" max="4645" width="4.140625" style="65" customWidth="1"/>
    <col min="4646" max="4646" width="0.85546875" style="65" customWidth="1"/>
    <col min="4647" max="4647" width="7.140625" style="65" customWidth="1"/>
    <col min="4648" max="4864" width="11.42578125" style="65"/>
    <col min="4865" max="4867" width="0" style="65" hidden="1" customWidth="1"/>
    <col min="4868" max="4868" width="5.42578125" style="65" customWidth="1"/>
    <col min="4869" max="4869" width="48" style="65" customWidth="1"/>
    <col min="4870" max="4870" width="0" style="65" hidden="1" customWidth="1"/>
    <col min="4871" max="4873" width="4.140625" style="65" customWidth="1"/>
    <col min="4874" max="4874" width="0.42578125" style="65" customWidth="1"/>
    <col min="4875" max="4875" width="4.140625" style="65" customWidth="1"/>
    <col min="4876" max="4876" width="4" style="65" customWidth="1"/>
    <col min="4877" max="4877" width="4.140625" style="65" customWidth="1"/>
    <col min="4878" max="4878" width="0.85546875" style="65" customWidth="1"/>
    <col min="4879" max="4879" width="4.140625" style="65" customWidth="1"/>
    <col min="4880" max="4880" width="4" style="65" customWidth="1"/>
    <col min="4881" max="4881" width="4.140625" style="65" customWidth="1"/>
    <col min="4882" max="4882" width="0.42578125" style="65" customWidth="1"/>
    <col min="4883" max="4885" width="4.140625" style="65" customWidth="1"/>
    <col min="4886" max="4886" width="0.85546875" style="65" customWidth="1"/>
    <col min="4887" max="4888" width="4.140625" style="65" customWidth="1"/>
    <col min="4889" max="4889" width="4" style="65" customWidth="1"/>
    <col min="4890" max="4890" width="0.42578125" style="65" customWidth="1"/>
    <col min="4891" max="4891" width="4" style="65" customWidth="1"/>
    <col min="4892" max="4893" width="4.140625" style="65" customWidth="1"/>
    <col min="4894" max="4894" width="0.85546875" style="65" customWidth="1"/>
    <col min="4895" max="4895" width="4.140625" style="65" customWidth="1"/>
    <col min="4896" max="4897" width="4" style="65" customWidth="1"/>
    <col min="4898" max="4898" width="1.140625" style="65" customWidth="1"/>
    <col min="4899" max="4899" width="4" style="65" customWidth="1"/>
    <col min="4900" max="4901" width="4.140625" style="65" customWidth="1"/>
    <col min="4902" max="4902" width="0.85546875" style="65" customWidth="1"/>
    <col min="4903" max="4903" width="7.140625" style="65" customWidth="1"/>
    <col min="4904" max="5120" width="11.42578125" style="65"/>
    <col min="5121" max="5123" width="0" style="65" hidden="1" customWidth="1"/>
    <col min="5124" max="5124" width="5.42578125" style="65" customWidth="1"/>
    <col min="5125" max="5125" width="48" style="65" customWidth="1"/>
    <col min="5126" max="5126" width="0" style="65" hidden="1" customWidth="1"/>
    <col min="5127" max="5129" width="4.140625" style="65" customWidth="1"/>
    <col min="5130" max="5130" width="0.42578125" style="65" customWidth="1"/>
    <col min="5131" max="5131" width="4.140625" style="65" customWidth="1"/>
    <col min="5132" max="5132" width="4" style="65" customWidth="1"/>
    <col min="5133" max="5133" width="4.140625" style="65" customWidth="1"/>
    <col min="5134" max="5134" width="0.85546875" style="65" customWidth="1"/>
    <col min="5135" max="5135" width="4.140625" style="65" customWidth="1"/>
    <col min="5136" max="5136" width="4" style="65" customWidth="1"/>
    <col min="5137" max="5137" width="4.140625" style="65" customWidth="1"/>
    <col min="5138" max="5138" width="0.42578125" style="65" customWidth="1"/>
    <col min="5139" max="5141" width="4.140625" style="65" customWidth="1"/>
    <col min="5142" max="5142" width="0.85546875" style="65" customWidth="1"/>
    <col min="5143" max="5144" width="4.140625" style="65" customWidth="1"/>
    <col min="5145" max="5145" width="4" style="65" customWidth="1"/>
    <col min="5146" max="5146" width="0.42578125" style="65" customWidth="1"/>
    <col min="5147" max="5147" width="4" style="65" customWidth="1"/>
    <col min="5148" max="5149" width="4.140625" style="65" customWidth="1"/>
    <col min="5150" max="5150" width="0.85546875" style="65" customWidth="1"/>
    <col min="5151" max="5151" width="4.140625" style="65" customWidth="1"/>
    <col min="5152" max="5153" width="4" style="65" customWidth="1"/>
    <col min="5154" max="5154" width="1.140625" style="65" customWidth="1"/>
    <col min="5155" max="5155" width="4" style="65" customWidth="1"/>
    <col min="5156" max="5157" width="4.140625" style="65" customWidth="1"/>
    <col min="5158" max="5158" width="0.85546875" style="65" customWidth="1"/>
    <col min="5159" max="5159" width="7.140625" style="65" customWidth="1"/>
    <col min="5160" max="5376" width="11.42578125" style="65"/>
    <col min="5377" max="5379" width="0" style="65" hidden="1" customWidth="1"/>
    <col min="5380" max="5380" width="5.42578125" style="65" customWidth="1"/>
    <col min="5381" max="5381" width="48" style="65" customWidth="1"/>
    <col min="5382" max="5382" width="0" style="65" hidden="1" customWidth="1"/>
    <col min="5383" max="5385" width="4.140625" style="65" customWidth="1"/>
    <col min="5386" max="5386" width="0.42578125" style="65" customWidth="1"/>
    <col min="5387" max="5387" width="4.140625" style="65" customWidth="1"/>
    <col min="5388" max="5388" width="4" style="65" customWidth="1"/>
    <col min="5389" max="5389" width="4.140625" style="65" customWidth="1"/>
    <col min="5390" max="5390" width="0.85546875" style="65" customWidth="1"/>
    <col min="5391" max="5391" width="4.140625" style="65" customWidth="1"/>
    <col min="5392" max="5392" width="4" style="65" customWidth="1"/>
    <col min="5393" max="5393" width="4.140625" style="65" customWidth="1"/>
    <col min="5394" max="5394" width="0.42578125" style="65" customWidth="1"/>
    <col min="5395" max="5397" width="4.140625" style="65" customWidth="1"/>
    <col min="5398" max="5398" width="0.85546875" style="65" customWidth="1"/>
    <col min="5399" max="5400" width="4.140625" style="65" customWidth="1"/>
    <col min="5401" max="5401" width="4" style="65" customWidth="1"/>
    <col min="5402" max="5402" width="0.42578125" style="65" customWidth="1"/>
    <col min="5403" max="5403" width="4" style="65" customWidth="1"/>
    <col min="5404" max="5405" width="4.140625" style="65" customWidth="1"/>
    <col min="5406" max="5406" width="0.85546875" style="65" customWidth="1"/>
    <col min="5407" max="5407" width="4.140625" style="65" customWidth="1"/>
    <col min="5408" max="5409" width="4" style="65" customWidth="1"/>
    <col min="5410" max="5410" width="1.140625" style="65" customWidth="1"/>
    <col min="5411" max="5411" width="4" style="65" customWidth="1"/>
    <col min="5412" max="5413" width="4.140625" style="65" customWidth="1"/>
    <col min="5414" max="5414" width="0.85546875" style="65" customWidth="1"/>
    <col min="5415" max="5415" width="7.140625" style="65" customWidth="1"/>
    <col min="5416" max="5632" width="11.42578125" style="65"/>
    <col min="5633" max="5635" width="0" style="65" hidden="1" customWidth="1"/>
    <col min="5636" max="5636" width="5.42578125" style="65" customWidth="1"/>
    <col min="5637" max="5637" width="48" style="65" customWidth="1"/>
    <col min="5638" max="5638" width="0" style="65" hidden="1" customWidth="1"/>
    <col min="5639" max="5641" width="4.140625" style="65" customWidth="1"/>
    <col min="5642" max="5642" width="0.42578125" style="65" customWidth="1"/>
    <col min="5643" max="5643" width="4.140625" style="65" customWidth="1"/>
    <col min="5644" max="5644" width="4" style="65" customWidth="1"/>
    <col min="5645" max="5645" width="4.140625" style="65" customWidth="1"/>
    <col min="5646" max="5646" width="0.85546875" style="65" customWidth="1"/>
    <col min="5647" max="5647" width="4.140625" style="65" customWidth="1"/>
    <col min="5648" max="5648" width="4" style="65" customWidth="1"/>
    <col min="5649" max="5649" width="4.140625" style="65" customWidth="1"/>
    <col min="5650" max="5650" width="0.42578125" style="65" customWidth="1"/>
    <col min="5651" max="5653" width="4.140625" style="65" customWidth="1"/>
    <col min="5654" max="5654" width="0.85546875" style="65" customWidth="1"/>
    <col min="5655" max="5656" width="4.140625" style="65" customWidth="1"/>
    <col min="5657" max="5657" width="4" style="65" customWidth="1"/>
    <col min="5658" max="5658" width="0.42578125" style="65" customWidth="1"/>
    <col min="5659" max="5659" width="4" style="65" customWidth="1"/>
    <col min="5660" max="5661" width="4.140625" style="65" customWidth="1"/>
    <col min="5662" max="5662" width="0.85546875" style="65" customWidth="1"/>
    <col min="5663" max="5663" width="4.140625" style="65" customWidth="1"/>
    <col min="5664" max="5665" width="4" style="65" customWidth="1"/>
    <col min="5666" max="5666" width="1.140625" style="65" customWidth="1"/>
    <col min="5667" max="5667" width="4" style="65" customWidth="1"/>
    <col min="5668" max="5669" width="4.140625" style="65" customWidth="1"/>
    <col min="5670" max="5670" width="0.85546875" style="65" customWidth="1"/>
    <col min="5671" max="5671" width="7.140625" style="65" customWidth="1"/>
    <col min="5672" max="5888" width="11.42578125" style="65"/>
    <col min="5889" max="5891" width="0" style="65" hidden="1" customWidth="1"/>
    <col min="5892" max="5892" width="5.42578125" style="65" customWidth="1"/>
    <col min="5893" max="5893" width="48" style="65" customWidth="1"/>
    <col min="5894" max="5894" width="0" style="65" hidden="1" customWidth="1"/>
    <col min="5895" max="5897" width="4.140625" style="65" customWidth="1"/>
    <col min="5898" max="5898" width="0.42578125" style="65" customWidth="1"/>
    <col min="5899" max="5899" width="4.140625" style="65" customWidth="1"/>
    <col min="5900" max="5900" width="4" style="65" customWidth="1"/>
    <col min="5901" max="5901" width="4.140625" style="65" customWidth="1"/>
    <col min="5902" max="5902" width="0.85546875" style="65" customWidth="1"/>
    <col min="5903" max="5903" width="4.140625" style="65" customWidth="1"/>
    <col min="5904" max="5904" width="4" style="65" customWidth="1"/>
    <col min="5905" max="5905" width="4.140625" style="65" customWidth="1"/>
    <col min="5906" max="5906" width="0.42578125" style="65" customWidth="1"/>
    <col min="5907" max="5909" width="4.140625" style="65" customWidth="1"/>
    <col min="5910" max="5910" width="0.85546875" style="65" customWidth="1"/>
    <col min="5911" max="5912" width="4.140625" style="65" customWidth="1"/>
    <col min="5913" max="5913" width="4" style="65" customWidth="1"/>
    <col min="5914" max="5914" width="0.42578125" style="65" customWidth="1"/>
    <col min="5915" max="5915" width="4" style="65" customWidth="1"/>
    <col min="5916" max="5917" width="4.140625" style="65" customWidth="1"/>
    <col min="5918" max="5918" width="0.85546875" style="65" customWidth="1"/>
    <col min="5919" max="5919" width="4.140625" style="65" customWidth="1"/>
    <col min="5920" max="5921" width="4" style="65" customWidth="1"/>
    <col min="5922" max="5922" width="1.140625" style="65" customWidth="1"/>
    <col min="5923" max="5923" width="4" style="65" customWidth="1"/>
    <col min="5924" max="5925" width="4.140625" style="65" customWidth="1"/>
    <col min="5926" max="5926" width="0.85546875" style="65" customWidth="1"/>
    <col min="5927" max="5927" width="7.140625" style="65" customWidth="1"/>
    <col min="5928" max="6144" width="11.42578125" style="65"/>
    <col min="6145" max="6147" width="0" style="65" hidden="1" customWidth="1"/>
    <col min="6148" max="6148" width="5.42578125" style="65" customWidth="1"/>
    <col min="6149" max="6149" width="48" style="65" customWidth="1"/>
    <col min="6150" max="6150" width="0" style="65" hidden="1" customWidth="1"/>
    <col min="6151" max="6153" width="4.140625" style="65" customWidth="1"/>
    <col min="6154" max="6154" width="0.42578125" style="65" customWidth="1"/>
    <col min="6155" max="6155" width="4.140625" style="65" customWidth="1"/>
    <col min="6156" max="6156" width="4" style="65" customWidth="1"/>
    <col min="6157" max="6157" width="4.140625" style="65" customWidth="1"/>
    <col min="6158" max="6158" width="0.85546875" style="65" customWidth="1"/>
    <col min="6159" max="6159" width="4.140625" style="65" customWidth="1"/>
    <col min="6160" max="6160" width="4" style="65" customWidth="1"/>
    <col min="6161" max="6161" width="4.140625" style="65" customWidth="1"/>
    <col min="6162" max="6162" width="0.42578125" style="65" customWidth="1"/>
    <col min="6163" max="6165" width="4.140625" style="65" customWidth="1"/>
    <col min="6166" max="6166" width="0.85546875" style="65" customWidth="1"/>
    <col min="6167" max="6168" width="4.140625" style="65" customWidth="1"/>
    <col min="6169" max="6169" width="4" style="65" customWidth="1"/>
    <col min="6170" max="6170" width="0.42578125" style="65" customWidth="1"/>
    <col min="6171" max="6171" width="4" style="65" customWidth="1"/>
    <col min="6172" max="6173" width="4.140625" style="65" customWidth="1"/>
    <col min="6174" max="6174" width="0.85546875" style="65" customWidth="1"/>
    <col min="6175" max="6175" width="4.140625" style="65" customWidth="1"/>
    <col min="6176" max="6177" width="4" style="65" customWidth="1"/>
    <col min="6178" max="6178" width="1.140625" style="65" customWidth="1"/>
    <col min="6179" max="6179" width="4" style="65" customWidth="1"/>
    <col min="6180" max="6181" width="4.140625" style="65" customWidth="1"/>
    <col min="6182" max="6182" width="0.85546875" style="65" customWidth="1"/>
    <col min="6183" max="6183" width="7.140625" style="65" customWidth="1"/>
    <col min="6184" max="6400" width="11.42578125" style="65"/>
    <col min="6401" max="6403" width="0" style="65" hidden="1" customWidth="1"/>
    <col min="6404" max="6404" width="5.42578125" style="65" customWidth="1"/>
    <col min="6405" max="6405" width="48" style="65" customWidth="1"/>
    <col min="6406" max="6406" width="0" style="65" hidden="1" customWidth="1"/>
    <col min="6407" max="6409" width="4.140625" style="65" customWidth="1"/>
    <col min="6410" max="6410" width="0.42578125" style="65" customWidth="1"/>
    <col min="6411" max="6411" width="4.140625" style="65" customWidth="1"/>
    <col min="6412" max="6412" width="4" style="65" customWidth="1"/>
    <col min="6413" max="6413" width="4.140625" style="65" customWidth="1"/>
    <col min="6414" max="6414" width="0.85546875" style="65" customWidth="1"/>
    <col min="6415" max="6415" width="4.140625" style="65" customWidth="1"/>
    <col min="6416" max="6416" width="4" style="65" customWidth="1"/>
    <col min="6417" max="6417" width="4.140625" style="65" customWidth="1"/>
    <col min="6418" max="6418" width="0.42578125" style="65" customWidth="1"/>
    <col min="6419" max="6421" width="4.140625" style="65" customWidth="1"/>
    <col min="6422" max="6422" width="0.85546875" style="65" customWidth="1"/>
    <col min="6423" max="6424" width="4.140625" style="65" customWidth="1"/>
    <col min="6425" max="6425" width="4" style="65" customWidth="1"/>
    <col min="6426" max="6426" width="0.42578125" style="65" customWidth="1"/>
    <col min="6427" max="6427" width="4" style="65" customWidth="1"/>
    <col min="6428" max="6429" width="4.140625" style="65" customWidth="1"/>
    <col min="6430" max="6430" width="0.85546875" style="65" customWidth="1"/>
    <col min="6431" max="6431" width="4.140625" style="65" customWidth="1"/>
    <col min="6432" max="6433" width="4" style="65" customWidth="1"/>
    <col min="6434" max="6434" width="1.140625" style="65" customWidth="1"/>
    <col min="6435" max="6435" width="4" style="65" customWidth="1"/>
    <col min="6436" max="6437" width="4.140625" style="65" customWidth="1"/>
    <col min="6438" max="6438" width="0.85546875" style="65" customWidth="1"/>
    <col min="6439" max="6439" width="7.140625" style="65" customWidth="1"/>
    <col min="6440" max="6656" width="11.42578125" style="65"/>
    <col min="6657" max="6659" width="0" style="65" hidden="1" customWidth="1"/>
    <col min="6660" max="6660" width="5.42578125" style="65" customWidth="1"/>
    <col min="6661" max="6661" width="48" style="65" customWidth="1"/>
    <col min="6662" max="6662" width="0" style="65" hidden="1" customWidth="1"/>
    <col min="6663" max="6665" width="4.140625" style="65" customWidth="1"/>
    <col min="6666" max="6666" width="0.42578125" style="65" customWidth="1"/>
    <col min="6667" max="6667" width="4.140625" style="65" customWidth="1"/>
    <col min="6668" max="6668" width="4" style="65" customWidth="1"/>
    <col min="6669" max="6669" width="4.140625" style="65" customWidth="1"/>
    <col min="6670" max="6670" width="0.85546875" style="65" customWidth="1"/>
    <col min="6671" max="6671" width="4.140625" style="65" customWidth="1"/>
    <col min="6672" max="6672" width="4" style="65" customWidth="1"/>
    <col min="6673" max="6673" width="4.140625" style="65" customWidth="1"/>
    <col min="6674" max="6674" width="0.42578125" style="65" customWidth="1"/>
    <col min="6675" max="6677" width="4.140625" style="65" customWidth="1"/>
    <col min="6678" max="6678" width="0.85546875" style="65" customWidth="1"/>
    <col min="6679" max="6680" width="4.140625" style="65" customWidth="1"/>
    <col min="6681" max="6681" width="4" style="65" customWidth="1"/>
    <col min="6682" max="6682" width="0.42578125" style="65" customWidth="1"/>
    <col min="6683" max="6683" width="4" style="65" customWidth="1"/>
    <col min="6684" max="6685" width="4.140625" style="65" customWidth="1"/>
    <col min="6686" max="6686" width="0.85546875" style="65" customWidth="1"/>
    <col min="6687" max="6687" width="4.140625" style="65" customWidth="1"/>
    <col min="6688" max="6689" width="4" style="65" customWidth="1"/>
    <col min="6690" max="6690" width="1.140625" style="65" customWidth="1"/>
    <col min="6691" max="6691" width="4" style="65" customWidth="1"/>
    <col min="6692" max="6693" width="4.140625" style="65" customWidth="1"/>
    <col min="6694" max="6694" width="0.85546875" style="65" customWidth="1"/>
    <col min="6695" max="6695" width="7.140625" style="65" customWidth="1"/>
    <col min="6696" max="6912" width="11.42578125" style="65"/>
    <col min="6913" max="6915" width="0" style="65" hidden="1" customWidth="1"/>
    <col min="6916" max="6916" width="5.42578125" style="65" customWidth="1"/>
    <col min="6917" max="6917" width="48" style="65" customWidth="1"/>
    <col min="6918" max="6918" width="0" style="65" hidden="1" customWidth="1"/>
    <col min="6919" max="6921" width="4.140625" style="65" customWidth="1"/>
    <col min="6922" max="6922" width="0.42578125" style="65" customWidth="1"/>
    <col min="6923" max="6923" width="4.140625" style="65" customWidth="1"/>
    <col min="6924" max="6924" width="4" style="65" customWidth="1"/>
    <col min="6925" max="6925" width="4.140625" style="65" customWidth="1"/>
    <col min="6926" max="6926" width="0.85546875" style="65" customWidth="1"/>
    <col min="6927" max="6927" width="4.140625" style="65" customWidth="1"/>
    <col min="6928" max="6928" width="4" style="65" customWidth="1"/>
    <col min="6929" max="6929" width="4.140625" style="65" customWidth="1"/>
    <col min="6930" max="6930" width="0.42578125" style="65" customWidth="1"/>
    <col min="6931" max="6933" width="4.140625" style="65" customWidth="1"/>
    <col min="6934" max="6934" width="0.85546875" style="65" customWidth="1"/>
    <col min="6935" max="6936" width="4.140625" style="65" customWidth="1"/>
    <col min="6937" max="6937" width="4" style="65" customWidth="1"/>
    <col min="6938" max="6938" width="0.42578125" style="65" customWidth="1"/>
    <col min="6939" max="6939" width="4" style="65" customWidth="1"/>
    <col min="6940" max="6941" width="4.140625" style="65" customWidth="1"/>
    <col min="6942" max="6942" width="0.85546875" style="65" customWidth="1"/>
    <col min="6943" max="6943" width="4.140625" style="65" customWidth="1"/>
    <col min="6944" max="6945" width="4" style="65" customWidth="1"/>
    <col min="6946" max="6946" width="1.140625" style="65" customWidth="1"/>
    <col min="6947" max="6947" width="4" style="65" customWidth="1"/>
    <col min="6948" max="6949" width="4.140625" style="65" customWidth="1"/>
    <col min="6950" max="6950" width="0.85546875" style="65" customWidth="1"/>
    <col min="6951" max="6951" width="7.140625" style="65" customWidth="1"/>
    <col min="6952" max="7168" width="11.42578125" style="65"/>
    <col min="7169" max="7171" width="0" style="65" hidden="1" customWidth="1"/>
    <col min="7172" max="7172" width="5.42578125" style="65" customWidth="1"/>
    <col min="7173" max="7173" width="48" style="65" customWidth="1"/>
    <col min="7174" max="7174" width="0" style="65" hidden="1" customWidth="1"/>
    <col min="7175" max="7177" width="4.140625" style="65" customWidth="1"/>
    <col min="7178" max="7178" width="0.42578125" style="65" customWidth="1"/>
    <col min="7179" max="7179" width="4.140625" style="65" customWidth="1"/>
    <col min="7180" max="7180" width="4" style="65" customWidth="1"/>
    <col min="7181" max="7181" width="4.140625" style="65" customWidth="1"/>
    <col min="7182" max="7182" width="0.85546875" style="65" customWidth="1"/>
    <col min="7183" max="7183" width="4.140625" style="65" customWidth="1"/>
    <col min="7184" max="7184" width="4" style="65" customWidth="1"/>
    <col min="7185" max="7185" width="4.140625" style="65" customWidth="1"/>
    <col min="7186" max="7186" width="0.42578125" style="65" customWidth="1"/>
    <col min="7187" max="7189" width="4.140625" style="65" customWidth="1"/>
    <col min="7190" max="7190" width="0.85546875" style="65" customWidth="1"/>
    <col min="7191" max="7192" width="4.140625" style="65" customWidth="1"/>
    <col min="7193" max="7193" width="4" style="65" customWidth="1"/>
    <col min="7194" max="7194" width="0.42578125" style="65" customWidth="1"/>
    <col min="7195" max="7195" width="4" style="65" customWidth="1"/>
    <col min="7196" max="7197" width="4.140625" style="65" customWidth="1"/>
    <col min="7198" max="7198" width="0.85546875" style="65" customWidth="1"/>
    <col min="7199" max="7199" width="4.140625" style="65" customWidth="1"/>
    <col min="7200" max="7201" width="4" style="65" customWidth="1"/>
    <col min="7202" max="7202" width="1.140625" style="65" customWidth="1"/>
    <col min="7203" max="7203" width="4" style="65" customWidth="1"/>
    <col min="7204" max="7205" width="4.140625" style="65" customWidth="1"/>
    <col min="7206" max="7206" width="0.85546875" style="65" customWidth="1"/>
    <col min="7207" max="7207" width="7.140625" style="65" customWidth="1"/>
    <col min="7208" max="7424" width="11.42578125" style="65"/>
    <col min="7425" max="7427" width="0" style="65" hidden="1" customWidth="1"/>
    <col min="7428" max="7428" width="5.42578125" style="65" customWidth="1"/>
    <col min="7429" max="7429" width="48" style="65" customWidth="1"/>
    <col min="7430" max="7430" width="0" style="65" hidden="1" customWidth="1"/>
    <col min="7431" max="7433" width="4.140625" style="65" customWidth="1"/>
    <col min="7434" max="7434" width="0.42578125" style="65" customWidth="1"/>
    <col min="7435" max="7435" width="4.140625" style="65" customWidth="1"/>
    <col min="7436" max="7436" width="4" style="65" customWidth="1"/>
    <col min="7437" max="7437" width="4.140625" style="65" customWidth="1"/>
    <col min="7438" max="7438" width="0.85546875" style="65" customWidth="1"/>
    <col min="7439" max="7439" width="4.140625" style="65" customWidth="1"/>
    <col min="7440" max="7440" width="4" style="65" customWidth="1"/>
    <col min="7441" max="7441" width="4.140625" style="65" customWidth="1"/>
    <col min="7442" max="7442" width="0.42578125" style="65" customWidth="1"/>
    <col min="7443" max="7445" width="4.140625" style="65" customWidth="1"/>
    <col min="7446" max="7446" width="0.85546875" style="65" customWidth="1"/>
    <col min="7447" max="7448" width="4.140625" style="65" customWidth="1"/>
    <col min="7449" max="7449" width="4" style="65" customWidth="1"/>
    <col min="7450" max="7450" width="0.42578125" style="65" customWidth="1"/>
    <col min="7451" max="7451" width="4" style="65" customWidth="1"/>
    <col min="7452" max="7453" width="4.140625" style="65" customWidth="1"/>
    <col min="7454" max="7454" width="0.85546875" style="65" customWidth="1"/>
    <col min="7455" max="7455" width="4.140625" style="65" customWidth="1"/>
    <col min="7456" max="7457" width="4" style="65" customWidth="1"/>
    <col min="7458" max="7458" width="1.140625" style="65" customWidth="1"/>
    <col min="7459" max="7459" width="4" style="65" customWidth="1"/>
    <col min="7460" max="7461" width="4.140625" style="65" customWidth="1"/>
    <col min="7462" max="7462" width="0.85546875" style="65" customWidth="1"/>
    <col min="7463" max="7463" width="7.140625" style="65" customWidth="1"/>
    <col min="7464" max="7680" width="11.42578125" style="65"/>
    <col min="7681" max="7683" width="0" style="65" hidden="1" customWidth="1"/>
    <col min="7684" max="7684" width="5.42578125" style="65" customWidth="1"/>
    <col min="7685" max="7685" width="48" style="65" customWidth="1"/>
    <col min="7686" max="7686" width="0" style="65" hidden="1" customWidth="1"/>
    <col min="7687" max="7689" width="4.140625" style="65" customWidth="1"/>
    <col min="7690" max="7690" width="0.42578125" style="65" customWidth="1"/>
    <col min="7691" max="7691" width="4.140625" style="65" customWidth="1"/>
    <col min="7692" max="7692" width="4" style="65" customWidth="1"/>
    <col min="7693" max="7693" width="4.140625" style="65" customWidth="1"/>
    <col min="7694" max="7694" width="0.85546875" style="65" customWidth="1"/>
    <col min="7695" max="7695" width="4.140625" style="65" customWidth="1"/>
    <col min="7696" max="7696" width="4" style="65" customWidth="1"/>
    <col min="7697" max="7697" width="4.140625" style="65" customWidth="1"/>
    <col min="7698" max="7698" width="0.42578125" style="65" customWidth="1"/>
    <col min="7699" max="7701" width="4.140625" style="65" customWidth="1"/>
    <col min="7702" max="7702" width="0.85546875" style="65" customWidth="1"/>
    <col min="7703" max="7704" width="4.140625" style="65" customWidth="1"/>
    <col min="7705" max="7705" width="4" style="65" customWidth="1"/>
    <col min="7706" max="7706" width="0.42578125" style="65" customWidth="1"/>
    <col min="7707" max="7707" width="4" style="65" customWidth="1"/>
    <col min="7708" max="7709" width="4.140625" style="65" customWidth="1"/>
    <col min="7710" max="7710" width="0.85546875" style="65" customWidth="1"/>
    <col min="7711" max="7711" width="4.140625" style="65" customWidth="1"/>
    <col min="7712" max="7713" width="4" style="65" customWidth="1"/>
    <col min="7714" max="7714" width="1.140625" style="65" customWidth="1"/>
    <col min="7715" max="7715" width="4" style="65" customWidth="1"/>
    <col min="7716" max="7717" width="4.140625" style="65" customWidth="1"/>
    <col min="7718" max="7718" width="0.85546875" style="65" customWidth="1"/>
    <col min="7719" max="7719" width="7.140625" style="65" customWidth="1"/>
    <col min="7720" max="7936" width="11.42578125" style="65"/>
    <col min="7937" max="7939" width="0" style="65" hidden="1" customWidth="1"/>
    <col min="7940" max="7940" width="5.42578125" style="65" customWidth="1"/>
    <col min="7941" max="7941" width="48" style="65" customWidth="1"/>
    <col min="7942" max="7942" width="0" style="65" hidden="1" customWidth="1"/>
    <col min="7943" max="7945" width="4.140625" style="65" customWidth="1"/>
    <col min="7946" max="7946" width="0.42578125" style="65" customWidth="1"/>
    <col min="7947" max="7947" width="4.140625" style="65" customWidth="1"/>
    <col min="7948" max="7948" width="4" style="65" customWidth="1"/>
    <col min="7949" max="7949" width="4.140625" style="65" customWidth="1"/>
    <col min="7950" max="7950" width="0.85546875" style="65" customWidth="1"/>
    <col min="7951" max="7951" width="4.140625" style="65" customWidth="1"/>
    <col min="7952" max="7952" width="4" style="65" customWidth="1"/>
    <col min="7953" max="7953" width="4.140625" style="65" customWidth="1"/>
    <col min="7954" max="7954" width="0.42578125" style="65" customWidth="1"/>
    <col min="7955" max="7957" width="4.140625" style="65" customWidth="1"/>
    <col min="7958" max="7958" width="0.85546875" style="65" customWidth="1"/>
    <col min="7959" max="7960" width="4.140625" style="65" customWidth="1"/>
    <col min="7961" max="7961" width="4" style="65" customWidth="1"/>
    <col min="7962" max="7962" width="0.42578125" style="65" customWidth="1"/>
    <col min="7963" max="7963" width="4" style="65" customWidth="1"/>
    <col min="7964" max="7965" width="4.140625" style="65" customWidth="1"/>
    <col min="7966" max="7966" width="0.85546875" style="65" customWidth="1"/>
    <col min="7967" max="7967" width="4.140625" style="65" customWidth="1"/>
    <col min="7968" max="7969" width="4" style="65" customWidth="1"/>
    <col min="7970" max="7970" width="1.140625" style="65" customWidth="1"/>
    <col min="7971" max="7971" width="4" style="65" customWidth="1"/>
    <col min="7972" max="7973" width="4.140625" style="65" customWidth="1"/>
    <col min="7974" max="7974" width="0.85546875" style="65" customWidth="1"/>
    <col min="7975" max="7975" width="7.140625" style="65" customWidth="1"/>
    <col min="7976" max="8192" width="11.42578125" style="65"/>
    <col min="8193" max="8195" width="0" style="65" hidden="1" customWidth="1"/>
    <col min="8196" max="8196" width="5.42578125" style="65" customWidth="1"/>
    <col min="8197" max="8197" width="48" style="65" customWidth="1"/>
    <col min="8198" max="8198" width="0" style="65" hidden="1" customWidth="1"/>
    <col min="8199" max="8201" width="4.140625" style="65" customWidth="1"/>
    <col min="8202" max="8202" width="0.42578125" style="65" customWidth="1"/>
    <col min="8203" max="8203" width="4.140625" style="65" customWidth="1"/>
    <col min="8204" max="8204" width="4" style="65" customWidth="1"/>
    <col min="8205" max="8205" width="4.140625" style="65" customWidth="1"/>
    <col min="8206" max="8206" width="0.85546875" style="65" customWidth="1"/>
    <col min="8207" max="8207" width="4.140625" style="65" customWidth="1"/>
    <col min="8208" max="8208" width="4" style="65" customWidth="1"/>
    <col min="8209" max="8209" width="4.140625" style="65" customWidth="1"/>
    <col min="8210" max="8210" width="0.42578125" style="65" customWidth="1"/>
    <col min="8211" max="8213" width="4.140625" style="65" customWidth="1"/>
    <col min="8214" max="8214" width="0.85546875" style="65" customWidth="1"/>
    <col min="8215" max="8216" width="4.140625" style="65" customWidth="1"/>
    <col min="8217" max="8217" width="4" style="65" customWidth="1"/>
    <col min="8218" max="8218" width="0.42578125" style="65" customWidth="1"/>
    <col min="8219" max="8219" width="4" style="65" customWidth="1"/>
    <col min="8220" max="8221" width="4.140625" style="65" customWidth="1"/>
    <col min="8222" max="8222" width="0.85546875" style="65" customWidth="1"/>
    <col min="8223" max="8223" width="4.140625" style="65" customWidth="1"/>
    <col min="8224" max="8225" width="4" style="65" customWidth="1"/>
    <col min="8226" max="8226" width="1.140625" style="65" customWidth="1"/>
    <col min="8227" max="8227" width="4" style="65" customWidth="1"/>
    <col min="8228" max="8229" width="4.140625" style="65" customWidth="1"/>
    <col min="8230" max="8230" width="0.85546875" style="65" customWidth="1"/>
    <col min="8231" max="8231" width="7.140625" style="65" customWidth="1"/>
    <col min="8232" max="8448" width="11.42578125" style="65"/>
    <col min="8449" max="8451" width="0" style="65" hidden="1" customWidth="1"/>
    <col min="8452" max="8452" width="5.42578125" style="65" customWidth="1"/>
    <col min="8453" max="8453" width="48" style="65" customWidth="1"/>
    <col min="8454" max="8454" width="0" style="65" hidden="1" customWidth="1"/>
    <col min="8455" max="8457" width="4.140625" style="65" customWidth="1"/>
    <col min="8458" max="8458" width="0.42578125" style="65" customWidth="1"/>
    <col min="8459" max="8459" width="4.140625" style="65" customWidth="1"/>
    <col min="8460" max="8460" width="4" style="65" customWidth="1"/>
    <col min="8461" max="8461" width="4.140625" style="65" customWidth="1"/>
    <col min="8462" max="8462" width="0.85546875" style="65" customWidth="1"/>
    <col min="8463" max="8463" width="4.140625" style="65" customWidth="1"/>
    <col min="8464" max="8464" width="4" style="65" customWidth="1"/>
    <col min="8465" max="8465" width="4.140625" style="65" customWidth="1"/>
    <col min="8466" max="8466" width="0.42578125" style="65" customWidth="1"/>
    <col min="8467" max="8469" width="4.140625" style="65" customWidth="1"/>
    <col min="8470" max="8470" width="0.85546875" style="65" customWidth="1"/>
    <col min="8471" max="8472" width="4.140625" style="65" customWidth="1"/>
    <col min="8473" max="8473" width="4" style="65" customWidth="1"/>
    <col min="8474" max="8474" width="0.42578125" style="65" customWidth="1"/>
    <col min="8475" max="8475" width="4" style="65" customWidth="1"/>
    <col min="8476" max="8477" width="4.140625" style="65" customWidth="1"/>
    <col min="8478" max="8478" width="0.85546875" style="65" customWidth="1"/>
    <col min="8479" max="8479" width="4.140625" style="65" customWidth="1"/>
    <col min="8480" max="8481" width="4" style="65" customWidth="1"/>
    <col min="8482" max="8482" width="1.140625" style="65" customWidth="1"/>
    <col min="8483" max="8483" width="4" style="65" customWidth="1"/>
    <col min="8484" max="8485" width="4.140625" style="65" customWidth="1"/>
    <col min="8486" max="8486" width="0.85546875" style="65" customWidth="1"/>
    <col min="8487" max="8487" width="7.140625" style="65" customWidth="1"/>
    <col min="8488" max="8704" width="11.42578125" style="65"/>
    <col min="8705" max="8707" width="0" style="65" hidden="1" customWidth="1"/>
    <col min="8708" max="8708" width="5.42578125" style="65" customWidth="1"/>
    <col min="8709" max="8709" width="48" style="65" customWidth="1"/>
    <col min="8710" max="8710" width="0" style="65" hidden="1" customWidth="1"/>
    <col min="8711" max="8713" width="4.140625" style="65" customWidth="1"/>
    <col min="8714" max="8714" width="0.42578125" style="65" customWidth="1"/>
    <col min="8715" max="8715" width="4.140625" style="65" customWidth="1"/>
    <col min="8716" max="8716" width="4" style="65" customWidth="1"/>
    <col min="8717" max="8717" width="4.140625" style="65" customWidth="1"/>
    <col min="8718" max="8718" width="0.85546875" style="65" customWidth="1"/>
    <col min="8719" max="8719" width="4.140625" style="65" customWidth="1"/>
    <col min="8720" max="8720" width="4" style="65" customWidth="1"/>
    <col min="8721" max="8721" width="4.140625" style="65" customWidth="1"/>
    <col min="8722" max="8722" width="0.42578125" style="65" customWidth="1"/>
    <col min="8723" max="8725" width="4.140625" style="65" customWidth="1"/>
    <col min="8726" max="8726" width="0.85546875" style="65" customWidth="1"/>
    <col min="8727" max="8728" width="4.140625" style="65" customWidth="1"/>
    <col min="8729" max="8729" width="4" style="65" customWidth="1"/>
    <col min="8730" max="8730" width="0.42578125" style="65" customWidth="1"/>
    <col min="8731" max="8731" width="4" style="65" customWidth="1"/>
    <col min="8732" max="8733" width="4.140625" style="65" customWidth="1"/>
    <col min="8734" max="8734" width="0.85546875" style="65" customWidth="1"/>
    <col min="8735" max="8735" width="4.140625" style="65" customWidth="1"/>
    <col min="8736" max="8737" width="4" style="65" customWidth="1"/>
    <col min="8738" max="8738" width="1.140625" style="65" customWidth="1"/>
    <col min="8739" max="8739" width="4" style="65" customWidth="1"/>
    <col min="8740" max="8741" width="4.140625" style="65" customWidth="1"/>
    <col min="8742" max="8742" width="0.85546875" style="65" customWidth="1"/>
    <col min="8743" max="8743" width="7.140625" style="65" customWidth="1"/>
    <col min="8744" max="8960" width="11.42578125" style="65"/>
    <col min="8961" max="8963" width="0" style="65" hidden="1" customWidth="1"/>
    <col min="8964" max="8964" width="5.42578125" style="65" customWidth="1"/>
    <col min="8965" max="8965" width="48" style="65" customWidth="1"/>
    <col min="8966" max="8966" width="0" style="65" hidden="1" customWidth="1"/>
    <col min="8967" max="8969" width="4.140625" style="65" customWidth="1"/>
    <col min="8970" max="8970" width="0.42578125" style="65" customWidth="1"/>
    <col min="8971" max="8971" width="4.140625" style="65" customWidth="1"/>
    <col min="8972" max="8972" width="4" style="65" customWidth="1"/>
    <col min="8973" max="8973" width="4.140625" style="65" customWidth="1"/>
    <col min="8974" max="8974" width="0.85546875" style="65" customWidth="1"/>
    <col min="8975" max="8975" width="4.140625" style="65" customWidth="1"/>
    <col min="8976" max="8976" width="4" style="65" customWidth="1"/>
    <col min="8977" max="8977" width="4.140625" style="65" customWidth="1"/>
    <col min="8978" max="8978" width="0.42578125" style="65" customWidth="1"/>
    <col min="8979" max="8981" width="4.140625" style="65" customWidth="1"/>
    <col min="8982" max="8982" width="0.85546875" style="65" customWidth="1"/>
    <col min="8983" max="8984" width="4.140625" style="65" customWidth="1"/>
    <col min="8985" max="8985" width="4" style="65" customWidth="1"/>
    <col min="8986" max="8986" width="0.42578125" style="65" customWidth="1"/>
    <col min="8987" max="8987" width="4" style="65" customWidth="1"/>
    <col min="8988" max="8989" width="4.140625" style="65" customWidth="1"/>
    <col min="8990" max="8990" width="0.85546875" style="65" customWidth="1"/>
    <col min="8991" max="8991" width="4.140625" style="65" customWidth="1"/>
    <col min="8992" max="8993" width="4" style="65" customWidth="1"/>
    <col min="8994" max="8994" width="1.140625" style="65" customWidth="1"/>
    <col min="8995" max="8995" width="4" style="65" customWidth="1"/>
    <col min="8996" max="8997" width="4.140625" style="65" customWidth="1"/>
    <col min="8998" max="8998" width="0.85546875" style="65" customWidth="1"/>
    <col min="8999" max="8999" width="7.140625" style="65" customWidth="1"/>
    <col min="9000" max="9216" width="11.42578125" style="65"/>
    <col min="9217" max="9219" width="0" style="65" hidden="1" customWidth="1"/>
    <col min="9220" max="9220" width="5.42578125" style="65" customWidth="1"/>
    <col min="9221" max="9221" width="48" style="65" customWidth="1"/>
    <col min="9222" max="9222" width="0" style="65" hidden="1" customWidth="1"/>
    <col min="9223" max="9225" width="4.140625" style="65" customWidth="1"/>
    <col min="9226" max="9226" width="0.42578125" style="65" customWidth="1"/>
    <col min="9227" max="9227" width="4.140625" style="65" customWidth="1"/>
    <col min="9228" max="9228" width="4" style="65" customWidth="1"/>
    <col min="9229" max="9229" width="4.140625" style="65" customWidth="1"/>
    <col min="9230" max="9230" width="0.85546875" style="65" customWidth="1"/>
    <col min="9231" max="9231" width="4.140625" style="65" customWidth="1"/>
    <col min="9232" max="9232" width="4" style="65" customWidth="1"/>
    <col min="9233" max="9233" width="4.140625" style="65" customWidth="1"/>
    <col min="9234" max="9234" width="0.42578125" style="65" customWidth="1"/>
    <col min="9235" max="9237" width="4.140625" style="65" customWidth="1"/>
    <col min="9238" max="9238" width="0.85546875" style="65" customWidth="1"/>
    <col min="9239" max="9240" width="4.140625" style="65" customWidth="1"/>
    <col min="9241" max="9241" width="4" style="65" customWidth="1"/>
    <col min="9242" max="9242" width="0.42578125" style="65" customWidth="1"/>
    <col min="9243" max="9243" width="4" style="65" customWidth="1"/>
    <col min="9244" max="9245" width="4.140625" style="65" customWidth="1"/>
    <col min="9246" max="9246" width="0.85546875" style="65" customWidth="1"/>
    <col min="9247" max="9247" width="4.140625" style="65" customWidth="1"/>
    <col min="9248" max="9249" width="4" style="65" customWidth="1"/>
    <col min="9250" max="9250" width="1.140625" style="65" customWidth="1"/>
    <col min="9251" max="9251" width="4" style="65" customWidth="1"/>
    <col min="9252" max="9253" width="4.140625" style="65" customWidth="1"/>
    <col min="9254" max="9254" width="0.85546875" style="65" customWidth="1"/>
    <col min="9255" max="9255" width="7.140625" style="65" customWidth="1"/>
    <col min="9256" max="9472" width="11.42578125" style="65"/>
    <col min="9473" max="9475" width="0" style="65" hidden="1" customWidth="1"/>
    <col min="9476" max="9476" width="5.42578125" style="65" customWidth="1"/>
    <col min="9477" max="9477" width="48" style="65" customWidth="1"/>
    <col min="9478" max="9478" width="0" style="65" hidden="1" customWidth="1"/>
    <col min="9479" max="9481" width="4.140625" style="65" customWidth="1"/>
    <col min="9482" max="9482" width="0.42578125" style="65" customWidth="1"/>
    <col min="9483" max="9483" width="4.140625" style="65" customWidth="1"/>
    <col min="9484" max="9484" width="4" style="65" customWidth="1"/>
    <col min="9485" max="9485" width="4.140625" style="65" customWidth="1"/>
    <col min="9486" max="9486" width="0.85546875" style="65" customWidth="1"/>
    <col min="9487" max="9487" width="4.140625" style="65" customWidth="1"/>
    <col min="9488" max="9488" width="4" style="65" customWidth="1"/>
    <col min="9489" max="9489" width="4.140625" style="65" customWidth="1"/>
    <col min="9490" max="9490" width="0.42578125" style="65" customWidth="1"/>
    <col min="9491" max="9493" width="4.140625" style="65" customWidth="1"/>
    <col min="9494" max="9494" width="0.85546875" style="65" customWidth="1"/>
    <col min="9495" max="9496" width="4.140625" style="65" customWidth="1"/>
    <col min="9497" max="9497" width="4" style="65" customWidth="1"/>
    <col min="9498" max="9498" width="0.42578125" style="65" customWidth="1"/>
    <col min="9499" max="9499" width="4" style="65" customWidth="1"/>
    <col min="9500" max="9501" width="4.140625" style="65" customWidth="1"/>
    <col min="9502" max="9502" width="0.85546875" style="65" customWidth="1"/>
    <col min="9503" max="9503" width="4.140625" style="65" customWidth="1"/>
    <col min="9504" max="9505" width="4" style="65" customWidth="1"/>
    <col min="9506" max="9506" width="1.140625" style="65" customWidth="1"/>
    <col min="9507" max="9507" width="4" style="65" customWidth="1"/>
    <col min="9508" max="9509" width="4.140625" style="65" customWidth="1"/>
    <col min="9510" max="9510" width="0.85546875" style="65" customWidth="1"/>
    <col min="9511" max="9511" width="7.140625" style="65" customWidth="1"/>
    <col min="9512" max="9728" width="11.42578125" style="65"/>
    <col min="9729" max="9731" width="0" style="65" hidden="1" customWidth="1"/>
    <col min="9732" max="9732" width="5.42578125" style="65" customWidth="1"/>
    <col min="9733" max="9733" width="48" style="65" customWidth="1"/>
    <col min="9734" max="9734" width="0" style="65" hidden="1" customWidth="1"/>
    <col min="9735" max="9737" width="4.140625" style="65" customWidth="1"/>
    <col min="9738" max="9738" width="0.42578125" style="65" customWidth="1"/>
    <col min="9739" max="9739" width="4.140625" style="65" customWidth="1"/>
    <col min="9740" max="9740" width="4" style="65" customWidth="1"/>
    <col min="9741" max="9741" width="4.140625" style="65" customWidth="1"/>
    <col min="9742" max="9742" width="0.85546875" style="65" customWidth="1"/>
    <col min="9743" max="9743" width="4.140625" style="65" customWidth="1"/>
    <col min="9744" max="9744" width="4" style="65" customWidth="1"/>
    <col min="9745" max="9745" width="4.140625" style="65" customWidth="1"/>
    <col min="9746" max="9746" width="0.42578125" style="65" customWidth="1"/>
    <col min="9747" max="9749" width="4.140625" style="65" customWidth="1"/>
    <col min="9750" max="9750" width="0.85546875" style="65" customWidth="1"/>
    <col min="9751" max="9752" width="4.140625" style="65" customWidth="1"/>
    <col min="9753" max="9753" width="4" style="65" customWidth="1"/>
    <col min="9754" max="9754" width="0.42578125" style="65" customWidth="1"/>
    <col min="9755" max="9755" width="4" style="65" customWidth="1"/>
    <col min="9756" max="9757" width="4.140625" style="65" customWidth="1"/>
    <col min="9758" max="9758" width="0.85546875" style="65" customWidth="1"/>
    <col min="9759" max="9759" width="4.140625" style="65" customWidth="1"/>
    <col min="9760" max="9761" width="4" style="65" customWidth="1"/>
    <col min="9762" max="9762" width="1.140625" style="65" customWidth="1"/>
    <col min="9763" max="9763" width="4" style="65" customWidth="1"/>
    <col min="9764" max="9765" width="4.140625" style="65" customWidth="1"/>
    <col min="9766" max="9766" width="0.85546875" style="65" customWidth="1"/>
    <col min="9767" max="9767" width="7.140625" style="65" customWidth="1"/>
    <col min="9768" max="9984" width="11.42578125" style="65"/>
    <col min="9985" max="9987" width="0" style="65" hidden="1" customWidth="1"/>
    <col min="9988" max="9988" width="5.42578125" style="65" customWidth="1"/>
    <col min="9989" max="9989" width="48" style="65" customWidth="1"/>
    <col min="9990" max="9990" width="0" style="65" hidden="1" customWidth="1"/>
    <col min="9991" max="9993" width="4.140625" style="65" customWidth="1"/>
    <col min="9994" max="9994" width="0.42578125" style="65" customWidth="1"/>
    <col min="9995" max="9995" width="4.140625" style="65" customWidth="1"/>
    <col min="9996" max="9996" width="4" style="65" customWidth="1"/>
    <col min="9997" max="9997" width="4.140625" style="65" customWidth="1"/>
    <col min="9998" max="9998" width="0.85546875" style="65" customWidth="1"/>
    <col min="9999" max="9999" width="4.140625" style="65" customWidth="1"/>
    <col min="10000" max="10000" width="4" style="65" customWidth="1"/>
    <col min="10001" max="10001" width="4.140625" style="65" customWidth="1"/>
    <col min="10002" max="10002" width="0.42578125" style="65" customWidth="1"/>
    <col min="10003" max="10005" width="4.140625" style="65" customWidth="1"/>
    <col min="10006" max="10006" width="0.85546875" style="65" customWidth="1"/>
    <col min="10007" max="10008" width="4.140625" style="65" customWidth="1"/>
    <col min="10009" max="10009" width="4" style="65" customWidth="1"/>
    <col min="10010" max="10010" width="0.42578125" style="65" customWidth="1"/>
    <col min="10011" max="10011" width="4" style="65" customWidth="1"/>
    <col min="10012" max="10013" width="4.140625" style="65" customWidth="1"/>
    <col min="10014" max="10014" width="0.85546875" style="65" customWidth="1"/>
    <col min="10015" max="10015" width="4.140625" style="65" customWidth="1"/>
    <col min="10016" max="10017" width="4" style="65" customWidth="1"/>
    <col min="10018" max="10018" width="1.140625" style="65" customWidth="1"/>
    <col min="10019" max="10019" width="4" style="65" customWidth="1"/>
    <col min="10020" max="10021" width="4.140625" style="65" customWidth="1"/>
    <col min="10022" max="10022" width="0.85546875" style="65" customWidth="1"/>
    <col min="10023" max="10023" width="7.140625" style="65" customWidth="1"/>
    <col min="10024" max="10240" width="11.42578125" style="65"/>
    <col min="10241" max="10243" width="0" style="65" hidden="1" customWidth="1"/>
    <col min="10244" max="10244" width="5.42578125" style="65" customWidth="1"/>
    <col min="10245" max="10245" width="48" style="65" customWidth="1"/>
    <col min="10246" max="10246" width="0" style="65" hidden="1" customWidth="1"/>
    <col min="10247" max="10249" width="4.140625" style="65" customWidth="1"/>
    <col min="10250" max="10250" width="0.42578125" style="65" customWidth="1"/>
    <col min="10251" max="10251" width="4.140625" style="65" customWidth="1"/>
    <col min="10252" max="10252" width="4" style="65" customWidth="1"/>
    <col min="10253" max="10253" width="4.140625" style="65" customWidth="1"/>
    <col min="10254" max="10254" width="0.85546875" style="65" customWidth="1"/>
    <col min="10255" max="10255" width="4.140625" style="65" customWidth="1"/>
    <col min="10256" max="10256" width="4" style="65" customWidth="1"/>
    <col min="10257" max="10257" width="4.140625" style="65" customWidth="1"/>
    <col min="10258" max="10258" width="0.42578125" style="65" customWidth="1"/>
    <col min="10259" max="10261" width="4.140625" style="65" customWidth="1"/>
    <col min="10262" max="10262" width="0.85546875" style="65" customWidth="1"/>
    <col min="10263" max="10264" width="4.140625" style="65" customWidth="1"/>
    <col min="10265" max="10265" width="4" style="65" customWidth="1"/>
    <col min="10266" max="10266" width="0.42578125" style="65" customWidth="1"/>
    <col min="10267" max="10267" width="4" style="65" customWidth="1"/>
    <col min="10268" max="10269" width="4.140625" style="65" customWidth="1"/>
    <col min="10270" max="10270" width="0.85546875" style="65" customWidth="1"/>
    <col min="10271" max="10271" width="4.140625" style="65" customWidth="1"/>
    <col min="10272" max="10273" width="4" style="65" customWidth="1"/>
    <col min="10274" max="10274" width="1.140625" style="65" customWidth="1"/>
    <col min="10275" max="10275" width="4" style="65" customWidth="1"/>
    <col min="10276" max="10277" width="4.140625" style="65" customWidth="1"/>
    <col min="10278" max="10278" width="0.85546875" style="65" customWidth="1"/>
    <col min="10279" max="10279" width="7.140625" style="65" customWidth="1"/>
    <col min="10280" max="10496" width="11.42578125" style="65"/>
    <col min="10497" max="10499" width="0" style="65" hidden="1" customWidth="1"/>
    <col min="10500" max="10500" width="5.42578125" style="65" customWidth="1"/>
    <col min="10501" max="10501" width="48" style="65" customWidth="1"/>
    <col min="10502" max="10502" width="0" style="65" hidden="1" customWidth="1"/>
    <col min="10503" max="10505" width="4.140625" style="65" customWidth="1"/>
    <col min="10506" max="10506" width="0.42578125" style="65" customWidth="1"/>
    <col min="10507" max="10507" width="4.140625" style="65" customWidth="1"/>
    <col min="10508" max="10508" width="4" style="65" customWidth="1"/>
    <col min="10509" max="10509" width="4.140625" style="65" customWidth="1"/>
    <col min="10510" max="10510" width="0.85546875" style="65" customWidth="1"/>
    <col min="10511" max="10511" width="4.140625" style="65" customWidth="1"/>
    <col min="10512" max="10512" width="4" style="65" customWidth="1"/>
    <col min="10513" max="10513" width="4.140625" style="65" customWidth="1"/>
    <col min="10514" max="10514" width="0.42578125" style="65" customWidth="1"/>
    <col min="10515" max="10517" width="4.140625" style="65" customWidth="1"/>
    <col min="10518" max="10518" width="0.85546875" style="65" customWidth="1"/>
    <col min="10519" max="10520" width="4.140625" style="65" customWidth="1"/>
    <col min="10521" max="10521" width="4" style="65" customWidth="1"/>
    <col min="10522" max="10522" width="0.42578125" style="65" customWidth="1"/>
    <col min="10523" max="10523" width="4" style="65" customWidth="1"/>
    <col min="10524" max="10525" width="4.140625" style="65" customWidth="1"/>
    <col min="10526" max="10526" width="0.85546875" style="65" customWidth="1"/>
    <col min="10527" max="10527" width="4.140625" style="65" customWidth="1"/>
    <col min="10528" max="10529" width="4" style="65" customWidth="1"/>
    <col min="10530" max="10530" width="1.140625" style="65" customWidth="1"/>
    <col min="10531" max="10531" width="4" style="65" customWidth="1"/>
    <col min="10532" max="10533" width="4.140625" style="65" customWidth="1"/>
    <col min="10534" max="10534" width="0.85546875" style="65" customWidth="1"/>
    <col min="10535" max="10535" width="7.140625" style="65" customWidth="1"/>
    <col min="10536" max="10752" width="11.42578125" style="65"/>
    <col min="10753" max="10755" width="0" style="65" hidden="1" customWidth="1"/>
    <col min="10756" max="10756" width="5.42578125" style="65" customWidth="1"/>
    <col min="10757" max="10757" width="48" style="65" customWidth="1"/>
    <col min="10758" max="10758" width="0" style="65" hidden="1" customWidth="1"/>
    <col min="10759" max="10761" width="4.140625" style="65" customWidth="1"/>
    <col min="10762" max="10762" width="0.42578125" style="65" customWidth="1"/>
    <col min="10763" max="10763" width="4.140625" style="65" customWidth="1"/>
    <col min="10764" max="10764" width="4" style="65" customWidth="1"/>
    <col min="10765" max="10765" width="4.140625" style="65" customWidth="1"/>
    <col min="10766" max="10766" width="0.85546875" style="65" customWidth="1"/>
    <col min="10767" max="10767" width="4.140625" style="65" customWidth="1"/>
    <col min="10768" max="10768" width="4" style="65" customWidth="1"/>
    <col min="10769" max="10769" width="4.140625" style="65" customWidth="1"/>
    <col min="10770" max="10770" width="0.42578125" style="65" customWidth="1"/>
    <col min="10771" max="10773" width="4.140625" style="65" customWidth="1"/>
    <col min="10774" max="10774" width="0.85546875" style="65" customWidth="1"/>
    <col min="10775" max="10776" width="4.140625" style="65" customWidth="1"/>
    <col min="10777" max="10777" width="4" style="65" customWidth="1"/>
    <col min="10778" max="10778" width="0.42578125" style="65" customWidth="1"/>
    <col min="10779" max="10779" width="4" style="65" customWidth="1"/>
    <col min="10780" max="10781" width="4.140625" style="65" customWidth="1"/>
    <col min="10782" max="10782" width="0.85546875" style="65" customWidth="1"/>
    <col min="10783" max="10783" width="4.140625" style="65" customWidth="1"/>
    <col min="10784" max="10785" width="4" style="65" customWidth="1"/>
    <col min="10786" max="10786" width="1.140625" style="65" customWidth="1"/>
    <col min="10787" max="10787" width="4" style="65" customWidth="1"/>
    <col min="10788" max="10789" width="4.140625" style="65" customWidth="1"/>
    <col min="10790" max="10790" width="0.85546875" style="65" customWidth="1"/>
    <col min="10791" max="10791" width="7.140625" style="65" customWidth="1"/>
    <col min="10792" max="11008" width="11.42578125" style="65"/>
    <col min="11009" max="11011" width="0" style="65" hidden="1" customWidth="1"/>
    <col min="11012" max="11012" width="5.42578125" style="65" customWidth="1"/>
    <col min="11013" max="11013" width="48" style="65" customWidth="1"/>
    <col min="11014" max="11014" width="0" style="65" hidden="1" customWidth="1"/>
    <col min="11015" max="11017" width="4.140625" style="65" customWidth="1"/>
    <col min="11018" max="11018" width="0.42578125" style="65" customWidth="1"/>
    <col min="11019" max="11019" width="4.140625" style="65" customWidth="1"/>
    <col min="11020" max="11020" width="4" style="65" customWidth="1"/>
    <col min="11021" max="11021" width="4.140625" style="65" customWidth="1"/>
    <col min="11022" max="11022" width="0.85546875" style="65" customWidth="1"/>
    <col min="11023" max="11023" width="4.140625" style="65" customWidth="1"/>
    <col min="11024" max="11024" width="4" style="65" customWidth="1"/>
    <col min="11025" max="11025" width="4.140625" style="65" customWidth="1"/>
    <col min="11026" max="11026" width="0.42578125" style="65" customWidth="1"/>
    <col min="11027" max="11029" width="4.140625" style="65" customWidth="1"/>
    <col min="11030" max="11030" width="0.85546875" style="65" customWidth="1"/>
    <col min="11031" max="11032" width="4.140625" style="65" customWidth="1"/>
    <col min="11033" max="11033" width="4" style="65" customWidth="1"/>
    <col min="11034" max="11034" width="0.42578125" style="65" customWidth="1"/>
    <col min="11035" max="11035" width="4" style="65" customWidth="1"/>
    <col min="11036" max="11037" width="4.140625" style="65" customWidth="1"/>
    <col min="11038" max="11038" width="0.85546875" style="65" customWidth="1"/>
    <col min="11039" max="11039" width="4.140625" style="65" customWidth="1"/>
    <col min="11040" max="11041" width="4" style="65" customWidth="1"/>
    <col min="11042" max="11042" width="1.140625" style="65" customWidth="1"/>
    <col min="11043" max="11043" width="4" style="65" customWidth="1"/>
    <col min="11044" max="11045" width="4.140625" style="65" customWidth="1"/>
    <col min="11046" max="11046" width="0.85546875" style="65" customWidth="1"/>
    <col min="11047" max="11047" width="7.140625" style="65" customWidth="1"/>
    <col min="11048" max="11264" width="11.42578125" style="65"/>
    <col min="11265" max="11267" width="0" style="65" hidden="1" customWidth="1"/>
    <col min="11268" max="11268" width="5.42578125" style="65" customWidth="1"/>
    <col min="11269" max="11269" width="48" style="65" customWidth="1"/>
    <col min="11270" max="11270" width="0" style="65" hidden="1" customWidth="1"/>
    <col min="11271" max="11273" width="4.140625" style="65" customWidth="1"/>
    <col min="11274" max="11274" width="0.42578125" style="65" customWidth="1"/>
    <col min="11275" max="11275" width="4.140625" style="65" customWidth="1"/>
    <col min="11276" max="11276" width="4" style="65" customWidth="1"/>
    <col min="11277" max="11277" width="4.140625" style="65" customWidth="1"/>
    <col min="11278" max="11278" width="0.85546875" style="65" customWidth="1"/>
    <col min="11279" max="11279" width="4.140625" style="65" customWidth="1"/>
    <col min="11280" max="11280" width="4" style="65" customWidth="1"/>
    <col min="11281" max="11281" width="4.140625" style="65" customWidth="1"/>
    <col min="11282" max="11282" width="0.42578125" style="65" customWidth="1"/>
    <col min="11283" max="11285" width="4.140625" style="65" customWidth="1"/>
    <col min="11286" max="11286" width="0.85546875" style="65" customWidth="1"/>
    <col min="11287" max="11288" width="4.140625" style="65" customWidth="1"/>
    <col min="11289" max="11289" width="4" style="65" customWidth="1"/>
    <col min="11290" max="11290" width="0.42578125" style="65" customWidth="1"/>
    <col min="11291" max="11291" width="4" style="65" customWidth="1"/>
    <col min="11292" max="11293" width="4.140625" style="65" customWidth="1"/>
    <col min="11294" max="11294" width="0.85546875" style="65" customWidth="1"/>
    <col min="11295" max="11295" width="4.140625" style="65" customWidth="1"/>
    <col min="11296" max="11297" width="4" style="65" customWidth="1"/>
    <col min="11298" max="11298" width="1.140625" style="65" customWidth="1"/>
    <col min="11299" max="11299" width="4" style="65" customWidth="1"/>
    <col min="11300" max="11301" width="4.140625" style="65" customWidth="1"/>
    <col min="11302" max="11302" width="0.85546875" style="65" customWidth="1"/>
    <col min="11303" max="11303" width="7.140625" style="65" customWidth="1"/>
    <col min="11304" max="11520" width="11.42578125" style="65"/>
    <col min="11521" max="11523" width="0" style="65" hidden="1" customWidth="1"/>
    <col min="11524" max="11524" width="5.42578125" style="65" customWidth="1"/>
    <col min="11525" max="11525" width="48" style="65" customWidth="1"/>
    <col min="11526" max="11526" width="0" style="65" hidden="1" customWidth="1"/>
    <col min="11527" max="11529" width="4.140625" style="65" customWidth="1"/>
    <col min="11530" max="11530" width="0.42578125" style="65" customWidth="1"/>
    <col min="11531" max="11531" width="4.140625" style="65" customWidth="1"/>
    <col min="11532" max="11532" width="4" style="65" customWidth="1"/>
    <col min="11533" max="11533" width="4.140625" style="65" customWidth="1"/>
    <col min="11534" max="11534" width="0.85546875" style="65" customWidth="1"/>
    <col min="11535" max="11535" width="4.140625" style="65" customWidth="1"/>
    <col min="11536" max="11536" width="4" style="65" customWidth="1"/>
    <col min="11537" max="11537" width="4.140625" style="65" customWidth="1"/>
    <col min="11538" max="11538" width="0.42578125" style="65" customWidth="1"/>
    <col min="11539" max="11541" width="4.140625" style="65" customWidth="1"/>
    <col min="11542" max="11542" width="0.85546875" style="65" customWidth="1"/>
    <col min="11543" max="11544" width="4.140625" style="65" customWidth="1"/>
    <col min="11545" max="11545" width="4" style="65" customWidth="1"/>
    <col min="11546" max="11546" width="0.42578125" style="65" customWidth="1"/>
    <col min="11547" max="11547" width="4" style="65" customWidth="1"/>
    <col min="11548" max="11549" width="4.140625" style="65" customWidth="1"/>
    <col min="11550" max="11550" width="0.85546875" style="65" customWidth="1"/>
    <col min="11551" max="11551" width="4.140625" style="65" customWidth="1"/>
    <col min="11552" max="11553" width="4" style="65" customWidth="1"/>
    <col min="11554" max="11554" width="1.140625" style="65" customWidth="1"/>
    <col min="11555" max="11555" width="4" style="65" customWidth="1"/>
    <col min="11556" max="11557" width="4.140625" style="65" customWidth="1"/>
    <col min="11558" max="11558" width="0.85546875" style="65" customWidth="1"/>
    <col min="11559" max="11559" width="7.140625" style="65" customWidth="1"/>
    <col min="11560" max="11776" width="11.42578125" style="65"/>
    <col min="11777" max="11779" width="0" style="65" hidden="1" customWidth="1"/>
    <col min="11780" max="11780" width="5.42578125" style="65" customWidth="1"/>
    <col min="11781" max="11781" width="48" style="65" customWidth="1"/>
    <col min="11782" max="11782" width="0" style="65" hidden="1" customWidth="1"/>
    <col min="11783" max="11785" width="4.140625" style="65" customWidth="1"/>
    <col min="11786" max="11786" width="0.42578125" style="65" customWidth="1"/>
    <col min="11787" max="11787" width="4.140625" style="65" customWidth="1"/>
    <col min="11788" max="11788" width="4" style="65" customWidth="1"/>
    <col min="11789" max="11789" width="4.140625" style="65" customWidth="1"/>
    <col min="11790" max="11790" width="0.85546875" style="65" customWidth="1"/>
    <col min="11791" max="11791" width="4.140625" style="65" customWidth="1"/>
    <col min="11792" max="11792" width="4" style="65" customWidth="1"/>
    <col min="11793" max="11793" width="4.140625" style="65" customWidth="1"/>
    <col min="11794" max="11794" width="0.42578125" style="65" customWidth="1"/>
    <col min="11795" max="11797" width="4.140625" style="65" customWidth="1"/>
    <col min="11798" max="11798" width="0.85546875" style="65" customWidth="1"/>
    <col min="11799" max="11800" width="4.140625" style="65" customWidth="1"/>
    <col min="11801" max="11801" width="4" style="65" customWidth="1"/>
    <col min="11802" max="11802" width="0.42578125" style="65" customWidth="1"/>
    <col min="11803" max="11803" width="4" style="65" customWidth="1"/>
    <col min="11804" max="11805" width="4.140625" style="65" customWidth="1"/>
    <col min="11806" max="11806" width="0.85546875" style="65" customWidth="1"/>
    <col min="11807" max="11807" width="4.140625" style="65" customWidth="1"/>
    <col min="11808" max="11809" width="4" style="65" customWidth="1"/>
    <col min="11810" max="11810" width="1.140625" style="65" customWidth="1"/>
    <col min="11811" max="11811" width="4" style="65" customWidth="1"/>
    <col min="11812" max="11813" width="4.140625" style="65" customWidth="1"/>
    <col min="11814" max="11814" width="0.85546875" style="65" customWidth="1"/>
    <col min="11815" max="11815" width="7.140625" style="65" customWidth="1"/>
    <col min="11816" max="12032" width="11.42578125" style="65"/>
    <col min="12033" max="12035" width="0" style="65" hidden="1" customWidth="1"/>
    <col min="12036" max="12036" width="5.42578125" style="65" customWidth="1"/>
    <col min="12037" max="12037" width="48" style="65" customWidth="1"/>
    <col min="12038" max="12038" width="0" style="65" hidden="1" customWidth="1"/>
    <col min="12039" max="12041" width="4.140625" style="65" customWidth="1"/>
    <col min="12042" max="12042" width="0.42578125" style="65" customWidth="1"/>
    <col min="12043" max="12043" width="4.140625" style="65" customWidth="1"/>
    <col min="12044" max="12044" width="4" style="65" customWidth="1"/>
    <col min="12045" max="12045" width="4.140625" style="65" customWidth="1"/>
    <col min="12046" max="12046" width="0.85546875" style="65" customWidth="1"/>
    <col min="12047" max="12047" width="4.140625" style="65" customWidth="1"/>
    <col min="12048" max="12048" width="4" style="65" customWidth="1"/>
    <col min="12049" max="12049" width="4.140625" style="65" customWidth="1"/>
    <col min="12050" max="12050" width="0.42578125" style="65" customWidth="1"/>
    <col min="12051" max="12053" width="4.140625" style="65" customWidth="1"/>
    <col min="12054" max="12054" width="0.85546875" style="65" customWidth="1"/>
    <col min="12055" max="12056" width="4.140625" style="65" customWidth="1"/>
    <col min="12057" max="12057" width="4" style="65" customWidth="1"/>
    <col min="12058" max="12058" width="0.42578125" style="65" customWidth="1"/>
    <col min="12059" max="12059" width="4" style="65" customWidth="1"/>
    <col min="12060" max="12061" width="4.140625" style="65" customWidth="1"/>
    <col min="12062" max="12062" width="0.85546875" style="65" customWidth="1"/>
    <col min="12063" max="12063" width="4.140625" style="65" customWidth="1"/>
    <col min="12064" max="12065" width="4" style="65" customWidth="1"/>
    <col min="12066" max="12066" width="1.140625" style="65" customWidth="1"/>
    <col min="12067" max="12067" width="4" style="65" customWidth="1"/>
    <col min="12068" max="12069" width="4.140625" style="65" customWidth="1"/>
    <col min="12070" max="12070" width="0.85546875" style="65" customWidth="1"/>
    <col min="12071" max="12071" width="7.140625" style="65" customWidth="1"/>
    <col min="12072" max="12288" width="11.42578125" style="65"/>
    <col min="12289" max="12291" width="0" style="65" hidden="1" customWidth="1"/>
    <col min="12292" max="12292" width="5.42578125" style="65" customWidth="1"/>
    <col min="12293" max="12293" width="48" style="65" customWidth="1"/>
    <col min="12294" max="12294" width="0" style="65" hidden="1" customWidth="1"/>
    <col min="12295" max="12297" width="4.140625" style="65" customWidth="1"/>
    <col min="12298" max="12298" width="0.42578125" style="65" customWidth="1"/>
    <col min="12299" max="12299" width="4.140625" style="65" customWidth="1"/>
    <col min="12300" max="12300" width="4" style="65" customWidth="1"/>
    <col min="12301" max="12301" width="4.140625" style="65" customWidth="1"/>
    <col min="12302" max="12302" width="0.85546875" style="65" customWidth="1"/>
    <col min="12303" max="12303" width="4.140625" style="65" customWidth="1"/>
    <col min="12304" max="12304" width="4" style="65" customWidth="1"/>
    <col min="12305" max="12305" width="4.140625" style="65" customWidth="1"/>
    <col min="12306" max="12306" width="0.42578125" style="65" customWidth="1"/>
    <col min="12307" max="12309" width="4.140625" style="65" customWidth="1"/>
    <col min="12310" max="12310" width="0.85546875" style="65" customWidth="1"/>
    <col min="12311" max="12312" width="4.140625" style="65" customWidth="1"/>
    <col min="12313" max="12313" width="4" style="65" customWidth="1"/>
    <col min="12314" max="12314" width="0.42578125" style="65" customWidth="1"/>
    <col min="12315" max="12315" width="4" style="65" customWidth="1"/>
    <col min="12316" max="12317" width="4.140625" style="65" customWidth="1"/>
    <col min="12318" max="12318" width="0.85546875" style="65" customWidth="1"/>
    <col min="12319" max="12319" width="4.140625" style="65" customWidth="1"/>
    <col min="12320" max="12321" width="4" style="65" customWidth="1"/>
    <col min="12322" max="12322" width="1.140625" style="65" customWidth="1"/>
    <col min="12323" max="12323" width="4" style="65" customWidth="1"/>
    <col min="12324" max="12325" width="4.140625" style="65" customWidth="1"/>
    <col min="12326" max="12326" width="0.85546875" style="65" customWidth="1"/>
    <col min="12327" max="12327" width="7.140625" style="65" customWidth="1"/>
    <col min="12328" max="12544" width="11.42578125" style="65"/>
    <col min="12545" max="12547" width="0" style="65" hidden="1" customWidth="1"/>
    <col min="12548" max="12548" width="5.42578125" style="65" customWidth="1"/>
    <col min="12549" max="12549" width="48" style="65" customWidth="1"/>
    <col min="12550" max="12550" width="0" style="65" hidden="1" customWidth="1"/>
    <col min="12551" max="12553" width="4.140625" style="65" customWidth="1"/>
    <col min="12554" max="12554" width="0.42578125" style="65" customWidth="1"/>
    <col min="12555" max="12555" width="4.140625" style="65" customWidth="1"/>
    <col min="12556" max="12556" width="4" style="65" customWidth="1"/>
    <col min="12557" max="12557" width="4.140625" style="65" customWidth="1"/>
    <col min="12558" max="12558" width="0.85546875" style="65" customWidth="1"/>
    <col min="12559" max="12559" width="4.140625" style="65" customWidth="1"/>
    <col min="12560" max="12560" width="4" style="65" customWidth="1"/>
    <col min="12561" max="12561" width="4.140625" style="65" customWidth="1"/>
    <col min="12562" max="12562" width="0.42578125" style="65" customWidth="1"/>
    <col min="12563" max="12565" width="4.140625" style="65" customWidth="1"/>
    <col min="12566" max="12566" width="0.85546875" style="65" customWidth="1"/>
    <col min="12567" max="12568" width="4.140625" style="65" customWidth="1"/>
    <col min="12569" max="12569" width="4" style="65" customWidth="1"/>
    <col min="12570" max="12570" width="0.42578125" style="65" customWidth="1"/>
    <col min="12571" max="12571" width="4" style="65" customWidth="1"/>
    <col min="12572" max="12573" width="4.140625" style="65" customWidth="1"/>
    <col min="12574" max="12574" width="0.85546875" style="65" customWidth="1"/>
    <col min="12575" max="12575" width="4.140625" style="65" customWidth="1"/>
    <col min="12576" max="12577" width="4" style="65" customWidth="1"/>
    <col min="12578" max="12578" width="1.140625" style="65" customWidth="1"/>
    <col min="12579" max="12579" width="4" style="65" customWidth="1"/>
    <col min="12580" max="12581" width="4.140625" style="65" customWidth="1"/>
    <col min="12582" max="12582" width="0.85546875" style="65" customWidth="1"/>
    <col min="12583" max="12583" width="7.140625" style="65" customWidth="1"/>
    <col min="12584" max="12800" width="11.42578125" style="65"/>
    <col min="12801" max="12803" width="0" style="65" hidden="1" customWidth="1"/>
    <col min="12804" max="12804" width="5.42578125" style="65" customWidth="1"/>
    <col min="12805" max="12805" width="48" style="65" customWidth="1"/>
    <col min="12806" max="12806" width="0" style="65" hidden="1" customWidth="1"/>
    <col min="12807" max="12809" width="4.140625" style="65" customWidth="1"/>
    <col min="12810" max="12810" width="0.42578125" style="65" customWidth="1"/>
    <col min="12811" max="12811" width="4.140625" style="65" customWidth="1"/>
    <col min="12812" max="12812" width="4" style="65" customWidth="1"/>
    <col min="12813" max="12813" width="4.140625" style="65" customWidth="1"/>
    <col min="12814" max="12814" width="0.85546875" style="65" customWidth="1"/>
    <col min="12815" max="12815" width="4.140625" style="65" customWidth="1"/>
    <col min="12816" max="12816" width="4" style="65" customWidth="1"/>
    <col min="12817" max="12817" width="4.140625" style="65" customWidth="1"/>
    <col min="12818" max="12818" width="0.42578125" style="65" customWidth="1"/>
    <col min="12819" max="12821" width="4.140625" style="65" customWidth="1"/>
    <col min="12822" max="12822" width="0.85546875" style="65" customWidth="1"/>
    <col min="12823" max="12824" width="4.140625" style="65" customWidth="1"/>
    <col min="12825" max="12825" width="4" style="65" customWidth="1"/>
    <col min="12826" max="12826" width="0.42578125" style="65" customWidth="1"/>
    <col min="12827" max="12827" width="4" style="65" customWidth="1"/>
    <col min="12828" max="12829" width="4.140625" style="65" customWidth="1"/>
    <col min="12830" max="12830" width="0.85546875" style="65" customWidth="1"/>
    <col min="12831" max="12831" width="4.140625" style="65" customWidth="1"/>
    <col min="12832" max="12833" width="4" style="65" customWidth="1"/>
    <col min="12834" max="12834" width="1.140625" style="65" customWidth="1"/>
    <col min="12835" max="12835" width="4" style="65" customWidth="1"/>
    <col min="12836" max="12837" width="4.140625" style="65" customWidth="1"/>
    <col min="12838" max="12838" width="0.85546875" style="65" customWidth="1"/>
    <col min="12839" max="12839" width="7.140625" style="65" customWidth="1"/>
    <col min="12840" max="13056" width="11.42578125" style="65"/>
    <col min="13057" max="13059" width="0" style="65" hidden="1" customWidth="1"/>
    <col min="13060" max="13060" width="5.42578125" style="65" customWidth="1"/>
    <col min="13061" max="13061" width="48" style="65" customWidth="1"/>
    <col min="13062" max="13062" width="0" style="65" hidden="1" customWidth="1"/>
    <col min="13063" max="13065" width="4.140625" style="65" customWidth="1"/>
    <col min="13066" max="13066" width="0.42578125" style="65" customWidth="1"/>
    <col min="13067" max="13067" width="4.140625" style="65" customWidth="1"/>
    <col min="13068" max="13068" width="4" style="65" customWidth="1"/>
    <col min="13069" max="13069" width="4.140625" style="65" customWidth="1"/>
    <col min="13070" max="13070" width="0.85546875" style="65" customWidth="1"/>
    <col min="13071" max="13071" width="4.140625" style="65" customWidth="1"/>
    <col min="13072" max="13072" width="4" style="65" customWidth="1"/>
    <col min="13073" max="13073" width="4.140625" style="65" customWidth="1"/>
    <col min="13074" max="13074" width="0.42578125" style="65" customWidth="1"/>
    <col min="13075" max="13077" width="4.140625" style="65" customWidth="1"/>
    <col min="13078" max="13078" width="0.85546875" style="65" customWidth="1"/>
    <col min="13079" max="13080" width="4.140625" style="65" customWidth="1"/>
    <col min="13081" max="13081" width="4" style="65" customWidth="1"/>
    <col min="13082" max="13082" width="0.42578125" style="65" customWidth="1"/>
    <col min="13083" max="13083" width="4" style="65" customWidth="1"/>
    <col min="13084" max="13085" width="4.140625" style="65" customWidth="1"/>
    <col min="13086" max="13086" width="0.85546875" style="65" customWidth="1"/>
    <col min="13087" max="13087" width="4.140625" style="65" customWidth="1"/>
    <col min="13088" max="13089" width="4" style="65" customWidth="1"/>
    <col min="13090" max="13090" width="1.140625" style="65" customWidth="1"/>
    <col min="13091" max="13091" width="4" style="65" customWidth="1"/>
    <col min="13092" max="13093" width="4.140625" style="65" customWidth="1"/>
    <col min="13094" max="13094" width="0.85546875" style="65" customWidth="1"/>
    <col min="13095" max="13095" width="7.140625" style="65" customWidth="1"/>
    <col min="13096" max="13312" width="11.42578125" style="65"/>
    <col min="13313" max="13315" width="0" style="65" hidden="1" customWidth="1"/>
    <col min="13316" max="13316" width="5.42578125" style="65" customWidth="1"/>
    <col min="13317" max="13317" width="48" style="65" customWidth="1"/>
    <col min="13318" max="13318" width="0" style="65" hidden="1" customWidth="1"/>
    <col min="13319" max="13321" width="4.140625" style="65" customWidth="1"/>
    <col min="13322" max="13322" width="0.42578125" style="65" customWidth="1"/>
    <col min="13323" max="13323" width="4.140625" style="65" customWidth="1"/>
    <col min="13324" max="13324" width="4" style="65" customWidth="1"/>
    <col min="13325" max="13325" width="4.140625" style="65" customWidth="1"/>
    <col min="13326" max="13326" width="0.85546875" style="65" customWidth="1"/>
    <col min="13327" max="13327" width="4.140625" style="65" customWidth="1"/>
    <col min="13328" max="13328" width="4" style="65" customWidth="1"/>
    <col min="13329" max="13329" width="4.140625" style="65" customWidth="1"/>
    <col min="13330" max="13330" width="0.42578125" style="65" customWidth="1"/>
    <col min="13331" max="13333" width="4.140625" style="65" customWidth="1"/>
    <col min="13334" max="13334" width="0.85546875" style="65" customWidth="1"/>
    <col min="13335" max="13336" width="4.140625" style="65" customWidth="1"/>
    <col min="13337" max="13337" width="4" style="65" customWidth="1"/>
    <col min="13338" max="13338" width="0.42578125" style="65" customWidth="1"/>
    <col min="13339" max="13339" width="4" style="65" customWidth="1"/>
    <col min="13340" max="13341" width="4.140625" style="65" customWidth="1"/>
    <col min="13342" max="13342" width="0.85546875" style="65" customWidth="1"/>
    <col min="13343" max="13343" width="4.140625" style="65" customWidth="1"/>
    <col min="13344" max="13345" width="4" style="65" customWidth="1"/>
    <col min="13346" max="13346" width="1.140625" style="65" customWidth="1"/>
    <col min="13347" max="13347" width="4" style="65" customWidth="1"/>
    <col min="13348" max="13349" width="4.140625" style="65" customWidth="1"/>
    <col min="13350" max="13350" width="0.85546875" style="65" customWidth="1"/>
    <col min="13351" max="13351" width="7.140625" style="65" customWidth="1"/>
    <col min="13352" max="13568" width="11.42578125" style="65"/>
    <col min="13569" max="13571" width="0" style="65" hidden="1" customWidth="1"/>
    <col min="13572" max="13572" width="5.42578125" style="65" customWidth="1"/>
    <col min="13573" max="13573" width="48" style="65" customWidth="1"/>
    <col min="13574" max="13574" width="0" style="65" hidden="1" customWidth="1"/>
    <col min="13575" max="13577" width="4.140625" style="65" customWidth="1"/>
    <col min="13578" max="13578" width="0.42578125" style="65" customWidth="1"/>
    <col min="13579" max="13579" width="4.140625" style="65" customWidth="1"/>
    <col min="13580" max="13580" width="4" style="65" customWidth="1"/>
    <col min="13581" max="13581" width="4.140625" style="65" customWidth="1"/>
    <col min="13582" max="13582" width="0.85546875" style="65" customWidth="1"/>
    <col min="13583" max="13583" width="4.140625" style="65" customWidth="1"/>
    <col min="13584" max="13584" width="4" style="65" customWidth="1"/>
    <col min="13585" max="13585" width="4.140625" style="65" customWidth="1"/>
    <col min="13586" max="13586" width="0.42578125" style="65" customWidth="1"/>
    <col min="13587" max="13589" width="4.140625" style="65" customWidth="1"/>
    <col min="13590" max="13590" width="0.85546875" style="65" customWidth="1"/>
    <col min="13591" max="13592" width="4.140625" style="65" customWidth="1"/>
    <col min="13593" max="13593" width="4" style="65" customWidth="1"/>
    <col min="13594" max="13594" width="0.42578125" style="65" customWidth="1"/>
    <col min="13595" max="13595" width="4" style="65" customWidth="1"/>
    <col min="13596" max="13597" width="4.140625" style="65" customWidth="1"/>
    <col min="13598" max="13598" width="0.85546875" style="65" customWidth="1"/>
    <col min="13599" max="13599" width="4.140625" style="65" customWidth="1"/>
    <col min="13600" max="13601" width="4" style="65" customWidth="1"/>
    <col min="13602" max="13602" width="1.140625" style="65" customWidth="1"/>
    <col min="13603" max="13603" width="4" style="65" customWidth="1"/>
    <col min="13604" max="13605" width="4.140625" style="65" customWidth="1"/>
    <col min="13606" max="13606" width="0.85546875" style="65" customWidth="1"/>
    <col min="13607" max="13607" width="7.140625" style="65" customWidth="1"/>
    <col min="13608" max="13824" width="11.42578125" style="65"/>
    <col min="13825" max="13827" width="0" style="65" hidden="1" customWidth="1"/>
    <col min="13828" max="13828" width="5.42578125" style="65" customWidth="1"/>
    <col min="13829" max="13829" width="48" style="65" customWidth="1"/>
    <col min="13830" max="13830" width="0" style="65" hidden="1" customWidth="1"/>
    <col min="13831" max="13833" width="4.140625" style="65" customWidth="1"/>
    <col min="13834" max="13834" width="0.42578125" style="65" customWidth="1"/>
    <col min="13835" max="13835" width="4.140625" style="65" customWidth="1"/>
    <col min="13836" max="13836" width="4" style="65" customWidth="1"/>
    <col min="13837" max="13837" width="4.140625" style="65" customWidth="1"/>
    <col min="13838" max="13838" width="0.85546875" style="65" customWidth="1"/>
    <col min="13839" max="13839" width="4.140625" style="65" customWidth="1"/>
    <col min="13840" max="13840" width="4" style="65" customWidth="1"/>
    <col min="13841" max="13841" width="4.140625" style="65" customWidth="1"/>
    <col min="13842" max="13842" width="0.42578125" style="65" customWidth="1"/>
    <col min="13843" max="13845" width="4.140625" style="65" customWidth="1"/>
    <col min="13846" max="13846" width="0.85546875" style="65" customWidth="1"/>
    <col min="13847" max="13848" width="4.140625" style="65" customWidth="1"/>
    <col min="13849" max="13849" width="4" style="65" customWidth="1"/>
    <col min="13850" max="13850" width="0.42578125" style="65" customWidth="1"/>
    <col min="13851" max="13851" width="4" style="65" customWidth="1"/>
    <col min="13852" max="13853" width="4.140625" style="65" customWidth="1"/>
    <col min="13854" max="13854" width="0.85546875" style="65" customWidth="1"/>
    <col min="13855" max="13855" width="4.140625" style="65" customWidth="1"/>
    <col min="13856" max="13857" width="4" style="65" customWidth="1"/>
    <col min="13858" max="13858" width="1.140625" style="65" customWidth="1"/>
    <col min="13859" max="13859" width="4" style="65" customWidth="1"/>
    <col min="13860" max="13861" width="4.140625" style="65" customWidth="1"/>
    <col min="13862" max="13862" width="0.85546875" style="65" customWidth="1"/>
    <col min="13863" max="13863" width="7.140625" style="65" customWidth="1"/>
    <col min="13864" max="14080" width="11.42578125" style="65"/>
    <col min="14081" max="14083" width="0" style="65" hidden="1" customWidth="1"/>
    <col min="14084" max="14084" width="5.42578125" style="65" customWidth="1"/>
    <col min="14085" max="14085" width="48" style="65" customWidth="1"/>
    <col min="14086" max="14086" width="0" style="65" hidden="1" customWidth="1"/>
    <col min="14087" max="14089" width="4.140625" style="65" customWidth="1"/>
    <col min="14090" max="14090" width="0.42578125" style="65" customWidth="1"/>
    <col min="14091" max="14091" width="4.140625" style="65" customWidth="1"/>
    <col min="14092" max="14092" width="4" style="65" customWidth="1"/>
    <col min="14093" max="14093" width="4.140625" style="65" customWidth="1"/>
    <col min="14094" max="14094" width="0.85546875" style="65" customWidth="1"/>
    <col min="14095" max="14095" width="4.140625" style="65" customWidth="1"/>
    <col min="14096" max="14096" width="4" style="65" customWidth="1"/>
    <col min="14097" max="14097" width="4.140625" style="65" customWidth="1"/>
    <col min="14098" max="14098" width="0.42578125" style="65" customWidth="1"/>
    <col min="14099" max="14101" width="4.140625" style="65" customWidth="1"/>
    <col min="14102" max="14102" width="0.85546875" style="65" customWidth="1"/>
    <col min="14103" max="14104" width="4.140625" style="65" customWidth="1"/>
    <col min="14105" max="14105" width="4" style="65" customWidth="1"/>
    <col min="14106" max="14106" width="0.42578125" style="65" customWidth="1"/>
    <col min="14107" max="14107" width="4" style="65" customWidth="1"/>
    <col min="14108" max="14109" width="4.140625" style="65" customWidth="1"/>
    <col min="14110" max="14110" width="0.85546875" style="65" customWidth="1"/>
    <col min="14111" max="14111" width="4.140625" style="65" customWidth="1"/>
    <col min="14112" max="14113" width="4" style="65" customWidth="1"/>
    <col min="14114" max="14114" width="1.140625" style="65" customWidth="1"/>
    <col min="14115" max="14115" width="4" style="65" customWidth="1"/>
    <col min="14116" max="14117" width="4.140625" style="65" customWidth="1"/>
    <col min="14118" max="14118" width="0.85546875" style="65" customWidth="1"/>
    <col min="14119" max="14119" width="7.140625" style="65" customWidth="1"/>
    <col min="14120" max="14336" width="11.42578125" style="65"/>
    <col min="14337" max="14339" width="0" style="65" hidden="1" customWidth="1"/>
    <col min="14340" max="14340" width="5.42578125" style="65" customWidth="1"/>
    <col min="14341" max="14341" width="48" style="65" customWidth="1"/>
    <col min="14342" max="14342" width="0" style="65" hidden="1" customWidth="1"/>
    <col min="14343" max="14345" width="4.140625" style="65" customWidth="1"/>
    <col min="14346" max="14346" width="0.42578125" style="65" customWidth="1"/>
    <col min="14347" max="14347" width="4.140625" style="65" customWidth="1"/>
    <col min="14348" max="14348" width="4" style="65" customWidth="1"/>
    <col min="14349" max="14349" width="4.140625" style="65" customWidth="1"/>
    <col min="14350" max="14350" width="0.85546875" style="65" customWidth="1"/>
    <col min="14351" max="14351" width="4.140625" style="65" customWidth="1"/>
    <col min="14352" max="14352" width="4" style="65" customWidth="1"/>
    <col min="14353" max="14353" width="4.140625" style="65" customWidth="1"/>
    <col min="14354" max="14354" width="0.42578125" style="65" customWidth="1"/>
    <col min="14355" max="14357" width="4.140625" style="65" customWidth="1"/>
    <col min="14358" max="14358" width="0.85546875" style="65" customWidth="1"/>
    <col min="14359" max="14360" width="4.140625" style="65" customWidth="1"/>
    <col min="14361" max="14361" width="4" style="65" customWidth="1"/>
    <col min="14362" max="14362" width="0.42578125" style="65" customWidth="1"/>
    <col min="14363" max="14363" width="4" style="65" customWidth="1"/>
    <col min="14364" max="14365" width="4.140625" style="65" customWidth="1"/>
    <col min="14366" max="14366" width="0.85546875" style="65" customWidth="1"/>
    <col min="14367" max="14367" width="4.140625" style="65" customWidth="1"/>
    <col min="14368" max="14369" width="4" style="65" customWidth="1"/>
    <col min="14370" max="14370" width="1.140625" style="65" customWidth="1"/>
    <col min="14371" max="14371" width="4" style="65" customWidth="1"/>
    <col min="14372" max="14373" width="4.140625" style="65" customWidth="1"/>
    <col min="14374" max="14374" width="0.85546875" style="65" customWidth="1"/>
    <col min="14375" max="14375" width="7.140625" style="65" customWidth="1"/>
    <col min="14376" max="14592" width="11.42578125" style="65"/>
    <col min="14593" max="14595" width="0" style="65" hidden="1" customWidth="1"/>
    <col min="14596" max="14596" width="5.42578125" style="65" customWidth="1"/>
    <col min="14597" max="14597" width="48" style="65" customWidth="1"/>
    <col min="14598" max="14598" width="0" style="65" hidden="1" customWidth="1"/>
    <col min="14599" max="14601" width="4.140625" style="65" customWidth="1"/>
    <col min="14602" max="14602" width="0.42578125" style="65" customWidth="1"/>
    <col min="14603" max="14603" width="4.140625" style="65" customWidth="1"/>
    <col min="14604" max="14604" width="4" style="65" customWidth="1"/>
    <col min="14605" max="14605" width="4.140625" style="65" customWidth="1"/>
    <col min="14606" max="14606" width="0.85546875" style="65" customWidth="1"/>
    <col min="14607" max="14607" width="4.140625" style="65" customWidth="1"/>
    <col min="14608" max="14608" width="4" style="65" customWidth="1"/>
    <col min="14609" max="14609" width="4.140625" style="65" customWidth="1"/>
    <col min="14610" max="14610" width="0.42578125" style="65" customWidth="1"/>
    <col min="14611" max="14613" width="4.140625" style="65" customWidth="1"/>
    <col min="14614" max="14614" width="0.85546875" style="65" customWidth="1"/>
    <col min="14615" max="14616" width="4.140625" style="65" customWidth="1"/>
    <col min="14617" max="14617" width="4" style="65" customWidth="1"/>
    <col min="14618" max="14618" width="0.42578125" style="65" customWidth="1"/>
    <col min="14619" max="14619" width="4" style="65" customWidth="1"/>
    <col min="14620" max="14621" width="4.140625" style="65" customWidth="1"/>
    <col min="14622" max="14622" width="0.85546875" style="65" customWidth="1"/>
    <col min="14623" max="14623" width="4.140625" style="65" customWidth="1"/>
    <col min="14624" max="14625" width="4" style="65" customWidth="1"/>
    <col min="14626" max="14626" width="1.140625" style="65" customWidth="1"/>
    <col min="14627" max="14627" width="4" style="65" customWidth="1"/>
    <col min="14628" max="14629" width="4.140625" style="65" customWidth="1"/>
    <col min="14630" max="14630" width="0.85546875" style="65" customWidth="1"/>
    <col min="14631" max="14631" width="7.140625" style="65" customWidth="1"/>
    <col min="14632" max="14848" width="11.42578125" style="65"/>
    <col min="14849" max="14851" width="0" style="65" hidden="1" customWidth="1"/>
    <col min="14852" max="14852" width="5.42578125" style="65" customWidth="1"/>
    <col min="14853" max="14853" width="48" style="65" customWidth="1"/>
    <col min="14854" max="14854" width="0" style="65" hidden="1" customWidth="1"/>
    <col min="14855" max="14857" width="4.140625" style="65" customWidth="1"/>
    <col min="14858" max="14858" width="0.42578125" style="65" customWidth="1"/>
    <col min="14859" max="14859" width="4.140625" style="65" customWidth="1"/>
    <col min="14860" max="14860" width="4" style="65" customWidth="1"/>
    <col min="14861" max="14861" width="4.140625" style="65" customWidth="1"/>
    <col min="14862" max="14862" width="0.85546875" style="65" customWidth="1"/>
    <col min="14863" max="14863" width="4.140625" style="65" customWidth="1"/>
    <col min="14864" max="14864" width="4" style="65" customWidth="1"/>
    <col min="14865" max="14865" width="4.140625" style="65" customWidth="1"/>
    <col min="14866" max="14866" width="0.42578125" style="65" customWidth="1"/>
    <col min="14867" max="14869" width="4.140625" style="65" customWidth="1"/>
    <col min="14870" max="14870" width="0.85546875" style="65" customWidth="1"/>
    <col min="14871" max="14872" width="4.140625" style="65" customWidth="1"/>
    <col min="14873" max="14873" width="4" style="65" customWidth="1"/>
    <col min="14874" max="14874" width="0.42578125" style="65" customWidth="1"/>
    <col min="14875" max="14875" width="4" style="65" customWidth="1"/>
    <col min="14876" max="14877" width="4.140625" style="65" customWidth="1"/>
    <col min="14878" max="14878" width="0.85546875" style="65" customWidth="1"/>
    <col min="14879" max="14879" width="4.140625" style="65" customWidth="1"/>
    <col min="14880" max="14881" width="4" style="65" customWidth="1"/>
    <col min="14882" max="14882" width="1.140625" style="65" customWidth="1"/>
    <col min="14883" max="14883" width="4" style="65" customWidth="1"/>
    <col min="14884" max="14885" width="4.140625" style="65" customWidth="1"/>
    <col min="14886" max="14886" width="0.85546875" style="65" customWidth="1"/>
    <col min="14887" max="14887" width="7.140625" style="65" customWidth="1"/>
    <col min="14888" max="15104" width="11.42578125" style="65"/>
    <col min="15105" max="15107" width="0" style="65" hidden="1" customWidth="1"/>
    <col min="15108" max="15108" width="5.42578125" style="65" customWidth="1"/>
    <col min="15109" max="15109" width="48" style="65" customWidth="1"/>
    <col min="15110" max="15110" width="0" style="65" hidden="1" customWidth="1"/>
    <col min="15111" max="15113" width="4.140625" style="65" customWidth="1"/>
    <col min="15114" max="15114" width="0.42578125" style="65" customWidth="1"/>
    <col min="15115" max="15115" width="4.140625" style="65" customWidth="1"/>
    <col min="15116" max="15116" width="4" style="65" customWidth="1"/>
    <col min="15117" max="15117" width="4.140625" style="65" customWidth="1"/>
    <col min="15118" max="15118" width="0.85546875" style="65" customWidth="1"/>
    <col min="15119" max="15119" width="4.140625" style="65" customWidth="1"/>
    <col min="15120" max="15120" width="4" style="65" customWidth="1"/>
    <col min="15121" max="15121" width="4.140625" style="65" customWidth="1"/>
    <col min="15122" max="15122" width="0.42578125" style="65" customWidth="1"/>
    <col min="15123" max="15125" width="4.140625" style="65" customWidth="1"/>
    <col min="15126" max="15126" width="0.85546875" style="65" customWidth="1"/>
    <col min="15127" max="15128" width="4.140625" style="65" customWidth="1"/>
    <col min="15129" max="15129" width="4" style="65" customWidth="1"/>
    <col min="15130" max="15130" width="0.42578125" style="65" customWidth="1"/>
    <col min="15131" max="15131" width="4" style="65" customWidth="1"/>
    <col min="15132" max="15133" width="4.140625" style="65" customWidth="1"/>
    <col min="15134" max="15134" width="0.85546875" style="65" customWidth="1"/>
    <col min="15135" max="15135" width="4.140625" style="65" customWidth="1"/>
    <col min="15136" max="15137" width="4" style="65" customWidth="1"/>
    <col min="15138" max="15138" width="1.140625" style="65" customWidth="1"/>
    <col min="15139" max="15139" width="4" style="65" customWidth="1"/>
    <col min="15140" max="15141" width="4.140625" style="65" customWidth="1"/>
    <col min="15142" max="15142" width="0.85546875" style="65" customWidth="1"/>
    <col min="15143" max="15143" width="7.140625" style="65" customWidth="1"/>
    <col min="15144" max="15360" width="11.42578125" style="65"/>
    <col min="15361" max="15363" width="0" style="65" hidden="1" customWidth="1"/>
    <col min="15364" max="15364" width="5.42578125" style="65" customWidth="1"/>
    <col min="15365" max="15365" width="48" style="65" customWidth="1"/>
    <col min="15366" max="15366" width="0" style="65" hidden="1" customWidth="1"/>
    <col min="15367" max="15369" width="4.140625" style="65" customWidth="1"/>
    <col min="15370" max="15370" width="0.42578125" style="65" customWidth="1"/>
    <col min="15371" max="15371" width="4.140625" style="65" customWidth="1"/>
    <col min="15372" max="15372" width="4" style="65" customWidth="1"/>
    <col min="15373" max="15373" width="4.140625" style="65" customWidth="1"/>
    <col min="15374" max="15374" width="0.85546875" style="65" customWidth="1"/>
    <col min="15375" max="15375" width="4.140625" style="65" customWidth="1"/>
    <col min="15376" max="15376" width="4" style="65" customWidth="1"/>
    <col min="15377" max="15377" width="4.140625" style="65" customWidth="1"/>
    <col min="15378" max="15378" width="0.42578125" style="65" customWidth="1"/>
    <col min="15379" max="15381" width="4.140625" style="65" customWidth="1"/>
    <col min="15382" max="15382" width="0.85546875" style="65" customWidth="1"/>
    <col min="15383" max="15384" width="4.140625" style="65" customWidth="1"/>
    <col min="15385" max="15385" width="4" style="65" customWidth="1"/>
    <col min="15386" max="15386" width="0.42578125" style="65" customWidth="1"/>
    <col min="15387" max="15387" width="4" style="65" customWidth="1"/>
    <col min="15388" max="15389" width="4.140625" style="65" customWidth="1"/>
    <col min="15390" max="15390" width="0.85546875" style="65" customWidth="1"/>
    <col min="15391" max="15391" width="4.140625" style="65" customWidth="1"/>
    <col min="15392" max="15393" width="4" style="65" customWidth="1"/>
    <col min="15394" max="15394" width="1.140625" style="65" customWidth="1"/>
    <col min="15395" max="15395" width="4" style="65" customWidth="1"/>
    <col min="15396" max="15397" width="4.140625" style="65" customWidth="1"/>
    <col min="15398" max="15398" width="0.85546875" style="65" customWidth="1"/>
    <col min="15399" max="15399" width="7.140625" style="65" customWidth="1"/>
    <col min="15400" max="15616" width="11.42578125" style="65"/>
    <col min="15617" max="15619" width="0" style="65" hidden="1" customWidth="1"/>
    <col min="15620" max="15620" width="5.42578125" style="65" customWidth="1"/>
    <col min="15621" max="15621" width="48" style="65" customWidth="1"/>
    <col min="15622" max="15622" width="0" style="65" hidden="1" customWidth="1"/>
    <col min="15623" max="15625" width="4.140625" style="65" customWidth="1"/>
    <col min="15626" max="15626" width="0.42578125" style="65" customWidth="1"/>
    <col min="15627" max="15627" width="4.140625" style="65" customWidth="1"/>
    <col min="15628" max="15628" width="4" style="65" customWidth="1"/>
    <col min="15629" max="15629" width="4.140625" style="65" customWidth="1"/>
    <col min="15630" max="15630" width="0.85546875" style="65" customWidth="1"/>
    <col min="15631" max="15631" width="4.140625" style="65" customWidth="1"/>
    <col min="15632" max="15632" width="4" style="65" customWidth="1"/>
    <col min="15633" max="15633" width="4.140625" style="65" customWidth="1"/>
    <col min="15634" max="15634" width="0.42578125" style="65" customWidth="1"/>
    <col min="15635" max="15637" width="4.140625" style="65" customWidth="1"/>
    <col min="15638" max="15638" width="0.85546875" style="65" customWidth="1"/>
    <col min="15639" max="15640" width="4.140625" style="65" customWidth="1"/>
    <col min="15641" max="15641" width="4" style="65" customWidth="1"/>
    <col min="15642" max="15642" width="0.42578125" style="65" customWidth="1"/>
    <col min="15643" max="15643" width="4" style="65" customWidth="1"/>
    <col min="15644" max="15645" width="4.140625" style="65" customWidth="1"/>
    <col min="15646" max="15646" width="0.85546875" style="65" customWidth="1"/>
    <col min="15647" max="15647" width="4.140625" style="65" customWidth="1"/>
    <col min="15648" max="15649" width="4" style="65" customWidth="1"/>
    <col min="15650" max="15650" width="1.140625" style="65" customWidth="1"/>
    <col min="15651" max="15651" width="4" style="65" customWidth="1"/>
    <col min="15652" max="15653" width="4.140625" style="65" customWidth="1"/>
    <col min="15654" max="15654" width="0.85546875" style="65" customWidth="1"/>
    <col min="15655" max="15655" width="7.140625" style="65" customWidth="1"/>
    <col min="15656" max="15872" width="11.42578125" style="65"/>
    <col min="15873" max="15875" width="0" style="65" hidden="1" customWidth="1"/>
    <col min="15876" max="15876" width="5.42578125" style="65" customWidth="1"/>
    <col min="15877" max="15877" width="48" style="65" customWidth="1"/>
    <col min="15878" max="15878" width="0" style="65" hidden="1" customWidth="1"/>
    <col min="15879" max="15881" width="4.140625" style="65" customWidth="1"/>
    <col min="15882" max="15882" width="0.42578125" style="65" customWidth="1"/>
    <col min="15883" max="15883" width="4.140625" style="65" customWidth="1"/>
    <col min="15884" max="15884" width="4" style="65" customWidth="1"/>
    <col min="15885" max="15885" width="4.140625" style="65" customWidth="1"/>
    <col min="15886" max="15886" width="0.85546875" style="65" customWidth="1"/>
    <col min="15887" max="15887" width="4.140625" style="65" customWidth="1"/>
    <col min="15888" max="15888" width="4" style="65" customWidth="1"/>
    <col min="15889" max="15889" width="4.140625" style="65" customWidth="1"/>
    <col min="15890" max="15890" width="0.42578125" style="65" customWidth="1"/>
    <col min="15891" max="15893" width="4.140625" style="65" customWidth="1"/>
    <col min="15894" max="15894" width="0.85546875" style="65" customWidth="1"/>
    <col min="15895" max="15896" width="4.140625" style="65" customWidth="1"/>
    <col min="15897" max="15897" width="4" style="65" customWidth="1"/>
    <col min="15898" max="15898" width="0.42578125" style="65" customWidth="1"/>
    <col min="15899" max="15899" width="4" style="65" customWidth="1"/>
    <col min="15900" max="15901" width="4.140625" style="65" customWidth="1"/>
    <col min="15902" max="15902" width="0.85546875" style="65" customWidth="1"/>
    <col min="15903" max="15903" width="4.140625" style="65" customWidth="1"/>
    <col min="15904" max="15905" width="4" style="65" customWidth="1"/>
    <col min="15906" max="15906" width="1.140625" style="65" customWidth="1"/>
    <col min="15907" max="15907" width="4" style="65" customWidth="1"/>
    <col min="15908" max="15909" width="4.140625" style="65" customWidth="1"/>
    <col min="15910" max="15910" width="0.85546875" style="65" customWidth="1"/>
    <col min="15911" max="15911" width="7.140625" style="65" customWidth="1"/>
    <col min="15912" max="16128" width="11.42578125" style="65"/>
    <col min="16129" max="16131" width="0" style="65" hidden="1" customWidth="1"/>
    <col min="16132" max="16132" width="5.42578125" style="65" customWidth="1"/>
    <col min="16133" max="16133" width="48" style="65" customWidth="1"/>
    <col min="16134" max="16134" width="0" style="65" hidden="1" customWidth="1"/>
    <col min="16135" max="16137" width="4.140625" style="65" customWidth="1"/>
    <col min="16138" max="16138" width="0.42578125" style="65" customWidth="1"/>
    <col min="16139" max="16139" width="4.140625" style="65" customWidth="1"/>
    <col min="16140" max="16140" width="4" style="65" customWidth="1"/>
    <col min="16141" max="16141" width="4.140625" style="65" customWidth="1"/>
    <col min="16142" max="16142" width="0.85546875" style="65" customWidth="1"/>
    <col min="16143" max="16143" width="4.140625" style="65" customWidth="1"/>
    <col min="16144" max="16144" width="4" style="65" customWidth="1"/>
    <col min="16145" max="16145" width="4.140625" style="65" customWidth="1"/>
    <col min="16146" max="16146" width="0.42578125" style="65" customWidth="1"/>
    <col min="16147" max="16149" width="4.140625" style="65" customWidth="1"/>
    <col min="16150" max="16150" width="0.85546875" style="65" customWidth="1"/>
    <col min="16151" max="16152" width="4.140625" style="65" customWidth="1"/>
    <col min="16153" max="16153" width="4" style="65" customWidth="1"/>
    <col min="16154" max="16154" width="0.42578125" style="65" customWidth="1"/>
    <col min="16155" max="16155" width="4" style="65" customWidth="1"/>
    <col min="16156" max="16157" width="4.140625" style="65" customWidth="1"/>
    <col min="16158" max="16158" width="0.85546875" style="65" customWidth="1"/>
    <col min="16159" max="16159" width="4.140625" style="65" customWidth="1"/>
    <col min="16160" max="16161" width="4" style="65" customWidth="1"/>
    <col min="16162" max="16162" width="1.140625" style="65" customWidth="1"/>
    <col min="16163" max="16163" width="4" style="65" customWidth="1"/>
    <col min="16164" max="16165" width="4.140625" style="65" customWidth="1"/>
    <col min="16166" max="16166" width="0.85546875" style="65" customWidth="1"/>
    <col min="16167" max="16167" width="7.140625" style="65" customWidth="1"/>
    <col min="16168" max="16384" width="11.42578125" style="65"/>
  </cols>
  <sheetData>
    <row r="1" spans="1:47" ht="9.75" customHeight="1">
      <c r="D1" s="2230" t="s">
        <v>916</v>
      </c>
      <c r="E1" s="2230"/>
      <c r="F1" s="2230"/>
      <c r="G1" s="2230"/>
      <c r="H1" s="2230"/>
      <c r="I1" s="2230"/>
      <c r="J1" s="2230"/>
      <c r="K1" s="2230"/>
      <c r="L1" s="2230"/>
      <c r="M1" s="2230"/>
      <c r="N1" s="2230"/>
      <c r="O1" s="2230"/>
      <c r="P1" s="2230"/>
      <c r="Q1" s="2230"/>
      <c r="R1" s="2230"/>
      <c r="S1" s="2230"/>
      <c r="T1" s="2230"/>
      <c r="U1" s="2230"/>
      <c r="V1" s="2230"/>
      <c r="W1" s="2230"/>
      <c r="X1" s="2230"/>
      <c r="Y1" s="2230"/>
      <c r="Z1" s="2230"/>
      <c r="AA1" s="2230"/>
      <c r="AB1" s="2230"/>
      <c r="AC1" s="2230"/>
      <c r="AD1" s="2230"/>
      <c r="AE1" s="2230"/>
      <c r="AF1" s="2230"/>
      <c r="AG1" s="2230"/>
      <c r="AH1" s="2230"/>
      <c r="AI1" s="2230"/>
      <c r="AJ1" s="2230"/>
      <c r="AK1" s="2230"/>
    </row>
    <row r="2" spans="1:47" ht="9" customHeight="1">
      <c r="D2" s="2230"/>
      <c r="E2" s="2230"/>
      <c r="F2" s="2230"/>
      <c r="G2" s="2230"/>
      <c r="H2" s="2230"/>
      <c r="I2" s="2230"/>
      <c r="J2" s="2230"/>
      <c r="K2" s="2230"/>
      <c r="L2" s="2230"/>
      <c r="M2" s="2230"/>
      <c r="N2" s="2230"/>
      <c r="O2" s="2230"/>
      <c r="P2" s="2230"/>
      <c r="Q2" s="2230"/>
      <c r="R2" s="2230"/>
      <c r="S2" s="2230"/>
      <c r="T2" s="2230"/>
      <c r="U2" s="2230"/>
      <c r="V2" s="2230"/>
      <c r="W2" s="2230"/>
      <c r="X2" s="2230"/>
      <c r="Y2" s="2230"/>
      <c r="Z2" s="2230"/>
      <c r="AA2" s="2230"/>
      <c r="AB2" s="2230"/>
      <c r="AC2" s="2230"/>
      <c r="AD2" s="2230"/>
      <c r="AE2" s="2230"/>
      <c r="AF2" s="2230"/>
      <c r="AG2" s="2230"/>
      <c r="AH2" s="2230"/>
      <c r="AI2" s="2230"/>
      <c r="AJ2" s="2230"/>
      <c r="AK2" s="2230"/>
      <c r="AL2" s="67"/>
    </row>
    <row r="3" spans="1:47" ht="11.25" customHeight="1">
      <c r="D3" s="2230">
        <v>2015</v>
      </c>
      <c r="E3" s="2230"/>
      <c r="F3" s="2230"/>
      <c r="G3" s="2230"/>
      <c r="H3" s="2230"/>
      <c r="I3" s="2230"/>
      <c r="J3" s="2230"/>
      <c r="K3" s="2230"/>
      <c r="L3" s="2230"/>
      <c r="M3" s="2230"/>
      <c r="N3" s="2230"/>
      <c r="O3" s="2230"/>
      <c r="P3" s="2230"/>
      <c r="Q3" s="2230"/>
      <c r="R3" s="2230"/>
      <c r="S3" s="2230"/>
      <c r="T3" s="2230"/>
      <c r="U3" s="2230"/>
      <c r="V3" s="2230"/>
      <c r="W3" s="2230"/>
      <c r="X3" s="2230"/>
      <c r="Y3" s="2230"/>
      <c r="Z3" s="2230"/>
      <c r="AA3" s="2230"/>
      <c r="AB3" s="2230"/>
      <c r="AC3" s="2230"/>
      <c r="AD3" s="2230"/>
      <c r="AE3" s="2230"/>
      <c r="AF3" s="2230"/>
      <c r="AG3" s="2230"/>
      <c r="AH3" s="2230"/>
      <c r="AI3" s="2230"/>
      <c r="AJ3" s="2230"/>
      <c r="AK3" s="2230"/>
      <c r="AL3" s="67"/>
    </row>
    <row r="4" spans="1:47" ht="3.75" customHeight="1">
      <c r="D4" s="335"/>
      <c r="E4" s="335"/>
      <c r="F4" s="335"/>
      <c r="G4" s="2231"/>
      <c r="H4" s="2232"/>
      <c r="I4" s="2232"/>
      <c r="J4" s="2232"/>
      <c r="K4" s="2232"/>
      <c r="L4" s="2232"/>
      <c r="M4" s="2232"/>
      <c r="N4" s="2232"/>
      <c r="O4" s="2232"/>
      <c r="P4" s="2232"/>
      <c r="Q4" s="2232"/>
      <c r="R4" s="2232"/>
      <c r="S4" s="2232"/>
      <c r="T4" s="2232"/>
      <c r="U4" s="2232"/>
      <c r="V4" s="2232"/>
      <c r="W4" s="2232"/>
      <c r="X4" s="2232"/>
      <c r="Y4" s="2232"/>
      <c r="Z4" s="2232"/>
      <c r="AA4" s="2232"/>
      <c r="AB4" s="2232"/>
      <c r="AC4" s="2232"/>
      <c r="AD4" s="2232"/>
      <c r="AE4" s="2232"/>
      <c r="AF4" s="2232"/>
      <c r="AG4" s="2232"/>
      <c r="AH4" s="2232"/>
      <c r="AI4" s="2232"/>
      <c r="AJ4" s="2232"/>
      <c r="AK4" s="2232"/>
    </row>
    <row r="5" spans="1:47" ht="5.25" customHeight="1">
      <c r="D5" s="2233"/>
      <c r="E5" s="69"/>
      <c r="F5" s="92"/>
      <c r="G5" s="2234"/>
      <c r="H5" s="957"/>
      <c r="I5" s="957"/>
      <c r="J5" s="957"/>
      <c r="K5" s="957"/>
      <c r="L5" s="957"/>
      <c r="M5" s="957"/>
      <c r="N5" s="957"/>
      <c r="O5" s="957"/>
      <c r="P5" s="957"/>
      <c r="Q5" s="957"/>
      <c r="R5" s="957"/>
      <c r="S5" s="957"/>
      <c r="T5" s="957"/>
      <c r="U5" s="957"/>
      <c r="V5" s="957"/>
      <c r="W5" s="957"/>
      <c r="X5" s="957"/>
      <c r="Y5" s="957"/>
      <c r="Z5" s="957"/>
      <c r="AA5" s="957"/>
      <c r="AB5" s="957"/>
      <c r="AC5" s="957"/>
      <c r="AD5" s="957"/>
      <c r="AE5" s="957"/>
      <c r="AF5" s="957"/>
      <c r="AG5" s="957"/>
      <c r="AH5" s="957"/>
      <c r="AI5" s="957"/>
      <c r="AJ5" s="957"/>
      <c r="AK5" s="958" t="s">
        <v>171</v>
      </c>
    </row>
    <row r="6" spans="1:47" ht="10.5" customHeight="1">
      <c r="D6" s="1830" t="s">
        <v>142</v>
      </c>
      <c r="E6" s="1882" t="s">
        <v>116</v>
      </c>
      <c r="F6" s="98"/>
      <c r="G6" s="2235" t="s">
        <v>917</v>
      </c>
      <c r="H6" s="2235"/>
      <c r="I6" s="2235"/>
      <c r="J6" s="2235"/>
      <c r="K6" s="2235"/>
      <c r="L6" s="2235"/>
      <c r="M6" s="2235"/>
      <c r="N6" s="957"/>
      <c r="O6" s="2235" t="s">
        <v>918</v>
      </c>
      <c r="P6" s="2235"/>
      <c r="Q6" s="2235"/>
      <c r="R6" s="2235"/>
      <c r="S6" s="2235"/>
      <c r="T6" s="2235"/>
      <c r="U6" s="2235"/>
      <c r="V6" s="957"/>
      <c r="W6" s="2235" t="s">
        <v>919</v>
      </c>
      <c r="X6" s="2235"/>
      <c r="Y6" s="2235"/>
      <c r="Z6" s="2235"/>
      <c r="AA6" s="2235"/>
      <c r="AB6" s="2235"/>
      <c r="AC6" s="2235"/>
      <c r="AD6" s="957"/>
      <c r="AE6" s="2235" t="s">
        <v>920</v>
      </c>
      <c r="AF6" s="2235"/>
      <c r="AG6" s="2235"/>
      <c r="AH6" s="2235"/>
      <c r="AI6" s="2235"/>
      <c r="AJ6" s="2235"/>
      <c r="AK6" s="2236"/>
      <c r="AL6" s="69"/>
      <c r="AM6" s="82"/>
    </row>
    <row r="7" spans="1:47" ht="10.5" customHeight="1">
      <c r="A7" s="396" t="s">
        <v>9</v>
      </c>
      <c r="B7" s="396" t="s">
        <v>10</v>
      </c>
      <c r="C7" s="396" t="s">
        <v>11</v>
      </c>
      <c r="D7" s="1830"/>
      <c r="E7" s="1882"/>
      <c r="F7" s="97"/>
      <c r="G7" s="2237" t="s">
        <v>102</v>
      </c>
      <c r="H7" s="2237"/>
      <c r="I7" s="2237"/>
      <c r="J7" s="2238"/>
      <c r="K7" s="2237" t="s">
        <v>103</v>
      </c>
      <c r="L7" s="2237"/>
      <c r="M7" s="2237"/>
      <c r="N7" s="2238"/>
      <c r="O7" s="2239" t="s">
        <v>102</v>
      </c>
      <c r="P7" s="2239"/>
      <c r="Q7" s="2239"/>
      <c r="R7" s="2238"/>
      <c r="S7" s="2239" t="s">
        <v>103</v>
      </c>
      <c r="T7" s="2239"/>
      <c r="U7" s="2239"/>
      <c r="V7" s="2238"/>
      <c r="W7" s="2239" t="s">
        <v>102</v>
      </c>
      <c r="X7" s="2239"/>
      <c r="Y7" s="2239"/>
      <c r="Z7" s="2238"/>
      <c r="AA7" s="2239" t="s">
        <v>103</v>
      </c>
      <c r="AB7" s="2239"/>
      <c r="AC7" s="2239"/>
      <c r="AD7" s="2238"/>
      <c r="AE7" s="2239" t="s">
        <v>102</v>
      </c>
      <c r="AF7" s="2239"/>
      <c r="AG7" s="2239"/>
      <c r="AH7" s="2238"/>
      <c r="AI7" s="2239" t="s">
        <v>103</v>
      </c>
      <c r="AJ7" s="2239"/>
      <c r="AK7" s="2240"/>
      <c r="AL7" s="573"/>
      <c r="AM7" s="574"/>
      <c r="AN7" s="574"/>
      <c r="AO7" s="574"/>
      <c r="AP7" s="574"/>
      <c r="AQ7" s="574"/>
      <c r="AR7" s="574"/>
      <c r="AS7" s="574"/>
      <c r="AT7" s="574"/>
      <c r="AU7" s="574"/>
    </row>
    <row r="8" spans="1:47" ht="10.5" customHeight="1">
      <c r="D8" s="1359"/>
      <c r="E8" s="72"/>
      <c r="F8" s="173"/>
      <c r="G8" s="2241" t="s">
        <v>19</v>
      </c>
      <c r="H8" s="2241" t="s">
        <v>20</v>
      </c>
      <c r="I8" s="2241" t="s">
        <v>21</v>
      </c>
      <c r="J8" s="2241"/>
      <c r="K8" s="2242" t="s">
        <v>19</v>
      </c>
      <c r="L8" s="2242" t="s">
        <v>20</v>
      </c>
      <c r="M8" s="2241" t="s">
        <v>21</v>
      </c>
      <c r="N8" s="2241"/>
      <c r="O8" s="2241" t="s">
        <v>19</v>
      </c>
      <c r="P8" s="2241" t="s">
        <v>20</v>
      </c>
      <c r="Q8" s="2241" t="s">
        <v>21</v>
      </c>
      <c r="R8" s="2241"/>
      <c r="S8" s="2241" t="s">
        <v>19</v>
      </c>
      <c r="T8" s="2241" t="s">
        <v>20</v>
      </c>
      <c r="U8" s="2241" t="s">
        <v>21</v>
      </c>
      <c r="V8" s="2241"/>
      <c r="W8" s="2241" t="s">
        <v>19</v>
      </c>
      <c r="X8" s="2241" t="s">
        <v>20</v>
      </c>
      <c r="Y8" s="2241" t="s">
        <v>21</v>
      </c>
      <c r="Z8" s="2241"/>
      <c r="AA8" s="2241" t="s">
        <v>19</v>
      </c>
      <c r="AB8" s="2241" t="s">
        <v>20</v>
      </c>
      <c r="AC8" s="2241" t="s">
        <v>21</v>
      </c>
      <c r="AD8" s="2241"/>
      <c r="AE8" s="2241" t="s">
        <v>19</v>
      </c>
      <c r="AF8" s="2241" t="s">
        <v>20</v>
      </c>
      <c r="AG8" s="2241" t="s">
        <v>21</v>
      </c>
      <c r="AH8" s="2241"/>
      <c r="AI8" s="2241" t="s">
        <v>19</v>
      </c>
      <c r="AJ8" s="2241" t="s">
        <v>20</v>
      </c>
      <c r="AK8" s="2243" t="s">
        <v>21</v>
      </c>
      <c r="AL8" s="573"/>
      <c r="AM8" s="574"/>
      <c r="AN8" s="574"/>
      <c r="AO8" s="574"/>
      <c r="AP8" s="574"/>
      <c r="AQ8" s="574"/>
      <c r="AR8" s="574"/>
      <c r="AS8" s="574"/>
      <c r="AT8" s="574"/>
      <c r="AU8" s="574"/>
    </row>
    <row r="9" spans="1:47" s="579" customFormat="1" ht="12.75" customHeight="1">
      <c r="A9" s="396"/>
      <c r="B9" s="396"/>
      <c r="C9" s="396"/>
      <c r="D9" s="1855">
        <v>1401</v>
      </c>
      <c r="E9" s="305" t="s">
        <v>22</v>
      </c>
      <c r="F9" s="173"/>
      <c r="G9" s="1361">
        <f>SUM(G10:G16)</f>
        <v>2</v>
      </c>
      <c r="H9" s="2195">
        <f>SUM(H10:H16)</f>
        <v>1</v>
      </c>
      <c r="I9" s="2195">
        <f>SUM(I10:I16)</f>
        <v>3</v>
      </c>
      <c r="J9" s="2195"/>
      <c r="K9" s="2195">
        <f>SUM(K10:K16)</f>
        <v>0</v>
      </c>
      <c r="L9" s="2195">
        <f>SUM(L10:L16)</f>
        <v>0</v>
      </c>
      <c r="M9" s="2195">
        <f>SUM(M10:M16)</f>
        <v>0</v>
      </c>
      <c r="N9" s="2195"/>
      <c r="O9" s="2195">
        <f>SUM(O10:O16)</f>
        <v>0</v>
      </c>
      <c r="P9" s="2195">
        <f>SUM(P10:P16)</f>
        <v>0</v>
      </c>
      <c r="Q9" s="2195">
        <f>SUM(Q10:Q16)</f>
        <v>0</v>
      </c>
      <c r="R9" s="2195"/>
      <c r="S9" s="2195">
        <f>SUM(S10:S16)</f>
        <v>0</v>
      </c>
      <c r="T9" s="2195">
        <f>SUM(T10:T16)</f>
        <v>0</v>
      </c>
      <c r="U9" s="2195">
        <f>SUM(U10:U16)</f>
        <v>0</v>
      </c>
      <c r="V9" s="2195"/>
      <c r="W9" s="2195">
        <f>SUM(W10:W16)</f>
        <v>0</v>
      </c>
      <c r="X9" s="2195">
        <f>SUM(X10:X16)</f>
        <v>0</v>
      </c>
      <c r="Y9" s="2195">
        <f>SUM(Y10:Y16)</f>
        <v>0</v>
      </c>
      <c r="Z9" s="2195"/>
      <c r="AA9" s="2195">
        <f>SUM(AA10:AA16)</f>
        <v>0</v>
      </c>
      <c r="AB9" s="2195">
        <f>SUM(AB10:AB16)</f>
        <v>2</v>
      </c>
      <c r="AC9" s="2195">
        <f>SUM(AC10:AC16)</f>
        <v>2</v>
      </c>
      <c r="AD9" s="2195"/>
      <c r="AE9" s="2195">
        <f>SUM(AE10:AE16)</f>
        <v>18</v>
      </c>
      <c r="AF9" s="2195">
        <f>SUM(AF10:AF16)</f>
        <v>5</v>
      </c>
      <c r="AG9" s="2195">
        <f>SUM(AG10:AG16)</f>
        <v>23</v>
      </c>
      <c r="AH9" s="2195"/>
      <c r="AI9" s="2195">
        <f>SUM(AI10:AI16)</f>
        <v>35</v>
      </c>
      <c r="AJ9" s="2195">
        <f>SUM(AJ10:AJ16)</f>
        <v>6</v>
      </c>
      <c r="AK9" s="2244">
        <f>SUM(AK10:AK16)</f>
        <v>41</v>
      </c>
      <c r="AL9" s="577"/>
      <c r="AM9" s="578"/>
      <c r="AN9" s="578"/>
    </row>
    <row r="10" spans="1:47" s="579" customFormat="1" ht="12" customHeight="1">
      <c r="A10" s="396">
        <v>1</v>
      </c>
      <c r="B10" s="396">
        <v>1</v>
      </c>
      <c r="C10" s="396">
        <v>11</v>
      </c>
      <c r="D10" s="1868"/>
      <c r="E10" s="129" t="s">
        <v>23</v>
      </c>
      <c r="F10" s="69"/>
      <c r="G10" s="309">
        <v>0</v>
      </c>
      <c r="H10" s="963">
        <v>1</v>
      </c>
      <c r="I10" s="963">
        <f t="shared" ref="I10:I16" si="0">SUM(G10:H10)</f>
        <v>1</v>
      </c>
      <c r="J10" s="963"/>
      <c r="K10" s="309">
        <v>0</v>
      </c>
      <c r="L10" s="963">
        <v>0</v>
      </c>
      <c r="M10" s="963">
        <f t="shared" ref="M10:M16" si="1">SUM(K10:L10)</f>
        <v>0</v>
      </c>
      <c r="N10" s="963"/>
      <c r="O10" s="309">
        <v>0</v>
      </c>
      <c r="P10" s="963">
        <v>0</v>
      </c>
      <c r="Q10" s="963">
        <f t="shared" ref="Q10:Q16" si="2">SUM(O10:P10)</f>
        <v>0</v>
      </c>
      <c r="R10" s="963"/>
      <c r="S10" s="309">
        <v>0</v>
      </c>
      <c r="T10" s="963">
        <v>0</v>
      </c>
      <c r="U10" s="963">
        <f t="shared" ref="U10:U16" si="3">SUM(S10:T10)</f>
        <v>0</v>
      </c>
      <c r="V10" s="963"/>
      <c r="W10" s="309">
        <v>0</v>
      </c>
      <c r="X10" s="963">
        <v>0</v>
      </c>
      <c r="Y10" s="963">
        <f t="shared" ref="Y10:Y16" si="4">SUM(W10:X10)</f>
        <v>0</v>
      </c>
      <c r="Z10" s="963"/>
      <c r="AA10" s="309">
        <v>0</v>
      </c>
      <c r="AB10" s="963">
        <v>0</v>
      </c>
      <c r="AC10" s="963">
        <f t="shared" ref="AC10:AC16" si="5">SUM(AA10:AB10)</f>
        <v>0</v>
      </c>
      <c r="AD10" s="963"/>
      <c r="AE10" s="963">
        <v>9</v>
      </c>
      <c r="AF10" s="963">
        <v>2</v>
      </c>
      <c r="AG10" s="963">
        <f t="shared" ref="AG10:AG16" si="6">SUM(AE10:AF10)</f>
        <v>11</v>
      </c>
      <c r="AH10" s="963"/>
      <c r="AI10" s="963">
        <v>8</v>
      </c>
      <c r="AJ10" s="963">
        <v>2</v>
      </c>
      <c r="AK10" s="965">
        <f t="shared" ref="AK10:AK16" si="7">SUM(AI10:AJ10)</f>
        <v>10</v>
      </c>
      <c r="AL10" s="577"/>
      <c r="AM10" s="578"/>
    </row>
    <row r="11" spans="1:47" s="586" customFormat="1" ht="12" customHeight="1">
      <c r="A11" s="582">
        <v>1</v>
      </c>
      <c r="B11" s="582">
        <v>1</v>
      </c>
      <c r="C11" s="582">
        <v>5</v>
      </c>
      <c r="D11" s="1868"/>
      <c r="E11" s="128" t="s">
        <v>24</v>
      </c>
      <c r="F11" s="69"/>
      <c r="G11" s="309">
        <v>1</v>
      </c>
      <c r="H11" s="963">
        <v>0</v>
      </c>
      <c r="I11" s="963">
        <f t="shared" si="0"/>
        <v>1</v>
      </c>
      <c r="J11" s="963"/>
      <c r="K11" s="309">
        <v>0</v>
      </c>
      <c r="L11" s="963">
        <v>0</v>
      </c>
      <c r="M11" s="963">
        <f t="shared" si="1"/>
        <v>0</v>
      </c>
      <c r="N11" s="963"/>
      <c r="O11" s="309">
        <v>0</v>
      </c>
      <c r="P11" s="963">
        <v>0</v>
      </c>
      <c r="Q11" s="963">
        <f t="shared" si="2"/>
        <v>0</v>
      </c>
      <c r="R11" s="963"/>
      <c r="S11" s="309">
        <v>0</v>
      </c>
      <c r="T11" s="963">
        <v>0</v>
      </c>
      <c r="U11" s="963">
        <f t="shared" si="3"/>
        <v>0</v>
      </c>
      <c r="V11" s="963"/>
      <c r="W11" s="309">
        <v>0</v>
      </c>
      <c r="X11" s="963">
        <v>0</v>
      </c>
      <c r="Y11" s="963">
        <f t="shared" si="4"/>
        <v>0</v>
      </c>
      <c r="Z11" s="963"/>
      <c r="AA11" s="309">
        <v>0</v>
      </c>
      <c r="AB11" s="963">
        <v>0</v>
      </c>
      <c r="AC11" s="963">
        <f t="shared" si="5"/>
        <v>0</v>
      </c>
      <c r="AD11" s="963"/>
      <c r="AE11" s="963">
        <v>3</v>
      </c>
      <c r="AF11" s="963">
        <v>1</v>
      </c>
      <c r="AG11" s="963">
        <f t="shared" si="6"/>
        <v>4</v>
      </c>
      <c r="AH11" s="963"/>
      <c r="AI11" s="963">
        <v>14</v>
      </c>
      <c r="AJ11" s="963">
        <v>4</v>
      </c>
      <c r="AK11" s="965">
        <f t="shared" si="7"/>
        <v>18</v>
      </c>
      <c r="AL11" s="585"/>
      <c r="AM11" s="578"/>
      <c r="AN11" s="506"/>
    </row>
    <row r="12" spans="1:47" s="586" customFormat="1" ht="12" customHeight="1">
      <c r="A12" s="582">
        <v>1</v>
      </c>
      <c r="B12" s="582">
        <v>1</v>
      </c>
      <c r="C12" s="582">
        <v>12</v>
      </c>
      <c r="D12" s="1868"/>
      <c r="E12" s="128" t="s">
        <v>25</v>
      </c>
      <c r="F12" s="69"/>
      <c r="G12" s="309">
        <v>1</v>
      </c>
      <c r="H12" s="963">
        <v>0</v>
      </c>
      <c r="I12" s="963">
        <f t="shared" si="0"/>
        <v>1</v>
      </c>
      <c r="J12" s="963"/>
      <c r="K12" s="309">
        <v>0</v>
      </c>
      <c r="L12" s="963">
        <v>0</v>
      </c>
      <c r="M12" s="963">
        <f t="shared" si="1"/>
        <v>0</v>
      </c>
      <c r="N12" s="963"/>
      <c r="O12" s="309">
        <v>0</v>
      </c>
      <c r="P12" s="963">
        <v>0</v>
      </c>
      <c r="Q12" s="963">
        <f t="shared" si="2"/>
        <v>0</v>
      </c>
      <c r="R12" s="963"/>
      <c r="S12" s="309">
        <v>0</v>
      </c>
      <c r="T12" s="963">
        <v>0</v>
      </c>
      <c r="U12" s="963">
        <f t="shared" si="3"/>
        <v>0</v>
      </c>
      <c r="V12" s="963"/>
      <c r="W12" s="309">
        <v>0</v>
      </c>
      <c r="X12" s="963">
        <v>0</v>
      </c>
      <c r="Y12" s="963">
        <f t="shared" si="4"/>
        <v>0</v>
      </c>
      <c r="Z12" s="963"/>
      <c r="AA12" s="309">
        <v>0</v>
      </c>
      <c r="AB12" s="963">
        <v>0</v>
      </c>
      <c r="AC12" s="963">
        <f t="shared" si="5"/>
        <v>0</v>
      </c>
      <c r="AD12" s="963"/>
      <c r="AE12" s="963">
        <v>6</v>
      </c>
      <c r="AF12" s="963">
        <v>1</v>
      </c>
      <c r="AG12" s="963">
        <f t="shared" si="6"/>
        <v>7</v>
      </c>
      <c r="AH12" s="963"/>
      <c r="AI12" s="963">
        <v>12</v>
      </c>
      <c r="AJ12" s="963">
        <v>0</v>
      </c>
      <c r="AK12" s="965">
        <f t="shared" si="7"/>
        <v>12</v>
      </c>
      <c r="AL12" s="585"/>
      <c r="AM12" s="578"/>
      <c r="AN12" s="506"/>
    </row>
    <row r="13" spans="1:47" ht="12" customHeight="1">
      <c r="A13" s="396">
        <v>1</v>
      </c>
      <c r="B13" s="396">
        <v>1</v>
      </c>
      <c r="C13" s="396">
        <v>2</v>
      </c>
      <c r="D13" s="1868"/>
      <c r="E13" s="129" t="s">
        <v>26</v>
      </c>
      <c r="F13" s="112"/>
      <c r="G13" s="309">
        <v>0</v>
      </c>
      <c r="H13" s="963">
        <v>0</v>
      </c>
      <c r="I13" s="963">
        <f t="shared" si="0"/>
        <v>0</v>
      </c>
      <c r="J13" s="963"/>
      <c r="K13" s="309">
        <v>0</v>
      </c>
      <c r="L13" s="963">
        <v>0</v>
      </c>
      <c r="M13" s="963">
        <f t="shared" si="1"/>
        <v>0</v>
      </c>
      <c r="N13" s="963"/>
      <c r="O13" s="309">
        <v>0</v>
      </c>
      <c r="P13" s="963">
        <v>0</v>
      </c>
      <c r="Q13" s="963">
        <f t="shared" si="2"/>
        <v>0</v>
      </c>
      <c r="R13" s="963"/>
      <c r="S13" s="309">
        <v>0</v>
      </c>
      <c r="T13" s="963">
        <v>0</v>
      </c>
      <c r="U13" s="963">
        <f t="shared" si="3"/>
        <v>0</v>
      </c>
      <c r="V13" s="963"/>
      <c r="W13" s="309">
        <v>0</v>
      </c>
      <c r="X13" s="963">
        <v>0</v>
      </c>
      <c r="Y13" s="963">
        <f t="shared" si="4"/>
        <v>0</v>
      </c>
      <c r="Z13" s="963"/>
      <c r="AA13" s="309">
        <v>0</v>
      </c>
      <c r="AB13" s="963">
        <v>1</v>
      </c>
      <c r="AC13" s="963">
        <f t="shared" si="5"/>
        <v>1</v>
      </c>
      <c r="AD13" s="963"/>
      <c r="AE13" s="963">
        <v>0</v>
      </c>
      <c r="AF13" s="963">
        <v>0</v>
      </c>
      <c r="AG13" s="963">
        <f t="shared" si="6"/>
        <v>0</v>
      </c>
      <c r="AH13" s="963"/>
      <c r="AI13" s="963">
        <v>0</v>
      </c>
      <c r="AJ13" s="963">
        <v>0</v>
      </c>
      <c r="AK13" s="965">
        <f t="shared" si="7"/>
        <v>0</v>
      </c>
      <c r="AL13" s="3"/>
      <c r="AM13" s="578"/>
      <c r="AN13" s="506"/>
    </row>
    <row r="14" spans="1:47" s="579" customFormat="1" ht="12" customHeight="1">
      <c r="A14" s="396">
        <v>1</v>
      </c>
      <c r="B14" s="396">
        <v>1</v>
      </c>
      <c r="C14" s="396">
        <v>4</v>
      </c>
      <c r="D14" s="1868"/>
      <c r="E14" s="129" t="s">
        <v>27</v>
      </c>
      <c r="F14" s="69"/>
      <c r="G14" s="309">
        <v>0</v>
      </c>
      <c r="H14" s="963">
        <v>0</v>
      </c>
      <c r="I14" s="963">
        <f t="shared" si="0"/>
        <v>0</v>
      </c>
      <c r="J14" s="963"/>
      <c r="K14" s="309">
        <v>0</v>
      </c>
      <c r="L14" s="963">
        <v>0</v>
      </c>
      <c r="M14" s="963">
        <f t="shared" si="1"/>
        <v>0</v>
      </c>
      <c r="N14" s="963"/>
      <c r="O14" s="309">
        <v>0</v>
      </c>
      <c r="P14" s="963">
        <v>0</v>
      </c>
      <c r="Q14" s="963">
        <f t="shared" si="2"/>
        <v>0</v>
      </c>
      <c r="R14" s="963"/>
      <c r="S14" s="309">
        <v>0</v>
      </c>
      <c r="T14" s="963">
        <v>0</v>
      </c>
      <c r="U14" s="963">
        <f t="shared" si="3"/>
        <v>0</v>
      </c>
      <c r="V14" s="963"/>
      <c r="W14" s="309">
        <v>0</v>
      </c>
      <c r="X14" s="963">
        <v>0</v>
      </c>
      <c r="Y14" s="963">
        <f t="shared" si="4"/>
        <v>0</v>
      </c>
      <c r="Z14" s="963"/>
      <c r="AA14" s="309">
        <v>0</v>
      </c>
      <c r="AB14" s="963">
        <v>1</v>
      </c>
      <c r="AC14" s="963">
        <f t="shared" si="5"/>
        <v>1</v>
      </c>
      <c r="AD14" s="963"/>
      <c r="AE14" s="963">
        <v>0</v>
      </c>
      <c r="AF14" s="963">
        <v>0</v>
      </c>
      <c r="AG14" s="963">
        <f t="shared" si="6"/>
        <v>0</v>
      </c>
      <c r="AH14" s="963"/>
      <c r="AI14" s="963">
        <v>1</v>
      </c>
      <c r="AJ14" s="963">
        <v>0</v>
      </c>
      <c r="AK14" s="965">
        <f t="shared" si="7"/>
        <v>1</v>
      </c>
      <c r="AL14" s="577"/>
      <c r="AM14" s="578"/>
      <c r="AO14" s="65"/>
      <c r="AP14" s="578"/>
      <c r="AQ14" s="578"/>
      <c r="AR14" s="578"/>
    </row>
    <row r="15" spans="1:47" s="579" customFormat="1" ht="12" customHeight="1">
      <c r="A15" s="396">
        <v>1</v>
      </c>
      <c r="B15" s="396">
        <v>1</v>
      </c>
      <c r="C15" s="396">
        <v>1</v>
      </c>
      <c r="D15" s="1868"/>
      <c r="E15" s="129" t="s">
        <v>921</v>
      </c>
      <c r="F15" s="69"/>
      <c r="G15" s="309">
        <v>0</v>
      </c>
      <c r="H15" s="963">
        <v>0</v>
      </c>
      <c r="I15" s="963">
        <f>SUM(G15:H15)</f>
        <v>0</v>
      </c>
      <c r="J15" s="963"/>
      <c r="K15" s="309">
        <v>0</v>
      </c>
      <c r="L15" s="963">
        <v>0</v>
      </c>
      <c r="M15" s="963">
        <v>0</v>
      </c>
      <c r="N15" s="963"/>
      <c r="O15" s="309">
        <v>0</v>
      </c>
      <c r="P15" s="963">
        <v>0</v>
      </c>
      <c r="Q15" s="963">
        <v>0</v>
      </c>
      <c r="R15" s="963"/>
      <c r="S15" s="309">
        <v>0</v>
      </c>
      <c r="T15" s="963">
        <v>0</v>
      </c>
      <c r="U15" s="963">
        <v>0</v>
      </c>
      <c r="V15" s="963"/>
      <c r="W15" s="309">
        <v>0</v>
      </c>
      <c r="X15" s="963">
        <v>0</v>
      </c>
      <c r="Y15" s="963">
        <v>0</v>
      </c>
      <c r="Z15" s="963"/>
      <c r="AA15" s="309">
        <v>0</v>
      </c>
      <c r="AB15" s="963">
        <v>0</v>
      </c>
      <c r="AC15" s="963">
        <v>0</v>
      </c>
      <c r="AD15" s="963"/>
      <c r="AE15" s="963">
        <v>0</v>
      </c>
      <c r="AF15" s="963">
        <v>0</v>
      </c>
      <c r="AG15" s="963">
        <f>SUM(AE15:AF15)</f>
        <v>0</v>
      </c>
      <c r="AH15" s="963"/>
      <c r="AI15" s="963">
        <v>0</v>
      </c>
      <c r="AJ15" s="963">
        <v>0</v>
      </c>
      <c r="AK15" s="965">
        <f>SUM(AI15:AJ15)</f>
        <v>0</v>
      </c>
      <c r="AL15" s="577"/>
      <c r="AM15" s="578"/>
      <c r="AO15" s="65"/>
      <c r="AP15" s="578"/>
      <c r="AQ15" s="578"/>
      <c r="AR15" s="578"/>
    </row>
    <row r="16" spans="1:47" s="579" customFormat="1" ht="12" customHeight="1">
      <c r="A16" s="396">
        <v>1</v>
      </c>
      <c r="B16" s="396">
        <v>1</v>
      </c>
      <c r="C16" s="396">
        <v>8</v>
      </c>
      <c r="D16" s="1868"/>
      <c r="E16" s="129" t="s">
        <v>125</v>
      </c>
      <c r="F16" s="69"/>
      <c r="G16" s="309">
        <v>0</v>
      </c>
      <c r="H16" s="963">
        <v>0</v>
      </c>
      <c r="I16" s="963">
        <f t="shared" si="0"/>
        <v>0</v>
      </c>
      <c r="J16" s="963"/>
      <c r="K16" s="309">
        <v>0</v>
      </c>
      <c r="L16" s="963">
        <v>0</v>
      </c>
      <c r="M16" s="963">
        <f t="shared" si="1"/>
        <v>0</v>
      </c>
      <c r="N16" s="963"/>
      <c r="O16" s="309">
        <v>0</v>
      </c>
      <c r="P16" s="963">
        <v>0</v>
      </c>
      <c r="Q16" s="963">
        <f t="shared" si="2"/>
        <v>0</v>
      </c>
      <c r="R16" s="963"/>
      <c r="S16" s="309">
        <v>0</v>
      </c>
      <c r="T16" s="963">
        <v>0</v>
      </c>
      <c r="U16" s="963">
        <f t="shared" si="3"/>
        <v>0</v>
      </c>
      <c r="V16" s="963"/>
      <c r="W16" s="309">
        <v>0</v>
      </c>
      <c r="X16" s="963">
        <v>0</v>
      </c>
      <c r="Y16" s="963">
        <f t="shared" si="4"/>
        <v>0</v>
      </c>
      <c r="Z16" s="963"/>
      <c r="AA16" s="309">
        <v>0</v>
      </c>
      <c r="AB16" s="963">
        <v>0</v>
      </c>
      <c r="AC16" s="963">
        <f t="shared" si="5"/>
        <v>0</v>
      </c>
      <c r="AD16" s="963"/>
      <c r="AE16" s="963">
        <v>0</v>
      </c>
      <c r="AF16" s="963">
        <v>1</v>
      </c>
      <c r="AG16" s="963">
        <f t="shared" si="6"/>
        <v>1</v>
      </c>
      <c r="AH16" s="963">
        <v>0</v>
      </c>
      <c r="AI16" s="963">
        <v>0</v>
      </c>
      <c r="AJ16" s="963">
        <v>0</v>
      </c>
      <c r="AK16" s="965">
        <f t="shared" si="7"/>
        <v>0</v>
      </c>
      <c r="AL16" s="577"/>
      <c r="AM16" s="578"/>
      <c r="AO16" s="65"/>
      <c r="AP16" s="578"/>
      <c r="AQ16" s="578"/>
      <c r="AR16" s="578"/>
    </row>
    <row r="17" spans="1:40" s="579" customFormat="1" ht="12.75" customHeight="1">
      <c r="A17" s="396"/>
      <c r="B17" s="396"/>
      <c r="C17" s="396"/>
      <c r="D17" s="1824">
        <v>1402</v>
      </c>
      <c r="E17" s="113" t="s">
        <v>29</v>
      </c>
      <c r="F17" s="114"/>
      <c r="G17" s="354">
        <f>SUM(G18:G25)</f>
        <v>0</v>
      </c>
      <c r="H17" s="970">
        <f>SUM(H18:H25)</f>
        <v>0</v>
      </c>
      <c r="I17" s="970">
        <f t="shared" ref="I17:AK17" si="8">SUM(I18:I25)</f>
        <v>0</v>
      </c>
      <c r="J17" s="970"/>
      <c r="K17" s="970">
        <f t="shared" si="8"/>
        <v>0</v>
      </c>
      <c r="L17" s="970">
        <f t="shared" si="8"/>
        <v>0</v>
      </c>
      <c r="M17" s="970">
        <f t="shared" si="8"/>
        <v>0</v>
      </c>
      <c r="N17" s="970"/>
      <c r="O17" s="970">
        <f t="shared" si="8"/>
        <v>0</v>
      </c>
      <c r="P17" s="970">
        <f t="shared" si="8"/>
        <v>0</v>
      </c>
      <c r="Q17" s="970">
        <f t="shared" si="8"/>
        <v>0</v>
      </c>
      <c r="R17" s="970"/>
      <c r="S17" s="970">
        <f t="shared" si="8"/>
        <v>0</v>
      </c>
      <c r="T17" s="970">
        <f t="shared" si="8"/>
        <v>0</v>
      </c>
      <c r="U17" s="970">
        <f t="shared" si="8"/>
        <v>0</v>
      </c>
      <c r="V17" s="970"/>
      <c r="W17" s="970">
        <f t="shared" si="8"/>
        <v>0</v>
      </c>
      <c r="X17" s="970">
        <f t="shared" si="8"/>
        <v>0</v>
      </c>
      <c r="Y17" s="970">
        <f t="shared" si="8"/>
        <v>0</v>
      </c>
      <c r="Z17" s="970"/>
      <c r="AA17" s="970">
        <f t="shared" si="8"/>
        <v>0</v>
      </c>
      <c r="AB17" s="970">
        <f t="shared" si="8"/>
        <v>1</v>
      </c>
      <c r="AC17" s="970">
        <f t="shared" si="8"/>
        <v>1</v>
      </c>
      <c r="AD17" s="970"/>
      <c r="AE17" s="970">
        <f t="shared" si="8"/>
        <v>17</v>
      </c>
      <c r="AF17" s="970">
        <f t="shared" si="8"/>
        <v>9</v>
      </c>
      <c r="AG17" s="970">
        <f t="shared" si="8"/>
        <v>26</v>
      </c>
      <c r="AH17" s="970"/>
      <c r="AI17" s="970">
        <f t="shared" si="8"/>
        <v>31</v>
      </c>
      <c r="AJ17" s="970">
        <f t="shared" si="8"/>
        <v>19</v>
      </c>
      <c r="AK17" s="972">
        <f t="shared" si="8"/>
        <v>50</v>
      </c>
      <c r="AL17" s="577"/>
      <c r="AM17" s="578"/>
      <c r="AN17" s="578"/>
    </row>
    <row r="18" spans="1:40" ht="12" customHeight="1">
      <c r="A18" s="396">
        <v>2</v>
      </c>
      <c r="B18" s="396">
        <v>4</v>
      </c>
      <c r="C18" s="396">
        <v>11</v>
      </c>
      <c r="D18" s="1824"/>
      <c r="E18" s="128" t="s">
        <v>30</v>
      </c>
      <c r="F18" s="69"/>
      <c r="G18" s="309">
        <v>0</v>
      </c>
      <c r="H18" s="963">
        <v>0</v>
      </c>
      <c r="I18" s="963">
        <f t="shared" ref="I18:I25" si="9">SUM(G18:H18)</f>
        <v>0</v>
      </c>
      <c r="J18" s="963"/>
      <c r="K18" s="309">
        <v>0</v>
      </c>
      <c r="L18" s="963">
        <v>0</v>
      </c>
      <c r="M18" s="963">
        <f t="shared" ref="M18:M25" si="10">SUM(K18:L18)</f>
        <v>0</v>
      </c>
      <c r="N18" s="963"/>
      <c r="O18" s="309">
        <v>0</v>
      </c>
      <c r="P18" s="963">
        <v>0</v>
      </c>
      <c r="Q18" s="963">
        <f t="shared" ref="Q18:Q25" si="11">SUM(O18:P18)</f>
        <v>0</v>
      </c>
      <c r="R18" s="963"/>
      <c r="S18" s="309">
        <v>0</v>
      </c>
      <c r="T18" s="963">
        <v>0</v>
      </c>
      <c r="U18" s="963">
        <f>SUM(S18:T18)</f>
        <v>0</v>
      </c>
      <c r="V18" s="963"/>
      <c r="W18" s="309">
        <v>0</v>
      </c>
      <c r="X18" s="963">
        <v>0</v>
      </c>
      <c r="Y18" s="963">
        <f>SUM(W18:X18)</f>
        <v>0</v>
      </c>
      <c r="Z18" s="963"/>
      <c r="AA18" s="963">
        <v>0</v>
      </c>
      <c r="AB18" s="963">
        <v>0</v>
      </c>
      <c r="AC18" s="963">
        <f>SUM(AA18:AB18)</f>
        <v>0</v>
      </c>
      <c r="AD18" s="963"/>
      <c r="AE18" s="963">
        <v>6</v>
      </c>
      <c r="AF18" s="963">
        <v>0</v>
      </c>
      <c r="AG18" s="963">
        <f t="shared" ref="AG18:AG25" si="12">SUM(AE18:AF18)</f>
        <v>6</v>
      </c>
      <c r="AH18" s="963"/>
      <c r="AI18" s="963">
        <v>23</v>
      </c>
      <c r="AJ18" s="963">
        <v>8</v>
      </c>
      <c r="AK18" s="965">
        <f t="shared" ref="AK18:AK25" si="13">SUM(AI18:AJ18)</f>
        <v>31</v>
      </c>
    </row>
    <row r="19" spans="1:40" ht="12" customHeight="1">
      <c r="A19" s="396">
        <v>2</v>
      </c>
      <c r="B19" s="396">
        <v>4</v>
      </c>
      <c r="C19" s="396">
        <v>10</v>
      </c>
      <c r="D19" s="1824"/>
      <c r="E19" s="128" t="s">
        <v>31</v>
      </c>
      <c r="F19" s="69"/>
      <c r="G19" s="309">
        <v>0</v>
      </c>
      <c r="H19" s="963">
        <v>0</v>
      </c>
      <c r="I19" s="963">
        <f t="shared" si="9"/>
        <v>0</v>
      </c>
      <c r="J19" s="963"/>
      <c r="K19" s="309">
        <v>0</v>
      </c>
      <c r="L19" s="963">
        <v>0</v>
      </c>
      <c r="M19" s="963">
        <f t="shared" si="10"/>
        <v>0</v>
      </c>
      <c r="N19" s="963"/>
      <c r="O19" s="309">
        <v>0</v>
      </c>
      <c r="P19" s="963">
        <v>0</v>
      </c>
      <c r="Q19" s="963">
        <f t="shared" si="11"/>
        <v>0</v>
      </c>
      <c r="R19" s="963"/>
      <c r="S19" s="309">
        <v>0</v>
      </c>
      <c r="T19" s="963">
        <v>0</v>
      </c>
      <c r="U19" s="963">
        <f t="shared" ref="U19:U25" si="14">SUM(S19:T19)</f>
        <v>0</v>
      </c>
      <c r="V19" s="963"/>
      <c r="W19" s="309">
        <v>0</v>
      </c>
      <c r="X19" s="963">
        <v>0</v>
      </c>
      <c r="Y19" s="963">
        <f t="shared" ref="Y19:Y25" si="15">SUM(W19:X19)</f>
        <v>0</v>
      </c>
      <c r="Z19" s="963"/>
      <c r="AA19" s="963">
        <v>0</v>
      </c>
      <c r="AB19" s="963">
        <v>0</v>
      </c>
      <c r="AC19" s="963">
        <f t="shared" ref="AC19:AC25" si="16">SUM(AA19:AB19)</f>
        <v>0</v>
      </c>
      <c r="AD19" s="963"/>
      <c r="AE19" s="963">
        <v>6</v>
      </c>
      <c r="AF19" s="963">
        <v>3</v>
      </c>
      <c r="AG19" s="963">
        <f t="shared" si="12"/>
        <v>9</v>
      </c>
      <c r="AH19" s="963"/>
      <c r="AI19" s="963">
        <v>2</v>
      </c>
      <c r="AJ19" s="963">
        <v>1</v>
      </c>
      <c r="AK19" s="965">
        <f t="shared" si="13"/>
        <v>3</v>
      </c>
    </row>
    <row r="20" spans="1:40" ht="12" customHeight="1">
      <c r="A20" s="396">
        <v>2</v>
      </c>
      <c r="B20" s="396">
        <v>4</v>
      </c>
      <c r="C20" s="396">
        <v>10</v>
      </c>
      <c r="D20" s="1824"/>
      <c r="E20" s="128" t="s">
        <v>32</v>
      </c>
      <c r="F20" s="69"/>
      <c r="G20" s="309">
        <v>0</v>
      </c>
      <c r="H20" s="963">
        <v>0</v>
      </c>
      <c r="I20" s="963">
        <f t="shared" si="9"/>
        <v>0</v>
      </c>
      <c r="J20" s="963"/>
      <c r="K20" s="309">
        <v>0</v>
      </c>
      <c r="L20" s="963">
        <v>0</v>
      </c>
      <c r="M20" s="963">
        <f t="shared" si="10"/>
        <v>0</v>
      </c>
      <c r="N20" s="963"/>
      <c r="O20" s="309">
        <v>0</v>
      </c>
      <c r="P20" s="963">
        <v>0</v>
      </c>
      <c r="Q20" s="963">
        <f t="shared" si="11"/>
        <v>0</v>
      </c>
      <c r="R20" s="963"/>
      <c r="S20" s="309">
        <v>0</v>
      </c>
      <c r="T20" s="963">
        <v>0</v>
      </c>
      <c r="U20" s="963">
        <f t="shared" si="14"/>
        <v>0</v>
      </c>
      <c r="V20" s="963"/>
      <c r="W20" s="309">
        <v>0</v>
      </c>
      <c r="X20" s="963">
        <v>0</v>
      </c>
      <c r="Y20" s="963">
        <f t="shared" si="15"/>
        <v>0</v>
      </c>
      <c r="Z20" s="963"/>
      <c r="AA20" s="963">
        <v>0</v>
      </c>
      <c r="AB20" s="963">
        <v>1</v>
      </c>
      <c r="AC20" s="963">
        <f t="shared" si="16"/>
        <v>1</v>
      </c>
      <c r="AD20" s="963"/>
      <c r="AE20" s="963">
        <v>2</v>
      </c>
      <c r="AF20" s="963">
        <v>3</v>
      </c>
      <c r="AG20" s="963">
        <f t="shared" si="12"/>
        <v>5</v>
      </c>
      <c r="AH20" s="963"/>
      <c r="AI20" s="963">
        <v>2</v>
      </c>
      <c r="AJ20" s="963">
        <v>6</v>
      </c>
      <c r="AK20" s="965">
        <f t="shared" si="13"/>
        <v>8</v>
      </c>
    </row>
    <row r="21" spans="1:40" ht="12" customHeight="1">
      <c r="A21" s="396">
        <v>2</v>
      </c>
      <c r="B21" s="396">
        <v>4</v>
      </c>
      <c r="C21" s="396">
        <v>3</v>
      </c>
      <c r="D21" s="1824"/>
      <c r="E21" s="128" t="s">
        <v>33</v>
      </c>
      <c r="F21" s="69"/>
      <c r="G21" s="309">
        <v>0</v>
      </c>
      <c r="H21" s="963">
        <v>0</v>
      </c>
      <c r="I21" s="963">
        <f t="shared" si="9"/>
        <v>0</v>
      </c>
      <c r="J21" s="963"/>
      <c r="K21" s="309">
        <v>0</v>
      </c>
      <c r="L21" s="963">
        <v>0</v>
      </c>
      <c r="M21" s="963">
        <f t="shared" si="10"/>
        <v>0</v>
      </c>
      <c r="N21" s="963"/>
      <c r="O21" s="309">
        <v>0</v>
      </c>
      <c r="P21" s="963">
        <v>0</v>
      </c>
      <c r="Q21" s="963">
        <f t="shared" si="11"/>
        <v>0</v>
      </c>
      <c r="R21" s="963"/>
      <c r="S21" s="309">
        <v>0</v>
      </c>
      <c r="T21" s="963">
        <v>0</v>
      </c>
      <c r="U21" s="963">
        <f t="shared" si="14"/>
        <v>0</v>
      </c>
      <c r="V21" s="963"/>
      <c r="W21" s="309">
        <v>0</v>
      </c>
      <c r="X21" s="963">
        <v>0</v>
      </c>
      <c r="Y21" s="963">
        <f t="shared" si="15"/>
        <v>0</v>
      </c>
      <c r="Z21" s="963"/>
      <c r="AA21" s="963">
        <v>0</v>
      </c>
      <c r="AB21" s="963">
        <v>0</v>
      </c>
      <c r="AC21" s="963">
        <f t="shared" si="16"/>
        <v>0</v>
      </c>
      <c r="AD21" s="963"/>
      <c r="AE21" s="963">
        <v>2</v>
      </c>
      <c r="AF21" s="963">
        <v>2</v>
      </c>
      <c r="AG21" s="963">
        <f t="shared" si="12"/>
        <v>4</v>
      </c>
      <c r="AH21" s="963"/>
      <c r="AI21" s="963">
        <v>3</v>
      </c>
      <c r="AJ21" s="963">
        <v>2</v>
      </c>
      <c r="AK21" s="965">
        <f t="shared" si="13"/>
        <v>5</v>
      </c>
    </row>
    <row r="22" spans="1:40" ht="12" customHeight="1">
      <c r="A22" s="396">
        <v>2</v>
      </c>
      <c r="B22" s="396">
        <v>4</v>
      </c>
      <c r="C22" s="396">
        <v>7</v>
      </c>
      <c r="D22" s="1824"/>
      <c r="E22" s="128" t="s">
        <v>34</v>
      </c>
      <c r="F22" s="69"/>
      <c r="G22" s="309">
        <v>0</v>
      </c>
      <c r="H22" s="963">
        <v>0</v>
      </c>
      <c r="I22" s="963">
        <f t="shared" si="9"/>
        <v>0</v>
      </c>
      <c r="J22" s="963"/>
      <c r="K22" s="309">
        <v>0</v>
      </c>
      <c r="L22" s="963">
        <v>0</v>
      </c>
      <c r="M22" s="963">
        <f t="shared" si="10"/>
        <v>0</v>
      </c>
      <c r="N22" s="963"/>
      <c r="O22" s="309">
        <v>0</v>
      </c>
      <c r="P22" s="963">
        <v>0</v>
      </c>
      <c r="Q22" s="963">
        <f t="shared" si="11"/>
        <v>0</v>
      </c>
      <c r="R22" s="963"/>
      <c r="S22" s="309">
        <v>0</v>
      </c>
      <c r="T22" s="963">
        <v>0</v>
      </c>
      <c r="U22" s="963">
        <f t="shared" si="14"/>
        <v>0</v>
      </c>
      <c r="V22" s="963"/>
      <c r="W22" s="309">
        <v>0</v>
      </c>
      <c r="X22" s="963">
        <v>0</v>
      </c>
      <c r="Y22" s="963">
        <f t="shared" si="15"/>
        <v>0</v>
      </c>
      <c r="Z22" s="963"/>
      <c r="AA22" s="963">
        <v>0</v>
      </c>
      <c r="AB22" s="963">
        <v>0</v>
      </c>
      <c r="AC22" s="963">
        <f t="shared" si="16"/>
        <v>0</v>
      </c>
      <c r="AD22" s="963"/>
      <c r="AE22" s="963">
        <v>0</v>
      </c>
      <c r="AF22" s="963">
        <v>1</v>
      </c>
      <c r="AG22" s="963">
        <f t="shared" si="12"/>
        <v>1</v>
      </c>
      <c r="AH22" s="963"/>
      <c r="AI22" s="963">
        <v>0</v>
      </c>
      <c r="AJ22" s="963">
        <v>0</v>
      </c>
      <c r="AK22" s="965">
        <f t="shared" si="13"/>
        <v>0</v>
      </c>
    </row>
    <row r="23" spans="1:40" ht="12" customHeight="1">
      <c r="A23" s="396">
        <v>2</v>
      </c>
      <c r="B23" s="396">
        <v>4</v>
      </c>
      <c r="C23" s="396">
        <v>1</v>
      </c>
      <c r="D23" s="1824"/>
      <c r="E23" s="128" t="s">
        <v>70</v>
      </c>
      <c r="F23" s="69"/>
      <c r="G23" s="309">
        <v>0</v>
      </c>
      <c r="H23" s="963">
        <v>0</v>
      </c>
      <c r="I23" s="963">
        <f t="shared" si="9"/>
        <v>0</v>
      </c>
      <c r="J23" s="963"/>
      <c r="K23" s="309">
        <v>0</v>
      </c>
      <c r="L23" s="963">
        <v>0</v>
      </c>
      <c r="M23" s="963">
        <f t="shared" si="10"/>
        <v>0</v>
      </c>
      <c r="N23" s="963"/>
      <c r="O23" s="309">
        <v>0</v>
      </c>
      <c r="P23" s="963">
        <v>0</v>
      </c>
      <c r="Q23" s="963">
        <f t="shared" si="11"/>
        <v>0</v>
      </c>
      <c r="R23" s="963"/>
      <c r="S23" s="309">
        <v>0</v>
      </c>
      <c r="T23" s="963">
        <v>0</v>
      </c>
      <c r="U23" s="963">
        <f t="shared" si="14"/>
        <v>0</v>
      </c>
      <c r="V23" s="963"/>
      <c r="W23" s="309">
        <v>0</v>
      </c>
      <c r="X23" s="963">
        <v>0</v>
      </c>
      <c r="Y23" s="963">
        <f t="shared" si="15"/>
        <v>0</v>
      </c>
      <c r="Z23" s="963"/>
      <c r="AA23" s="963">
        <v>0</v>
      </c>
      <c r="AB23" s="963">
        <v>0</v>
      </c>
      <c r="AC23" s="963">
        <f t="shared" si="16"/>
        <v>0</v>
      </c>
      <c r="AD23" s="963"/>
      <c r="AE23" s="963">
        <v>0</v>
      </c>
      <c r="AF23" s="963">
        <v>0</v>
      </c>
      <c r="AG23" s="963">
        <f t="shared" si="12"/>
        <v>0</v>
      </c>
      <c r="AH23" s="963"/>
      <c r="AI23" s="963">
        <v>0</v>
      </c>
      <c r="AJ23" s="963">
        <v>0</v>
      </c>
      <c r="AK23" s="965">
        <f t="shared" si="13"/>
        <v>0</v>
      </c>
    </row>
    <row r="24" spans="1:40" ht="12" customHeight="1">
      <c r="A24" s="396">
        <v>2</v>
      </c>
      <c r="B24" s="396">
        <v>4</v>
      </c>
      <c r="C24" s="396">
        <v>9</v>
      </c>
      <c r="D24" s="1824"/>
      <c r="E24" s="128" t="s">
        <v>36</v>
      </c>
      <c r="F24" s="69"/>
      <c r="G24" s="309">
        <v>0</v>
      </c>
      <c r="H24" s="963">
        <v>0</v>
      </c>
      <c r="I24" s="963">
        <f t="shared" si="9"/>
        <v>0</v>
      </c>
      <c r="J24" s="963"/>
      <c r="K24" s="309">
        <v>0</v>
      </c>
      <c r="L24" s="963">
        <v>0</v>
      </c>
      <c r="M24" s="963">
        <f t="shared" si="10"/>
        <v>0</v>
      </c>
      <c r="N24" s="963"/>
      <c r="O24" s="309">
        <v>0</v>
      </c>
      <c r="P24" s="963">
        <v>0</v>
      </c>
      <c r="Q24" s="963">
        <f t="shared" si="11"/>
        <v>0</v>
      </c>
      <c r="R24" s="963"/>
      <c r="S24" s="309">
        <v>0</v>
      </c>
      <c r="T24" s="963">
        <v>0</v>
      </c>
      <c r="U24" s="963">
        <f t="shared" si="14"/>
        <v>0</v>
      </c>
      <c r="V24" s="963"/>
      <c r="W24" s="309">
        <v>0</v>
      </c>
      <c r="X24" s="963">
        <v>0</v>
      </c>
      <c r="Y24" s="963">
        <f t="shared" si="15"/>
        <v>0</v>
      </c>
      <c r="Z24" s="963"/>
      <c r="AA24" s="963">
        <v>0</v>
      </c>
      <c r="AB24" s="963">
        <v>0</v>
      </c>
      <c r="AC24" s="963">
        <f t="shared" si="16"/>
        <v>0</v>
      </c>
      <c r="AD24" s="963"/>
      <c r="AE24" s="963">
        <v>0</v>
      </c>
      <c r="AF24" s="963">
        <v>0</v>
      </c>
      <c r="AG24" s="963">
        <f t="shared" si="12"/>
        <v>0</v>
      </c>
      <c r="AH24" s="963"/>
      <c r="AI24" s="963">
        <v>1</v>
      </c>
      <c r="AJ24" s="963">
        <v>2</v>
      </c>
      <c r="AK24" s="965">
        <f t="shared" si="13"/>
        <v>3</v>
      </c>
    </row>
    <row r="25" spans="1:40" ht="12" customHeight="1">
      <c r="A25" s="396">
        <v>2</v>
      </c>
      <c r="B25" s="396">
        <v>4</v>
      </c>
      <c r="C25" s="396">
        <v>11</v>
      </c>
      <c r="D25" s="1824"/>
      <c r="E25" s="129" t="s">
        <v>241</v>
      </c>
      <c r="F25" s="118"/>
      <c r="G25" s="309">
        <v>0</v>
      </c>
      <c r="H25" s="963">
        <v>0</v>
      </c>
      <c r="I25" s="963">
        <f t="shared" si="9"/>
        <v>0</v>
      </c>
      <c r="J25" s="963"/>
      <c r="K25" s="309">
        <v>0</v>
      </c>
      <c r="L25" s="963">
        <v>0</v>
      </c>
      <c r="M25" s="963">
        <f t="shared" si="10"/>
        <v>0</v>
      </c>
      <c r="N25" s="963"/>
      <c r="O25" s="309">
        <v>0</v>
      </c>
      <c r="P25" s="963">
        <v>0</v>
      </c>
      <c r="Q25" s="963">
        <f t="shared" si="11"/>
        <v>0</v>
      </c>
      <c r="R25" s="963"/>
      <c r="S25" s="309">
        <v>0</v>
      </c>
      <c r="T25" s="963">
        <v>0</v>
      </c>
      <c r="U25" s="963">
        <f t="shared" si="14"/>
        <v>0</v>
      </c>
      <c r="V25" s="963"/>
      <c r="W25" s="309">
        <v>0</v>
      </c>
      <c r="X25" s="963">
        <v>0</v>
      </c>
      <c r="Y25" s="963">
        <f t="shared" si="15"/>
        <v>0</v>
      </c>
      <c r="Z25" s="963"/>
      <c r="AA25" s="963">
        <v>0</v>
      </c>
      <c r="AB25" s="963">
        <v>0</v>
      </c>
      <c r="AC25" s="963">
        <f t="shared" si="16"/>
        <v>0</v>
      </c>
      <c r="AD25" s="963"/>
      <c r="AE25" s="963">
        <v>1</v>
      </c>
      <c r="AF25" s="963">
        <v>0</v>
      </c>
      <c r="AG25" s="963">
        <f t="shared" si="12"/>
        <v>1</v>
      </c>
      <c r="AH25" s="963"/>
      <c r="AI25" s="963">
        <v>0</v>
      </c>
      <c r="AJ25" s="963">
        <v>0</v>
      </c>
      <c r="AK25" s="965">
        <f t="shared" si="13"/>
        <v>0</v>
      </c>
    </row>
    <row r="26" spans="1:40" ht="12.75" customHeight="1">
      <c r="D26" s="1824">
        <v>1403</v>
      </c>
      <c r="E26" s="113" t="s">
        <v>38</v>
      </c>
      <c r="F26" s="360"/>
      <c r="G26" s="354">
        <f>SUM(G27:G29)</f>
        <v>0</v>
      </c>
      <c r="H26" s="970">
        <f>SUM(H27:H29)</f>
        <v>2</v>
      </c>
      <c r="I26" s="970">
        <f>SUM(I27:I29)</f>
        <v>2</v>
      </c>
      <c r="J26" s="970"/>
      <c r="K26" s="970">
        <f>SUM(K27:K29)</f>
        <v>0</v>
      </c>
      <c r="L26" s="970">
        <f>SUM(L27:L29)</f>
        <v>0</v>
      </c>
      <c r="M26" s="970">
        <f>SUM(M27:M29)</f>
        <v>0</v>
      </c>
      <c r="N26" s="970"/>
      <c r="O26" s="970">
        <f>SUM(O27:O29)</f>
        <v>0</v>
      </c>
      <c r="P26" s="970">
        <f>SUM(P27:P29)</f>
        <v>0</v>
      </c>
      <c r="Q26" s="970">
        <f>SUM(Q27:Q29)</f>
        <v>0</v>
      </c>
      <c r="R26" s="970"/>
      <c r="S26" s="970">
        <f>SUM(S27:S29)</f>
        <v>0</v>
      </c>
      <c r="T26" s="970">
        <f>SUM(T27:T29)</f>
        <v>0</v>
      </c>
      <c r="U26" s="970">
        <f>SUM(U27:U29)</f>
        <v>0</v>
      </c>
      <c r="V26" s="970"/>
      <c r="W26" s="970">
        <f>SUM(W27:W29)</f>
        <v>0</v>
      </c>
      <c r="X26" s="970">
        <f>SUM(X27:X29)</f>
        <v>0</v>
      </c>
      <c r="Y26" s="970">
        <f>SUM(Y27:Y29)</f>
        <v>0</v>
      </c>
      <c r="Z26" s="970"/>
      <c r="AA26" s="970">
        <f>SUM(AA27:AA29)</f>
        <v>0</v>
      </c>
      <c r="AB26" s="970">
        <f>SUM(AB27:AB29)</f>
        <v>1</v>
      </c>
      <c r="AC26" s="970">
        <f>SUM(AC27:AC29)</f>
        <v>1</v>
      </c>
      <c r="AD26" s="970"/>
      <c r="AE26" s="970">
        <f>SUM(AE27:AE29)</f>
        <v>0</v>
      </c>
      <c r="AF26" s="970">
        <f>SUM(AF27:AF29)</f>
        <v>8</v>
      </c>
      <c r="AG26" s="970">
        <f>SUM(AG27:AG29)</f>
        <v>8</v>
      </c>
      <c r="AH26" s="970"/>
      <c r="AI26" s="970">
        <f>SUM(AI27:AI29)</f>
        <v>4</v>
      </c>
      <c r="AJ26" s="970">
        <f>SUM(AJ27:AJ29)</f>
        <v>6</v>
      </c>
      <c r="AK26" s="972">
        <f>SUM(AK27:AK29)</f>
        <v>10</v>
      </c>
    </row>
    <row r="27" spans="1:40" ht="12" customHeight="1">
      <c r="A27" s="396">
        <v>3</v>
      </c>
      <c r="B27" s="396">
        <v>5</v>
      </c>
      <c r="C27" s="396">
        <v>11</v>
      </c>
      <c r="D27" s="1824"/>
      <c r="E27" s="129" t="s">
        <v>242</v>
      </c>
      <c r="F27" s="69"/>
      <c r="G27" s="309">
        <v>0</v>
      </c>
      <c r="H27" s="963">
        <v>0</v>
      </c>
      <c r="I27" s="963">
        <f>SUM(G27:H27)</f>
        <v>0</v>
      </c>
      <c r="J27" s="963"/>
      <c r="K27" s="309">
        <v>0</v>
      </c>
      <c r="L27" s="963">
        <v>0</v>
      </c>
      <c r="M27" s="963">
        <f>SUM(K27:L27)</f>
        <v>0</v>
      </c>
      <c r="N27" s="963"/>
      <c r="O27" s="309">
        <v>0</v>
      </c>
      <c r="P27" s="963">
        <v>0</v>
      </c>
      <c r="Q27" s="963">
        <f>SUM(O27:P27)</f>
        <v>0</v>
      </c>
      <c r="R27" s="963"/>
      <c r="S27" s="309">
        <v>0</v>
      </c>
      <c r="T27" s="963">
        <v>0</v>
      </c>
      <c r="U27" s="963">
        <f>SUM(S27:T27)</f>
        <v>0</v>
      </c>
      <c r="V27" s="963"/>
      <c r="W27" s="309">
        <v>0</v>
      </c>
      <c r="X27" s="963">
        <v>0</v>
      </c>
      <c r="Y27" s="963">
        <f>SUM(W27:X27)</f>
        <v>0</v>
      </c>
      <c r="Z27" s="963"/>
      <c r="AA27" s="963">
        <v>0</v>
      </c>
      <c r="AB27" s="963">
        <v>1</v>
      </c>
      <c r="AC27" s="963">
        <f>SUM(AA27:AB27)</f>
        <v>1</v>
      </c>
      <c r="AD27" s="963"/>
      <c r="AE27" s="963">
        <v>0</v>
      </c>
      <c r="AF27" s="963">
        <v>3</v>
      </c>
      <c r="AG27" s="963">
        <f>SUM(AE27:AF27)</f>
        <v>3</v>
      </c>
      <c r="AH27" s="963"/>
      <c r="AI27" s="963">
        <v>4</v>
      </c>
      <c r="AJ27" s="963">
        <v>5</v>
      </c>
      <c r="AK27" s="962">
        <f>SUM(AI27:AJ27)</f>
        <v>9</v>
      </c>
    </row>
    <row r="28" spans="1:40" ht="12" customHeight="1">
      <c r="A28" s="396">
        <v>3</v>
      </c>
      <c r="B28" s="396">
        <v>5</v>
      </c>
      <c r="C28" s="396">
        <v>8</v>
      </c>
      <c r="D28" s="1824"/>
      <c r="E28" s="129" t="s">
        <v>40</v>
      </c>
      <c r="F28" s="69"/>
      <c r="G28" s="309">
        <v>0</v>
      </c>
      <c r="H28" s="963">
        <v>0</v>
      </c>
      <c r="I28" s="963">
        <f>SUM(G28:H28)</f>
        <v>0</v>
      </c>
      <c r="J28" s="963"/>
      <c r="K28" s="309">
        <v>0</v>
      </c>
      <c r="L28" s="963">
        <v>0</v>
      </c>
      <c r="M28" s="963">
        <f>SUM(K28:L28)</f>
        <v>0</v>
      </c>
      <c r="N28" s="963"/>
      <c r="O28" s="309">
        <v>0</v>
      </c>
      <c r="P28" s="963">
        <v>0</v>
      </c>
      <c r="Q28" s="963">
        <f>SUM(O28:P28)</f>
        <v>0</v>
      </c>
      <c r="R28" s="963"/>
      <c r="S28" s="309">
        <v>0</v>
      </c>
      <c r="T28" s="963">
        <v>0</v>
      </c>
      <c r="U28" s="963">
        <f>SUM(S28:T28)</f>
        <v>0</v>
      </c>
      <c r="V28" s="963"/>
      <c r="W28" s="309">
        <v>0</v>
      </c>
      <c r="X28" s="963">
        <v>0</v>
      </c>
      <c r="Y28" s="963">
        <f>SUM(W28:X28)</f>
        <v>0</v>
      </c>
      <c r="Z28" s="963"/>
      <c r="AA28" s="963">
        <v>0</v>
      </c>
      <c r="AB28" s="963">
        <v>0</v>
      </c>
      <c r="AC28" s="963">
        <f>SUM(AA28:AB28)</f>
        <v>0</v>
      </c>
      <c r="AD28" s="963"/>
      <c r="AE28" s="963">
        <v>0</v>
      </c>
      <c r="AF28" s="963">
        <v>1</v>
      </c>
      <c r="AG28" s="963">
        <f>SUM(AE28:AF28)</f>
        <v>1</v>
      </c>
      <c r="AH28" s="963"/>
      <c r="AI28" s="963">
        <v>0</v>
      </c>
      <c r="AJ28" s="963">
        <v>0</v>
      </c>
      <c r="AK28" s="965">
        <f>SUM(AI28:AJ28)</f>
        <v>0</v>
      </c>
    </row>
    <row r="29" spans="1:40" ht="12" customHeight="1">
      <c r="A29" s="396">
        <v>3</v>
      </c>
      <c r="B29" s="396">
        <v>5</v>
      </c>
      <c r="C29" s="396">
        <v>10</v>
      </c>
      <c r="D29" s="1821"/>
      <c r="E29" s="129" t="s">
        <v>41</v>
      </c>
      <c r="F29" s="69"/>
      <c r="G29" s="309">
        <v>0</v>
      </c>
      <c r="H29" s="963">
        <v>2</v>
      </c>
      <c r="I29" s="963">
        <f>SUM(G29:H29)</f>
        <v>2</v>
      </c>
      <c r="J29" s="963"/>
      <c r="K29" s="309">
        <v>0</v>
      </c>
      <c r="L29" s="963">
        <v>0</v>
      </c>
      <c r="M29" s="963">
        <f>SUM(K29:L29)</f>
        <v>0</v>
      </c>
      <c r="N29" s="963"/>
      <c r="O29" s="309">
        <v>0</v>
      </c>
      <c r="P29" s="963">
        <v>0</v>
      </c>
      <c r="Q29" s="963">
        <f>SUM(O29:P29)</f>
        <v>0</v>
      </c>
      <c r="R29" s="963"/>
      <c r="S29" s="309">
        <v>0</v>
      </c>
      <c r="T29" s="963">
        <v>0</v>
      </c>
      <c r="U29" s="963">
        <f>SUM(S29:T29)</f>
        <v>0</v>
      </c>
      <c r="V29" s="963"/>
      <c r="W29" s="309">
        <v>0</v>
      </c>
      <c r="X29" s="963">
        <v>0</v>
      </c>
      <c r="Y29" s="963">
        <f>SUM(W29:X29)</f>
        <v>0</v>
      </c>
      <c r="Z29" s="963"/>
      <c r="AA29" s="963">
        <v>0</v>
      </c>
      <c r="AB29" s="963">
        <v>0</v>
      </c>
      <c r="AC29" s="963">
        <f>SUM(AA29:AB29)</f>
        <v>0</v>
      </c>
      <c r="AD29" s="963"/>
      <c r="AE29" s="963">
        <v>0</v>
      </c>
      <c r="AF29" s="963">
        <v>4</v>
      </c>
      <c r="AG29" s="963">
        <f>SUM(AE29:AF29)</f>
        <v>4</v>
      </c>
      <c r="AH29" s="963"/>
      <c r="AI29" s="963">
        <v>0</v>
      </c>
      <c r="AJ29" s="963">
        <v>1</v>
      </c>
      <c r="AK29" s="965">
        <f>SUM(AI29:AJ29)</f>
        <v>1</v>
      </c>
    </row>
    <row r="30" spans="1:40" ht="12.75" customHeight="1">
      <c r="D30" s="1823">
        <v>1404</v>
      </c>
      <c r="E30" s="113" t="s">
        <v>42</v>
      </c>
      <c r="F30" s="114"/>
      <c r="G30" s="354">
        <f>SUM(G31:G32)</f>
        <v>3</v>
      </c>
      <c r="H30" s="970">
        <f>SUM(H31:H32)</f>
        <v>0</v>
      </c>
      <c r="I30" s="970">
        <f t="shared" ref="I30:AK30" si="17">SUM(I31:I32)</f>
        <v>3</v>
      </c>
      <c r="J30" s="970"/>
      <c r="K30" s="970">
        <f t="shared" si="17"/>
        <v>0</v>
      </c>
      <c r="L30" s="970">
        <f t="shared" si="17"/>
        <v>0</v>
      </c>
      <c r="M30" s="970">
        <f t="shared" si="17"/>
        <v>0</v>
      </c>
      <c r="N30" s="970"/>
      <c r="O30" s="970">
        <f>SUM(O31:O32)</f>
        <v>0</v>
      </c>
      <c r="P30" s="970">
        <f>SUM(P31:P32)</f>
        <v>0</v>
      </c>
      <c r="Q30" s="970">
        <f t="shared" si="17"/>
        <v>0</v>
      </c>
      <c r="R30" s="970"/>
      <c r="S30" s="970">
        <f t="shared" si="17"/>
        <v>0</v>
      </c>
      <c r="T30" s="970">
        <f t="shared" si="17"/>
        <v>0</v>
      </c>
      <c r="U30" s="970">
        <f t="shared" si="17"/>
        <v>0</v>
      </c>
      <c r="V30" s="970"/>
      <c r="W30" s="970">
        <f t="shared" si="17"/>
        <v>0</v>
      </c>
      <c r="X30" s="970">
        <f t="shared" si="17"/>
        <v>0</v>
      </c>
      <c r="Y30" s="970">
        <f t="shared" si="17"/>
        <v>0</v>
      </c>
      <c r="Z30" s="970"/>
      <c r="AA30" s="970">
        <f t="shared" si="17"/>
        <v>1</v>
      </c>
      <c r="AB30" s="970">
        <f t="shared" si="17"/>
        <v>0</v>
      </c>
      <c r="AC30" s="970">
        <f t="shared" si="17"/>
        <v>1</v>
      </c>
      <c r="AD30" s="970"/>
      <c r="AE30" s="970">
        <f t="shared" si="17"/>
        <v>8</v>
      </c>
      <c r="AF30" s="970">
        <f t="shared" si="17"/>
        <v>5</v>
      </c>
      <c r="AG30" s="970">
        <f t="shared" si="17"/>
        <v>13</v>
      </c>
      <c r="AH30" s="970"/>
      <c r="AI30" s="970">
        <f t="shared" si="17"/>
        <v>19</v>
      </c>
      <c r="AJ30" s="970">
        <f t="shared" si="17"/>
        <v>5</v>
      </c>
      <c r="AK30" s="972">
        <f t="shared" si="17"/>
        <v>24</v>
      </c>
    </row>
    <row r="31" spans="1:40" ht="12" customHeight="1">
      <c r="A31" s="396">
        <v>4</v>
      </c>
      <c r="B31" s="396">
        <v>6</v>
      </c>
      <c r="C31" s="396">
        <v>11</v>
      </c>
      <c r="D31" s="1824"/>
      <c r="E31" s="128" t="s">
        <v>43</v>
      </c>
      <c r="F31" s="69"/>
      <c r="G31" s="309">
        <v>0</v>
      </c>
      <c r="H31" s="963">
        <v>0</v>
      </c>
      <c r="I31" s="963">
        <f t="shared" ref="I31:I37" si="18">SUM(G31:H31)</f>
        <v>0</v>
      </c>
      <c r="J31" s="963"/>
      <c r="K31" s="309">
        <v>0</v>
      </c>
      <c r="L31" s="963">
        <v>0</v>
      </c>
      <c r="M31" s="963">
        <f t="shared" ref="M31:M37" si="19">SUM(K31:L31)</f>
        <v>0</v>
      </c>
      <c r="N31" s="963"/>
      <c r="O31" s="309">
        <v>0</v>
      </c>
      <c r="P31" s="963">
        <v>0</v>
      </c>
      <c r="Q31" s="963">
        <f t="shared" ref="Q31:Q37" si="20">SUM(O31:P31)</f>
        <v>0</v>
      </c>
      <c r="R31" s="963"/>
      <c r="S31" s="963">
        <v>0</v>
      </c>
      <c r="T31" s="963">
        <v>0</v>
      </c>
      <c r="U31" s="963">
        <f t="shared" ref="U31:U37" si="21">SUM(S31:T31)</f>
        <v>0</v>
      </c>
      <c r="V31" s="963"/>
      <c r="W31" s="963">
        <v>0</v>
      </c>
      <c r="X31" s="963">
        <v>0</v>
      </c>
      <c r="Y31" s="963">
        <f t="shared" ref="Y31:Y37" si="22">SUM(W31:X31)</f>
        <v>0</v>
      </c>
      <c r="Z31" s="963"/>
      <c r="AA31" s="963">
        <v>0</v>
      </c>
      <c r="AB31" s="963">
        <v>0</v>
      </c>
      <c r="AC31" s="963">
        <f t="shared" ref="AC31:AC37" si="23">SUM(AA31:AB31)</f>
        <v>0</v>
      </c>
      <c r="AD31" s="963"/>
      <c r="AE31" s="963">
        <v>7</v>
      </c>
      <c r="AF31" s="963">
        <v>3</v>
      </c>
      <c r="AG31" s="963">
        <f t="shared" ref="AG31:AG37" si="24">SUM(AE31:AF31)</f>
        <v>10</v>
      </c>
      <c r="AH31" s="963"/>
      <c r="AI31" s="963">
        <v>11</v>
      </c>
      <c r="AJ31" s="963">
        <v>3</v>
      </c>
      <c r="AK31" s="965">
        <f t="shared" ref="AK31:AK37" si="25">SUM(AI31:AJ31)</f>
        <v>14</v>
      </c>
    </row>
    <row r="32" spans="1:40" ht="12" customHeight="1">
      <c r="A32" s="396">
        <v>4</v>
      </c>
      <c r="B32" s="396">
        <v>6</v>
      </c>
      <c r="C32" s="396">
        <v>11</v>
      </c>
      <c r="D32" s="1824"/>
      <c r="E32" s="128" t="s">
        <v>44</v>
      </c>
      <c r="F32" s="69"/>
      <c r="G32" s="309">
        <v>3</v>
      </c>
      <c r="H32" s="963">
        <v>0</v>
      </c>
      <c r="I32" s="963">
        <f t="shared" si="18"/>
        <v>3</v>
      </c>
      <c r="J32" s="963"/>
      <c r="K32" s="309">
        <v>0</v>
      </c>
      <c r="L32" s="963">
        <v>0</v>
      </c>
      <c r="M32" s="963">
        <f t="shared" si="19"/>
        <v>0</v>
      </c>
      <c r="N32" s="2245"/>
      <c r="O32" s="309">
        <v>0</v>
      </c>
      <c r="P32" s="963">
        <v>0</v>
      </c>
      <c r="Q32" s="963">
        <f t="shared" si="20"/>
        <v>0</v>
      </c>
      <c r="R32" s="963"/>
      <c r="S32" s="963">
        <v>0</v>
      </c>
      <c r="T32" s="963">
        <v>0</v>
      </c>
      <c r="U32" s="963">
        <f t="shared" si="21"/>
        <v>0</v>
      </c>
      <c r="V32" s="963"/>
      <c r="W32" s="963">
        <v>0</v>
      </c>
      <c r="X32" s="963">
        <v>0</v>
      </c>
      <c r="Y32" s="963">
        <f t="shared" si="22"/>
        <v>0</v>
      </c>
      <c r="Z32" s="963"/>
      <c r="AA32" s="963">
        <v>1</v>
      </c>
      <c r="AB32" s="963">
        <v>0</v>
      </c>
      <c r="AC32" s="963">
        <f t="shared" si="23"/>
        <v>1</v>
      </c>
      <c r="AD32" s="963"/>
      <c r="AE32" s="963">
        <v>1</v>
      </c>
      <c r="AF32" s="963">
        <v>2</v>
      </c>
      <c r="AG32" s="963">
        <f t="shared" si="24"/>
        <v>3</v>
      </c>
      <c r="AH32" s="963"/>
      <c r="AI32" s="963">
        <v>8</v>
      </c>
      <c r="AJ32" s="963">
        <v>2</v>
      </c>
      <c r="AK32" s="965">
        <f t="shared" si="25"/>
        <v>10</v>
      </c>
      <c r="AM32" s="71"/>
      <c r="AN32" s="596"/>
    </row>
    <row r="33" spans="1:39" ht="12.75" customHeight="1">
      <c r="D33" s="1821">
        <v>1405</v>
      </c>
      <c r="E33" s="124" t="s">
        <v>45</v>
      </c>
      <c r="F33" s="597"/>
      <c r="G33" s="354">
        <f>SUM(G34:G37)</f>
        <v>0</v>
      </c>
      <c r="H33" s="354">
        <f>SUM(H34:H37)</f>
        <v>2</v>
      </c>
      <c r="I33" s="970">
        <f t="shared" si="18"/>
        <v>2</v>
      </c>
      <c r="J33" s="970"/>
      <c r="K33" s="970">
        <f>SUM(K34:K37)</f>
        <v>0</v>
      </c>
      <c r="L33" s="970">
        <f>SUM(L34:L37)</f>
        <v>0</v>
      </c>
      <c r="M33" s="970">
        <f t="shared" si="19"/>
        <v>0</v>
      </c>
      <c r="N33" s="970"/>
      <c r="O33" s="970">
        <f>SUM(O34:O37)</f>
        <v>0</v>
      </c>
      <c r="P33" s="970">
        <f>SUM(P34:P37)</f>
        <v>0</v>
      </c>
      <c r="Q33" s="970">
        <f t="shared" si="20"/>
        <v>0</v>
      </c>
      <c r="R33" s="970">
        <f>SUM(R34:R52)</f>
        <v>0</v>
      </c>
      <c r="S33" s="970">
        <f>SUM(S34:S37)</f>
        <v>0</v>
      </c>
      <c r="T33" s="970">
        <f>SUM(T34:T37)</f>
        <v>0</v>
      </c>
      <c r="U33" s="970">
        <f t="shared" si="21"/>
        <v>0</v>
      </c>
      <c r="V33" s="970">
        <f>SUM(V34:V52)</f>
        <v>0</v>
      </c>
      <c r="W33" s="970">
        <f>SUM(W34:W37)</f>
        <v>0</v>
      </c>
      <c r="X33" s="970">
        <f>SUM(X34:X37)</f>
        <v>1</v>
      </c>
      <c r="Y33" s="970">
        <f t="shared" si="22"/>
        <v>1</v>
      </c>
      <c r="Z33" s="970"/>
      <c r="AA33" s="970">
        <f>SUM(AA34:AA37)</f>
        <v>1</v>
      </c>
      <c r="AB33" s="970">
        <f>SUM(AB34:AB37)</f>
        <v>0</v>
      </c>
      <c r="AC33" s="970">
        <f t="shared" si="23"/>
        <v>1</v>
      </c>
      <c r="AD33" s="970">
        <f>SUM(AD34:AD52)</f>
        <v>0</v>
      </c>
      <c r="AE33" s="970">
        <f>SUM(AE34:AE37)</f>
        <v>8</v>
      </c>
      <c r="AF33" s="970">
        <f>SUM(AF34:AF37)</f>
        <v>6</v>
      </c>
      <c r="AG33" s="970">
        <f t="shared" si="24"/>
        <v>14</v>
      </c>
      <c r="AH33" s="970">
        <f>SUM(AH34:AH52)</f>
        <v>0</v>
      </c>
      <c r="AI33" s="970">
        <f>SUM(AI34:AI37)</f>
        <v>18</v>
      </c>
      <c r="AJ33" s="970">
        <f>SUM(AJ34:AJ37)</f>
        <v>34</v>
      </c>
      <c r="AK33" s="972">
        <f t="shared" si="25"/>
        <v>52</v>
      </c>
      <c r="AM33" s="71"/>
    </row>
    <row r="34" spans="1:39" ht="12" customHeight="1">
      <c r="A34" s="396">
        <v>5</v>
      </c>
      <c r="B34" s="396">
        <v>4</v>
      </c>
      <c r="C34" s="396">
        <v>8</v>
      </c>
      <c r="D34" s="1822"/>
      <c r="E34" s="128" t="s">
        <v>46</v>
      </c>
      <c r="F34" s="69"/>
      <c r="G34" s="309">
        <v>0</v>
      </c>
      <c r="H34" s="963">
        <v>0</v>
      </c>
      <c r="I34" s="963">
        <f t="shared" si="18"/>
        <v>0</v>
      </c>
      <c r="J34" s="963"/>
      <c r="K34" s="309">
        <v>0</v>
      </c>
      <c r="L34" s="963">
        <v>0</v>
      </c>
      <c r="M34" s="963">
        <f t="shared" si="19"/>
        <v>0</v>
      </c>
      <c r="N34" s="963"/>
      <c r="O34" s="309">
        <v>0</v>
      </c>
      <c r="P34" s="963">
        <v>0</v>
      </c>
      <c r="Q34" s="963">
        <f t="shared" si="20"/>
        <v>0</v>
      </c>
      <c r="R34" s="963"/>
      <c r="S34" s="309">
        <v>0</v>
      </c>
      <c r="T34" s="963">
        <v>0</v>
      </c>
      <c r="U34" s="963">
        <f t="shared" si="21"/>
        <v>0</v>
      </c>
      <c r="V34" s="963"/>
      <c r="W34" s="309">
        <v>0</v>
      </c>
      <c r="X34" s="963">
        <v>0</v>
      </c>
      <c r="Y34" s="963">
        <f t="shared" si="22"/>
        <v>0</v>
      </c>
      <c r="Z34" s="963"/>
      <c r="AA34" s="309">
        <v>0</v>
      </c>
      <c r="AB34" s="963">
        <v>0</v>
      </c>
      <c r="AC34" s="963">
        <f t="shared" si="23"/>
        <v>0</v>
      </c>
      <c r="AD34" s="963"/>
      <c r="AE34" s="963">
        <v>0</v>
      </c>
      <c r="AF34" s="963">
        <v>1</v>
      </c>
      <c r="AG34" s="963">
        <f t="shared" si="24"/>
        <v>1</v>
      </c>
      <c r="AH34" s="963"/>
      <c r="AI34" s="963">
        <v>2</v>
      </c>
      <c r="AJ34" s="963">
        <v>1</v>
      </c>
      <c r="AK34" s="965">
        <f t="shared" si="25"/>
        <v>3</v>
      </c>
    </row>
    <row r="35" spans="1:39" ht="12" customHeight="1">
      <c r="A35" s="396">
        <v>5</v>
      </c>
      <c r="B35" s="396">
        <v>4</v>
      </c>
      <c r="C35" s="396">
        <v>8</v>
      </c>
      <c r="D35" s="1822"/>
      <c r="E35" s="128" t="s">
        <v>47</v>
      </c>
      <c r="F35" s="69"/>
      <c r="G35" s="309">
        <v>0</v>
      </c>
      <c r="H35" s="963">
        <v>1</v>
      </c>
      <c r="I35" s="963">
        <f t="shared" si="18"/>
        <v>1</v>
      </c>
      <c r="J35" s="963"/>
      <c r="K35" s="309">
        <v>0</v>
      </c>
      <c r="L35" s="963">
        <v>0</v>
      </c>
      <c r="M35" s="963">
        <f t="shared" si="19"/>
        <v>0</v>
      </c>
      <c r="N35" s="963"/>
      <c r="O35" s="309">
        <v>0</v>
      </c>
      <c r="P35" s="963">
        <v>0</v>
      </c>
      <c r="Q35" s="963">
        <f t="shared" si="20"/>
        <v>0</v>
      </c>
      <c r="R35" s="963"/>
      <c r="S35" s="309">
        <v>0</v>
      </c>
      <c r="T35" s="963">
        <v>0</v>
      </c>
      <c r="U35" s="963">
        <f t="shared" si="21"/>
        <v>0</v>
      </c>
      <c r="V35" s="963"/>
      <c r="W35" s="309">
        <v>0</v>
      </c>
      <c r="X35" s="963">
        <v>1</v>
      </c>
      <c r="Y35" s="963">
        <f t="shared" si="22"/>
        <v>1</v>
      </c>
      <c r="Z35" s="963"/>
      <c r="AA35" s="309">
        <v>0</v>
      </c>
      <c r="AB35" s="963">
        <v>0</v>
      </c>
      <c r="AC35" s="963">
        <f t="shared" si="23"/>
        <v>0</v>
      </c>
      <c r="AD35" s="963"/>
      <c r="AE35" s="963">
        <v>3</v>
      </c>
      <c r="AF35" s="963">
        <v>1</v>
      </c>
      <c r="AG35" s="963">
        <f t="shared" si="24"/>
        <v>4</v>
      </c>
      <c r="AH35" s="963"/>
      <c r="AI35" s="963">
        <v>6</v>
      </c>
      <c r="AJ35" s="963">
        <v>6</v>
      </c>
      <c r="AK35" s="965">
        <f t="shared" si="25"/>
        <v>12</v>
      </c>
    </row>
    <row r="36" spans="1:39" ht="12" customHeight="1">
      <c r="A36" s="396">
        <v>5</v>
      </c>
      <c r="B36" s="396">
        <v>5</v>
      </c>
      <c r="C36" s="396">
        <v>11</v>
      </c>
      <c r="D36" s="1822"/>
      <c r="E36" s="128" t="s">
        <v>128</v>
      </c>
      <c r="F36" s="69"/>
      <c r="G36" s="309">
        <v>0</v>
      </c>
      <c r="H36" s="963">
        <v>0</v>
      </c>
      <c r="I36" s="963">
        <f t="shared" si="18"/>
        <v>0</v>
      </c>
      <c r="J36" s="963"/>
      <c r="K36" s="309">
        <v>0</v>
      </c>
      <c r="L36" s="963">
        <v>0</v>
      </c>
      <c r="M36" s="963">
        <f t="shared" si="19"/>
        <v>0</v>
      </c>
      <c r="N36" s="963"/>
      <c r="O36" s="309">
        <v>0</v>
      </c>
      <c r="P36" s="963">
        <v>0</v>
      </c>
      <c r="Q36" s="963">
        <f t="shared" si="20"/>
        <v>0</v>
      </c>
      <c r="R36" s="963"/>
      <c r="S36" s="309">
        <v>0</v>
      </c>
      <c r="T36" s="963">
        <v>0</v>
      </c>
      <c r="U36" s="963">
        <f t="shared" si="21"/>
        <v>0</v>
      </c>
      <c r="V36" s="963"/>
      <c r="W36" s="309">
        <v>0</v>
      </c>
      <c r="X36" s="963">
        <v>0</v>
      </c>
      <c r="Y36" s="963">
        <f t="shared" si="22"/>
        <v>0</v>
      </c>
      <c r="Z36" s="963"/>
      <c r="AA36" s="309">
        <v>1</v>
      </c>
      <c r="AB36" s="963">
        <v>0</v>
      </c>
      <c r="AC36" s="963">
        <f t="shared" si="23"/>
        <v>1</v>
      </c>
      <c r="AD36" s="963"/>
      <c r="AE36" s="963">
        <v>5</v>
      </c>
      <c r="AF36" s="963">
        <v>4</v>
      </c>
      <c r="AG36" s="963">
        <f t="shared" si="24"/>
        <v>9</v>
      </c>
      <c r="AH36" s="963"/>
      <c r="AI36" s="963">
        <v>9</v>
      </c>
      <c r="AJ36" s="963">
        <v>25</v>
      </c>
      <c r="AK36" s="965">
        <f t="shared" si="25"/>
        <v>34</v>
      </c>
      <c r="AL36" s="598"/>
    </row>
    <row r="37" spans="1:39" ht="12" customHeight="1">
      <c r="A37" s="396">
        <v>5</v>
      </c>
      <c r="B37" s="396">
        <v>4</v>
      </c>
      <c r="C37" s="396">
        <v>8</v>
      </c>
      <c r="D37" s="1822"/>
      <c r="E37" s="129" t="s">
        <v>49</v>
      </c>
      <c r="F37" s="69"/>
      <c r="G37" s="309">
        <v>0</v>
      </c>
      <c r="H37" s="963">
        <v>1</v>
      </c>
      <c r="I37" s="963">
        <f t="shared" si="18"/>
        <v>1</v>
      </c>
      <c r="J37" s="963"/>
      <c r="K37" s="309">
        <v>0</v>
      </c>
      <c r="L37" s="963">
        <v>0</v>
      </c>
      <c r="M37" s="963">
        <f t="shared" si="19"/>
        <v>0</v>
      </c>
      <c r="N37" s="963"/>
      <c r="O37" s="309">
        <v>0</v>
      </c>
      <c r="P37" s="963">
        <v>0</v>
      </c>
      <c r="Q37" s="963">
        <f t="shared" si="20"/>
        <v>0</v>
      </c>
      <c r="R37" s="963"/>
      <c r="S37" s="309">
        <v>0</v>
      </c>
      <c r="T37" s="963">
        <v>0</v>
      </c>
      <c r="U37" s="963">
        <f t="shared" si="21"/>
        <v>0</v>
      </c>
      <c r="V37" s="963"/>
      <c r="W37" s="309">
        <v>0</v>
      </c>
      <c r="X37" s="963">
        <v>0</v>
      </c>
      <c r="Y37" s="963">
        <f t="shared" si="22"/>
        <v>0</v>
      </c>
      <c r="Z37" s="963"/>
      <c r="AA37" s="309">
        <v>0</v>
      </c>
      <c r="AB37" s="963">
        <v>0</v>
      </c>
      <c r="AC37" s="963">
        <f t="shared" si="23"/>
        <v>0</v>
      </c>
      <c r="AD37" s="963"/>
      <c r="AE37" s="963">
        <v>0</v>
      </c>
      <c r="AF37" s="963">
        <v>0</v>
      </c>
      <c r="AG37" s="963">
        <f t="shared" si="24"/>
        <v>0</v>
      </c>
      <c r="AH37" s="963"/>
      <c r="AI37" s="963">
        <v>1</v>
      </c>
      <c r="AJ37" s="963">
        <v>2</v>
      </c>
      <c r="AK37" s="965">
        <f t="shared" si="25"/>
        <v>3</v>
      </c>
    </row>
    <row r="38" spans="1:39" ht="12.75" customHeight="1">
      <c r="D38" s="1824">
        <v>1406</v>
      </c>
      <c r="E38" s="113" t="s">
        <v>50</v>
      </c>
      <c r="F38" s="114"/>
      <c r="G38" s="354">
        <f>SUM(G39:G41)</f>
        <v>0</v>
      </c>
      <c r="H38" s="970">
        <f>SUM(H39:H41)</f>
        <v>0</v>
      </c>
      <c r="I38" s="970">
        <f t="shared" ref="I38:AK38" si="26">SUM(I39:I41)</f>
        <v>0</v>
      </c>
      <c r="J38" s="970"/>
      <c r="K38" s="970">
        <f t="shared" si="26"/>
        <v>0</v>
      </c>
      <c r="L38" s="970">
        <f t="shared" si="26"/>
        <v>0</v>
      </c>
      <c r="M38" s="970">
        <f t="shared" si="26"/>
        <v>0</v>
      </c>
      <c r="N38" s="970"/>
      <c r="O38" s="970">
        <f t="shared" si="26"/>
        <v>0</v>
      </c>
      <c r="P38" s="970">
        <f t="shared" si="26"/>
        <v>0</v>
      </c>
      <c r="Q38" s="970">
        <f t="shared" si="26"/>
        <v>0</v>
      </c>
      <c r="R38" s="970"/>
      <c r="S38" s="970">
        <f t="shared" si="26"/>
        <v>0</v>
      </c>
      <c r="T38" s="970">
        <f t="shared" si="26"/>
        <v>0</v>
      </c>
      <c r="U38" s="970">
        <f t="shared" si="26"/>
        <v>0</v>
      </c>
      <c r="V38" s="970"/>
      <c r="W38" s="970">
        <f t="shared" si="26"/>
        <v>0</v>
      </c>
      <c r="X38" s="970">
        <f t="shared" si="26"/>
        <v>0</v>
      </c>
      <c r="Y38" s="970">
        <f t="shared" si="26"/>
        <v>0</v>
      </c>
      <c r="Z38" s="970"/>
      <c r="AA38" s="970">
        <f t="shared" si="26"/>
        <v>0</v>
      </c>
      <c r="AB38" s="970">
        <f t="shared" si="26"/>
        <v>0</v>
      </c>
      <c r="AC38" s="970">
        <f t="shared" si="26"/>
        <v>0</v>
      </c>
      <c r="AD38" s="970"/>
      <c r="AE38" s="970">
        <f t="shared" si="26"/>
        <v>1</v>
      </c>
      <c r="AF38" s="970">
        <f t="shared" si="26"/>
        <v>5</v>
      </c>
      <c r="AG38" s="970">
        <f t="shared" si="26"/>
        <v>6</v>
      </c>
      <c r="AH38" s="970"/>
      <c r="AI38" s="970">
        <f t="shared" si="26"/>
        <v>10</v>
      </c>
      <c r="AJ38" s="970">
        <f t="shared" si="26"/>
        <v>7</v>
      </c>
      <c r="AK38" s="972">
        <f t="shared" si="26"/>
        <v>17</v>
      </c>
    </row>
    <row r="39" spans="1:39" ht="12" customHeight="1">
      <c r="A39" s="396">
        <v>6</v>
      </c>
      <c r="B39" s="396">
        <v>2</v>
      </c>
      <c r="C39" s="396">
        <v>11</v>
      </c>
      <c r="D39" s="1824"/>
      <c r="E39" s="128" t="s">
        <v>51</v>
      </c>
      <c r="F39" s="69"/>
      <c r="G39" s="309">
        <v>0</v>
      </c>
      <c r="H39" s="963">
        <v>0</v>
      </c>
      <c r="I39" s="963">
        <f>SUM(G39:H39)</f>
        <v>0</v>
      </c>
      <c r="J39" s="963"/>
      <c r="K39" s="309">
        <v>0</v>
      </c>
      <c r="L39" s="963">
        <v>0</v>
      </c>
      <c r="M39" s="963">
        <f>SUM(K39:L39)</f>
        <v>0</v>
      </c>
      <c r="N39" s="963"/>
      <c r="O39" s="309">
        <v>0</v>
      </c>
      <c r="P39" s="963">
        <v>0</v>
      </c>
      <c r="Q39" s="963">
        <f>SUM(O39:P39)</f>
        <v>0</v>
      </c>
      <c r="R39" s="963"/>
      <c r="S39" s="309">
        <v>0</v>
      </c>
      <c r="T39" s="963">
        <v>0</v>
      </c>
      <c r="U39" s="963">
        <f>SUM(S39:T39)</f>
        <v>0</v>
      </c>
      <c r="V39" s="963"/>
      <c r="W39" s="309">
        <v>0</v>
      </c>
      <c r="X39" s="963">
        <v>0</v>
      </c>
      <c r="Y39" s="963">
        <f>SUM(W39:X39)</f>
        <v>0</v>
      </c>
      <c r="Z39" s="963"/>
      <c r="AA39" s="309">
        <v>0</v>
      </c>
      <c r="AB39" s="963">
        <v>0</v>
      </c>
      <c r="AC39" s="963">
        <f>SUM(AA39:AB39)</f>
        <v>0</v>
      </c>
      <c r="AD39" s="963"/>
      <c r="AE39" s="963">
        <v>0</v>
      </c>
      <c r="AF39" s="963">
        <v>4</v>
      </c>
      <c r="AG39" s="963">
        <f>SUM(AE39:AF39)</f>
        <v>4</v>
      </c>
      <c r="AH39" s="963"/>
      <c r="AI39" s="963">
        <v>2</v>
      </c>
      <c r="AJ39" s="963">
        <v>2</v>
      </c>
      <c r="AK39" s="965">
        <f>SUM(AI39:AJ39)</f>
        <v>4</v>
      </c>
    </row>
    <row r="40" spans="1:39" ht="12" customHeight="1">
      <c r="A40" s="396">
        <v>6</v>
      </c>
      <c r="B40" s="396">
        <v>2</v>
      </c>
      <c r="C40" s="396">
        <v>10</v>
      </c>
      <c r="D40" s="1824"/>
      <c r="E40" s="128" t="s">
        <v>52</v>
      </c>
      <c r="F40" s="69"/>
      <c r="G40" s="309">
        <v>0</v>
      </c>
      <c r="H40" s="963">
        <v>0</v>
      </c>
      <c r="I40" s="963">
        <f>SUM(G40:H40)</f>
        <v>0</v>
      </c>
      <c r="J40" s="963"/>
      <c r="K40" s="309">
        <v>0</v>
      </c>
      <c r="L40" s="963">
        <v>0</v>
      </c>
      <c r="M40" s="963">
        <f>SUM(K40:L40)</f>
        <v>0</v>
      </c>
      <c r="N40" s="963"/>
      <c r="O40" s="309">
        <v>0</v>
      </c>
      <c r="P40" s="963">
        <v>0</v>
      </c>
      <c r="Q40" s="963">
        <f>SUM(O40:P40)</f>
        <v>0</v>
      </c>
      <c r="R40" s="963"/>
      <c r="S40" s="309">
        <v>0</v>
      </c>
      <c r="T40" s="963">
        <v>0</v>
      </c>
      <c r="U40" s="963">
        <f>SUM(S40:T40)</f>
        <v>0</v>
      </c>
      <c r="V40" s="963"/>
      <c r="W40" s="309">
        <v>0</v>
      </c>
      <c r="X40" s="963">
        <v>0</v>
      </c>
      <c r="Y40" s="963">
        <f>SUM(W40:X40)</f>
        <v>0</v>
      </c>
      <c r="Z40" s="963"/>
      <c r="AA40" s="309">
        <v>0</v>
      </c>
      <c r="AB40" s="963">
        <v>0</v>
      </c>
      <c r="AC40" s="963">
        <f>SUM(AA40:AB40)</f>
        <v>0</v>
      </c>
      <c r="AD40" s="963"/>
      <c r="AE40" s="963">
        <v>1</v>
      </c>
      <c r="AF40" s="963">
        <v>1</v>
      </c>
      <c r="AG40" s="963">
        <f>SUM(AE40:AF40)</f>
        <v>2</v>
      </c>
      <c r="AH40" s="963"/>
      <c r="AI40" s="963">
        <v>4</v>
      </c>
      <c r="AJ40" s="963">
        <v>3</v>
      </c>
      <c r="AK40" s="965">
        <f>SUM(AI40:AJ40)</f>
        <v>7</v>
      </c>
    </row>
    <row r="41" spans="1:39" ht="12" customHeight="1">
      <c r="A41" s="396">
        <v>6</v>
      </c>
      <c r="B41" s="396">
        <v>4</v>
      </c>
      <c r="C41" s="396">
        <v>11</v>
      </c>
      <c r="D41" s="1824"/>
      <c r="E41" s="128" t="s">
        <v>54</v>
      </c>
      <c r="F41" s="69"/>
      <c r="G41" s="309">
        <v>0</v>
      </c>
      <c r="H41" s="963">
        <v>0</v>
      </c>
      <c r="I41" s="963">
        <f>SUM(G41:H41)</f>
        <v>0</v>
      </c>
      <c r="J41" s="963"/>
      <c r="K41" s="309">
        <v>0</v>
      </c>
      <c r="L41" s="963">
        <v>0</v>
      </c>
      <c r="M41" s="963">
        <f>SUM(K41:L41)</f>
        <v>0</v>
      </c>
      <c r="N41" s="963"/>
      <c r="O41" s="309">
        <v>0</v>
      </c>
      <c r="P41" s="963">
        <v>0</v>
      </c>
      <c r="Q41" s="963">
        <f>SUM(O41:P41)</f>
        <v>0</v>
      </c>
      <c r="R41" s="963"/>
      <c r="S41" s="309">
        <v>0</v>
      </c>
      <c r="T41" s="963">
        <v>0</v>
      </c>
      <c r="U41" s="963">
        <f>SUM(S41:T41)</f>
        <v>0</v>
      </c>
      <c r="V41" s="963"/>
      <c r="W41" s="309">
        <v>0</v>
      </c>
      <c r="X41" s="963">
        <v>0</v>
      </c>
      <c r="Y41" s="963">
        <f>SUM(W41:X41)</f>
        <v>0</v>
      </c>
      <c r="Z41" s="963"/>
      <c r="AA41" s="309">
        <v>0</v>
      </c>
      <c r="AB41" s="963">
        <v>0</v>
      </c>
      <c r="AC41" s="963">
        <f>SUM(AA41:AB41)</f>
        <v>0</v>
      </c>
      <c r="AD41" s="963"/>
      <c r="AE41" s="963">
        <v>0</v>
      </c>
      <c r="AF41" s="963">
        <v>0</v>
      </c>
      <c r="AG41" s="963">
        <f>SUM(AE41:AF41)</f>
        <v>0</v>
      </c>
      <c r="AH41" s="963"/>
      <c r="AI41" s="963">
        <v>4</v>
      </c>
      <c r="AJ41" s="963">
        <v>2</v>
      </c>
      <c r="AK41" s="965">
        <f>SUM(AI41:AJ41)</f>
        <v>6</v>
      </c>
    </row>
    <row r="42" spans="1:39" ht="12.75" customHeight="1">
      <c r="D42" s="1824">
        <v>1407</v>
      </c>
      <c r="E42" s="124" t="s">
        <v>55</v>
      </c>
      <c r="F42" s="114"/>
      <c r="G42" s="354">
        <f>SUM(G43:G44)</f>
        <v>0</v>
      </c>
      <c r="H42" s="970">
        <f>SUM(H43:H44)</f>
        <v>0</v>
      </c>
      <c r="I42" s="970">
        <f t="shared" ref="I42:AK42" si="27">SUM(I43:I44)</f>
        <v>0</v>
      </c>
      <c r="J42" s="970"/>
      <c r="K42" s="970">
        <f t="shared" si="27"/>
        <v>0</v>
      </c>
      <c r="L42" s="970">
        <f t="shared" si="27"/>
        <v>0</v>
      </c>
      <c r="M42" s="970">
        <f t="shared" si="27"/>
        <v>0</v>
      </c>
      <c r="N42" s="970"/>
      <c r="O42" s="970">
        <f t="shared" si="27"/>
        <v>0</v>
      </c>
      <c r="P42" s="970">
        <f t="shared" si="27"/>
        <v>0</v>
      </c>
      <c r="Q42" s="970">
        <f t="shared" si="27"/>
        <v>0</v>
      </c>
      <c r="R42" s="970"/>
      <c r="S42" s="970">
        <f t="shared" si="27"/>
        <v>0</v>
      </c>
      <c r="T42" s="970">
        <f t="shared" si="27"/>
        <v>0</v>
      </c>
      <c r="U42" s="970">
        <f t="shared" si="27"/>
        <v>0</v>
      </c>
      <c r="V42" s="970"/>
      <c r="W42" s="970">
        <f t="shared" si="27"/>
        <v>0</v>
      </c>
      <c r="X42" s="970">
        <f t="shared" si="27"/>
        <v>0</v>
      </c>
      <c r="Y42" s="970">
        <f t="shared" si="27"/>
        <v>0</v>
      </c>
      <c r="Z42" s="970"/>
      <c r="AA42" s="970">
        <f t="shared" si="27"/>
        <v>1</v>
      </c>
      <c r="AB42" s="970">
        <f t="shared" si="27"/>
        <v>0</v>
      </c>
      <c r="AC42" s="970">
        <f t="shared" si="27"/>
        <v>1</v>
      </c>
      <c r="AD42" s="970"/>
      <c r="AE42" s="970">
        <f t="shared" si="27"/>
        <v>1</v>
      </c>
      <c r="AF42" s="970">
        <f t="shared" si="27"/>
        <v>1</v>
      </c>
      <c r="AG42" s="970">
        <f t="shared" si="27"/>
        <v>2</v>
      </c>
      <c r="AH42" s="970"/>
      <c r="AI42" s="970">
        <f t="shared" si="27"/>
        <v>11</v>
      </c>
      <c r="AJ42" s="970">
        <f t="shared" si="27"/>
        <v>3</v>
      </c>
      <c r="AK42" s="972">
        <f t="shared" si="27"/>
        <v>14</v>
      </c>
    </row>
    <row r="43" spans="1:39" ht="12" customHeight="1">
      <c r="A43" s="396">
        <v>7</v>
      </c>
      <c r="B43" s="396">
        <v>3</v>
      </c>
      <c r="C43" s="396">
        <v>11</v>
      </c>
      <c r="D43" s="1824"/>
      <c r="E43" s="128" t="s">
        <v>56</v>
      </c>
      <c r="F43" s="69"/>
      <c r="G43" s="309">
        <v>0</v>
      </c>
      <c r="H43" s="963">
        <v>0</v>
      </c>
      <c r="I43" s="963">
        <f>SUM(G43:H43)</f>
        <v>0</v>
      </c>
      <c r="J43" s="963"/>
      <c r="K43" s="309">
        <v>0</v>
      </c>
      <c r="L43" s="963">
        <v>0</v>
      </c>
      <c r="M43" s="963">
        <f>SUM(K43:L43)</f>
        <v>0</v>
      </c>
      <c r="N43" s="963"/>
      <c r="O43" s="309">
        <v>0</v>
      </c>
      <c r="P43" s="963">
        <v>0</v>
      </c>
      <c r="Q43" s="963">
        <f>SUM(O43:P43)</f>
        <v>0</v>
      </c>
      <c r="R43" s="963"/>
      <c r="S43" s="309">
        <v>0</v>
      </c>
      <c r="T43" s="963">
        <v>0</v>
      </c>
      <c r="U43" s="963">
        <f>SUM(S43:T43)</f>
        <v>0</v>
      </c>
      <c r="V43" s="963"/>
      <c r="W43" s="309">
        <v>0</v>
      </c>
      <c r="X43" s="963">
        <v>0</v>
      </c>
      <c r="Y43" s="963">
        <f>SUM(W43:X43)</f>
        <v>0</v>
      </c>
      <c r="Z43" s="963"/>
      <c r="AA43" s="963">
        <v>1</v>
      </c>
      <c r="AB43" s="963">
        <v>0</v>
      </c>
      <c r="AC43" s="963">
        <f>SUM(AA43:AB43)</f>
        <v>1</v>
      </c>
      <c r="AD43" s="963"/>
      <c r="AE43" s="963">
        <v>0</v>
      </c>
      <c r="AF43" s="963">
        <v>0</v>
      </c>
      <c r="AG43" s="963">
        <f>SUM(AE43:AF43)</f>
        <v>0</v>
      </c>
      <c r="AH43" s="963"/>
      <c r="AI43" s="963">
        <v>9</v>
      </c>
      <c r="AJ43" s="963">
        <v>2</v>
      </c>
      <c r="AK43" s="965">
        <f>SUM(AI43:AJ43)</f>
        <v>11</v>
      </c>
    </row>
    <row r="44" spans="1:39" ht="12" customHeight="1">
      <c r="A44" s="396">
        <v>7</v>
      </c>
      <c r="B44" s="396">
        <v>6</v>
      </c>
      <c r="C44" s="396">
        <v>10</v>
      </c>
      <c r="D44" s="1824"/>
      <c r="E44" s="129" t="s">
        <v>71</v>
      </c>
      <c r="F44" s="118"/>
      <c r="G44" s="309">
        <v>0</v>
      </c>
      <c r="H44" s="963">
        <v>0</v>
      </c>
      <c r="I44" s="963">
        <f>SUM(G44:H44)</f>
        <v>0</v>
      </c>
      <c r="J44" s="963"/>
      <c r="K44" s="309">
        <v>0</v>
      </c>
      <c r="L44" s="963">
        <v>0</v>
      </c>
      <c r="M44" s="963">
        <f>SUM(K44:L44)</f>
        <v>0</v>
      </c>
      <c r="N44" s="963"/>
      <c r="O44" s="309">
        <v>0</v>
      </c>
      <c r="P44" s="963">
        <v>0</v>
      </c>
      <c r="Q44" s="963">
        <f>SUM(O44:P44)</f>
        <v>0</v>
      </c>
      <c r="R44" s="963"/>
      <c r="S44" s="309">
        <v>0</v>
      </c>
      <c r="T44" s="963">
        <v>0</v>
      </c>
      <c r="U44" s="963">
        <f>SUM(S44:T44)</f>
        <v>0</v>
      </c>
      <c r="V44" s="963"/>
      <c r="W44" s="309">
        <v>0</v>
      </c>
      <c r="X44" s="963">
        <v>0</v>
      </c>
      <c r="Y44" s="963">
        <f>SUM(W44:X44)</f>
        <v>0</v>
      </c>
      <c r="Z44" s="963"/>
      <c r="AA44" s="963">
        <v>0</v>
      </c>
      <c r="AB44" s="963">
        <v>0</v>
      </c>
      <c r="AC44" s="963">
        <f>SUM(AA44:AB44)</f>
        <v>0</v>
      </c>
      <c r="AD44" s="963"/>
      <c r="AE44" s="963">
        <v>1</v>
      </c>
      <c r="AF44" s="963">
        <v>1</v>
      </c>
      <c r="AG44" s="963">
        <f>SUM(AE44:AF44)</f>
        <v>2</v>
      </c>
      <c r="AH44" s="963"/>
      <c r="AI44" s="963">
        <v>2</v>
      </c>
      <c r="AJ44" s="963">
        <v>1</v>
      </c>
      <c r="AK44" s="965">
        <f>SUM(AI44:AJ44)</f>
        <v>3</v>
      </c>
    </row>
    <row r="45" spans="1:39" ht="12.75" customHeight="1">
      <c r="D45" s="1898">
        <v>1408</v>
      </c>
      <c r="E45" s="124" t="s">
        <v>58</v>
      </c>
      <c r="F45" s="114"/>
      <c r="G45" s="354">
        <f>SUM(G46:G49)</f>
        <v>0</v>
      </c>
      <c r="H45" s="970">
        <v>0</v>
      </c>
      <c r="I45" s="970">
        <f t="shared" ref="I45:AK45" si="28">SUM(I46:I49)</f>
        <v>0</v>
      </c>
      <c r="J45" s="970"/>
      <c r="K45" s="970">
        <f t="shared" si="28"/>
        <v>0</v>
      </c>
      <c r="L45" s="970">
        <f t="shared" si="28"/>
        <v>0</v>
      </c>
      <c r="M45" s="970">
        <f t="shared" si="28"/>
        <v>0</v>
      </c>
      <c r="N45" s="970"/>
      <c r="O45" s="970">
        <f t="shared" si="28"/>
        <v>0</v>
      </c>
      <c r="P45" s="970">
        <f t="shared" si="28"/>
        <v>0</v>
      </c>
      <c r="Q45" s="970">
        <f t="shared" si="28"/>
        <v>0</v>
      </c>
      <c r="R45" s="970"/>
      <c r="S45" s="970">
        <f t="shared" si="28"/>
        <v>0</v>
      </c>
      <c r="T45" s="970">
        <f t="shared" si="28"/>
        <v>0</v>
      </c>
      <c r="U45" s="970">
        <f t="shared" si="28"/>
        <v>0</v>
      </c>
      <c r="V45" s="970"/>
      <c r="W45" s="970">
        <f t="shared" si="28"/>
        <v>0</v>
      </c>
      <c r="X45" s="970">
        <f t="shared" si="28"/>
        <v>0</v>
      </c>
      <c r="Y45" s="970">
        <f t="shared" si="28"/>
        <v>0</v>
      </c>
      <c r="Z45" s="970"/>
      <c r="AA45" s="970">
        <f t="shared" si="28"/>
        <v>2</v>
      </c>
      <c r="AB45" s="970">
        <f t="shared" si="28"/>
        <v>0</v>
      </c>
      <c r="AC45" s="970">
        <f t="shared" si="28"/>
        <v>2</v>
      </c>
      <c r="AD45" s="970"/>
      <c r="AE45" s="970">
        <f t="shared" si="28"/>
        <v>1</v>
      </c>
      <c r="AF45" s="970">
        <f t="shared" si="28"/>
        <v>1</v>
      </c>
      <c r="AG45" s="970">
        <f t="shared" si="28"/>
        <v>2</v>
      </c>
      <c r="AH45" s="970"/>
      <c r="AI45" s="970">
        <f t="shared" si="28"/>
        <v>8</v>
      </c>
      <c r="AJ45" s="970">
        <f t="shared" si="28"/>
        <v>4</v>
      </c>
      <c r="AK45" s="972">
        <f t="shared" si="28"/>
        <v>12</v>
      </c>
    </row>
    <row r="46" spans="1:39" ht="12" customHeight="1">
      <c r="A46" s="396">
        <v>8</v>
      </c>
      <c r="B46" s="396">
        <v>4</v>
      </c>
      <c r="C46" s="396">
        <v>11</v>
      </c>
      <c r="D46" s="1834"/>
      <c r="E46" s="106" t="s">
        <v>59</v>
      </c>
      <c r="F46" s="178"/>
      <c r="G46" s="309">
        <v>0</v>
      </c>
      <c r="H46" s="963">
        <v>0</v>
      </c>
      <c r="I46" s="960">
        <f t="shared" ref="I46:I51" si="29">SUM(G46:H46)</f>
        <v>0</v>
      </c>
      <c r="J46" s="963"/>
      <c r="K46" s="309">
        <v>0</v>
      </c>
      <c r="L46" s="963">
        <v>0</v>
      </c>
      <c r="M46" s="963">
        <f t="shared" ref="M46:M51" si="30">SUM(K46:L46)</f>
        <v>0</v>
      </c>
      <c r="N46" s="960"/>
      <c r="O46" s="309">
        <v>0</v>
      </c>
      <c r="P46" s="963">
        <v>0</v>
      </c>
      <c r="Q46" s="963">
        <f t="shared" ref="Q46:Q51" si="31">SUM(O46:P46)</f>
        <v>0</v>
      </c>
      <c r="R46" s="963"/>
      <c r="S46" s="309">
        <v>0</v>
      </c>
      <c r="T46" s="963">
        <v>0</v>
      </c>
      <c r="U46" s="963">
        <f t="shared" ref="U46:U51" si="32">SUM(S46:T46)</f>
        <v>0</v>
      </c>
      <c r="V46" s="960"/>
      <c r="W46" s="309">
        <v>0</v>
      </c>
      <c r="X46" s="963">
        <v>0</v>
      </c>
      <c r="Y46" s="963">
        <f t="shared" ref="Y46:Y51" si="33">SUM(W46:X46)</f>
        <v>0</v>
      </c>
      <c r="Z46" s="963"/>
      <c r="AA46" s="960">
        <v>1</v>
      </c>
      <c r="AB46" s="960">
        <v>0</v>
      </c>
      <c r="AC46" s="963">
        <f t="shared" ref="AC46:AC51" si="34">SUM(AA46:AB46)</f>
        <v>1</v>
      </c>
      <c r="AD46" s="960"/>
      <c r="AE46" s="960">
        <v>1</v>
      </c>
      <c r="AF46" s="960">
        <v>1</v>
      </c>
      <c r="AG46" s="960">
        <f t="shared" ref="AG46:AG51" si="35">SUM(AE46:AF46)</f>
        <v>2</v>
      </c>
      <c r="AH46" s="960"/>
      <c r="AI46" s="960">
        <v>3</v>
      </c>
      <c r="AJ46" s="960">
        <v>2</v>
      </c>
      <c r="AK46" s="962">
        <f t="shared" ref="AK46:AK51" si="36">SUM(AI46:AJ46)</f>
        <v>5</v>
      </c>
    </row>
    <row r="47" spans="1:39" ht="12" customHeight="1">
      <c r="A47" s="396">
        <v>8</v>
      </c>
      <c r="B47" s="396">
        <v>4</v>
      </c>
      <c r="C47" s="396">
        <v>11</v>
      </c>
      <c r="D47" s="1834"/>
      <c r="E47" s="111" t="s">
        <v>244</v>
      </c>
      <c r="F47" s="118"/>
      <c r="G47" s="309">
        <v>0</v>
      </c>
      <c r="H47" s="963">
        <v>0</v>
      </c>
      <c r="I47" s="963">
        <f t="shared" si="29"/>
        <v>0</v>
      </c>
      <c r="J47" s="963"/>
      <c r="K47" s="309">
        <v>0</v>
      </c>
      <c r="L47" s="963">
        <v>0</v>
      </c>
      <c r="M47" s="963">
        <f t="shared" si="30"/>
        <v>0</v>
      </c>
      <c r="N47" s="963"/>
      <c r="O47" s="309">
        <v>0</v>
      </c>
      <c r="P47" s="963">
        <v>0</v>
      </c>
      <c r="Q47" s="963">
        <f t="shared" si="31"/>
        <v>0</v>
      </c>
      <c r="R47" s="963"/>
      <c r="S47" s="309">
        <v>0</v>
      </c>
      <c r="T47" s="963">
        <v>0</v>
      </c>
      <c r="U47" s="963">
        <f t="shared" si="32"/>
        <v>0</v>
      </c>
      <c r="V47" s="963"/>
      <c r="W47" s="309">
        <v>0</v>
      </c>
      <c r="X47" s="963">
        <v>0</v>
      </c>
      <c r="Y47" s="963">
        <f t="shared" si="33"/>
        <v>0</v>
      </c>
      <c r="Z47" s="963"/>
      <c r="AA47" s="963">
        <v>1</v>
      </c>
      <c r="AB47" s="963">
        <v>0</v>
      </c>
      <c r="AC47" s="963">
        <f t="shared" si="34"/>
        <v>1</v>
      </c>
      <c r="AD47" s="963"/>
      <c r="AE47" s="963">
        <v>0</v>
      </c>
      <c r="AF47" s="963">
        <v>0</v>
      </c>
      <c r="AG47" s="963">
        <f t="shared" si="35"/>
        <v>0</v>
      </c>
      <c r="AH47" s="963"/>
      <c r="AI47" s="963">
        <v>3</v>
      </c>
      <c r="AJ47" s="963">
        <v>1</v>
      </c>
      <c r="AK47" s="965">
        <f t="shared" si="36"/>
        <v>4</v>
      </c>
    </row>
    <row r="48" spans="1:39" ht="12" customHeight="1">
      <c r="A48" s="396">
        <v>8</v>
      </c>
      <c r="B48" s="396">
        <v>5</v>
      </c>
      <c r="C48" s="396">
        <v>11</v>
      </c>
      <c r="D48" s="1834"/>
      <c r="E48" s="110" t="s">
        <v>61</v>
      </c>
      <c r="F48" s="69"/>
      <c r="G48" s="309">
        <v>0</v>
      </c>
      <c r="H48" s="963">
        <v>0</v>
      </c>
      <c r="I48" s="963">
        <f t="shared" si="29"/>
        <v>0</v>
      </c>
      <c r="J48" s="963"/>
      <c r="K48" s="309">
        <v>0</v>
      </c>
      <c r="L48" s="963">
        <v>0</v>
      </c>
      <c r="M48" s="963">
        <f t="shared" si="30"/>
        <v>0</v>
      </c>
      <c r="N48" s="963"/>
      <c r="O48" s="309">
        <v>0</v>
      </c>
      <c r="P48" s="963">
        <v>0</v>
      </c>
      <c r="Q48" s="963">
        <f t="shared" si="31"/>
        <v>0</v>
      </c>
      <c r="R48" s="963"/>
      <c r="S48" s="309">
        <v>0</v>
      </c>
      <c r="T48" s="963">
        <v>0</v>
      </c>
      <c r="U48" s="963">
        <f t="shared" si="32"/>
        <v>0</v>
      </c>
      <c r="V48" s="963"/>
      <c r="W48" s="309">
        <v>0</v>
      </c>
      <c r="X48" s="963">
        <v>0</v>
      </c>
      <c r="Y48" s="963">
        <f t="shared" si="33"/>
        <v>0</v>
      </c>
      <c r="Z48" s="963"/>
      <c r="AA48" s="963">
        <v>0</v>
      </c>
      <c r="AB48" s="963">
        <v>0</v>
      </c>
      <c r="AC48" s="963">
        <f t="shared" si="34"/>
        <v>0</v>
      </c>
      <c r="AD48" s="963"/>
      <c r="AE48" s="963">
        <v>0</v>
      </c>
      <c r="AF48" s="963">
        <v>0</v>
      </c>
      <c r="AG48" s="963">
        <f t="shared" si="35"/>
        <v>0</v>
      </c>
      <c r="AH48" s="963"/>
      <c r="AI48" s="963">
        <v>1</v>
      </c>
      <c r="AJ48" s="963">
        <v>0</v>
      </c>
      <c r="AK48" s="965">
        <f t="shared" si="36"/>
        <v>1</v>
      </c>
    </row>
    <row r="49" spans="1:37" ht="12" customHeight="1">
      <c r="A49" s="396">
        <v>8</v>
      </c>
      <c r="B49" s="396">
        <v>4</v>
      </c>
      <c r="C49" s="396">
        <v>8</v>
      </c>
      <c r="D49" s="1899"/>
      <c r="E49" s="325" t="s">
        <v>62</v>
      </c>
      <c r="F49" s="72"/>
      <c r="G49" s="309">
        <v>0</v>
      </c>
      <c r="H49" s="963">
        <v>0</v>
      </c>
      <c r="I49" s="1331">
        <f t="shared" si="29"/>
        <v>0</v>
      </c>
      <c r="J49" s="963"/>
      <c r="K49" s="309">
        <v>0</v>
      </c>
      <c r="L49" s="963">
        <v>0</v>
      </c>
      <c r="M49" s="963">
        <f t="shared" si="30"/>
        <v>0</v>
      </c>
      <c r="N49" s="1331"/>
      <c r="O49" s="309">
        <v>0</v>
      </c>
      <c r="P49" s="963">
        <v>0</v>
      </c>
      <c r="Q49" s="963">
        <f t="shared" si="31"/>
        <v>0</v>
      </c>
      <c r="R49" s="963"/>
      <c r="S49" s="309">
        <v>0</v>
      </c>
      <c r="T49" s="963">
        <v>0</v>
      </c>
      <c r="U49" s="963">
        <f t="shared" si="32"/>
        <v>0</v>
      </c>
      <c r="V49" s="1331"/>
      <c r="W49" s="309">
        <v>0</v>
      </c>
      <c r="X49" s="963">
        <v>0</v>
      </c>
      <c r="Y49" s="963">
        <f t="shared" si="33"/>
        <v>0</v>
      </c>
      <c r="Z49" s="963"/>
      <c r="AA49" s="1331">
        <v>0</v>
      </c>
      <c r="AB49" s="1331">
        <v>0</v>
      </c>
      <c r="AC49" s="1331">
        <f t="shared" si="34"/>
        <v>0</v>
      </c>
      <c r="AD49" s="1331"/>
      <c r="AE49" s="1331">
        <v>0</v>
      </c>
      <c r="AF49" s="1331">
        <v>0</v>
      </c>
      <c r="AG49" s="1331">
        <f t="shared" si="35"/>
        <v>0</v>
      </c>
      <c r="AH49" s="1331"/>
      <c r="AI49" s="1331">
        <v>1</v>
      </c>
      <c r="AJ49" s="1331">
        <v>1</v>
      </c>
      <c r="AK49" s="1332">
        <f t="shared" si="36"/>
        <v>2</v>
      </c>
    </row>
    <row r="50" spans="1:37" ht="12.75" customHeight="1">
      <c r="D50" s="1821"/>
      <c r="E50" s="127" t="s">
        <v>63</v>
      </c>
      <c r="F50" s="114"/>
      <c r="G50" s="354">
        <f>SUM(G51)</f>
        <v>0</v>
      </c>
      <c r="H50" s="354">
        <f>SUM(H51)</f>
        <v>0</v>
      </c>
      <c r="I50" s="2195">
        <f t="shared" si="29"/>
        <v>0</v>
      </c>
      <c r="J50" s="970"/>
      <c r="K50" s="970">
        <f>SUM(K51)</f>
        <v>0</v>
      </c>
      <c r="L50" s="970">
        <f>SUM(L51)</f>
        <v>0</v>
      </c>
      <c r="M50" s="970">
        <f t="shared" si="30"/>
        <v>0</v>
      </c>
      <c r="N50" s="970"/>
      <c r="O50" s="970">
        <f>SUM(O51)</f>
        <v>0</v>
      </c>
      <c r="P50" s="970">
        <f>SUM(P51)</f>
        <v>0</v>
      </c>
      <c r="Q50" s="970">
        <f t="shared" si="31"/>
        <v>0</v>
      </c>
      <c r="R50" s="970"/>
      <c r="S50" s="970">
        <f>SUM(S51)</f>
        <v>0</v>
      </c>
      <c r="T50" s="970">
        <f>SUM(T51)</f>
        <v>0</v>
      </c>
      <c r="U50" s="970">
        <f t="shared" si="32"/>
        <v>0</v>
      </c>
      <c r="V50" s="970"/>
      <c r="W50" s="970">
        <f>SUM(W51)</f>
        <v>0</v>
      </c>
      <c r="X50" s="970">
        <f>SUM(X51)</f>
        <v>0</v>
      </c>
      <c r="Y50" s="970">
        <f t="shared" si="33"/>
        <v>0</v>
      </c>
      <c r="Z50" s="970"/>
      <c r="AA50" s="970">
        <f>SUM(AA51)</f>
        <v>0</v>
      </c>
      <c r="AB50" s="970">
        <f>SUM(AB51)</f>
        <v>0</v>
      </c>
      <c r="AC50" s="2195">
        <f t="shared" si="34"/>
        <v>0</v>
      </c>
      <c r="AD50" s="970"/>
      <c r="AE50" s="970">
        <f>SUM(AE51)</f>
        <v>0</v>
      </c>
      <c r="AF50" s="970">
        <f>SUM(AF51)</f>
        <v>0</v>
      </c>
      <c r="AG50" s="970">
        <f t="shared" si="35"/>
        <v>0</v>
      </c>
      <c r="AH50" s="970"/>
      <c r="AI50" s="970">
        <f>SUM(AI51)</f>
        <v>0</v>
      </c>
      <c r="AJ50" s="970">
        <f>SUM(AJ51)</f>
        <v>0</v>
      </c>
      <c r="AK50" s="972">
        <f t="shared" si="36"/>
        <v>0</v>
      </c>
    </row>
    <row r="51" spans="1:37" ht="12" customHeight="1">
      <c r="A51" s="396">
        <v>9</v>
      </c>
      <c r="B51" s="396">
        <v>5</v>
      </c>
      <c r="C51" s="396">
        <v>10</v>
      </c>
      <c r="D51" s="1822"/>
      <c r="E51" s="72" t="s">
        <v>64</v>
      </c>
      <c r="F51" s="72"/>
      <c r="G51" s="510">
        <v>0</v>
      </c>
      <c r="H51" s="1331">
        <v>0</v>
      </c>
      <c r="I51" s="1331">
        <f t="shared" si="29"/>
        <v>0</v>
      </c>
      <c r="J51" s="1331"/>
      <c r="K51" s="1331">
        <v>0</v>
      </c>
      <c r="L51" s="1331">
        <v>0</v>
      </c>
      <c r="M51" s="1331">
        <f t="shared" si="30"/>
        <v>0</v>
      </c>
      <c r="N51" s="1331"/>
      <c r="O51" s="1331">
        <v>0</v>
      </c>
      <c r="P51" s="1331">
        <v>0</v>
      </c>
      <c r="Q51" s="1331">
        <f t="shared" si="31"/>
        <v>0</v>
      </c>
      <c r="R51" s="1331"/>
      <c r="S51" s="1331">
        <v>0</v>
      </c>
      <c r="T51" s="1331">
        <v>0</v>
      </c>
      <c r="U51" s="1331">
        <f t="shared" si="32"/>
        <v>0</v>
      </c>
      <c r="V51" s="1331"/>
      <c r="W51" s="1331">
        <v>0</v>
      </c>
      <c r="X51" s="1331">
        <v>0</v>
      </c>
      <c r="Y51" s="1331">
        <f t="shared" si="33"/>
        <v>0</v>
      </c>
      <c r="Z51" s="1331"/>
      <c r="AA51" s="1331">
        <v>0</v>
      </c>
      <c r="AB51" s="1331">
        <v>0</v>
      </c>
      <c r="AC51" s="1331">
        <f t="shared" si="34"/>
        <v>0</v>
      </c>
      <c r="AD51" s="1331"/>
      <c r="AE51" s="1331">
        <v>0</v>
      </c>
      <c r="AF51" s="1331">
        <v>0</v>
      </c>
      <c r="AG51" s="1331">
        <f t="shared" si="35"/>
        <v>0</v>
      </c>
      <c r="AH51" s="1331"/>
      <c r="AI51" s="1331">
        <v>0</v>
      </c>
      <c r="AJ51" s="1331">
        <v>0</v>
      </c>
      <c r="AK51" s="1332">
        <f t="shared" si="36"/>
        <v>0</v>
      </c>
    </row>
    <row r="52" spans="1:37" ht="12" customHeight="1">
      <c r="A52" s="396">
        <v>9</v>
      </c>
      <c r="B52" s="396">
        <v>5</v>
      </c>
      <c r="C52" s="396">
        <v>13</v>
      </c>
      <c r="D52" s="1823"/>
      <c r="E52" s="129" t="s">
        <v>73</v>
      </c>
      <c r="F52" s="69"/>
      <c r="G52" s="309">
        <v>0</v>
      </c>
      <c r="H52" s="963">
        <v>0</v>
      </c>
      <c r="I52" s="963">
        <f>SUM(G52:H52)</f>
        <v>0</v>
      </c>
      <c r="J52" s="963"/>
      <c r="K52" s="309">
        <v>0</v>
      </c>
      <c r="L52" s="963">
        <v>0</v>
      </c>
      <c r="M52" s="963">
        <f>SUM(K52:L52)</f>
        <v>0</v>
      </c>
      <c r="N52" s="963"/>
      <c r="O52" s="309">
        <v>0</v>
      </c>
      <c r="P52" s="963">
        <v>0</v>
      </c>
      <c r="Q52" s="963">
        <f>SUM(O52:P52)</f>
        <v>0</v>
      </c>
      <c r="R52" s="963"/>
      <c r="S52" s="309">
        <v>0</v>
      </c>
      <c r="T52" s="963">
        <v>0</v>
      </c>
      <c r="U52" s="963">
        <f>SUM(S52:T52)</f>
        <v>0</v>
      </c>
      <c r="V52" s="963"/>
      <c r="W52" s="309">
        <v>0</v>
      </c>
      <c r="X52" s="963">
        <v>0</v>
      </c>
      <c r="Y52" s="963">
        <f>SUM(W52:X52)</f>
        <v>0</v>
      </c>
      <c r="Z52" s="963"/>
      <c r="AA52" s="309">
        <v>0</v>
      </c>
      <c r="AB52" s="963">
        <v>0</v>
      </c>
      <c r="AC52" s="963">
        <f>SUM(AA52:AB52)</f>
        <v>0</v>
      </c>
      <c r="AD52" s="963"/>
      <c r="AE52" s="963">
        <v>0</v>
      </c>
      <c r="AF52" s="963">
        <v>0</v>
      </c>
      <c r="AG52" s="963">
        <f>SUM(AE52:AF52)</f>
        <v>0</v>
      </c>
      <c r="AH52" s="963"/>
      <c r="AI52" s="963">
        <v>0</v>
      </c>
      <c r="AJ52" s="963">
        <v>0</v>
      </c>
      <c r="AK52" s="965">
        <f>SUM(AI52:AJ52)</f>
        <v>0</v>
      </c>
    </row>
    <row r="53" spans="1:37" ht="12" customHeight="1">
      <c r="D53" s="615"/>
      <c r="E53" s="1352" t="s">
        <v>21</v>
      </c>
      <c r="F53" s="127"/>
      <c r="G53" s="970">
        <f>SUM(G9+G17+G26+G30+G33+G38+G42+G45)</f>
        <v>5</v>
      </c>
      <c r="H53" s="970">
        <f>SUM(H9+H17+H26+H30+H33+H38+H42+H45)</f>
        <v>5</v>
      </c>
      <c r="I53" s="970">
        <f>SUM(I9+I17+I26+I30+I33+I38+I42+I45)</f>
        <v>10</v>
      </c>
      <c r="J53" s="970"/>
      <c r="K53" s="970">
        <f>SUM(K9+K17+K26+K30+K33+K38+K42+K45)</f>
        <v>0</v>
      </c>
      <c r="L53" s="970">
        <f>SUM(L9+L17+L26+L30+L33+L38+L42+L45)</f>
        <v>0</v>
      </c>
      <c r="M53" s="970">
        <f>SUM(M9+M17+M26+M30+M33+M38+M42+M45)</f>
        <v>0</v>
      </c>
      <c r="N53" s="970"/>
      <c r="O53" s="970">
        <f>SUM(O9+O17+O26+O30+O33+O38+O42+O45)</f>
        <v>0</v>
      </c>
      <c r="P53" s="970">
        <f>SUM(P9+P17+P26+P30+P33+P38+P42+P45)</f>
        <v>0</v>
      </c>
      <c r="Q53" s="970">
        <f>SUM(Q9+Q17+Q26+Q30+Q33+Q38+Q42+Q45)</f>
        <v>0</v>
      </c>
      <c r="R53" s="970"/>
      <c r="S53" s="970">
        <f>SUM(S9+S17+S26+S30+S33+S38+S42+S45)</f>
        <v>0</v>
      </c>
      <c r="T53" s="970">
        <f>SUM(T9+T17+T26+T30+T33+T38+T42+T45)</f>
        <v>0</v>
      </c>
      <c r="U53" s="970">
        <f>SUM(U9+U17+U26+U30+U33+U38+U42+U45)</f>
        <v>0</v>
      </c>
      <c r="V53" s="970"/>
      <c r="W53" s="970">
        <v>0</v>
      </c>
      <c r="X53" s="970">
        <v>0</v>
      </c>
      <c r="Y53" s="970">
        <f>SUM(Y9+Y17+Y26+Y30+Y33+Y38+Y42+Y45)</f>
        <v>1</v>
      </c>
      <c r="Z53" s="970"/>
      <c r="AA53" s="970">
        <f>SUM(AA9+AA17+AA26+AA30+AA33+AA38+AA42+AA45)</f>
        <v>5</v>
      </c>
      <c r="AB53" s="970">
        <f>SUM(AB9+AB17+AB26+AB30+AB33+AB38+AB42+AB45)</f>
        <v>4</v>
      </c>
      <c r="AC53" s="970">
        <f>SUM(AC9+AC17+AC26+AC30+AC33+AC38+AC42+AC45)</f>
        <v>9</v>
      </c>
      <c r="AD53" s="970"/>
      <c r="AE53" s="970">
        <f>SUM(AE9+AE17+AE26+AE30+AE33+AE38+AE42+AE45)</f>
        <v>54</v>
      </c>
      <c r="AF53" s="970">
        <f>SUM(AF9+AF17+AF26+AF30+AF33+AF38+AF42+AF45)</f>
        <v>40</v>
      </c>
      <c r="AG53" s="970">
        <f>SUM(AG9+AG17+AG26+AG30+AG33+AG38+AG42+AG45)</f>
        <v>94</v>
      </c>
      <c r="AH53" s="970"/>
      <c r="AI53" s="970">
        <f>SUM(AI9+AI17+AI26+AI30+AI33+AI38+AI42+AI45)</f>
        <v>136</v>
      </c>
      <c r="AJ53" s="970">
        <f>SUM(AJ9+AJ17+AJ26+AJ30+AJ33+AJ38+AJ42+AJ45)</f>
        <v>84</v>
      </c>
      <c r="AK53" s="972">
        <f>SUM(AK9+AK17+AK26+AK30+AK33+AK38+AK42+AK45)</f>
        <v>220</v>
      </c>
    </row>
    <row r="54" spans="1:37" ht="10.5" customHeight="1">
      <c r="D54" s="128"/>
      <c r="E54" s="458" t="s">
        <v>922</v>
      </c>
    </row>
    <row r="55" spans="1:37" ht="10.5" customHeight="1">
      <c r="E55" s="458" t="s">
        <v>923</v>
      </c>
    </row>
    <row r="56" spans="1:37" ht="10.5" customHeight="1">
      <c r="E56" s="458"/>
    </row>
  </sheetData>
  <mergeCells count="25">
    <mergeCell ref="D42:D44"/>
    <mergeCell ref="D45:D49"/>
    <mergeCell ref="D50:D52"/>
    <mergeCell ref="D9:D16"/>
    <mergeCell ref="D17:D25"/>
    <mergeCell ref="D26:D29"/>
    <mergeCell ref="D30:D32"/>
    <mergeCell ref="D33:D37"/>
    <mergeCell ref="D38:D41"/>
    <mergeCell ref="O7:Q7"/>
    <mergeCell ref="S7:U7"/>
    <mergeCell ref="W7:Y7"/>
    <mergeCell ref="AA7:AC7"/>
    <mergeCell ref="AE7:AG7"/>
    <mergeCell ref="AI7:AK7"/>
    <mergeCell ref="D1:AK2"/>
    <mergeCell ref="D3:AK3"/>
    <mergeCell ref="D6:D7"/>
    <mergeCell ref="E6:E7"/>
    <mergeCell ref="G6:M6"/>
    <mergeCell ref="O6:U6"/>
    <mergeCell ref="W6:AC6"/>
    <mergeCell ref="AE6:AK6"/>
    <mergeCell ref="G7:I7"/>
    <mergeCell ref="K7:M7"/>
  </mergeCell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54"/>
  <sheetViews>
    <sheetView topLeftCell="D10" workbookViewId="0">
      <selection activeCell="E17" sqref="E17"/>
    </sheetView>
  </sheetViews>
  <sheetFormatPr baseColWidth="10" defaultRowHeight="12.75"/>
  <cols>
    <col min="1" max="3" width="2.5703125" style="396" hidden="1" customWidth="1"/>
    <col min="4" max="4" width="5.42578125" style="602" customWidth="1"/>
    <col min="5" max="5" width="58.28515625" style="602" customWidth="1"/>
    <col min="6" max="6" width="3.140625" style="602" customWidth="1"/>
    <col min="7" max="8" width="5.85546875" style="2246" customWidth="1"/>
    <col min="9" max="10" width="5.85546875" style="2247" customWidth="1"/>
    <col min="11" max="11" width="2.140625" style="2247" customWidth="1"/>
    <col min="12" max="15" width="5.85546875" style="2247" customWidth="1"/>
    <col min="16" max="16" width="2.140625" style="2247" customWidth="1"/>
    <col min="17" max="20" width="5.85546875" style="2247" customWidth="1"/>
    <col min="21" max="16384" width="11.42578125" style="65"/>
  </cols>
  <sheetData>
    <row r="1" spans="1:28">
      <c r="D1" s="615"/>
      <c r="E1" s="615"/>
      <c r="F1" s="615"/>
      <c r="G1" s="1360"/>
      <c r="H1" s="1360"/>
      <c r="I1" s="2248"/>
      <c r="J1" s="2248"/>
      <c r="K1" s="2248"/>
      <c r="L1" s="2248"/>
      <c r="M1" s="2248"/>
      <c r="N1" s="2248"/>
      <c r="O1" s="2248"/>
      <c r="P1" s="2248"/>
      <c r="Q1" s="2248"/>
      <c r="R1" s="2248"/>
      <c r="S1" s="2248"/>
      <c r="T1" s="2248"/>
    </row>
    <row r="2" spans="1:28">
      <c r="D2" s="2230" t="s">
        <v>924</v>
      </c>
      <c r="E2" s="2230"/>
      <c r="F2" s="2230"/>
      <c r="G2" s="2230"/>
      <c r="H2" s="2230"/>
      <c r="I2" s="2230"/>
      <c r="J2" s="2230"/>
      <c r="K2" s="2230"/>
      <c r="L2" s="2230"/>
      <c r="M2" s="2230"/>
      <c r="N2" s="2230"/>
      <c r="O2" s="2230"/>
      <c r="P2" s="2230"/>
      <c r="Q2" s="2230"/>
      <c r="R2" s="2230"/>
      <c r="S2" s="2230"/>
      <c r="T2" s="2230"/>
    </row>
    <row r="3" spans="1:28" ht="15.75" customHeight="1">
      <c r="D3" s="2230">
        <v>2015</v>
      </c>
      <c r="E3" s="2230"/>
      <c r="F3" s="2230"/>
      <c r="G3" s="2230"/>
      <c r="H3" s="2230"/>
      <c r="I3" s="2230"/>
      <c r="J3" s="2230"/>
      <c r="K3" s="2230"/>
      <c r="L3" s="2230"/>
      <c r="M3" s="2230"/>
      <c r="N3" s="2230"/>
      <c r="O3" s="2230"/>
      <c r="P3" s="2230"/>
      <c r="Q3" s="2230"/>
      <c r="R3" s="2230"/>
      <c r="S3" s="2230"/>
      <c r="T3" s="2230"/>
    </row>
    <row r="4" spans="1:28" ht="9" customHeight="1">
      <c r="D4" s="2249"/>
      <c r="E4" s="2249"/>
      <c r="F4" s="2249"/>
      <c r="G4" s="2249"/>
      <c r="H4" s="2249"/>
      <c r="I4" s="2249"/>
      <c r="J4" s="2249"/>
      <c r="K4" s="2249"/>
      <c r="L4" s="2249"/>
      <c r="M4" s="2249"/>
      <c r="N4" s="2249"/>
      <c r="O4" s="2249"/>
      <c r="P4" s="2249"/>
      <c r="Q4" s="2249"/>
      <c r="R4" s="2249"/>
      <c r="S4" s="2249"/>
      <c r="T4" s="2249"/>
    </row>
    <row r="5" spans="1:28" ht="12" customHeight="1">
      <c r="D5" s="102"/>
      <c r="E5" s="997"/>
      <c r="F5" s="997"/>
      <c r="G5" s="2250"/>
      <c r="H5" s="2250"/>
      <c r="I5" s="2251"/>
      <c r="J5" s="2251"/>
      <c r="K5" s="2251"/>
      <c r="L5" s="2251"/>
      <c r="M5" s="2251"/>
      <c r="N5" s="2251"/>
      <c r="O5" s="2251"/>
      <c r="P5" s="2251"/>
      <c r="Q5" s="2251"/>
      <c r="R5" s="2251"/>
      <c r="S5" s="2251"/>
      <c r="T5" s="2252"/>
    </row>
    <row r="6" spans="1:28" ht="12" customHeight="1">
      <c r="D6" s="250"/>
      <c r="E6" s="615"/>
      <c r="F6" s="615"/>
      <c r="G6" s="2235" t="s">
        <v>925</v>
      </c>
      <c r="H6" s="2235"/>
      <c r="I6" s="2235"/>
      <c r="J6" s="2235"/>
      <c r="K6" s="2248"/>
      <c r="L6" s="2235" t="s">
        <v>926</v>
      </c>
      <c r="M6" s="2235"/>
      <c r="N6" s="2235"/>
      <c r="O6" s="2235"/>
      <c r="P6" s="2248"/>
      <c r="Q6" s="2235" t="s">
        <v>927</v>
      </c>
      <c r="R6" s="2235"/>
      <c r="S6" s="2235"/>
      <c r="T6" s="2236"/>
    </row>
    <row r="7" spans="1:28" ht="14.25" customHeight="1">
      <c r="D7" s="1830" t="s">
        <v>3</v>
      </c>
      <c r="E7" s="1882" t="s">
        <v>116</v>
      </c>
      <c r="F7" s="97"/>
      <c r="G7" s="957"/>
      <c r="H7" s="2235" t="s">
        <v>928</v>
      </c>
      <c r="I7" s="2235"/>
      <c r="J7" s="2235"/>
      <c r="K7" s="957"/>
      <c r="L7" s="342"/>
      <c r="M7" s="2235" t="s">
        <v>928</v>
      </c>
      <c r="N7" s="2235"/>
      <c r="O7" s="2235"/>
      <c r="P7" s="957"/>
      <c r="Q7" s="342"/>
      <c r="R7" s="2253" t="s">
        <v>928</v>
      </c>
      <c r="S7" s="2253"/>
      <c r="T7" s="2254"/>
    </row>
    <row r="8" spans="1:28">
      <c r="A8" s="396" t="s">
        <v>9</v>
      </c>
      <c r="B8" s="396" t="s">
        <v>10</v>
      </c>
      <c r="C8" s="396" t="s">
        <v>11</v>
      </c>
      <c r="D8" s="1831"/>
      <c r="E8" s="1883"/>
      <c r="F8" s="72"/>
      <c r="G8" s="2255" t="s">
        <v>929</v>
      </c>
      <c r="H8" s="2256" t="s">
        <v>19</v>
      </c>
      <c r="I8" s="2256" t="s">
        <v>20</v>
      </c>
      <c r="J8" s="2256" t="s">
        <v>21</v>
      </c>
      <c r="K8" s="2256"/>
      <c r="L8" s="2255" t="s">
        <v>929</v>
      </c>
      <c r="M8" s="2256" t="s">
        <v>19</v>
      </c>
      <c r="N8" s="2256" t="s">
        <v>20</v>
      </c>
      <c r="O8" s="2256" t="s">
        <v>21</v>
      </c>
      <c r="P8" s="2256"/>
      <c r="Q8" s="2255" t="s">
        <v>929</v>
      </c>
      <c r="R8" s="2256" t="s">
        <v>19</v>
      </c>
      <c r="S8" s="2256" t="s">
        <v>20</v>
      </c>
      <c r="T8" s="2257" t="s">
        <v>21</v>
      </c>
      <c r="U8" s="574"/>
      <c r="V8" s="574"/>
      <c r="W8" s="574"/>
      <c r="X8" s="574"/>
      <c r="Y8" s="574"/>
      <c r="Z8" s="574"/>
      <c r="AA8" s="574"/>
      <c r="AB8" s="574"/>
    </row>
    <row r="9" spans="1:28" s="579" customFormat="1" ht="12.75" customHeight="1">
      <c r="A9" s="396"/>
      <c r="B9" s="396"/>
      <c r="C9" s="396"/>
      <c r="D9" s="1868">
        <v>1401</v>
      </c>
      <c r="E9" s="124" t="s">
        <v>22</v>
      </c>
      <c r="F9" s="127"/>
      <c r="G9" s="354">
        <f>SUM(G10:G15)</f>
        <v>5</v>
      </c>
      <c r="H9" s="2258">
        <f>SUM(H10:H15)</f>
        <v>17</v>
      </c>
      <c r="I9" s="2258">
        <f>SUM(I10:I15)</f>
        <v>3</v>
      </c>
      <c r="J9" s="561">
        <f>SUM(H9:I9)</f>
        <v>20</v>
      </c>
      <c r="K9" s="561"/>
      <c r="L9" s="970">
        <f>SUM(L10:L15)</f>
        <v>6</v>
      </c>
      <c r="M9" s="561">
        <f>SUM(M10:M15)</f>
        <v>24</v>
      </c>
      <c r="N9" s="561">
        <f>SUM(N10:N15)</f>
        <v>2</v>
      </c>
      <c r="O9" s="561">
        <f>SUM(M9:N9)</f>
        <v>26</v>
      </c>
      <c r="P9" s="561"/>
      <c r="Q9" s="970">
        <f>SUM(Q10:Q15)</f>
        <v>2</v>
      </c>
      <c r="R9" s="561">
        <f>SUM(R10:R15)</f>
        <v>7</v>
      </c>
      <c r="S9" s="561">
        <f>SUM(S10:S15)</f>
        <v>6</v>
      </c>
      <c r="T9" s="2167">
        <f>SUM(R9:S9)</f>
        <v>13</v>
      </c>
      <c r="U9" s="578"/>
    </row>
    <row r="10" spans="1:28" s="579" customFormat="1" ht="12" customHeight="1">
      <c r="A10" s="396">
        <v>1</v>
      </c>
      <c r="B10" s="396">
        <v>1</v>
      </c>
      <c r="C10" s="396">
        <v>11</v>
      </c>
      <c r="D10" s="1868"/>
      <c r="E10" s="1731" t="s">
        <v>23</v>
      </c>
      <c r="F10" s="1731"/>
      <c r="G10" s="310">
        <v>2</v>
      </c>
      <c r="H10" s="446">
        <v>6</v>
      </c>
      <c r="I10" s="2161">
        <v>2</v>
      </c>
      <c r="J10" s="2186">
        <f t="shared" ref="J10:J14" si="0">SUM(H10:I10)</f>
        <v>8</v>
      </c>
      <c r="K10" s="2161"/>
      <c r="L10" s="963">
        <v>1</v>
      </c>
      <c r="M10" s="446">
        <v>5</v>
      </c>
      <c r="N10" s="2161">
        <v>0</v>
      </c>
      <c r="O10" s="2186">
        <f t="shared" ref="O10:O14" si="1">SUM(M10:N10)</f>
        <v>5</v>
      </c>
      <c r="P10" s="2161"/>
      <c r="Q10" s="963">
        <v>1</v>
      </c>
      <c r="R10" s="446">
        <v>3</v>
      </c>
      <c r="S10" s="2161">
        <v>3</v>
      </c>
      <c r="T10" s="2259">
        <f t="shared" ref="T10:T14" si="2">SUM(R10:S10)</f>
        <v>6</v>
      </c>
    </row>
    <row r="11" spans="1:28" s="586" customFormat="1" ht="12" customHeight="1">
      <c r="A11" s="582">
        <v>1</v>
      </c>
      <c r="B11" s="582">
        <v>1</v>
      </c>
      <c r="C11" s="582">
        <v>5</v>
      </c>
      <c r="D11" s="1868"/>
      <c r="E11" s="525" t="s">
        <v>24</v>
      </c>
      <c r="F11" s="525"/>
      <c r="G11" s="310">
        <v>2</v>
      </c>
      <c r="H11" s="446">
        <v>7</v>
      </c>
      <c r="I11" s="2161">
        <v>1</v>
      </c>
      <c r="J11" s="2161">
        <f t="shared" si="0"/>
        <v>8</v>
      </c>
      <c r="K11" s="2161"/>
      <c r="L11" s="963">
        <v>1</v>
      </c>
      <c r="M11" s="446">
        <v>4</v>
      </c>
      <c r="N11" s="2161">
        <v>0</v>
      </c>
      <c r="O11" s="2161">
        <f t="shared" si="1"/>
        <v>4</v>
      </c>
      <c r="P11" s="2161"/>
      <c r="Q11" s="963">
        <v>1</v>
      </c>
      <c r="R11" s="446">
        <v>4</v>
      </c>
      <c r="S11" s="2161">
        <v>3</v>
      </c>
      <c r="T11" s="2173">
        <f t="shared" si="2"/>
        <v>7</v>
      </c>
      <c r="U11" s="506"/>
    </row>
    <row r="12" spans="1:28" s="586" customFormat="1" ht="12" customHeight="1">
      <c r="A12" s="582">
        <v>1</v>
      </c>
      <c r="B12" s="582">
        <v>1</v>
      </c>
      <c r="C12" s="582">
        <v>12</v>
      </c>
      <c r="D12" s="1868"/>
      <c r="E12" s="525" t="s">
        <v>25</v>
      </c>
      <c r="F12" s="525"/>
      <c r="G12" s="310">
        <v>1</v>
      </c>
      <c r="H12" s="446">
        <v>4</v>
      </c>
      <c r="I12" s="2161">
        <v>0</v>
      </c>
      <c r="J12" s="2161">
        <f t="shared" si="0"/>
        <v>4</v>
      </c>
      <c r="K12" s="2161"/>
      <c r="L12" s="963">
        <v>4</v>
      </c>
      <c r="M12" s="446">
        <v>15</v>
      </c>
      <c r="N12" s="2161">
        <v>2</v>
      </c>
      <c r="O12" s="2161">
        <f t="shared" si="1"/>
        <v>17</v>
      </c>
      <c r="P12" s="2161"/>
      <c r="Q12" s="963">
        <v>0</v>
      </c>
      <c r="R12" s="446">
        <v>0</v>
      </c>
      <c r="S12" s="2161">
        <v>0</v>
      </c>
      <c r="T12" s="2173">
        <f t="shared" si="2"/>
        <v>0</v>
      </c>
      <c r="U12" s="506"/>
    </row>
    <row r="13" spans="1:28" ht="12" customHeight="1">
      <c r="A13" s="396">
        <v>1</v>
      </c>
      <c r="B13" s="396">
        <v>1</v>
      </c>
      <c r="C13" s="396">
        <v>2</v>
      </c>
      <c r="D13" s="1868"/>
      <c r="E13" s="129" t="s">
        <v>26</v>
      </c>
      <c r="F13" s="129"/>
      <c r="G13" s="309">
        <v>0</v>
      </c>
      <c r="H13" s="446">
        <v>0</v>
      </c>
      <c r="I13" s="2161">
        <v>0</v>
      </c>
      <c r="J13" s="2161">
        <f t="shared" si="0"/>
        <v>0</v>
      </c>
      <c r="K13" s="2161"/>
      <c r="L13" s="963">
        <v>0</v>
      </c>
      <c r="M13" s="446">
        <v>0</v>
      </c>
      <c r="N13" s="2161">
        <v>0</v>
      </c>
      <c r="O13" s="2161">
        <f t="shared" si="1"/>
        <v>0</v>
      </c>
      <c r="P13" s="2161"/>
      <c r="Q13" s="963">
        <v>0</v>
      </c>
      <c r="R13" s="446">
        <v>0</v>
      </c>
      <c r="S13" s="2161">
        <v>0</v>
      </c>
      <c r="T13" s="2173">
        <f t="shared" si="2"/>
        <v>0</v>
      </c>
      <c r="U13" s="506"/>
    </row>
    <row r="14" spans="1:28" s="579" customFormat="1" ht="12" customHeight="1">
      <c r="A14" s="396">
        <v>1</v>
      </c>
      <c r="B14" s="396">
        <v>1</v>
      </c>
      <c r="C14" s="396">
        <v>4</v>
      </c>
      <c r="D14" s="1868"/>
      <c r="E14" s="129" t="s">
        <v>27</v>
      </c>
      <c r="F14" s="129"/>
      <c r="G14" s="309">
        <v>0</v>
      </c>
      <c r="H14" s="446">
        <v>0</v>
      </c>
      <c r="I14" s="2161">
        <v>0</v>
      </c>
      <c r="J14" s="2161">
        <f t="shared" si="0"/>
        <v>0</v>
      </c>
      <c r="K14" s="2161"/>
      <c r="L14" s="963">
        <v>0</v>
      </c>
      <c r="M14" s="446">
        <v>0</v>
      </c>
      <c r="N14" s="2161">
        <v>0</v>
      </c>
      <c r="O14" s="2161">
        <f t="shared" si="1"/>
        <v>0</v>
      </c>
      <c r="P14" s="2161"/>
      <c r="Q14" s="963">
        <v>0</v>
      </c>
      <c r="R14" s="446">
        <v>0</v>
      </c>
      <c r="S14" s="2161">
        <v>0</v>
      </c>
      <c r="T14" s="2173">
        <f t="shared" si="2"/>
        <v>0</v>
      </c>
      <c r="V14" s="65"/>
      <c r="W14" s="578"/>
      <c r="X14" s="578"/>
      <c r="Y14" s="578"/>
    </row>
    <row r="15" spans="1:28" s="579" customFormat="1" ht="12" customHeight="1">
      <c r="A15" s="396">
        <v>1</v>
      </c>
      <c r="B15" s="396">
        <v>1</v>
      </c>
      <c r="C15" s="396">
        <v>1</v>
      </c>
      <c r="D15" s="1868"/>
      <c r="E15" s="129" t="s">
        <v>69</v>
      </c>
      <c r="F15" s="129"/>
      <c r="G15" s="309">
        <v>0</v>
      </c>
      <c r="H15" s="446">
        <v>0</v>
      </c>
      <c r="I15" s="2161">
        <v>0</v>
      </c>
      <c r="J15" s="2161">
        <f>SUM(H15:I15)</f>
        <v>0</v>
      </c>
      <c r="K15" s="2161"/>
      <c r="L15" s="963">
        <v>0</v>
      </c>
      <c r="M15" s="2161">
        <v>0</v>
      </c>
      <c r="N15" s="2161">
        <v>0</v>
      </c>
      <c r="O15" s="2161">
        <f>SUM(M15:N15)</f>
        <v>0</v>
      </c>
      <c r="P15" s="2161"/>
      <c r="Q15" s="963">
        <v>0</v>
      </c>
      <c r="R15" s="2161">
        <v>0</v>
      </c>
      <c r="S15" s="2161">
        <v>0</v>
      </c>
      <c r="T15" s="2173">
        <f>SUM(R15:S15)</f>
        <v>0</v>
      </c>
      <c r="V15" s="65"/>
      <c r="W15" s="578"/>
      <c r="X15" s="578"/>
      <c r="Y15" s="578"/>
    </row>
    <row r="16" spans="1:28" s="579" customFormat="1" ht="12.75" customHeight="1">
      <c r="A16" s="396"/>
      <c r="B16" s="396"/>
      <c r="C16" s="396"/>
      <c r="D16" s="1824">
        <v>1402</v>
      </c>
      <c r="E16" s="113" t="s">
        <v>29</v>
      </c>
      <c r="F16" s="130"/>
      <c r="G16" s="354">
        <f>SUM(G17:G24)</f>
        <v>6</v>
      </c>
      <c r="H16" s="448">
        <f>SUM(H17:H24)</f>
        <v>26</v>
      </c>
      <c r="I16" s="448">
        <f>SUM(I17:I24)</f>
        <v>7</v>
      </c>
      <c r="J16" s="561">
        <f>SUM(H16:I16)</f>
        <v>33</v>
      </c>
      <c r="K16" s="561"/>
      <c r="L16" s="970">
        <f>SUM(L17:L24)</f>
        <v>8</v>
      </c>
      <c r="M16" s="561">
        <f>SUM(M17:M24)</f>
        <v>25</v>
      </c>
      <c r="N16" s="561">
        <f>SUM(N17:N24)</f>
        <v>20</v>
      </c>
      <c r="O16" s="561">
        <f>SUM(M16:N16)</f>
        <v>45</v>
      </c>
      <c r="P16" s="561"/>
      <c r="Q16" s="970">
        <f>SUM(Q17:Q24)</f>
        <v>0</v>
      </c>
      <c r="R16" s="561">
        <f>SUM(R17:R24)</f>
        <v>0</v>
      </c>
      <c r="S16" s="561">
        <f>SUM(S17:S24)</f>
        <v>0</v>
      </c>
      <c r="T16" s="2167">
        <f>SUM(R16:S16)</f>
        <v>0</v>
      </c>
      <c r="U16" s="578"/>
    </row>
    <row r="17" spans="1:21" ht="12" customHeight="1">
      <c r="A17" s="396">
        <v>2</v>
      </c>
      <c r="B17" s="396">
        <v>4</v>
      </c>
      <c r="C17" s="396">
        <v>11</v>
      </c>
      <c r="D17" s="1824"/>
      <c r="E17" s="525" t="s">
        <v>30</v>
      </c>
      <c r="F17" s="525"/>
      <c r="G17" s="310">
        <v>4</v>
      </c>
      <c r="H17" s="446">
        <v>16</v>
      </c>
      <c r="I17" s="2161">
        <v>3</v>
      </c>
      <c r="J17" s="2186">
        <f t="shared" ref="J17:J24" si="3">SUM(H17:I17)</f>
        <v>19</v>
      </c>
      <c r="K17" s="2161"/>
      <c r="L17" s="963">
        <v>6</v>
      </c>
      <c r="M17" s="446">
        <v>17</v>
      </c>
      <c r="N17" s="2161">
        <v>9</v>
      </c>
      <c r="O17" s="2186">
        <f t="shared" ref="O17:O24" si="4">SUM(M17:N17)</f>
        <v>26</v>
      </c>
      <c r="P17" s="2161"/>
      <c r="Q17" s="963">
        <v>0</v>
      </c>
      <c r="R17" s="2161">
        <v>0</v>
      </c>
      <c r="S17" s="2161">
        <v>0</v>
      </c>
      <c r="T17" s="2259">
        <f t="shared" ref="T17:T24" si="5">SUM(R17:S17)</f>
        <v>0</v>
      </c>
    </row>
    <row r="18" spans="1:21" ht="12" customHeight="1">
      <c r="A18" s="396">
        <v>2</v>
      </c>
      <c r="B18" s="396">
        <v>4</v>
      </c>
      <c r="C18" s="396">
        <v>10</v>
      </c>
      <c r="D18" s="1824"/>
      <c r="E18" s="525" t="s">
        <v>835</v>
      </c>
      <c r="F18" s="525"/>
      <c r="G18" s="310">
        <v>1</v>
      </c>
      <c r="H18" s="446">
        <v>5</v>
      </c>
      <c r="I18" s="2161">
        <v>1</v>
      </c>
      <c r="J18" s="2161">
        <f t="shared" si="3"/>
        <v>6</v>
      </c>
      <c r="K18" s="2161"/>
      <c r="L18" s="963">
        <v>0</v>
      </c>
      <c r="M18" s="446">
        <v>0</v>
      </c>
      <c r="N18" s="2161">
        <v>0</v>
      </c>
      <c r="O18" s="2161">
        <f t="shared" si="4"/>
        <v>0</v>
      </c>
      <c r="P18" s="2161"/>
      <c r="Q18" s="963">
        <v>0</v>
      </c>
      <c r="R18" s="2161">
        <v>0</v>
      </c>
      <c r="S18" s="2161">
        <v>0</v>
      </c>
      <c r="T18" s="2173">
        <f t="shared" si="5"/>
        <v>0</v>
      </c>
    </row>
    <row r="19" spans="1:21" ht="12" customHeight="1">
      <c r="A19" s="396">
        <v>2</v>
      </c>
      <c r="B19" s="396">
        <v>4</v>
      </c>
      <c r="C19" s="396">
        <v>10</v>
      </c>
      <c r="D19" s="1824"/>
      <c r="E19" s="525" t="s">
        <v>32</v>
      </c>
      <c r="F19" s="525"/>
      <c r="G19" s="310">
        <v>0</v>
      </c>
      <c r="H19" s="446">
        <v>0</v>
      </c>
      <c r="I19" s="2161">
        <v>0</v>
      </c>
      <c r="J19" s="2161">
        <f t="shared" si="3"/>
        <v>0</v>
      </c>
      <c r="K19" s="2161"/>
      <c r="L19" s="963">
        <v>1</v>
      </c>
      <c r="M19" s="446">
        <v>6</v>
      </c>
      <c r="N19" s="2161">
        <v>8</v>
      </c>
      <c r="O19" s="2161">
        <f t="shared" si="4"/>
        <v>14</v>
      </c>
      <c r="P19" s="2161"/>
      <c r="Q19" s="963">
        <v>0</v>
      </c>
      <c r="R19" s="2161">
        <v>0</v>
      </c>
      <c r="S19" s="2161">
        <v>0</v>
      </c>
      <c r="T19" s="2173">
        <f t="shared" si="5"/>
        <v>0</v>
      </c>
    </row>
    <row r="20" spans="1:21" ht="12" customHeight="1">
      <c r="A20" s="396">
        <v>2</v>
      </c>
      <c r="B20" s="396">
        <v>4</v>
      </c>
      <c r="C20" s="396">
        <v>3</v>
      </c>
      <c r="D20" s="1824"/>
      <c r="E20" s="525" t="s">
        <v>33</v>
      </c>
      <c r="F20" s="525"/>
      <c r="G20" s="310">
        <v>1</v>
      </c>
      <c r="H20" s="446">
        <v>5</v>
      </c>
      <c r="I20" s="2161">
        <v>3</v>
      </c>
      <c r="J20" s="2161">
        <f t="shared" si="3"/>
        <v>8</v>
      </c>
      <c r="K20" s="2161"/>
      <c r="L20" s="963">
        <v>1</v>
      </c>
      <c r="M20" s="446">
        <v>2</v>
      </c>
      <c r="N20" s="2161">
        <v>3</v>
      </c>
      <c r="O20" s="2161">
        <f t="shared" si="4"/>
        <v>5</v>
      </c>
      <c r="P20" s="2161"/>
      <c r="Q20" s="963">
        <v>0</v>
      </c>
      <c r="R20" s="2161">
        <v>0</v>
      </c>
      <c r="S20" s="2161">
        <v>0</v>
      </c>
      <c r="T20" s="2173">
        <f t="shared" si="5"/>
        <v>0</v>
      </c>
    </row>
    <row r="21" spans="1:21" ht="12" customHeight="1">
      <c r="A21" s="396">
        <v>2</v>
      </c>
      <c r="B21" s="396">
        <v>4</v>
      </c>
      <c r="C21" s="396">
        <v>7</v>
      </c>
      <c r="D21" s="1824"/>
      <c r="E21" s="525" t="s">
        <v>930</v>
      </c>
      <c r="F21" s="525"/>
      <c r="G21" s="310">
        <v>0</v>
      </c>
      <c r="H21" s="446">
        <v>0</v>
      </c>
      <c r="I21" s="2161">
        <v>0</v>
      </c>
      <c r="J21" s="2161">
        <f t="shared" si="3"/>
        <v>0</v>
      </c>
      <c r="K21" s="2161"/>
      <c r="L21" s="963">
        <v>0</v>
      </c>
      <c r="M21" s="446">
        <v>0</v>
      </c>
      <c r="N21" s="2161">
        <v>0</v>
      </c>
      <c r="O21" s="2161">
        <f t="shared" si="4"/>
        <v>0</v>
      </c>
      <c r="P21" s="2161"/>
      <c r="Q21" s="963">
        <v>0</v>
      </c>
      <c r="R21" s="2161">
        <v>0</v>
      </c>
      <c r="S21" s="2161">
        <v>0</v>
      </c>
      <c r="T21" s="2173">
        <f t="shared" si="5"/>
        <v>0</v>
      </c>
    </row>
    <row r="22" spans="1:21" ht="12" customHeight="1">
      <c r="A22" s="396">
        <v>2</v>
      </c>
      <c r="B22" s="396">
        <v>4</v>
      </c>
      <c r="C22" s="396">
        <v>1</v>
      </c>
      <c r="D22" s="1824"/>
      <c r="E22" s="525" t="s">
        <v>931</v>
      </c>
      <c r="F22" s="525"/>
      <c r="G22" s="310">
        <v>0</v>
      </c>
      <c r="H22" s="446">
        <v>0</v>
      </c>
      <c r="I22" s="2161">
        <v>0</v>
      </c>
      <c r="J22" s="2161">
        <f t="shared" si="3"/>
        <v>0</v>
      </c>
      <c r="K22" s="2161"/>
      <c r="L22" s="963">
        <v>0</v>
      </c>
      <c r="M22" s="446">
        <v>0</v>
      </c>
      <c r="N22" s="2161">
        <v>0</v>
      </c>
      <c r="O22" s="2161">
        <f t="shared" si="4"/>
        <v>0</v>
      </c>
      <c r="P22" s="2161"/>
      <c r="Q22" s="963">
        <v>0</v>
      </c>
      <c r="R22" s="2161">
        <v>0</v>
      </c>
      <c r="S22" s="2161">
        <v>0</v>
      </c>
      <c r="T22" s="2173">
        <f t="shared" si="5"/>
        <v>0</v>
      </c>
    </row>
    <row r="23" spans="1:21" ht="12" customHeight="1">
      <c r="A23" s="396">
        <v>2</v>
      </c>
      <c r="B23" s="396">
        <v>4</v>
      </c>
      <c r="C23" s="396">
        <v>9</v>
      </c>
      <c r="D23" s="1824"/>
      <c r="E23" s="525" t="s">
        <v>932</v>
      </c>
      <c r="F23" s="525"/>
      <c r="G23" s="310">
        <v>0</v>
      </c>
      <c r="H23" s="446">
        <v>0</v>
      </c>
      <c r="I23" s="2161">
        <v>0</v>
      </c>
      <c r="J23" s="2161">
        <f t="shared" si="3"/>
        <v>0</v>
      </c>
      <c r="K23" s="2161"/>
      <c r="L23" s="963">
        <v>0</v>
      </c>
      <c r="M23" s="446">
        <v>0</v>
      </c>
      <c r="N23" s="2161">
        <v>0</v>
      </c>
      <c r="O23" s="2161">
        <v>0</v>
      </c>
      <c r="P23" s="2161"/>
      <c r="Q23" s="963">
        <v>0</v>
      </c>
      <c r="R23" s="2161">
        <v>0</v>
      </c>
      <c r="S23" s="2161">
        <v>0</v>
      </c>
      <c r="T23" s="2173">
        <f t="shared" si="5"/>
        <v>0</v>
      </c>
    </row>
    <row r="24" spans="1:21" ht="12" customHeight="1">
      <c r="A24" s="396">
        <v>2</v>
      </c>
      <c r="B24" s="396">
        <v>4</v>
      </c>
      <c r="C24" s="396">
        <v>11</v>
      </c>
      <c r="D24" s="1824"/>
      <c r="E24" s="1731" t="s">
        <v>933</v>
      </c>
      <c r="F24" s="1731"/>
      <c r="G24" s="310">
        <v>0</v>
      </c>
      <c r="H24" s="446">
        <v>0</v>
      </c>
      <c r="I24" s="2161">
        <v>0</v>
      </c>
      <c r="J24" s="2260">
        <f t="shared" si="3"/>
        <v>0</v>
      </c>
      <c r="K24" s="2161"/>
      <c r="L24" s="963">
        <v>0</v>
      </c>
      <c r="M24" s="446">
        <v>0</v>
      </c>
      <c r="N24" s="2161">
        <v>0</v>
      </c>
      <c r="O24" s="2260">
        <f t="shared" si="4"/>
        <v>0</v>
      </c>
      <c r="P24" s="2161"/>
      <c r="Q24" s="963">
        <v>0</v>
      </c>
      <c r="R24" s="2161">
        <v>0</v>
      </c>
      <c r="S24" s="2161">
        <v>0</v>
      </c>
      <c r="T24" s="2261">
        <f t="shared" si="5"/>
        <v>0</v>
      </c>
    </row>
    <row r="25" spans="1:21" ht="12.75" customHeight="1">
      <c r="D25" s="1824">
        <v>1403</v>
      </c>
      <c r="E25" s="113" t="s">
        <v>38</v>
      </c>
      <c r="F25" s="130"/>
      <c r="G25" s="354">
        <f>SUM(G26:G28)</f>
        <v>1</v>
      </c>
      <c r="H25" s="448">
        <f>SUM(H26:H28)</f>
        <v>0</v>
      </c>
      <c r="I25" s="448">
        <f>SUM(I26:I28)</f>
        <v>6</v>
      </c>
      <c r="J25" s="561">
        <f>SUM(H25:I25)</f>
        <v>6</v>
      </c>
      <c r="K25" s="561"/>
      <c r="L25" s="970">
        <f>SUM(L26:L28)</f>
        <v>3</v>
      </c>
      <c r="M25" s="561">
        <f>SUM(M26:M28)</f>
        <v>3</v>
      </c>
      <c r="N25" s="561">
        <f>SUM(N26:N28)</f>
        <v>10</v>
      </c>
      <c r="O25" s="561">
        <f>SUM(M25:N25)</f>
        <v>13</v>
      </c>
      <c r="P25" s="561"/>
      <c r="Q25" s="970">
        <f>SUM(Q26:Q28)</f>
        <v>0</v>
      </c>
      <c r="R25" s="561">
        <f>SUM(R26:R28)</f>
        <v>0</v>
      </c>
      <c r="S25" s="561">
        <f>SUM(S26:S28)</f>
        <v>0</v>
      </c>
      <c r="T25" s="2167">
        <f>SUM(R25:S25)</f>
        <v>0</v>
      </c>
    </row>
    <row r="26" spans="1:21" ht="12" customHeight="1">
      <c r="A26" s="396">
        <v>3</v>
      </c>
      <c r="B26" s="396">
        <v>5</v>
      </c>
      <c r="C26" s="396">
        <v>11</v>
      </c>
      <c r="D26" s="1824"/>
      <c r="E26" s="1731" t="s">
        <v>242</v>
      </c>
      <c r="F26" s="1731"/>
      <c r="G26" s="310">
        <v>1</v>
      </c>
      <c r="H26" s="446">
        <v>0</v>
      </c>
      <c r="I26" s="2161">
        <v>6</v>
      </c>
      <c r="J26" s="2186">
        <f t="shared" ref="J26:J50" si="6">SUM(H26:I26)</f>
        <v>6</v>
      </c>
      <c r="K26" s="2161"/>
      <c r="L26" s="963">
        <v>2</v>
      </c>
      <c r="M26" s="446">
        <v>3</v>
      </c>
      <c r="N26" s="2161">
        <v>6</v>
      </c>
      <c r="O26" s="2186">
        <f t="shared" ref="O26:O50" si="7">SUM(M26:N26)</f>
        <v>9</v>
      </c>
      <c r="P26" s="2161"/>
      <c r="Q26" s="963">
        <v>0</v>
      </c>
      <c r="R26" s="446">
        <v>0</v>
      </c>
      <c r="S26" s="2161">
        <v>0</v>
      </c>
      <c r="T26" s="2259">
        <f t="shared" ref="T26:T50" si="8">SUM(R26:S26)</f>
        <v>0</v>
      </c>
    </row>
    <row r="27" spans="1:21" ht="12" customHeight="1">
      <c r="A27" s="396">
        <v>3</v>
      </c>
      <c r="B27" s="396">
        <v>5</v>
      </c>
      <c r="C27" s="396">
        <v>8</v>
      </c>
      <c r="D27" s="1824"/>
      <c r="E27" s="1731" t="s">
        <v>934</v>
      </c>
      <c r="F27" s="1731"/>
      <c r="G27" s="310">
        <v>0</v>
      </c>
      <c r="H27" s="446">
        <v>0</v>
      </c>
      <c r="I27" s="2161">
        <v>0</v>
      </c>
      <c r="J27" s="2161">
        <f t="shared" si="6"/>
        <v>0</v>
      </c>
      <c r="K27" s="2161"/>
      <c r="L27" s="963">
        <v>0</v>
      </c>
      <c r="M27" s="446">
        <v>0</v>
      </c>
      <c r="N27" s="2161">
        <v>0</v>
      </c>
      <c r="O27" s="2161">
        <f t="shared" si="7"/>
        <v>0</v>
      </c>
      <c r="P27" s="2161"/>
      <c r="Q27" s="963">
        <v>0</v>
      </c>
      <c r="R27" s="446">
        <v>0</v>
      </c>
      <c r="S27" s="2161">
        <v>0</v>
      </c>
      <c r="T27" s="2173">
        <f t="shared" si="8"/>
        <v>0</v>
      </c>
    </row>
    <row r="28" spans="1:21" ht="12" customHeight="1">
      <c r="A28" s="396">
        <v>3</v>
      </c>
      <c r="B28" s="396">
        <v>5</v>
      </c>
      <c r="C28" s="396">
        <v>10</v>
      </c>
      <c r="D28" s="1821"/>
      <c r="E28" s="1731" t="s">
        <v>41</v>
      </c>
      <c r="F28" s="1731"/>
      <c r="G28" s="310">
        <v>0</v>
      </c>
      <c r="H28" s="446">
        <v>0</v>
      </c>
      <c r="I28" s="2161">
        <v>0</v>
      </c>
      <c r="J28" s="2161">
        <v>0</v>
      </c>
      <c r="K28" s="2161"/>
      <c r="L28" s="963">
        <v>1</v>
      </c>
      <c r="M28" s="446">
        <v>0</v>
      </c>
      <c r="N28" s="2161">
        <v>4</v>
      </c>
      <c r="O28" s="2161">
        <f t="shared" si="7"/>
        <v>4</v>
      </c>
      <c r="P28" s="2161"/>
      <c r="Q28" s="963">
        <v>0</v>
      </c>
      <c r="R28" s="446">
        <v>0</v>
      </c>
      <c r="S28" s="2161">
        <v>0</v>
      </c>
      <c r="T28" s="2173">
        <f t="shared" si="8"/>
        <v>0</v>
      </c>
    </row>
    <row r="29" spans="1:21" ht="12.75" customHeight="1">
      <c r="D29" s="1823">
        <v>1404</v>
      </c>
      <c r="E29" s="113" t="s">
        <v>42</v>
      </c>
      <c r="F29" s="130"/>
      <c r="G29" s="354">
        <f>SUM(G30:G31)</f>
        <v>3</v>
      </c>
      <c r="H29" s="448">
        <f>SUM(H30:H31)</f>
        <v>9</v>
      </c>
      <c r="I29" s="448">
        <f>SUM(I30:I31)</f>
        <v>4</v>
      </c>
      <c r="J29" s="561">
        <f t="shared" si="6"/>
        <v>13</v>
      </c>
      <c r="K29" s="561"/>
      <c r="L29" s="970">
        <f>SUM(L30:L31)</f>
        <v>5</v>
      </c>
      <c r="M29" s="561">
        <f t="shared" ref="M29:S29" si="9">SUM(M30:M31)</f>
        <v>28</v>
      </c>
      <c r="N29" s="561">
        <f t="shared" si="9"/>
        <v>4</v>
      </c>
      <c r="O29" s="561">
        <f t="shared" si="7"/>
        <v>32</v>
      </c>
      <c r="P29" s="561"/>
      <c r="Q29" s="970">
        <f>SUM(Q30:Q31)</f>
        <v>0</v>
      </c>
      <c r="R29" s="561">
        <f t="shared" si="9"/>
        <v>0</v>
      </c>
      <c r="S29" s="561">
        <f t="shared" si="9"/>
        <v>0</v>
      </c>
      <c r="T29" s="2167">
        <f t="shared" si="8"/>
        <v>0</v>
      </c>
    </row>
    <row r="30" spans="1:21" ht="12" customHeight="1">
      <c r="A30" s="396">
        <v>4</v>
      </c>
      <c r="B30" s="396">
        <v>6</v>
      </c>
      <c r="C30" s="396">
        <v>11</v>
      </c>
      <c r="D30" s="1824"/>
      <c r="E30" s="525" t="s">
        <v>43</v>
      </c>
      <c r="F30" s="525"/>
      <c r="G30" s="310">
        <v>0</v>
      </c>
      <c r="H30" s="1383">
        <v>0</v>
      </c>
      <c r="I30" s="2161">
        <v>0</v>
      </c>
      <c r="J30" s="2186">
        <f t="shared" si="6"/>
        <v>0</v>
      </c>
      <c r="K30" s="2161"/>
      <c r="L30" s="963">
        <v>4</v>
      </c>
      <c r="M30" s="446">
        <v>23</v>
      </c>
      <c r="N30" s="2161">
        <v>4</v>
      </c>
      <c r="O30" s="2186">
        <f t="shared" si="7"/>
        <v>27</v>
      </c>
      <c r="P30" s="2161"/>
      <c r="Q30" s="963">
        <v>0</v>
      </c>
      <c r="R30" s="2161">
        <v>0</v>
      </c>
      <c r="S30" s="2161">
        <v>0</v>
      </c>
      <c r="T30" s="2259">
        <f t="shared" si="8"/>
        <v>0</v>
      </c>
    </row>
    <row r="31" spans="1:21" ht="12" customHeight="1">
      <c r="A31" s="396">
        <v>4</v>
      </c>
      <c r="B31" s="396">
        <v>6</v>
      </c>
      <c r="C31" s="396">
        <v>11</v>
      </c>
      <c r="D31" s="1824"/>
      <c r="E31" s="525" t="s">
        <v>44</v>
      </c>
      <c r="F31" s="525"/>
      <c r="G31" s="310">
        <v>3</v>
      </c>
      <c r="H31" s="1383">
        <v>9</v>
      </c>
      <c r="I31" s="2161">
        <v>4</v>
      </c>
      <c r="J31" s="2260">
        <f t="shared" si="6"/>
        <v>13</v>
      </c>
      <c r="K31" s="2260"/>
      <c r="L31" s="1331">
        <v>1</v>
      </c>
      <c r="M31" s="2262">
        <v>5</v>
      </c>
      <c r="N31" s="2260">
        <v>0</v>
      </c>
      <c r="O31" s="2260">
        <f t="shared" si="7"/>
        <v>5</v>
      </c>
      <c r="P31" s="2260"/>
      <c r="Q31" s="1331">
        <v>0</v>
      </c>
      <c r="R31" s="2260">
        <v>0</v>
      </c>
      <c r="S31" s="2260">
        <v>0</v>
      </c>
      <c r="T31" s="2261">
        <f t="shared" si="8"/>
        <v>0</v>
      </c>
      <c r="U31" s="596"/>
    </row>
    <row r="32" spans="1:21" ht="12.75" customHeight="1">
      <c r="D32" s="1821">
        <v>1405</v>
      </c>
      <c r="E32" s="124" t="s">
        <v>45</v>
      </c>
      <c r="F32" s="127"/>
      <c r="G32" s="354">
        <f>SUM(G33:G36)</f>
        <v>6</v>
      </c>
      <c r="H32" s="448">
        <f>SUM(H33:H36)</f>
        <v>7</v>
      </c>
      <c r="I32" s="448">
        <f>SUM(I33:I36)</f>
        <v>18</v>
      </c>
      <c r="J32" s="2193">
        <f t="shared" si="6"/>
        <v>25</v>
      </c>
      <c r="K32" s="2193"/>
      <c r="L32" s="2195">
        <f>SUM(L33:L36)</f>
        <v>5</v>
      </c>
      <c r="M32" s="2193">
        <f>SUM(M33:M36)</f>
        <v>9</v>
      </c>
      <c r="N32" s="2193">
        <f>SUM(N33:N36)</f>
        <v>13</v>
      </c>
      <c r="O32" s="2193">
        <f t="shared" si="7"/>
        <v>22</v>
      </c>
      <c r="P32" s="2193"/>
      <c r="Q32" s="2195">
        <f>SUM(Q33:Q36)</f>
        <v>5</v>
      </c>
      <c r="R32" s="2193">
        <f>SUM(R33:R36)</f>
        <v>17</v>
      </c>
      <c r="S32" s="2193">
        <f>SUM(S33:S36)</f>
        <v>15</v>
      </c>
      <c r="T32" s="2263">
        <f t="shared" si="8"/>
        <v>32</v>
      </c>
    </row>
    <row r="33" spans="1:20" ht="12" customHeight="1">
      <c r="A33" s="396">
        <v>5</v>
      </c>
      <c r="B33" s="396">
        <v>4</v>
      </c>
      <c r="C33" s="396">
        <v>8</v>
      </c>
      <c r="D33" s="1822"/>
      <c r="E33" s="525" t="s">
        <v>46</v>
      </c>
      <c r="F33" s="525"/>
      <c r="G33" s="310">
        <v>1</v>
      </c>
      <c r="H33" s="446">
        <v>1</v>
      </c>
      <c r="I33" s="2161">
        <v>3</v>
      </c>
      <c r="J33" s="2186">
        <f t="shared" si="6"/>
        <v>4</v>
      </c>
      <c r="K33" s="2161"/>
      <c r="L33" s="963">
        <v>1</v>
      </c>
      <c r="M33" s="446">
        <v>3</v>
      </c>
      <c r="N33" s="2161">
        <v>0</v>
      </c>
      <c r="O33" s="2186">
        <f t="shared" si="7"/>
        <v>3</v>
      </c>
      <c r="P33" s="2161"/>
      <c r="Q33" s="963">
        <v>0</v>
      </c>
      <c r="R33" s="446">
        <v>0</v>
      </c>
      <c r="S33" s="2161">
        <v>0</v>
      </c>
      <c r="T33" s="2259">
        <f t="shared" si="8"/>
        <v>0</v>
      </c>
    </row>
    <row r="34" spans="1:20" ht="12" customHeight="1">
      <c r="A34" s="396">
        <v>5</v>
      </c>
      <c r="B34" s="396">
        <v>4</v>
      </c>
      <c r="C34" s="396">
        <v>8</v>
      </c>
      <c r="D34" s="1822"/>
      <c r="E34" s="525" t="s">
        <v>47</v>
      </c>
      <c r="F34" s="525"/>
      <c r="G34" s="310">
        <v>2</v>
      </c>
      <c r="H34" s="1383">
        <v>1</v>
      </c>
      <c r="I34" s="2161">
        <v>6</v>
      </c>
      <c r="J34" s="2161">
        <f t="shared" si="6"/>
        <v>7</v>
      </c>
      <c r="K34" s="2161"/>
      <c r="L34" s="963">
        <v>1</v>
      </c>
      <c r="M34" s="446">
        <v>3</v>
      </c>
      <c r="N34" s="2161">
        <v>1</v>
      </c>
      <c r="O34" s="2161">
        <f t="shared" si="7"/>
        <v>4</v>
      </c>
      <c r="P34" s="2161"/>
      <c r="Q34" s="963">
        <v>2</v>
      </c>
      <c r="R34" s="446">
        <v>6</v>
      </c>
      <c r="S34" s="2161">
        <v>3</v>
      </c>
      <c r="T34" s="2173">
        <f t="shared" si="8"/>
        <v>9</v>
      </c>
    </row>
    <row r="35" spans="1:20" ht="12" customHeight="1">
      <c r="A35" s="396">
        <v>5</v>
      </c>
      <c r="B35" s="396">
        <v>5</v>
      </c>
      <c r="C35" s="396">
        <v>11</v>
      </c>
      <c r="D35" s="1822"/>
      <c r="E35" s="525" t="s">
        <v>128</v>
      </c>
      <c r="F35" s="525"/>
      <c r="G35" s="310">
        <v>2</v>
      </c>
      <c r="H35" s="1383">
        <v>4</v>
      </c>
      <c r="I35" s="2161">
        <v>7</v>
      </c>
      <c r="J35" s="2161">
        <f t="shared" si="6"/>
        <v>11</v>
      </c>
      <c r="K35" s="2161"/>
      <c r="L35" s="963">
        <v>3</v>
      </c>
      <c r="M35" s="446">
        <v>3</v>
      </c>
      <c r="N35" s="2161">
        <v>12</v>
      </c>
      <c r="O35" s="2161">
        <f t="shared" si="7"/>
        <v>15</v>
      </c>
      <c r="P35" s="2161"/>
      <c r="Q35" s="963">
        <v>3</v>
      </c>
      <c r="R35" s="446">
        <v>11</v>
      </c>
      <c r="S35" s="2161">
        <v>12</v>
      </c>
      <c r="T35" s="2173">
        <f t="shared" si="8"/>
        <v>23</v>
      </c>
    </row>
    <row r="36" spans="1:20" ht="12" customHeight="1">
      <c r="A36" s="396">
        <v>5</v>
      </c>
      <c r="B36" s="396">
        <v>4</v>
      </c>
      <c r="C36" s="396">
        <v>8</v>
      </c>
      <c r="D36" s="1822"/>
      <c r="E36" s="1731" t="s">
        <v>49</v>
      </c>
      <c r="F36" s="1731"/>
      <c r="G36" s="310">
        <v>1</v>
      </c>
      <c r="H36" s="1383">
        <v>1</v>
      </c>
      <c r="I36" s="2161">
        <v>2</v>
      </c>
      <c r="J36" s="2161">
        <f>SUM(H36:I36)</f>
        <v>3</v>
      </c>
      <c r="K36" s="2161"/>
      <c r="L36" s="963">
        <v>0</v>
      </c>
      <c r="M36" s="446">
        <v>0</v>
      </c>
      <c r="N36" s="2161">
        <v>0</v>
      </c>
      <c r="O36" s="2161">
        <f>SUM(M36:N36)</f>
        <v>0</v>
      </c>
      <c r="P36" s="2161"/>
      <c r="Q36" s="963">
        <v>0</v>
      </c>
      <c r="R36" s="446">
        <v>0</v>
      </c>
      <c r="S36" s="2161">
        <v>0</v>
      </c>
      <c r="T36" s="2173">
        <f t="shared" si="8"/>
        <v>0</v>
      </c>
    </row>
    <row r="37" spans="1:20" ht="12.75" customHeight="1">
      <c r="D37" s="1824">
        <v>1406</v>
      </c>
      <c r="E37" s="113" t="s">
        <v>50</v>
      </c>
      <c r="F37" s="130"/>
      <c r="G37" s="354">
        <f>SUM(G38:G40)</f>
        <v>5</v>
      </c>
      <c r="H37" s="448">
        <f>SUM(H38:H40)</f>
        <v>8</v>
      </c>
      <c r="I37" s="448">
        <f>SUM(I38:I40)</f>
        <v>11</v>
      </c>
      <c r="J37" s="561">
        <f t="shared" si="6"/>
        <v>19</v>
      </c>
      <c r="K37" s="561"/>
      <c r="L37" s="970">
        <f>SUM(L38:L40)</f>
        <v>1</v>
      </c>
      <c r="M37" s="561">
        <f t="shared" ref="M37:S37" si="10">SUM(M38:M40)</f>
        <v>2</v>
      </c>
      <c r="N37" s="561">
        <f t="shared" si="10"/>
        <v>1</v>
      </c>
      <c r="O37" s="561">
        <f t="shared" si="7"/>
        <v>3</v>
      </c>
      <c r="P37" s="561"/>
      <c r="Q37" s="970">
        <f>SUM(Q38:Q40)</f>
        <v>1</v>
      </c>
      <c r="R37" s="561">
        <f t="shared" si="10"/>
        <v>5</v>
      </c>
      <c r="S37" s="561">
        <f t="shared" si="10"/>
        <v>4</v>
      </c>
      <c r="T37" s="2167">
        <f t="shared" si="8"/>
        <v>9</v>
      </c>
    </row>
    <row r="38" spans="1:20" ht="12" customHeight="1">
      <c r="A38" s="396">
        <v>6</v>
      </c>
      <c r="B38" s="396">
        <v>2</v>
      </c>
      <c r="C38" s="396">
        <v>11</v>
      </c>
      <c r="D38" s="1824"/>
      <c r="E38" s="128" t="s">
        <v>51</v>
      </c>
      <c r="F38" s="128"/>
      <c r="G38" s="309">
        <v>3</v>
      </c>
      <c r="H38" s="1383">
        <v>5</v>
      </c>
      <c r="I38" s="2161">
        <v>8</v>
      </c>
      <c r="J38" s="2186">
        <f t="shared" si="6"/>
        <v>13</v>
      </c>
      <c r="K38" s="2161"/>
      <c r="L38" s="963">
        <v>0</v>
      </c>
      <c r="M38" s="446">
        <v>0</v>
      </c>
      <c r="N38" s="2161">
        <v>0</v>
      </c>
      <c r="O38" s="2186">
        <f t="shared" si="7"/>
        <v>0</v>
      </c>
      <c r="P38" s="2161"/>
      <c r="Q38" s="963">
        <v>1</v>
      </c>
      <c r="R38" s="446">
        <v>1</v>
      </c>
      <c r="S38" s="2161">
        <v>2</v>
      </c>
      <c r="T38" s="2259">
        <f t="shared" si="8"/>
        <v>3</v>
      </c>
    </row>
    <row r="39" spans="1:20" ht="12" customHeight="1">
      <c r="A39" s="396">
        <v>6</v>
      </c>
      <c r="B39" s="396">
        <v>2</v>
      </c>
      <c r="C39" s="396">
        <v>10</v>
      </c>
      <c r="D39" s="1824"/>
      <c r="E39" s="128" t="s">
        <v>52</v>
      </c>
      <c r="F39" s="128"/>
      <c r="G39" s="309">
        <v>1</v>
      </c>
      <c r="H39" s="1383">
        <v>3</v>
      </c>
      <c r="I39" s="2161">
        <v>3</v>
      </c>
      <c r="J39" s="2161">
        <f t="shared" si="6"/>
        <v>6</v>
      </c>
      <c r="K39" s="2161"/>
      <c r="L39" s="963">
        <v>0</v>
      </c>
      <c r="M39" s="446">
        <v>0</v>
      </c>
      <c r="N39" s="2161">
        <v>0</v>
      </c>
      <c r="O39" s="2161">
        <f t="shared" si="7"/>
        <v>0</v>
      </c>
      <c r="P39" s="2161"/>
      <c r="Q39" s="963">
        <v>0</v>
      </c>
      <c r="R39" s="446">
        <v>0</v>
      </c>
      <c r="S39" s="2161">
        <v>0</v>
      </c>
      <c r="T39" s="2173">
        <f t="shared" si="8"/>
        <v>0</v>
      </c>
    </row>
    <row r="40" spans="1:20" ht="12" customHeight="1">
      <c r="A40" s="396">
        <v>6</v>
      </c>
      <c r="B40" s="396">
        <v>4</v>
      </c>
      <c r="C40" s="396">
        <v>11</v>
      </c>
      <c r="D40" s="1824"/>
      <c r="E40" s="128" t="s">
        <v>54</v>
      </c>
      <c r="F40" s="128"/>
      <c r="G40" s="309">
        <v>1</v>
      </c>
      <c r="H40" s="1383">
        <v>0</v>
      </c>
      <c r="I40" s="2161">
        <v>0</v>
      </c>
      <c r="J40" s="2260">
        <f t="shared" si="6"/>
        <v>0</v>
      </c>
      <c r="K40" s="2161"/>
      <c r="L40" s="963">
        <v>1</v>
      </c>
      <c r="M40" s="446">
        <v>2</v>
      </c>
      <c r="N40" s="2161">
        <v>1</v>
      </c>
      <c r="O40" s="2260">
        <f t="shared" si="7"/>
        <v>3</v>
      </c>
      <c r="P40" s="2161"/>
      <c r="Q40" s="963">
        <v>0</v>
      </c>
      <c r="R40" s="446">
        <v>4</v>
      </c>
      <c r="S40" s="2161">
        <v>2</v>
      </c>
      <c r="T40" s="2261">
        <f t="shared" si="8"/>
        <v>6</v>
      </c>
    </row>
    <row r="41" spans="1:20" ht="12.75" customHeight="1">
      <c r="D41" s="1824">
        <v>1407</v>
      </c>
      <c r="E41" s="124" t="s">
        <v>55</v>
      </c>
      <c r="F41" s="127"/>
      <c r="G41" s="354">
        <f>SUM(G42:G43)</f>
        <v>0</v>
      </c>
      <c r="H41" s="448">
        <f>SUM(H42:H43)</f>
        <v>0</v>
      </c>
      <c r="I41" s="448">
        <f>SUM(I42:I43)</f>
        <v>0</v>
      </c>
      <c r="J41" s="561">
        <f t="shared" si="6"/>
        <v>0</v>
      </c>
      <c r="K41" s="561"/>
      <c r="L41" s="970">
        <f>SUM(L42:L43)</f>
        <v>2</v>
      </c>
      <c r="M41" s="561">
        <f t="shared" ref="M41:S41" si="11">SUM(M42:M43)</f>
        <v>13</v>
      </c>
      <c r="N41" s="561">
        <f t="shared" si="11"/>
        <v>2</v>
      </c>
      <c r="O41" s="561">
        <f t="shared" si="7"/>
        <v>15</v>
      </c>
      <c r="P41" s="561"/>
      <c r="Q41" s="970">
        <f>SUM(Q42:Q43)</f>
        <v>1</v>
      </c>
      <c r="R41" s="561">
        <f t="shared" si="11"/>
        <v>2</v>
      </c>
      <c r="S41" s="561">
        <f t="shared" si="11"/>
        <v>1</v>
      </c>
      <c r="T41" s="2167">
        <f t="shared" si="8"/>
        <v>3</v>
      </c>
    </row>
    <row r="42" spans="1:20" ht="12" customHeight="1">
      <c r="A42" s="396">
        <v>7</v>
      </c>
      <c r="B42" s="396">
        <v>3</v>
      </c>
      <c r="C42" s="396">
        <v>11</v>
      </c>
      <c r="D42" s="1824"/>
      <c r="E42" s="525" t="s">
        <v>56</v>
      </c>
      <c r="F42" s="525"/>
      <c r="G42" s="310">
        <v>0</v>
      </c>
      <c r="H42" s="446">
        <v>0</v>
      </c>
      <c r="I42" s="2161">
        <v>0</v>
      </c>
      <c r="J42" s="2186">
        <f t="shared" si="6"/>
        <v>0</v>
      </c>
      <c r="K42" s="2161"/>
      <c r="L42" s="963">
        <v>2</v>
      </c>
      <c r="M42" s="446">
        <v>13</v>
      </c>
      <c r="N42" s="2161">
        <v>2</v>
      </c>
      <c r="O42" s="2186">
        <f t="shared" si="7"/>
        <v>15</v>
      </c>
      <c r="P42" s="2161"/>
      <c r="Q42" s="963">
        <v>0</v>
      </c>
      <c r="R42" s="446">
        <v>0</v>
      </c>
      <c r="S42" s="2161">
        <v>0</v>
      </c>
      <c r="T42" s="2259">
        <f t="shared" si="8"/>
        <v>0</v>
      </c>
    </row>
    <row r="43" spans="1:20" ht="12" customHeight="1">
      <c r="A43" s="396">
        <v>7</v>
      </c>
      <c r="B43" s="396">
        <v>6</v>
      </c>
      <c r="C43" s="396">
        <v>10</v>
      </c>
      <c r="D43" s="1824"/>
      <c r="E43" s="1731" t="s">
        <v>71</v>
      </c>
      <c r="F43" s="1731"/>
      <c r="G43" s="310">
        <v>0</v>
      </c>
      <c r="H43" s="446">
        <v>0</v>
      </c>
      <c r="I43" s="2161">
        <v>0</v>
      </c>
      <c r="J43" s="2260">
        <f t="shared" si="6"/>
        <v>0</v>
      </c>
      <c r="K43" s="2260"/>
      <c r="L43" s="1331">
        <v>0</v>
      </c>
      <c r="M43" s="2262">
        <v>0</v>
      </c>
      <c r="N43" s="2260">
        <v>0</v>
      </c>
      <c r="O43" s="2260">
        <f t="shared" si="7"/>
        <v>0</v>
      </c>
      <c r="P43" s="2260"/>
      <c r="Q43" s="1331">
        <v>1</v>
      </c>
      <c r="R43" s="2262">
        <v>2</v>
      </c>
      <c r="S43" s="2260">
        <v>1</v>
      </c>
      <c r="T43" s="2261">
        <f t="shared" si="8"/>
        <v>3</v>
      </c>
    </row>
    <row r="44" spans="1:20" ht="12.75" customHeight="1">
      <c r="D44" s="1898">
        <v>1408</v>
      </c>
      <c r="E44" s="124" t="s">
        <v>58</v>
      </c>
      <c r="F44" s="127"/>
      <c r="G44" s="354">
        <f>SUM(G45:G48)</f>
        <v>1</v>
      </c>
      <c r="H44" s="448">
        <f>SUM(H45:H48)</f>
        <v>2</v>
      </c>
      <c r="I44" s="448">
        <f>SUM(I45:I48)</f>
        <v>2</v>
      </c>
      <c r="J44" s="2193">
        <f t="shared" si="6"/>
        <v>4</v>
      </c>
      <c r="K44" s="2193"/>
      <c r="L44" s="2195">
        <f>SUM(L45:L48)</f>
        <v>1</v>
      </c>
      <c r="M44" s="2193">
        <f t="shared" ref="M44:S44" si="12">SUM(M45:M48)</f>
        <v>4</v>
      </c>
      <c r="N44" s="2193">
        <f t="shared" si="12"/>
        <v>4</v>
      </c>
      <c r="O44" s="2193">
        <f t="shared" si="7"/>
        <v>8</v>
      </c>
      <c r="P44" s="2193"/>
      <c r="Q44" s="2195">
        <f>SUM(Q45:Q48)</f>
        <v>1</v>
      </c>
      <c r="R44" s="2193">
        <f t="shared" si="12"/>
        <v>3</v>
      </c>
      <c r="S44" s="2193">
        <f t="shared" si="12"/>
        <v>0</v>
      </c>
      <c r="T44" s="2263">
        <f t="shared" si="8"/>
        <v>3</v>
      </c>
    </row>
    <row r="45" spans="1:20" ht="12" customHeight="1">
      <c r="A45" s="396">
        <v>8</v>
      </c>
      <c r="B45" s="396">
        <v>4</v>
      </c>
      <c r="C45" s="396">
        <v>11</v>
      </c>
      <c r="D45" s="1834"/>
      <c r="E45" s="106" t="s">
        <v>59</v>
      </c>
      <c r="F45" s="626"/>
      <c r="G45" s="1338">
        <v>1</v>
      </c>
      <c r="H45" s="2143">
        <v>2</v>
      </c>
      <c r="I45" s="2186">
        <v>2</v>
      </c>
      <c r="J45" s="2161">
        <f t="shared" si="6"/>
        <v>4</v>
      </c>
      <c r="K45" s="2161"/>
      <c r="L45" s="963">
        <v>0</v>
      </c>
      <c r="M45" s="446">
        <v>0</v>
      </c>
      <c r="N45" s="2161">
        <v>0</v>
      </c>
      <c r="O45" s="2161">
        <f t="shared" si="7"/>
        <v>0</v>
      </c>
      <c r="P45" s="2161"/>
      <c r="Q45" s="963">
        <v>0</v>
      </c>
      <c r="R45" s="446">
        <v>0</v>
      </c>
      <c r="S45" s="2161">
        <v>0</v>
      </c>
      <c r="T45" s="2173">
        <f t="shared" si="8"/>
        <v>0</v>
      </c>
    </row>
    <row r="46" spans="1:20" ht="12" customHeight="1">
      <c r="A46" s="396">
        <v>8</v>
      </c>
      <c r="B46" s="396">
        <v>4</v>
      </c>
      <c r="C46" s="396">
        <v>11</v>
      </c>
      <c r="D46" s="1834"/>
      <c r="E46" s="111" t="s">
        <v>244</v>
      </c>
      <c r="F46" s="129"/>
      <c r="G46" s="309">
        <v>0</v>
      </c>
      <c r="H46" s="446">
        <v>0</v>
      </c>
      <c r="I46" s="2161">
        <v>0</v>
      </c>
      <c r="J46" s="2161">
        <f t="shared" si="6"/>
        <v>0</v>
      </c>
      <c r="K46" s="2161"/>
      <c r="L46" s="963">
        <v>0</v>
      </c>
      <c r="M46" s="446">
        <v>0</v>
      </c>
      <c r="N46" s="2161">
        <v>0</v>
      </c>
      <c r="O46" s="2161">
        <f t="shared" si="7"/>
        <v>0</v>
      </c>
      <c r="P46" s="2161"/>
      <c r="Q46" s="963">
        <v>1</v>
      </c>
      <c r="R46" s="446">
        <v>3</v>
      </c>
      <c r="S46" s="2161">
        <v>0</v>
      </c>
      <c r="T46" s="2173">
        <f t="shared" si="8"/>
        <v>3</v>
      </c>
    </row>
    <row r="47" spans="1:20" ht="12" customHeight="1">
      <c r="A47" s="396">
        <v>8</v>
      </c>
      <c r="B47" s="396">
        <v>5</v>
      </c>
      <c r="C47" s="396">
        <v>11</v>
      </c>
      <c r="D47" s="1834"/>
      <c r="E47" s="110" t="s">
        <v>935</v>
      </c>
      <c r="F47" s="128"/>
      <c r="G47" s="309">
        <v>0</v>
      </c>
      <c r="H47" s="446">
        <v>0</v>
      </c>
      <c r="I47" s="2161">
        <v>0</v>
      </c>
      <c r="J47" s="2161">
        <f t="shared" si="6"/>
        <v>0</v>
      </c>
      <c r="K47" s="2161"/>
      <c r="L47" s="963">
        <v>0</v>
      </c>
      <c r="M47" s="446">
        <v>0</v>
      </c>
      <c r="N47" s="2161">
        <v>0</v>
      </c>
      <c r="O47" s="2161">
        <v>0</v>
      </c>
      <c r="P47" s="2161"/>
      <c r="Q47" s="963">
        <v>0</v>
      </c>
      <c r="R47" s="446">
        <v>0</v>
      </c>
      <c r="S47" s="2161">
        <v>0</v>
      </c>
      <c r="T47" s="2173">
        <f t="shared" si="8"/>
        <v>0</v>
      </c>
    </row>
    <row r="48" spans="1:20" ht="12" customHeight="1">
      <c r="A48" s="396">
        <v>8</v>
      </c>
      <c r="B48" s="396">
        <v>4</v>
      </c>
      <c r="C48" s="396">
        <v>8</v>
      </c>
      <c r="D48" s="1899"/>
      <c r="E48" s="325" t="s">
        <v>62</v>
      </c>
      <c r="F48" s="128"/>
      <c r="G48" s="309">
        <v>0</v>
      </c>
      <c r="H48" s="446">
        <v>0</v>
      </c>
      <c r="I48" s="2161">
        <v>0</v>
      </c>
      <c r="J48" s="2260">
        <f t="shared" si="6"/>
        <v>0</v>
      </c>
      <c r="K48" s="2260"/>
      <c r="L48" s="1331">
        <v>1</v>
      </c>
      <c r="M48" s="2262">
        <v>4</v>
      </c>
      <c r="N48" s="2260">
        <v>4</v>
      </c>
      <c r="O48" s="2260">
        <f t="shared" si="7"/>
        <v>8</v>
      </c>
      <c r="P48" s="2260"/>
      <c r="Q48" s="1331">
        <v>0</v>
      </c>
      <c r="R48" s="2262">
        <v>0</v>
      </c>
      <c r="S48" s="2161">
        <v>0</v>
      </c>
      <c r="T48" s="2261">
        <f t="shared" si="8"/>
        <v>0</v>
      </c>
    </row>
    <row r="49" spans="1:20" ht="12.75" customHeight="1">
      <c r="D49" s="1821"/>
      <c r="E49" s="124" t="s">
        <v>63</v>
      </c>
      <c r="F49" s="127"/>
      <c r="G49" s="354">
        <f>SUM(G50:G51)</f>
        <v>0</v>
      </c>
      <c r="H49" s="448">
        <f>SUM(H50:H51)</f>
        <v>0</v>
      </c>
      <c r="I49" s="448">
        <f>SUM(I50:I51)</f>
        <v>0</v>
      </c>
      <c r="J49" s="2193">
        <f t="shared" si="6"/>
        <v>0</v>
      </c>
      <c r="K49" s="2193"/>
      <c r="L49" s="2195">
        <f>SUM(L50:L51)</f>
        <v>0</v>
      </c>
      <c r="M49" s="2193">
        <f>SUM(M50:M51)</f>
        <v>0</v>
      </c>
      <c r="N49" s="2193">
        <f>SUM(N50:N51)</f>
        <v>0</v>
      </c>
      <c r="O49" s="2193">
        <f t="shared" si="7"/>
        <v>0</v>
      </c>
      <c r="P49" s="2193"/>
      <c r="Q49" s="2195">
        <f>SUM(Q50:Q51)</f>
        <v>0</v>
      </c>
      <c r="R49" s="2193">
        <f>SUM(R50:R51)</f>
        <v>0</v>
      </c>
      <c r="S49" s="561">
        <f>SUM(S50:S51)</f>
        <v>0</v>
      </c>
      <c r="T49" s="2263">
        <f t="shared" si="8"/>
        <v>0</v>
      </c>
    </row>
    <row r="50" spans="1:20" ht="12" customHeight="1">
      <c r="A50" s="396">
        <v>9</v>
      </c>
      <c r="B50" s="396">
        <v>5</v>
      </c>
      <c r="C50" s="396">
        <v>10</v>
      </c>
      <c r="D50" s="1822"/>
      <c r="E50" s="558" t="s">
        <v>936</v>
      </c>
      <c r="F50" s="72"/>
      <c r="G50" s="510">
        <v>0</v>
      </c>
      <c r="H50" s="1418">
        <v>0</v>
      </c>
      <c r="I50" s="2260">
        <v>0</v>
      </c>
      <c r="J50" s="2260">
        <f t="shared" si="6"/>
        <v>0</v>
      </c>
      <c r="K50" s="2260"/>
      <c r="L50" s="1331">
        <v>0</v>
      </c>
      <c r="M50" s="2260">
        <v>0</v>
      </c>
      <c r="N50" s="2260">
        <v>0</v>
      </c>
      <c r="O50" s="2260">
        <f t="shared" si="7"/>
        <v>0</v>
      </c>
      <c r="P50" s="2260"/>
      <c r="Q50" s="1331">
        <v>0</v>
      </c>
      <c r="R50" s="2260">
        <v>0</v>
      </c>
      <c r="S50" s="2260">
        <v>0</v>
      </c>
      <c r="T50" s="2261">
        <f t="shared" si="8"/>
        <v>0</v>
      </c>
    </row>
    <row r="51" spans="1:20" ht="12" customHeight="1">
      <c r="A51" s="396">
        <v>9</v>
      </c>
      <c r="B51" s="396">
        <v>5</v>
      </c>
      <c r="C51" s="396">
        <v>13</v>
      </c>
      <c r="D51" s="1823"/>
      <c r="E51" s="1731" t="s">
        <v>937</v>
      </c>
      <c r="F51" s="1731"/>
      <c r="G51" s="310">
        <v>0</v>
      </c>
      <c r="H51" s="1383">
        <v>0</v>
      </c>
      <c r="I51" s="2161">
        <v>0</v>
      </c>
      <c r="J51" s="2161">
        <f>SUM(H51:I51)</f>
        <v>0</v>
      </c>
      <c r="K51" s="2161"/>
      <c r="L51" s="963">
        <v>0</v>
      </c>
      <c r="M51" s="446">
        <v>0</v>
      </c>
      <c r="N51" s="2161">
        <v>0</v>
      </c>
      <c r="O51" s="2161">
        <f>SUM(M51:N51)</f>
        <v>0</v>
      </c>
      <c r="P51" s="2161"/>
      <c r="Q51" s="963">
        <v>0</v>
      </c>
      <c r="R51" s="446">
        <v>0</v>
      </c>
      <c r="S51" s="2161">
        <v>0</v>
      </c>
      <c r="T51" s="2173">
        <f>SUM(R51:S51)</f>
        <v>0</v>
      </c>
    </row>
    <row r="52" spans="1:20" ht="13.5" customHeight="1">
      <c r="D52" s="615"/>
      <c r="E52" s="1347" t="s">
        <v>21</v>
      </c>
      <c r="F52" s="1348"/>
      <c r="G52" s="1365">
        <f>SUM(G9+G16+G25+G29+G32+G37+G41+G44+G49)</f>
        <v>27</v>
      </c>
      <c r="H52" s="2264">
        <f>SUM(H9+H16+H25+H29+H32+H37+H41+H44+H49)</f>
        <v>69</v>
      </c>
      <c r="I52" s="2264">
        <f>SUM(I9+I16+I25+I29+I32+I37+I41+I44+I49)</f>
        <v>51</v>
      </c>
      <c r="J52" s="2264">
        <f>SUM(J9+J16+J25+J29+J32+J37+J41+J44+J49)</f>
        <v>120</v>
      </c>
      <c r="K52" s="2264"/>
      <c r="L52" s="1365">
        <f>SUM(L9+L16+L25+L29+L32+L37+L41+L44+L49)</f>
        <v>31</v>
      </c>
      <c r="M52" s="2264">
        <f>SUM(M9+M16+M25+M29+M32+M37+M41+M44+M49)</f>
        <v>108</v>
      </c>
      <c r="N52" s="2264">
        <f>SUM(N9+N16+N25+N29+N32+N37+N41+N44+N49)</f>
        <v>56</v>
      </c>
      <c r="O52" s="2264">
        <f>SUM(O9+O16+O25+O29+O32+O37+O41+O44+O49)</f>
        <v>164</v>
      </c>
      <c r="P52" s="2264"/>
      <c r="Q52" s="1365">
        <f>SUM(Q9+Q16+Q25+Q29+Q32+Q37+Q41+Q44+Q49)</f>
        <v>10</v>
      </c>
      <c r="R52" s="2264">
        <f>SUM(R9+R16+R25+R29+R32+R37+R41+R44+R49)</f>
        <v>34</v>
      </c>
      <c r="S52" s="2264">
        <f>SUM(S9+S16+S25+S29+S32+S37+S41+S44+S49)</f>
        <v>26</v>
      </c>
      <c r="T52" s="2265">
        <f>SUM(T9+T16+T25+T29+T32+T37+T41+T44+T49)</f>
        <v>60</v>
      </c>
    </row>
    <row r="53" spans="1:20" ht="10.5" customHeight="1">
      <c r="D53" s="128"/>
      <c r="E53" s="458" t="s">
        <v>938</v>
      </c>
      <c r="F53" s="458"/>
      <c r="G53" s="396"/>
    </row>
    <row r="54" spans="1:20" ht="10.5" customHeight="1">
      <c r="E54" s="458"/>
      <c r="F54" s="458"/>
      <c r="G54" s="396"/>
    </row>
  </sheetData>
  <mergeCells count="19">
    <mergeCell ref="D41:D43"/>
    <mergeCell ref="D44:D48"/>
    <mergeCell ref="D49:D51"/>
    <mergeCell ref="D9:D15"/>
    <mergeCell ref="D16:D24"/>
    <mergeCell ref="D25:D28"/>
    <mergeCell ref="D29:D31"/>
    <mergeCell ref="D32:D36"/>
    <mergeCell ref="D37:D40"/>
    <mergeCell ref="D2:T2"/>
    <mergeCell ref="D3:T3"/>
    <mergeCell ref="G6:J6"/>
    <mergeCell ref="L6:O6"/>
    <mergeCell ref="Q6:T6"/>
    <mergeCell ref="D7:D8"/>
    <mergeCell ref="E7:E8"/>
    <mergeCell ref="H7:J7"/>
    <mergeCell ref="M7:O7"/>
    <mergeCell ref="R7:T7"/>
  </mergeCell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46"/>
  <sheetViews>
    <sheetView workbookViewId="0">
      <selection activeCell="Q30" sqref="Q30"/>
    </sheetView>
  </sheetViews>
  <sheetFormatPr baseColWidth="10" defaultRowHeight="15"/>
  <cols>
    <col min="1" max="1" width="4.7109375" customWidth="1"/>
    <col min="2" max="2" width="1.7109375" customWidth="1"/>
    <col min="3" max="3" width="7.28515625" customWidth="1"/>
    <col min="4" max="6" width="3.28515625" customWidth="1"/>
    <col min="7" max="7" width="7.140625" customWidth="1"/>
    <col min="8" max="8" width="10.7109375" customWidth="1"/>
    <col min="9" max="10" width="6.7109375" style="2312" customWidth="1"/>
    <col min="11" max="11" width="0.5703125" customWidth="1"/>
    <col min="12" max="12" width="6.7109375" style="2312" customWidth="1"/>
    <col min="13" max="13" width="3.85546875" customWidth="1"/>
    <col min="14" max="14" width="3.7109375" customWidth="1"/>
    <col min="15" max="15" width="4.7109375" customWidth="1"/>
  </cols>
  <sheetData>
    <row r="2" spans="1:15" ht="12.75" customHeight="1">
      <c r="A2" s="2266"/>
      <c r="B2" s="1893" t="s">
        <v>939</v>
      </c>
      <c r="C2" s="1893"/>
      <c r="D2" s="1893"/>
      <c r="E2" s="1893"/>
      <c r="F2" s="1893"/>
      <c r="G2" s="1893"/>
      <c r="H2" s="1893"/>
      <c r="I2" s="1893"/>
      <c r="J2" s="1893"/>
      <c r="K2" s="1893"/>
      <c r="L2" s="1893"/>
      <c r="M2" s="1893"/>
      <c r="N2" s="1893"/>
      <c r="O2" s="2266"/>
    </row>
    <row r="3" spans="1:15">
      <c r="B3" s="1893"/>
      <c r="C3" s="1893"/>
      <c r="D3" s="1893"/>
      <c r="E3" s="1893"/>
      <c r="F3" s="1893"/>
      <c r="G3" s="1893"/>
      <c r="H3" s="1893"/>
      <c r="I3" s="1893"/>
      <c r="J3" s="1893"/>
      <c r="K3" s="1893"/>
      <c r="L3" s="1893"/>
      <c r="M3" s="1893"/>
      <c r="N3" s="1893"/>
    </row>
    <row r="4" spans="1:15">
      <c r="B4" s="1893" t="s">
        <v>2</v>
      </c>
      <c r="C4" s="1893"/>
      <c r="D4" s="1893"/>
      <c r="E4" s="1893"/>
      <c r="F4" s="1893"/>
      <c r="G4" s="1893"/>
      <c r="H4" s="1893"/>
      <c r="I4" s="1893"/>
      <c r="J4" s="1893"/>
      <c r="K4" s="1893"/>
      <c r="L4" s="1893"/>
      <c r="M4" s="1893"/>
      <c r="N4" s="1893"/>
    </row>
    <row r="5" spans="1:15">
      <c r="B5" s="205"/>
      <c r="C5" s="67"/>
      <c r="D5" s="67"/>
      <c r="E5" s="67"/>
      <c r="F5" s="67"/>
      <c r="G5" s="67"/>
      <c r="H5" s="67"/>
      <c r="I5" s="343"/>
      <c r="J5" s="343"/>
      <c r="K5" s="67"/>
      <c r="L5" s="343"/>
      <c r="M5" s="67"/>
      <c r="N5" s="67"/>
    </row>
    <row r="6" spans="1:15" s="2267" customFormat="1" ht="11.25">
      <c r="B6" s="2268"/>
      <c r="C6" s="2023" t="s">
        <v>940</v>
      </c>
      <c r="D6" s="2023"/>
      <c r="E6" s="2023"/>
      <c r="F6" s="2023"/>
      <c r="G6" s="2023"/>
      <c r="H6" s="2023"/>
      <c r="I6" s="1816" t="s">
        <v>637</v>
      </c>
      <c r="J6" s="1816"/>
      <c r="K6" s="2269"/>
      <c r="L6" s="2222"/>
      <c r="M6" s="2270"/>
      <c r="N6" s="2271"/>
    </row>
    <row r="7" spans="1:15" s="2267" customFormat="1" ht="11.25">
      <c r="B7" s="2272"/>
      <c r="C7" s="2025"/>
      <c r="D7" s="2025"/>
      <c r="E7" s="2025"/>
      <c r="F7" s="2025"/>
      <c r="G7" s="2025"/>
      <c r="H7" s="2025"/>
      <c r="I7" s="1361" t="s">
        <v>19</v>
      </c>
      <c r="J7" s="1361" t="s">
        <v>20</v>
      </c>
      <c r="K7" s="622"/>
      <c r="L7" s="1361" t="s">
        <v>21</v>
      </c>
      <c r="M7" s="1361"/>
      <c r="N7" s="1016"/>
    </row>
    <row r="8" spans="1:15" ht="12" customHeight="1">
      <c r="B8" s="411"/>
      <c r="C8" s="2273" t="s">
        <v>941</v>
      </c>
      <c r="D8" s="2152"/>
      <c r="E8" s="2152"/>
      <c r="F8" s="2152"/>
      <c r="G8" s="2274"/>
      <c r="H8" s="2274"/>
      <c r="I8" s="2275">
        <f>SUM(I9:I15)</f>
        <v>33</v>
      </c>
      <c r="J8" s="2275">
        <f>SUM(J9:J15)</f>
        <v>33</v>
      </c>
      <c r="K8" s="1015"/>
      <c r="L8" s="2275">
        <f>SUM(I8:J8)</f>
        <v>66</v>
      </c>
      <c r="M8" s="2276"/>
      <c r="N8" s="2277"/>
    </row>
    <row r="9" spans="1:15">
      <c r="B9" s="411"/>
      <c r="C9" s="411" t="s">
        <v>942</v>
      </c>
      <c r="D9" s="161"/>
      <c r="E9" s="1420"/>
      <c r="F9" s="1424"/>
      <c r="G9" s="1424"/>
      <c r="H9" s="1422"/>
      <c r="I9" s="2278">
        <v>2</v>
      </c>
      <c r="J9" s="2278">
        <v>1</v>
      </c>
      <c r="K9" s="2279"/>
      <c r="L9" s="2280">
        <f t="shared" ref="L9:L15" si="0">SUM(I9:J9)</f>
        <v>3</v>
      </c>
      <c r="M9" s="2031"/>
      <c r="N9" s="2281"/>
    </row>
    <row r="10" spans="1:15">
      <c r="B10" s="411"/>
      <c r="C10" s="411" t="s">
        <v>943</v>
      </c>
      <c r="D10" s="161"/>
      <c r="E10" s="1419"/>
      <c r="F10" s="1424"/>
      <c r="G10" s="1424"/>
      <c r="H10" s="1424"/>
      <c r="I10" s="2278">
        <v>3</v>
      </c>
      <c r="J10" s="2278">
        <v>6</v>
      </c>
      <c r="K10" s="2279"/>
      <c r="L10" s="2280">
        <f t="shared" si="0"/>
        <v>9</v>
      </c>
      <c r="M10" s="2282"/>
      <c r="N10" s="2283"/>
    </row>
    <row r="11" spans="1:15">
      <c r="B11" s="411"/>
      <c r="C11" s="411" t="s">
        <v>944</v>
      </c>
      <c r="D11" s="161"/>
      <c r="E11" s="1419"/>
      <c r="F11" s="1424"/>
      <c r="G11" s="1424"/>
      <c r="H11" s="1424"/>
      <c r="I11" s="2278">
        <v>1</v>
      </c>
      <c r="J11" s="2278">
        <v>1</v>
      </c>
      <c r="K11" s="2279"/>
      <c r="L11" s="2280">
        <f t="shared" si="0"/>
        <v>2</v>
      </c>
      <c r="M11" s="2284"/>
      <c r="N11" s="2285"/>
    </row>
    <row r="12" spans="1:15">
      <c r="B12" s="411"/>
      <c r="C12" s="411" t="s">
        <v>945</v>
      </c>
      <c r="D12" s="161"/>
      <c r="E12" s="1419"/>
      <c r="F12" s="1424"/>
      <c r="G12" s="1424"/>
      <c r="H12" s="1424"/>
      <c r="I12" s="2278">
        <v>0</v>
      </c>
      <c r="J12" s="2278">
        <v>1</v>
      </c>
      <c r="K12" s="2279"/>
      <c r="L12" s="2280">
        <f t="shared" si="0"/>
        <v>1</v>
      </c>
      <c r="M12" s="2284"/>
      <c r="N12" s="2285"/>
    </row>
    <row r="13" spans="1:15">
      <c r="B13" s="411"/>
      <c r="C13" s="411" t="s">
        <v>946</v>
      </c>
      <c r="D13" s="161"/>
      <c r="E13" s="1419"/>
      <c r="F13" s="1424"/>
      <c r="G13" s="1424"/>
      <c r="H13" s="1424"/>
      <c r="I13" s="2278">
        <v>5</v>
      </c>
      <c r="J13" s="2278">
        <v>12</v>
      </c>
      <c r="K13" s="2279"/>
      <c r="L13" s="2280">
        <f t="shared" si="0"/>
        <v>17</v>
      </c>
      <c r="M13" s="2282"/>
      <c r="N13" s="2283"/>
    </row>
    <row r="14" spans="1:15">
      <c r="B14" s="411"/>
      <c r="C14" s="411" t="s">
        <v>947</v>
      </c>
      <c r="D14" s="161"/>
      <c r="E14" s="1419"/>
      <c r="F14" s="1424"/>
      <c r="G14" s="1424"/>
      <c r="H14" s="1424"/>
      <c r="I14" s="2278">
        <v>13</v>
      </c>
      <c r="J14" s="2278">
        <v>9</v>
      </c>
      <c r="K14" s="2279"/>
      <c r="L14" s="2280">
        <f t="shared" si="0"/>
        <v>22</v>
      </c>
      <c r="M14" s="2284"/>
      <c r="N14" s="2285"/>
    </row>
    <row r="15" spans="1:15">
      <c r="B15" s="411"/>
      <c r="C15" s="411" t="s">
        <v>948</v>
      </c>
      <c r="D15" s="161"/>
      <c r="E15" s="1419"/>
      <c r="F15" s="1424"/>
      <c r="G15" s="1424"/>
      <c r="H15" s="1424"/>
      <c r="I15" s="2286">
        <v>9</v>
      </c>
      <c r="J15" s="2286">
        <v>3</v>
      </c>
      <c r="K15" s="2287"/>
      <c r="L15" s="2280">
        <f t="shared" si="0"/>
        <v>12</v>
      </c>
      <c r="M15" s="2282"/>
      <c r="N15" s="2283"/>
    </row>
    <row r="16" spans="1:15">
      <c r="B16" s="2288"/>
      <c r="C16" s="2289" t="s">
        <v>949</v>
      </c>
      <c r="D16" s="1092"/>
      <c r="E16" s="1092"/>
      <c r="F16" s="1092"/>
      <c r="G16" s="2290"/>
      <c r="H16" s="2290"/>
      <c r="I16" s="2291">
        <f>SUM(I17:I22)</f>
        <v>49</v>
      </c>
      <c r="J16" s="2291">
        <f>SUM(J17:J22)</f>
        <v>53</v>
      </c>
      <c r="K16" s="2292"/>
      <c r="L16" s="2291">
        <f>SUM(I16:J16)</f>
        <v>102</v>
      </c>
      <c r="M16" s="2293"/>
      <c r="N16" s="2294"/>
    </row>
    <row r="17" spans="2:14">
      <c r="B17" s="411"/>
      <c r="C17" s="411" t="s">
        <v>950</v>
      </c>
      <c r="D17" s="161"/>
      <c r="E17" s="1419"/>
      <c r="F17" s="1424"/>
      <c r="G17" s="1424"/>
      <c r="H17" s="1424"/>
      <c r="I17" s="2295">
        <v>10</v>
      </c>
      <c r="J17" s="2295">
        <v>7</v>
      </c>
      <c r="K17" s="2296"/>
      <c r="L17" s="2295">
        <f>SUM(I17:J17)</f>
        <v>17</v>
      </c>
      <c r="M17" s="2297"/>
      <c r="N17" s="2298"/>
    </row>
    <row r="18" spans="2:14">
      <c r="B18" s="411"/>
      <c r="C18" s="411" t="s">
        <v>942</v>
      </c>
      <c r="D18" s="161"/>
      <c r="E18" s="1419"/>
      <c r="F18" s="1424"/>
      <c r="G18" s="1424"/>
      <c r="H18" s="1424"/>
      <c r="I18" s="2280">
        <v>0</v>
      </c>
      <c r="J18" s="2280">
        <v>2</v>
      </c>
      <c r="K18" s="2299"/>
      <c r="L18" s="2280">
        <f t="shared" ref="L18:L22" si="1">SUM(I18:J18)</f>
        <v>2</v>
      </c>
      <c r="M18" s="2282"/>
      <c r="N18" s="2283"/>
    </row>
    <row r="19" spans="2:14">
      <c r="B19" s="411"/>
      <c r="C19" s="411" t="s">
        <v>951</v>
      </c>
      <c r="D19" s="161"/>
      <c r="E19" s="1419"/>
      <c r="F19" s="1424"/>
      <c r="G19" s="1424"/>
      <c r="H19" s="1424"/>
      <c r="I19" s="2280">
        <v>5</v>
      </c>
      <c r="J19" s="2280">
        <v>4</v>
      </c>
      <c r="K19" s="2299"/>
      <c r="L19" s="2280">
        <f t="shared" si="1"/>
        <v>9</v>
      </c>
      <c r="M19" s="2282"/>
      <c r="N19" s="2283"/>
    </row>
    <row r="20" spans="2:14">
      <c r="B20" s="411"/>
      <c r="C20" s="411" t="s">
        <v>946</v>
      </c>
      <c r="D20" s="161"/>
      <c r="E20" s="1419"/>
      <c r="F20" s="1424"/>
      <c r="G20" s="1424"/>
      <c r="H20" s="1424"/>
      <c r="I20" s="2280">
        <v>16</v>
      </c>
      <c r="J20" s="2280">
        <v>15</v>
      </c>
      <c r="K20" s="2299"/>
      <c r="L20" s="2280">
        <f t="shared" si="1"/>
        <v>31</v>
      </c>
      <c r="M20" s="2282"/>
      <c r="N20" s="2283"/>
    </row>
    <row r="21" spans="2:14">
      <c r="B21" s="411"/>
      <c r="C21" s="411" t="s">
        <v>947</v>
      </c>
      <c r="D21" s="161"/>
      <c r="E21" s="1419"/>
      <c r="F21" s="1424"/>
      <c r="G21" s="1424"/>
      <c r="H21" s="1424"/>
      <c r="I21" s="2280">
        <v>13</v>
      </c>
      <c r="J21" s="2280">
        <v>24</v>
      </c>
      <c r="K21" s="2299"/>
      <c r="L21" s="2280">
        <f t="shared" si="1"/>
        <v>37</v>
      </c>
      <c r="M21" s="2282"/>
      <c r="N21" s="2283"/>
    </row>
    <row r="22" spans="2:14">
      <c r="B22" s="411"/>
      <c r="C22" s="411" t="s">
        <v>948</v>
      </c>
      <c r="D22" s="161"/>
      <c r="E22" s="1419"/>
      <c r="F22" s="1424"/>
      <c r="G22" s="1424"/>
      <c r="H22" s="1424"/>
      <c r="I22" s="2300">
        <v>5</v>
      </c>
      <c r="J22" s="2300">
        <v>1</v>
      </c>
      <c r="K22" s="2301"/>
      <c r="L22" s="2280">
        <f t="shared" si="1"/>
        <v>6</v>
      </c>
      <c r="M22" s="2282"/>
      <c r="N22" s="2283"/>
    </row>
    <row r="23" spans="2:14">
      <c r="B23" s="2288"/>
      <c r="C23" s="2289" t="s">
        <v>952</v>
      </c>
      <c r="D23" s="1092"/>
      <c r="E23" s="1092"/>
      <c r="F23" s="1092"/>
      <c r="G23" s="2290"/>
      <c r="H23" s="2290"/>
      <c r="I23" s="2291">
        <f>SUM(I24:I24)</f>
        <v>7</v>
      </c>
      <c r="J23" s="2291">
        <f>SUM(J24:J24)</f>
        <v>8</v>
      </c>
      <c r="K23" s="2292"/>
      <c r="L23" s="2302">
        <f>SUM(I23:J23)</f>
        <v>15</v>
      </c>
      <c r="M23" s="2290"/>
      <c r="N23" s="2303"/>
    </row>
    <row r="24" spans="2:14">
      <c r="B24" s="2304"/>
      <c r="C24" s="411" t="s">
        <v>953</v>
      </c>
      <c r="D24" s="161"/>
      <c r="E24" s="1419"/>
      <c r="F24" s="1424"/>
      <c r="G24" s="1424"/>
      <c r="H24" s="1424"/>
      <c r="I24" s="2295">
        <v>7</v>
      </c>
      <c r="J24" s="2295">
        <v>8</v>
      </c>
      <c r="K24" s="2296"/>
      <c r="L24" s="2302">
        <f t="shared" ref="L24" si="2">SUM(I24:J24)</f>
        <v>15</v>
      </c>
      <c r="M24" s="1694"/>
      <c r="N24" s="2305"/>
    </row>
    <row r="25" spans="2:14" ht="12.75" customHeight="1">
      <c r="B25" s="1373"/>
      <c r="C25" s="2022" t="s">
        <v>21</v>
      </c>
      <c r="D25" s="2022"/>
      <c r="E25" s="2022"/>
      <c r="F25" s="2022"/>
      <c r="G25" s="2022"/>
      <c r="H25" s="2022"/>
      <c r="I25" s="2306">
        <f>SUM(I8+I16+I23)</f>
        <v>89</v>
      </c>
      <c r="J25" s="2306">
        <f>SUM(J8+J16+J23)</f>
        <v>94</v>
      </c>
      <c r="K25" s="2306"/>
      <c r="L25" s="2306">
        <f>SUM(L8+L16+L23)</f>
        <v>183</v>
      </c>
      <c r="M25" s="2036"/>
      <c r="N25" s="2307"/>
    </row>
    <row r="26" spans="2:14">
      <c r="C26" s="83" t="s">
        <v>954</v>
      </c>
      <c r="D26" s="2308"/>
      <c r="E26" s="2308"/>
      <c r="F26" s="2308"/>
      <c r="G26" s="2308"/>
      <c r="H26" s="2308"/>
      <c r="I26" s="1350"/>
      <c r="J26" s="1350"/>
      <c r="K26" s="2308"/>
      <c r="L26" s="1350"/>
      <c r="M26" s="2308"/>
      <c r="N26" s="2308"/>
    </row>
    <row r="27" spans="2:14">
      <c r="B27" s="65"/>
      <c r="C27" s="65"/>
      <c r="D27" s="65"/>
      <c r="E27" s="65"/>
      <c r="F27" s="65"/>
      <c r="G27" s="65"/>
      <c r="H27" s="65"/>
      <c r="I27" s="342"/>
      <c r="J27" s="342"/>
      <c r="K27" s="65"/>
      <c r="L27" s="342"/>
      <c r="M27" s="65"/>
      <c r="N27" s="65"/>
    </row>
    <row r="28" spans="2:14">
      <c r="B28" s="1426"/>
      <c r="C28" s="1425"/>
      <c r="D28" s="1429"/>
      <c r="E28" s="1429"/>
      <c r="F28" s="1429"/>
      <c r="G28" s="1429"/>
      <c r="H28" s="1429"/>
      <c r="I28" s="2309"/>
      <c r="J28" s="2309"/>
      <c r="K28" s="1429"/>
      <c r="L28" s="2309"/>
      <c r="M28" s="1429"/>
      <c r="N28" s="1429"/>
    </row>
    <row r="29" spans="2:14" ht="15.75">
      <c r="B29" s="1430"/>
      <c r="C29" s="1425"/>
      <c r="D29" s="1429"/>
      <c r="E29" s="1429"/>
      <c r="F29" s="1429"/>
      <c r="G29" s="1429"/>
      <c r="H29" s="1429"/>
      <c r="I29" s="2309"/>
      <c r="J29" s="2309"/>
      <c r="K29" s="1429"/>
      <c r="L29" s="2309"/>
      <c r="M29" s="1429"/>
      <c r="N29" s="1429"/>
    </row>
    <row r="30" spans="2:14" ht="15.75">
      <c r="B30" s="1430"/>
      <c r="C30" s="1425"/>
      <c r="D30" s="1426"/>
      <c r="E30" s="1428"/>
      <c r="F30" s="1428" t="s">
        <v>171</v>
      </c>
      <c r="G30" s="1428"/>
      <c r="H30" s="1428"/>
      <c r="I30" s="2310"/>
      <c r="J30" s="2310"/>
      <c r="K30" s="1428"/>
      <c r="L30" s="2310"/>
      <c r="M30" s="1428"/>
      <c r="N30" s="1428"/>
    </row>
    <row r="31" spans="2:14">
      <c r="B31" s="1426"/>
      <c r="C31" s="1425"/>
      <c r="D31" s="1428"/>
      <c r="E31" s="1428"/>
      <c r="F31" s="1428"/>
      <c r="G31" s="1428"/>
      <c r="H31" s="1428"/>
      <c r="I31" s="2310"/>
      <c r="J31" s="2310"/>
      <c r="K31" s="1428"/>
      <c r="L31" s="2310"/>
      <c r="M31" s="1428"/>
      <c r="N31" s="1428"/>
    </row>
    <row r="32" spans="2:14" ht="15.75">
      <c r="B32" s="1431"/>
      <c r="C32" s="1425"/>
      <c r="D32" s="1426"/>
      <c r="E32" s="1427"/>
      <c r="F32" s="1427"/>
      <c r="G32" s="1427"/>
      <c r="H32" s="1428"/>
      <c r="I32" s="2311"/>
      <c r="J32" s="2311"/>
      <c r="K32" s="1427"/>
      <c r="L32" s="2311"/>
      <c r="M32" s="1427"/>
      <c r="N32" s="1427"/>
    </row>
    <row r="33" spans="2:14" ht="15.75">
      <c r="B33" s="1430"/>
      <c r="C33" s="1425"/>
      <c r="D33" s="1426"/>
      <c r="E33" s="1427"/>
      <c r="F33" s="1427"/>
      <c r="G33" s="1427"/>
      <c r="H33" s="1428"/>
      <c r="I33" s="2311"/>
      <c r="J33" s="2311"/>
      <c r="K33" s="1427"/>
      <c r="L33" s="2311"/>
      <c r="M33" s="1427"/>
      <c r="N33" s="1427"/>
    </row>
    <row r="34" spans="2:14" ht="15.75">
      <c r="B34" s="1430"/>
      <c r="C34" s="1425"/>
      <c r="D34" s="1429"/>
      <c r="E34" s="1429"/>
      <c r="F34" s="1429"/>
      <c r="G34" s="1429"/>
      <c r="H34" s="1429"/>
      <c r="I34" s="2309"/>
      <c r="J34" s="2309"/>
      <c r="K34" s="1429"/>
      <c r="L34" s="2309"/>
      <c r="M34" s="1429"/>
      <c r="N34" s="1429"/>
    </row>
    <row r="35" spans="2:14" ht="15.75">
      <c r="B35" s="1430"/>
      <c r="C35" s="1425"/>
      <c r="D35" s="1426"/>
      <c r="E35" s="1427"/>
      <c r="F35" s="1427"/>
      <c r="G35" s="1427"/>
      <c r="H35" s="1428"/>
      <c r="I35" s="2311"/>
      <c r="J35" s="2311"/>
      <c r="K35" s="1427"/>
      <c r="L35" s="2311"/>
      <c r="M35" s="1427"/>
      <c r="N35" s="1427"/>
    </row>
    <row r="36" spans="2:14" ht="15.75">
      <c r="B36" s="1430"/>
      <c r="C36" s="1425"/>
      <c r="D36" s="1426"/>
      <c r="E36" s="1428"/>
      <c r="F36" s="1428"/>
      <c r="G36" s="1428"/>
      <c r="H36" s="1428"/>
      <c r="I36" s="2310"/>
      <c r="J36" s="2310"/>
      <c r="K36" s="1428"/>
      <c r="L36" s="2310"/>
      <c r="M36" s="1428"/>
      <c r="N36" s="1428"/>
    </row>
    <row r="37" spans="2:14">
      <c r="B37" s="1426"/>
      <c r="C37" s="1425"/>
      <c r="D37" s="1428"/>
      <c r="E37" s="1428"/>
      <c r="F37" s="1428"/>
      <c r="G37" s="1428"/>
      <c r="H37" s="1428"/>
      <c r="I37" s="2310"/>
      <c r="J37" s="2310"/>
      <c r="K37" s="1428"/>
      <c r="L37" s="2310"/>
      <c r="M37" s="1428"/>
      <c r="N37" s="1428"/>
    </row>
    <row r="38" spans="2:14" ht="15.75">
      <c r="B38" s="1430"/>
      <c r="C38" s="1425"/>
      <c r="D38" s="1426"/>
      <c r="E38" s="1428"/>
      <c r="F38" s="1428"/>
      <c r="G38" s="1428"/>
      <c r="H38" s="1428"/>
      <c r="I38" s="2310"/>
      <c r="J38" s="2310"/>
      <c r="K38" s="1428"/>
      <c r="L38" s="2310"/>
      <c r="M38" s="1428"/>
      <c r="N38" s="1428"/>
    </row>
    <row r="39" spans="2:14" ht="15.75">
      <c r="B39" s="1430"/>
      <c r="C39" s="1425"/>
      <c r="D39" s="1426"/>
      <c r="E39" s="1428"/>
      <c r="F39" s="1428"/>
      <c r="G39" s="1428"/>
      <c r="H39" s="1428"/>
      <c r="I39" s="2310"/>
      <c r="J39" s="2310"/>
      <c r="K39" s="1428"/>
      <c r="L39" s="2310"/>
      <c r="M39" s="1428"/>
      <c r="N39" s="1428"/>
    </row>
    <row r="40" spans="2:14">
      <c r="B40" s="1426"/>
      <c r="C40" s="1425"/>
      <c r="D40" s="1428"/>
      <c r="E40" s="1428"/>
      <c r="F40" s="1428"/>
      <c r="G40" s="1428"/>
      <c r="H40" s="1428"/>
      <c r="I40" s="2310"/>
      <c r="J40" s="2310"/>
      <c r="K40" s="1428"/>
      <c r="L40" s="2310"/>
      <c r="M40" s="1428"/>
      <c r="N40" s="1428"/>
    </row>
    <row r="41" spans="2:14" ht="15.75">
      <c r="B41" s="1430"/>
      <c r="C41" s="1425"/>
      <c r="D41" s="1426"/>
      <c r="E41" s="1427"/>
      <c r="F41" s="1427"/>
      <c r="G41" s="1427"/>
      <c r="H41" s="1428"/>
      <c r="I41" s="2311"/>
      <c r="J41" s="2311"/>
      <c r="K41" s="1427"/>
      <c r="L41" s="2311"/>
      <c r="M41" s="1427"/>
      <c r="N41" s="1427"/>
    </row>
    <row r="42" spans="2:14" ht="15.75">
      <c r="B42" s="1430"/>
      <c r="C42" s="1425"/>
      <c r="D42" s="1426"/>
      <c r="E42" s="1427"/>
      <c r="F42" s="1427"/>
      <c r="G42" s="1427"/>
      <c r="H42" s="1428"/>
      <c r="I42" s="2311"/>
      <c r="J42" s="2311"/>
      <c r="K42" s="1427"/>
      <c r="L42" s="2311"/>
      <c r="M42" s="1427"/>
      <c r="N42" s="1427"/>
    </row>
    <row r="43" spans="2:14" ht="15.75">
      <c r="B43" s="1430"/>
      <c r="C43" s="1425"/>
      <c r="D43" s="1426"/>
      <c r="E43" s="1427"/>
      <c r="F43" s="1427"/>
      <c r="G43" s="1427"/>
      <c r="H43" s="1428"/>
      <c r="I43" s="2311"/>
      <c r="J43" s="2311"/>
      <c r="K43" s="1427"/>
      <c r="L43" s="2311"/>
      <c r="M43" s="1427"/>
      <c r="N43" s="1427"/>
    </row>
    <row r="44" spans="2:14" ht="15.75">
      <c r="B44" s="1430"/>
      <c r="C44" s="1432"/>
      <c r="D44" s="1426"/>
      <c r="E44" s="1427"/>
      <c r="F44" s="1427"/>
      <c r="G44" s="1427"/>
      <c r="H44" s="1428"/>
      <c r="I44" s="2311"/>
      <c r="J44" s="2311"/>
      <c r="K44" s="1427"/>
      <c r="L44" s="2311"/>
      <c r="M44" s="1427"/>
      <c r="N44" s="1427"/>
    </row>
    <row r="45" spans="2:14" ht="15.75">
      <c r="B45" s="1430"/>
      <c r="C45" s="1425"/>
      <c r="D45" s="1426"/>
      <c r="E45" s="1427"/>
      <c r="F45" s="1427"/>
      <c r="G45" s="1427"/>
      <c r="H45" s="1428"/>
      <c r="I45" s="2311"/>
      <c r="J45" s="2311"/>
      <c r="K45" s="1427"/>
      <c r="L45" s="2311"/>
      <c r="M45" s="1427"/>
      <c r="N45" s="1427"/>
    </row>
    <row r="46" spans="2:14" ht="15.75">
      <c r="B46" s="1430"/>
      <c r="C46" s="1425"/>
      <c r="D46" s="1426"/>
      <c r="E46" s="1427"/>
      <c r="F46" s="1427"/>
      <c r="G46" s="1427"/>
      <c r="H46" s="1428"/>
      <c r="I46" s="2311"/>
      <c r="J46" s="2311"/>
      <c r="K46" s="1427"/>
      <c r="L46" s="2311"/>
      <c r="M46" s="1427"/>
      <c r="N46" s="1427"/>
    </row>
  </sheetData>
  <mergeCells count="19">
    <mergeCell ref="M18:N18"/>
    <mergeCell ref="M19:N19"/>
    <mergeCell ref="M20:N20"/>
    <mergeCell ref="M21:N21"/>
    <mergeCell ref="M22:N22"/>
    <mergeCell ref="C25:H25"/>
    <mergeCell ref="M25:N25"/>
    <mergeCell ref="M9:N9"/>
    <mergeCell ref="M10:N10"/>
    <mergeCell ref="M13:N13"/>
    <mergeCell ref="M15:N15"/>
    <mergeCell ref="M16:N16"/>
    <mergeCell ref="M17:N17"/>
    <mergeCell ref="B2:N3"/>
    <mergeCell ref="B4:N4"/>
    <mergeCell ref="C6:H7"/>
    <mergeCell ref="I6:J6"/>
    <mergeCell ref="M6:N6"/>
    <mergeCell ref="M8:N8"/>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M37"/>
  <sheetViews>
    <sheetView workbookViewId="0">
      <selection activeCell="N14" sqref="N14"/>
    </sheetView>
  </sheetViews>
  <sheetFormatPr baseColWidth="10" defaultRowHeight="12.75"/>
  <cols>
    <col min="1" max="1" width="8.28515625" style="65" customWidth="1"/>
    <col min="2" max="2" width="22.85546875" style="65" customWidth="1"/>
    <col min="3" max="3" width="8.7109375" style="65" customWidth="1"/>
    <col min="4" max="4" width="3" style="65" customWidth="1"/>
    <col min="5" max="5" width="7.85546875" style="65" customWidth="1"/>
    <col min="6" max="6" width="3.85546875" style="65" customWidth="1"/>
    <col min="7" max="7" width="5.7109375" style="65" customWidth="1"/>
    <col min="8" max="8" width="4.7109375" style="65" customWidth="1"/>
    <col min="9" max="9" width="0.85546875" style="65" customWidth="1"/>
    <col min="10" max="11" width="5.85546875" style="65" customWidth="1"/>
    <col min="12" max="12" width="6.7109375" style="65" customWidth="1"/>
    <col min="13" max="13" width="2.7109375" style="65" customWidth="1"/>
    <col min="14" max="256" width="11.42578125" style="65"/>
    <col min="257" max="257" width="8.28515625" style="65" customWidth="1"/>
    <col min="258" max="258" width="22.85546875" style="65" customWidth="1"/>
    <col min="259" max="259" width="8.7109375" style="65" customWidth="1"/>
    <col min="260" max="260" width="3" style="65" customWidth="1"/>
    <col min="261" max="261" width="7.85546875" style="65" customWidth="1"/>
    <col min="262" max="262" width="3.85546875" style="65" customWidth="1"/>
    <col min="263" max="263" width="5.7109375" style="65" customWidth="1"/>
    <col min="264" max="264" width="4.7109375" style="65" customWidth="1"/>
    <col min="265" max="265" width="0.85546875" style="65" customWidth="1"/>
    <col min="266" max="267" width="5.85546875" style="65" customWidth="1"/>
    <col min="268" max="268" width="6.7109375" style="65" customWidth="1"/>
    <col min="269" max="269" width="2.7109375" style="65" customWidth="1"/>
    <col min="270" max="512" width="11.42578125" style="65"/>
    <col min="513" max="513" width="8.28515625" style="65" customWidth="1"/>
    <col min="514" max="514" width="22.85546875" style="65" customWidth="1"/>
    <col min="515" max="515" width="8.7109375" style="65" customWidth="1"/>
    <col min="516" max="516" width="3" style="65" customWidth="1"/>
    <col min="517" max="517" width="7.85546875" style="65" customWidth="1"/>
    <col min="518" max="518" width="3.85546875" style="65" customWidth="1"/>
    <col min="519" max="519" width="5.7109375" style="65" customWidth="1"/>
    <col min="520" max="520" width="4.7109375" style="65" customWidth="1"/>
    <col min="521" max="521" width="0.85546875" style="65" customWidth="1"/>
    <col min="522" max="523" width="5.85546875" style="65" customWidth="1"/>
    <col min="524" max="524" width="6.7109375" style="65" customWidth="1"/>
    <col min="525" max="525" width="2.7109375" style="65" customWidth="1"/>
    <col min="526" max="768" width="11.42578125" style="65"/>
    <col min="769" max="769" width="8.28515625" style="65" customWidth="1"/>
    <col min="770" max="770" width="22.85546875" style="65" customWidth="1"/>
    <col min="771" max="771" width="8.7109375" style="65" customWidth="1"/>
    <col min="772" max="772" width="3" style="65" customWidth="1"/>
    <col min="773" max="773" width="7.85546875" style="65" customWidth="1"/>
    <col min="774" max="774" width="3.85546875" style="65" customWidth="1"/>
    <col min="775" max="775" width="5.7109375" style="65" customWidth="1"/>
    <col min="776" max="776" width="4.7109375" style="65" customWidth="1"/>
    <col min="777" max="777" width="0.85546875" style="65" customWidth="1"/>
    <col min="778" max="779" width="5.85546875" style="65" customWidth="1"/>
    <col min="780" max="780" width="6.7109375" style="65" customWidth="1"/>
    <col min="781" max="781" width="2.7109375" style="65" customWidth="1"/>
    <col min="782" max="1024" width="11.42578125" style="65"/>
    <col min="1025" max="1025" width="8.28515625" style="65" customWidth="1"/>
    <col min="1026" max="1026" width="22.85546875" style="65" customWidth="1"/>
    <col min="1027" max="1027" width="8.7109375" style="65" customWidth="1"/>
    <col min="1028" max="1028" width="3" style="65" customWidth="1"/>
    <col min="1029" max="1029" width="7.85546875" style="65" customWidth="1"/>
    <col min="1030" max="1030" width="3.85546875" style="65" customWidth="1"/>
    <col min="1031" max="1031" width="5.7109375" style="65" customWidth="1"/>
    <col min="1032" max="1032" width="4.7109375" style="65" customWidth="1"/>
    <col min="1033" max="1033" width="0.85546875" style="65" customWidth="1"/>
    <col min="1034" max="1035" width="5.85546875" style="65" customWidth="1"/>
    <col min="1036" max="1036" width="6.7109375" style="65" customWidth="1"/>
    <col min="1037" max="1037" width="2.7109375" style="65" customWidth="1"/>
    <col min="1038" max="1280" width="11.42578125" style="65"/>
    <col min="1281" max="1281" width="8.28515625" style="65" customWidth="1"/>
    <col min="1282" max="1282" width="22.85546875" style="65" customWidth="1"/>
    <col min="1283" max="1283" width="8.7109375" style="65" customWidth="1"/>
    <col min="1284" max="1284" width="3" style="65" customWidth="1"/>
    <col min="1285" max="1285" width="7.85546875" style="65" customWidth="1"/>
    <col min="1286" max="1286" width="3.85546875" style="65" customWidth="1"/>
    <col min="1287" max="1287" width="5.7109375" style="65" customWidth="1"/>
    <col min="1288" max="1288" width="4.7109375" style="65" customWidth="1"/>
    <col min="1289" max="1289" width="0.85546875" style="65" customWidth="1"/>
    <col min="1290" max="1291" width="5.85546875" style="65" customWidth="1"/>
    <col min="1292" max="1292" width="6.7109375" style="65" customWidth="1"/>
    <col min="1293" max="1293" width="2.7109375" style="65" customWidth="1"/>
    <col min="1294" max="1536" width="11.42578125" style="65"/>
    <col min="1537" max="1537" width="8.28515625" style="65" customWidth="1"/>
    <col min="1538" max="1538" width="22.85546875" style="65" customWidth="1"/>
    <col min="1539" max="1539" width="8.7109375" style="65" customWidth="1"/>
    <col min="1540" max="1540" width="3" style="65" customWidth="1"/>
    <col min="1541" max="1541" width="7.85546875" style="65" customWidth="1"/>
    <col min="1542" max="1542" width="3.85546875" style="65" customWidth="1"/>
    <col min="1543" max="1543" width="5.7109375" style="65" customWidth="1"/>
    <col min="1544" max="1544" width="4.7109375" style="65" customWidth="1"/>
    <col min="1545" max="1545" width="0.85546875" style="65" customWidth="1"/>
    <col min="1546" max="1547" width="5.85546875" style="65" customWidth="1"/>
    <col min="1548" max="1548" width="6.7109375" style="65" customWidth="1"/>
    <col min="1549" max="1549" width="2.7109375" style="65" customWidth="1"/>
    <col min="1550" max="1792" width="11.42578125" style="65"/>
    <col min="1793" max="1793" width="8.28515625" style="65" customWidth="1"/>
    <col min="1794" max="1794" width="22.85546875" style="65" customWidth="1"/>
    <col min="1795" max="1795" width="8.7109375" style="65" customWidth="1"/>
    <col min="1796" max="1796" width="3" style="65" customWidth="1"/>
    <col min="1797" max="1797" width="7.85546875" style="65" customWidth="1"/>
    <col min="1798" max="1798" width="3.85546875" style="65" customWidth="1"/>
    <col min="1799" max="1799" width="5.7109375" style="65" customWidth="1"/>
    <col min="1800" max="1800" width="4.7109375" style="65" customWidth="1"/>
    <col min="1801" max="1801" width="0.85546875" style="65" customWidth="1"/>
    <col min="1802" max="1803" width="5.85546875" style="65" customWidth="1"/>
    <col min="1804" max="1804" width="6.7109375" style="65" customWidth="1"/>
    <col min="1805" max="1805" width="2.7109375" style="65" customWidth="1"/>
    <col min="1806" max="2048" width="11.42578125" style="65"/>
    <col min="2049" max="2049" width="8.28515625" style="65" customWidth="1"/>
    <col min="2050" max="2050" width="22.85546875" style="65" customWidth="1"/>
    <col min="2051" max="2051" width="8.7109375" style="65" customWidth="1"/>
    <col min="2052" max="2052" width="3" style="65" customWidth="1"/>
    <col min="2053" max="2053" width="7.85546875" style="65" customWidth="1"/>
    <col min="2054" max="2054" width="3.85546875" style="65" customWidth="1"/>
    <col min="2055" max="2055" width="5.7109375" style="65" customWidth="1"/>
    <col min="2056" max="2056" width="4.7109375" style="65" customWidth="1"/>
    <col min="2057" max="2057" width="0.85546875" style="65" customWidth="1"/>
    <col min="2058" max="2059" width="5.85546875" style="65" customWidth="1"/>
    <col min="2060" max="2060" width="6.7109375" style="65" customWidth="1"/>
    <col min="2061" max="2061" width="2.7109375" style="65" customWidth="1"/>
    <col min="2062" max="2304" width="11.42578125" style="65"/>
    <col min="2305" max="2305" width="8.28515625" style="65" customWidth="1"/>
    <col min="2306" max="2306" width="22.85546875" style="65" customWidth="1"/>
    <col min="2307" max="2307" width="8.7109375" style="65" customWidth="1"/>
    <col min="2308" max="2308" width="3" style="65" customWidth="1"/>
    <col min="2309" max="2309" width="7.85546875" style="65" customWidth="1"/>
    <col min="2310" max="2310" width="3.85546875" style="65" customWidth="1"/>
    <col min="2311" max="2311" width="5.7109375" style="65" customWidth="1"/>
    <col min="2312" max="2312" width="4.7109375" style="65" customWidth="1"/>
    <col min="2313" max="2313" width="0.85546875" style="65" customWidth="1"/>
    <col min="2314" max="2315" width="5.85546875" style="65" customWidth="1"/>
    <col min="2316" max="2316" width="6.7109375" style="65" customWidth="1"/>
    <col min="2317" max="2317" width="2.7109375" style="65" customWidth="1"/>
    <col min="2318" max="2560" width="11.42578125" style="65"/>
    <col min="2561" max="2561" width="8.28515625" style="65" customWidth="1"/>
    <col min="2562" max="2562" width="22.85546875" style="65" customWidth="1"/>
    <col min="2563" max="2563" width="8.7109375" style="65" customWidth="1"/>
    <col min="2564" max="2564" width="3" style="65" customWidth="1"/>
    <col min="2565" max="2565" width="7.85546875" style="65" customWidth="1"/>
    <col min="2566" max="2566" width="3.85546875" style="65" customWidth="1"/>
    <col min="2567" max="2567" width="5.7109375" style="65" customWidth="1"/>
    <col min="2568" max="2568" width="4.7109375" style="65" customWidth="1"/>
    <col min="2569" max="2569" width="0.85546875" style="65" customWidth="1"/>
    <col min="2570" max="2571" width="5.85546875" style="65" customWidth="1"/>
    <col min="2572" max="2572" width="6.7109375" style="65" customWidth="1"/>
    <col min="2573" max="2573" width="2.7109375" style="65" customWidth="1"/>
    <col min="2574" max="2816" width="11.42578125" style="65"/>
    <col min="2817" max="2817" width="8.28515625" style="65" customWidth="1"/>
    <col min="2818" max="2818" width="22.85546875" style="65" customWidth="1"/>
    <col min="2819" max="2819" width="8.7109375" style="65" customWidth="1"/>
    <col min="2820" max="2820" width="3" style="65" customWidth="1"/>
    <col min="2821" max="2821" width="7.85546875" style="65" customWidth="1"/>
    <col min="2822" max="2822" width="3.85546875" style="65" customWidth="1"/>
    <col min="2823" max="2823" width="5.7109375" style="65" customWidth="1"/>
    <col min="2824" max="2824" width="4.7109375" style="65" customWidth="1"/>
    <col min="2825" max="2825" width="0.85546875" style="65" customWidth="1"/>
    <col min="2826" max="2827" width="5.85546875" style="65" customWidth="1"/>
    <col min="2828" max="2828" width="6.7109375" style="65" customWidth="1"/>
    <col min="2829" max="2829" width="2.7109375" style="65" customWidth="1"/>
    <col min="2830" max="3072" width="11.42578125" style="65"/>
    <col min="3073" max="3073" width="8.28515625" style="65" customWidth="1"/>
    <col min="3074" max="3074" width="22.85546875" style="65" customWidth="1"/>
    <col min="3075" max="3075" width="8.7109375" style="65" customWidth="1"/>
    <col min="3076" max="3076" width="3" style="65" customWidth="1"/>
    <col min="3077" max="3077" width="7.85546875" style="65" customWidth="1"/>
    <col min="3078" max="3078" width="3.85546875" style="65" customWidth="1"/>
    <col min="3079" max="3079" width="5.7109375" style="65" customWidth="1"/>
    <col min="3080" max="3080" width="4.7109375" style="65" customWidth="1"/>
    <col min="3081" max="3081" width="0.85546875" style="65" customWidth="1"/>
    <col min="3082" max="3083" width="5.85546875" style="65" customWidth="1"/>
    <col min="3084" max="3084" width="6.7109375" style="65" customWidth="1"/>
    <col min="3085" max="3085" width="2.7109375" style="65" customWidth="1"/>
    <col min="3086" max="3328" width="11.42578125" style="65"/>
    <col min="3329" max="3329" width="8.28515625" style="65" customWidth="1"/>
    <col min="3330" max="3330" width="22.85546875" style="65" customWidth="1"/>
    <col min="3331" max="3331" width="8.7109375" style="65" customWidth="1"/>
    <col min="3332" max="3332" width="3" style="65" customWidth="1"/>
    <col min="3333" max="3333" width="7.85546875" style="65" customWidth="1"/>
    <col min="3334" max="3334" width="3.85546875" style="65" customWidth="1"/>
    <col min="3335" max="3335" width="5.7109375" style="65" customWidth="1"/>
    <col min="3336" max="3336" width="4.7109375" style="65" customWidth="1"/>
    <col min="3337" max="3337" width="0.85546875" style="65" customWidth="1"/>
    <col min="3338" max="3339" width="5.85546875" style="65" customWidth="1"/>
    <col min="3340" max="3340" width="6.7109375" style="65" customWidth="1"/>
    <col min="3341" max="3341" width="2.7109375" style="65" customWidth="1"/>
    <col min="3342" max="3584" width="11.42578125" style="65"/>
    <col min="3585" max="3585" width="8.28515625" style="65" customWidth="1"/>
    <col min="3586" max="3586" width="22.85546875" style="65" customWidth="1"/>
    <col min="3587" max="3587" width="8.7109375" style="65" customWidth="1"/>
    <col min="3588" max="3588" width="3" style="65" customWidth="1"/>
    <col min="3589" max="3589" width="7.85546875" style="65" customWidth="1"/>
    <col min="3590" max="3590" width="3.85546875" style="65" customWidth="1"/>
    <col min="3591" max="3591" width="5.7109375" style="65" customWidth="1"/>
    <col min="3592" max="3592" width="4.7109375" style="65" customWidth="1"/>
    <col min="3593" max="3593" width="0.85546875" style="65" customWidth="1"/>
    <col min="3594" max="3595" width="5.85546875" style="65" customWidth="1"/>
    <col min="3596" max="3596" width="6.7109375" style="65" customWidth="1"/>
    <col min="3597" max="3597" width="2.7109375" style="65" customWidth="1"/>
    <col min="3598" max="3840" width="11.42578125" style="65"/>
    <col min="3841" max="3841" width="8.28515625" style="65" customWidth="1"/>
    <col min="3842" max="3842" width="22.85546875" style="65" customWidth="1"/>
    <col min="3843" max="3843" width="8.7109375" style="65" customWidth="1"/>
    <col min="3844" max="3844" width="3" style="65" customWidth="1"/>
    <col min="3845" max="3845" width="7.85546875" style="65" customWidth="1"/>
    <col min="3846" max="3846" width="3.85546875" style="65" customWidth="1"/>
    <col min="3847" max="3847" width="5.7109375" style="65" customWidth="1"/>
    <col min="3848" max="3848" width="4.7109375" style="65" customWidth="1"/>
    <col min="3849" max="3849" width="0.85546875" style="65" customWidth="1"/>
    <col min="3850" max="3851" width="5.85546875" style="65" customWidth="1"/>
    <col min="3852" max="3852" width="6.7109375" style="65" customWidth="1"/>
    <col min="3853" max="3853" width="2.7109375" style="65" customWidth="1"/>
    <col min="3854" max="4096" width="11.42578125" style="65"/>
    <col min="4097" max="4097" width="8.28515625" style="65" customWidth="1"/>
    <col min="4098" max="4098" width="22.85546875" style="65" customWidth="1"/>
    <col min="4099" max="4099" width="8.7109375" style="65" customWidth="1"/>
    <col min="4100" max="4100" width="3" style="65" customWidth="1"/>
    <col min="4101" max="4101" width="7.85546875" style="65" customWidth="1"/>
    <col min="4102" max="4102" width="3.85546875" style="65" customWidth="1"/>
    <col min="4103" max="4103" width="5.7109375" style="65" customWidth="1"/>
    <col min="4104" max="4104" width="4.7109375" style="65" customWidth="1"/>
    <col min="4105" max="4105" width="0.85546875" style="65" customWidth="1"/>
    <col min="4106" max="4107" width="5.85546875" style="65" customWidth="1"/>
    <col min="4108" max="4108" width="6.7109375" style="65" customWidth="1"/>
    <col min="4109" max="4109" width="2.7109375" style="65" customWidth="1"/>
    <col min="4110" max="4352" width="11.42578125" style="65"/>
    <col min="4353" max="4353" width="8.28515625" style="65" customWidth="1"/>
    <col min="4354" max="4354" width="22.85546875" style="65" customWidth="1"/>
    <col min="4355" max="4355" width="8.7109375" style="65" customWidth="1"/>
    <col min="4356" max="4356" width="3" style="65" customWidth="1"/>
    <col min="4357" max="4357" width="7.85546875" style="65" customWidth="1"/>
    <col min="4358" max="4358" width="3.85546875" style="65" customWidth="1"/>
    <col min="4359" max="4359" width="5.7109375" style="65" customWidth="1"/>
    <col min="4360" max="4360" width="4.7109375" style="65" customWidth="1"/>
    <col min="4361" max="4361" width="0.85546875" style="65" customWidth="1"/>
    <col min="4362" max="4363" width="5.85546875" style="65" customWidth="1"/>
    <col min="4364" max="4364" width="6.7109375" style="65" customWidth="1"/>
    <col min="4365" max="4365" width="2.7109375" style="65" customWidth="1"/>
    <col min="4366" max="4608" width="11.42578125" style="65"/>
    <col min="4609" max="4609" width="8.28515625" style="65" customWidth="1"/>
    <col min="4610" max="4610" width="22.85546875" style="65" customWidth="1"/>
    <col min="4611" max="4611" width="8.7109375" style="65" customWidth="1"/>
    <col min="4612" max="4612" width="3" style="65" customWidth="1"/>
    <col min="4613" max="4613" width="7.85546875" style="65" customWidth="1"/>
    <col min="4614" max="4614" width="3.85546875" style="65" customWidth="1"/>
    <col min="4615" max="4615" width="5.7109375" style="65" customWidth="1"/>
    <col min="4616" max="4616" width="4.7109375" style="65" customWidth="1"/>
    <col min="4617" max="4617" width="0.85546875" style="65" customWidth="1"/>
    <col min="4618" max="4619" width="5.85546875" style="65" customWidth="1"/>
    <col min="4620" max="4620" width="6.7109375" style="65" customWidth="1"/>
    <col min="4621" max="4621" width="2.7109375" style="65" customWidth="1"/>
    <col min="4622" max="4864" width="11.42578125" style="65"/>
    <col min="4865" max="4865" width="8.28515625" style="65" customWidth="1"/>
    <col min="4866" max="4866" width="22.85546875" style="65" customWidth="1"/>
    <col min="4867" max="4867" width="8.7109375" style="65" customWidth="1"/>
    <col min="4868" max="4868" width="3" style="65" customWidth="1"/>
    <col min="4869" max="4869" width="7.85546875" style="65" customWidth="1"/>
    <col min="4870" max="4870" width="3.85546875" style="65" customWidth="1"/>
    <col min="4871" max="4871" width="5.7109375" style="65" customWidth="1"/>
    <col min="4872" max="4872" width="4.7109375" style="65" customWidth="1"/>
    <col min="4873" max="4873" width="0.85546875" style="65" customWidth="1"/>
    <col min="4874" max="4875" width="5.85546875" style="65" customWidth="1"/>
    <col min="4876" max="4876" width="6.7109375" style="65" customWidth="1"/>
    <col min="4877" max="4877" width="2.7109375" style="65" customWidth="1"/>
    <col min="4878" max="5120" width="11.42578125" style="65"/>
    <col min="5121" max="5121" width="8.28515625" style="65" customWidth="1"/>
    <col min="5122" max="5122" width="22.85546875" style="65" customWidth="1"/>
    <col min="5123" max="5123" width="8.7109375" style="65" customWidth="1"/>
    <col min="5124" max="5124" width="3" style="65" customWidth="1"/>
    <col min="5125" max="5125" width="7.85546875" style="65" customWidth="1"/>
    <col min="5126" max="5126" width="3.85546875" style="65" customWidth="1"/>
    <col min="5127" max="5127" width="5.7109375" style="65" customWidth="1"/>
    <col min="5128" max="5128" width="4.7109375" style="65" customWidth="1"/>
    <col min="5129" max="5129" width="0.85546875" style="65" customWidth="1"/>
    <col min="5130" max="5131" width="5.85546875" style="65" customWidth="1"/>
    <col min="5132" max="5132" width="6.7109375" style="65" customWidth="1"/>
    <col min="5133" max="5133" width="2.7109375" style="65" customWidth="1"/>
    <col min="5134" max="5376" width="11.42578125" style="65"/>
    <col min="5377" max="5377" width="8.28515625" style="65" customWidth="1"/>
    <col min="5378" max="5378" width="22.85546875" style="65" customWidth="1"/>
    <col min="5379" max="5379" width="8.7109375" style="65" customWidth="1"/>
    <col min="5380" max="5380" width="3" style="65" customWidth="1"/>
    <col min="5381" max="5381" width="7.85546875" style="65" customWidth="1"/>
    <col min="5382" max="5382" width="3.85546875" style="65" customWidth="1"/>
    <col min="5383" max="5383" width="5.7109375" style="65" customWidth="1"/>
    <col min="5384" max="5384" width="4.7109375" style="65" customWidth="1"/>
    <col min="5385" max="5385" width="0.85546875" style="65" customWidth="1"/>
    <col min="5386" max="5387" width="5.85546875" style="65" customWidth="1"/>
    <col min="5388" max="5388" width="6.7109375" style="65" customWidth="1"/>
    <col min="5389" max="5389" width="2.7109375" style="65" customWidth="1"/>
    <col min="5390" max="5632" width="11.42578125" style="65"/>
    <col min="5633" max="5633" width="8.28515625" style="65" customWidth="1"/>
    <col min="5634" max="5634" width="22.85546875" style="65" customWidth="1"/>
    <col min="5635" max="5635" width="8.7109375" style="65" customWidth="1"/>
    <col min="5636" max="5636" width="3" style="65" customWidth="1"/>
    <col min="5637" max="5637" width="7.85546875" style="65" customWidth="1"/>
    <col min="5638" max="5638" width="3.85546875" style="65" customWidth="1"/>
    <col min="5639" max="5639" width="5.7109375" style="65" customWidth="1"/>
    <col min="5640" max="5640" width="4.7109375" style="65" customWidth="1"/>
    <col min="5641" max="5641" width="0.85546875" style="65" customWidth="1"/>
    <col min="5642" max="5643" width="5.85546875" style="65" customWidth="1"/>
    <col min="5644" max="5644" width="6.7109375" style="65" customWidth="1"/>
    <col min="5645" max="5645" width="2.7109375" style="65" customWidth="1"/>
    <col min="5646" max="5888" width="11.42578125" style="65"/>
    <col min="5889" max="5889" width="8.28515625" style="65" customWidth="1"/>
    <col min="5890" max="5890" width="22.85546875" style="65" customWidth="1"/>
    <col min="5891" max="5891" width="8.7109375" style="65" customWidth="1"/>
    <col min="5892" max="5892" width="3" style="65" customWidth="1"/>
    <col min="5893" max="5893" width="7.85546875" style="65" customWidth="1"/>
    <col min="5894" max="5894" width="3.85546875" style="65" customWidth="1"/>
    <col min="5895" max="5895" width="5.7109375" style="65" customWidth="1"/>
    <col min="5896" max="5896" width="4.7109375" style="65" customWidth="1"/>
    <col min="5897" max="5897" width="0.85546875" style="65" customWidth="1"/>
    <col min="5898" max="5899" width="5.85546875" style="65" customWidth="1"/>
    <col min="5900" max="5900" width="6.7109375" style="65" customWidth="1"/>
    <col min="5901" max="5901" width="2.7109375" style="65" customWidth="1"/>
    <col min="5902" max="6144" width="11.42578125" style="65"/>
    <col min="6145" max="6145" width="8.28515625" style="65" customWidth="1"/>
    <col min="6146" max="6146" width="22.85546875" style="65" customWidth="1"/>
    <col min="6147" max="6147" width="8.7109375" style="65" customWidth="1"/>
    <col min="6148" max="6148" width="3" style="65" customWidth="1"/>
    <col min="6149" max="6149" width="7.85546875" style="65" customWidth="1"/>
    <col min="6150" max="6150" width="3.85546875" style="65" customWidth="1"/>
    <col min="6151" max="6151" width="5.7109375" style="65" customWidth="1"/>
    <col min="6152" max="6152" width="4.7109375" style="65" customWidth="1"/>
    <col min="6153" max="6153" width="0.85546875" style="65" customWidth="1"/>
    <col min="6154" max="6155" width="5.85546875" style="65" customWidth="1"/>
    <col min="6156" max="6156" width="6.7109375" style="65" customWidth="1"/>
    <col min="6157" max="6157" width="2.7109375" style="65" customWidth="1"/>
    <col min="6158" max="6400" width="11.42578125" style="65"/>
    <col min="6401" max="6401" width="8.28515625" style="65" customWidth="1"/>
    <col min="6402" max="6402" width="22.85546875" style="65" customWidth="1"/>
    <col min="6403" max="6403" width="8.7109375" style="65" customWidth="1"/>
    <col min="6404" max="6404" width="3" style="65" customWidth="1"/>
    <col min="6405" max="6405" width="7.85546875" style="65" customWidth="1"/>
    <col min="6406" max="6406" width="3.85546875" style="65" customWidth="1"/>
    <col min="6407" max="6407" width="5.7109375" style="65" customWidth="1"/>
    <col min="6408" max="6408" width="4.7109375" style="65" customWidth="1"/>
    <col min="6409" max="6409" width="0.85546875" style="65" customWidth="1"/>
    <col min="6410" max="6411" width="5.85546875" style="65" customWidth="1"/>
    <col min="6412" max="6412" width="6.7109375" style="65" customWidth="1"/>
    <col min="6413" max="6413" width="2.7109375" style="65" customWidth="1"/>
    <col min="6414" max="6656" width="11.42578125" style="65"/>
    <col min="6657" max="6657" width="8.28515625" style="65" customWidth="1"/>
    <col min="6658" max="6658" width="22.85546875" style="65" customWidth="1"/>
    <col min="6659" max="6659" width="8.7109375" style="65" customWidth="1"/>
    <col min="6660" max="6660" width="3" style="65" customWidth="1"/>
    <col min="6661" max="6661" width="7.85546875" style="65" customWidth="1"/>
    <col min="6662" max="6662" width="3.85546875" style="65" customWidth="1"/>
    <col min="6663" max="6663" width="5.7109375" style="65" customWidth="1"/>
    <col min="6664" max="6664" width="4.7109375" style="65" customWidth="1"/>
    <col min="6665" max="6665" width="0.85546875" style="65" customWidth="1"/>
    <col min="6666" max="6667" width="5.85546875" style="65" customWidth="1"/>
    <col min="6668" max="6668" width="6.7109375" style="65" customWidth="1"/>
    <col min="6669" max="6669" width="2.7109375" style="65" customWidth="1"/>
    <col min="6670" max="6912" width="11.42578125" style="65"/>
    <col min="6913" max="6913" width="8.28515625" style="65" customWidth="1"/>
    <col min="6914" max="6914" width="22.85546875" style="65" customWidth="1"/>
    <col min="6915" max="6915" width="8.7109375" style="65" customWidth="1"/>
    <col min="6916" max="6916" width="3" style="65" customWidth="1"/>
    <col min="6917" max="6917" width="7.85546875" style="65" customWidth="1"/>
    <col min="6918" max="6918" width="3.85546875" style="65" customWidth="1"/>
    <col min="6919" max="6919" width="5.7109375" style="65" customWidth="1"/>
    <col min="6920" max="6920" width="4.7109375" style="65" customWidth="1"/>
    <col min="6921" max="6921" width="0.85546875" style="65" customWidth="1"/>
    <col min="6922" max="6923" width="5.85546875" style="65" customWidth="1"/>
    <col min="6924" max="6924" width="6.7109375" style="65" customWidth="1"/>
    <col min="6925" max="6925" width="2.7109375" style="65" customWidth="1"/>
    <col min="6926" max="7168" width="11.42578125" style="65"/>
    <col min="7169" max="7169" width="8.28515625" style="65" customWidth="1"/>
    <col min="7170" max="7170" width="22.85546875" style="65" customWidth="1"/>
    <col min="7171" max="7171" width="8.7109375" style="65" customWidth="1"/>
    <col min="7172" max="7172" width="3" style="65" customWidth="1"/>
    <col min="7173" max="7173" width="7.85546875" style="65" customWidth="1"/>
    <col min="7174" max="7174" width="3.85546875" style="65" customWidth="1"/>
    <col min="7175" max="7175" width="5.7109375" style="65" customWidth="1"/>
    <col min="7176" max="7176" width="4.7109375" style="65" customWidth="1"/>
    <col min="7177" max="7177" width="0.85546875" style="65" customWidth="1"/>
    <col min="7178" max="7179" width="5.85546875" style="65" customWidth="1"/>
    <col min="7180" max="7180" width="6.7109375" style="65" customWidth="1"/>
    <col min="7181" max="7181" width="2.7109375" style="65" customWidth="1"/>
    <col min="7182" max="7424" width="11.42578125" style="65"/>
    <col min="7425" max="7425" width="8.28515625" style="65" customWidth="1"/>
    <col min="7426" max="7426" width="22.85546875" style="65" customWidth="1"/>
    <col min="7427" max="7427" width="8.7109375" style="65" customWidth="1"/>
    <col min="7428" max="7428" width="3" style="65" customWidth="1"/>
    <col min="7429" max="7429" width="7.85546875" style="65" customWidth="1"/>
    <col min="7430" max="7430" width="3.85546875" style="65" customWidth="1"/>
    <col min="7431" max="7431" width="5.7109375" style="65" customWidth="1"/>
    <col min="7432" max="7432" width="4.7109375" style="65" customWidth="1"/>
    <col min="7433" max="7433" width="0.85546875" style="65" customWidth="1"/>
    <col min="7434" max="7435" width="5.85546875" style="65" customWidth="1"/>
    <col min="7436" max="7436" width="6.7109375" style="65" customWidth="1"/>
    <col min="7437" max="7437" width="2.7109375" style="65" customWidth="1"/>
    <col min="7438" max="7680" width="11.42578125" style="65"/>
    <col min="7681" max="7681" width="8.28515625" style="65" customWidth="1"/>
    <col min="7682" max="7682" width="22.85546875" style="65" customWidth="1"/>
    <col min="7683" max="7683" width="8.7109375" style="65" customWidth="1"/>
    <col min="7684" max="7684" width="3" style="65" customWidth="1"/>
    <col min="7685" max="7685" width="7.85546875" style="65" customWidth="1"/>
    <col min="7686" max="7686" width="3.85546875" style="65" customWidth="1"/>
    <col min="7687" max="7687" width="5.7109375" style="65" customWidth="1"/>
    <col min="7688" max="7688" width="4.7109375" style="65" customWidth="1"/>
    <col min="7689" max="7689" width="0.85546875" style="65" customWidth="1"/>
    <col min="7690" max="7691" width="5.85546875" style="65" customWidth="1"/>
    <col min="7692" max="7692" width="6.7109375" style="65" customWidth="1"/>
    <col min="7693" max="7693" width="2.7109375" style="65" customWidth="1"/>
    <col min="7694" max="7936" width="11.42578125" style="65"/>
    <col min="7937" max="7937" width="8.28515625" style="65" customWidth="1"/>
    <col min="7938" max="7938" width="22.85546875" style="65" customWidth="1"/>
    <col min="7939" max="7939" width="8.7109375" style="65" customWidth="1"/>
    <col min="7940" max="7940" width="3" style="65" customWidth="1"/>
    <col min="7941" max="7941" width="7.85546875" style="65" customWidth="1"/>
    <col min="7942" max="7942" width="3.85546875" style="65" customWidth="1"/>
    <col min="7943" max="7943" width="5.7109375" style="65" customWidth="1"/>
    <col min="7944" max="7944" width="4.7109375" style="65" customWidth="1"/>
    <col min="7945" max="7945" width="0.85546875" style="65" customWidth="1"/>
    <col min="7946" max="7947" width="5.85546875" style="65" customWidth="1"/>
    <col min="7948" max="7948" width="6.7109375" style="65" customWidth="1"/>
    <col min="7949" max="7949" width="2.7109375" style="65" customWidth="1"/>
    <col min="7950" max="8192" width="11.42578125" style="65"/>
    <col min="8193" max="8193" width="8.28515625" style="65" customWidth="1"/>
    <col min="8194" max="8194" width="22.85546875" style="65" customWidth="1"/>
    <col min="8195" max="8195" width="8.7109375" style="65" customWidth="1"/>
    <col min="8196" max="8196" width="3" style="65" customWidth="1"/>
    <col min="8197" max="8197" width="7.85546875" style="65" customWidth="1"/>
    <col min="8198" max="8198" width="3.85546875" style="65" customWidth="1"/>
    <col min="8199" max="8199" width="5.7109375" style="65" customWidth="1"/>
    <col min="8200" max="8200" width="4.7109375" style="65" customWidth="1"/>
    <col min="8201" max="8201" width="0.85546875" style="65" customWidth="1"/>
    <col min="8202" max="8203" width="5.85546875" style="65" customWidth="1"/>
    <col min="8204" max="8204" width="6.7109375" style="65" customWidth="1"/>
    <col min="8205" max="8205" width="2.7109375" style="65" customWidth="1"/>
    <col min="8206" max="8448" width="11.42578125" style="65"/>
    <col min="8449" max="8449" width="8.28515625" style="65" customWidth="1"/>
    <col min="8450" max="8450" width="22.85546875" style="65" customWidth="1"/>
    <col min="8451" max="8451" width="8.7109375" style="65" customWidth="1"/>
    <col min="8452" max="8452" width="3" style="65" customWidth="1"/>
    <col min="8453" max="8453" width="7.85546875" style="65" customWidth="1"/>
    <col min="8454" max="8454" width="3.85546875" style="65" customWidth="1"/>
    <col min="8455" max="8455" width="5.7109375" style="65" customWidth="1"/>
    <col min="8456" max="8456" width="4.7109375" style="65" customWidth="1"/>
    <col min="8457" max="8457" width="0.85546875" style="65" customWidth="1"/>
    <col min="8458" max="8459" width="5.85546875" style="65" customWidth="1"/>
    <col min="8460" max="8460" width="6.7109375" style="65" customWidth="1"/>
    <col min="8461" max="8461" width="2.7109375" style="65" customWidth="1"/>
    <col min="8462" max="8704" width="11.42578125" style="65"/>
    <col min="8705" max="8705" width="8.28515625" style="65" customWidth="1"/>
    <col min="8706" max="8706" width="22.85546875" style="65" customWidth="1"/>
    <col min="8707" max="8707" width="8.7109375" style="65" customWidth="1"/>
    <col min="8708" max="8708" width="3" style="65" customWidth="1"/>
    <col min="8709" max="8709" width="7.85546875" style="65" customWidth="1"/>
    <col min="8710" max="8710" width="3.85546875" style="65" customWidth="1"/>
    <col min="8711" max="8711" width="5.7109375" style="65" customWidth="1"/>
    <col min="8712" max="8712" width="4.7109375" style="65" customWidth="1"/>
    <col min="8713" max="8713" width="0.85546875" style="65" customWidth="1"/>
    <col min="8714" max="8715" width="5.85546875" style="65" customWidth="1"/>
    <col min="8716" max="8716" width="6.7109375" style="65" customWidth="1"/>
    <col min="8717" max="8717" width="2.7109375" style="65" customWidth="1"/>
    <col min="8718" max="8960" width="11.42578125" style="65"/>
    <col min="8961" max="8961" width="8.28515625" style="65" customWidth="1"/>
    <col min="8962" max="8962" width="22.85546875" style="65" customWidth="1"/>
    <col min="8963" max="8963" width="8.7109375" style="65" customWidth="1"/>
    <col min="8964" max="8964" width="3" style="65" customWidth="1"/>
    <col min="8965" max="8965" width="7.85546875" style="65" customWidth="1"/>
    <col min="8966" max="8966" width="3.85546875" style="65" customWidth="1"/>
    <col min="8967" max="8967" width="5.7109375" style="65" customWidth="1"/>
    <col min="8968" max="8968" width="4.7109375" style="65" customWidth="1"/>
    <col min="8969" max="8969" width="0.85546875" style="65" customWidth="1"/>
    <col min="8970" max="8971" width="5.85546875" style="65" customWidth="1"/>
    <col min="8972" max="8972" width="6.7109375" style="65" customWidth="1"/>
    <col min="8973" max="8973" width="2.7109375" style="65" customWidth="1"/>
    <col min="8974" max="9216" width="11.42578125" style="65"/>
    <col min="9217" max="9217" width="8.28515625" style="65" customWidth="1"/>
    <col min="9218" max="9218" width="22.85546875" style="65" customWidth="1"/>
    <col min="9219" max="9219" width="8.7109375" style="65" customWidth="1"/>
    <col min="9220" max="9220" width="3" style="65" customWidth="1"/>
    <col min="9221" max="9221" width="7.85546875" style="65" customWidth="1"/>
    <col min="9222" max="9222" width="3.85546875" style="65" customWidth="1"/>
    <col min="9223" max="9223" width="5.7109375" style="65" customWidth="1"/>
    <col min="9224" max="9224" width="4.7109375" style="65" customWidth="1"/>
    <col min="9225" max="9225" width="0.85546875" style="65" customWidth="1"/>
    <col min="9226" max="9227" width="5.85546875" style="65" customWidth="1"/>
    <col min="9228" max="9228" width="6.7109375" style="65" customWidth="1"/>
    <col min="9229" max="9229" width="2.7109375" style="65" customWidth="1"/>
    <col min="9230" max="9472" width="11.42578125" style="65"/>
    <col min="9473" max="9473" width="8.28515625" style="65" customWidth="1"/>
    <col min="9474" max="9474" width="22.85546875" style="65" customWidth="1"/>
    <col min="9475" max="9475" width="8.7109375" style="65" customWidth="1"/>
    <col min="9476" max="9476" width="3" style="65" customWidth="1"/>
    <col min="9477" max="9477" width="7.85546875" style="65" customWidth="1"/>
    <col min="9478" max="9478" width="3.85546875" style="65" customWidth="1"/>
    <col min="9479" max="9479" width="5.7109375" style="65" customWidth="1"/>
    <col min="9480" max="9480" width="4.7109375" style="65" customWidth="1"/>
    <col min="9481" max="9481" width="0.85546875" style="65" customWidth="1"/>
    <col min="9482" max="9483" width="5.85546875" style="65" customWidth="1"/>
    <col min="9484" max="9484" width="6.7109375" style="65" customWidth="1"/>
    <col min="9485" max="9485" width="2.7109375" style="65" customWidth="1"/>
    <col min="9486" max="9728" width="11.42578125" style="65"/>
    <col min="9729" max="9729" width="8.28515625" style="65" customWidth="1"/>
    <col min="9730" max="9730" width="22.85546875" style="65" customWidth="1"/>
    <col min="9731" max="9731" width="8.7109375" style="65" customWidth="1"/>
    <col min="9732" max="9732" width="3" style="65" customWidth="1"/>
    <col min="9733" max="9733" width="7.85546875" style="65" customWidth="1"/>
    <col min="9734" max="9734" width="3.85546875" style="65" customWidth="1"/>
    <col min="9735" max="9735" width="5.7109375" style="65" customWidth="1"/>
    <col min="9736" max="9736" width="4.7109375" style="65" customWidth="1"/>
    <col min="9737" max="9737" width="0.85546875" style="65" customWidth="1"/>
    <col min="9738" max="9739" width="5.85546875" style="65" customWidth="1"/>
    <col min="9740" max="9740" width="6.7109375" style="65" customWidth="1"/>
    <col min="9741" max="9741" width="2.7109375" style="65" customWidth="1"/>
    <col min="9742" max="9984" width="11.42578125" style="65"/>
    <col min="9985" max="9985" width="8.28515625" style="65" customWidth="1"/>
    <col min="9986" max="9986" width="22.85546875" style="65" customWidth="1"/>
    <col min="9987" max="9987" width="8.7109375" style="65" customWidth="1"/>
    <col min="9988" max="9988" width="3" style="65" customWidth="1"/>
    <col min="9989" max="9989" width="7.85546875" style="65" customWidth="1"/>
    <col min="9990" max="9990" width="3.85546875" style="65" customWidth="1"/>
    <col min="9991" max="9991" width="5.7109375" style="65" customWidth="1"/>
    <col min="9992" max="9992" width="4.7109375" style="65" customWidth="1"/>
    <col min="9993" max="9993" width="0.85546875" style="65" customWidth="1"/>
    <col min="9994" max="9995" width="5.85546875" style="65" customWidth="1"/>
    <col min="9996" max="9996" width="6.7109375" style="65" customWidth="1"/>
    <col min="9997" max="9997" width="2.7109375" style="65" customWidth="1"/>
    <col min="9998" max="10240" width="11.42578125" style="65"/>
    <col min="10241" max="10241" width="8.28515625" style="65" customWidth="1"/>
    <col min="10242" max="10242" width="22.85546875" style="65" customWidth="1"/>
    <col min="10243" max="10243" width="8.7109375" style="65" customWidth="1"/>
    <col min="10244" max="10244" width="3" style="65" customWidth="1"/>
    <col min="10245" max="10245" width="7.85546875" style="65" customWidth="1"/>
    <col min="10246" max="10246" width="3.85546875" style="65" customWidth="1"/>
    <col min="10247" max="10247" width="5.7109375" style="65" customWidth="1"/>
    <col min="10248" max="10248" width="4.7109375" style="65" customWidth="1"/>
    <col min="10249" max="10249" width="0.85546875" style="65" customWidth="1"/>
    <col min="10250" max="10251" width="5.85546875" style="65" customWidth="1"/>
    <col min="10252" max="10252" width="6.7109375" style="65" customWidth="1"/>
    <col min="10253" max="10253" width="2.7109375" style="65" customWidth="1"/>
    <col min="10254" max="10496" width="11.42578125" style="65"/>
    <col min="10497" max="10497" width="8.28515625" style="65" customWidth="1"/>
    <col min="10498" max="10498" width="22.85546875" style="65" customWidth="1"/>
    <col min="10499" max="10499" width="8.7109375" style="65" customWidth="1"/>
    <col min="10500" max="10500" width="3" style="65" customWidth="1"/>
    <col min="10501" max="10501" width="7.85546875" style="65" customWidth="1"/>
    <col min="10502" max="10502" width="3.85546875" style="65" customWidth="1"/>
    <col min="10503" max="10503" width="5.7109375" style="65" customWidth="1"/>
    <col min="10504" max="10504" width="4.7109375" style="65" customWidth="1"/>
    <col min="10505" max="10505" width="0.85546875" style="65" customWidth="1"/>
    <col min="10506" max="10507" width="5.85546875" style="65" customWidth="1"/>
    <col min="10508" max="10508" width="6.7109375" style="65" customWidth="1"/>
    <col min="10509" max="10509" width="2.7109375" style="65" customWidth="1"/>
    <col min="10510" max="10752" width="11.42578125" style="65"/>
    <col min="10753" max="10753" width="8.28515625" style="65" customWidth="1"/>
    <col min="10754" max="10754" width="22.85546875" style="65" customWidth="1"/>
    <col min="10755" max="10755" width="8.7109375" style="65" customWidth="1"/>
    <col min="10756" max="10756" width="3" style="65" customWidth="1"/>
    <col min="10757" max="10757" width="7.85546875" style="65" customWidth="1"/>
    <col min="10758" max="10758" width="3.85546875" style="65" customWidth="1"/>
    <col min="10759" max="10759" width="5.7109375" style="65" customWidth="1"/>
    <col min="10760" max="10760" width="4.7109375" style="65" customWidth="1"/>
    <col min="10761" max="10761" width="0.85546875" style="65" customWidth="1"/>
    <col min="10762" max="10763" width="5.85546875" style="65" customWidth="1"/>
    <col min="10764" max="10764" width="6.7109375" style="65" customWidth="1"/>
    <col min="10765" max="10765" width="2.7109375" style="65" customWidth="1"/>
    <col min="10766" max="11008" width="11.42578125" style="65"/>
    <col min="11009" max="11009" width="8.28515625" style="65" customWidth="1"/>
    <col min="11010" max="11010" width="22.85546875" style="65" customWidth="1"/>
    <col min="11011" max="11011" width="8.7109375" style="65" customWidth="1"/>
    <col min="11012" max="11012" width="3" style="65" customWidth="1"/>
    <col min="11013" max="11013" width="7.85546875" style="65" customWidth="1"/>
    <col min="11014" max="11014" width="3.85546875" style="65" customWidth="1"/>
    <col min="11015" max="11015" width="5.7109375" style="65" customWidth="1"/>
    <col min="11016" max="11016" width="4.7109375" style="65" customWidth="1"/>
    <col min="11017" max="11017" width="0.85546875" style="65" customWidth="1"/>
    <col min="11018" max="11019" width="5.85546875" style="65" customWidth="1"/>
    <col min="11020" max="11020" width="6.7109375" style="65" customWidth="1"/>
    <col min="11021" max="11021" width="2.7109375" style="65" customWidth="1"/>
    <col min="11022" max="11264" width="11.42578125" style="65"/>
    <col min="11265" max="11265" width="8.28515625" style="65" customWidth="1"/>
    <col min="11266" max="11266" width="22.85546875" style="65" customWidth="1"/>
    <col min="11267" max="11267" width="8.7109375" style="65" customWidth="1"/>
    <col min="11268" max="11268" width="3" style="65" customWidth="1"/>
    <col min="11269" max="11269" width="7.85546875" style="65" customWidth="1"/>
    <col min="11270" max="11270" width="3.85546875" style="65" customWidth="1"/>
    <col min="11271" max="11271" width="5.7109375" style="65" customWidth="1"/>
    <col min="11272" max="11272" width="4.7109375" style="65" customWidth="1"/>
    <col min="11273" max="11273" width="0.85546875" style="65" customWidth="1"/>
    <col min="11274" max="11275" width="5.85546875" style="65" customWidth="1"/>
    <col min="11276" max="11276" width="6.7109375" style="65" customWidth="1"/>
    <col min="11277" max="11277" width="2.7109375" style="65" customWidth="1"/>
    <col min="11278" max="11520" width="11.42578125" style="65"/>
    <col min="11521" max="11521" width="8.28515625" style="65" customWidth="1"/>
    <col min="11522" max="11522" width="22.85546875" style="65" customWidth="1"/>
    <col min="11523" max="11523" width="8.7109375" style="65" customWidth="1"/>
    <col min="11524" max="11524" width="3" style="65" customWidth="1"/>
    <col min="11525" max="11525" width="7.85546875" style="65" customWidth="1"/>
    <col min="11526" max="11526" width="3.85546875" style="65" customWidth="1"/>
    <col min="11527" max="11527" width="5.7109375" style="65" customWidth="1"/>
    <col min="11528" max="11528" width="4.7109375" style="65" customWidth="1"/>
    <col min="11529" max="11529" width="0.85546875" style="65" customWidth="1"/>
    <col min="11530" max="11531" width="5.85546875" style="65" customWidth="1"/>
    <col min="11532" max="11532" width="6.7109375" style="65" customWidth="1"/>
    <col min="11533" max="11533" width="2.7109375" style="65" customWidth="1"/>
    <col min="11534" max="11776" width="11.42578125" style="65"/>
    <col min="11777" max="11777" width="8.28515625" style="65" customWidth="1"/>
    <col min="11778" max="11778" width="22.85546875" style="65" customWidth="1"/>
    <col min="11779" max="11779" width="8.7109375" style="65" customWidth="1"/>
    <col min="11780" max="11780" width="3" style="65" customWidth="1"/>
    <col min="11781" max="11781" width="7.85546875" style="65" customWidth="1"/>
    <col min="11782" max="11782" width="3.85546875" style="65" customWidth="1"/>
    <col min="11783" max="11783" width="5.7109375" style="65" customWidth="1"/>
    <col min="11784" max="11784" width="4.7109375" style="65" customWidth="1"/>
    <col min="11785" max="11785" width="0.85546875" style="65" customWidth="1"/>
    <col min="11786" max="11787" width="5.85546875" style="65" customWidth="1"/>
    <col min="11788" max="11788" width="6.7109375" style="65" customWidth="1"/>
    <col min="11789" max="11789" width="2.7109375" style="65" customWidth="1"/>
    <col min="11790" max="12032" width="11.42578125" style="65"/>
    <col min="12033" max="12033" width="8.28515625" style="65" customWidth="1"/>
    <col min="12034" max="12034" width="22.85546875" style="65" customWidth="1"/>
    <col min="12035" max="12035" width="8.7109375" style="65" customWidth="1"/>
    <col min="12036" max="12036" width="3" style="65" customWidth="1"/>
    <col min="12037" max="12037" width="7.85546875" style="65" customWidth="1"/>
    <col min="12038" max="12038" width="3.85546875" style="65" customWidth="1"/>
    <col min="12039" max="12039" width="5.7109375" style="65" customWidth="1"/>
    <col min="12040" max="12040" width="4.7109375" style="65" customWidth="1"/>
    <col min="12041" max="12041" width="0.85546875" style="65" customWidth="1"/>
    <col min="12042" max="12043" width="5.85546875" style="65" customWidth="1"/>
    <col min="12044" max="12044" width="6.7109375" style="65" customWidth="1"/>
    <col min="12045" max="12045" width="2.7109375" style="65" customWidth="1"/>
    <col min="12046" max="12288" width="11.42578125" style="65"/>
    <col min="12289" max="12289" width="8.28515625" style="65" customWidth="1"/>
    <col min="12290" max="12290" width="22.85546875" style="65" customWidth="1"/>
    <col min="12291" max="12291" width="8.7109375" style="65" customWidth="1"/>
    <col min="12292" max="12292" width="3" style="65" customWidth="1"/>
    <col min="12293" max="12293" width="7.85546875" style="65" customWidth="1"/>
    <col min="12294" max="12294" width="3.85546875" style="65" customWidth="1"/>
    <col min="12295" max="12295" width="5.7109375" style="65" customWidth="1"/>
    <col min="12296" max="12296" width="4.7109375" style="65" customWidth="1"/>
    <col min="12297" max="12297" width="0.85546875" style="65" customWidth="1"/>
    <col min="12298" max="12299" width="5.85546875" style="65" customWidth="1"/>
    <col min="12300" max="12300" width="6.7109375" style="65" customWidth="1"/>
    <col min="12301" max="12301" width="2.7109375" style="65" customWidth="1"/>
    <col min="12302" max="12544" width="11.42578125" style="65"/>
    <col min="12545" max="12545" width="8.28515625" style="65" customWidth="1"/>
    <col min="12546" max="12546" width="22.85546875" style="65" customWidth="1"/>
    <col min="12547" max="12547" width="8.7109375" style="65" customWidth="1"/>
    <col min="12548" max="12548" width="3" style="65" customWidth="1"/>
    <col min="12549" max="12549" width="7.85546875" style="65" customWidth="1"/>
    <col min="12550" max="12550" width="3.85546875" style="65" customWidth="1"/>
    <col min="12551" max="12551" width="5.7109375" style="65" customWidth="1"/>
    <col min="12552" max="12552" width="4.7109375" style="65" customWidth="1"/>
    <col min="12553" max="12553" width="0.85546875" style="65" customWidth="1"/>
    <col min="12554" max="12555" width="5.85546875" style="65" customWidth="1"/>
    <col min="12556" max="12556" width="6.7109375" style="65" customWidth="1"/>
    <col min="12557" max="12557" width="2.7109375" style="65" customWidth="1"/>
    <col min="12558" max="12800" width="11.42578125" style="65"/>
    <col min="12801" max="12801" width="8.28515625" style="65" customWidth="1"/>
    <col min="12802" max="12802" width="22.85546875" style="65" customWidth="1"/>
    <col min="12803" max="12803" width="8.7109375" style="65" customWidth="1"/>
    <col min="12804" max="12804" width="3" style="65" customWidth="1"/>
    <col min="12805" max="12805" width="7.85546875" style="65" customWidth="1"/>
    <col min="12806" max="12806" width="3.85546875" style="65" customWidth="1"/>
    <col min="12807" max="12807" width="5.7109375" style="65" customWidth="1"/>
    <col min="12808" max="12808" width="4.7109375" style="65" customWidth="1"/>
    <col min="12809" max="12809" width="0.85546875" style="65" customWidth="1"/>
    <col min="12810" max="12811" width="5.85546875" style="65" customWidth="1"/>
    <col min="12812" max="12812" width="6.7109375" style="65" customWidth="1"/>
    <col min="12813" max="12813" width="2.7109375" style="65" customWidth="1"/>
    <col min="12814" max="13056" width="11.42578125" style="65"/>
    <col min="13057" max="13057" width="8.28515625" style="65" customWidth="1"/>
    <col min="13058" max="13058" width="22.85546875" style="65" customWidth="1"/>
    <col min="13059" max="13059" width="8.7109375" style="65" customWidth="1"/>
    <col min="13060" max="13060" width="3" style="65" customWidth="1"/>
    <col min="13061" max="13061" width="7.85546875" style="65" customWidth="1"/>
    <col min="13062" max="13062" width="3.85546875" style="65" customWidth="1"/>
    <col min="13063" max="13063" width="5.7109375" style="65" customWidth="1"/>
    <col min="13064" max="13064" width="4.7109375" style="65" customWidth="1"/>
    <col min="13065" max="13065" width="0.85546875" style="65" customWidth="1"/>
    <col min="13066" max="13067" width="5.85546875" style="65" customWidth="1"/>
    <col min="13068" max="13068" width="6.7109375" style="65" customWidth="1"/>
    <col min="13069" max="13069" width="2.7109375" style="65" customWidth="1"/>
    <col min="13070" max="13312" width="11.42578125" style="65"/>
    <col min="13313" max="13313" width="8.28515625" style="65" customWidth="1"/>
    <col min="13314" max="13314" width="22.85546875" style="65" customWidth="1"/>
    <col min="13315" max="13315" width="8.7109375" style="65" customWidth="1"/>
    <col min="13316" max="13316" width="3" style="65" customWidth="1"/>
    <col min="13317" max="13317" width="7.85546875" style="65" customWidth="1"/>
    <col min="13318" max="13318" width="3.85546875" style="65" customWidth="1"/>
    <col min="13319" max="13319" width="5.7109375" style="65" customWidth="1"/>
    <col min="13320" max="13320" width="4.7109375" style="65" customWidth="1"/>
    <col min="13321" max="13321" width="0.85546875" style="65" customWidth="1"/>
    <col min="13322" max="13323" width="5.85546875" style="65" customWidth="1"/>
    <col min="13324" max="13324" width="6.7109375" style="65" customWidth="1"/>
    <col min="13325" max="13325" width="2.7109375" style="65" customWidth="1"/>
    <col min="13326" max="13568" width="11.42578125" style="65"/>
    <col min="13569" max="13569" width="8.28515625" style="65" customWidth="1"/>
    <col min="13570" max="13570" width="22.85546875" style="65" customWidth="1"/>
    <col min="13571" max="13571" width="8.7109375" style="65" customWidth="1"/>
    <col min="13572" max="13572" width="3" style="65" customWidth="1"/>
    <col min="13573" max="13573" width="7.85546875" style="65" customWidth="1"/>
    <col min="13574" max="13574" width="3.85546875" style="65" customWidth="1"/>
    <col min="13575" max="13575" width="5.7109375" style="65" customWidth="1"/>
    <col min="13576" max="13576" width="4.7109375" style="65" customWidth="1"/>
    <col min="13577" max="13577" width="0.85546875" style="65" customWidth="1"/>
    <col min="13578" max="13579" width="5.85546875" style="65" customWidth="1"/>
    <col min="13580" max="13580" width="6.7109375" style="65" customWidth="1"/>
    <col min="13581" max="13581" width="2.7109375" style="65" customWidth="1"/>
    <col min="13582" max="13824" width="11.42578125" style="65"/>
    <col min="13825" max="13825" width="8.28515625" style="65" customWidth="1"/>
    <col min="13826" max="13826" width="22.85546875" style="65" customWidth="1"/>
    <col min="13827" max="13827" width="8.7109375" style="65" customWidth="1"/>
    <col min="13828" max="13828" width="3" style="65" customWidth="1"/>
    <col min="13829" max="13829" width="7.85546875" style="65" customWidth="1"/>
    <col min="13830" max="13830" width="3.85546875" style="65" customWidth="1"/>
    <col min="13831" max="13831" width="5.7109375" style="65" customWidth="1"/>
    <col min="13832" max="13832" width="4.7109375" style="65" customWidth="1"/>
    <col min="13833" max="13833" width="0.85546875" style="65" customWidth="1"/>
    <col min="13834" max="13835" width="5.85546875" style="65" customWidth="1"/>
    <col min="13836" max="13836" width="6.7109375" style="65" customWidth="1"/>
    <col min="13837" max="13837" width="2.7109375" style="65" customWidth="1"/>
    <col min="13838" max="14080" width="11.42578125" style="65"/>
    <col min="14081" max="14081" width="8.28515625" style="65" customWidth="1"/>
    <col min="14082" max="14082" width="22.85546875" style="65" customWidth="1"/>
    <col min="14083" max="14083" width="8.7109375" style="65" customWidth="1"/>
    <col min="14084" max="14084" width="3" style="65" customWidth="1"/>
    <col min="14085" max="14085" width="7.85546875" style="65" customWidth="1"/>
    <col min="14086" max="14086" width="3.85546875" style="65" customWidth="1"/>
    <col min="14087" max="14087" width="5.7109375" style="65" customWidth="1"/>
    <col min="14088" max="14088" width="4.7109375" style="65" customWidth="1"/>
    <col min="14089" max="14089" width="0.85546875" style="65" customWidth="1"/>
    <col min="14090" max="14091" width="5.85546875" style="65" customWidth="1"/>
    <col min="14092" max="14092" width="6.7109375" style="65" customWidth="1"/>
    <col min="14093" max="14093" width="2.7109375" style="65" customWidth="1"/>
    <col min="14094" max="14336" width="11.42578125" style="65"/>
    <col min="14337" max="14337" width="8.28515625" style="65" customWidth="1"/>
    <col min="14338" max="14338" width="22.85546875" style="65" customWidth="1"/>
    <col min="14339" max="14339" width="8.7109375" style="65" customWidth="1"/>
    <col min="14340" max="14340" width="3" style="65" customWidth="1"/>
    <col min="14341" max="14341" width="7.85546875" style="65" customWidth="1"/>
    <col min="14342" max="14342" width="3.85546875" style="65" customWidth="1"/>
    <col min="14343" max="14343" width="5.7109375" style="65" customWidth="1"/>
    <col min="14344" max="14344" width="4.7109375" style="65" customWidth="1"/>
    <col min="14345" max="14345" width="0.85546875" style="65" customWidth="1"/>
    <col min="14346" max="14347" width="5.85546875" style="65" customWidth="1"/>
    <col min="14348" max="14348" width="6.7109375" style="65" customWidth="1"/>
    <col min="14349" max="14349" width="2.7109375" style="65" customWidth="1"/>
    <col min="14350" max="14592" width="11.42578125" style="65"/>
    <col min="14593" max="14593" width="8.28515625" style="65" customWidth="1"/>
    <col min="14594" max="14594" width="22.85546875" style="65" customWidth="1"/>
    <col min="14595" max="14595" width="8.7109375" style="65" customWidth="1"/>
    <col min="14596" max="14596" width="3" style="65" customWidth="1"/>
    <col min="14597" max="14597" width="7.85546875" style="65" customWidth="1"/>
    <col min="14598" max="14598" width="3.85546875" style="65" customWidth="1"/>
    <col min="14599" max="14599" width="5.7109375" style="65" customWidth="1"/>
    <col min="14600" max="14600" width="4.7109375" style="65" customWidth="1"/>
    <col min="14601" max="14601" width="0.85546875" style="65" customWidth="1"/>
    <col min="14602" max="14603" width="5.85546875" style="65" customWidth="1"/>
    <col min="14604" max="14604" width="6.7109375" style="65" customWidth="1"/>
    <col min="14605" max="14605" width="2.7109375" style="65" customWidth="1"/>
    <col min="14606" max="14848" width="11.42578125" style="65"/>
    <col min="14849" max="14849" width="8.28515625" style="65" customWidth="1"/>
    <col min="14850" max="14850" width="22.85546875" style="65" customWidth="1"/>
    <col min="14851" max="14851" width="8.7109375" style="65" customWidth="1"/>
    <col min="14852" max="14852" width="3" style="65" customWidth="1"/>
    <col min="14853" max="14853" width="7.85546875" style="65" customWidth="1"/>
    <col min="14854" max="14854" width="3.85546875" style="65" customWidth="1"/>
    <col min="14855" max="14855" width="5.7109375" style="65" customWidth="1"/>
    <col min="14856" max="14856" width="4.7109375" style="65" customWidth="1"/>
    <col min="14857" max="14857" width="0.85546875" style="65" customWidth="1"/>
    <col min="14858" max="14859" width="5.85546875" style="65" customWidth="1"/>
    <col min="14860" max="14860" width="6.7109375" style="65" customWidth="1"/>
    <col min="14861" max="14861" width="2.7109375" style="65" customWidth="1"/>
    <col min="14862" max="15104" width="11.42578125" style="65"/>
    <col min="15105" max="15105" width="8.28515625" style="65" customWidth="1"/>
    <col min="15106" max="15106" width="22.85546875" style="65" customWidth="1"/>
    <col min="15107" max="15107" width="8.7109375" style="65" customWidth="1"/>
    <col min="15108" max="15108" width="3" style="65" customWidth="1"/>
    <col min="15109" max="15109" width="7.85546875" style="65" customWidth="1"/>
    <col min="15110" max="15110" width="3.85546875" style="65" customWidth="1"/>
    <col min="15111" max="15111" width="5.7109375" style="65" customWidth="1"/>
    <col min="15112" max="15112" width="4.7109375" style="65" customWidth="1"/>
    <col min="15113" max="15113" width="0.85546875" style="65" customWidth="1"/>
    <col min="15114" max="15115" width="5.85546875" style="65" customWidth="1"/>
    <col min="15116" max="15116" width="6.7109375" style="65" customWidth="1"/>
    <col min="15117" max="15117" width="2.7109375" style="65" customWidth="1"/>
    <col min="15118" max="15360" width="11.42578125" style="65"/>
    <col min="15361" max="15361" width="8.28515625" style="65" customWidth="1"/>
    <col min="15362" max="15362" width="22.85546875" style="65" customWidth="1"/>
    <col min="15363" max="15363" width="8.7109375" style="65" customWidth="1"/>
    <col min="15364" max="15364" width="3" style="65" customWidth="1"/>
    <col min="15365" max="15365" width="7.85546875" style="65" customWidth="1"/>
    <col min="15366" max="15366" width="3.85546875" style="65" customWidth="1"/>
    <col min="15367" max="15367" width="5.7109375" style="65" customWidth="1"/>
    <col min="15368" max="15368" width="4.7109375" style="65" customWidth="1"/>
    <col min="15369" max="15369" width="0.85546875" style="65" customWidth="1"/>
    <col min="15370" max="15371" width="5.85546875" style="65" customWidth="1"/>
    <col min="15372" max="15372" width="6.7109375" style="65" customWidth="1"/>
    <col min="15373" max="15373" width="2.7109375" style="65" customWidth="1"/>
    <col min="15374" max="15616" width="11.42578125" style="65"/>
    <col min="15617" max="15617" width="8.28515625" style="65" customWidth="1"/>
    <col min="15618" max="15618" width="22.85546875" style="65" customWidth="1"/>
    <col min="15619" max="15619" width="8.7109375" style="65" customWidth="1"/>
    <col min="15620" max="15620" width="3" style="65" customWidth="1"/>
    <col min="15621" max="15621" width="7.85546875" style="65" customWidth="1"/>
    <col min="15622" max="15622" width="3.85546875" style="65" customWidth="1"/>
    <col min="15623" max="15623" width="5.7109375" style="65" customWidth="1"/>
    <col min="15624" max="15624" width="4.7109375" style="65" customWidth="1"/>
    <col min="15625" max="15625" width="0.85546875" style="65" customWidth="1"/>
    <col min="15626" max="15627" width="5.85546875" style="65" customWidth="1"/>
    <col min="15628" max="15628" width="6.7109375" style="65" customWidth="1"/>
    <col min="15629" max="15629" width="2.7109375" style="65" customWidth="1"/>
    <col min="15630" max="15872" width="11.42578125" style="65"/>
    <col min="15873" max="15873" width="8.28515625" style="65" customWidth="1"/>
    <col min="15874" max="15874" width="22.85546875" style="65" customWidth="1"/>
    <col min="15875" max="15875" width="8.7109375" style="65" customWidth="1"/>
    <col min="15876" max="15876" width="3" style="65" customWidth="1"/>
    <col min="15877" max="15877" width="7.85546875" style="65" customWidth="1"/>
    <col min="15878" max="15878" width="3.85546875" style="65" customWidth="1"/>
    <col min="15879" max="15879" width="5.7109375" style="65" customWidth="1"/>
    <col min="15880" max="15880" width="4.7109375" style="65" customWidth="1"/>
    <col min="15881" max="15881" width="0.85546875" style="65" customWidth="1"/>
    <col min="15882" max="15883" width="5.85546875" style="65" customWidth="1"/>
    <col min="15884" max="15884" width="6.7109375" style="65" customWidth="1"/>
    <col min="15885" max="15885" width="2.7109375" style="65" customWidth="1"/>
    <col min="15886" max="16128" width="11.42578125" style="65"/>
    <col min="16129" max="16129" width="8.28515625" style="65" customWidth="1"/>
    <col min="16130" max="16130" width="22.85546875" style="65" customWidth="1"/>
    <col min="16131" max="16131" width="8.7109375" style="65" customWidth="1"/>
    <col min="16132" max="16132" width="3" style="65" customWidth="1"/>
    <col min="16133" max="16133" width="7.85546875" style="65" customWidth="1"/>
    <col min="16134" max="16134" width="3.85546875" style="65" customWidth="1"/>
    <col min="16135" max="16135" width="5.7109375" style="65" customWidth="1"/>
    <col min="16136" max="16136" width="4.7109375" style="65" customWidth="1"/>
    <col min="16137" max="16137" width="0.85546875" style="65" customWidth="1"/>
    <col min="16138" max="16139" width="5.85546875" style="65" customWidth="1"/>
    <col min="16140" max="16140" width="6.7109375" style="65" customWidth="1"/>
    <col min="16141" max="16141" width="2.7109375" style="65" customWidth="1"/>
    <col min="16142" max="16384" width="11.42578125" style="65"/>
  </cols>
  <sheetData>
    <row r="3" spans="1:13">
      <c r="A3" s="1813" t="s">
        <v>74</v>
      </c>
      <c r="B3" s="1813"/>
      <c r="C3" s="1813"/>
      <c r="D3" s="1813"/>
      <c r="E3" s="1813"/>
      <c r="F3" s="1813"/>
      <c r="G3" s="1813"/>
      <c r="H3" s="1813"/>
      <c r="I3" s="1813"/>
      <c r="J3" s="1813"/>
      <c r="K3" s="1813"/>
      <c r="L3" s="1813"/>
      <c r="M3" s="67"/>
    </row>
    <row r="4" spans="1:13">
      <c r="A4" s="1813" t="s">
        <v>75</v>
      </c>
      <c r="B4" s="1813"/>
      <c r="C4" s="1813"/>
      <c r="D4" s="1813"/>
      <c r="E4" s="1813"/>
      <c r="F4" s="1813"/>
      <c r="G4" s="1813"/>
      <c r="H4" s="1813"/>
      <c r="I4" s="1813"/>
      <c r="J4" s="1813"/>
      <c r="K4" s="1813"/>
      <c r="L4" s="1813"/>
      <c r="M4" s="67"/>
    </row>
    <row r="5" spans="1:13" ht="13.5" thickBot="1">
      <c r="A5" s="68"/>
      <c r="B5" s="68"/>
      <c r="C5" s="68"/>
      <c r="D5" s="68"/>
      <c r="E5" s="68"/>
      <c r="F5" s="68"/>
      <c r="G5" s="68"/>
      <c r="H5" s="68"/>
      <c r="I5" s="68"/>
      <c r="J5" s="68"/>
      <c r="K5" s="68"/>
      <c r="L5" s="68"/>
      <c r="M5" s="67"/>
    </row>
    <row r="6" spans="1:13">
      <c r="A6" s="1814" t="s">
        <v>76</v>
      </c>
      <c r="B6" s="69"/>
      <c r="C6" s="1815" t="s">
        <v>77</v>
      </c>
      <c r="D6" s="1815"/>
      <c r="E6" s="1815"/>
      <c r="F6" s="1815"/>
      <c r="G6" s="1815"/>
      <c r="H6" s="1815"/>
      <c r="I6" s="70"/>
      <c r="J6" s="1815" t="s">
        <v>8</v>
      </c>
      <c r="K6" s="1815"/>
      <c r="L6" s="1815"/>
      <c r="M6" s="71"/>
    </row>
    <row r="7" spans="1:13">
      <c r="A7" s="1815"/>
      <c r="B7" s="72"/>
      <c r="C7" s="1816" t="s">
        <v>78</v>
      </c>
      <c r="D7" s="1816"/>
      <c r="E7" s="1816" t="s">
        <v>79</v>
      </c>
      <c r="F7" s="1816"/>
      <c r="G7" s="1816" t="s">
        <v>80</v>
      </c>
      <c r="H7" s="1816"/>
      <c r="I7" s="74"/>
      <c r="J7" s="74" t="s">
        <v>19</v>
      </c>
      <c r="K7" s="74" t="s">
        <v>20</v>
      </c>
      <c r="L7" s="74" t="s">
        <v>21</v>
      </c>
      <c r="M7" s="71"/>
    </row>
    <row r="8" spans="1:13">
      <c r="A8" s="69" t="s">
        <v>81</v>
      </c>
      <c r="B8" s="69"/>
      <c r="C8" s="1810">
        <v>0</v>
      </c>
      <c r="D8" s="1810"/>
      <c r="E8" s="1811">
        <v>0</v>
      </c>
      <c r="F8" s="1811"/>
      <c r="G8" s="1812">
        <v>908</v>
      </c>
      <c r="H8" s="1812"/>
      <c r="I8" s="75"/>
      <c r="J8" s="76">
        <v>536</v>
      </c>
      <c r="K8" s="76">
        <v>372</v>
      </c>
      <c r="L8" s="77">
        <f>SUM(J8:K8)</f>
        <v>908</v>
      </c>
      <c r="M8" s="71"/>
    </row>
    <row r="9" spans="1:13">
      <c r="A9" s="69" t="s">
        <v>82</v>
      </c>
      <c r="B9" s="69"/>
      <c r="C9" s="1807">
        <v>0</v>
      </c>
      <c r="D9" s="1807"/>
      <c r="E9" s="1807">
        <v>0</v>
      </c>
      <c r="F9" s="1807"/>
      <c r="G9" s="1808">
        <v>336</v>
      </c>
      <c r="H9" s="1808"/>
      <c r="I9" s="75"/>
      <c r="J9" s="76">
        <v>233</v>
      </c>
      <c r="K9" s="76">
        <v>103</v>
      </c>
      <c r="L9" s="77">
        <f t="shared" ref="L9:L21" si="0">SUM(J9:K9)</f>
        <v>336</v>
      </c>
      <c r="M9" s="71"/>
    </row>
    <row r="10" spans="1:13">
      <c r="A10" s="69" t="s">
        <v>83</v>
      </c>
      <c r="B10" s="69"/>
      <c r="C10" s="1807">
        <v>33</v>
      </c>
      <c r="D10" s="1807"/>
      <c r="E10" s="1807">
        <v>0</v>
      </c>
      <c r="F10" s="1807"/>
      <c r="G10" s="1808">
        <v>0</v>
      </c>
      <c r="H10" s="1808"/>
      <c r="I10" s="75"/>
      <c r="J10" s="76">
        <v>20</v>
      </c>
      <c r="K10" s="76">
        <v>13</v>
      </c>
      <c r="L10" s="77">
        <f t="shared" si="0"/>
        <v>33</v>
      </c>
      <c r="M10" s="71"/>
    </row>
    <row r="11" spans="1:13">
      <c r="A11" s="69" t="s">
        <v>84</v>
      </c>
      <c r="B11" s="69"/>
      <c r="C11" s="1807">
        <v>24</v>
      </c>
      <c r="D11" s="1807"/>
      <c r="E11" s="1807">
        <v>0</v>
      </c>
      <c r="F11" s="1807"/>
      <c r="G11" s="1808">
        <v>0</v>
      </c>
      <c r="H11" s="1808"/>
      <c r="I11" s="75"/>
      <c r="J11" s="76">
        <v>11</v>
      </c>
      <c r="K11" s="76">
        <v>13</v>
      </c>
      <c r="L11" s="77">
        <f t="shared" si="0"/>
        <v>24</v>
      </c>
      <c r="M11" s="71"/>
    </row>
    <row r="12" spans="1:13">
      <c r="A12" s="69" t="s">
        <v>85</v>
      </c>
      <c r="B12" s="69"/>
      <c r="C12" s="1807">
        <v>61</v>
      </c>
      <c r="D12" s="1807"/>
      <c r="E12" s="1807">
        <v>0</v>
      </c>
      <c r="F12" s="1807"/>
      <c r="G12" s="1808">
        <v>0</v>
      </c>
      <c r="H12" s="1808"/>
      <c r="I12" s="75"/>
      <c r="J12" s="76">
        <v>35</v>
      </c>
      <c r="K12" s="76">
        <v>26</v>
      </c>
      <c r="L12" s="77">
        <f t="shared" si="0"/>
        <v>61</v>
      </c>
      <c r="M12" s="71"/>
    </row>
    <row r="13" spans="1:13">
      <c r="A13" s="69" t="s">
        <v>86</v>
      </c>
      <c r="B13" s="69"/>
      <c r="C13" s="1807">
        <v>62</v>
      </c>
      <c r="D13" s="1807"/>
      <c r="E13" s="1807">
        <v>0</v>
      </c>
      <c r="F13" s="1807"/>
      <c r="G13" s="1808">
        <v>0</v>
      </c>
      <c r="H13" s="1808"/>
      <c r="I13" s="75"/>
      <c r="J13" s="76">
        <v>28</v>
      </c>
      <c r="K13" s="76">
        <v>34</v>
      </c>
      <c r="L13" s="77">
        <f t="shared" si="0"/>
        <v>62</v>
      </c>
      <c r="M13" s="71"/>
    </row>
    <row r="14" spans="1:13">
      <c r="A14" s="69" t="s">
        <v>87</v>
      </c>
      <c r="B14" s="69"/>
      <c r="C14" s="1807">
        <v>32</v>
      </c>
      <c r="D14" s="1807"/>
      <c r="E14" s="1807">
        <v>0</v>
      </c>
      <c r="F14" s="1807"/>
      <c r="G14" s="1808">
        <v>0</v>
      </c>
      <c r="H14" s="1808"/>
      <c r="I14" s="75"/>
      <c r="J14" s="76">
        <v>18</v>
      </c>
      <c r="K14" s="76">
        <v>14</v>
      </c>
      <c r="L14" s="77">
        <f t="shared" si="0"/>
        <v>32</v>
      </c>
      <c r="M14" s="71"/>
    </row>
    <row r="15" spans="1:13">
      <c r="A15" s="69" t="s">
        <v>88</v>
      </c>
      <c r="B15" s="69"/>
      <c r="C15" s="1807">
        <v>26</v>
      </c>
      <c r="D15" s="1807"/>
      <c r="E15" s="1807">
        <v>0</v>
      </c>
      <c r="F15" s="1807"/>
      <c r="G15" s="1808">
        <v>0</v>
      </c>
      <c r="H15" s="1808"/>
      <c r="I15" s="75"/>
      <c r="J15" s="76">
        <v>12</v>
      </c>
      <c r="K15" s="76">
        <v>14</v>
      </c>
      <c r="L15" s="77">
        <f t="shared" si="0"/>
        <v>26</v>
      </c>
      <c r="M15" s="71"/>
    </row>
    <row r="16" spans="1:13">
      <c r="A16" s="69" t="s">
        <v>89</v>
      </c>
      <c r="B16" s="69"/>
      <c r="C16" s="1807">
        <v>46</v>
      </c>
      <c r="D16" s="1807"/>
      <c r="E16" s="1807">
        <v>21</v>
      </c>
      <c r="F16" s="1807"/>
      <c r="G16" s="1808">
        <v>0</v>
      </c>
      <c r="H16" s="1808"/>
      <c r="I16" s="75"/>
      <c r="J16" s="76">
        <v>40</v>
      </c>
      <c r="K16" s="76">
        <v>27</v>
      </c>
      <c r="L16" s="77">
        <f t="shared" si="0"/>
        <v>67</v>
      </c>
      <c r="M16" s="71"/>
    </row>
    <row r="17" spans="1:13">
      <c r="A17" s="69" t="s">
        <v>90</v>
      </c>
      <c r="B17" s="69"/>
      <c r="C17" s="1807">
        <v>70</v>
      </c>
      <c r="D17" s="1807"/>
      <c r="E17" s="1807">
        <v>33</v>
      </c>
      <c r="F17" s="1807"/>
      <c r="G17" s="1808">
        <v>0</v>
      </c>
      <c r="H17" s="1808"/>
      <c r="I17" s="75"/>
      <c r="J17" s="76">
        <v>71</v>
      </c>
      <c r="K17" s="76">
        <v>32</v>
      </c>
      <c r="L17" s="77">
        <f t="shared" si="0"/>
        <v>103</v>
      </c>
      <c r="M17" s="71"/>
    </row>
    <row r="18" spans="1:13">
      <c r="A18" s="69" t="s">
        <v>91</v>
      </c>
      <c r="B18" s="69"/>
      <c r="C18" s="1807">
        <v>178</v>
      </c>
      <c r="D18" s="1807"/>
      <c r="E18" s="1807">
        <v>42</v>
      </c>
      <c r="F18" s="1807"/>
      <c r="G18" s="1808">
        <v>0</v>
      </c>
      <c r="H18" s="1808"/>
      <c r="I18" s="75"/>
      <c r="J18" s="76">
        <v>140</v>
      </c>
      <c r="K18" s="76">
        <v>80</v>
      </c>
      <c r="L18" s="77">
        <f t="shared" si="0"/>
        <v>220</v>
      </c>
      <c r="M18" s="71"/>
    </row>
    <row r="19" spans="1:13">
      <c r="A19" s="69" t="s">
        <v>92</v>
      </c>
      <c r="B19" s="69"/>
      <c r="C19" s="1807">
        <v>198</v>
      </c>
      <c r="D19" s="1807"/>
      <c r="E19" s="1807">
        <v>31</v>
      </c>
      <c r="F19" s="1807"/>
      <c r="G19" s="1808">
        <v>0</v>
      </c>
      <c r="H19" s="1808"/>
      <c r="I19" s="75"/>
      <c r="J19" s="76">
        <v>146</v>
      </c>
      <c r="K19" s="76">
        <v>83</v>
      </c>
      <c r="L19" s="77">
        <f t="shared" si="0"/>
        <v>229</v>
      </c>
      <c r="M19" s="71"/>
    </row>
    <row r="20" spans="1:13">
      <c r="A20" s="69" t="s">
        <v>93</v>
      </c>
      <c r="B20" s="69"/>
      <c r="C20" s="1807">
        <v>159</v>
      </c>
      <c r="D20" s="1807"/>
      <c r="E20" s="1807">
        <v>7</v>
      </c>
      <c r="F20" s="1807"/>
      <c r="G20" s="1808">
        <v>0</v>
      </c>
      <c r="H20" s="1808"/>
      <c r="I20" s="75"/>
      <c r="J20" s="76">
        <v>116</v>
      </c>
      <c r="K20" s="76">
        <v>50</v>
      </c>
      <c r="L20" s="77">
        <f t="shared" si="0"/>
        <v>166</v>
      </c>
      <c r="M20" s="71"/>
    </row>
    <row r="21" spans="1:13">
      <c r="A21" s="69" t="s">
        <v>94</v>
      </c>
      <c r="B21" s="69"/>
      <c r="C21" s="1809">
        <v>154</v>
      </c>
      <c r="D21" s="1809"/>
      <c r="E21" s="1807">
        <v>4</v>
      </c>
      <c r="F21" s="1807"/>
      <c r="G21" s="1808">
        <v>0</v>
      </c>
      <c r="H21" s="1808"/>
      <c r="I21" s="75"/>
      <c r="J21" s="79">
        <v>129</v>
      </c>
      <c r="K21" s="76">
        <v>29</v>
      </c>
      <c r="L21" s="77">
        <f t="shared" si="0"/>
        <v>158</v>
      </c>
      <c r="M21" s="71"/>
    </row>
    <row r="22" spans="1:13">
      <c r="A22" s="80" t="s">
        <v>21</v>
      </c>
      <c r="B22" s="80"/>
      <c r="C22" s="1806">
        <f>SUM(C8:D21)</f>
        <v>1043</v>
      </c>
      <c r="D22" s="1806"/>
      <c r="E22" s="1806">
        <f>SUM(E8:F21)</f>
        <v>138</v>
      </c>
      <c r="F22" s="1806"/>
      <c r="G22" s="1806">
        <f>SUM(G8:H21)</f>
        <v>1244</v>
      </c>
      <c r="H22" s="1806"/>
      <c r="I22" s="81"/>
      <c r="J22" s="81">
        <f>SUM(J8:J21)</f>
        <v>1535</v>
      </c>
      <c r="K22" s="81">
        <f>SUM(K8:K21)</f>
        <v>890</v>
      </c>
      <c r="L22" s="81">
        <f>SUM(L8:L21)</f>
        <v>2425</v>
      </c>
      <c r="M22" s="71"/>
    </row>
    <row r="23" spans="1:13">
      <c r="A23" s="82" t="s">
        <v>67</v>
      </c>
      <c r="B23" s="83"/>
      <c r="C23" s="83"/>
      <c r="D23" s="83"/>
      <c r="E23" s="83"/>
      <c r="F23" s="83"/>
      <c r="G23" s="83"/>
      <c r="H23" s="83"/>
      <c r="I23" s="83"/>
      <c r="J23" s="83"/>
      <c r="K23" s="83"/>
      <c r="L23" s="83"/>
      <c r="M23" s="71"/>
    </row>
    <row r="24" spans="1:13">
      <c r="B24" s="84"/>
      <c r="C24" s="84"/>
      <c r="D24" s="83"/>
      <c r="E24" s="83"/>
      <c r="F24" s="83"/>
      <c r="G24" s="83"/>
      <c r="H24" s="83"/>
      <c r="I24" s="83"/>
      <c r="J24" s="83"/>
      <c r="K24" s="83"/>
      <c r="L24" s="83"/>
      <c r="M24" s="71"/>
    </row>
    <row r="25" spans="1:13">
      <c r="A25" s="85"/>
      <c r="B25" s="71"/>
      <c r="C25" s="86"/>
      <c r="D25" s="71"/>
      <c r="E25" s="71"/>
      <c r="F25" s="71"/>
      <c r="G25" s="71"/>
      <c r="H25" s="71"/>
      <c r="I25" s="71"/>
      <c r="J25" s="71"/>
      <c r="K25" s="71"/>
      <c r="L25" s="71"/>
      <c r="M25" s="71"/>
    </row>
    <row r="26" spans="1:13">
      <c r="A26" s="71"/>
      <c r="B26" s="71"/>
      <c r="C26" s="71"/>
      <c r="D26" s="71"/>
      <c r="E26" s="71"/>
      <c r="F26" s="71"/>
      <c r="G26" s="71"/>
      <c r="H26" s="71"/>
      <c r="I26" s="71"/>
      <c r="J26" s="71"/>
      <c r="K26" s="71"/>
      <c r="L26" s="71"/>
      <c r="M26" s="71"/>
    </row>
    <row r="27" spans="1:13">
      <c r="A27" s="71"/>
      <c r="B27" s="71"/>
      <c r="C27" s="71"/>
      <c r="D27" s="71"/>
      <c r="E27" s="71"/>
      <c r="F27" s="71"/>
      <c r="G27" s="71"/>
      <c r="H27" s="71"/>
      <c r="I27" s="71"/>
      <c r="J27" s="71"/>
      <c r="K27" s="71"/>
      <c r="L27" s="71"/>
      <c r="M27" s="71"/>
    </row>
    <row r="28" spans="1:13">
      <c r="A28" s="71"/>
      <c r="B28" s="71"/>
      <c r="C28" s="71"/>
      <c r="D28" s="71"/>
      <c r="E28" s="71"/>
      <c r="F28" s="71"/>
      <c r="G28" s="71"/>
      <c r="H28" s="71"/>
      <c r="I28" s="71"/>
      <c r="J28" s="71"/>
      <c r="K28" s="71"/>
      <c r="L28" s="71"/>
      <c r="M28" s="71"/>
    </row>
    <row r="29" spans="1:13">
      <c r="A29" s="71"/>
      <c r="B29" s="71"/>
      <c r="C29" s="71"/>
      <c r="D29" s="71"/>
      <c r="E29" s="71"/>
      <c r="F29" s="71"/>
      <c r="G29" s="71"/>
      <c r="H29" s="71"/>
      <c r="I29" s="71"/>
      <c r="J29" s="71"/>
      <c r="K29" s="71"/>
      <c r="L29" s="71"/>
      <c r="M29" s="71"/>
    </row>
    <row r="30" spans="1:13">
      <c r="A30" s="71"/>
      <c r="B30" s="71"/>
      <c r="C30" s="71"/>
      <c r="D30" s="71"/>
      <c r="E30" s="71"/>
      <c r="F30" s="71"/>
      <c r="G30" s="71"/>
      <c r="H30" s="71"/>
      <c r="I30" s="71"/>
      <c r="J30" s="71"/>
      <c r="K30" s="71"/>
      <c r="L30" s="71"/>
      <c r="M30" s="71"/>
    </row>
    <row r="31" spans="1:13">
      <c r="A31" s="71"/>
      <c r="B31" s="71"/>
      <c r="C31" s="71"/>
      <c r="D31" s="71"/>
      <c r="E31" s="71"/>
      <c r="F31" s="71"/>
      <c r="G31" s="71"/>
      <c r="H31" s="71"/>
      <c r="I31" s="71"/>
      <c r="J31" s="71"/>
      <c r="K31" s="71"/>
      <c r="L31" s="71"/>
      <c r="M31" s="71"/>
    </row>
    <row r="32" spans="1:13">
      <c r="A32" s="71"/>
      <c r="B32" s="71"/>
      <c r="C32" s="71"/>
      <c r="D32" s="71"/>
      <c r="E32" s="71"/>
      <c r="F32" s="71"/>
      <c r="G32" s="71"/>
      <c r="H32" s="71"/>
      <c r="I32" s="71"/>
      <c r="J32" s="71"/>
      <c r="K32" s="71"/>
      <c r="L32" s="71"/>
      <c r="M32" s="71"/>
    </row>
    <row r="33" spans="1:13">
      <c r="A33" s="71"/>
      <c r="B33" s="71"/>
      <c r="C33" s="71"/>
      <c r="D33" s="71"/>
      <c r="E33" s="71"/>
      <c r="F33" s="71"/>
      <c r="G33" s="71"/>
      <c r="H33" s="71"/>
      <c r="I33" s="71"/>
      <c r="J33" s="71"/>
      <c r="K33" s="71"/>
      <c r="L33" s="71"/>
      <c r="M33" s="71"/>
    </row>
    <row r="34" spans="1:13">
      <c r="A34" s="71"/>
      <c r="B34" s="71"/>
      <c r="C34" s="71"/>
      <c r="D34" s="71"/>
      <c r="E34" s="71"/>
      <c r="F34" s="71"/>
      <c r="G34" s="71"/>
      <c r="H34" s="71"/>
      <c r="I34" s="71"/>
      <c r="J34" s="71"/>
      <c r="K34" s="71"/>
      <c r="L34" s="71"/>
      <c r="M34" s="71"/>
    </row>
    <row r="35" spans="1:13">
      <c r="A35" s="71"/>
      <c r="B35" s="71"/>
      <c r="C35" s="71"/>
      <c r="D35" s="71"/>
      <c r="E35" s="71"/>
      <c r="F35" s="71"/>
      <c r="G35" s="71"/>
      <c r="H35" s="71"/>
      <c r="I35" s="71"/>
      <c r="J35" s="71"/>
      <c r="K35" s="71"/>
      <c r="L35" s="71"/>
      <c r="M35" s="71"/>
    </row>
    <row r="37" spans="1:13" ht="14.1" customHeight="1">
      <c r="A37" s="87"/>
      <c r="M37" s="88"/>
    </row>
  </sheetData>
  <mergeCells count="53">
    <mergeCell ref="A3:L3"/>
    <mergeCell ref="A4:L4"/>
    <mergeCell ref="A6:A7"/>
    <mergeCell ref="C6:H6"/>
    <mergeCell ref="J6:L6"/>
    <mergeCell ref="C7:D7"/>
    <mergeCell ref="E7:F7"/>
    <mergeCell ref="G7:H7"/>
    <mergeCell ref="C8:D8"/>
    <mergeCell ref="E8:F8"/>
    <mergeCell ref="G8:H8"/>
    <mergeCell ref="C9:D9"/>
    <mergeCell ref="E9:F9"/>
    <mergeCell ref="G9:H9"/>
    <mergeCell ref="C10:D10"/>
    <mergeCell ref="E10:F10"/>
    <mergeCell ref="G10:H10"/>
    <mergeCell ref="C11:D11"/>
    <mergeCell ref="E11:F11"/>
    <mergeCell ref="G11:H11"/>
    <mergeCell ref="C12:D12"/>
    <mergeCell ref="E12:F12"/>
    <mergeCell ref="G12:H12"/>
    <mergeCell ref="C13:D13"/>
    <mergeCell ref="E13:F13"/>
    <mergeCell ref="G13:H13"/>
    <mergeCell ref="C14:D14"/>
    <mergeCell ref="E14:F14"/>
    <mergeCell ref="G14:H14"/>
    <mergeCell ref="C15:D15"/>
    <mergeCell ref="E15:F15"/>
    <mergeCell ref="G15:H15"/>
    <mergeCell ref="C16:D16"/>
    <mergeCell ref="E16:F16"/>
    <mergeCell ref="G16:H16"/>
    <mergeCell ref="C17:D17"/>
    <mergeCell ref="E17:F17"/>
    <mergeCell ref="G17:H17"/>
    <mergeCell ref="C18:D18"/>
    <mergeCell ref="E18:F18"/>
    <mergeCell ref="G18:H18"/>
    <mergeCell ref="C19:D19"/>
    <mergeCell ref="E19:F19"/>
    <mergeCell ref="G19:H19"/>
    <mergeCell ref="C22:D22"/>
    <mergeCell ref="E22:F22"/>
    <mergeCell ref="G22:H22"/>
    <mergeCell ref="C20:D20"/>
    <mergeCell ref="E20:F20"/>
    <mergeCell ref="G20:H20"/>
    <mergeCell ref="C21:D21"/>
    <mergeCell ref="E21:F21"/>
    <mergeCell ref="G21:H21"/>
  </mergeCell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43"/>
  <sheetViews>
    <sheetView workbookViewId="0">
      <selection activeCell="P5" sqref="P5"/>
    </sheetView>
  </sheetViews>
  <sheetFormatPr baseColWidth="10" defaultRowHeight="15"/>
  <cols>
    <col min="1" max="1" width="4.7109375" customWidth="1"/>
    <col min="2" max="2" width="1.7109375" customWidth="1"/>
    <col min="3" max="3" width="7.28515625" customWidth="1"/>
    <col min="4" max="6" width="3.28515625" customWidth="1"/>
    <col min="7" max="7" width="7.140625" customWidth="1"/>
    <col min="8" max="8" width="6.85546875" customWidth="1"/>
    <col min="9" max="10" width="10.7109375" style="2312" customWidth="1"/>
    <col min="11" max="11" width="0.5703125" customWidth="1"/>
    <col min="12" max="12" width="10.7109375" style="2312" customWidth="1"/>
    <col min="13" max="13" width="1.28515625" customWidth="1"/>
    <col min="14" max="14" width="3.7109375" customWidth="1"/>
    <col min="15" max="15" width="4.7109375" customWidth="1"/>
  </cols>
  <sheetData>
    <row r="2" spans="1:15">
      <c r="A2" s="2266"/>
      <c r="B2" s="1893" t="s">
        <v>939</v>
      </c>
      <c r="C2" s="1893"/>
      <c r="D2" s="1893"/>
      <c r="E2" s="1893"/>
      <c r="F2" s="1893"/>
      <c r="G2" s="1893"/>
      <c r="H2" s="1893"/>
      <c r="I2" s="1893"/>
      <c r="J2" s="1893"/>
      <c r="K2" s="1893"/>
      <c r="L2" s="1893"/>
      <c r="M2" s="1893"/>
      <c r="N2" s="1893"/>
      <c r="O2" s="2266"/>
    </row>
    <row r="3" spans="1:15">
      <c r="B3" s="1893"/>
      <c r="C3" s="1893"/>
      <c r="D3" s="1893"/>
      <c r="E3" s="1893"/>
      <c r="F3" s="1893"/>
      <c r="G3" s="1893"/>
      <c r="H3" s="1893"/>
      <c r="I3" s="1893"/>
      <c r="J3" s="1893"/>
      <c r="K3" s="1893"/>
      <c r="L3" s="1893"/>
      <c r="M3" s="1893"/>
      <c r="N3" s="1893"/>
    </row>
    <row r="4" spans="1:15">
      <c r="B4" s="1893" t="s">
        <v>68</v>
      </c>
      <c r="C4" s="1893"/>
      <c r="D4" s="1893"/>
      <c r="E4" s="1893"/>
      <c r="F4" s="1893"/>
      <c r="G4" s="1893"/>
      <c r="H4" s="1893"/>
      <c r="I4" s="1893"/>
      <c r="J4" s="1893"/>
      <c r="K4" s="1893"/>
      <c r="L4" s="1893"/>
      <c r="M4" s="1893"/>
      <c r="N4" s="1893"/>
    </row>
    <row r="5" spans="1:15">
      <c r="B5" s="205"/>
      <c r="C5" s="67"/>
      <c r="D5" s="67"/>
      <c r="E5" s="67"/>
      <c r="F5" s="67"/>
      <c r="G5" s="67"/>
      <c r="H5" s="67"/>
      <c r="I5" s="343"/>
      <c r="J5" s="343"/>
      <c r="K5" s="67"/>
      <c r="L5" s="343"/>
      <c r="M5" s="67"/>
      <c r="N5" s="67"/>
    </row>
    <row r="6" spans="1:15" s="2267" customFormat="1" ht="11.25">
      <c r="B6" s="2268"/>
      <c r="C6" s="2023" t="s">
        <v>940</v>
      </c>
      <c r="D6" s="2023"/>
      <c r="E6" s="2023"/>
      <c r="F6" s="2023"/>
      <c r="G6" s="2023"/>
      <c r="H6" s="2023"/>
      <c r="I6" s="1816" t="s">
        <v>637</v>
      </c>
      <c r="J6" s="1816"/>
      <c r="K6" s="2269"/>
      <c r="L6" s="2222"/>
      <c r="M6" s="2270"/>
      <c r="N6" s="2271"/>
    </row>
    <row r="7" spans="1:15" s="2267" customFormat="1" ht="11.25">
      <c r="B7" s="2272"/>
      <c r="C7" s="2025"/>
      <c r="D7" s="2025"/>
      <c r="E7" s="2025"/>
      <c r="F7" s="2025"/>
      <c r="G7" s="2025"/>
      <c r="H7" s="2025"/>
      <c r="I7" s="1361" t="s">
        <v>19</v>
      </c>
      <c r="J7" s="1361" t="s">
        <v>20</v>
      </c>
      <c r="K7" s="622"/>
      <c r="L7" s="1361" t="s">
        <v>21</v>
      </c>
      <c r="M7" s="1361"/>
      <c r="N7" s="1016"/>
    </row>
    <row r="8" spans="1:15">
      <c r="B8" s="411"/>
      <c r="C8" s="2273" t="s">
        <v>941</v>
      </c>
      <c r="D8" s="2152"/>
      <c r="E8" s="2152"/>
      <c r="F8" s="2152"/>
      <c r="G8" s="2274"/>
      <c r="H8" s="2274"/>
      <c r="I8" s="2275">
        <f>SUM(I9:I12)</f>
        <v>30</v>
      </c>
      <c r="J8" s="2275">
        <f>SUM(J9:J12)</f>
        <v>23</v>
      </c>
      <c r="K8" s="1015"/>
      <c r="L8" s="2275">
        <f>SUM(I8:J8)</f>
        <v>53</v>
      </c>
      <c r="M8" s="2313"/>
      <c r="N8" s="1009"/>
    </row>
    <row r="9" spans="1:15">
      <c r="B9" s="411"/>
      <c r="C9" s="411" t="s">
        <v>942</v>
      </c>
      <c r="D9" s="161"/>
      <c r="E9" s="1420"/>
      <c r="F9" s="1424"/>
      <c r="G9" s="1424"/>
      <c r="H9" s="1422"/>
      <c r="I9" s="2278">
        <v>2</v>
      </c>
      <c r="J9" s="2278">
        <v>1</v>
      </c>
      <c r="K9" s="2279"/>
      <c r="L9" s="2280">
        <f t="shared" ref="L9:L12" si="0">SUM(I9:J9)</f>
        <v>3</v>
      </c>
      <c r="M9" s="2031"/>
      <c r="N9" s="2281"/>
    </row>
    <row r="10" spans="1:15">
      <c r="B10" s="411"/>
      <c r="C10" s="411" t="s">
        <v>943</v>
      </c>
      <c r="D10" s="161"/>
      <c r="E10" s="1419"/>
      <c r="F10" s="1424"/>
      <c r="G10" s="1424"/>
      <c r="H10" s="1424"/>
      <c r="I10" s="2278">
        <v>2</v>
      </c>
      <c r="J10" s="2278">
        <v>2</v>
      </c>
      <c r="K10" s="2279"/>
      <c r="L10" s="2280">
        <f t="shared" si="0"/>
        <v>4</v>
      </c>
      <c r="M10" s="1694"/>
      <c r="N10" s="2285"/>
    </row>
    <row r="11" spans="1:15">
      <c r="B11" s="411"/>
      <c r="C11" s="411" t="s">
        <v>947</v>
      </c>
      <c r="D11" s="161"/>
      <c r="E11" s="1419"/>
      <c r="F11" s="1424"/>
      <c r="G11" s="1424"/>
      <c r="H11" s="1424"/>
      <c r="I11" s="2278">
        <v>17</v>
      </c>
      <c r="J11" s="2278">
        <v>17</v>
      </c>
      <c r="K11" s="2279"/>
      <c r="L11" s="2280">
        <f t="shared" si="0"/>
        <v>34</v>
      </c>
      <c r="M11" s="1694"/>
      <c r="N11" s="2285"/>
    </row>
    <row r="12" spans="1:15">
      <c r="B12" s="411"/>
      <c r="C12" s="411" t="s">
        <v>948</v>
      </c>
      <c r="D12" s="161"/>
      <c r="E12" s="1419"/>
      <c r="F12" s="1424"/>
      <c r="G12" s="1424"/>
      <c r="H12" s="1424"/>
      <c r="I12" s="2286">
        <v>9</v>
      </c>
      <c r="J12" s="2286">
        <v>3</v>
      </c>
      <c r="K12" s="2287"/>
      <c r="L12" s="2280">
        <f t="shared" si="0"/>
        <v>12</v>
      </c>
      <c r="M12" s="1694"/>
      <c r="N12" s="2285"/>
    </row>
    <row r="13" spans="1:15">
      <c r="B13" s="2288"/>
      <c r="C13" s="2289" t="s">
        <v>949</v>
      </c>
      <c r="D13" s="1092"/>
      <c r="E13" s="1092"/>
      <c r="F13" s="1092"/>
      <c r="G13" s="2290"/>
      <c r="H13" s="2290"/>
      <c r="I13" s="2291">
        <f>SUM(I14:I19)</f>
        <v>42</v>
      </c>
      <c r="J13" s="2291">
        <f>SUM(J14:J19)</f>
        <v>46</v>
      </c>
      <c r="K13" s="2292"/>
      <c r="L13" s="2291">
        <f>SUM(I13:J13)</f>
        <v>88</v>
      </c>
      <c r="M13" s="2290"/>
      <c r="N13" s="2205"/>
    </row>
    <row r="14" spans="1:15">
      <c r="B14" s="411"/>
      <c r="C14" s="411" t="s">
        <v>950</v>
      </c>
      <c r="D14" s="161"/>
      <c r="E14" s="1419"/>
      <c r="F14" s="1424"/>
      <c r="G14" s="1424"/>
      <c r="H14" s="1424"/>
      <c r="I14" s="2295">
        <v>9</v>
      </c>
      <c r="J14" s="2295">
        <v>11</v>
      </c>
      <c r="K14" s="2296"/>
      <c r="L14" s="2295">
        <f>SUM(I14:J14)</f>
        <v>20</v>
      </c>
      <c r="M14" s="1694"/>
      <c r="N14" s="2314"/>
    </row>
    <row r="15" spans="1:15">
      <c r="B15" s="411"/>
      <c r="C15" s="411" t="s">
        <v>955</v>
      </c>
      <c r="D15" s="161"/>
      <c r="E15" s="1419"/>
      <c r="F15" s="1424"/>
      <c r="G15" s="1424"/>
      <c r="H15" s="1424"/>
      <c r="I15" s="2280">
        <v>17</v>
      </c>
      <c r="J15" s="2280">
        <v>13</v>
      </c>
      <c r="K15" s="2299"/>
      <c r="L15" s="2280">
        <f t="shared" ref="L15:L19" si="1">SUM(I15:J15)</f>
        <v>30</v>
      </c>
      <c r="M15" s="1694"/>
      <c r="N15" s="2285"/>
    </row>
    <row r="16" spans="1:15">
      <c r="B16" s="411"/>
      <c r="C16" s="411" t="s">
        <v>942</v>
      </c>
      <c r="D16" s="161"/>
      <c r="E16" s="1419"/>
      <c r="F16" s="1424"/>
      <c r="G16" s="1424"/>
      <c r="H16" s="1424"/>
      <c r="I16" s="2280">
        <v>1</v>
      </c>
      <c r="J16" s="2280">
        <v>3</v>
      </c>
      <c r="K16" s="2299"/>
      <c r="L16" s="2280">
        <f t="shared" si="1"/>
        <v>4</v>
      </c>
      <c r="M16" s="1694"/>
      <c r="N16" s="2285"/>
    </row>
    <row r="17" spans="2:14">
      <c r="B17" s="411"/>
      <c r="C17" s="411" t="s">
        <v>951</v>
      </c>
      <c r="D17" s="161"/>
      <c r="E17" s="1419"/>
      <c r="F17" s="1424"/>
      <c r="G17" s="1424"/>
      <c r="H17" s="1424"/>
      <c r="I17" s="2280">
        <v>2</v>
      </c>
      <c r="J17" s="2280">
        <v>0</v>
      </c>
      <c r="K17" s="2299"/>
      <c r="L17" s="2280">
        <f t="shared" si="1"/>
        <v>2</v>
      </c>
      <c r="M17" s="1694"/>
      <c r="N17" s="2285"/>
    </row>
    <row r="18" spans="2:14">
      <c r="B18" s="411"/>
      <c r="C18" s="411" t="s">
        <v>947</v>
      </c>
      <c r="D18" s="161"/>
      <c r="E18" s="1419"/>
      <c r="F18" s="1424"/>
      <c r="G18" s="1424"/>
      <c r="H18" s="1424"/>
      <c r="I18" s="2280">
        <v>9</v>
      </c>
      <c r="J18" s="2280">
        <v>18</v>
      </c>
      <c r="K18" s="2299"/>
      <c r="L18" s="2280">
        <f t="shared" si="1"/>
        <v>27</v>
      </c>
      <c r="M18" s="1694"/>
      <c r="N18" s="2285"/>
    </row>
    <row r="19" spans="2:14">
      <c r="B19" s="411"/>
      <c r="C19" s="411" t="s">
        <v>948</v>
      </c>
      <c r="D19" s="161"/>
      <c r="E19" s="1419"/>
      <c r="F19" s="1424"/>
      <c r="G19" s="1424"/>
      <c r="H19" s="1424"/>
      <c r="I19" s="2300">
        <v>4</v>
      </c>
      <c r="J19" s="2300">
        <v>1</v>
      </c>
      <c r="K19" s="2301"/>
      <c r="L19" s="2280">
        <f t="shared" si="1"/>
        <v>5</v>
      </c>
      <c r="M19" s="1694"/>
      <c r="N19" s="2285"/>
    </row>
    <row r="20" spans="2:14">
      <c r="B20" s="2315"/>
      <c r="C20" s="2289" t="s">
        <v>952</v>
      </c>
      <c r="D20" s="1092"/>
      <c r="E20" s="1092"/>
      <c r="F20" s="1092"/>
      <c r="G20" s="2290"/>
      <c r="H20" s="2290"/>
      <c r="I20" s="2291">
        <f>SUM(I21:I21)</f>
        <v>5</v>
      </c>
      <c r="J20" s="2291">
        <f>SUM(J21:J21)</f>
        <v>19</v>
      </c>
      <c r="K20" s="2292"/>
      <c r="L20" s="2302">
        <f>SUM(I20:J20)</f>
        <v>24</v>
      </c>
      <c r="M20" s="2290"/>
      <c r="N20" s="2303"/>
    </row>
    <row r="21" spans="2:14">
      <c r="B21" s="2316"/>
      <c r="C21" s="411" t="s">
        <v>953</v>
      </c>
      <c r="D21" s="161"/>
      <c r="E21" s="1419"/>
      <c r="F21" s="1424"/>
      <c r="G21" s="1424"/>
      <c r="H21" s="1424"/>
      <c r="I21" s="2295">
        <v>5</v>
      </c>
      <c r="J21" s="2295">
        <v>19</v>
      </c>
      <c r="K21" s="2296"/>
      <c r="L21" s="2302">
        <f t="shared" ref="L21" si="2">SUM(I21:J21)</f>
        <v>24</v>
      </c>
      <c r="M21" s="1694"/>
      <c r="N21" s="2305"/>
    </row>
    <row r="22" spans="2:14">
      <c r="B22" s="1373"/>
      <c r="C22" s="2022" t="s">
        <v>21</v>
      </c>
      <c r="D22" s="2022"/>
      <c r="E22" s="2022"/>
      <c r="F22" s="2022"/>
      <c r="G22" s="2022"/>
      <c r="H22" s="2022"/>
      <c r="I22" s="2306">
        <f>SUM(I8+I13+I20)</f>
        <v>77</v>
      </c>
      <c r="J22" s="2306">
        <f>SUM(J8+J13+J20)</f>
        <v>88</v>
      </c>
      <c r="K22" s="2306"/>
      <c r="L22" s="2306">
        <f>SUM(L8+L13+L20)</f>
        <v>165</v>
      </c>
      <c r="M22" s="2036"/>
      <c r="N22" s="2307"/>
    </row>
    <row r="23" spans="2:14">
      <c r="C23" s="83" t="s">
        <v>954</v>
      </c>
      <c r="D23" s="2308"/>
      <c r="E23" s="2308"/>
      <c r="F23" s="2308"/>
      <c r="G23" s="2308"/>
      <c r="H23" s="2308"/>
      <c r="I23" s="1350"/>
      <c r="J23" s="1350"/>
      <c r="K23" s="2308"/>
      <c r="L23" s="1350"/>
      <c r="M23" s="2308"/>
      <c r="N23" s="2308"/>
    </row>
    <row r="24" spans="2:14">
      <c r="B24" s="65"/>
      <c r="C24" s="65"/>
      <c r="D24" s="65"/>
      <c r="E24" s="65"/>
      <c r="F24" s="65"/>
      <c r="G24" s="65"/>
      <c r="H24" s="65"/>
      <c r="I24" s="342"/>
      <c r="J24" s="342"/>
      <c r="K24" s="65"/>
      <c r="L24" s="342"/>
      <c r="M24" s="65"/>
      <c r="N24" s="65"/>
    </row>
    <row r="25" spans="2:14">
      <c r="B25" s="1426"/>
      <c r="C25" s="1425"/>
      <c r="D25" s="1429"/>
      <c r="E25" s="1429"/>
      <c r="F25" s="1429"/>
      <c r="G25" s="1429"/>
      <c r="H25" s="1429"/>
      <c r="I25" s="2309"/>
      <c r="J25" s="2309"/>
      <c r="K25" s="1429"/>
      <c r="L25" s="2309"/>
      <c r="M25" s="1429"/>
      <c r="N25" s="1429"/>
    </row>
    <row r="26" spans="2:14" ht="15.75">
      <c r="B26" s="1430"/>
      <c r="C26" s="1425"/>
      <c r="D26" s="1429"/>
      <c r="E26" s="1429"/>
      <c r="F26" s="1429"/>
      <c r="G26" s="1429"/>
      <c r="H26" s="1429"/>
      <c r="I26" s="2309"/>
      <c r="J26" s="2309"/>
      <c r="K26" s="1429"/>
      <c r="L26" s="2309"/>
      <c r="M26" s="1429"/>
      <c r="N26" s="1429"/>
    </row>
    <row r="27" spans="2:14" ht="15.75">
      <c r="B27" s="1430"/>
      <c r="C27" s="1425"/>
      <c r="D27" s="1426"/>
      <c r="E27" s="1428"/>
      <c r="F27" s="1428" t="s">
        <v>171</v>
      </c>
      <c r="G27" s="1428"/>
      <c r="H27" s="1428"/>
      <c r="I27" s="2310"/>
      <c r="J27" s="2310"/>
      <c r="K27" s="1428"/>
      <c r="L27" s="2310"/>
      <c r="M27" s="1428"/>
      <c r="N27" s="1428"/>
    </row>
    <row r="28" spans="2:14">
      <c r="B28" s="1426"/>
      <c r="C28" s="1425"/>
      <c r="D28" s="1428"/>
      <c r="E28" s="1428"/>
      <c r="F28" s="1428"/>
      <c r="G28" s="1428"/>
      <c r="H28" s="1428"/>
      <c r="I28" s="2310"/>
      <c r="J28" s="2310"/>
      <c r="K28" s="1428"/>
      <c r="L28" s="2310"/>
      <c r="M28" s="1428"/>
      <c r="N28" s="1428"/>
    </row>
    <row r="29" spans="2:14" ht="15.75">
      <c r="B29" s="1431"/>
      <c r="C29" s="1425"/>
      <c r="D29" s="1426"/>
      <c r="E29" s="1427"/>
      <c r="F29" s="1427"/>
      <c r="G29" s="1427"/>
      <c r="H29" s="1428"/>
      <c r="I29" s="2311"/>
      <c r="J29" s="2311"/>
      <c r="K29" s="1427"/>
      <c r="L29" s="2311"/>
      <c r="M29" s="1427"/>
      <c r="N29" s="1427"/>
    </row>
    <row r="30" spans="2:14" ht="15.75">
      <c r="B30" s="1430"/>
      <c r="C30" s="1425"/>
      <c r="D30" s="1426"/>
      <c r="E30" s="1427"/>
      <c r="F30" s="1427"/>
      <c r="G30" s="1427"/>
      <c r="H30" s="1428"/>
      <c r="I30" s="2311"/>
      <c r="J30" s="2311"/>
      <c r="K30" s="1427"/>
      <c r="L30" s="2311"/>
      <c r="M30" s="1427"/>
      <c r="N30" s="1427"/>
    </row>
    <row r="31" spans="2:14" ht="15.75">
      <c r="B31" s="1430"/>
      <c r="C31" s="1425"/>
      <c r="D31" s="1429"/>
      <c r="E31" s="1429"/>
      <c r="F31" s="1429"/>
      <c r="G31" s="1429"/>
      <c r="H31" s="1429"/>
      <c r="I31" s="2309"/>
      <c r="J31" s="2309"/>
      <c r="K31" s="1429"/>
      <c r="L31" s="2309"/>
      <c r="M31" s="1429"/>
      <c r="N31" s="1429"/>
    </row>
    <row r="32" spans="2:14" ht="15.75">
      <c r="B32" s="1430"/>
      <c r="C32" s="1425"/>
      <c r="D32" s="1426"/>
      <c r="E32" s="1427"/>
      <c r="F32" s="1427"/>
      <c r="G32" s="1427"/>
      <c r="H32" s="1428"/>
      <c r="I32" s="2311"/>
      <c r="J32" s="2311"/>
      <c r="K32" s="1427"/>
      <c r="L32" s="2311"/>
      <c r="M32" s="1427"/>
      <c r="N32" s="1427"/>
    </row>
    <row r="33" spans="2:14" ht="15.75">
      <c r="B33" s="1430"/>
      <c r="C33" s="1425"/>
      <c r="D33" s="1426"/>
      <c r="E33" s="1428"/>
      <c r="F33" s="1428"/>
      <c r="G33" s="1428"/>
      <c r="H33" s="1428"/>
      <c r="I33" s="2310"/>
      <c r="J33" s="2310"/>
      <c r="K33" s="1428"/>
      <c r="L33" s="2310"/>
      <c r="M33" s="1428"/>
      <c r="N33" s="1428"/>
    </row>
    <row r="34" spans="2:14">
      <c r="B34" s="1426"/>
      <c r="C34" s="1425"/>
      <c r="D34" s="1428"/>
      <c r="E34" s="1428"/>
      <c r="F34" s="1428"/>
      <c r="G34" s="1428"/>
      <c r="H34" s="1428"/>
      <c r="I34" s="2310"/>
      <c r="J34" s="2310"/>
      <c r="K34" s="1428"/>
      <c r="L34" s="2310"/>
      <c r="M34" s="1428"/>
      <c r="N34" s="1428"/>
    </row>
    <row r="35" spans="2:14" ht="15.75">
      <c r="B35" s="1430"/>
      <c r="C35" s="1425"/>
      <c r="D35" s="1426"/>
      <c r="E35" s="1428"/>
      <c r="F35" s="1428"/>
      <c r="G35" s="1428"/>
      <c r="H35" s="1428"/>
      <c r="I35" s="2310"/>
      <c r="J35" s="2310"/>
      <c r="K35" s="1428"/>
      <c r="L35" s="2310"/>
      <c r="M35" s="1428"/>
      <c r="N35" s="1428"/>
    </row>
    <row r="36" spans="2:14" ht="15.75">
      <c r="B36" s="1430"/>
      <c r="C36" s="1425"/>
      <c r="D36" s="1426"/>
      <c r="E36" s="1428"/>
      <c r="F36" s="1428"/>
      <c r="G36" s="1428"/>
      <c r="H36" s="1428"/>
      <c r="I36" s="2310"/>
      <c r="J36" s="2310"/>
      <c r="K36" s="1428"/>
      <c r="L36" s="2310"/>
      <c r="M36" s="1428"/>
      <c r="N36" s="1428"/>
    </row>
    <row r="37" spans="2:14">
      <c r="B37" s="1426"/>
      <c r="C37" s="1425"/>
      <c r="D37" s="1428"/>
      <c r="E37" s="1428"/>
      <c r="F37" s="1428"/>
      <c r="G37" s="1428"/>
      <c r="H37" s="1428"/>
      <c r="I37" s="2310"/>
      <c r="J37" s="2310"/>
      <c r="K37" s="1428"/>
      <c r="L37" s="2310"/>
      <c r="M37" s="1428"/>
      <c r="N37" s="1428"/>
    </row>
    <row r="38" spans="2:14" ht="15.75">
      <c r="B38" s="1430"/>
      <c r="C38" s="1425"/>
      <c r="D38" s="1426"/>
      <c r="E38" s="1427"/>
      <c r="F38" s="1427"/>
      <c r="G38" s="1427"/>
      <c r="H38" s="1428"/>
      <c r="I38" s="2311"/>
      <c r="J38" s="2311"/>
      <c r="K38" s="1427"/>
      <c r="L38" s="2311"/>
      <c r="M38" s="1427"/>
      <c r="N38" s="1427"/>
    </row>
    <row r="39" spans="2:14" ht="15.75">
      <c r="B39" s="1430"/>
      <c r="C39" s="1425"/>
      <c r="D39" s="1426"/>
      <c r="E39" s="1427"/>
      <c r="F39" s="1427"/>
      <c r="G39" s="1427"/>
      <c r="H39" s="1428"/>
      <c r="I39" s="2311"/>
      <c r="J39" s="2311"/>
      <c r="K39" s="1427"/>
      <c r="L39" s="2311"/>
      <c r="M39" s="1427"/>
      <c r="N39" s="1427"/>
    </row>
    <row r="40" spans="2:14" ht="15.75">
      <c r="B40" s="1430"/>
      <c r="C40" s="1425"/>
      <c r="D40" s="1426"/>
      <c r="E40" s="1427"/>
      <c r="F40" s="1427"/>
      <c r="G40" s="1427"/>
      <c r="H40" s="1428"/>
      <c r="I40" s="2311"/>
      <c r="J40" s="2311"/>
      <c r="K40" s="1427"/>
      <c r="L40" s="2311"/>
      <c r="M40" s="1427"/>
      <c r="N40" s="1427"/>
    </row>
    <row r="41" spans="2:14" ht="15.75">
      <c r="B41" s="1430"/>
      <c r="C41" s="1432"/>
      <c r="D41" s="1426"/>
      <c r="E41" s="1427"/>
      <c r="F41" s="1427"/>
      <c r="G41" s="1427"/>
      <c r="H41" s="1428"/>
      <c r="I41" s="2311"/>
      <c r="J41" s="2311"/>
      <c r="K41" s="1427"/>
      <c r="L41" s="2311"/>
      <c r="M41" s="1427"/>
      <c r="N41" s="1427"/>
    </row>
    <row r="42" spans="2:14" ht="15.75">
      <c r="B42" s="1430"/>
      <c r="C42" s="1425"/>
      <c r="D42" s="1426"/>
      <c r="E42" s="1427"/>
      <c r="F42" s="1427"/>
      <c r="G42" s="1427"/>
      <c r="H42" s="1428"/>
      <c r="I42" s="2311"/>
      <c r="J42" s="2311"/>
      <c r="K42" s="1427"/>
      <c r="L42" s="2311"/>
      <c r="M42" s="1427"/>
      <c r="N42" s="1427"/>
    </row>
    <row r="43" spans="2:14" ht="15.75">
      <c r="B43" s="1430"/>
      <c r="C43" s="1425"/>
      <c r="D43" s="1426"/>
      <c r="E43" s="1427"/>
      <c r="F43" s="1427"/>
      <c r="G43" s="1427"/>
      <c r="H43" s="1428"/>
      <c r="I43" s="2311"/>
      <c r="J43" s="2311"/>
      <c r="K43" s="1427"/>
      <c r="L43" s="2311"/>
      <c r="M43" s="1427"/>
      <c r="N43" s="1427"/>
    </row>
  </sheetData>
  <mergeCells count="9">
    <mergeCell ref="B20:B21"/>
    <mergeCell ref="C22:H22"/>
    <mergeCell ref="M22:N22"/>
    <mergeCell ref="B2:N3"/>
    <mergeCell ref="B4:N4"/>
    <mergeCell ref="C6:H7"/>
    <mergeCell ref="I6:J6"/>
    <mergeCell ref="M6:N6"/>
    <mergeCell ref="M9:N9"/>
  </mergeCell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8"/>
  <sheetViews>
    <sheetView workbookViewId="0">
      <selection activeCell="R6" sqref="R6"/>
    </sheetView>
  </sheetViews>
  <sheetFormatPr baseColWidth="10" defaultRowHeight="12.75"/>
  <cols>
    <col min="1" max="1" width="2.7109375" style="65" customWidth="1"/>
    <col min="2" max="2" width="5.7109375" style="65" customWidth="1"/>
    <col min="3" max="3" width="6.7109375" style="65" customWidth="1"/>
    <col min="4" max="4" width="12.7109375" style="65" customWidth="1"/>
    <col min="5" max="6" width="6.7109375" style="342" customWidth="1"/>
    <col min="7" max="7" width="0.42578125" style="342" customWidth="1"/>
    <col min="8" max="9" width="6.7109375" style="342" customWidth="1"/>
    <col min="10" max="10" width="0.42578125" style="342" customWidth="1"/>
    <col min="11" max="12" width="6.7109375" style="342" customWidth="1"/>
    <col min="13" max="13" width="0.42578125" style="342" customWidth="1"/>
    <col min="14" max="15" width="6.7109375" style="342" customWidth="1"/>
    <col min="16" max="16" width="0.42578125" style="342" customWidth="1"/>
    <col min="17" max="17" width="6.7109375" style="342" customWidth="1"/>
    <col min="18" max="256" width="11.42578125" style="65"/>
    <col min="257" max="257" width="2.7109375" style="65" customWidth="1"/>
    <col min="258" max="258" width="5.7109375" style="65" customWidth="1"/>
    <col min="259" max="259" width="6.7109375" style="65" customWidth="1"/>
    <col min="260" max="260" width="12.7109375" style="65" customWidth="1"/>
    <col min="261" max="262" width="6.7109375" style="65" customWidth="1"/>
    <col min="263" max="263" width="0.42578125" style="65" customWidth="1"/>
    <col min="264" max="265" width="6.7109375" style="65" customWidth="1"/>
    <col min="266" max="266" width="0.42578125" style="65" customWidth="1"/>
    <col min="267" max="268" width="6.7109375" style="65" customWidth="1"/>
    <col min="269" max="269" width="0.42578125" style="65" customWidth="1"/>
    <col min="270" max="271" width="6.7109375" style="65" customWidth="1"/>
    <col min="272" max="272" width="0.42578125" style="65" customWidth="1"/>
    <col min="273" max="273" width="6.7109375" style="65" customWidth="1"/>
    <col min="274" max="512" width="11.42578125" style="65"/>
    <col min="513" max="513" width="2.7109375" style="65" customWidth="1"/>
    <col min="514" max="514" width="5.7109375" style="65" customWidth="1"/>
    <col min="515" max="515" width="6.7109375" style="65" customWidth="1"/>
    <col min="516" max="516" width="12.7109375" style="65" customWidth="1"/>
    <col min="517" max="518" width="6.7109375" style="65" customWidth="1"/>
    <col min="519" max="519" width="0.42578125" style="65" customWidth="1"/>
    <col min="520" max="521" width="6.7109375" style="65" customWidth="1"/>
    <col min="522" max="522" width="0.42578125" style="65" customWidth="1"/>
    <col min="523" max="524" width="6.7109375" style="65" customWidth="1"/>
    <col min="525" max="525" width="0.42578125" style="65" customWidth="1"/>
    <col min="526" max="527" width="6.7109375" style="65" customWidth="1"/>
    <col min="528" max="528" width="0.42578125" style="65" customWidth="1"/>
    <col min="529" max="529" width="6.7109375" style="65" customWidth="1"/>
    <col min="530" max="768" width="11.42578125" style="65"/>
    <col min="769" max="769" width="2.7109375" style="65" customWidth="1"/>
    <col min="770" max="770" width="5.7109375" style="65" customWidth="1"/>
    <col min="771" max="771" width="6.7109375" style="65" customWidth="1"/>
    <col min="772" max="772" width="12.7109375" style="65" customWidth="1"/>
    <col min="773" max="774" width="6.7109375" style="65" customWidth="1"/>
    <col min="775" max="775" width="0.42578125" style="65" customWidth="1"/>
    <col min="776" max="777" width="6.7109375" style="65" customWidth="1"/>
    <col min="778" max="778" width="0.42578125" style="65" customWidth="1"/>
    <col min="779" max="780" width="6.7109375" style="65" customWidth="1"/>
    <col min="781" max="781" width="0.42578125" style="65" customWidth="1"/>
    <col min="782" max="783" width="6.7109375" style="65" customWidth="1"/>
    <col min="784" max="784" width="0.42578125" style="65" customWidth="1"/>
    <col min="785" max="785" width="6.7109375" style="65" customWidth="1"/>
    <col min="786" max="1024" width="11.42578125" style="65"/>
    <col min="1025" max="1025" width="2.7109375" style="65" customWidth="1"/>
    <col min="1026" max="1026" width="5.7109375" style="65" customWidth="1"/>
    <col min="1027" max="1027" width="6.7109375" style="65" customWidth="1"/>
    <col min="1028" max="1028" width="12.7109375" style="65" customWidth="1"/>
    <col min="1029" max="1030" width="6.7109375" style="65" customWidth="1"/>
    <col min="1031" max="1031" width="0.42578125" style="65" customWidth="1"/>
    <col min="1032" max="1033" width="6.7109375" style="65" customWidth="1"/>
    <col min="1034" max="1034" width="0.42578125" style="65" customWidth="1"/>
    <col min="1035" max="1036" width="6.7109375" style="65" customWidth="1"/>
    <col min="1037" max="1037" width="0.42578125" style="65" customWidth="1"/>
    <col min="1038" max="1039" width="6.7109375" style="65" customWidth="1"/>
    <col min="1040" max="1040" width="0.42578125" style="65" customWidth="1"/>
    <col min="1041" max="1041" width="6.7109375" style="65" customWidth="1"/>
    <col min="1042" max="1280" width="11.42578125" style="65"/>
    <col min="1281" max="1281" width="2.7109375" style="65" customWidth="1"/>
    <col min="1282" max="1282" width="5.7109375" style="65" customWidth="1"/>
    <col min="1283" max="1283" width="6.7109375" style="65" customWidth="1"/>
    <col min="1284" max="1284" width="12.7109375" style="65" customWidth="1"/>
    <col min="1285" max="1286" width="6.7109375" style="65" customWidth="1"/>
    <col min="1287" max="1287" width="0.42578125" style="65" customWidth="1"/>
    <col min="1288" max="1289" width="6.7109375" style="65" customWidth="1"/>
    <col min="1290" max="1290" width="0.42578125" style="65" customWidth="1"/>
    <col min="1291" max="1292" width="6.7109375" style="65" customWidth="1"/>
    <col min="1293" max="1293" width="0.42578125" style="65" customWidth="1"/>
    <col min="1294" max="1295" width="6.7109375" style="65" customWidth="1"/>
    <col min="1296" max="1296" width="0.42578125" style="65" customWidth="1"/>
    <col min="1297" max="1297" width="6.7109375" style="65" customWidth="1"/>
    <col min="1298" max="1536" width="11.42578125" style="65"/>
    <col min="1537" max="1537" width="2.7109375" style="65" customWidth="1"/>
    <col min="1538" max="1538" width="5.7109375" style="65" customWidth="1"/>
    <col min="1539" max="1539" width="6.7109375" style="65" customWidth="1"/>
    <col min="1540" max="1540" width="12.7109375" style="65" customWidth="1"/>
    <col min="1541" max="1542" width="6.7109375" style="65" customWidth="1"/>
    <col min="1543" max="1543" width="0.42578125" style="65" customWidth="1"/>
    <col min="1544" max="1545" width="6.7109375" style="65" customWidth="1"/>
    <col min="1546" max="1546" width="0.42578125" style="65" customWidth="1"/>
    <col min="1547" max="1548" width="6.7109375" style="65" customWidth="1"/>
    <col min="1549" max="1549" width="0.42578125" style="65" customWidth="1"/>
    <col min="1550" max="1551" width="6.7109375" style="65" customWidth="1"/>
    <col min="1552" max="1552" width="0.42578125" style="65" customWidth="1"/>
    <col min="1553" max="1553" width="6.7109375" style="65" customWidth="1"/>
    <col min="1554" max="1792" width="11.42578125" style="65"/>
    <col min="1793" max="1793" width="2.7109375" style="65" customWidth="1"/>
    <col min="1794" max="1794" width="5.7109375" style="65" customWidth="1"/>
    <col min="1795" max="1795" width="6.7109375" style="65" customWidth="1"/>
    <col min="1796" max="1796" width="12.7109375" style="65" customWidth="1"/>
    <col min="1797" max="1798" width="6.7109375" style="65" customWidth="1"/>
    <col min="1799" max="1799" width="0.42578125" style="65" customWidth="1"/>
    <col min="1800" max="1801" width="6.7109375" style="65" customWidth="1"/>
    <col min="1802" max="1802" width="0.42578125" style="65" customWidth="1"/>
    <col min="1803" max="1804" width="6.7109375" style="65" customWidth="1"/>
    <col min="1805" max="1805" width="0.42578125" style="65" customWidth="1"/>
    <col min="1806" max="1807" width="6.7109375" style="65" customWidth="1"/>
    <col min="1808" max="1808" width="0.42578125" style="65" customWidth="1"/>
    <col min="1809" max="1809" width="6.7109375" style="65" customWidth="1"/>
    <col min="1810" max="2048" width="11.42578125" style="65"/>
    <col min="2049" max="2049" width="2.7109375" style="65" customWidth="1"/>
    <col min="2050" max="2050" width="5.7109375" style="65" customWidth="1"/>
    <col min="2051" max="2051" width="6.7109375" style="65" customWidth="1"/>
    <col min="2052" max="2052" width="12.7109375" style="65" customWidth="1"/>
    <col min="2053" max="2054" width="6.7109375" style="65" customWidth="1"/>
    <col min="2055" max="2055" width="0.42578125" style="65" customWidth="1"/>
    <col min="2056" max="2057" width="6.7109375" style="65" customWidth="1"/>
    <col min="2058" max="2058" width="0.42578125" style="65" customWidth="1"/>
    <col min="2059" max="2060" width="6.7109375" style="65" customWidth="1"/>
    <col min="2061" max="2061" width="0.42578125" style="65" customWidth="1"/>
    <col min="2062" max="2063" width="6.7109375" style="65" customWidth="1"/>
    <col min="2064" max="2064" width="0.42578125" style="65" customWidth="1"/>
    <col min="2065" max="2065" width="6.7109375" style="65" customWidth="1"/>
    <col min="2066" max="2304" width="11.42578125" style="65"/>
    <col min="2305" max="2305" width="2.7109375" style="65" customWidth="1"/>
    <col min="2306" max="2306" width="5.7109375" style="65" customWidth="1"/>
    <col min="2307" max="2307" width="6.7109375" style="65" customWidth="1"/>
    <col min="2308" max="2308" width="12.7109375" style="65" customWidth="1"/>
    <col min="2309" max="2310" width="6.7109375" style="65" customWidth="1"/>
    <col min="2311" max="2311" width="0.42578125" style="65" customWidth="1"/>
    <col min="2312" max="2313" width="6.7109375" style="65" customWidth="1"/>
    <col min="2314" max="2314" width="0.42578125" style="65" customWidth="1"/>
    <col min="2315" max="2316" width="6.7109375" style="65" customWidth="1"/>
    <col min="2317" max="2317" width="0.42578125" style="65" customWidth="1"/>
    <col min="2318" max="2319" width="6.7109375" style="65" customWidth="1"/>
    <col min="2320" max="2320" width="0.42578125" style="65" customWidth="1"/>
    <col min="2321" max="2321" width="6.7109375" style="65" customWidth="1"/>
    <col min="2322" max="2560" width="11.42578125" style="65"/>
    <col min="2561" max="2561" width="2.7109375" style="65" customWidth="1"/>
    <col min="2562" max="2562" width="5.7109375" style="65" customWidth="1"/>
    <col min="2563" max="2563" width="6.7109375" style="65" customWidth="1"/>
    <col min="2564" max="2564" width="12.7109375" style="65" customWidth="1"/>
    <col min="2565" max="2566" width="6.7109375" style="65" customWidth="1"/>
    <col min="2567" max="2567" width="0.42578125" style="65" customWidth="1"/>
    <col min="2568" max="2569" width="6.7109375" style="65" customWidth="1"/>
    <col min="2570" max="2570" width="0.42578125" style="65" customWidth="1"/>
    <col min="2571" max="2572" width="6.7109375" style="65" customWidth="1"/>
    <col min="2573" max="2573" width="0.42578125" style="65" customWidth="1"/>
    <col min="2574" max="2575" width="6.7109375" style="65" customWidth="1"/>
    <col min="2576" max="2576" width="0.42578125" style="65" customWidth="1"/>
    <col min="2577" max="2577" width="6.7109375" style="65" customWidth="1"/>
    <col min="2578" max="2816" width="11.42578125" style="65"/>
    <col min="2817" max="2817" width="2.7109375" style="65" customWidth="1"/>
    <col min="2818" max="2818" width="5.7109375" style="65" customWidth="1"/>
    <col min="2819" max="2819" width="6.7109375" style="65" customWidth="1"/>
    <col min="2820" max="2820" width="12.7109375" style="65" customWidth="1"/>
    <col min="2821" max="2822" width="6.7109375" style="65" customWidth="1"/>
    <col min="2823" max="2823" width="0.42578125" style="65" customWidth="1"/>
    <col min="2824" max="2825" width="6.7109375" style="65" customWidth="1"/>
    <col min="2826" max="2826" width="0.42578125" style="65" customWidth="1"/>
    <col min="2827" max="2828" width="6.7109375" style="65" customWidth="1"/>
    <col min="2829" max="2829" width="0.42578125" style="65" customWidth="1"/>
    <col min="2830" max="2831" width="6.7109375" style="65" customWidth="1"/>
    <col min="2832" max="2832" width="0.42578125" style="65" customWidth="1"/>
    <col min="2833" max="2833" width="6.7109375" style="65" customWidth="1"/>
    <col min="2834" max="3072" width="11.42578125" style="65"/>
    <col min="3073" max="3073" width="2.7109375" style="65" customWidth="1"/>
    <col min="3074" max="3074" width="5.7109375" style="65" customWidth="1"/>
    <col min="3075" max="3075" width="6.7109375" style="65" customWidth="1"/>
    <col min="3076" max="3076" width="12.7109375" style="65" customWidth="1"/>
    <col min="3077" max="3078" width="6.7109375" style="65" customWidth="1"/>
    <col min="3079" max="3079" width="0.42578125" style="65" customWidth="1"/>
    <col min="3080" max="3081" width="6.7109375" style="65" customWidth="1"/>
    <col min="3082" max="3082" width="0.42578125" style="65" customWidth="1"/>
    <col min="3083" max="3084" width="6.7109375" style="65" customWidth="1"/>
    <col min="3085" max="3085" width="0.42578125" style="65" customWidth="1"/>
    <col min="3086" max="3087" width="6.7109375" style="65" customWidth="1"/>
    <col min="3088" max="3088" width="0.42578125" style="65" customWidth="1"/>
    <col min="3089" max="3089" width="6.7109375" style="65" customWidth="1"/>
    <col min="3090" max="3328" width="11.42578125" style="65"/>
    <col min="3329" max="3329" width="2.7109375" style="65" customWidth="1"/>
    <col min="3330" max="3330" width="5.7109375" style="65" customWidth="1"/>
    <col min="3331" max="3331" width="6.7109375" style="65" customWidth="1"/>
    <col min="3332" max="3332" width="12.7109375" style="65" customWidth="1"/>
    <col min="3333" max="3334" width="6.7109375" style="65" customWidth="1"/>
    <col min="3335" max="3335" width="0.42578125" style="65" customWidth="1"/>
    <col min="3336" max="3337" width="6.7109375" style="65" customWidth="1"/>
    <col min="3338" max="3338" width="0.42578125" style="65" customWidth="1"/>
    <col min="3339" max="3340" width="6.7109375" style="65" customWidth="1"/>
    <col min="3341" max="3341" width="0.42578125" style="65" customWidth="1"/>
    <col min="3342" max="3343" width="6.7109375" style="65" customWidth="1"/>
    <col min="3344" max="3344" width="0.42578125" style="65" customWidth="1"/>
    <col min="3345" max="3345" width="6.7109375" style="65" customWidth="1"/>
    <col min="3346" max="3584" width="11.42578125" style="65"/>
    <col min="3585" max="3585" width="2.7109375" style="65" customWidth="1"/>
    <col min="3586" max="3586" width="5.7109375" style="65" customWidth="1"/>
    <col min="3587" max="3587" width="6.7109375" style="65" customWidth="1"/>
    <col min="3588" max="3588" width="12.7109375" style="65" customWidth="1"/>
    <col min="3589" max="3590" width="6.7109375" style="65" customWidth="1"/>
    <col min="3591" max="3591" width="0.42578125" style="65" customWidth="1"/>
    <col min="3592" max="3593" width="6.7109375" style="65" customWidth="1"/>
    <col min="3594" max="3594" width="0.42578125" style="65" customWidth="1"/>
    <col min="3595" max="3596" width="6.7109375" style="65" customWidth="1"/>
    <col min="3597" max="3597" width="0.42578125" style="65" customWidth="1"/>
    <col min="3598" max="3599" width="6.7109375" style="65" customWidth="1"/>
    <col min="3600" max="3600" width="0.42578125" style="65" customWidth="1"/>
    <col min="3601" max="3601" width="6.7109375" style="65" customWidth="1"/>
    <col min="3602" max="3840" width="11.42578125" style="65"/>
    <col min="3841" max="3841" width="2.7109375" style="65" customWidth="1"/>
    <col min="3842" max="3842" width="5.7109375" style="65" customWidth="1"/>
    <col min="3843" max="3843" width="6.7109375" style="65" customWidth="1"/>
    <col min="3844" max="3844" width="12.7109375" style="65" customWidth="1"/>
    <col min="3845" max="3846" width="6.7109375" style="65" customWidth="1"/>
    <col min="3847" max="3847" width="0.42578125" style="65" customWidth="1"/>
    <col min="3848" max="3849" width="6.7109375" style="65" customWidth="1"/>
    <col min="3850" max="3850" width="0.42578125" style="65" customWidth="1"/>
    <col min="3851" max="3852" width="6.7109375" style="65" customWidth="1"/>
    <col min="3853" max="3853" width="0.42578125" style="65" customWidth="1"/>
    <col min="3854" max="3855" width="6.7109375" style="65" customWidth="1"/>
    <col min="3856" max="3856" width="0.42578125" style="65" customWidth="1"/>
    <col min="3857" max="3857" width="6.7109375" style="65" customWidth="1"/>
    <col min="3858" max="4096" width="11.42578125" style="65"/>
    <col min="4097" max="4097" width="2.7109375" style="65" customWidth="1"/>
    <col min="4098" max="4098" width="5.7109375" style="65" customWidth="1"/>
    <col min="4099" max="4099" width="6.7109375" style="65" customWidth="1"/>
    <col min="4100" max="4100" width="12.7109375" style="65" customWidth="1"/>
    <col min="4101" max="4102" width="6.7109375" style="65" customWidth="1"/>
    <col min="4103" max="4103" width="0.42578125" style="65" customWidth="1"/>
    <col min="4104" max="4105" width="6.7109375" style="65" customWidth="1"/>
    <col min="4106" max="4106" width="0.42578125" style="65" customWidth="1"/>
    <col min="4107" max="4108" width="6.7109375" style="65" customWidth="1"/>
    <col min="4109" max="4109" width="0.42578125" style="65" customWidth="1"/>
    <col min="4110" max="4111" width="6.7109375" style="65" customWidth="1"/>
    <col min="4112" max="4112" width="0.42578125" style="65" customWidth="1"/>
    <col min="4113" max="4113" width="6.7109375" style="65" customWidth="1"/>
    <col min="4114" max="4352" width="11.42578125" style="65"/>
    <col min="4353" max="4353" width="2.7109375" style="65" customWidth="1"/>
    <col min="4354" max="4354" width="5.7109375" style="65" customWidth="1"/>
    <col min="4355" max="4355" width="6.7109375" style="65" customWidth="1"/>
    <col min="4356" max="4356" width="12.7109375" style="65" customWidth="1"/>
    <col min="4357" max="4358" width="6.7109375" style="65" customWidth="1"/>
    <col min="4359" max="4359" width="0.42578125" style="65" customWidth="1"/>
    <col min="4360" max="4361" width="6.7109375" style="65" customWidth="1"/>
    <col min="4362" max="4362" width="0.42578125" style="65" customWidth="1"/>
    <col min="4363" max="4364" width="6.7109375" style="65" customWidth="1"/>
    <col min="4365" max="4365" width="0.42578125" style="65" customWidth="1"/>
    <col min="4366" max="4367" width="6.7109375" style="65" customWidth="1"/>
    <col min="4368" max="4368" width="0.42578125" style="65" customWidth="1"/>
    <col min="4369" max="4369" width="6.7109375" style="65" customWidth="1"/>
    <col min="4370" max="4608" width="11.42578125" style="65"/>
    <col min="4609" max="4609" width="2.7109375" style="65" customWidth="1"/>
    <col min="4610" max="4610" width="5.7109375" style="65" customWidth="1"/>
    <col min="4611" max="4611" width="6.7109375" style="65" customWidth="1"/>
    <col min="4612" max="4612" width="12.7109375" style="65" customWidth="1"/>
    <col min="4613" max="4614" width="6.7109375" style="65" customWidth="1"/>
    <col min="4615" max="4615" width="0.42578125" style="65" customWidth="1"/>
    <col min="4616" max="4617" width="6.7109375" style="65" customWidth="1"/>
    <col min="4618" max="4618" width="0.42578125" style="65" customWidth="1"/>
    <col min="4619" max="4620" width="6.7109375" style="65" customWidth="1"/>
    <col min="4621" max="4621" width="0.42578125" style="65" customWidth="1"/>
    <col min="4622" max="4623" width="6.7109375" style="65" customWidth="1"/>
    <col min="4624" max="4624" width="0.42578125" style="65" customWidth="1"/>
    <col min="4625" max="4625" width="6.7109375" style="65" customWidth="1"/>
    <col min="4626" max="4864" width="11.42578125" style="65"/>
    <col min="4865" max="4865" width="2.7109375" style="65" customWidth="1"/>
    <col min="4866" max="4866" width="5.7109375" style="65" customWidth="1"/>
    <col min="4867" max="4867" width="6.7109375" style="65" customWidth="1"/>
    <col min="4868" max="4868" width="12.7109375" style="65" customWidth="1"/>
    <col min="4869" max="4870" width="6.7109375" style="65" customWidth="1"/>
    <col min="4871" max="4871" width="0.42578125" style="65" customWidth="1"/>
    <col min="4872" max="4873" width="6.7109375" style="65" customWidth="1"/>
    <col min="4874" max="4874" width="0.42578125" style="65" customWidth="1"/>
    <col min="4875" max="4876" width="6.7109375" style="65" customWidth="1"/>
    <col min="4877" max="4877" width="0.42578125" style="65" customWidth="1"/>
    <col min="4878" max="4879" width="6.7109375" style="65" customWidth="1"/>
    <col min="4880" max="4880" width="0.42578125" style="65" customWidth="1"/>
    <col min="4881" max="4881" width="6.7109375" style="65" customWidth="1"/>
    <col min="4882" max="5120" width="11.42578125" style="65"/>
    <col min="5121" max="5121" width="2.7109375" style="65" customWidth="1"/>
    <col min="5122" max="5122" width="5.7109375" style="65" customWidth="1"/>
    <col min="5123" max="5123" width="6.7109375" style="65" customWidth="1"/>
    <col min="5124" max="5124" width="12.7109375" style="65" customWidth="1"/>
    <col min="5125" max="5126" width="6.7109375" style="65" customWidth="1"/>
    <col min="5127" max="5127" width="0.42578125" style="65" customWidth="1"/>
    <col min="5128" max="5129" width="6.7109375" style="65" customWidth="1"/>
    <col min="5130" max="5130" width="0.42578125" style="65" customWidth="1"/>
    <col min="5131" max="5132" width="6.7109375" style="65" customWidth="1"/>
    <col min="5133" max="5133" width="0.42578125" style="65" customWidth="1"/>
    <col min="5134" max="5135" width="6.7109375" style="65" customWidth="1"/>
    <col min="5136" max="5136" width="0.42578125" style="65" customWidth="1"/>
    <col min="5137" max="5137" width="6.7109375" style="65" customWidth="1"/>
    <col min="5138" max="5376" width="11.42578125" style="65"/>
    <col min="5377" max="5377" width="2.7109375" style="65" customWidth="1"/>
    <col min="5378" max="5378" width="5.7109375" style="65" customWidth="1"/>
    <col min="5379" max="5379" width="6.7109375" style="65" customWidth="1"/>
    <col min="5380" max="5380" width="12.7109375" style="65" customWidth="1"/>
    <col min="5381" max="5382" width="6.7109375" style="65" customWidth="1"/>
    <col min="5383" max="5383" width="0.42578125" style="65" customWidth="1"/>
    <col min="5384" max="5385" width="6.7109375" style="65" customWidth="1"/>
    <col min="5386" max="5386" width="0.42578125" style="65" customWidth="1"/>
    <col min="5387" max="5388" width="6.7109375" style="65" customWidth="1"/>
    <col min="5389" max="5389" width="0.42578125" style="65" customWidth="1"/>
    <col min="5390" max="5391" width="6.7109375" style="65" customWidth="1"/>
    <col min="5392" max="5392" width="0.42578125" style="65" customWidth="1"/>
    <col min="5393" max="5393" width="6.7109375" style="65" customWidth="1"/>
    <col min="5394" max="5632" width="11.42578125" style="65"/>
    <col min="5633" max="5633" width="2.7109375" style="65" customWidth="1"/>
    <col min="5634" max="5634" width="5.7109375" style="65" customWidth="1"/>
    <col min="5635" max="5635" width="6.7109375" style="65" customWidth="1"/>
    <col min="5636" max="5636" width="12.7109375" style="65" customWidth="1"/>
    <col min="5637" max="5638" width="6.7109375" style="65" customWidth="1"/>
    <col min="5639" max="5639" width="0.42578125" style="65" customWidth="1"/>
    <col min="5640" max="5641" width="6.7109375" style="65" customWidth="1"/>
    <col min="5642" max="5642" width="0.42578125" style="65" customWidth="1"/>
    <col min="5643" max="5644" width="6.7109375" style="65" customWidth="1"/>
    <col min="5645" max="5645" width="0.42578125" style="65" customWidth="1"/>
    <col min="5646" max="5647" width="6.7109375" style="65" customWidth="1"/>
    <col min="5648" max="5648" width="0.42578125" style="65" customWidth="1"/>
    <col min="5649" max="5649" width="6.7109375" style="65" customWidth="1"/>
    <col min="5650" max="5888" width="11.42578125" style="65"/>
    <col min="5889" max="5889" width="2.7109375" style="65" customWidth="1"/>
    <col min="5890" max="5890" width="5.7109375" style="65" customWidth="1"/>
    <col min="5891" max="5891" width="6.7109375" style="65" customWidth="1"/>
    <col min="5892" max="5892" width="12.7109375" style="65" customWidth="1"/>
    <col min="5893" max="5894" width="6.7109375" style="65" customWidth="1"/>
    <col min="5895" max="5895" width="0.42578125" style="65" customWidth="1"/>
    <col min="5896" max="5897" width="6.7109375" style="65" customWidth="1"/>
    <col min="5898" max="5898" width="0.42578125" style="65" customWidth="1"/>
    <col min="5899" max="5900" width="6.7109375" style="65" customWidth="1"/>
    <col min="5901" max="5901" width="0.42578125" style="65" customWidth="1"/>
    <col min="5902" max="5903" width="6.7109375" style="65" customWidth="1"/>
    <col min="5904" max="5904" width="0.42578125" style="65" customWidth="1"/>
    <col min="5905" max="5905" width="6.7109375" style="65" customWidth="1"/>
    <col min="5906" max="6144" width="11.42578125" style="65"/>
    <col min="6145" max="6145" width="2.7109375" style="65" customWidth="1"/>
    <col min="6146" max="6146" width="5.7109375" style="65" customWidth="1"/>
    <col min="6147" max="6147" width="6.7109375" style="65" customWidth="1"/>
    <col min="6148" max="6148" width="12.7109375" style="65" customWidth="1"/>
    <col min="6149" max="6150" width="6.7109375" style="65" customWidth="1"/>
    <col min="6151" max="6151" width="0.42578125" style="65" customWidth="1"/>
    <col min="6152" max="6153" width="6.7109375" style="65" customWidth="1"/>
    <col min="6154" max="6154" width="0.42578125" style="65" customWidth="1"/>
    <col min="6155" max="6156" width="6.7109375" style="65" customWidth="1"/>
    <col min="6157" max="6157" width="0.42578125" style="65" customWidth="1"/>
    <col min="6158" max="6159" width="6.7109375" style="65" customWidth="1"/>
    <col min="6160" max="6160" width="0.42578125" style="65" customWidth="1"/>
    <col min="6161" max="6161" width="6.7109375" style="65" customWidth="1"/>
    <col min="6162" max="6400" width="11.42578125" style="65"/>
    <col min="6401" max="6401" width="2.7109375" style="65" customWidth="1"/>
    <col min="6402" max="6402" width="5.7109375" style="65" customWidth="1"/>
    <col min="6403" max="6403" width="6.7109375" style="65" customWidth="1"/>
    <col min="6404" max="6404" width="12.7109375" style="65" customWidth="1"/>
    <col min="6405" max="6406" width="6.7109375" style="65" customWidth="1"/>
    <col min="6407" max="6407" width="0.42578125" style="65" customWidth="1"/>
    <col min="6408" max="6409" width="6.7109375" style="65" customWidth="1"/>
    <col min="6410" max="6410" width="0.42578125" style="65" customWidth="1"/>
    <col min="6411" max="6412" width="6.7109375" style="65" customWidth="1"/>
    <col min="6413" max="6413" width="0.42578125" style="65" customWidth="1"/>
    <col min="6414" max="6415" width="6.7109375" style="65" customWidth="1"/>
    <col min="6416" max="6416" width="0.42578125" style="65" customWidth="1"/>
    <col min="6417" max="6417" width="6.7109375" style="65" customWidth="1"/>
    <col min="6418" max="6656" width="11.42578125" style="65"/>
    <col min="6657" max="6657" width="2.7109375" style="65" customWidth="1"/>
    <col min="6658" max="6658" width="5.7109375" style="65" customWidth="1"/>
    <col min="6659" max="6659" width="6.7109375" style="65" customWidth="1"/>
    <col min="6660" max="6660" width="12.7109375" style="65" customWidth="1"/>
    <col min="6661" max="6662" width="6.7109375" style="65" customWidth="1"/>
    <col min="6663" max="6663" width="0.42578125" style="65" customWidth="1"/>
    <col min="6664" max="6665" width="6.7109375" style="65" customWidth="1"/>
    <col min="6666" max="6666" width="0.42578125" style="65" customWidth="1"/>
    <col min="6667" max="6668" width="6.7109375" style="65" customWidth="1"/>
    <col min="6669" max="6669" width="0.42578125" style="65" customWidth="1"/>
    <col min="6670" max="6671" width="6.7109375" style="65" customWidth="1"/>
    <col min="6672" max="6672" width="0.42578125" style="65" customWidth="1"/>
    <col min="6673" max="6673" width="6.7109375" style="65" customWidth="1"/>
    <col min="6674" max="6912" width="11.42578125" style="65"/>
    <col min="6913" max="6913" width="2.7109375" style="65" customWidth="1"/>
    <col min="6914" max="6914" width="5.7109375" style="65" customWidth="1"/>
    <col min="6915" max="6915" width="6.7109375" style="65" customWidth="1"/>
    <col min="6916" max="6916" width="12.7109375" style="65" customWidth="1"/>
    <col min="6917" max="6918" width="6.7109375" style="65" customWidth="1"/>
    <col min="6919" max="6919" width="0.42578125" style="65" customWidth="1"/>
    <col min="6920" max="6921" width="6.7109375" style="65" customWidth="1"/>
    <col min="6922" max="6922" width="0.42578125" style="65" customWidth="1"/>
    <col min="6923" max="6924" width="6.7109375" style="65" customWidth="1"/>
    <col min="6925" max="6925" width="0.42578125" style="65" customWidth="1"/>
    <col min="6926" max="6927" width="6.7109375" style="65" customWidth="1"/>
    <col min="6928" max="6928" width="0.42578125" style="65" customWidth="1"/>
    <col min="6929" max="6929" width="6.7109375" style="65" customWidth="1"/>
    <col min="6930" max="7168" width="11.42578125" style="65"/>
    <col min="7169" max="7169" width="2.7109375" style="65" customWidth="1"/>
    <col min="7170" max="7170" width="5.7109375" style="65" customWidth="1"/>
    <col min="7171" max="7171" width="6.7109375" style="65" customWidth="1"/>
    <col min="7172" max="7172" width="12.7109375" style="65" customWidth="1"/>
    <col min="7173" max="7174" width="6.7109375" style="65" customWidth="1"/>
    <col min="7175" max="7175" width="0.42578125" style="65" customWidth="1"/>
    <col min="7176" max="7177" width="6.7109375" style="65" customWidth="1"/>
    <col min="7178" max="7178" width="0.42578125" style="65" customWidth="1"/>
    <col min="7179" max="7180" width="6.7109375" style="65" customWidth="1"/>
    <col min="7181" max="7181" width="0.42578125" style="65" customWidth="1"/>
    <col min="7182" max="7183" width="6.7109375" style="65" customWidth="1"/>
    <col min="7184" max="7184" width="0.42578125" style="65" customWidth="1"/>
    <col min="7185" max="7185" width="6.7109375" style="65" customWidth="1"/>
    <col min="7186" max="7424" width="11.42578125" style="65"/>
    <col min="7425" max="7425" width="2.7109375" style="65" customWidth="1"/>
    <col min="7426" max="7426" width="5.7109375" style="65" customWidth="1"/>
    <col min="7427" max="7427" width="6.7109375" style="65" customWidth="1"/>
    <col min="7428" max="7428" width="12.7109375" style="65" customWidth="1"/>
    <col min="7429" max="7430" width="6.7109375" style="65" customWidth="1"/>
    <col min="7431" max="7431" width="0.42578125" style="65" customWidth="1"/>
    <col min="7432" max="7433" width="6.7109375" style="65" customWidth="1"/>
    <col min="7434" max="7434" width="0.42578125" style="65" customWidth="1"/>
    <col min="7435" max="7436" width="6.7109375" style="65" customWidth="1"/>
    <col min="7437" max="7437" width="0.42578125" style="65" customWidth="1"/>
    <col min="7438" max="7439" width="6.7109375" style="65" customWidth="1"/>
    <col min="7440" max="7440" width="0.42578125" style="65" customWidth="1"/>
    <col min="7441" max="7441" width="6.7109375" style="65" customWidth="1"/>
    <col min="7442" max="7680" width="11.42578125" style="65"/>
    <col min="7681" max="7681" width="2.7109375" style="65" customWidth="1"/>
    <col min="7682" max="7682" width="5.7109375" style="65" customWidth="1"/>
    <col min="7683" max="7683" width="6.7109375" style="65" customWidth="1"/>
    <col min="7684" max="7684" width="12.7109375" style="65" customWidth="1"/>
    <col min="7685" max="7686" width="6.7109375" style="65" customWidth="1"/>
    <col min="7687" max="7687" width="0.42578125" style="65" customWidth="1"/>
    <col min="7688" max="7689" width="6.7109375" style="65" customWidth="1"/>
    <col min="7690" max="7690" width="0.42578125" style="65" customWidth="1"/>
    <col min="7691" max="7692" width="6.7109375" style="65" customWidth="1"/>
    <col min="7693" max="7693" width="0.42578125" style="65" customWidth="1"/>
    <col min="7694" max="7695" width="6.7109375" style="65" customWidth="1"/>
    <col min="7696" max="7696" width="0.42578125" style="65" customWidth="1"/>
    <col min="7697" max="7697" width="6.7109375" style="65" customWidth="1"/>
    <col min="7698" max="7936" width="11.42578125" style="65"/>
    <col min="7937" max="7937" width="2.7109375" style="65" customWidth="1"/>
    <col min="7938" max="7938" width="5.7109375" style="65" customWidth="1"/>
    <col min="7939" max="7939" width="6.7109375" style="65" customWidth="1"/>
    <col min="7940" max="7940" width="12.7109375" style="65" customWidth="1"/>
    <col min="7941" max="7942" width="6.7109375" style="65" customWidth="1"/>
    <col min="7943" max="7943" width="0.42578125" style="65" customWidth="1"/>
    <col min="7944" max="7945" width="6.7109375" style="65" customWidth="1"/>
    <col min="7946" max="7946" width="0.42578125" style="65" customWidth="1"/>
    <col min="7947" max="7948" width="6.7109375" style="65" customWidth="1"/>
    <col min="7949" max="7949" width="0.42578125" style="65" customWidth="1"/>
    <col min="7950" max="7951" width="6.7109375" style="65" customWidth="1"/>
    <col min="7952" max="7952" width="0.42578125" style="65" customWidth="1"/>
    <col min="7953" max="7953" width="6.7109375" style="65" customWidth="1"/>
    <col min="7954" max="8192" width="11.42578125" style="65"/>
    <col min="8193" max="8193" width="2.7109375" style="65" customWidth="1"/>
    <col min="8194" max="8194" width="5.7109375" style="65" customWidth="1"/>
    <col min="8195" max="8195" width="6.7109375" style="65" customWidth="1"/>
    <col min="8196" max="8196" width="12.7109375" style="65" customWidth="1"/>
    <col min="8197" max="8198" width="6.7109375" style="65" customWidth="1"/>
    <col min="8199" max="8199" width="0.42578125" style="65" customWidth="1"/>
    <col min="8200" max="8201" width="6.7109375" style="65" customWidth="1"/>
    <col min="8202" max="8202" width="0.42578125" style="65" customWidth="1"/>
    <col min="8203" max="8204" width="6.7109375" style="65" customWidth="1"/>
    <col min="8205" max="8205" width="0.42578125" style="65" customWidth="1"/>
    <col min="8206" max="8207" width="6.7109375" style="65" customWidth="1"/>
    <col min="8208" max="8208" width="0.42578125" style="65" customWidth="1"/>
    <col min="8209" max="8209" width="6.7109375" style="65" customWidth="1"/>
    <col min="8210" max="8448" width="11.42578125" style="65"/>
    <col min="8449" max="8449" width="2.7109375" style="65" customWidth="1"/>
    <col min="8450" max="8450" width="5.7109375" style="65" customWidth="1"/>
    <col min="8451" max="8451" width="6.7109375" style="65" customWidth="1"/>
    <col min="8452" max="8452" width="12.7109375" style="65" customWidth="1"/>
    <col min="8453" max="8454" width="6.7109375" style="65" customWidth="1"/>
    <col min="8455" max="8455" width="0.42578125" style="65" customWidth="1"/>
    <col min="8456" max="8457" width="6.7109375" style="65" customWidth="1"/>
    <col min="8458" max="8458" width="0.42578125" style="65" customWidth="1"/>
    <col min="8459" max="8460" width="6.7109375" style="65" customWidth="1"/>
    <col min="8461" max="8461" width="0.42578125" style="65" customWidth="1"/>
    <col min="8462" max="8463" width="6.7109375" style="65" customWidth="1"/>
    <col min="8464" max="8464" width="0.42578125" style="65" customWidth="1"/>
    <col min="8465" max="8465" width="6.7109375" style="65" customWidth="1"/>
    <col min="8466" max="8704" width="11.42578125" style="65"/>
    <col min="8705" max="8705" width="2.7109375" style="65" customWidth="1"/>
    <col min="8706" max="8706" width="5.7109375" style="65" customWidth="1"/>
    <col min="8707" max="8707" width="6.7109375" style="65" customWidth="1"/>
    <col min="8708" max="8708" width="12.7109375" style="65" customWidth="1"/>
    <col min="8709" max="8710" width="6.7109375" style="65" customWidth="1"/>
    <col min="8711" max="8711" width="0.42578125" style="65" customWidth="1"/>
    <col min="8712" max="8713" width="6.7109375" style="65" customWidth="1"/>
    <col min="8714" max="8714" width="0.42578125" style="65" customWidth="1"/>
    <col min="8715" max="8716" width="6.7109375" style="65" customWidth="1"/>
    <col min="8717" max="8717" width="0.42578125" style="65" customWidth="1"/>
    <col min="8718" max="8719" width="6.7109375" style="65" customWidth="1"/>
    <col min="8720" max="8720" width="0.42578125" style="65" customWidth="1"/>
    <col min="8721" max="8721" width="6.7109375" style="65" customWidth="1"/>
    <col min="8722" max="8960" width="11.42578125" style="65"/>
    <col min="8961" max="8961" width="2.7109375" style="65" customWidth="1"/>
    <col min="8962" max="8962" width="5.7109375" style="65" customWidth="1"/>
    <col min="8963" max="8963" width="6.7109375" style="65" customWidth="1"/>
    <col min="8964" max="8964" width="12.7109375" style="65" customWidth="1"/>
    <col min="8965" max="8966" width="6.7109375" style="65" customWidth="1"/>
    <col min="8967" max="8967" width="0.42578125" style="65" customWidth="1"/>
    <col min="8968" max="8969" width="6.7109375" style="65" customWidth="1"/>
    <col min="8970" max="8970" width="0.42578125" style="65" customWidth="1"/>
    <col min="8971" max="8972" width="6.7109375" style="65" customWidth="1"/>
    <col min="8973" max="8973" width="0.42578125" style="65" customWidth="1"/>
    <col min="8974" max="8975" width="6.7109375" style="65" customWidth="1"/>
    <col min="8976" max="8976" width="0.42578125" style="65" customWidth="1"/>
    <col min="8977" max="8977" width="6.7109375" style="65" customWidth="1"/>
    <col min="8978" max="9216" width="11.42578125" style="65"/>
    <col min="9217" max="9217" width="2.7109375" style="65" customWidth="1"/>
    <col min="9218" max="9218" width="5.7109375" style="65" customWidth="1"/>
    <col min="9219" max="9219" width="6.7109375" style="65" customWidth="1"/>
    <col min="9220" max="9220" width="12.7109375" style="65" customWidth="1"/>
    <col min="9221" max="9222" width="6.7109375" style="65" customWidth="1"/>
    <col min="9223" max="9223" width="0.42578125" style="65" customWidth="1"/>
    <col min="9224" max="9225" width="6.7109375" style="65" customWidth="1"/>
    <col min="9226" max="9226" width="0.42578125" style="65" customWidth="1"/>
    <col min="9227" max="9228" width="6.7109375" style="65" customWidth="1"/>
    <col min="9229" max="9229" width="0.42578125" style="65" customWidth="1"/>
    <col min="9230" max="9231" width="6.7109375" style="65" customWidth="1"/>
    <col min="9232" max="9232" width="0.42578125" style="65" customWidth="1"/>
    <col min="9233" max="9233" width="6.7109375" style="65" customWidth="1"/>
    <col min="9234" max="9472" width="11.42578125" style="65"/>
    <col min="9473" max="9473" width="2.7109375" style="65" customWidth="1"/>
    <col min="9474" max="9474" width="5.7109375" style="65" customWidth="1"/>
    <col min="9475" max="9475" width="6.7109375" style="65" customWidth="1"/>
    <col min="9476" max="9476" width="12.7109375" style="65" customWidth="1"/>
    <col min="9477" max="9478" width="6.7109375" style="65" customWidth="1"/>
    <col min="9479" max="9479" width="0.42578125" style="65" customWidth="1"/>
    <col min="9480" max="9481" width="6.7109375" style="65" customWidth="1"/>
    <col min="9482" max="9482" width="0.42578125" style="65" customWidth="1"/>
    <col min="9483" max="9484" width="6.7109375" style="65" customWidth="1"/>
    <col min="9485" max="9485" width="0.42578125" style="65" customWidth="1"/>
    <col min="9486" max="9487" width="6.7109375" style="65" customWidth="1"/>
    <col min="9488" max="9488" width="0.42578125" style="65" customWidth="1"/>
    <col min="9489" max="9489" width="6.7109375" style="65" customWidth="1"/>
    <col min="9490" max="9728" width="11.42578125" style="65"/>
    <col min="9729" max="9729" width="2.7109375" style="65" customWidth="1"/>
    <col min="9730" max="9730" width="5.7109375" style="65" customWidth="1"/>
    <col min="9731" max="9731" width="6.7109375" style="65" customWidth="1"/>
    <col min="9732" max="9732" width="12.7109375" style="65" customWidth="1"/>
    <col min="9733" max="9734" width="6.7109375" style="65" customWidth="1"/>
    <col min="9735" max="9735" width="0.42578125" style="65" customWidth="1"/>
    <col min="9736" max="9737" width="6.7109375" style="65" customWidth="1"/>
    <col min="9738" max="9738" width="0.42578125" style="65" customWidth="1"/>
    <col min="9739" max="9740" width="6.7109375" style="65" customWidth="1"/>
    <col min="9741" max="9741" width="0.42578125" style="65" customWidth="1"/>
    <col min="9742" max="9743" width="6.7109375" style="65" customWidth="1"/>
    <col min="9744" max="9744" width="0.42578125" style="65" customWidth="1"/>
    <col min="9745" max="9745" width="6.7109375" style="65" customWidth="1"/>
    <col min="9746" max="9984" width="11.42578125" style="65"/>
    <col min="9985" max="9985" width="2.7109375" style="65" customWidth="1"/>
    <col min="9986" max="9986" width="5.7109375" style="65" customWidth="1"/>
    <col min="9987" max="9987" width="6.7109375" style="65" customWidth="1"/>
    <col min="9988" max="9988" width="12.7109375" style="65" customWidth="1"/>
    <col min="9989" max="9990" width="6.7109375" style="65" customWidth="1"/>
    <col min="9991" max="9991" width="0.42578125" style="65" customWidth="1"/>
    <col min="9992" max="9993" width="6.7109375" style="65" customWidth="1"/>
    <col min="9994" max="9994" width="0.42578125" style="65" customWidth="1"/>
    <col min="9995" max="9996" width="6.7109375" style="65" customWidth="1"/>
    <col min="9997" max="9997" width="0.42578125" style="65" customWidth="1"/>
    <col min="9998" max="9999" width="6.7109375" style="65" customWidth="1"/>
    <col min="10000" max="10000" width="0.42578125" style="65" customWidth="1"/>
    <col min="10001" max="10001" width="6.7109375" style="65" customWidth="1"/>
    <col min="10002" max="10240" width="11.42578125" style="65"/>
    <col min="10241" max="10241" width="2.7109375" style="65" customWidth="1"/>
    <col min="10242" max="10242" width="5.7109375" style="65" customWidth="1"/>
    <col min="10243" max="10243" width="6.7109375" style="65" customWidth="1"/>
    <col min="10244" max="10244" width="12.7109375" style="65" customWidth="1"/>
    <col min="10245" max="10246" width="6.7109375" style="65" customWidth="1"/>
    <col min="10247" max="10247" width="0.42578125" style="65" customWidth="1"/>
    <col min="10248" max="10249" width="6.7109375" style="65" customWidth="1"/>
    <col min="10250" max="10250" width="0.42578125" style="65" customWidth="1"/>
    <col min="10251" max="10252" width="6.7109375" style="65" customWidth="1"/>
    <col min="10253" max="10253" width="0.42578125" style="65" customWidth="1"/>
    <col min="10254" max="10255" width="6.7109375" style="65" customWidth="1"/>
    <col min="10256" max="10256" width="0.42578125" style="65" customWidth="1"/>
    <col min="10257" max="10257" width="6.7109375" style="65" customWidth="1"/>
    <col min="10258" max="10496" width="11.42578125" style="65"/>
    <col min="10497" max="10497" width="2.7109375" style="65" customWidth="1"/>
    <col min="10498" max="10498" width="5.7109375" style="65" customWidth="1"/>
    <col min="10499" max="10499" width="6.7109375" style="65" customWidth="1"/>
    <col min="10500" max="10500" width="12.7109375" style="65" customWidth="1"/>
    <col min="10501" max="10502" width="6.7109375" style="65" customWidth="1"/>
    <col min="10503" max="10503" width="0.42578125" style="65" customWidth="1"/>
    <col min="10504" max="10505" width="6.7109375" style="65" customWidth="1"/>
    <col min="10506" max="10506" width="0.42578125" style="65" customWidth="1"/>
    <col min="10507" max="10508" width="6.7109375" style="65" customWidth="1"/>
    <col min="10509" max="10509" width="0.42578125" style="65" customWidth="1"/>
    <col min="10510" max="10511" width="6.7109375" style="65" customWidth="1"/>
    <col min="10512" max="10512" width="0.42578125" style="65" customWidth="1"/>
    <col min="10513" max="10513" width="6.7109375" style="65" customWidth="1"/>
    <col min="10514" max="10752" width="11.42578125" style="65"/>
    <col min="10753" max="10753" width="2.7109375" style="65" customWidth="1"/>
    <col min="10754" max="10754" width="5.7109375" style="65" customWidth="1"/>
    <col min="10755" max="10755" width="6.7109375" style="65" customWidth="1"/>
    <col min="10756" max="10756" width="12.7109375" style="65" customWidth="1"/>
    <col min="10757" max="10758" width="6.7109375" style="65" customWidth="1"/>
    <col min="10759" max="10759" width="0.42578125" style="65" customWidth="1"/>
    <col min="10760" max="10761" width="6.7109375" style="65" customWidth="1"/>
    <col min="10762" max="10762" width="0.42578125" style="65" customWidth="1"/>
    <col min="10763" max="10764" width="6.7109375" style="65" customWidth="1"/>
    <col min="10765" max="10765" width="0.42578125" style="65" customWidth="1"/>
    <col min="10766" max="10767" width="6.7109375" style="65" customWidth="1"/>
    <col min="10768" max="10768" width="0.42578125" style="65" customWidth="1"/>
    <col min="10769" max="10769" width="6.7109375" style="65" customWidth="1"/>
    <col min="10770" max="11008" width="11.42578125" style="65"/>
    <col min="11009" max="11009" width="2.7109375" style="65" customWidth="1"/>
    <col min="11010" max="11010" width="5.7109375" style="65" customWidth="1"/>
    <col min="11011" max="11011" width="6.7109375" style="65" customWidth="1"/>
    <col min="11012" max="11012" width="12.7109375" style="65" customWidth="1"/>
    <col min="11013" max="11014" width="6.7109375" style="65" customWidth="1"/>
    <col min="11015" max="11015" width="0.42578125" style="65" customWidth="1"/>
    <col min="11016" max="11017" width="6.7109375" style="65" customWidth="1"/>
    <col min="11018" max="11018" width="0.42578125" style="65" customWidth="1"/>
    <col min="11019" max="11020" width="6.7109375" style="65" customWidth="1"/>
    <col min="11021" max="11021" width="0.42578125" style="65" customWidth="1"/>
    <col min="11022" max="11023" width="6.7109375" style="65" customWidth="1"/>
    <col min="11024" max="11024" width="0.42578125" style="65" customWidth="1"/>
    <col min="11025" max="11025" width="6.7109375" style="65" customWidth="1"/>
    <col min="11026" max="11264" width="11.42578125" style="65"/>
    <col min="11265" max="11265" width="2.7109375" style="65" customWidth="1"/>
    <col min="11266" max="11266" width="5.7109375" style="65" customWidth="1"/>
    <col min="11267" max="11267" width="6.7109375" style="65" customWidth="1"/>
    <col min="11268" max="11268" width="12.7109375" style="65" customWidth="1"/>
    <col min="11269" max="11270" width="6.7109375" style="65" customWidth="1"/>
    <col min="11271" max="11271" width="0.42578125" style="65" customWidth="1"/>
    <col min="11272" max="11273" width="6.7109375" style="65" customWidth="1"/>
    <col min="11274" max="11274" width="0.42578125" style="65" customWidth="1"/>
    <col min="11275" max="11276" width="6.7109375" style="65" customWidth="1"/>
    <col min="11277" max="11277" width="0.42578125" style="65" customWidth="1"/>
    <col min="11278" max="11279" width="6.7109375" style="65" customWidth="1"/>
    <col min="11280" max="11280" width="0.42578125" style="65" customWidth="1"/>
    <col min="11281" max="11281" width="6.7109375" style="65" customWidth="1"/>
    <col min="11282" max="11520" width="11.42578125" style="65"/>
    <col min="11521" max="11521" width="2.7109375" style="65" customWidth="1"/>
    <col min="11522" max="11522" width="5.7109375" style="65" customWidth="1"/>
    <col min="11523" max="11523" width="6.7109375" style="65" customWidth="1"/>
    <col min="11524" max="11524" width="12.7109375" style="65" customWidth="1"/>
    <col min="11525" max="11526" width="6.7109375" style="65" customWidth="1"/>
    <col min="11527" max="11527" width="0.42578125" style="65" customWidth="1"/>
    <col min="11528" max="11529" width="6.7109375" style="65" customWidth="1"/>
    <col min="11530" max="11530" width="0.42578125" style="65" customWidth="1"/>
    <col min="11531" max="11532" width="6.7109375" style="65" customWidth="1"/>
    <col min="11533" max="11533" width="0.42578125" style="65" customWidth="1"/>
    <col min="11534" max="11535" width="6.7109375" style="65" customWidth="1"/>
    <col min="11536" max="11536" width="0.42578125" style="65" customWidth="1"/>
    <col min="11537" max="11537" width="6.7109375" style="65" customWidth="1"/>
    <col min="11538" max="11776" width="11.42578125" style="65"/>
    <col min="11777" max="11777" width="2.7109375" style="65" customWidth="1"/>
    <col min="11778" max="11778" width="5.7109375" style="65" customWidth="1"/>
    <col min="11779" max="11779" width="6.7109375" style="65" customWidth="1"/>
    <col min="11780" max="11780" width="12.7109375" style="65" customWidth="1"/>
    <col min="11781" max="11782" width="6.7109375" style="65" customWidth="1"/>
    <col min="11783" max="11783" width="0.42578125" style="65" customWidth="1"/>
    <col min="11784" max="11785" width="6.7109375" style="65" customWidth="1"/>
    <col min="11786" max="11786" width="0.42578125" style="65" customWidth="1"/>
    <col min="11787" max="11788" width="6.7109375" style="65" customWidth="1"/>
    <col min="11789" max="11789" width="0.42578125" style="65" customWidth="1"/>
    <col min="11790" max="11791" width="6.7109375" style="65" customWidth="1"/>
    <col min="11792" max="11792" width="0.42578125" style="65" customWidth="1"/>
    <col min="11793" max="11793" width="6.7109375" style="65" customWidth="1"/>
    <col min="11794" max="12032" width="11.42578125" style="65"/>
    <col min="12033" max="12033" width="2.7109375" style="65" customWidth="1"/>
    <col min="12034" max="12034" width="5.7109375" style="65" customWidth="1"/>
    <col min="12035" max="12035" width="6.7109375" style="65" customWidth="1"/>
    <col min="12036" max="12036" width="12.7109375" style="65" customWidth="1"/>
    <col min="12037" max="12038" width="6.7109375" style="65" customWidth="1"/>
    <col min="12039" max="12039" width="0.42578125" style="65" customWidth="1"/>
    <col min="12040" max="12041" width="6.7109375" style="65" customWidth="1"/>
    <col min="12042" max="12042" width="0.42578125" style="65" customWidth="1"/>
    <col min="12043" max="12044" width="6.7109375" style="65" customWidth="1"/>
    <col min="12045" max="12045" width="0.42578125" style="65" customWidth="1"/>
    <col min="12046" max="12047" width="6.7109375" style="65" customWidth="1"/>
    <col min="12048" max="12048" width="0.42578125" style="65" customWidth="1"/>
    <col min="12049" max="12049" width="6.7109375" style="65" customWidth="1"/>
    <col min="12050" max="12288" width="11.42578125" style="65"/>
    <col min="12289" max="12289" width="2.7109375" style="65" customWidth="1"/>
    <col min="12290" max="12290" width="5.7109375" style="65" customWidth="1"/>
    <col min="12291" max="12291" width="6.7109375" style="65" customWidth="1"/>
    <col min="12292" max="12292" width="12.7109375" style="65" customWidth="1"/>
    <col min="12293" max="12294" width="6.7109375" style="65" customWidth="1"/>
    <col min="12295" max="12295" width="0.42578125" style="65" customWidth="1"/>
    <col min="12296" max="12297" width="6.7109375" style="65" customWidth="1"/>
    <col min="12298" max="12298" width="0.42578125" style="65" customWidth="1"/>
    <col min="12299" max="12300" width="6.7109375" style="65" customWidth="1"/>
    <col min="12301" max="12301" width="0.42578125" style="65" customWidth="1"/>
    <col min="12302" max="12303" width="6.7109375" style="65" customWidth="1"/>
    <col min="12304" max="12304" width="0.42578125" style="65" customWidth="1"/>
    <col min="12305" max="12305" width="6.7109375" style="65" customWidth="1"/>
    <col min="12306" max="12544" width="11.42578125" style="65"/>
    <col min="12545" max="12545" width="2.7109375" style="65" customWidth="1"/>
    <col min="12546" max="12546" width="5.7109375" style="65" customWidth="1"/>
    <col min="12547" max="12547" width="6.7109375" style="65" customWidth="1"/>
    <col min="12548" max="12548" width="12.7109375" style="65" customWidth="1"/>
    <col min="12549" max="12550" width="6.7109375" style="65" customWidth="1"/>
    <col min="12551" max="12551" width="0.42578125" style="65" customWidth="1"/>
    <col min="12552" max="12553" width="6.7109375" style="65" customWidth="1"/>
    <col min="12554" max="12554" width="0.42578125" style="65" customWidth="1"/>
    <col min="12555" max="12556" width="6.7109375" style="65" customWidth="1"/>
    <col min="12557" max="12557" width="0.42578125" style="65" customWidth="1"/>
    <col min="12558" max="12559" width="6.7109375" style="65" customWidth="1"/>
    <col min="12560" max="12560" width="0.42578125" style="65" customWidth="1"/>
    <col min="12561" max="12561" width="6.7109375" style="65" customWidth="1"/>
    <col min="12562" max="12800" width="11.42578125" style="65"/>
    <col min="12801" max="12801" width="2.7109375" style="65" customWidth="1"/>
    <col min="12802" max="12802" width="5.7109375" style="65" customWidth="1"/>
    <col min="12803" max="12803" width="6.7109375" style="65" customWidth="1"/>
    <col min="12804" max="12804" width="12.7109375" style="65" customWidth="1"/>
    <col min="12805" max="12806" width="6.7109375" style="65" customWidth="1"/>
    <col min="12807" max="12807" width="0.42578125" style="65" customWidth="1"/>
    <col min="12808" max="12809" width="6.7109375" style="65" customWidth="1"/>
    <col min="12810" max="12810" width="0.42578125" style="65" customWidth="1"/>
    <col min="12811" max="12812" width="6.7109375" style="65" customWidth="1"/>
    <col min="12813" max="12813" width="0.42578125" style="65" customWidth="1"/>
    <col min="12814" max="12815" width="6.7109375" style="65" customWidth="1"/>
    <col min="12816" max="12816" width="0.42578125" style="65" customWidth="1"/>
    <col min="12817" max="12817" width="6.7109375" style="65" customWidth="1"/>
    <col min="12818" max="13056" width="11.42578125" style="65"/>
    <col min="13057" max="13057" width="2.7109375" style="65" customWidth="1"/>
    <col min="13058" max="13058" width="5.7109375" style="65" customWidth="1"/>
    <col min="13059" max="13059" width="6.7109375" style="65" customWidth="1"/>
    <col min="13060" max="13060" width="12.7109375" style="65" customWidth="1"/>
    <col min="13061" max="13062" width="6.7109375" style="65" customWidth="1"/>
    <col min="13063" max="13063" width="0.42578125" style="65" customWidth="1"/>
    <col min="13064" max="13065" width="6.7109375" style="65" customWidth="1"/>
    <col min="13066" max="13066" width="0.42578125" style="65" customWidth="1"/>
    <col min="13067" max="13068" width="6.7109375" style="65" customWidth="1"/>
    <col min="13069" max="13069" width="0.42578125" style="65" customWidth="1"/>
    <col min="13070" max="13071" width="6.7109375" style="65" customWidth="1"/>
    <col min="13072" max="13072" width="0.42578125" style="65" customWidth="1"/>
    <col min="13073" max="13073" width="6.7109375" style="65" customWidth="1"/>
    <col min="13074" max="13312" width="11.42578125" style="65"/>
    <col min="13313" max="13313" width="2.7109375" style="65" customWidth="1"/>
    <col min="13314" max="13314" width="5.7109375" style="65" customWidth="1"/>
    <col min="13315" max="13315" width="6.7109375" style="65" customWidth="1"/>
    <col min="13316" max="13316" width="12.7109375" style="65" customWidth="1"/>
    <col min="13317" max="13318" width="6.7109375" style="65" customWidth="1"/>
    <col min="13319" max="13319" width="0.42578125" style="65" customWidth="1"/>
    <col min="13320" max="13321" width="6.7109375" style="65" customWidth="1"/>
    <col min="13322" max="13322" width="0.42578125" style="65" customWidth="1"/>
    <col min="13323" max="13324" width="6.7109375" style="65" customWidth="1"/>
    <col min="13325" max="13325" width="0.42578125" style="65" customWidth="1"/>
    <col min="13326" max="13327" width="6.7109375" style="65" customWidth="1"/>
    <col min="13328" max="13328" width="0.42578125" style="65" customWidth="1"/>
    <col min="13329" max="13329" width="6.7109375" style="65" customWidth="1"/>
    <col min="13330" max="13568" width="11.42578125" style="65"/>
    <col min="13569" max="13569" width="2.7109375" style="65" customWidth="1"/>
    <col min="13570" max="13570" width="5.7109375" style="65" customWidth="1"/>
    <col min="13571" max="13571" width="6.7109375" style="65" customWidth="1"/>
    <col min="13572" max="13572" width="12.7109375" style="65" customWidth="1"/>
    <col min="13573" max="13574" width="6.7109375" style="65" customWidth="1"/>
    <col min="13575" max="13575" width="0.42578125" style="65" customWidth="1"/>
    <col min="13576" max="13577" width="6.7109375" style="65" customWidth="1"/>
    <col min="13578" max="13578" width="0.42578125" style="65" customWidth="1"/>
    <col min="13579" max="13580" width="6.7109375" style="65" customWidth="1"/>
    <col min="13581" max="13581" width="0.42578125" style="65" customWidth="1"/>
    <col min="13582" max="13583" width="6.7109375" style="65" customWidth="1"/>
    <col min="13584" max="13584" width="0.42578125" style="65" customWidth="1"/>
    <col min="13585" max="13585" width="6.7109375" style="65" customWidth="1"/>
    <col min="13586" max="13824" width="11.42578125" style="65"/>
    <col min="13825" max="13825" width="2.7109375" style="65" customWidth="1"/>
    <col min="13826" max="13826" width="5.7109375" style="65" customWidth="1"/>
    <col min="13827" max="13827" width="6.7109375" style="65" customWidth="1"/>
    <col min="13828" max="13828" width="12.7109375" style="65" customWidth="1"/>
    <col min="13829" max="13830" width="6.7109375" style="65" customWidth="1"/>
    <col min="13831" max="13831" width="0.42578125" style="65" customWidth="1"/>
    <col min="13832" max="13833" width="6.7109375" style="65" customWidth="1"/>
    <col min="13834" max="13834" width="0.42578125" style="65" customWidth="1"/>
    <col min="13835" max="13836" width="6.7109375" style="65" customWidth="1"/>
    <col min="13837" max="13837" width="0.42578125" style="65" customWidth="1"/>
    <col min="13838" max="13839" width="6.7109375" style="65" customWidth="1"/>
    <col min="13840" max="13840" width="0.42578125" style="65" customWidth="1"/>
    <col min="13841" max="13841" width="6.7109375" style="65" customWidth="1"/>
    <col min="13842" max="14080" width="11.42578125" style="65"/>
    <col min="14081" max="14081" width="2.7109375" style="65" customWidth="1"/>
    <col min="14082" max="14082" width="5.7109375" style="65" customWidth="1"/>
    <col min="14083" max="14083" width="6.7109375" style="65" customWidth="1"/>
    <col min="14084" max="14084" width="12.7109375" style="65" customWidth="1"/>
    <col min="14085" max="14086" width="6.7109375" style="65" customWidth="1"/>
    <col min="14087" max="14087" width="0.42578125" style="65" customWidth="1"/>
    <col min="14088" max="14089" width="6.7109375" style="65" customWidth="1"/>
    <col min="14090" max="14090" width="0.42578125" style="65" customWidth="1"/>
    <col min="14091" max="14092" width="6.7109375" style="65" customWidth="1"/>
    <col min="14093" max="14093" width="0.42578125" style="65" customWidth="1"/>
    <col min="14094" max="14095" width="6.7109375" style="65" customWidth="1"/>
    <col min="14096" max="14096" width="0.42578125" style="65" customWidth="1"/>
    <col min="14097" max="14097" width="6.7109375" style="65" customWidth="1"/>
    <col min="14098" max="14336" width="11.42578125" style="65"/>
    <col min="14337" max="14337" width="2.7109375" style="65" customWidth="1"/>
    <col min="14338" max="14338" width="5.7109375" style="65" customWidth="1"/>
    <col min="14339" max="14339" width="6.7109375" style="65" customWidth="1"/>
    <col min="14340" max="14340" width="12.7109375" style="65" customWidth="1"/>
    <col min="14341" max="14342" width="6.7109375" style="65" customWidth="1"/>
    <col min="14343" max="14343" width="0.42578125" style="65" customWidth="1"/>
    <col min="14344" max="14345" width="6.7109375" style="65" customWidth="1"/>
    <col min="14346" max="14346" width="0.42578125" style="65" customWidth="1"/>
    <col min="14347" max="14348" width="6.7109375" style="65" customWidth="1"/>
    <col min="14349" max="14349" width="0.42578125" style="65" customWidth="1"/>
    <col min="14350" max="14351" width="6.7109375" style="65" customWidth="1"/>
    <col min="14352" max="14352" width="0.42578125" style="65" customWidth="1"/>
    <col min="14353" max="14353" width="6.7109375" style="65" customWidth="1"/>
    <col min="14354" max="14592" width="11.42578125" style="65"/>
    <col min="14593" max="14593" width="2.7109375" style="65" customWidth="1"/>
    <col min="14594" max="14594" width="5.7109375" style="65" customWidth="1"/>
    <col min="14595" max="14595" width="6.7109375" style="65" customWidth="1"/>
    <col min="14596" max="14596" width="12.7109375" style="65" customWidth="1"/>
    <col min="14597" max="14598" width="6.7109375" style="65" customWidth="1"/>
    <col min="14599" max="14599" width="0.42578125" style="65" customWidth="1"/>
    <col min="14600" max="14601" width="6.7109375" style="65" customWidth="1"/>
    <col min="14602" max="14602" width="0.42578125" style="65" customWidth="1"/>
    <col min="14603" max="14604" width="6.7109375" style="65" customWidth="1"/>
    <col min="14605" max="14605" width="0.42578125" style="65" customWidth="1"/>
    <col min="14606" max="14607" width="6.7109375" style="65" customWidth="1"/>
    <col min="14608" max="14608" width="0.42578125" style="65" customWidth="1"/>
    <col min="14609" max="14609" width="6.7109375" style="65" customWidth="1"/>
    <col min="14610" max="14848" width="11.42578125" style="65"/>
    <col min="14849" max="14849" width="2.7109375" style="65" customWidth="1"/>
    <col min="14850" max="14850" width="5.7109375" style="65" customWidth="1"/>
    <col min="14851" max="14851" width="6.7109375" style="65" customWidth="1"/>
    <col min="14852" max="14852" width="12.7109375" style="65" customWidth="1"/>
    <col min="14853" max="14854" width="6.7109375" style="65" customWidth="1"/>
    <col min="14855" max="14855" width="0.42578125" style="65" customWidth="1"/>
    <col min="14856" max="14857" width="6.7109375" style="65" customWidth="1"/>
    <col min="14858" max="14858" width="0.42578125" style="65" customWidth="1"/>
    <col min="14859" max="14860" width="6.7109375" style="65" customWidth="1"/>
    <col min="14861" max="14861" width="0.42578125" style="65" customWidth="1"/>
    <col min="14862" max="14863" width="6.7109375" style="65" customWidth="1"/>
    <col min="14864" max="14864" width="0.42578125" style="65" customWidth="1"/>
    <col min="14865" max="14865" width="6.7109375" style="65" customWidth="1"/>
    <col min="14866" max="15104" width="11.42578125" style="65"/>
    <col min="15105" max="15105" width="2.7109375" style="65" customWidth="1"/>
    <col min="15106" max="15106" width="5.7109375" style="65" customWidth="1"/>
    <col min="15107" max="15107" width="6.7109375" style="65" customWidth="1"/>
    <col min="15108" max="15108" width="12.7109375" style="65" customWidth="1"/>
    <col min="15109" max="15110" width="6.7109375" style="65" customWidth="1"/>
    <col min="15111" max="15111" width="0.42578125" style="65" customWidth="1"/>
    <col min="15112" max="15113" width="6.7109375" style="65" customWidth="1"/>
    <col min="15114" max="15114" width="0.42578125" style="65" customWidth="1"/>
    <col min="15115" max="15116" width="6.7109375" style="65" customWidth="1"/>
    <col min="15117" max="15117" width="0.42578125" style="65" customWidth="1"/>
    <col min="15118" max="15119" width="6.7109375" style="65" customWidth="1"/>
    <col min="15120" max="15120" width="0.42578125" style="65" customWidth="1"/>
    <col min="15121" max="15121" width="6.7109375" style="65" customWidth="1"/>
    <col min="15122" max="15360" width="11.42578125" style="65"/>
    <col min="15361" max="15361" width="2.7109375" style="65" customWidth="1"/>
    <col min="15362" max="15362" width="5.7109375" style="65" customWidth="1"/>
    <col min="15363" max="15363" width="6.7109375" style="65" customWidth="1"/>
    <col min="15364" max="15364" width="12.7109375" style="65" customWidth="1"/>
    <col min="15365" max="15366" width="6.7109375" style="65" customWidth="1"/>
    <col min="15367" max="15367" width="0.42578125" style="65" customWidth="1"/>
    <col min="15368" max="15369" width="6.7109375" style="65" customWidth="1"/>
    <col min="15370" max="15370" width="0.42578125" style="65" customWidth="1"/>
    <col min="15371" max="15372" width="6.7109375" style="65" customWidth="1"/>
    <col min="15373" max="15373" width="0.42578125" style="65" customWidth="1"/>
    <col min="15374" max="15375" width="6.7109375" style="65" customWidth="1"/>
    <col min="15376" max="15376" width="0.42578125" style="65" customWidth="1"/>
    <col min="15377" max="15377" width="6.7109375" style="65" customWidth="1"/>
    <col min="15378" max="15616" width="11.42578125" style="65"/>
    <col min="15617" max="15617" width="2.7109375" style="65" customWidth="1"/>
    <col min="15618" max="15618" width="5.7109375" style="65" customWidth="1"/>
    <col min="15619" max="15619" width="6.7109375" style="65" customWidth="1"/>
    <col min="15620" max="15620" width="12.7109375" style="65" customWidth="1"/>
    <col min="15621" max="15622" width="6.7109375" style="65" customWidth="1"/>
    <col min="15623" max="15623" width="0.42578125" style="65" customWidth="1"/>
    <col min="15624" max="15625" width="6.7109375" style="65" customWidth="1"/>
    <col min="15626" max="15626" width="0.42578125" style="65" customWidth="1"/>
    <col min="15627" max="15628" width="6.7109375" style="65" customWidth="1"/>
    <col min="15629" max="15629" width="0.42578125" style="65" customWidth="1"/>
    <col min="15630" max="15631" width="6.7109375" style="65" customWidth="1"/>
    <col min="15632" max="15632" width="0.42578125" style="65" customWidth="1"/>
    <col min="15633" max="15633" width="6.7109375" style="65" customWidth="1"/>
    <col min="15634" max="15872" width="11.42578125" style="65"/>
    <col min="15873" max="15873" width="2.7109375" style="65" customWidth="1"/>
    <col min="15874" max="15874" width="5.7109375" style="65" customWidth="1"/>
    <col min="15875" max="15875" width="6.7109375" style="65" customWidth="1"/>
    <col min="15876" max="15876" width="12.7109375" style="65" customWidth="1"/>
    <col min="15877" max="15878" width="6.7109375" style="65" customWidth="1"/>
    <col min="15879" max="15879" width="0.42578125" style="65" customWidth="1"/>
    <col min="15880" max="15881" width="6.7109375" style="65" customWidth="1"/>
    <col min="15882" max="15882" width="0.42578125" style="65" customWidth="1"/>
    <col min="15883" max="15884" width="6.7109375" style="65" customWidth="1"/>
    <col min="15885" max="15885" width="0.42578125" style="65" customWidth="1"/>
    <col min="15886" max="15887" width="6.7109375" style="65" customWidth="1"/>
    <col min="15888" max="15888" width="0.42578125" style="65" customWidth="1"/>
    <col min="15889" max="15889" width="6.7109375" style="65" customWidth="1"/>
    <col min="15890" max="16128" width="11.42578125" style="65"/>
    <col min="16129" max="16129" width="2.7109375" style="65" customWidth="1"/>
    <col min="16130" max="16130" width="5.7109375" style="65" customWidth="1"/>
    <col min="16131" max="16131" width="6.7109375" style="65" customWidth="1"/>
    <col min="16132" max="16132" width="12.7109375" style="65" customWidth="1"/>
    <col min="16133" max="16134" width="6.7109375" style="65" customWidth="1"/>
    <col min="16135" max="16135" width="0.42578125" style="65" customWidth="1"/>
    <col min="16136" max="16137" width="6.7109375" style="65" customWidth="1"/>
    <col min="16138" max="16138" width="0.42578125" style="65" customWidth="1"/>
    <col min="16139" max="16140" width="6.7109375" style="65" customWidth="1"/>
    <col min="16141" max="16141" width="0.42578125" style="65" customWidth="1"/>
    <col min="16142" max="16143" width="6.7109375" style="65" customWidth="1"/>
    <col min="16144" max="16144" width="0.42578125" style="65" customWidth="1"/>
    <col min="16145" max="16145" width="6.7109375" style="65" customWidth="1"/>
    <col min="16146" max="16384" width="11.42578125" style="65"/>
  </cols>
  <sheetData>
    <row r="1" spans="1:20" ht="12.75" customHeight="1">
      <c r="A1" s="71"/>
      <c r="B1" s="71"/>
      <c r="C1" s="71"/>
      <c r="D1" s="71"/>
      <c r="E1" s="343"/>
      <c r="F1" s="343"/>
      <c r="G1" s="343"/>
      <c r="H1" s="343"/>
      <c r="I1" s="343"/>
      <c r="J1" s="343"/>
    </row>
    <row r="2" spans="1:20" ht="12.75" customHeight="1">
      <c r="A2" s="71"/>
      <c r="B2" s="71"/>
      <c r="C2" s="71"/>
      <c r="D2" s="71"/>
      <c r="E2" s="343"/>
      <c r="F2" s="343"/>
      <c r="G2" s="343"/>
      <c r="H2" s="343"/>
      <c r="I2" s="343"/>
      <c r="J2" s="343"/>
    </row>
    <row r="3" spans="1:20" ht="14.1" customHeight="1">
      <c r="B3" s="1813" t="s">
        <v>956</v>
      </c>
      <c r="C3" s="1813"/>
      <c r="D3" s="1813"/>
      <c r="E3" s="1813"/>
      <c r="F3" s="1813"/>
      <c r="G3" s="1813"/>
      <c r="H3" s="1813"/>
      <c r="I3" s="1813"/>
      <c r="J3" s="1813"/>
      <c r="K3" s="1813"/>
      <c r="L3" s="1813"/>
      <c r="M3" s="1813"/>
      <c r="N3" s="1813"/>
      <c r="O3" s="1813"/>
      <c r="P3" s="1813"/>
      <c r="Q3" s="1813"/>
    </row>
    <row r="4" spans="1:20" ht="14.1" customHeight="1">
      <c r="B4" s="1813" t="s">
        <v>2</v>
      </c>
      <c r="C4" s="1813"/>
      <c r="D4" s="1813"/>
      <c r="E4" s="1813"/>
      <c r="F4" s="1813"/>
      <c r="G4" s="1813"/>
      <c r="H4" s="1813"/>
      <c r="I4" s="1813"/>
      <c r="J4" s="1813"/>
      <c r="K4" s="1813"/>
      <c r="L4" s="1813"/>
      <c r="M4" s="1813"/>
      <c r="N4" s="1813"/>
      <c r="O4" s="1813"/>
      <c r="P4" s="1813"/>
      <c r="Q4" s="1813"/>
    </row>
    <row r="5" spans="1:20" ht="6" customHeight="1">
      <c r="B5" s="1335"/>
      <c r="C5" s="1335"/>
      <c r="D5" s="1335"/>
      <c r="E5" s="1335"/>
      <c r="F5" s="1335"/>
      <c r="G5" s="1335"/>
      <c r="H5" s="1335"/>
      <c r="I5" s="1335"/>
      <c r="J5" s="1335"/>
      <c r="K5" s="1335"/>
      <c r="L5" s="1335"/>
      <c r="M5" s="1335"/>
      <c r="N5" s="1335"/>
      <c r="O5" s="1335"/>
      <c r="P5" s="1335"/>
      <c r="Q5" s="1335"/>
    </row>
    <row r="6" spans="1:20" ht="6" customHeight="1">
      <c r="A6" s="67"/>
      <c r="B6" s="205"/>
      <c r="C6" s="67"/>
      <c r="D6" s="67"/>
      <c r="E6" s="343"/>
      <c r="F6" s="343"/>
      <c r="G6" s="343"/>
      <c r="H6" s="343"/>
      <c r="I6" s="343"/>
      <c r="J6" s="343"/>
      <c r="K6" s="343"/>
      <c r="L6" s="343"/>
      <c r="M6" s="343"/>
      <c r="N6" s="343"/>
      <c r="O6" s="343"/>
      <c r="P6" s="343"/>
      <c r="Q6" s="343"/>
    </row>
    <row r="7" spans="1:20" ht="13.5" customHeight="1">
      <c r="A7" s="71"/>
      <c r="B7" s="2317" t="s">
        <v>957</v>
      </c>
      <c r="C7" s="2317"/>
      <c r="D7" s="2317"/>
      <c r="E7" s="2317"/>
      <c r="F7" s="2317"/>
      <c r="G7" s="2317"/>
      <c r="H7" s="2317"/>
      <c r="I7" s="2317"/>
      <c r="J7" s="2317"/>
      <c r="K7" s="2317"/>
      <c r="L7" s="2317"/>
      <c r="M7" s="2317"/>
      <c r="N7" s="2317"/>
      <c r="O7" s="2317"/>
      <c r="P7" s="2317"/>
      <c r="Q7" s="2317"/>
    </row>
    <row r="8" spans="1:20" ht="13.5" customHeight="1">
      <c r="A8" s="71"/>
      <c r="B8" s="2318" t="s">
        <v>958</v>
      </c>
      <c r="C8" s="2318"/>
      <c r="D8" s="161"/>
      <c r="E8" s="2319" t="s">
        <v>584</v>
      </c>
      <c r="F8" s="2319"/>
      <c r="G8" s="2320"/>
      <c r="H8" s="2321" t="s">
        <v>567</v>
      </c>
      <c r="I8" s="2321"/>
      <c r="J8" s="2322"/>
      <c r="K8" s="2321" t="s">
        <v>959</v>
      </c>
      <c r="L8" s="2321"/>
      <c r="M8" s="2322"/>
      <c r="N8" s="2323" t="s">
        <v>123</v>
      </c>
      <c r="O8" s="2323"/>
      <c r="P8" s="1371"/>
      <c r="Q8" s="1371"/>
    </row>
    <row r="9" spans="1:20" ht="13.5" customHeight="1">
      <c r="A9" s="71"/>
      <c r="B9" s="2318"/>
      <c r="C9" s="2318"/>
      <c r="D9" s="161"/>
      <c r="E9" s="1815"/>
      <c r="F9" s="1815"/>
      <c r="G9" s="2320"/>
      <c r="H9" s="2324"/>
      <c r="I9" s="2324"/>
      <c r="J9" s="2322"/>
      <c r="K9" s="2324"/>
      <c r="L9" s="2324"/>
      <c r="M9" s="2322"/>
      <c r="N9" s="2324"/>
      <c r="O9" s="2324"/>
      <c r="P9" s="1371"/>
      <c r="Q9" s="2321" t="s">
        <v>21</v>
      </c>
    </row>
    <row r="10" spans="1:20" ht="12" customHeight="1">
      <c r="A10" s="71"/>
      <c r="B10" s="1815"/>
      <c r="C10" s="1815"/>
      <c r="D10" s="2274"/>
      <c r="E10" s="1336" t="s">
        <v>19</v>
      </c>
      <c r="F10" s="1336" t="s">
        <v>20</v>
      </c>
      <c r="G10" s="1336"/>
      <c r="H10" s="2325" t="s">
        <v>19</v>
      </c>
      <c r="I10" s="2325" t="s">
        <v>20</v>
      </c>
      <c r="J10" s="2325"/>
      <c r="K10" s="2325" t="s">
        <v>19</v>
      </c>
      <c r="L10" s="2325" t="s">
        <v>20</v>
      </c>
      <c r="M10" s="2325"/>
      <c r="N10" s="2325" t="s">
        <v>19</v>
      </c>
      <c r="O10" s="2325" t="s">
        <v>20</v>
      </c>
      <c r="P10" s="2325"/>
      <c r="Q10" s="2324"/>
    </row>
    <row r="11" spans="1:20" ht="24.75" customHeight="1">
      <c r="A11" s="71"/>
      <c r="B11" s="69" t="s">
        <v>960</v>
      </c>
      <c r="C11" s="69"/>
      <c r="D11" s="69"/>
      <c r="E11" s="2326">
        <v>572</v>
      </c>
      <c r="F11" s="2326">
        <v>934</v>
      </c>
      <c r="G11" s="2326"/>
      <c r="H11" s="1342">
        <v>550</v>
      </c>
      <c r="I11" s="1342">
        <v>763</v>
      </c>
      <c r="J11" s="1342"/>
      <c r="K11" s="1342">
        <v>300</v>
      </c>
      <c r="L11" s="1342">
        <v>366</v>
      </c>
      <c r="M11" s="1342"/>
      <c r="N11" s="1342">
        <f t="shared" ref="N11:O13" si="0">SUM(E11+H11+K11)</f>
        <v>1422</v>
      </c>
      <c r="O11" s="1342">
        <f t="shared" si="0"/>
        <v>2063</v>
      </c>
      <c r="P11" s="1342"/>
      <c r="Q11" s="476">
        <f>SUM(N11:O11)</f>
        <v>3485</v>
      </c>
      <c r="R11" s="506">
        <f>SUM(E11:F11)</f>
        <v>1506</v>
      </c>
      <c r="S11" s="506">
        <f>SUM(H11:I11)</f>
        <v>1313</v>
      </c>
      <c r="T11" s="506">
        <f>SUM(J11:L11)</f>
        <v>666</v>
      </c>
    </row>
    <row r="12" spans="1:20" ht="24.75" customHeight="1">
      <c r="A12" s="71"/>
      <c r="B12" s="69" t="s">
        <v>961</v>
      </c>
      <c r="C12" s="69"/>
      <c r="D12" s="69"/>
      <c r="E12" s="1038">
        <v>0</v>
      </c>
      <c r="F12" s="1038">
        <v>0</v>
      </c>
      <c r="G12" s="1038"/>
      <c r="H12" s="1341">
        <v>1</v>
      </c>
      <c r="I12" s="1341">
        <v>4</v>
      </c>
      <c r="J12" s="1341"/>
      <c r="K12" s="1341">
        <v>9</v>
      </c>
      <c r="L12" s="1341">
        <v>10</v>
      </c>
      <c r="M12" s="1341"/>
      <c r="N12" s="1342">
        <f t="shared" si="0"/>
        <v>10</v>
      </c>
      <c r="O12" s="1342">
        <f t="shared" si="0"/>
        <v>14</v>
      </c>
      <c r="P12" s="1341"/>
      <c r="Q12" s="476">
        <f>SUM(N12:O12)</f>
        <v>24</v>
      </c>
      <c r="R12" s="506">
        <f>SUM(E12:F12)</f>
        <v>0</v>
      </c>
      <c r="S12" s="506">
        <f>SUM(H12:I12)</f>
        <v>5</v>
      </c>
      <c r="T12" s="506">
        <f>SUM(J12:L12)</f>
        <v>19</v>
      </c>
    </row>
    <row r="13" spans="1:20" ht="24.75" customHeight="1">
      <c r="A13" s="71"/>
      <c r="B13" s="69" t="s">
        <v>962</v>
      </c>
      <c r="C13" s="69"/>
      <c r="D13" s="69"/>
      <c r="E13" s="1038">
        <v>0</v>
      </c>
      <c r="F13" s="1038">
        <v>0</v>
      </c>
      <c r="G13" s="1038"/>
      <c r="H13" s="1342">
        <v>1004</v>
      </c>
      <c r="I13" s="1342">
        <v>1163</v>
      </c>
      <c r="J13" s="1341"/>
      <c r="K13" s="1341">
        <v>236</v>
      </c>
      <c r="L13" s="1341">
        <v>294</v>
      </c>
      <c r="M13" s="1341"/>
      <c r="N13" s="1342">
        <f t="shared" si="0"/>
        <v>1240</v>
      </c>
      <c r="O13" s="1342">
        <f t="shared" si="0"/>
        <v>1457</v>
      </c>
      <c r="P13" s="1341"/>
      <c r="Q13" s="476">
        <f>SUM(N13:O13)</f>
        <v>2697</v>
      </c>
      <c r="R13" s="506">
        <f>SUM(E13:F13)</f>
        <v>0</v>
      </c>
      <c r="S13" s="506">
        <f>SUM(H13:I13)</f>
        <v>2167</v>
      </c>
      <c r="T13" s="506">
        <f>SUM(J13:L13)</f>
        <v>530</v>
      </c>
    </row>
    <row r="14" spans="1:20" ht="3.75" customHeight="1">
      <c r="A14" s="71"/>
      <c r="B14" s="69"/>
      <c r="C14" s="69"/>
      <c r="D14" s="69"/>
      <c r="E14" s="2327"/>
      <c r="F14" s="2327"/>
      <c r="G14" s="2327"/>
      <c r="H14" s="894"/>
      <c r="I14" s="894"/>
      <c r="J14" s="894"/>
      <c r="K14" s="894"/>
      <c r="L14" s="894"/>
      <c r="M14" s="894"/>
      <c r="N14" s="2328"/>
      <c r="O14" s="2328"/>
      <c r="P14" s="894"/>
      <c r="Q14" s="2329"/>
    </row>
    <row r="15" spans="1:20" ht="13.5" customHeight="1">
      <c r="A15" s="71"/>
      <c r="B15" s="1934" t="s">
        <v>21</v>
      </c>
      <c r="C15" s="1934"/>
      <c r="D15" s="1934"/>
      <c r="E15" s="2330">
        <f>SUM(E11:E13)</f>
        <v>572</v>
      </c>
      <c r="F15" s="2330">
        <f>SUM(F11:F13)</f>
        <v>934</v>
      </c>
      <c r="G15" s="2330"/>
      <c r="H15" s="2330">
        <f>SUM(H11:H13)</f>
        <v>1555</v>
      </c>
      <c r="I15" s="2330">
        <f>SUM(I11:I13)</f>
        <v>1930</v>
      </c>
      <c r="J15" s="2330"/>
      <c r="K15" s="2330">
        <f>SUM(K11:K13)</f>
        <v>545</v>
      </c>
      <c r="L15" s="2330">
        <f>SUM(L11:L13)</f>
        <v>670</v>
      </c>
      <c r="M15" s="2330"/>
      <c r="N15" s="2330">
        <f>SUM(N11:N13)</f>
        <v>2672</v>
      </c>
      <c r="O15" s="2330">
        <f>SUM(O11:O13)</f>
        <v>3534</v>
      </c>
      <c r="P15" s="2330"/>
      <c r="Q15" s="2330">
        <f>SUM(Q11:Q13)</f>
        <v>6206</v>
      </c>
    </row>
    <row r="16" spans="1:20" ht="13.5" customHeight="1">
      <c r="A16" s="71"/>
      <c r="B16" s="2331"/>
      <c r="C16" s="2331"/>
      <c r="D16" s="2331"/>
      <c r="E16" s="2332"/>
      <c r="F16" s="2332"/>
      <c r="G16" s="2332"/>
      <c r="H16" s="2332"/>
      <c r="I16" s="2332"/>
      <c r="J16" s="2332"/>
      <c r="K16" s="2332"/>
      <c r="L16" s="2332"/>
      <c r="M16" s="2332"/>
      <c r="N16" s="2332"/>
      <c r="O16" s="2332"/>
      <c r="P16" s="2332"/>
      <c r="Q16" s="2332"/>
    </row>
    <row r="17" spans="1:17" ht="13.5" customHeight="1">
      <c r="A17" s="71"/>
      <c r="B17" s="2331"/>
      <c r="C17" s="2331"/>
      <c r="D17" s="2331"/>
      <c r="E17" s="2332"/>
      <c r="F17" s="2332"/>
      <c r="G17" s="2332"/>
      <c r="H17" s="2332"/>
      <c r="I17" s="2332"/>
      <c r="J17" s="2332"/>
      <c r="K17" s="2332"/>
      <c r="L17" s="2332"/>
      <c r="M17" s="2332"/>
      <c r="N17" s="2332"/>
      <c r="O17" s="2332"/>
      <c r="P17" s="2332"/>
      <c r="Q17" s="2332"/>
    </row>
    <row r="18" spans="1:17" ht="13.5" customHeight="1">
      <c r="A18" s="71"/>
      <c r="B18" s="2331"/>
      <c r="C18" s="2331"/>
      <c r="D18" s="2331"/>
      <c r="E18" s="2332"/>
      <c r="F18" s="2332"/>
      <c r="G18" s="2332"/>
      <c r="H18" s="2332"/>
      <c r="I18" s="2332"/>
      <c r="J18" s="2332"/>
      <c r="K18" s="2332"/>
      <c r="L18" s="2332"/>
      <c r="M18" s="2332"/>
      <c r="N18" s="2332"/>
      <c r="O18" s="2332"/>
      <c r="P18" s="2332"/>
      <c r="Q18" s="2332"/>
    </row>
    <row r="19" spans="1:17" ht="11.25" customHeight="1">
      <c r="A19" s="71"/>
      <c r="C19" s="69"/>
      <c r="D19" s="69"/>
      <c r="E19" s="1341"/>
      <c r="F19" s="1341"/>
      <c r="G19" s="1341"/>
      <c r="H19" s="1341"/>
      <c r="I19" s="1341"/>
      <c r="J19" s="1341"/>
      <c r="K19" s="1341"/>
      <c r="L19" s="1341"/>
      <c r="M19" s="1341"/>
      <c r="N19" s="1341"/>
      <c r="O19" s="1341"/>
      <c r="P19" s="1341"/>
      <c r="Q19" s="1341"/>
    </row>
    <row r="20" spans="1:17" ht="11.1" customHeight="1">
      <c r="A20" s="71"/>
      <c r="B20" s="2333"/>
      <c r="C20" s="83"/>
      <c r="D20" s="83"/>
      <c r="E20" s="508"/>
      <c r="F20" s="508"/>
      <c r="G20" s="508"/>
      <c r="H20" s="508"/>
      <c r="I20" s="508"/>
      <c r="J20" s="508"/>
      <c r="K20" s="557"/>
      <c r="L20" s="557"/>
      <c r="M20" s="557"/>
      <c r="N20" s="557"/>
      <c r="O20" s="557"/>
      <c r="P20" s="557"/>
    </row>
    <row r="21" spans="1:17" ht="11.1" customHeight="1">
      <c r="A21" s="71"/>
      <c r="B21" s="71"/>
      <c r="C21" s="71"/>
      <c r="D21" s="71"/>
      <c r="E21" s="343"/>
      <c r="F21" s="343"/>
      <c r="G21" s="343"/>
      <c r="H21" s="343"/>
      <c r="I21" s="343"/>
      <c r="J21" s="343"/>
    </row>
    <row r="22" spans="1:17" ht="11.1" customHeight="1">
      <c r="A22" s="71"/>
      <c r="B22" s="71"/>
      <c r="C22" s="71"/>
      <c r="D22" s="71"/>
      <c r="E22" s="343"/>
      <c r="F22" s="343"/>
      <c r="G22" s="343"/>
      <c r="H22" s="343"/>
      <c r="I22" s="343"/>
      <c r="J22" s="343"/>
    </row>
    <row r="23" spans="1:17" ht="12.75" customHeight="1">
      <c r="A23" s="71"/>
      <c r="B23" s="71"/>
      <c r="C23" s="71"/>
      <c r="D23" s="71"/>
      <c r="E23" s="343"/>
      <c r="F23" s="343"/>
      <c r="G23" s="343"/>
      <c r="H23" s="343"/>
      <c r="I23" s="343"/>
      <c r="J23" s="1342"/>
    </row>
    <row r="24" spans="1:17" ht="12.75" customHeight="1">
      <c r="A24" s="71"/>
      <c r="B24" s="71"/>
      <c r="C24" s="71"/>
      <c r="D24" s="71"/>
      <c r="E24" s="343"/>
      <c r="F24" s="343"/>
      <c r="G24" s="343"/>
      <c r="H24" s="343"/>
      <c r="I24" s="343"/>
      <c r="J24" s="1341"/>
    </row>
    <row r="25" spans="1:17" ht="9.75" customHeight="1">
      <c r="A25" s="71"/>
      <c r="B25" s="71"/>
      <c r="C25" s="71"/>
      <c r="D25" s="71"/>
      <c r="E25" s="343"/>
      <c r="F25" s="343"/>
      <c r="G25" s="343"/>
      <c r="H25" s="343"/>
      <c r="I25" s="343"/>
      <c r="J25" s="1341"/>
    </row>
    <row r="26" spans="1:17" ht="9.75" customHeight="1">
      <c r="A26" s="71"/>
      <c r="B26" s="71"/>
      <c r="C26" s="71"/>
      <c r="D26" s="71"/>
      <c r="E26" s="343"/>
      <c r="F26" s="343"/>
      <c r="G26" s="343"/>
      <c r="H26" s="343"/>
      <c r="I26" s="343"/>
      <c r="J26" s="1341"/>
    </row>
    <row r="27" spans="1:17" ht="12.75" customHeight="1">
      <c r="A27" s="71"/>
      <c r="B27" s="71"/>
      <c r="C27" s="71"/>
      <c r="D27" s="71"/>
      <c r="E27" s="343"/>
      <c r="F27" s="343"/>
      <c r="G27" s="343"/>
      <c r="H27" s="343"/>
      <c r="I27" s="343"/>
      <c r="J27" s="1341"/>
      <c r="Q27" s="2246"/>
    </row>
    <row r="28" spans="1:17" ht="12.75" customHeight="1">
      <c r="A28" s="71"/>
      <c r="B28" s="71"/>
      <c r="C28" s="71"/>
      <c r="D28" s="71"/>
      <c r="E28" s="343"/>
      <c r="F28" s="343"/>
      <c r="G28" s="343"/>
      <c r="H28" s="343"/>
      <c r="I28" s="343"/>
      <c r="J28" s="1341"/>
      <c r="Q28" s="2246"/>
    </row>
    <row r="29" spans="1:17" ht="12.75" customHeight="1">
      <c r="A29" s="71"/>
      <c r="B29" s="71"/>
      <c r="C29" s="71"/>
      <c r="D29" s="71"/>
      <c r="E29" s="343"/>
      <c r="F29" s="343"/>
      <c r="G29" s="343"/>
      <c r="H29" s="343"/>
      <c r="I29" s="343"/>
      <c r="J29" s="1341"/>
    </row>
    <row r="30" spans="1:17" ht="12.75" customHeight="1">
      <c r="A30" s="71"/>
      <c r="B30" s="71"/>
      <c r="C30" s="71"/>
      <c r="D30" s="71"/>
      <c r="E30" s="343"/>
      <c r="F30" s="343"/>
      <c r="G30" s="343"/>
      <c r="H30" s="343"/>
      <c r="I30" s="343"/>
      <c r="J30" s="1341"/>
      <c r="Q30" s="2334"/>
    </row>
    <row r="31" spans="1:17" ht="12.75" customHeight="1">
      <c r="A31" s="71"/>
      <c r="B31" s="71"/>
      <c r="C31" s="71"/>
      <c r="D31" s="71"/>
      <c r="E31" s="343"/>
      <c r="F31" s="343"/>
      <c r="G31" s="343"/>
      <c r="H31" s="343"/>
      <c r="I31" s="343"/>
      <c r="J31" s="1342"/>
      <c r="Q31" s="2334"/>
    </row>
    <row r="32" spans="1:17" ht="12.75" customHeight="1">
      <c r="A32" s="71"/>
      <c r="B32" s="71"/>
      <c r="C32" s="71"/>
      <c r="D32" s="71"/>
      <c r="E32" s="343"/>
      <c r="F32" s="343"/>
      <c r="G32" s="343"/>
      <c r="H32" s="343"/>
      <c r="I32" s="343"/>
      <c r="J32" s="1341"/>
      <c r="Q32" s="2334"/>
    </row>
    <row r="33" spans="1:17" ht="15" customHeight="1">
      <c r="A33" s="71"/>
      <c r="B33" s="71"/>
      <c r="C33" s="71"/>
      <c r="D33" s="71"/>
      <c r="E33" s="343"/>
      <c r="F33" s="343"/>
      <c r="G33" s="343"/>
      <c r="H33" s="343"/>
      <c r="I33" s="343"/>
      <c r="J33" s="1341"/>
      <c r="Q33" s="2334"/>
    </row>
    <row r="34" spans="1:17" ht="12.75" customHeight="1">
      <c r="A34" s="71"/>
      <c r="B34" s="71"/>
      <c r="C34" s="71"/>
      <c r="D34" s="71"/>
      <c r="E34" s="343"/>
      <c r="F34" s="343"/>
      <c r="G34" s="343"/>
      <c r="H34" s="343"/>
      <c r="I34" s="343"/>
      <c r="J34" s="343"/>
      <c r="Q34" s="2334"/>
    </row>
    <row r="35" spans="1:17" ht="12.75" customHeight="1">
      <c r="A35" s="71"/>
      <c r="B35" s="71"/>
      <c r="C35" s="71"/>
      <c r="D35" s="71"/>
      <c r="E35" s="343"/>
      <c r="F35" s="343"/>
      <c r="G35" s="343"/>
      <c r="H35" s="343"/>
      <c r="I35" s="343"/>
      <c r="J35" s="343"/>
      <c r="Q35" s="2334"/>
    </row>
    <row r="36" spans="1:17" ht="12.75" customHeight="1">
      <c r="A36" s="71"/>
      <c r="B36" s="71"/>
      <c r="C36" s="71"/>
      <c r="D36" s="71"/>
      <c r="E36" s="343"/>
      <c r="F36" s="343"/>
      <c r="G36" s="343"/>
      <c r="H36" s="343"/>
      <c r="I36" s="343"/>
      <c r="J36" s="343"/>
    </row>
    <row r="37" spans="1:17" ht="15" customHeight="1">
      <c r="A37" s="71"/>
      <c r="B37" s="71"/>
      <c r="C37" s="71"/>
      <c r="D37" s="71"/>
      <c r="E37" s="343"/>
      <c r="F37" s="343"/>
      <c r="G37" s="343"/>
      <c r="H37" s="343"/>
      <c r="I37" s="343"/>
      <c r="J37" s="343"/>
    </row>
    <row r="38" spans="1:17" ht="12.75" customHeight="1">
      <c r="A38" s="71"/>
      <c r="B38" s="71"/>
      <c r="C38" s="71"/>
      <c r="D38" s="71"/>
      <c r="E38" s="343"/>
      <c r="F38" s="343"/>
      <c r="G38" s="343"/>
      <c r="H38" s="343"/>
      <c r="I38" s="343"/>
      <c r="J38" s="343"/>
    </row>
    <row r="39" spans="1:17" ht="12.75" customHeight="1">
      <c r="A39" s="71"/>
      <c r="B39" s="71"/>
      <c r="C39" s="71"/>
      <c r="D39" s="71"/>
      <c r="E39" s="343"/>
      <c r="F39" s="343"/>
      <c r="G39" s="343"/>
      <c r="H39" s="343"/>
      <c r="I39" s="343"/>
      <c r="J39" s="343"/>
    </row>
    <row r="40" spans="1:17" ht="15" customHeight="1">
      <c r="A40" s="71"/>
      <c r="C40" s="71"/>
      <c r="D40" s="71"/>
      <c r="E40" s="343"/>
      <c r="F40" s="343"/>
      <c r="G40" s="343"/>
      <c r="H40" s="343"/>
      <c r="I40" s="343"/>
      <c r="J40" s="343"/>
    </row>
    <row r="41" spans="1:17" ht="15" customHeight="1">
      <c r="A41" s="71"/>
      <c r="C41" s="71"/>
      <c r="D41" s="71"/>
      <c r="E41" s="343"/>
      <c r="F41" s="343"/>
      <c r="G41" s="343"/>
      <c r="H41" s="343"/>
      <c r="I41" s="343"/>
      <c r="J41" s="343"/>
    </row>
    <row r="42" spans="1:17" ht="15" customHeight="1">
      <c r="A42" s="71"/>
      <c r="B42" s="851"/>
      <c r="C42" s="71"/>
      <c r="D42" s="71"/>
      <c r="E42" s="343"/>
      <c r="F42" s="343"/>
      <c r="G42" s="343"/>
      <c r="H42" s="343"/>
      <c r="I42" s="343"/>
      <c r="J42" s="343"/>
    </row>
    <row r="43" spans="1:17" ht="15" customHeight="1">
      <c r="A43" s="71"/>
      <c r="B43" s="69" t="s">
        <v>963</v>
      </c>
      <c r="C43" s="71"/>
      <c r="D43" s="71"/>
      <c r="E43" s="343"/>
      <c r="F43" s="343"/>
      <c r="G43" s="343"/>
      <c r="H43" s="343"/>
      <c r="I43" s="343"/>
      <c r="J43" s="343"/>
    </row>
    <row r="44" spans="1:17" ht="15" customHeight="1">
      <c r="A44" s="71"/>
      <c r="C44" s="71"/>
      <c r="D44" s="71"/>
      <c r="E44" s="343"/>
      <c r="F44" s="343"/>
      <c r="G44" s="343"/>
      <c r="H44" s="343"/>
      <c r="I44" s="343"/>
      <c r="J44" s="343"/>
    </row>
    <row r="45" spans="1:17" ht="12.75" customHeight="1">
      <c r="A45" s="71"/>
      <c r="C45" s="71"/>
      <c r="D45" s="71"/>
      <c r="E45" s="343"/>
      <c r="F45" s="343"/>
      <c r="G45" s="343"/>
      <c r="H45" s="343"/>
      <c r="I45" s="343"/>
      <c r="J45" s="343"/>
    </row>
    <row r="46" spans="1:17" ht="12.75" customHeight="1">
      <c r="A46" s="71"/>
      <c r="B46" s="84"/>
      <c r="C46" s="71"/>
      <c r="D46" s="71"/>
      <c r="E46" s="343"/>
      <c r="F46" s="343"/>
      <c r="G46" s="343"/>
      <c r="H46" s="343"/>
      <c r="I46" s="343"/>
      <c r="J46" s="343"/>
    </row>
    <row r="47" spans="1:17" ht="12.75" customHeight="1">
      <c r="A47" s="71"/>
      <c r="C47" s="71"/>
      <c r="D47" s="71"/>
      <c r="E47" s="343"/>
      <c r="F47" s="343"/>
      <c r="G47" s="343"/>
      <c r="H47" s="343"/>
      <c r="I47" s="343"/>
      <c r="J47" s="343"/>
    </row>
    <row r="48" spans="1:17" ht="12.75" customHeight="1">
      <c r="A48" s="71"/>
      <c r="B48" s="71"/>
      <c r="C48" s="71"/>
      <c r="D48" s="71"/>
      <c r="E48" s="343"/>
      <c r="F48" s="343"/>
      <c r="G48" s="343"/>
      <c r="H48" s="343"/>
      <c r="I48" s="343"/>
      <c r="J48" s="343"/>
    </row>
    <row r="49" spans="1:17" ht="12.75" customHeight="1">
      <c r="A49" s="71"/>
      <c r="J49" s="343"/>
    </row>
    <row r="50" spans="1:17" s="1397" customFormat="1" ht="14.1" customHeight="1">
      <c r="A50" s="2335"/>
      <c r="B50" s="2335"/>
      <c r="C50" s="2335"/>
      <c r="D50" s="2335"/>
      <c r="E50" s="2336"/>
      <c r="F50" s="2336"/>
      <c r="G50" s="2336"/>
      <c r="H50" s="2336"/>
      <c r="I50" s="2336"/>
      <c r="J50" s="2336"/>
      <c r="K50" s="2337"/>
      <c r="L50" s="2337"/>
      <c r="M50" s="2337"/>
      <c r="N50" s="2337"/>
      <c r="O50" s="2337"/>
      <c r="P50" s="2337"/>
      <c r="Q50" s="2337"/>
    </row>
    <row r="51" spans="1:17" ht="12.75" customHeight="1">
      <c r="A51" s="71"/>
      <c r="B51" s="71"/>
      <c r="C51" s="71"/>
      <c r="D51" s="71"/>
      <c r="E51" s="343"/>
      <c r="F51" s="343"/>
      <c r="G51" s="343"/>
      <c r="H51" s="343"/>
      <c r="I51" s="343"/>
      <c r="J51" s="343"/>
    </row>
    <row r="52" spans="1:17" ht="12.75" customHeight="1">
      <c r="A52" s="71"/>
      <c r="B52" s="71"/>
      <c r="C52" s="71"/>
      <c r="D52" s="71"/>
      <c r="E52" s="343"/>
      <c r="F52" s="343"/>
      <c r="G52" s="343"/>
      <c r="H52" s="343"/>
      <c r="I52" s="343"/>
      <c r="J52" s="343"/>
    </row>
    <row r="53" spans="1:17" ht="12.75" customHeight="1">
      <c r="A53" s="71"/>
      <c r="B53" s="71"/>
      <c r="C53" s="71"/>
      <c r="D53" s="71"/>
      <c r="E53" s="343"/>
      <c r="F53" s="343"/>
      <c r="G53" s="343"/>
      <c r="H53" s="343"/>
      <c r="I53" s="343"/>
      <c r="J53" s="343"/>
    </row>
    <row r="54" spans="1:17" ht="12.75" customHeight="1">
      <c r="A54" s="71"/>
      <c r="B54" s="71"/>
      <c r="C54" s="71"/>
      <c r="D54" s="71"/>
      <c r="E54" s="343"/>
      <c r="F54" s="343"/>
      <c r="G54" s="343"/>
      <c r="H54" s="343"/>
      <c r="I54" s="343"/>
      <c r="J54" s="343"/>
    </row>
    <row r="55" spans="1:17" ht="12.75" customHeight="1">
      <c r="A55" s="71"/>
      <c r="B55" s="71"/>
      <c r="C55" s="71"/>
      <c r="D55" s="71"/>
      <c r="E55" s="343"/>
      <c r="F55" s="343"/>
      <c r="G55" s="343"/>
      <c r="H55" s="343"/>
      <c r="I55" s="343"/>
      <c r="J55" s="343"/>
    </row>
    <row r="56" spans="1:17" ht="12.75" customHeight="1">
      <c r="A56" s="71"/>
      <c r="B56" s="71"/>
      <c r="C56" s="71"/>
      <c r="D56" s="71"/>
      <c r="E56" s="343"/>
      <c r="F56" s="343"/>
      <c r="G56" s="343"/>
      <c r="H56" s="343"/>
      <c r="I56" s="343"/>
      <c r="J56" s="343"/>
    </row>
    <row r="57" spans="1:17" ht="12.75" customHeight="1">
      <c r="A57" s="71"/>
      <c r="B57" s="71"/>
      <c r="C57" s="71"/>
      <c r="D57" s="71"/>
      <c r="E57" s="343"/>
      <c r="F57" s="343"/>
      <c r="G57" s="343"/>
      <c r="H57" s="343"/>
      <c r="I57" s="343"/>
      <c r="J57" s="343"/>
    </row>
    <row r="58" spans="1:17" ht="12.75" customHeight="1">
      <c r="A58" s="71"/>
      <c r="B58" s="71"/>
      <c r="C58" s="71"/>
      <c r="D58" s="71"/>
      <c r="E58" s="343"/>
      <c r="F58" s="343"/>
      <c r="G58" s="343"/>
      <c r="H58" s="343"/>
      <c r="I58" s="343"/>
      <c r="J58" s="343"/>
    </row>
    <row r="59" spans="1:17" ht="12.75" customHeight="1">
      <c r="A59" s="71"/>
      <c r="B59" s="71"/>
      <c r="C59" s="71"/>
      <c r="D59" s="71"/>
      <c r="E59" s="343"/>
      <c r="F59" s="343"/>
      <c r="G59" s="343"/>
      <c r="H59" s="343"/>
      <c r="I59" s="343"/>
      <c r="J59" s="343"/>
    </row>
    <row r="60" spans="1:17" ht="12.75" customHeight="1">
      <c r="A60" s="71"/>
      <c r="B60" s="71"/>
      <c r="C60" s="71"/>
      <c r="D60" s="71"/>
      <c r="E60" s="343"/>
      <c r="F60" s="343"/>
      <c r="G60" s="343"/>
      <c r="H60" s="343"/>
      <c r="I60" s="343"/>
      <c r="J60" s="343"/>
    </row>
    <row r="61" spans="1:17" ht="12.75" customHeight="1">
      <c r="A61" s="71"/>
      <c r="B61" s="71"/>
      <c r="C61" s="71"/>
      <c r="D61" s="71"/>
      <c r="E61" s="343"/>
      <c r="F61" s="343"/>
      <c r="G61" s="343"/>
      <c r="H61" s="343"/>
      <c r="I61" s="343"/>
      <c r="J61" s="343"/>
    </row>
    <row r="62" spans="1:17" ht="12.75" customHeight="1">
      <c r="A62" s="71"/>
      <c r="B62" s="71"/>
      <c r="C62" s="71"/>
      <c r="D62" s="71"/>
      <c r="E62" s="343"/>
      <c r="F62" s="343"/>
      <c r="G62" s="343"/>
      <c r="H62" s="343"/>
      <c r="I62" s="343"/>
      <c r="J62" s="343"/>
    </row>
    <row r="63" spans="1:17" ht="12.75" customHeight="1">
      <c r="A63" s="71"/>
      <c r="B63" s="71"/>
      <c r="C63" s="71"/>
      <c r="D63" s="71"/>
      <c r="E63" s="343"/>
      <c r="F63" s="343"/>
      <c r="G63" s="343"/>
      <c r="H63" s="343"/>
      <c r="I63" s="343"/>
      <c r="J63" s="343"/>
    </row>
    <row r="64" spans="1:17">
      <c r="A64" s="71"/>
      <c r="B64" s="71"/>
      <c r="C64" s="71"/>
      <c r="D64" s="71"/>
      <c r="E64" s="343"/>
      <c r="F64" s="343"/>
      <c r="G64" s="343"/>
      <c r="H64" s="343"/>
      <c r="I64" s="343"/>
      <c r="J64" s="343"/>
    </row>
    <row r="65" spans="1:17">
      <c r="A65" s="71"/>
      <c r="B65" s="71"/>
      <c r="C65" s="71"/>
      <c r="D65" s="71"/>
      <c r="E65" s="343"/>
      <c r="F65" s="343"/>
      <c r="G65" s="343"/>
      <c r="H65" s="343"/>
      <c r="I65" s="343"/>
      <c r="J65" s="343"/>
    </row>
    <row r="66" spans="1:17">
      <c r="A66" s="71"/>
      <c r="B66" s="71"/>
      <c r="C66" s="71"/>
      <c r="D66" s="71"/>
      <c r="E66" s="343"/>
      <c r="F66" s="343"/>
      <c r="G66" s="343"/>
      <c r="H66" s="343"/>
      <c r="I66" s="343"/>
      <c r="J66" s="343"/>
    </row>
    <row r="67" spans="1:17">
      <c r="A67" s="71"/>
      <c r="B67" s="71"/>
      <c r="C67" s="71"/>
      <c r="D67" s="71"/>
      <c r="E67" s="343"/>
      <c r="F67" s="343"/>
      <c r="G67" s="343"/>
      <c r="H67" s="343"/>
      <c r="I67" s="343"/>
      <c r="J67" s="343"/>
    </row>
    <row r="68" spans="1:17">
      <c r="A68" s="71"/>
      <c r="B68" s="71"/>
      <c r="C68" s="71"/>
      <c r="D68" s="71"/>
      <c r="E68" s="343"/>
      <c r="F68" s="343"/>
      <c r="G68" s="343"/>
      <c r="H68" s="343"/>
      <c r="I68" s="343"/>
      <c r="J68" s="343"/>
    </row>
    <row r="69" spans="1:17">
      <c r="A69" s="71"/>
      <c r="B69" s="71"/>
      <c r="C69" s="71"/>
      <c r="D69" s="71"/>
      <c r="E69" s="343"/>
      <c r="F69" s="343"/>
      <c r="G69" s="343"/>
      <c r="H69" s="343"/>
      <c r="I69" s="343"/>
      <c r="J69" s="343"/>
    </row>
    <row r="70" spans="1:17">
      <c r="A70" s="71"/>
      <c r="B70" s="71"/>
      <c r="C70" s="71"/>
      <c r="D70" s="71"/>
      <c r="E70" s="343"/>
      <c r="F70" s="343"/>
      <c r="G70" s="343"/>
      <c r="H70" s="343"/>
      <c r="I70" s="343"/>
      <c r="J70" s="343"/>
      <c r="Q70" s="2338"/>
    </row>
    <row r="71" spans="1:17">
      <c r="B71" s="1534"/>
      <c r="C71" s="1396"/>
      <c r="D71" s="1396"/>
      <c r="E71" s="2339"/>
      <c r="F71" s="2339"/>
      <c r="G71" s="2339"/>
      <c r="H71" s="2339"/>
      <c r="I71" s="2339"/>
      <c r="J71" s="2339"/>
    </row>
    <row r="72" spans="1:17" ht="9.75" customHeight="1">
      <c r="B72" s="2340"/>
      <c r="E72" s="2339"/>
      <c r="F72" s="2339"/>
      <c r="G72" s="2339"/>
      <c r="H72" s="2339"/>
      <c r="I72" s="2339"/>
      <c r="J72" s="2339"/>
    </row>
    <row r="73" spans="1:17" ht="11.1" customHeight="1">
      <c r="C73" s="405"/>
      <c r="D73" s="405"/>
      <c r="E73" s="2339"/>
      <c r="F73" s="2339"/>
      <c r="G73" s="2339"/>
      <c r="H73" s="2339"/>
      <c r="I73" s="2339"/>
      <c r="J73" s="2339"/>
    </row>
    <row r="74" spans="1:17" ht="11.1" customHeight="1">
      <c r="C74" s="405"/>
      <c r="D74" s="405"/>
      <c r="E74" s="2339"/>
      <c r="F74" s="2339"/>
      <c r="G74" s="2339"/>
      <c r="H74" s="2339"/>
      <c r="I74" s="2339"/>
      <c r="J74" s="2339"/>
    </row>
    <row r="75" spans="1:17" ht="11.1" customHeight="1"/>
    <row r="76" spans="1:17" ht="11.1" customHeight="1"/>
    <row r="77" spans="1:17" ht="11.1" customHeight="1"/>
    <row r="78" spans="1:17" ht="11.1" customHeight="1"/>
  </sheetData>
  <mergeCells count="10">
    <mergeCell ref="B15:D15"/>
    <mergeCell ref="B3:Q3"/>
    <mergeCell ref="B4:Q4"/>
    <mergeCell ref="B7:Q7"/>
    <mergeCell ref="B8:C10"/>
    <mergeCell ref="E8:F9"/>
    <mergeCell ref="H8:I9"/>
    <mergeCell ref="K8:L9"/>
    <mergeCell ref="N8:O9"/>
    <mergeCell ref="Q9:Q10"/>
  </mergeCells>
  <pageMargins left="0.7" right="0.7" top="0.75" bottom="0.75" header="0.3" footer="0.3"/>
  <drawing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5"/>
  <sheetViews>
    <sheetView workbookViewId="0">
      <selection activeCell="R7" sqref="R7"/>
    </sheetView>
  </sheetViews>
  <sheetFormatPr baseColWidth="10" defaultRowHeight="12.75"/>
  <cols>
    <col min="1" max="1" width="2.7109375" style="65" customWidth="1"/>
    <col min="2" max="2" width="5.7109375" style="65" customWidth="1"/>
    <col min="3" max="3" width="6.7109375" style="65" customWidth="1"/>
    <col min="4" max="4" width="10.7109375" style="65" customWidth="1"/>
    <col min="5" max="6" width="6.7109375" style="65" customWidth="1"/>
    <col min="7" max="7" width="0.42578125" style="65" customWidth="1"/>
    <col min="8" max="9" width="6.7109375" style="1381" customWidth="1"/>
    <col min="10" max="10" width="0.42578125" style="1381" customWidth="1"/>
    <col min="11" max="12" width="6.7109375" style="1381" customWidth="1"/>
    <col min="13" max="13" width="0.42578125" style="1381" customWidth="1"/>
    <col min="14" max="15" width="6.7109375" style="1381" customWidth="1"/>
    <col min="16" max="16" width="0.42578125" style="1381" customWidth="1"/>
    <col min="17" max="17" width="6.7109375" style="2344" customWidth="1"/>
    <col min="18" max="256" width="11.42578125" style="65"/>
    <col min="257" max="257" width="2.7109375" style="65" customWidth="1"/>
    <col min="258" max="258" width="5.7109375" style="65" customWidth="1"/>
    <col min="259" max="259" width="6.7109375" style="65" customWidth="1"/>
    <col min="260" max="260" width="10.7109375" style="65" customWidth="1"/>
    <col min="261" max="262" width="6.7109375" style="65" customWidth="1"/>
    <col min="263" max="263" width="0.42578125" style="65" customWidth="1"/>
    <col min="264" max="265" width="6.7109375" style="65" customWidth="1"/>
    <col min="266" max="266" width="0.42578125" style="65" customWidth="1"/>
    <col min="267" max="268" width="6.7109375" style="65" customWidth="1"/>
    <col min="269" max="269" width="0.42578125" style="65" customWidth="1"/>
    <col min="270" max="271" width="6.7109375" style="65" customWidth="1"/>
    <col min="272" max="272" width="0.42578125" style="65" customWidth="1"/>
    <col min="273" max="273" width="6.7109375" style="65" customWidth="1"/>
    <col min="274" max="512" width="11.42578125" style="65"/>
    <col min="513" max="513" width="2.7109375" style="65" customWidth="1"/>
    <col min="514" max="514" width="5.7109375" style="65" customWidth="1"/>
    <col min="515" max="515" width="6.7109375" style="65" customWidth="1"/>
    <col min="516" max="516" width="10.7109375" style="65" customWidth="1"/>
    <col min="517" max="518" width="6.7109375" style="65" customWidth="1"/>
    <col min="519" max="519" width="0.42578125" style="65" customWidth="1"/>
    <col min="520" max="521" width="6.7109375" style="65" customWidth="1"/>
    <col min="522" max="522" width="0.42578125" style="65" customWidth="1"/>
    <col min="523" max="524" width="6.7109375" style="65" customWidth="1"/>
    <col min="525" max="525" width="0.42578125" style="65" customWidth="1"/>
    <col min="526" max="527" width="6.7109375" style="65" customWidth="1"/>
    <col min="528" max="528" width="0.42578125" style="65" customWidth="1"/>
    <col min="529" max="529" width="6.7109375" style="65" customWidth="1"/>
    <col min="530" max="768" width="11.42578125" style="65"/>
    <col min="769" max="769" width="2.7109375" style="65" customWidth="1"/>
    <col min="770" max="770" width="5.7109375" style="65" customWidth="1"/>
    <col min="771" max="771" width="6.7109375" style="65" customWidth="1"/>
    <col min="772" max="772" width="10.7109375" style="65" customWidth="1"/>
    <col min="773" max="774" width="6.7109375" style="65" customWidth="1"/>
    <col min="775" max="775" width="0.42578125" style="65" customWidth="1"/>
    <col min="776" max="777" width="6.7109375" style="65" customWidth="1"/>
    <col min="778" max="778" width="0.42578125" style="65" customWidth="1"/>
    <col min="779" max="780" width="6.7109375" style="65" customWidth="1"/>
    <col min="781" max="781" width="0.42578125" style="65" customWidth="1"/>
    <col min="782" max="783" width="6.7109375" style="65" customWidth="1"/>
    <col min="784" max="784" width="0.42578125" style="65" customWidth="1"/>
    <col min="785" max="785" width="6.7109375" style="65" customWidth="1"/>
    <col min="786" max="1024" width="11.42578125" style="65"/>
    <col min="1025" max="1025" width="2.7109375" style="65" customWidth="1"/>
    <col min="1026" max="1026" width="5.7109375" style="65" customWidth="1"/>
    <col min="1027" max="1027" width="6.7109375" style="65" customWidth="1"/>
    <col min="1028" max="1028" width="10.7109375" style="65" customWidth="1"/>
    <col min="1029" max="1030" width="6.7109375" style="65" customWidth="1"/>
    <col min="1031" max="1031" width="0.42578125" style="65" customWidth="1"/>
    <col min="1032" max="1033" width="6.7109375" style="65" customWidth="1"/>
    <col min="1034" max="1034" width="0.42578125" style="65" customWidth="1"/>
    <col min="1035" max="1036" width="6.7109375" style="65" customWidth="1"/>
    <col min="1037" max="1037" width="0.42578125" style="65" customWidth="1"/>
    <col min="1038" max="1039" width="6.7109375" style="65" customWidth="1"/>
    <col min="1040" max="1040" width="0.42578125" style="65" customWidth="1"/>
    <col min="1041" max="1041" width="6.7109375" style="65" customWidth="1"/>
    <col min="1042" max="1280" width="11.42578125" style="65"/>
    <col min="1281" max="1281" width="2.7109375" style="65" customWidth="1"/>
    <col min="1282" max="1282" width="5.7109375" style="65" customWidth="1"/>
    <col min="1283" max="1283" width="6.7109375" style="65" customWidth="1"/>
    <col min="1284" max="1284" width="10.7109375" style="65" customWidth="1"/>
    <col min="1285" max="1286" width="6.7109375" style="65" customWidth="1"/>
    <col min="1287" max="1287" width="0.42578125" style="65" customWidth="1"/>
    <col min="1288" max="1289" width="6.7109375" style="65" customWidth="1"/>
    <col min="1290" max="1290" width="0.42578125" style="65" customWidth="1"/>
    <col min="1291" max="1292" width="6.7109375" style="65" customWidth="1"/>
    <col min="1293" max="1293" width="0.42578125" style="65" customWidth="1"/>
    <col min="1294" max="1295" width="6.7109375" style="65" customWidth="1"/>
    <col min="1296" max="1296" width="0.42578125" style="65" customWidth="1"/>
    <col min="1297" max="1297" width="6.7109375" style="65" customWidth="1"/>
    <col min="1298" max="1536" width="11.42578125" style="65"/>
    <col min="1537" max="1537" width="2.7109375" style="65" customWidth="1"/>
    <col min="1538" max="1538" width="5.7109375" style="65" customWidth="1"/>
    <col min="1539" max="1539" width="6.7109375" style="65" customWidth="1"/>
    <col min="1540" max="1540" width="10.7109375" style="65" customWidth="1"/>
    <col min="1541" max="1542" width="6.7109375" style="65" customWidth="1"/>
    <col min="1543" max="1543" width="0.42578125" style="65" customWidth="1"/>
    <col min="1544" max="1545" width="6.7109375" style="65" customWidth="1"/>
    <col min="1546" max="1546" width="0.42578125" style="65" customWidth="1"/>
    <col min="1547" max="1548" width="6.7109375" style="65" customWidth="1"/>
    <col min="1549" max="1549" width="0.42578125" style="65" customWidth="1"/>
    <col min="1550" max="1551" width="6.7109375" style="65" customWidth="1"/>
    <col min="1552" max="1552" width="0.42578125" style="65" customWidth="1"/>
    <col min="1553" max="1553" width="6.7109375" style="65" customWidth="1"/>
    <col min="1554" max="1792" width="11.42578125" style="65"/>
    <col min="1793" max="1793" width="2.7109375" style="65" customWidth="1"/>
    <col min="1794" max="1794" width="5.7109375" style="65" customWidth="1"/>
    <col min="1795" max="1795" width="6.7109375" style="65" customWidth="1"/>
    <col min="1796" max="1796" width="10.7109375" style="65" customWidth="1"/>
    <col min="1797" max="1798" width="6.7109375" style="65" customWidth="1"/>
    <col min="1799" max="1799" width="0.42578125" style="65" customWidth="1"/>
    <col min="1800" max="1801" width="6.7109375" style="65" customWidth="1"/>
    <col min="1802" max="1802" width="0.42578125" style="65" customWidth="1"/>
    <col min="1803" max="1804" width="6.7109375" style="65" customWidth="1"/>
    <col min="1805" max="1805" width="0.42578125" style="65" customWidth="1"/>
    <col min="1806" max="1807" width="6.7109375" style="65" customWidth="1"/>
    <col min="1808" max="1808" width="0.42578125" style="65" customWidth="1"/>
    <col min="1809" max="1809" width="6.7109375" style="65" customWidth="1"/>
    <col min="1810" max="2048" width="11.42578125" style="65"/>
    <col min="2049" max="2049" width="2.7109375" style="65" customWidth="1"/>
    <col min="2050" max="2050" width="5.7109375" style="65" customWidth="1"/>
    <col min="2051" max="2051" width="6.7109375" style="65" customWidth="1"/>
    <col min="2052" max="2052" width="10.7109375" style="65" customWidth="1"/>
    <col min="2053" max="2054" width="6.7109375" style="65" customWidth="1"/>
    <col min="2055" max="2055" width="0.42578125" style="65" customWidth="1"/>
    <col min="2056" max="2057" width="6.7109375" style="65" customWidth="1"/>
    <col min="2058" max="2058" width="0.42578125" style="65" customWidth="1"/>
    <col min="2059" max="2060" width="6.7109375" style="65" customWidth="1"/>
    <col min="2061" max="2061" width="0.42578125" style="65" customWidth="1"/>
    <col min="2062" max="2063" width="6.7109375" style="65" customWidth="1"/>
    <col min="2064" max="2064" width="0.42578125" style="65" customWidth="1"/>
    <col min="2065" max="2065" width="6.7109375" style="65" customWidth="1"/>
    <col min="2066" max="2304" width="11.42578125" style="65"/>
    <col min="2305" max="2305" width="2.7109375" style="65" customWidth="1"/>
    <col min="2306" max="2306" width="5.7109375" style="65" customWidth="1"/>
    <col min="2307" max="2307" width="6.7109375" style="65" customWidth="1"/>
    <col min="2308" max="2308" width="10.7109375" style="65" customWidth="1"/>
    <col min="2309" max="2310" width="6.7109375" style="65" customWidth="1"/>
    <col min="2311" max="2311" width="0.42578125" style="65" customWidth="1"/>
    <col min="2312" max="2313" width="6.7109375" style="65" customWidth="1"/>
    <col min="2314" max="2314" width="0.42578125" style="65" customWidth="1"/>
    <col min="2315" max="2316" width="6.7109375" style="65" customWidth="1"/>
    <col min="2317" max="2317" width="0.42578125" style="65" customWidth="1"/>
    <col min="2318" max="2319" width="6.7109375" style="65" customWidth="1"/>
    <col min="2320" max="2320" width="0.42578125" style="65" customWidth="1"/>
    <col min="2321" max="2321" width="6.7109375" style="65" customWidth="1"/>
    <col min="2322" max="2560" width="11.42578125" style="65"/>
    <col min="2561" max="2561" width="2.7109375" style="65" customWidth="1"/>
    <col min="2562" max="2562" width="5.7109375" style="65" customWidth="1"/>
    <col min="2563" max="2563" width="6.7109375" style="65" customWidth="1"/>
    <col min="2564" max="2564" width="10.7109375" style="65" customWidth="1"/>
    <col min="2565" max="2566" width="6.7109375" style="65" customWidth="1"/>
    <col min="2567" max="2567" width="0.42578125" style="65" customWidth="1"/>
    <col min="2568" max="2569" width="6.7109375" style="65" customWidth="1"/>
    <col min="2570" max="2570" width="0.42578125" style="65" customWidth="1"/>
    <col min="2571" max="2572" width="6.7109375" style="65" customWidth="1"/>
    <col min="2573" max="2573" width="0.42578125" style="65" customWidth="1"/>
    <col min="2574" max="2575" width="6.7109375" style="65" customWidth="1"/>
    <col min="2576" max="2576" width="0.42578125" style="65" customWidth="1"/>
    <col min="2577" max="2577" width="6.7109375" style="65" customWidth="1"/>
    <col min="2578" max="2816" width="11.42578125" style="65"/>
    <col min="2817" max="2817" width="2.7109375" style="65" customWidth="1"/>
    <col min="2818" max="2818" width="5.7109375" style="65" customWidth="1"/>
    <col min="2819" max="2819" width="6.7109375" style="65" customWidth="1"/>
    <col min="2820" max="2820" width="10.7109375" style="65" customWidth="1"/>
    <col min="2821" max="2822" width="6.7109375" style="65" customWidth="1"/>
    <col min="2823" max="2823" width="0.42578125" style="65" customWidth="1"/>
    <col min="2824" max="2825" width="6.7109375" style="65" customWidth="1"/>
    <col min="2826" max="2826" width="0.42578125" style="65" customWidth="1"/>
    <col min="2827" max="2828" width="6.7109375" style="65" customWidth="1"/>
    <col min="2829" max="2829" width="0.42578125" style="65" customWidth="1"/>
    <col min="2830" max="2831" width="6.7109375" style="65" customWidth="1"/>
    <col min="2832" max="2832" width="0.42578125" style="65" customWidth="1"/>
    <col min="2833" max="2833" width="6.7109375" style="65" customWidth="1"/>
    <col min="2834" max="3072" width="11.42578125" style="65"/>
    <col min="3073" max="3073" width="2.7109375" style="65" customWidth="1"/>
    <col min="3074" max="3074" width="5.7109375" style="65" customWidth="1"/>
    <col min="3075" max="3075" width="6.7109375" style="65" customWidth="1"/>
    <col min="3076" max="3076" width="10.7109375" style="65" customWidth="1"/>
    <col min="3077" max="3078" width="6.7109375" style="65" customWidth="1"/>
    <col min="3079" max="3079" width="0.42578125" style="65" customWidth="1"/>
    <col min="3080" max="3081" width="6.7109375" style="65" customWidth="1"/>
    <col min="3082" max="3082" width="0.42578125" style="65" customWidth="1"/>
    <col min="3083" max="3084" width="6.7109375" style="65" customWidth="1"/>
    <col min="3085" max="3085" width="0.42578125" style="65" customWidth="1"/>
    <col min="3086" max="3087" width="6.7109375" style="65" customWidth="1"/>
    <col min="3088" max="3088" width="0.42578125" style="65" customWidth="1"/>
    <col min="3089" max="3089" width="6.7109375" style="65" customWidth="1"/>
    <col min="3090" max="3328" width="11.42578125" style="65"/>
    <col min="3329" max="3329" width="2.7109375" style="65" customWidth="1"/>
    <col min="3330" max="3330" width="5.7109375" style="65" customWidth="1"/>
    <col min="3331" max="3331" width="6.7109375" style="65" customWidth="1"/>
    <col min="3332" max="3332" width="10.7109375" style="65" customWidth="1"/>
    <col min="3333" max="3334" width="6.7109375" style="65" customWidth="1"/>
    <col min="3335" max="3335" width="0.42578125" style="65" customWidth="1"/>
    <col min="3336" max="3337" width="6.7109375" style="65" customWidth="1"/>
    <col min="3338" max="3338" width="0.42578125" style="65" customWidth="1"/>
    <col min="3339" max="3340" width="6.7109375" style="65" customWidth="1"/>
    <col min="3341" max="3341" width="0.42578125" style="65" customWidth="1"/>
    <col min="3342" max="3343" width="6.7109375" style="65" customWidth="1"/>
    <col min="3344" max="3344" width="0.42578125" style="65" customWidth="1"/>
    <col min="3345" max="3345" width="6.7109375" style="65" customWidth="1"/>
    <col min="3346" max="3584" width="11.42578125" style="65"/>
    <col min="3585" max="3585" width="2.7109375" style="65" customWidth="1"/>
    <col min="3586" max="3586" width="5.7109375" style="65" customWidth="1"/>
    <col min="3587" max="3587" width="6.7109375" style="65" customWidth="1"/>
    <col min="3588" max="3588" width="10.7109375" style="65" customWidth="1"/>
    <col min="3589" max="3590" width="6.7109375" style="65" customWidth="1"/>
    <col min="3591" max="3591" width="0.42578125" style="65" customWidth="1"/>
    <col min="3592" max="3593" width="6.7109375" style="65" customWidth="1"/>
    <col min="3594" max="3594" width="0.42578125" style="65" customWidth="1"/>
    <col min="3595" max="3596" width="6.7109375" style="65" customWidth="1"/>
    <col min="3597" max="3597" width="0.42578125" style="65" customWidth="1"/>
    <col min="3598" max="3599" width="6.7109375" style="65" customWidth="1"/>
    <col min="3600" max="3600" width="0.42578125" style="65" customWidth="1"/>
    <col min="3601" max="3601" width="6.7109375" style="65" customWidth="1"/>
    <col min="3602" max="3840" width="11.42578125" style="65"/>
    <col min="3841" max="3841" width="2.7109375" style="65" customWidth="1"/>
    <col min="3842" max="3842" width="5.7109375" style="65" customWidth="1"/>
    <col min="3843" max="3843" width="6.7109375" style="65" customWidth="1"/>
    <col min="3844" max="3844" width="10.7109375" style="65" customWidth="1"/>
    <col min="3845" max="3846" width="6.7109375" style="65" customWidth="1"/>
    <col min="3847" max="3847" width="0.42578125" style="65" customWidth="1"/>
    <col min="3848" max="3849" width="6.7109375" style="65" customWidth="1"/>
    <col min="3850" max="3850" width="0.42578125" style="65" customWidth="1"/>
    <col min="3851" max="3852" width="6.7109375" style="65" customWidth="1"/>
    <col min="3853" max="3853" width="0.42578125" style="65" customWidth="1"/>
    <col min="3854" max="3855" width="6.7109375" style="65" customWidth="1"/>
    <col min="3856" max="3856" width="0.42578125" style="65" customWidth="1"/>
    <col min="3857" max="3857" width="6.7109375" style="65" customWidth="1"/>
    <col min="3858" max="4096" width="11.42578125" style="65"/>
    <col min="4097" max="4097" width="2.7109375" style="65" customWidth="1"/>
    <col min="4098" max="4098" width="5.7109375" style="65" customWidth="1"/>
    <col min="4099" max="4099" width="6.7109375" style="65" customWidth="1"/>
    <col min="4100" max="4100" width="10.7109375" style="65" customWidth="1"/>
    <col min="4101" max="4102" width="6.7109375" style="65" customWidth="1"/>
    <col min="4103" max="4103" width="0.42578125" style="65" customWidth="1"/>
    <col min="4104" max="4105" width="6.7109375" style="65" customWidth="1"/>
    <col min="4106" max="4106" width="0.42578125" style="65" customWidth="1"/>
    <col min="4107" max="4108" width="6.7109375" style="65" customWidth="1"/>
    <col min="4109" max="4109" width="0.42578125" style="65" customWidth="1"/>
    <col min="4110" max="4111" width="6.7109375" style="65" customWidth="1"/>
    <col min="4112" max="4112" width="0.42578125" style="65" customWidth="1"/>
    <col min="4113" max="4113" width="6.7109375" style="65" customWidth="1"/>
    <col min="4114" max="4352" width="11.42578125" style="65"/>
    <col min="4353" max="4353" width="2.7109375" style="65" customWidth="1"/>
    <col min="4354" max="4354" width="5.7109375" style="65" customWidth="1"/>
    <col min="4355" max="4355" width="6.7109375" style="65" customWidth="1"/>
    <col min="4356" max="4356" width="10.7109375" style="65" customWidth="1"/>
    <col min="4357" max="4358" width="6.7109375" style="65" customWidth="1"/>
    <col min="4359" max="4359" width="0.42578125" style="65" customWidth="1"/>
    <col min="4360" max="4361" width="6.7109375" style="65" customWidth="1"/>
    <col min="4362" max="4362" width="0.42578125" style="65" customWidth="1"/>
    <col min="4363" max="4364" width="6.7109375" style="65" customWidth="1"/>
    <col min="4365" max="4365" width="0.42578125" style="65" customWidth="1"/>
    <col min="4366" max="4367" width="6.7109375" style="65" customWidth="1"/>
    <col min="4368" max="4368" width="0.42578125" style="65" customWidth="1"/>
    <col min="4369" max="4369" width="6.7109375" style="65" customWidth="1"/>
    <col min="4370" max="4608" width="11.42578125" style="65"/>
    <col min="4609" max="4609" width="2.7109375" style="65" customWidth="1"/>
    <col min="4610" max="4610" width="5.7109375" style="65" customWidth="1"/>
    <col min="4611" max="4611" width="6.7109375" style="65" customWidth="1"/>
    <col min="4612" max="4612" width="10.7109375" style="65" customWidth="1"/>
    <col min="4613" max="4614" width="6.7109375" style="65" customWidth="1"/>
    <col min="4615" max="4615" width="0.42578125" style="65" customWidth="1"/>
    <col min="4616" max="4617" width="6.7109375" style="65" customWidth="1"/>
    <col min="4618" max="4618" width="0.42578125" style="65" customWidth="1"/>
    <col min="4619" max="4620" width="6.7109375" style="65" customWidth="1"/>
    <col min="4621" max="4621" width="0.42578125" style="65" customWidth="1"/>
    <col min="4622" max="4623" width="6.7109375" style="65" customWidth="1"/>
    <col min="4624" max="4624" width="0.42578125" style="65" customWidth="1"/>
    <col min="4625" max="4625" width="6.7109375" style="65" customWidth="1"/>
    <col min="4626" max="4864" width="11.42578125" style="65"/>
    <col min="4865" max="4865" width="2.7109375" style="65" customWidth="1"/>
    <col min="4866" max="4866" width="5.7109375" style="65" customWidth="1"/>
    <col min="4867" max="4867" width="6.7109375" style="65" customWidth="1"/>
    <col min="4868" max="4868" width="10.7109375" style="65" customWidth="1"/>
    <col min="4869" max="4870" width="6.7109375" style="65" customWidth="1"/>
    <col min="4871" max="4871" width="0.42578125" style="65" customWidth="1"/>
    <col min="4872" max="4873" width="6.7109375" style="65" customWidth="1"/>
    <col min="4874" max="4874" width="0.42578125" style="65" customWidth="1"/>
    <col min="4875" max="4876" width="6.7109375" style="65" customWidth="1"/>
    <col min="4877" max="4877" width="0.42578125" style="65" customWidth="1"/>
    <col min="4878" max="4879" width="6.7109375" style="65" customWidth="1"/>
    <col min="4880" max="4880" width="0.42578125" style="65" customWidth="1"/>
    <col min="4881" max="4881" width="6.7109375" style="65" customWidth="1"/>
    <col min="4882" max="5120" width="11.42578125" style="65"/>
    <col min="5121" max="5121" width="2.7109375" style="65" customWidth="1"/>
    <col min="5122" max="5122" width="5.7109375" style="65" customWidth="1"/>
    <col min="5123" max="5123" width="6.7109375" style="65" customWidth="1"/>
    <col min="5124" max="5124" width="10.7109375" style="65" customWidth="1"/>
    <col min="5125" max="5126" width="6.7109375" style="65" customWidth="1"/>
    <col min="5127" max="5127" width="0.42578125" style="65" customWidth="1"/>
    <col min="5128" max="5129" width="6.7109375" style="65" customWidth="1"/>
    <col min="5130" max="5130" width="0.42578125" style="65" customWidth="1"/>
    <col min="5131" max="5132" width="6.7109375" style="65" customWidth="1"/>
    <col min="5133" max="5133" width="0.42578125" style="65" customWidth="1"/>
    <col min="5134" max="5135" width="6.7109375" style="65" customWidth="1"/>
    <col min="5136" max="5136" width="0.42578125" style="65" customWidth="1"/>
    <col min="5137" max="5137" width="6.7109375" style="65" customWidth="1"/>
    <col min="5138" max="5376" width="11.42578125" style="65"/>
    <col min="5377" max="5377" width="2.7109375" style="65" customWidth="1"/>
    <col min="5378" max="5378" width="5.7109375" style="65" customWidth="1"/>
    <col min="5379" max="5379" width="6.7109375" style="65" customWidth="1"/>
    <col min="5380" max="5380" width="10.7109375" style="65" customWidth="1"/>
    <col min="5381" max="5382" width="6.7109375" style="65" customWidth="1"/>
    <col min="5383" max="5383" width="0.42578125" style="65" customWidth="1"/>
    <col min="5384" max="5385" width="6.7109375" style="65" customWidth="1"/>
    <col min="5386" max="5386" width="0.42578125" style="65" customWidth="1"/>
    <col min="5387" max="5388" width="6.7109375" style="65" customWidth="1"/>
    <col min="5389" max="5389" width="0.42578125" style="65" customWidth="1"/>
    <col min="5390" max="5391" width="6.7109375" style="65" customWidth="1"/>
    <col min="5392" max="5392" width="0.42578125" style="65" customWidth="1"/>
    <col min="5393" max="5393" width="6.7109375" style="65" customWidth="1"/>
    <col min="5394" max="5632" width="11.42578125" style="65"/>
    <col min="5633" max="5633" width="2.7109375" style="65" customWidth="1"/>
    <col min="5634" max="5634" width="5.7109375" style="65" customWidth="1"/>
    <col min="5635" max="5635" width="6.7109375" style="65" customWidth="1"/>
    <col min="5636" max="5636" width="10.7109375" style="65" customWidth="1"/>
    <col min="5637" max="5638" width="6.7109375" style="65" customWidth="1"/>
    <col min="5639" max="5639" width="0.42578125" style="65" customWidth="1"/>
    <col min="5640" max="5641" width="6.7109375" style="65" customWidth="1"/>
    <col min="5642" max="5642" width="0.42578125" style="65" customWidth="1"/>
    <col min="5643" max="5644" width="6.7109375" style="65" customWidth="1"/>
    <col min="5645" max="5645" width="0.42578125" style="65" customWidth="1"/>
    <col min="5646" max="5647" width="6.7109375" style="65" customWidth="1"/>
    <col min="5648" max="5648" width="0.42578125" style="65" customWidth="1"/>
    <col min="5649" max="5649" width="6.7109375" style="65" customWidth="1"/>
    <col min="5650" max="5888" width="11.42578125" style="65"/>
    <col min="5889" max="5889" width="2.7109375" style="65" customWidth="1"/>
    <col min="5890" max="5890" width="5.7109375" style="65" customWidth="1"/>
    <col min="5891" max="5891" width="6.7109375" style="65" customWidth="1"/>
    <col min="5892" max="5892" width="10.7109375" style="65" customWidth="1"/>
    <col min="5893" max="5894" width="6.7109375" style="65" customWidth="1"/>
    <col min="5895" max="5895" width="0.42578125" style="65" customWidth="1"/>
    <col min="5896" max="5897" width="6.7109375" style="65" customWidth="1"/>
    <col min="5898" max="5898" width="0.42578125" style="65" customWidth="1"/>
    <col min="5899" max="5900" width="6.7109375" style="65" customWidth="1"/>
    <col min="5901" max="5901" width="0.42578125" style="65" customWidth="1"/>
    <col min="5902" max="5903" width="6.7109375" style="65" customWidth="1"/>
    <col min="5904" max="5904" width="0.42578125" style="65" customWidth="1"/>
    <col min="5905" max="5905" width="6.7109375" style="65" customWidth="1"/>
    <col min="5906" max="6144" width="11.42578125" style="65"/>
    <col min="6145" max="6145" width="2.7109375" style="65" customWidth="1"/>
    <col min="6146" max="6146" width="5.7109375" style="65" customWidth="1"/>
    <col min="6147" max="6147" width="6.7109375" style="65" customWidth="1"/>
    <col min="6148" max="6148" width="10.7109375" style="65" customWidth="1"/>
    <col min="6149" max="6150" width="6.7109375" style="65" customWidth="1"/>
    <col min="6151" max="6151" width="0.42578125" style="65" customWidth="1"/>
    <col min="6152" max="6153" width="6.7109375" style="65" customWidth="1"/>
    <col min="6154" max="6154" width="0.42578125" style="65" customWidth="1"/>
    <col min="6155" max="6156" width="6.7109375" style="65" customWidth="1"/>
    <col min="6157" max="6157" width="0.42578125" style="65" customWidth="1"/>
    <col min="6158" max="6159" width="6.7109375" style="65" customWidth="1"/>
    <col min="6160" max="6160" width="0.42578125" style="65" customWidth="1"/>
    <col min="6161" max="6161" width="6.7109375" style="65" customWidth="1"/>
    <col min="6162" max="6400" width="11.42578125" style="65"/>
    <col min="6401" max="6401" width="2.7109375" style="65" customWidth="1"/>
    <col min="6402" max="6402" width="5.7109375" style="65" customWidth="1"/>
    <col min="6403" max="6403" width="6.7109375" style="65" customWidth="1"/>
    <col min="6404" max="6404" width="10.7109375" style="65" customWidth="1"/>
    <col min="6405" max="6406" width="6.7109375" style="65" customWidth="1"/>
    <col min="6407" max="6407" width="0.42578125" style="65" customWidth="1"/>
    <col min="6408" max="6409" width="6.7109375" style="65" customWidth="1"/>
    <col min="6410" max="6410" width="0.42578125" style="65" customWidth="1"/>
    <col min="6411" max="6412" width="6.7109375" style="65" customWidth="1"/>
    <col min="6413" max="6413" width="0.42578125" style="65" customWidth="1"/>
    <col min="6414" max="6415" width="6.7109375" style="65" customWidth="1"/>
    <col min="6416" max="6416" width="0.42578125" style="65" customWidth="1"/>
    <col min="6417" max="6417" width="6.7109375" style="65" customWidth="1"/>
    <col min="6418" max="6656" width="11.42578125" style="65"/>
    <col min="6657" max="6657" width="2.7109375" style="65" customWidth="1"/>
    <col min="6658" max="6658" width="5.7109375" style="65" customWidth="1"/>
    <col min="6659" max="6659" width="6.7109375" style="65" customWidth="1"/>
    <col min="6660" max="6660" width="10.7109375" style="65" customWidth="1"/>
    <col min="6661" max="6662" width="6.7109375" style="65" customWidth="1"/>
    <col min="6663" max="6663" width="0.42578125" style="65" customWidth="1"/>
    <col min="6664" max="6665" width="6.7109375" style="65" customWidth="1"/>
    <col min="6666" max="6666" width="0.42578125" style="65" customWidth="1"/>
    <col min="6667" max="6668" width="6.7109375" style="65" customWidth="1"/>
    <col min="6669" max="6669" width="0.42578125" style="65" customWidth="1"/>
    <col min="6670" max="6671" width="6.7109375" style="65" customWidth="1"/>
    <col min="6672" max="6672" width="0.42578125" style="65" customWidth="1"/>
    <col min="6673" max="6673" width="6.7109375" style="65" customWidth="1"/>
    <col min="6674" max="6912" width="11.42578125" style="65"/>
    <col min="6913" max="6913" width="2.7109375" style="65" customWidth="1"/>
    <col min="6914" max="6914" width="5.7109375" style="65" customWidth="1"/>
    <col min="6915" max="6915" width="6.7109375" style="65" customWidth="1"/>
    <col min="6916" max="6916" width="10.7109375" style="65" customWidth="1"/>
    <col min="6917" max="6918" width="6.7109375" style="65" customWidth="1"/>
    <col min="6919" max="6919" width="0.42578125" style="65" customWidth="1"/>
    <col min="6920" max="6921" width="6.7109375" style="65" customWidth="1"/>
    <col min="6922" max="6922" width="0.42578125" style="65" customWidth="1"/>
    <col min="6923" max="6924" width="6.7109375" style="65" customWidth="1"/>
    <col min="6925" max="6925" width="0.42578125" style="65" customWidth="1"/>
    <col min="6926" max="6927" width="6.7109375" style="65" customWidth="1"/>
    <col min="6928" max="6928" width="0.42578125" style="65" customWidth="1"/>
    <col min="6929" max="6929" width="6.7109375" style="65" customWidth="1"/>
    <col min="6930" max="7168" width="11.42578125" style="65"/>
    <col min="7169" max="7169" width="2.7109375" style="65" customWidth="1"/>
    <col min="7170" max="7170" width="5.7109375" style="65" customWidth="1"/>
    <col min="7171" max="7171" width="6.7109375" style="65" customWidth="1"/>
    <col min="7172" max="7172" width="10.7109375" style="65" customWidth="1"/>
    <col min="7173" max="7174" width="6.7109375" style="65" customWidth="1"/>
    <col min="7175" max="7175" width="0.42578125" style="65" customWidth="1"/>
    <col min="7176" max="7177" width="6.7109375" style="65" customWidth="1"/>
    <col min="7178" max="7178" width="0.42578125" style="65" customWidth="1"/>
    <col min="7179" max="7180" width="6.7109375" style="65" customWidth="1"/>
    <col min="7181" max="7181" width="0.42578125" style="65" customWidth="1"/>
    <col min="7182" max="7183" width="6.7109375" style="65" customWidth="1"/>
    <col min="7184" max="7184" width="0.42578125" style="65" customWidth="1"/>
    <col min="7185" max="7185" width="6.7109375" style="65" customWidth="1"/>
    <col min="7186" max="7424" width="11.42578125" style="65"/>
    <col min="7425" max="7425" width="2.7109375" style="65" customWidth="1"/>
    <col min="7426" max="7426" width="5.7109375" style="65" customWidth="1"/>
    <col min="7427" max="7427" width="6.7109375" style="65" customWidth="1"/>
    <col min="7428" max="7428" width="10.7109375" style="65" customWidth="1"/>
    <col min="7429" max="7430" width="6.7109375" style="65" customWidth="1"/>
    <col min="7431" max="7431" width="0.42578125" style="65" customWidth="1"/>
    <col min="7432" max="7433" width="6.7109375" style="65" customWidth="1"/>
    <col min="7434" max="7434" width="0.42578125" style="65" customWidth="1"/>
    <col min="7435" max="7436" width="6.7109375" style="65" customWidth="1"/>
    <col min="7437" max="7437" width="0.42578125" style="65" customWidth="1"/>
    <col min="7438" max="7439" width="6.7109375" style="65" customWidth="1"/>
    <col min="7440" max="7440" width="0.42578125" style="65" customWidth="1"/>
    <col min="7441" max="7441" width="6.7109375" style="65" customWidth="1"/>
    <col min="7442" max="7680" width="11.42578125" style="65"/>
    <col min="7681" max="7681" width="2.7109375" style="65" customWidth="1"/>
    <col min="7682" max="7682" width="5.7109375" style="65" customWidth="1"/>
    <col min="7683" max="7683" width="6.7109375" style="65" customWidth="1"/>
    <col min="7684" max="7684" width="10.7109375" style="65" customWidth="1"/>
    <col min="7685" max="7686" width="6.7109375" style="65" customWidth="1"/>
    <col min="7687" max="7687" width="0.42578125" style="65" customWidth="1"/>
    <col min="7688" max="7689" width="6.7109375" style="65" customWidth="1"/>
    <col min="7690" max="7690" width="0.42578125" style="65" customWidth="1"/>
    <col min="7691" max="7692" width="6.7109375" style="65" customWidth="1"/>
    <col min="7693" max="7693" width="0.42578125" style="65" customWidth="1"/>
    <col min="7694" max="7695" width="6.7109375" style="65" customWidth="1"/>
    <col min="7696" max="7696" width="0.42578125" style="65" customWidth="1"/>
    <col min="7697" max="7697" width="6.7109375" style="65" customWidth="1"/>
    <col min="7698" max="7936" width="11.42578125" style="65"/>
    <col min="7937" max="7937" width="2.7109375" style="65" customWidth="1"/>
    <col min="7938" max="7938" width="5.7109375" style="65" customWidth="1"/>
    <col min="7939" max="7939" width="6.7109375" style="65" customWidth="1"/>
    <col min="7940" max="7940" width="10.7109375" style="65" customWidth="1"/>
    <col min="7941" max="7942" width="6.7109375" style="65" customWidth="1"/>
    <col min="7943" max="7943" width="0.42578125" style="65" customWidth="1"/>
    <col min="7944" max="7945" width="6.7109375" style="65" customWidth="1"/>
    <col min="7946" max="7946" width="0.42578125" style="65" customWidth="1"/>
    <col min="7947" max="7948" width="6.7109375" style="65" customWidth="1"/>
    <col min="7949" max="7949" width="0.42578125" style="65" customWidth="1"/>
    <col min="7950" max="7951" width="6.7109375" style="65" customWidth="1"/>
    <col min="7952" max="7952" width="0.42578125" style="65" customWidth="1"/>
    <col min="7953" max="7953" width="6.7109375" style="65" customWidth="1"/>
    <col min="7954" max="8192" width="11.42578125" style="65"/>
    <col min="8193" max="8193" width="2.7109375" style="65" customWidth="1"/>
    <col min="8194" max="8194" width="5.7109375" style="65" customWidth="1"/>
    <col min="8195" max="8195" width="6.7109375" style="65" customWidth="1"/>
    <col min="8196" max="8196" width="10.7109375" style="65" customWidth="1"/>
    <col min="8197" max="8198" width="6.7109375" style="65" customWidth="1"/>
    <col min="8199" max="8199" width="0.42578125" style="65" customWidth="1"/>
    <col min="8200" max="8201" width="6.7109375" style="65" customWidth="1"/>
    <col min="8202" max="8202" width="0.42578125" style="65" customWidth="1"/>
    <col min="8203" max="8204" width="6.7109375" style="65" customWidth="1"/>
    <col min="8205" max="8205" width="0.42578125" style="65" customWidth="1"/>
    <col min="8206" max="8207" width="6.7109375" style="65" customWidth="1"/>
    <col min="8208" max="8208" width="0.42578125" style="65" customWidth="1"/>
    <col min="8209" max="8209" width="6.7109375" style="65" customWidth="1"/>
    <col min="8210" max="8448" width="11.42578125" style="65"/>
    <col min="8449" max="8449" width="2.7109375" style="65" customWidth="1"/>
    <col min="8450" max="8450" width="5.7109375" style="65" customWidth="1"/>
    <col min="8451" max="8451" width="6.7109375" style="65" customWidth="1"/>
    <col min="8452" max="8452" width="10.7109375" style="65" customWidth="1"/>
    <col min="8453" max="8454" width="6.7109375" style="65" customWidth="1"/>
    <col min="8455" max="8455" width="0.42578125" style="65" customWidth="1"/>
    <col min="8456" max="8457" width="6.7109375" style="65" customWidth="1"/>
    <col min="8458" max="8458" width="0.42578125" style="65" customWidth="1"/>
    <col min="8459" max="8460" width="6.7109375" style="65" customWidth="1"/>
    <col min="8461" max="8461" width="0.42578125" style="65" customWidth="1"/>
    <col min="8462" max="8463" width="6.7109375" style="65" customWidth="1"/>
    <col min="8464" max="8464" width="0.42578125" style="65" customWidth="1"/>
    <col min="8465" max="8465" width="6.7109375" style="65" customWidth="1"/>
    <col min="8466" max="8704" width="11.42578125" style="65"/>
    <col min="8705" max="8705" width="2.7109375" style="65" customWidth="1"/>
    <col min="8706" max="8706" width="5.7109375" style="65" customWidth="1"/>
    <col min="8707" max="8707" width="6.7109375" style="65" customWidth="1"/>
    <col min="8708" max="8708" width="10.7109375" style="65" customWidth="1"/>
    <col min="8709" max="8710" width="6.7109375" style="65" customWidth="1"/>
    <col min="8711" max="8711" width="0.42578125" style="65" customWidth="1"/>
    <col min="8712" max="8713" width="6.7109375" style="65" customWidth="1"/>
    <col min="8714" max="8714" width="0.42578125" style="65" customWidth="1"/>
    <col min="8715" max="8716" width="6.7109375" style="65" customWidth="1"/>
    <col min="8717" max="8717" width="0.42578125" style="65" customWidth="1"/>
    <col min="8718" max="8719" width="6.7109375" style="65" customWidth="1"/>
    <col min="8720" max="8720" width="0.42578125" style="65" customWidth="1"/>
    <col min="8721" max="8721" width="6.7109375" style="65" customWidth="1"/>
    <col min="8722" max="8960" width="11.42578125" style="65"/>
    <col min="8961" max="8961" width="2.7109375" style="65" customWidth="1"/>
    <col min="8962" max="8962" width="5.7109375" style="65" customWidth="1"/>
    <col min="8963" max="8963" width="6.7109375" style="65" customWidth="1"/>
    <col min="8964" max="8964" width="10.7109375" style="65" customWidth="1"/>
    <col min="8965" max="8966" width="6.7109375" style="65" customWidth="1"/>
    <col min="8967" max="8967" width="0.42578125" style="65" customWidth="1"/>
    <col min="8968" max="8969" width="6.7109375" style="65" customWidth="1"/>
    <col min="8970" max="8970" width="0.42578125" style="65" customWidth="1"/>
    <col min="8971" max="8972" width="6.7109375" style="65" customWidth="1"/>
    <col min="8973" max="8973" width="0.42578125" style="65" customWidth="1"/>
    <col min="8974" max="8975" width="6.7109375" style="65" customWidth="1"/>
    <col min="8976" max="8976" width="0.42578125" style="65" customWidth="1"/>
    <col min="8977" max="8977" width="6.7109375" style="65" customWidth="1"/>
    <col min="8978" max="9216" width="11.42578125" style="65"/>
    <col min="9217" max="9217" width="2.7109375" style="65" customWidth="1"/>
    <col min="9218" max="9218" width="5.7109375" style="65" customWidth="1"/>
    <col min="9219" max="9219" width="6.7109375" style="65" customWidth="1"/>
    <col min="9220" max="9220" width="10.7109375" style="65" customWidth="1"/>
    <col min="9221" max="9222" width="6.7109375" style="65" customWidth="1"/>
    <col min="9223" max="9223" width="0.42578125" style="65" customWidth="1"/>
    <col min="9224" max="9225" width="6.7109375" style="65" customWidth="1"/>
    <col min="9226" max="9226" width="0.42578125" style="65" customWidth="1"/>
    <col min="9227" max="9228" width="6.7109375" style="65" customWidth="1"/>
    <col min="9229" max="9229" width="0.42578125" style="65" customWidth="1"/>
    <col min="9230" max="9231" width="6.7109375" style="65" customWidth="1"/>
    <col min="9232" max="9232" width="0.42578125" style="65" customWidth="1"/>
    <col min="9233" max="9233" width="6.7109375" style="65" customWidth="1"/>
    <col min="9234" max="9472" width="11.42578125" style="65"/>
    <col min="9473" max="9473" width="2.7109375" style="65" customWidth="1"/>
    <col min="9474" max="9474" width="5.7109375" style="65" customWidth="1"/>
    <col min="9475" max="9475" width="6.7109375" style="65" customWidth="1"/>
    <col min="9476" max="9476" width="10.7109375" style="65" customWidth="1"/>
    <col min="9477" max="9478" width="6.7109375" style="65" customWidth="1"/>
    <col min="9479" max="9479" width="0.42578125" style="65" customWidth="1"/>
    <col min="9480" max="9481" width="6.7109375" style="65" customWidth="1"/>
    <col min="9482" max="9482" width="0.42578125" style="65" customWidth="1"/>
    <col min="9483" max="9484" width="6.7109375" style="65" customWidth="1"/>
    <col min="9485" max="9485" width="0.42578125" style="65" customWidth="1"/>
    <col min="9486" max="9487" width="6.7109375" style="65" customWidth="1"/>
    <col min="9488" max="9488" width="0.42578125" style="65" customWidth="1"/>
    <col min="9489" max="9489" width="6.7109375" style="65" customWidth="1"/>
    <col min="9490" max="9728" width="11.42578125" style="65"/>
    <col min="9729" max="9729" width="2.7109375" style="65" customWidth="1"/>
    <col min="9730" max="9730" width="5.7109375" style="65" customWidth="1"/>
    <col min="9731" max="9731" width="6.7109375" style="65" customWidth="1"/>
    <col min="9732" max="9732" width="10.7109375" style="65" customWidth="1"/>
    <col min="9733" max="9734" width="6.7109375" style="65" customWidth="1"/>
    <col min="9735" max="9735" width="0.42578125" style="65" customWidth="1"/>
    <col min="9736" max="9737" width="6.7109375" style="65" customWidth="1"/>
    <col min="9738" max="9738" width="0.42578125" style="65" customWidth="1"/>
    <col min="9739" max="9740" width="6.7109375" style="65" customWidth="1"/>
    <col min="9741" max="9741" width="0.42578125" style="65" customWidth="1"/>
    <col min="9742" max="9743" width="6.7109375" style="65" customWidth="1"/>
    <col min="9744" max="9744" width="0.42578125" style="65" customWidth="1"/>
    <col min="9745" max="9745" width="6.7109375" style="65" customWidth="1"/>
    <col min="9746" max="9984" width="11.42578125" style="65"/>
    <col min="9985" max="9985" width="2.7109375" style="65" customWidth="1"/>
    <col min="9986" max="9986" width="5.7109375" style="65" customWidth="1"/>
    <col min="9987" max="9987" width="6.7109375" style="65" customWidth="1"/>
    <col min="9988" max="9988" width="10.7109375" style="65" customWidth="1"/>
    <col min="9989" max="9990" width="6.7109375" style="65" customWidth="1"/>
    <col min="9991" max="9991" width="0.42578125" style="65" customWidth="1"/>
    <col min="9992" max="9993" width="6.7109375" style="65" customWidth="1"/>
    <col min="9994" max="9994" width="0.42578125" style="65" customWidth="1"/>
    <col min="9995" max="9996" width="6.7109375" style="65" customWidth="1"/>
    <col min="9997" max="9997" width="0.42578125" style="65" customWidth="1"/>
    <col min="9998" max="9999" width="6.7109375" style="65" customWidth="1"/>
    <col min="10000" max="10000" width="0.42578125" style="65" customWidth="1"/>
    <col min="10001" max="10001" width="6.7109375" style="65" customWidth="1"/>
    <col min="10002" max="10240" width="11.42578125" style="65"/>
    <col min="10241" max="10241" width="2.7109375" style="65" customWidth="1"/>
    <col min="10242" max="10242" width="5.7109375" style="65" customWidth="1"/>
    <col min="10243" max="10243" width="6.7109375" style="65" customWidth="1"/>
    <col min="10244" max="10244" width="10.7109375" style="65" customWidth="1"/>
    <col min="10245" max="10246" width="6.7109375" style="65" customWidth="1"/>
    <col min="10247" max="10247" width="0.42578125" style="65" customWidth="1"/>
    <col min="10248" max="10249" width="6.7109375" style="65" customWidth="1"/>
    <col min="10250" max="10250" width="0.42578125" style="65" customWidth="1"/>
    <col min="10251" max="10252" width="6.7109375" style="65" customWidth="1"/>
    <col min="10253" max="10253" width="0.42578125" style="65" customWidth="1"/>
    <col min="10254" max="10255" width="6.7109375" style="65" customWidth="1"/>
    <col min="10256" max="10256" width="0.42578125" style="65" customWidth="1"/>
    <col min="10257" max="10257" width="6.7109375" style="65" customWidth="1"/>
    <col min="10258" max="10496" width="11.42578125" style="65"/>
    <col min="10497" max="10497" width="2.7109375" style="65" customWidth="1"/>
    <col min="10498" max="10498" width="5.7109375" style="65" customWidth="1"/>
    <col min="10499" max="10499" width="6.7109375" style="65" customWidth="1"/>
    <col min="10500" max="10500" width="10.7109375" style="65" customWidth="1"/>
    <col min="10501" max="10502" width="6.7109375" style="65" customWidth="1"/>
    <col min="10503" max="10503" width="0.42578125" style="65" customWidth="1"/>
    <col min="10504" max="10505" width="6.7109375" style="65" customWidth="1"/>
    <col min="10506" max="10506" width="0.42578125" style="65" customWidth="1"/>
    <col min="10507" max="10508" width="6.7109375" style="65" customWidth="1"/>
    <col min="10509" max="10509" width="0.42578125" style="65" customWidth="1"/>
    <col min="10510" max="10511" width="6.7109375" style="65" customWidth="1"/>
    <col min="10512" max="10512" width="0.42578125" style="65" customWidth="1"/>
    <col min="10513" max="10513" width="6.7109375" style="65" customWidth="1"/>
    <col min="10514" max="10752" width="11.42578125" style="65"/>
    <col min="10753" max="10753" width="2.7109375" style="65" customWidth="1"/>
    <col min="10754" max="10754" width="5.7109375" style="65" customWidth="1"/>
    <col min="10755" max="10755" width="6.7109375" style="65" customWidth="1"/>
    <col min="10756" max="10756" width="10.7109375" style="65" customWidth="1"/>
    <col min="10757" max="10758" width="6.7109375" style="65" customWidth="1"/>
    <col min="10759" max="10759" width="0.42578125" style="65" customWidth="1"/>
    <col min="10760" max="10761" width="6.7109375" style="65" customWidth="1"/>
    <col min="10762" max="10762" width="0.42578125" style="65" customWidth="1"/>
    <col min="10763" max="10764" width="6.7109375" style="65" customWidth="1"/>
    <col min="10765" max="10765" width="0.42578125" style="65" customWidth="1"/>
    <col min="10766" max="10767" width="6.7109375" style="65" customWidth="1"/>
    <col min="10768" max="10768" width="0.42578125" style="65" customWidth="1"/>
    <col min="10769" max="10769" width="6.7109375" style="65" customWidth="1"/>
    <col min="10770" max="11008" width="11.42578125" style="65"/>
    <col min="11009" max="11009" width="2.7109375" style="65" customWidth="1"/>
    <col min="11010" max="11010" width="5.7109375" style="65" customWidth="1"/>
    <col min="11011" max="11011" width="6.7109375" style="65" customWidth="1"/>
    <col min="11012" max="11012" width="10.7109375" style="65" customWidth="1"/>
    <col min="11013" max="11014" width="6.7109375" style="65" customWidth="1"/>
    <col min="11015" max="11015" width="0.42578125" style="65" customWidth="1"/>
    <col min="11016" max="11017" width="6.7109375" style="65" customWidth="1"/>
    <col min="11018" max="11018" width="0.42578125" style="65" customWidth="1"/>
    <col min="11019" max="11020" width="6.7109375" style="65" customWidth="1"/>
    <col min="11021" max="11021" width="0.42578125" style="65" customWidth="1"/>
    <col min="11022" max="11023" width="6.7109375" style="65" customWidth="1"/>
    <col min="11024" max="11024" width="0.42578125" style="65" customWidth="1"/>
    <col min="11025" max="11025" width="6.7109375" style="65" customWidth="1"/>
    <col min="11026" max="11264" width="11.42578125" style="65"/>
    <col min="11265" max="11265" width="2.7109375" style="65" customWidth="1"/>
    <col min="11266" max="11266" width="5.7109375" style="65" customWidth="1"/>
    <col min="11267" max="11267" width="6.7109375" style="65" customWidth="1"/>
    <col min="11268" max="11268" width="10.7109375" style="65" customWidth="1"/>
    <col min="11269" max="11270" width="6.7109375" style="65" customWidth="1"/>
    <col min="11271" max="11271" width="0.42578125" style="65" customWidth="1"/>
    <col min="11272" max="11273" width="6.7109375" style="65" customWidth="1"/>
    <col min="11274" max="11274" width="0.42578125" style="65" customWidth="1"/>
    <col min="11275" max="11276" width="6.7109375" style="65" customWidth="1"/>
    <col min="11277" max="11277" width="0.42578125" style="65" customWidth="1"/>
    <col min="11278" max="11279" width="6.7109375" style="65" customWidth="1"/>
    <col min="11280" max="11280" width="0.42578125" style="65" customWidth="1"/>
    <col min="11281" max="11281" width="6.7109375" style="65" customWidth="1"/>
    <col min="11282" max="11520" width="11.42578125" style="65"/>
    <col min="11521" max="11521" width="2.7109375" style="65" customWidth="1"/>
    <col min="11522" max="11522" width="5.7109375" style="65" customWidth="1"/>
    <col min="11523" max="11523" width="6.7109375" style="65" customWidth="1"/>
    <col min="11524" max="11524" width="10.7109375" style="65" customWidth="1"/>
    <col min="11525" max="11526" width="6.7109375" style="65" customWidth="1"/>
    <col min="11527" max="11527" width="0.42578125" style="65" customWidth="1"/>
    <col min="11528" max="11529" width="6.7109375" style="65" customWidth="1"/>
    <col min="11530" max="11530" width="0.42578125" style="65" customWidth="1"/>
    <col min="11531" max="11532" width="6.7109375" style="65" customWidth="1"/>
    <col min="11533" max="11533" width="0.42578125" style="65" customWidth="1"/>
    <col min="11534" max="11535" width="6.7109375" style="65" customWidth="1"/>
    <col min="11536" max="11536" width="0.42578125" style="65" customWidth="1"/>
    <col min="11537" max="11537" width="6.7109375" style="65" customWidth="1"/>
    <col min="11538" max="11776" width="11.42578125" style="65"/>
    <col min="11777" max="11777" width="2.7109375" style="65" customWidth="1"/>
    <col min="11778" max="11778" width="5.7109375" style="65" customWidth="1"/>
    <col min="11779" max="11779" width="6.7109375" style="65" customWidth="1"/>
    <col min="11780" max="11780" width="10.7109375" style="65" customWidth="1"/>
    <col min="11781" max="11782" width="6.7109375" style="65" customWidth="1"/>
    <col min="11783" max="11783" width="0.42578125" style="65" customWidth="1"/>
    <col min="11784" max="11785" width="6.7109375" style="65" customWidth="1"/>
    <col min="11786" max="11786" width="0.42578125" style="65" customWidth="1"/>
    <col min="11787" max="11788" width="6.7109375" style="65" customWidth="1"/>
    <col min="11789" max="11789" width="0.42578125" style="65" customWidth="1"/>
    <col min="11790" max="11791" width="6.7109375" style="65" customWidth="1"/>
    <col min="11792" max="11792" width="0.42578125" style="65" customWidth="1"/>
    <col min="11793" max="11793" width="6.7109375" style="65" customWidth="1"/>
    <col min="11794" max="12032" width="11.42578125" style="65"/>
    <col min="12033" max="12033" width="2.7109375" style="65" customWidth="1"/>
    <col min="12034" max="12034" width="5.7109375" style="65" customWidth="1"/>
    <col min="12035" max="12035" width="6.7109375" style="65" customWidth="1"/>
    <col min="12036" max="12036" width="10.7109375" style="65" customWidth="1"/>
    <col min="12037" max="12038" width="6.7109375" style="65" customWidth="1"/>
    <col min="12039" max="12039" width="0.42578125" style="65" customWidth="1"/>
    <col min="12040" max="12041" width="6.7109375" style="65" customWidth="1"/>
    <col min="12042" max="12042" width="0.42578125" style="65" customWidth="1"/>
    <col min="12043" max="12044" width="6.7109375" style="65" customWidth="1"/>
    <col min="12045" max="12045" width="0.42578125" style="65" customWidth="1"/>
    <col min="12046" max="12047" width="6.7109375" style="65" customWidth="1"/>
    <col min="12048" max="12048" width="0.42578125" style="65" customWidth="1"/>
    <col min="12049" max="12049" width="6.7109375" style="65" customWidth="1"/>
    <col min="12050" max="12288" width="11.42578125" style="65"/>
    <col min="12289" max="12289" width="2.7109375" style="65" customWidth="1"/>
    <col min="12290" max="12290" width="5.7109375" style="65" customWidth="1"/>
    <col min="12291" max="12291" width="6.7109375" style="65" customWidth="1"/>
    <col min="12292" max="12292" width="10.7109375" style="65" customWidth="1"/>
    <col min="12293" max="12294" width="6.7109375" style="65" customWidth="1"/>
    <col min="12295" max="12295" width="0.42578125" style="65" customWidth="1"/>
    <col min="12296" max="12297" width="6.7109375" style="65" customWidth="1"/>
    <col min="12298" max="12298" width="0.42578125" style="65" customWidth="1"/>
    <col min="12299" max="12300" width="6.7109375" style="65" customWidth="1"/>
    <col min="12301" max="12301" width="0.42578125" style="65" customWidth="1"/>
    <col min="12302" max="12303" width="6.7109375" style="65" customWidth="1"/>
    <col min="12304" max="12304" width="0.42578125" style="65" customWidth="1"/>
    <col min="12305" max="12305" width="6.7109375" style="65" customWidth="1"/>
    <col min="12306" max="12544" width="11.42578125" style="65"/>
    <col min="12545" max="12545" width="2.7109375" style="65" customWidth="1"/>
    <col min="12546" max="12546" width="5.7109375" style="65" customWidth="1"/>
    <col min="12547" max="12547" width="6.7109375" style="65" customWidth="1"/>
    <col min="12548" max="12548" width="10.7109375" style="65" customWidth="1"/>
    <col min="12549" max="12550" width="6.7109375" style="65" customWidth="1"/>
    <col min="12551" max="12551" width="0.42578125" style="65" customWidth="1"/>
    <col min="12552" max="12553" width="6.7109375" style="65" customWidth="1"/>
    <col min="12554" max="12554" width="0.42578125" style="65" customWidth="1"/>
    <col min="12555" max="12556" width="6.7109375" style="65" customWidth="1"/>
    <col min="12557" max="12557" width="0.42578125" style="65" customWidth="1"/>
    <col min="12558" max="12559" width="6.7109375" style="65" customWidth="1"/>
    <col min="12560" max="12560" width="0.42578125" style="65" customWidth="1"/>
    <col min="12561" max="12561" width="6.7109375" style="65" customWidth="1"/>
    <col min="12562" max="12800" width="11.42578125" style="65"/>
    <col min="12801" max="12801" width="2.7109375" style="65" customWidth="1"/>
    <col min="12802" max="12802" width="5.7109375" style="65" customWidth="1"/>
    <col min="12803" max="12803" width="6.7109375" style="65" customWidth="1"/>
    <col min="12804" max="12804" width="10.7109375" style="65" customWidth="1"/>
    <col min="12805" max="12806" width="6.7109375" style="65" customWidth="1"/>
    <col min="12807" max="12807" width="0.42578125" style="65" customWidth="1"/>
    <col min="12808" max="12809" width="6.7109375" style="65" customWidth="1"/>
    <col min="12810" max="12810" width="0.42578125" style="65" customWidth="1"/>
    <col min="12811" max="12812" width="6.7109375" style="65" customWidth="1"/>
    <col min="12813" max="12813" width="0.42578125" style="65" customWidth="1"/>
    <col min="12814" max="12815" width="6.7109375" style="65" customWidth="1"/>
    <col min="12816" max="12816" width="0.42578125" style="65" customWidth="1"/>
    <col min="12817" max="12817" width="6.7109375" style="65" customWidth="1"/>
    <col min="12818" max="13056" width="11.42578125" style="65"/>
    <col min="13057" max="13057" width="2.7109375" style="65" customWidth="1"/>
    <col min="13058" max="13058" width="5.7109375" style="65" customWidth="1"/>
    <col min="13059" max="13059" width="6.7109375" style="65" customWidth="1"/>
    <col min="13060" max="13060" width="10.7109375" style="65" customWidth="1"/>
    <col min="13061" max="13062" width="6.7109375" style="65" customWidth="1"/>
    <col min="13063" max="13063" width="0.42578125" style="65" customWidth="1"/>
    <col min="13064" max="13065" width="6.7109375" style="65" customWidth="1"/>
    <col min="13066" max="13066" width="0.42578125" style="65" customWidth="1"/>
    <col min="13067" max="13068" width="6.7109375" style="65" customWidth="1"/>
    <col min="13069" max="13069" width="0.42578125" style="65" customWidth="1"/>
    <col min="13070" max="13071" width="6.7109375" style="65" customWidth="1"/>
    <col min="13072" max="13072" width="0.42578125" style="65" customWidth="1"/>
    <col min="13073" max="13073" width="6.7109375" style="65" customWidth="1"/>
    <col min="13074" max="13312" width="11.42578125" style="65"/>
    <col min="13313" max="13313" width="2.7109375" style="65" customWidth="1"/>
    <col min="13314" max="13314" width="5.7109375" style="65" customWidth="1"/>
    <col min="13315" max="13315" width="6.7109375" style="65" customWidth="1"/>
    <col min="13316" max="13316" width="10.7109375" style="65" customWidth="1"/>
    <col min="13317" max="13318" width="6.7109375" style="65" customWidth="1"/>
    <col min="13319" max="13319" width="0.42578125" style="65" customWidth="1"/>
    <col min="13320" max="13321" width="6.7109375" style="65" customWidth="1"/>
    <col min="13322" max="13322" width="0.42578125" style="65" customWidth="1"/>
    <col min="13323" max="13324" width="6.7109375" style="65" customWidth="1"/>
    <col min="13325" max="13325" width="0.42578125" style="65" customWidth="1"/>
    <col min="13326" max="13327" width="6.7109375" style="65" customWidth="1"/>
    <col min="13328" max="13328" width="0.42578125" style="65" customWidth="1"/>
    <col min="13329" max="13329" width="6.7109375" style="65" customWidth="1"/>
    <col min="13330" max="13568" width="11.42578125" style="65"/>
    <col min="13569" max="13569" width="2.7109375" style="65" customWidth="1"/>
    <col min="13570" max="13570" width="5.7109375" style="65" customWidth="1"/>
    <col min="13571" max="13571" width="6.7109375" style="65" customWidth="1"/>
    <col min="13572" max="13572" width="10.7109375" style="65" customWidth="1"/>
    <col min="13573" max="13574" width="6.7109375" style="65" customWidth="1"/>
    <col min="13575" max="13575" width="0.42578125" style="65" customWidth="1"/>
    <col min="13576" max="13577" width="6.7109375" style="65" customWidth="1"/>
    <col min="13578" max="13578" width="0.42578125" style="65" customWidth="1"/>
    <col min="13579" max="13580" width="6.7109375" style="65" customWidth="1"/>
    <col min="13581" max="13581" width="0.42578125" style="65" customWidth="1"/>
    <col min="13582" max="13583" width="6.7109375" style="65" customWidth="1"/>
    <col min="13584" max="13584" width="0.42578125" style="65" customWidth="1"/>
    <col min="13585" max="13585" width="6.7109375" style="65" customWidth="1"/>
    <col min="13586" max="13824" width="11.42578125" style="65"/>
    <col min="13825" max="13825" width="2.7109375" style="65" customWidth="1"/>
    <col min="13826" max="13826" width="5.7109375" style="65" customWidth="1"/>
    <col min="13827" max="13827" width="6.7109375" style="65" customWidth="1"/>
    <col min="13828" max="13828" width="10.7109375" style="65" customWidth="1"/>
    <col min="13829" max="13830" width="6.7109375" style="65" customWidth="1"/>
    <col min="13831" max="13831" width="0.42578125" style="65" customWidth="1"/>
    <col min="13832" max="13833" width="6.7109375" style="65" customWidth="1"/>
    <col min="13834" max="13834" width="0.42578125" style="65" customWidth="1"/>
    <col min="13835" max="13836" width="6.7109375" style="65" customWidth="1"/>
    <col min="13837" max="13837" width="0.42578125" style="65" customWidth="1"/>
    <col min="13838" max="13839" width="6.7109375" style="65" customWidth="1"/>
    <col min="13840" max="13840" width="0.42578125" style="65" customWidth="1"/>
    <col min="13841" max="13841" width="6.7109375" style="65" customWidth="1"/>
    <col min="13842" max="14080" width="11.42578125" style="65"/>
    <col min="14081" max="14081" width="2.7109375" style="65" customWidth="1"/>
    <col min="14082" max="14082" width="5.7109375" style="65" customWidth="1"/>
    <col min="14083" max="14083" width="6.7109375" style="65" customWidth="1"/>
    <col min="14084" max="14084" width="10.7109375" style="65" customWidth="1"/>
    <col min="14085" max="14086" width="6.7109375" style="65" customWidth="1"/>
    <col min="14087" max="14087" width="0.42578125" style="65" customWidth="1"/>
    <col min="14088" max="14089" width="6.7109375" style="65" customWidth="1"/>
    <col min="14090" max="14090" width="0.42578125" style="65" customWidth="1"/>
    <col min="14091" max="14092" width="6.7109375" style="65" customWidth="1"/>
    <col min="14093" max="14093" width="0.42578125" style="65" customWidth="1"/>
    <col min="14094" max="14095" width="6.7109375" style="65" customWidth="1"/>
    <col min="14096" max="14096" width="0.42578125" style="65" customWidth="1"/>
    <col min="14097" max="14097" width="6.7109375" style="65" customWidth="1"/>
    <col min="14098" max="14336" width="11.42578125" style="65"/>
    <col min="14337" max="14337" width="2.7109375" style="65" customWidth="1"/>
    <col min="14338" max="14338" width="5.7109375" style="65" customWidth="1"/>
    <col min="14339" max="14339" width="6.7109375" style="65" customWidth="1"/>
    <col min="14340" max="14340" width="10.7109375" style="65" customWidth="1"/>
    <col min="14341" max="14342" width="6.7109375" style="65" customWidth="1"/>
    <col min="14343" max="14343" width="0.42578125" style="65" customWidth="1"/>
    <col min="14344" max="14345" width="6.7109375" style="65" customWidth="1"/>
    <col min="14346" max="14346" width="0.42578125" style="65" customWidth="1"/>
    <col min="14347" max="14348" width="6.7109375" style="65" customWidth="1"/>
    <col min="14349" max="14349" width="0.42578125" style="65" customWidth="1"/>
    <col min="14350" max="14351" width="6.7109375" style="65" customWidth="1"/>
    <col min="14352" max="14352" width="0.42578125" style="65" customWidth="1"/>
    <col min="14353" max="14353" width="6.7109375" style="65" customWidth="1"/>
    <col min="14354" max="14592" width="11.42578125" style="65"/>
    <col min="14593" max="14593" width="2.7109375" style="65" customWidth="1"/>
    <col min="14594" max="14594" width="5.7109375" style="65" customWidth="1"/>
    <col min="14595" max="14595" width="6.7109375" style="65" customWidth="1"/>
    <col min="14596" max="14596" width="10.7109375" style="65" customWidth="1"/>
    <col min="14597" max="14598" width="6.7109375" style="65" customWidth="1"/>
    <col min="14599" max="14599" width="0.42578125" style="65" customWidth="1"/>
    <col min="14600" max="14601" width="6.7109375" style="65" customWidth="1"/>
    <col min="14602" max="14602" width="0.42578125" style="65" customWidth="1"/>
    <col min="14603" max="14604" width="6.7109375" style="65" customWidth="1"/>
    <col min="14605" max="14605" width="0.42578125" style="65" customWidth="1"/>
    <col min="14606" max="14607" width="6.7109375" style="65" customWidth="1"/>
    <col min="14608" max="14608" width="0.42578125" style="65" customWidth="1"/>
    <col min="14609" max="14609" width="6.7109375" style="65" customWidth="1"/>
    <col min="14610" max="14848" width="11.42578125" style="65"/>
    <col min="14849" max="14849" width="2.7109375" style="65" customWidth="1"/>
    <col min="14850" max="14850" width="5.7109375" style="65" customWidth="1"/>
    <col min="14851" max="14851" width="6.7109375" style="65" customWidth="1"/>
    <col min="14852" max="14852" width="10.7109375" style="65" customWidth="1"/>
    <col min="14853" max="14854" width="6.7109375" style="65" customWidth="1"/>
    <col min="14855" max="14855" width="0.42578125" style="65" customWidth="1"/>
    <col min="14856" max="14857" width="6.7109375" style="65" customWidth="1"/>
    <col min="14858" max="14858" width="0.42578125" style="65" customWidth="1"/>
    <col min="14859" max="14860" width="6.7109375" style="65" customWidth="1"/>
    <col min="14861" max="14861" width="0.42578125" style="65" customWidth="1"/>
    <col min="14862" max="14863" width="6.7109375" style="65" customWidth="1"/>
    <col min="14864" max="14864" width="0.42578125" style="65" customWidth="1"/>
    <col min="14865" max="14865" width="6.7109375" style="65" customWidth="1"/>
    <col min="14866" max="15104" width="11.42578125" style="65"/>
    <col min="15105" max="15105" width="2.7109375" style="65" customWidth="1"/>
    <col min="15106" max="15106" width="5.7109375" style="65" customWidth="1"/>
    <col min="15107" max="15107" width="6.7109375" style="65" customWidth="1"/>
    <col min="15108" max="15108" width="10.7109375" style="65" customWidth="1"/>
    <col min="15109" max="15110" width="6.7109375" style="65" customWidth="1"/>
    <col min="15111" max="15111" width="0.42578125" style="65" customWidth="1"/>
    <col min="15112" max="15113" width="6.7109375" style="65" customWidth="1"/>
    <col min="15114" max="15114" width="0.42578125" style="65" customWidth="1"/>
    <col min="15115" max="15116" width="6.7109375" style="65" customWidth="1"/>
    <col min="15117" max="15117" width="0.42578125" style="65" customWidth="1"/>
    <col min="15118" max="15119" width="6.7109375" style="65" customWidth="1"/>
    <col min="15120" max="15120" width="0.42578125" style="65" customWidth="1"/>
    <col min="15121" max="15121" width="6.7109375" style="65" customWidth="1"/>
    <col min="15122" max="15360" width="11.42578125" style="65"/>
    <col min="15361" max="15361" width="2.7109375" style="65" customWidth="1"/>
    <col min="15362" max="15362" width="5.7109375" style="65" customWidth="1"/>
    <col min="15363" max="15363" width="6.7109375" style="65" customWidth="1"/>
    <col min="15364" max="15364" width="10.7109375" style="65" customWidth="1"/>
    <col min="15365" max="15366" width="6.7109375" style="65" customWidth="1"/>
    <col min="15367" max="15367" width="0.42578125" style="65" customWidth="1"/>
    <col min="15368" max="15369" width="6.7109375" style="65" customWidth="1"/>
    <col min="15370" max="15370" width="0.42578125" style="65" customWidth="1"/>
    <col min="15371" max="15372" width="6.7109375" style="65" customWidth="1"/>
    <col min="15373" max="15373" width="0.42578125" style="65" customWidth="1"/>
    <col min="15374" max="15375" width="6.7109375" style="65" customWidth="1"/>
    <col min="15376" max="15376" width="0.42578125" style="65" customWidth="1"/>
    <col min="15377" max="15377" width="6.7109375" style="65" customWidth="1"/>
    <col min="15378" max="15616" width="11.42578125" style="65"/>
    <col min="15617" max="15617" width="2.7109375" style="65" customWidth="1"/>
    <col min="15618" max="15618" width="5.7109375" style="65" customWidth="1"/>
    <col min="15619" max="15619" width="6.7109375" style="65" customWidth="1"/>
    <col min="15620" max="15620" width="10.7109375" style="65" customWidth="1"/>
    <col min="15621" max="15622" width="6.7109375" style="65" customWidth="1"/>
    <col min="15623" max="15623" width="0.42578125" style="65" customWidth="1"/>
    <col min="15624" max="15625" width="6.7109375" style="65" customWidth="1"/>
    <col min="15626" max="15626" width="0.42578125" style="65" customWidth="1"/>
    <col min="15627" max="15628" width="6.7109375" style="65" customWidth="1"/>
    <col min="15629" max="15629" width="0.42578125" style="65" customWidth="1"/>
    <col min="15630" max="15631" width="6.7109375" style="65" customWidth="1"/>
    <col min="15632" max="15632" width="0.42578125" style="65" customWidth="1"/>
    <col min="15633" max="15633" width="6.7109375" style="65" customWidth="1"/>
    <col min="15634" max="15872" width="11.42578125" style="65"/>
    <col min="15873" max="15873" width="2.7109375" style="65" customWidth="1"/>
    <col min="15874" max="15874" width="5.7109375" style="65" customWidth="1"/>
    <col min="15875" max="15875" width="6.7109375" style="65" customWidth="1"/>
    <col min="15876" max="15876" width="10.7109375" style="65" customWidth="1"/>
    <col min="15877" max="15878" width="6.7109375" style="65" customWidth="1"/>
    <col min="15879" max="15879" width="0.42578125" style="65" customWidth="1"/>
    <col min="15880" max="15881" width="6.7109375" style="65" customWidth="1"/>
    <col min="15882" max="15882" width="0.42578125" style="65" customWidth="1"/>
    <col min="15883" max="15884" width="6.7109375" style="65" customWidth="1"/>
    <col min="15885" max="15885" width="0.42578125" style="65" customWidth="1"/>
    <col min="15886" max="15887" width="6.7109375" style="65" customWidth="1"/>
    <col min="15888" max="15888" width="0.42578125" style="65" customWidth="1"/>
    <col min="15889" max="15889" width="6.7109375" style="65" customWidth="1"/>
    <col min="15890" max="16128" width="11.42578125" style="65"/>
    <col min="16129" max="16129" width="2.7109375" style="65" customWidth="1"/>
    <col min="16130" max="16130" width="5.7109375" style="65" customWidth="1"/>
    <col min="16131" max="16131" width="6.7109375" style="65" customWidth="1"/>
    <col min="16132" max="16132" width="10.7109375" style="65" customWidth="1"/>
    <col min="16133" max="16134" width="6.7109375" style="65" customWidth="1"/>
    <col min="16135" max="16135" width="0.42578125" style="65" customWidth="1"/>
    <col min="16136" max="16137" width="6.7109375" style="65" customWidth="1"/>
    <col min="16138" max="16138" width="0.42578125" style="65" customWidth="1"/>
    <col min="16139" max="16140" width="6.7109375" style="65" customWidth="1"/>
    <col min="16141" max="16141" width="0.42578125" style="65" customWidth="1"/>
    <col min="16142" max="16143" width="6.7109375" style="65" customWidth="1"/>
    <col min="16144" max="16144" width="0.42578125" style="65" customWidth="1"/>
    <col min="16145" max="16145" width="6.7109375" style="65" customWidth="1"/>
    <col min="16146" max="16384" width="11.42578125" style="65"/>
  </cols>
  <sheetData>
    <row r="1" spans="1:20" ht="12.75" customHeight="1">
      <c r="A1" s="71"/>
      <c r="B1" s="71"/>
      <c r="C1" s="71"/>
      <c r="D1" s="71"/>
      <c r="E1" s="71"/>
      <c r="F1" s="71"/>
      <c r="G1" s="71"/>
      <c r="H1" s="537"/>
      <c r="I1" s="537"/>
      <c r="J1" s="537"/>
      <c r="K1" s="537"/>
      <c r="L1" s="537"/>
      <c r="M1" s="537"/>
      <c r="N1" s="537"/>
      <c r="O1" s="537"/>
      <c r="P1" s="537"/>
      <c r="Q1" s="149"/>
    </row>
    <row r="2" spans="1:20" ht="12.75" customHeight="1">
      <c r="A2" s="71"/>
      <c r="B2" s="71"/>
      <c r="C2" s="71"/>
      <c r="D2" s="71"/>
      <c r="E2" s="71"/>
      <c r="F2" s="71"/>
      <c r="G2" s="71"/>
      <c r="H2" s="537"/>
      <c r="I2" s="537"/>
      <c r="J2" s="537"/>
      <c r="K2" s="537"/>
      <c r="L2" s="537"/>
      <c r="M2" s="537"/>
      <c r="N2" s="537"/>
      <c r="O2" s="537"/>
      <c r="P2" s="537"/>
      <c r="Q2" s="149"/>
    </row>
    <row r="3" spans="1:20" ht="14.1" customHeight="1">
      <c r="B3" s="1813" t="s">
        <v>956</v>
      </c>
      <c r="C3" s="1813"/>
      <c r="D3" s="1813"/>
      <c r="E3" s="1813"/>
      <c r="F3" s="1813"/>
      <c r="G3" s="1813"/>
      <c r="H3" s="1813"/>
      <c r="I3" s="1813"/>
      <c r="J3" s="1813"/>
      <c r="K3" s="1813"/>
      <c r="L3" s="1813"/>
      <c r="M3" s="1813"/>
      <c r="N3" s="1813"/>
      <c r="O3" s="1813"/>
      <c r="P3" s="1813"/>
      <c r="Q3" s="1813"/>
    </row>
    <row r="4" spans="1:20" ht="14.1" customHeight="1">
      <c r="B4" s="1813" t="s">
        <v>68</v>
      </c>
      <c r="C4" s="1813"/>
      <c r="D4" s="1813"/>
      <c r="E4" s="1813"/>
      <c r="F4" s="1813"/>
      <c r="G4" s="1813"/>
      <c r="H4" s="1813"/>
      <c r="I4" s="1813"/>
      <c r="J4" s="1813"/>
      <c r="K4" s="1813"/>
      <c r="L4" s="1813"/>
      <c r="M4" s="1813"/>
      <c r="N4" s="1813"/>
      <c r="O4" s="1813"/>
      <c r="P4" s="1813"/>
      <c r="Q4" s="1813"/>
    </row>
    <row r="5" spans="1:20" ht="6" customHeight="1">
      <c r="B5" s="1335"/>
      <c r="C5" s="1335"/>
      <c r="D5" s="1335"/>
      <c r="E5" s="1335"/>
      <c r="F5" s="1335"/>
      <c r="G5" s="1335"/>
      <c r="H5" s="149"/>
      <c r="I5" s="149"/>
      <c r="J5" s="149"/>
      <c r="K5" s="149"/>
      <c r="L5" s="149"/>
      <c r="M5" s="149"/>
      <c r="N5" s="149"/>
      <c r="O5" s="149"/>
      <c r="P5" s="149"/>
      <c r="Q5" s="149"/>
    </row>
    <row r="6" spans="1:20" ht="6" customHeight="1">
      <c r="A6" s="67"/>
      <c r="B6" s="205"/>
      <c r="C6" s="67"/>
      <c r="D6" s="67"/>
      <c r="E6" s="67"/>
      <c r="F6" s="67"/>
      <c r="G6" s="67"/>
      <c r="H6" s="537"/>
      <c r="I6" s="537"/>
      <c r="J6" s="537"/>
      <c r="K6" s="537"/>
      <c r="L6" s="537"/>
      <c r="M6" s="537"/>
      <c r="N6" s="537"/>
      <c r="O6" s="537"/>
      <c r="P6" s="537"/>
      <c r="Q6" s="149"/>
    </row>
    <row r="7" spans="1:20" ht="13.5" customHeight="1">
      <c r="A7" s="71"/>
      <c r="B7" s="2317" t="s">
        <v>957</v>
      </c>
      <c r="C7" s="2317"/>
      <c r="D7" s="2317"/>
      <c r="E7" s="2317"/>
      <c r="F7" s="2317"/>
      <c r="G7" s="2317"/>
      <c r="H7" s="2317"/>
      <c r="I7" s="2317"/>
      <c r="J7" s="2317"/>
      <c r="K7" s="2317"/>
      <c r="L7" s="2317"/>
      <c r="M7" s="2317"/>
      <c r="N7" s="2317"/>
      <c r="O7" s="2317"/>
      <c r="P7" s="2317"/>
      <c r="Q7" s="2317"/>
      <c r="R7" s="71"/>
    </row>
    <row r="8" spans="1:20" ht="13.5" customHeight="1">
      <c r="A8" s="71"/>
      <c r="B8" s="2318" t="s">
        <v>958</v>
      </c>
      <c r="C8" s="2318"/>
      <c r="D8" s="161"/>
      <c r="E8" s="2318" t="s">
        <v>584</v>
      </c>
      <c r="F8" s="2318"/>
      <c r="G8" s="2320"/>
      <c r="H8" s="2321" t="s">
        <v>567</v>
      </c>
      <c r="I8" s="2321"/>
      <c r="J8" s="2322"/>
      <c r="K8" s="2321" t="s">
        <v>959</v>
      </c>
      <c r="L8" s="2321"/>
      <c r="M8" s="2322"/>
      <c r="N8" s="2323" t="s">
        <v>123</v>
      </c>
      <c r="O8" s="2323"/>
      <c r="P8" s="1371"/>
      <c r="Q8" s="1371"/>
      <c r="R8" s="71"/>
    </row>
    <row r="9" spans="1:20" ht="13.5" customHeight="1">
      <c r="A9" s="71"/>
      <c r="B9" s="2318"/>
      <c r="C9" s="2318"/>
      <c r="D9" s="161"/>
      <c r="E9" s="1815"/>
      <c r="F9" s="1815"/>
      <c r="G9" s="2320"/>
      <c r="H9" s="2324"/>
      <c r="I9" s="2324"/>
      <c r="J9" s="2322"/>
      <c r="K9" s="2324"/>
      <c r="L9" s="2324"/>
      <c r="M9" s="2322"/>
      <c r="N9" s="2324"/>
      <c r="O9" s="2324"/>
      <c r="P9" s="1371"/>
      <c r="Q9" s="2321" t="s">
        <v>21</v>
      </c>
      <c r="R9" s="71"/>
    </row>
    <row r="10" spans="1:20" ht="12" customHeight="1">
      <c r="A10" s="71"/>
      <c r="B10" s="1815"/>
      <c r="C10" s="1815"/>
      <c r="D10" s="2274"/>
      <c r="E10" s="1336" t="s">
        <v>19</v>
      </c>
      <c r="F10" s="1336" t="s">
        <v>20</v>
      </c>
      <c r="G10" s="1336"/>
      <c r="H10" s="2325" t="s">
        <v>19</v>
      </c>
      <c r="I10" s="2325" t="s">
        <v>20</v>
      </c>
      <c r="J10" s="2325"/>
      <c r="K10" s="2325" t="s">
        <v>19</v>
      </c>
      <c r="L10" s="2325" t="s">
        <v>20</v>
      </c>
      <c r="M10" s="2325"/>
      <c r="N10" s="2325" t="s">
        <v>19</v>
      </c>
      <c r="O10" s="2325" t="s">
        <v>20</v>
      </c>
      <c r="P10" s="2325"/>
      <c r="Q10" s="2324"/>
      <c r="R10" s="71"/>
    </row>
    <row r="11" spans="1:20" ht="24.75" customHeight="1">
      <c r="A11" s="71"/>
      <c r="B11" s="69" t="s">
        <v>960</v>
      </c>
      <c r="C11" s="69"/>
      <c r="D11" s="69"/>
      <c r="E11" s="2326">
        <v>470</v>
      </c>
      <c r="F11" s="2326">
        <v>725</v>
      </c>
      <c r="G11" s="2326"/>
      <c r="H11" s="1342">
        <v>605</v>
      </c>
      <c r="I11" s="1342">
        <v>746</v>
      </c>
      <c r="J11" s="1342"/>
      <c r="K11" s="1342">
        <v>303</v>
      </c>
      <c r="L11" s="1342">
        <v>225</v>
      </c>
      <c r="M11" s="1342"/>
      <c r="N11" s="1342">
        <f t="shared" ref="N11:O13" si="0">SUM(E11+H11+K11)</f>
        <v>1378</v>
      </c>
      <c r="O11" s="1342">
        <f t="shared" si="0"/>
        <v>1696</v>
      </c>
      <c r="P11" s="1342"/>
      <c r="Q11" s="476">
        <f>SUM(N11:O11)</f>
        <v>3074</v>
      </c>
      <c r="R11" s="3">
        <f>SUM(E11:F11)</f>
        <v>1195</v>
      </c>
      <c r="S11" s="506">
        <f>SUM(H11:I11)</f>
        <v>1351</v>
      </c>
      <c r="T11" s="65">
        <f>SUM(J11:L11)</f>
        <v>528</v>
      </c>
    </row>
    <row r="12" spans="1:20" ht="24.75" customHeight="1">
      <c r="A12" s="71"/>
      <c r="B12" s="69" t="s">
        <v>961</v>
      </c>
      <c r="C12" s="69"/>
      <c r="D12" s="69"/>
      <c r="E12" s="1038">
        <v>0</v>
      </c>
      <c r="F12" s="1038">
        <v>0</v>
      </c>
      <c r="G12" s="1038"/>
      <c r="H12" s="1341">
        <v>2</v>
      </c>
      <c r="I12" s="1341">
        <v>3</v>
      </c>
      <c r="J12" s="1341"/>
      <c r="K12" s="1341">
        <v>10</v>
      </c>
      <c r="L12" s="1341">
        <v>0</v>
      </c>
      <c r="M12" s="1341"/>
      <c r="N12" s="1342">
        <f t="shared" si="0"/>
        <v>12</v>
      </c>
      <c r="O12" s="1342">
        <f t="shared" si="0"/>
        <v>3</v>
      </c>
      <c r="P12" s="1341"/>
      <c r="Q12" s="476">
        <f>SUM(N12:O12)</f>
        <v>15</v>
      </c>
      <c r="R12" s="3">
        <f>SUM(E12:F12)</f>
        <v>0</v>
      </c>
      <c r="S12" s="65">
        <f>SUM(H12:I12)</f>
        <v>5</v>
      </c>
      <c r="T12" s="65">
        <f>SUM(J12:L12)</f>
        <v>10</v>
      </c>
    </row>
    <row r="13" spans="1:20" ht="24.75" customHeight="1">
      <c r="A13" s="71"/>
      <c r="B13" s="69" t="s">
        <v>962</v>
      </c>
      <c r="C13" s="69"/>
      <c r="D13" s="69"/>
      <c r="E13" s="1038">
        <v>0</v>
      </c>
      <c r="F13" s="1038">
        <v>0</v>
      </c>
      <c r="G13" s="1038"/>
      <c r="H13" s="1341">
        <v>939</v>
      </c>
      <c r="I13" s="1341">
        <v>986</v>
      </c>
      <c r="J13" s="1341"/>
      <c r="K13" s="1341">
        <v>301</v>
      </c>
      <c r="L13" s="1341">
        <v>139</v>
      </c>
      <c r="M13" s="1341"/>
      <c r="N13" s="1342">
        <f t="shared" si="0"/>
        <v>1240</v>
      </c>
      <c r="O13" s="1342">
        <f t="shared" si="0"/>
        <v>1125</v>
      </c>
      <c r="P13" s="1341"/>
      <c r="Q13" s="476">
        <f>SUM(N13:O13)</f>
        <v>2365</v>
      </c>
      <c r="R13" s="3">
        <f>SUM(E13:F13)</f>
        <v>0</v>
      </c>
      <c r="S13" s="506">
        <f>SUM(H13:I13)</f>
        <v>1925</v>
      </c>
      <c r="T13" s="65">
        <f>SUM(J13:L13)</f>
        <v>440</v>
      </c>
    </row>
    <row r="14" spans="1:20" ht="3.75" customHeight="1">
      <c r="A14" s="71"/>
      <c r="B14" s="69"/>
      <c r="C14" s="69"/>
      <c r="D14" s="69"/>
      <c r="E14" s="2327"/>
      <c r="F14" s="2327"/>
      <c r="G14" s="2327"/>
      <c r="H14" s="894"/>
      <c r="I14" s="894"/>
      <c r="J14" s="894"/>
      <c r="K14" s="894"/>
      <c r="L14" s="894"/>
      <c r="M14" s="894"/>
      <c r="N14" s="2328"/>
      <c r="O14" s="2328"/>
      <c r="P14" s="894"/>
      <c r="Q14" s="2329"/>
      <c r="R14" s="71"/>
    </row>
    <row r="15" spans="1:20" ht="13.5" customHeight="1">
      <c r="A15" s="71"/>
      <c r="B15" s="1934" t="s">
        <v>21</v>
      </c>
      <c r="C15" s="1934"/>
      <c r="D15" s="1934"/>
      <c r="E15" s="2330">
        <f>SUM(E11:E13)</f>
        <v>470</v>
      </c>
      <c r="F15" s="2330">
        <f>SUM(F11:F13)</f>
        <v>725</v>
      </c>
      <c r="G15" s="2330"/>
      <c r="H15" s="2330">
        <f>SUM(H11:H13)</f>
        <v>1546</v>
      </c>
      <c r="I15" s="2330">
        <f>SUM(I11:I13)</f>
        <v>1735</v>
      </c>
      <c r="J15" s="2330"/>
      <c r="K15" s="2330">
        <f>SUM(K11:K13)</f>
        <v>614</v>
      </c>
      <c r="L15" s="2330">
        <f>SUM(L11:L13)</f>
        <v>364</v>
      </c>
      <c r="M15" s="2330"/>
      <c r="N15" s="2330">
        <f>SUM(N11:N13)</f>
        <v>2630</v>
      </c>
      <c r="O15" s="2330">
        <f>SUM(O11:O13)</f>
        <v>2824</v>
      </c>
      <c r="P15" s="2330"/>
      <c r="Q15" s="2330">
        <f>SUM(Q11:Q13)</f>
        <v>5454</v>
      </c>
      <c r="R15" s="71"/>
    </row>
    <row r="16" spans="1:20" ht="11.1" customHeight="1">
      <c r="A16" s="71"/>
      <c r="C16" s="83"/>
      <c r="D16" s="83"/>
      <c r="E16" s="83"/>
      <c r="F16" s="83"/>
      <c r="G16" s="83"/>
      <c r="H16" s="919"/>
      <c r="I16" s="919"/>
      <c r="J16" s="919"/>
      <c r="K16" s="919"/>
      <c r="L16" s="919"/>
      <c r="M16" s="919"/>
      <c r="N16" s="919"/>
      <c r="O16" s="919"/>
      <c r="P16" s="919"/>
      <c r="Q16" s="2341"/>
    </row>
    <row r="17" spans="1:17" ht="11.1" customHeight="1">
      <c r="A17" s="71"/>
      <c r="B17" s="2333"/>
      <c r="C17" s="83"/>
      <c r="D17" s="83"/>
      <c r="E17" s="83"/>
      <c r="F17" s="83"/>
      <c r="G17" s="83"/>
      <c r="H17" s="919"/>
      <c r="I17" s="919"/>
      <c r="J17" s="919"/>
      <c r="K17" s="919"/>
      <c r="L17" s="919"/>
      <c r="M17" s="919"/>
      <c r="N17" s="919"/>
      <c r="O17" s="919"/>
      <c r="P17" s="919"/>
      <c r="Q17" s="2341"/>
    </row>
    <row r="18" spans="1:17" ht="11.1" customHeight="1">
      <c r="A18" s="71"/>
      <c r="B18" s="71"/>
      <c r="C18" s="71"/>
      <c r="D18" s="71"/>
      <c r="E18" s="71"/>
      <c r="F18" s="71"/>
      <c r="G18" s="71"/>
      <c r="H18" s="537"/>
      <c r="I18" s="537"/>
      <c r="J18" s="537"/>
      <c r="K18" s="537"/>
      <c r="L18" s="537"/>
      <c r="M18" s="537"/>
      <c r="N18" s="537"/>
      <c r="O18" s="537"/>
      <c r="P18" s="537"/>
      <c r="Q18" s="149"/>
    </row>
    <row r="19" spans="1:17" ht="11.1" customHeight="1">
      <c r="A19" s="71"/>
      <c r="B19" s="71"/>
      <c r="C19" s="71"/>
      <c r="D19" s="71"/>
      <c r="E19" s="71"/>
      <c r="F19" s="71"/>
      <c r="G19" s="71"/>
      <c r="H19" s="537"/>
      <c r="I19" s="537"/>
      <c r="J19" s="537"/>
      <c r="K19" s="537"/>
      <c r="L19" s="537"/>
      <c r="M19" s="537"/>
      <c r="N19" s="537"/>
      <c r="O19" s="537"/>
      <c r="P19" s="537"/>
      <c r="Q19" s="149"/>
    </row>
    <row r="20" spans="1:17" ht="12.75" customHeight="1">
      <c r="A20" s="71"/>
      <c r="B20" s="71"/>
      <c r="C20" s="71"/>
      <c r="D20" s="71"/>
      <c r="E20" s="71"/>
      <c r="F20" s="71"/>
      <c r="G20" s="71"/>
      <c r="H20" s="537"/>
      <c r="I20" s="537"/>
      <c r="J20" s="537"/>
      <c r="K20" s="537"/>
      <c r="L20" s="537"/>
      <c r="M20" s="537"/>
      <c r="N20" s="537"/>
      <c r="O20" s="537"/>
      <c r="P20" s="537"/>
      <c r="Q20" s="149"/>
    </row>
    <row r="21" spans="1:17" ht="12.75" customHeight="1">
      <c r="A21" s="71"/>
      <c r="B21" s="71"/>
      <c r="C21" s="71"/>
      <c r="D21" s="71"/>
      <c r="E21" s="71"/>
      <c r="F21" s="71"/>
      <c r="G21" s="71"/>
      <c r="H21" s="537"/>
      <c r="I21" s="537"/>
      <c r="J21" s="537"/>
      <c r="K21" s="537"/>
      <c r="L21" s="537"/>
      <c r="M21" s="537"/>
      <c r="N21" s="537"/>
      <c r="O21" s="537"/>
      <c r="P21" s="537"/>
      <c r="Q21" s="149"/>
    </row>
    <row r="22" spans="1:17" ht="9.75" customHeight="1">
      <c r="A22" s="71"/>
      <c r="B22" s="71"/>
      <c r="C22" s="71"/>
      <c r="D22" s="71"/>
      <c r="E22" s="71"/>
      <c r="F22" s="71"/>
      <c r="G22" s="71"/>
      <c r="H22" s="537"/>
      <c r="I22" s="537"/>
      <c r="J22" s="537"/>
      <c r="K22" s="537"/>
      <c r="L22" s="537"/>
      <c r="M22" s="537"/>
      <c r="N22" s="537"/>
      <c r="O22" s="537"/>
      <c r="P22" s="537"/>
      <c r="Q22" s="149"/>
    </row>
    <row r="23" spans="1:17" ht="9.75" customHeight="1">
      <c r="A23" s="71"/>
      <c r="B23" s="71"/>
      <c r="C23" s="71"/>
      <c r="D23" s="71"/>
      <c r="E23" s="71"/>
      <c r="F23" s="71"/>
      <c r="G23" s="71"/>
      <c r="H23" s="537"/>
      <c r="I23" s="537"/>
      <c r="J23" s="537"/>
      <c r="K23" s="537"/>
      <c r="L23" s="537"/>
      <c r="M23" s="537"/>
      <c r="N23" s="537"/>
      <c r="O23" s="537"/>
      <c r="P23" s="537"/>
      <c r="Q23" s="149"/>
    </row>
    <row r="24" spans="1:17" ht="12.75" customHeight="1">
      <c r="A24" s="71"/>
      <c r="B24" s="71"/>
      <c r="C24" s="71"/>
      <c r="D24" s="71"/>
      <c r="E24" s="71"/>
      <c r="F24" s="71"/>
      <c r="G24" s="71"/>
      <c r="H24" s="537"/>
      <c r="I24" s="537"/>
      <c r="J24" s="537"/>
      <c r="K24" s="537"/>
      <c r="L24" s="537"/>
      <c r="M24" s="537"/>
      <c r="N24" s="537"/>
      <c r="O24" s="537"/>
      <c r="P24" s="537"/>
      <c r="Q24" s="149"/>
    </row>
    <row r="25" spans="1:17" ht="12.75" customHeight="1">
      <c r="A25" s="71"/>
      <c r="B25" s="71"/>
      <c r="C25" s="71"/>
      <c r="D25" s="71"/>
      <c r="E25" s="71"/>
      <c r="F25" s="71"/>
      <c r="G25" s="71"/>
      <c r="H25" s="537"/>
      <c r="I25" s="537"/>
      <c r="J25" s="537"/>
      <c r="K25" s="537"/>
      <c r="L25" s="537"/>
      <c r="M25" s="537"/>
      <c r="N25" s="537"/>
      <c r="O25" s="537"/>
      <c r="P25" s="537"/>
      <c r="Q25" s="149"/>
    </row>
    <row r="26" spans="1:17" ht="12.75" customHeight="1">
      <c r="A26" s="71"/>
      <c r="B26" s="71"/>
      <c r="C26" s="71"/>
      <c r="D26" s="71"/>
      <c r="E26" s="71"/>
      <c r="F26" s="71"/>
      <c r="G26" s="71"/>
      <c r="H26" s="537"/>
      <c r="I26" s="537"/>
      <c r="J26" s="537"/>
      <c r="K26" s="537"/>
      <c r="L26" s="537"/>
      <c r="M26" s="537"/>
      <c r="N26" s="537"/>
      <c r="O26" s="537"/>
      <c r="P26" s="537"/>
      <c r="Q26" s="149"/>
    </row>
    <row r="27" spans="1:17" ht="12.75" customHeight="1">
      <c r="A27" s="71"/>
      <c r="B27" s="71"/>
      <c r="C27" s="71"/>
      <c r="D27" s="71"/>
      <c r="E27" s="71"/>
      <c r="F27" s="71"/>
      <c r="G27" s="71"/>
      <c r="H27" s="537"/>
      <c r="I27" s="537"/>
      <c r="J27" s="537"/>
      <c r="K27" s="537"/>
      <c r="L27" s="537"/>
      <c r="M27" s="537"/>
      <c r="N27" s="537"/>
      <c r="O27" s="537"/>
      <c r="P27" s="537"/>
      <c r="Q27" s="149"/>
    </row>
    <row r="28" spans="1:17" ht="12.75" customHeight="1">
      <c r="A28" s="71"/>
      <c r="B28" s="71"/>
      <c r="C28" s="71"/>
      <c r="D28" s="71"/>
      <c r="E28" s="71"/>
      <c r="F28" s="71"/>
      <c r="G28" s="71"/>
      <c r="H28" s="537"/>
      <c r="I28" s="537"/>
      <c r="J28" s="537"/>
      <c r="K28" s="537"/>
      <c r="L28" s="537"/>
      <c r="M28" s="537"/>
      <c r="N28" s="537"/>
      <c r="O28" s="537"/>
      <c r="P28" s="537"/>
      <c r="Q28" s="149"/>
    </row>
    <row r="29" spans="1:17" ht="12.75" customHeight="1">
      <c r="A29" s="71"/>
      <c r="B29" s="71"/>
      <c r="C29" s="71"/>
      <c r="D29" s="71"/>
      <c r="E29" s="71"/>
      <c r="F29" s="71"/>
      <c r="G29" s="71"/>
      <c r="H29" s="537"/>
      <c r="I29" s="537"/>
      <c r="J29" s="537"/>
      <c r="K29" s="537"/>
      <c r="L29" s="537"/>
      <c r="M29" s="537"/>
      <c r="N29" s="537"/>
      <c r="O29" s="537"/>
      <c r="P29" s="537"/>
      <c r="Q29" s="149"/>
    </row>
    <row r="30" spans="1:17" ht="15" customHeight="1">
      <c r="A30" s="71"/>
      <c r="B30" s="71"/>
      <c r="C30" s="71"/>
      <c r="D30" s="71"/>
      <c r="E30" s="71"/>
      <c r="F30" s="71"/>
      <c r="G30" s="71"/>
      <c r="H30" s="537"/>
      <c r="I30" s="537"/>
      <c r="J30" s="537"/>
      <c r="K30" s="537"/>
      <c r="L30" s="537"/>
      <c r="M30" s="537"/>
      <c r="N30" s="537"/>
      <c r="O30" s="537"/>
      <c r="P30" s="537"/>
      <c r="Q30" s="149"/>
    </row>
    <row r="31" spans="1:17" ht="12.75" customHeight="1">
      <c r="A31" s="71"/>
      <c r="B31" s="71"/>
      <c r="C31" s="71"/>
      <c r="D31" s="71"/>
      <c r="E31" s="71"/>
      <c r="F31" s="71"/>
      <c r="G31" s="71"/>
      <c r="H31" s="537"/>
      <c r="I31" s="537"/>
      <c r="J31" s="537"/>
      <c r="K31" s="537"/>
      <c r="L31" s="537"/>
      <c r="M31" s="537"/>
      <c r="N31" s="537"/>
      <c r="O31" s="537"/>
      <c r="P31" s="537"/>
      <c r="Q31" s="149"/>
    </row>
    <row r="32" spans="1:17" ht="12.75" customHeight="1">
      <c r="A32" s="71"/>
      <c r="B32" s="71"/>
      <c r="C32" s="71"/>
      <c r="D32" s="71"/>
      <c r="E32" s="71"/>
      <c r="F32" s="71"/>
      <c r="G32" s="71"/>
      <c r="H32" s="537"/>
      <c r="I32" s="537"/>
      <c r="J32" s="537"/>
      <c r="K32" s="537"/>
      <c r="L32" s="537"/>
      <c r="M32" s="537"/>
      <c r="N32" s="537"/>
      <c r="O32" s="537"/>
      <c r="P32" s="537"/>
      <c r="Q32" s="149"/>
    </row>
    <row r="33" spans="1:17" ht="12.75" customHeight="1">
      <c r="A33" s="71"/>
      <c r="B33" s="71"/>
      <c r="C33" s="71"/>
      <c r="D33" s="71"/>
      <c r="E33" s="71"/>
      <c r="F33" s="71"/>
      <c r="G33" s="71"/>
      <c r="H33" s="537"/>
      <c r="I33" s="537"/>
      <c r="J33" s="537"/>
      <c r="K33" s="537"/>
      <c r="L33" s="537"/>
      <c r="M33" s="537"/>
      <c r="N33" s="537"/>
      <c r="O33" s="537"/>
      <c r="P33" s="537"/>
      <c r="Q33" s="149"/>
    </row>
    <row r="34" spans="1:17" ht="15" customHeight="1">
      <c r="A34" s="71"/>
      <c r="B34" s="71"/>
      <c r="C34" s="71"/>
      <c r="D34" s="71"/>
      <c r="E34" s="71"/>
      <c r="F34" s="71"/>
      <c r="G34" s="71"/>
      <c r="H34" s="537"/>
      <c r="I34" s="537"/>
      <c r="J34" s="537"/>
      <c r="K34" s="537"/>
      <c r="L34" s="537"/>
      <c r="M34" s="537"/>
      <c r="N34" s="537"/>
      <c r="O34" s="537"/>
      <c r="P34" s="537"/>
      <c r="Q34" s="149"/>
    </row>
    <row r="35" spans="1:17" ht="12.75" customHeight="1">
      <c r="A35" s="71"/>
      <c r="B35" s="71"/>
      <c r="C35" s="71"/>
      <c r="D35" s="71"/>
      <c r="E35" s="71"/>
      <c r="F35" s="71"/>
      <c r="G35" s="71"/>
      <c r="H35" s="537"/>
      <c r="I35" s="537"/>
      <c r="J35" s="537"/>
      <c r="K35" s="537"/>
      <c r="L35" s="537"/>
      <c r="M35" s="537"/>
      <c r="N35" s="537"/>
      <c r="O35" s="537"/>
      <c r="P35" s="537"/>
      <c r="Q35" s="149"/>
    </row>
    <row r="36" spans="1:17" ht="12.75" customHeight="1">
      <c r="A36" s="71"/>
      <c r="B36" s="71"/>
      <c r="C36" s="71"/>
      <c r="D36" s="71"/>
      <c r="E36" s="71"/>
      <c r="F36" s="71"/>
      <c r="G36" s="71"/>
      <c r="H36" s="537"/>
      <c r="I36" s="537"/>
      <c r="J36" s="537"/>
      <c r="K36" s="537"/>
      <c r="L36" s="537"/>
      <c r="M36" s="537"/>
      <c r="N36" s="537"/>
      <c r="O36" s="537"/>
      <c r="P36" s="537"/>
      <c r="Q36" s="149"/>
    </row>
    <row r="37" spans="1:17" ht="15" customHeight="1">
      <c r="A37" s="71"/>
      <c r="B37" s="71"/>
      <c r="C37" s="71"/>
      <c r="D37" s="71"/>
      <c r="E37" s="71"/>
      <c r="F37" s="71"/>
      <c r="G37" s="71"/>
      <c r="H37" s="537"/>
      <c r="I37" s="537"/>
      <c r="J37" s="537"/>
      <c r="K37" s="537"/>
      <c r="L37" s="537"/>
      <c r="M37" s="537"/>
      <c r="N37" s="537"/>
      <c r="O37" s="537"/>
      <c r="P37" s="537"/>
      <c r="Q37" s="149"/>
    </row>
    <row r="38" spans="1:17" ht="15" customHeight="1">
      <c r="A38" s="71"/>
      <c r="B38" s="71"/>
      <c r="C38" s="71"/>
      <c r="D38" s="71"/>
      <c r="E38" s="71"/>
      <c r="F38" s="71"/>
      <c r="G38" s="71"/>
      <c r="H38" s="537"/>
      <c r="I38" s="537"/>
      <c r="J38" s="537"/>
      <c r="K38" s="537"/>
      <c r="L38" s="537"/>
      <c r="M38" s="537"/>
      <c r="N38" s="537"/>
      <c r="O38" s="537"/>
      <c r="P38" s="537"/>
      <c r="Q38" s="149"/>
    </row>
    <row r="39" spans="1:17" ht="15" customHeight="1">
      <c r="A39" s="71"/>
      <c r="B39" s="851"/>
      <c r="C39" s="71"/>
      <c r="D39" s="71"/>
      <c r="E39" s="71"/>
      <c r="F39" s="71"/>
      <c r="G39" s="71"/>
      <c r="H39" s="537"/>
      <c r="I39" s="537"/>
      <c r="J39" s="537"/>
      <c r="K39" s="537"/>
      <c r="L39" s="537"/>
      <c r="M39" s="537"/>
      <c r="N39" s="537"/>
      <c r="O39" s="537"/>
      <c r="P39" s="537"/>
      <c r="Q39" s="149"/>
    </row>
    <row r="40" spans="1:17" ht="15" customHeight="1">
      <c r="A40" s="71"/>
      <c r="B40" s="71"/>
      <c r="C40" s="71"/>
      <c r="D40" s="71"/>
      <c r="E40" s="71"/>
      <c r="F40" s="71"/>
      <c r="G40" s="71"/>
      <c r="H40" s="537"/>
      <c r="I40" s="537"/>
      <c r="J40" s="537"/>
      <c r="K40" s="537"/>
      <c r="L40" s="537"/>
      <c r="M40" s="537"/>
      <c r="N40" s="537"/>
      <c r="O40" s="537"/>
      <c r="P40" s="537"/>
      <c r="Q40" s="149"/>
    </row>
    <row r="41" spans="1:17" ht="15" customHeight="1">
      <c r="A41" s="71"/>
      <c r="B41" s="128"/>
      <c r="C41" s="71"/>
      <c r="D41" s="71"/>
      <c r="E41" s="71"/>
      <c r="F41" s="71"/>
      <c r="G41" s="71"/>
      <c r="H41" s="537"/>
      <c r="I41" s="537"/>
      <c r="J41" s="537"/>
      <c r="K41" s="537"/>
      <c r="L41" s="537"/>
      <c r="M41" s="537"/>
      <c r="N41" s="537"/>
      <c r="O41" s="537"/>
      <c r="P41" s="537"/>
      <c r="Q41" s="149"/>
    </row>
    <row r="42" spans="1:17" ht="12.75" customHeight="1">
      <c r="A42" s="71"/>
      <c r="C42" s="71"/>
      <c r="D42" s="71"/>
      <c r="E42" s="71"/>
      <c r="F42" s="71"/>
      <c r="G42" s="71"/>
      <c r="H42" s="537"/>
      <c r="I42" s="537"/>
      <c r="J42" s="537"/>
      <c r="K42" s="537"/>
      <c r="L42" s="537"/>
      <c r="M42" s="537"/>
      <c r="N42" s="537"/>
      <c r="O42" s="537"/>
      <c r="P42" s="537"/>
      <c r="Q42" s="149"/>
    </row>
    <row r="43" spans="1:17" ht="15" customHeight="1">
      <c r="A43" s="71"/>
      <c r="B43" s="128" t="s">
        <v>964</v>
      </c>
      <c r="C43" s="71"/>
      <c r="D43" s="71"/>
      <c r="E43" s="71"/>
      <c r="F43" s="71"/>
      <c r="G43" s="71"/>
      <c r="H43" s="537"/>
      <c r="I43" s="537"/>
      <c r="J43" s="537"/>
      <c r="K43" s="537"/>
      <c r="L43" s="537"/>
      <c r="M43" s="537"/>
      <c r="N43" s="537"/>
      <c r="O43" s="537"/>
      <c r="P43" s="537"/>
      <c r="Q43" s="149"/>
    </row>
    <row r="44" spans="1:17" ht="12.75" customHeight="1">
      <c r="A44" s="71"/>
      <c r="C44" s="71"/>
      <c r="D44" s="71"/>
      <c r="E44" s="71"/>
      <c r="F44" s="71"/>
      <c r="G44" s="71"/>
      <c r="H44" s="537"/>
      <c r="I44" s="537"/>
      <c r="J44" s="537"/>
      <c r="K44" s="537"/>
      <c r="L44" s="537"/>
      <c r="M44" s="537"/>
      <c r="N44" s="537"/>
      <c r="O44" s="537"/>
      <c r="P44" s="537"/>
      <c r="Q44" s="149"/>
    </row>
    <row r="45" spans="1:17" ht="12.75" customHeight="1">
      <c r="A45" s="71"/>
      <c r="B45" s="71"/>
      <c r="C45" s="71"/>
      <c r="D45" s="71"/>
      <c r="E45" s="71"/>
      <c r="F45" s="71"/>
      <c r="G45" s="71"/>
      <c r="H45" s="537"/>
      <c r="I45" s="537"/>
      <c r="J45" s="537"/>
      <c r="K45" s="537"/>
      <c r="L45" s="537"/>
      <c r="M45" s="537"/>
      <c r="N45" s="537"/>
      <c r="O45" s="537"/>
      <c r="P45" s="537"/>
      <c r="Q45" s="149"/>
    </row>
    <row r="46" spans="1:17" ht="12.75" customHeight="1">
      <c r="A46" s="71"/>
      <c r="K46" s="537"/>
      <c r="L46" s="537"/>
      <c r="M46" s="537"/>
      <c r="N46" s="537"/>
      <c r="O46" s="537"/>
      <c r="P46" s="537"/>
      <c r="Q46" s="149"/>
    </row>
    <row r="47" spans="1:17" s="1397" customFormat="1" ht="14.1" customHeight="1">
      <c r="A47" s="2335"/>
      <c r="B47" s="2335"/>
      <c r="C47" s="2335"/>
      <c r="D47" s="2335"/>
      <c r="E47" s="2335"/>
      <c r="F47" s="2335"/>
      <c r="G47" s="2335"/>
      <c r="H47" s="2342"/>
      <c r="I47" s="2342"/>
      <c r="J47" s="2342"/>
      <c r="K47" s="2342"/>
      <c r="L47" s="2342"/>
      <c r="M47" s="2342"/>
      <c r="N47" s="2342"/>
      <c r="O47" s="2342"/>
      <c r="P47" s="2342"/>
      <c r="Q47" s="2342"/>
    </row>
    <row r="48" spans="1:17" ht="12.75" customHeight="1">
      <c r="A48" s="71"/>
      <c r="B48" s="71"/>
      <c r="C48" s="71"/>
      <c r="D48" s="71"/>
      <c r="E48" s="71"/>
      <c r="F48" s="71"/>
      <c r="G48" s="71"/>
      <c r="H48" s="537"/>
      <c r="I48" s="537"/>
      <c r="J48" s="537"/>
      <c r="K48" s="537"/>
      <c r="L48" s="537"/>
      <c r="M48" s="537"/>
      <c r="N48" s="537"/>
      <c r="O48" s="537"/>
      <c r="P48" s="537"/>
      <c r="Q48" s="149"/>
    </row>
    <row r="49" spans="1:17" ht="12.75" customHeight="1">
      <c r="A49" s="71"/>
      <c r="B49" s="71"/>
      <c r="C49" s="71"/>
      <c r="D49" s="71"/>
      <c r="E49" s="71"/>
      <c r="F49" s="71"/>
      <c r="G49" s="71"/>
      <c r="H49" s="537"/>
      <c r="I49" s="537"/>
      <c r="J49" s="537"/>
      <c r="K49" s="537"/>
      <c r="L49" s="537"/>
      <c r="M49" s="537"/>
      <c r="N49" s="537"/>
      <c r="O49" s="537"/>
      <c r="P49" s="537"/>
      <c r="Q49" s="149"/>
    </row>
    <row r="50" spans="1:17" ht="12.75" customHeight="1">
      <c r="A50" s="71"/>
      <c r="B50" s="71"/>
      <c r="C50" s="71"/>
      <c r="D50" s="71"/>
      <c r="E50" s="71"/>
      <c r="F50" s="71"/>
      <c r="G50" s="71"/>
      <c r="H50" s="537"/>
      <c r="I50" s="537"/>
      <c r="J50" s="537"/>
      <c r="K50" s="537"/>
      <c r="L50" s="537"/>
      <c r="M50" s="537"/>
      <c r="N50" s="537"/>
      <c r="O50" s="537"/>
      <c r="P50" s="537"/>
      <c r="Q50" s="149"/>
    </row>
    <row r="51" spans="1:17" ht="12.75" customHeight="1">
      <c r="A51" s="71"/>
      <c r="B51" s="71"/>
      <c r="C51" s="71"/>
      <c r="D51" s="71"/>
      <c r="E51" s="71"/>
      <c r="F51" s="71"/>
      <c r="G51" s="71"/>
      <c r="H51" s="537"/>
      <c r="I51" s="537"/>
      <c r="J51" s="537"/>
      <c r="K51" s="537"/>
      <c r="L51" s="537"/>
      <c r="M51" s="537"/>
      <c r="N51" s="537"/>
      <c r="O51" s="537"/>
      <c r="P51" s="537"/>
      <c r="Q51" s="149"/>
    </row>
    <row r="52" spans="1:17" ht="12.75" customHeight="1">
      <c r="A52" s="71"/>
      <c r="B52" s="71"/>
      <c r="C52" s="71"/>
      <c r="D52" s="71"/>
      <c r="E52" s="71"/>
      <c r="F52" s="71"/>
      <c r="G52" s="71"/>
      <c r="H52" s="537"/>
      <c r="I52" s="537"/>
      <c r="J52" s="537"/>
      <c r="K52" s="537"/>
      <c r="L52" s="537"/>
      <c r="M52" s="537"/>
      <c r="N52" s="537"/>
      <c r="O52" s="537"/>
      <c r="P52" s="537"/>
      <c r="Q52" s="149"/>
    </row>
    <row r="53" spans="1:17" ht="12.75" customHeight="1">
      <c r="A53" s="71"/>
      <c r="B53" s="71"/>
      <c r="C53" s="71"/>
      <c r="D53" s="71"/>
      <c r="E53" s="71"/>
      <c r="F53" s="71"/>
      <c r="G53" s="71"/>
      <c r="H53" s="537"/>
      <c r="I53" s="537"/>
      <c r="J53" s="537"/>
      <c r="K53" s="537"/>
      <c r="L53" s="537"/>
      <c r="M53" s="537"/>
      <c r="N53" s="537"/>
      <c r="O53" s="537"/>
      <c r="P53" s="537"/>
      <c r="Q53" s="149"/>
    </row>
    <row r="54" spans="1:17" ht="12.75" customHeight="1">
      <c r="A54" s="71"/>
      <c r="B54" s="71"/>
      <c r="C54" s="71"/>
      <c r="D54" s="71"/>
      <c r="E54" s="71"/>
      <c r="F54" s="71"/>
      <c r="G54" s="71"/>
      <c r="H54" s="537"/>
      <c r="I54" s="537"/>
      <c r="J54" s="537"/>
      <c r="K54" s="537"/>
      <c r="L54" s="537"/>
      <c r="M54" s="537"/>
      <c r="N54" s="537"/>
      <c r="O54" s="537"/>
      <c r="P54" s="537"/>
      <c r="Q54" s="149"/>
    </row>
    <row r="55" spans="1:17" ht="12.75" customHeight="1">
      <c r="A55" s="71"/>
      <c r="B55" s="71"/>
      <c r="C55" s="71"/>
      <c r="D55" s="71"/>
      <c r="E55" s="71"/>
      <c r="F55" s="71"/>
      <c r="G55" s="71"/>
      <c r="H55" s="537"/>
      <c r="I55" s="537"/>
      <c r="J55" s="537"/>
      <c r="K55" s="537"/>
      <c r="L55" s="537"/>
      <c r="M55" s="537"/>
      <c r="N55" s="537"/>
      <c r="O55" s="537"/>
      <c r="P55" s="537"/>
      <c r="Q55" s="149"/>
    </row>
    <row r="56" spans="1:17" ht="12.75" customHeight="1">
      <c r="A56" s="71"/>
      <c r="B56" s="71"/>
      <c r="C56" s="71"/>
      <c r="D56" s="71"/>
      <c r="E56" s="71"/>
      <c r="F56" s="71"/>
      <c r="G56" s="71"/>
      <c r="H56" s="537"/>
      <c r="I56" s="537"/>
      <c r="J56" s="537"/>
      <c r="K56" s="537"/>
      <c r="L56" s="537"/>
      <c r="M56" s="537"/>
      <c r="N56" s="537"/>
      <c r="O56" s="537"/>
      <c r="P56" s="537"/>
      <c r="Q56" s="149"/>
    </row>
    <row r="57" spans="1:17" ht="12.75" customHeight="1">
      <c r="A57" s="71"/>
      <c r="B57" s="71"/>
      <c r="C57" s="71"/>
      <c r="D57" s="71"/>
      <c r="E57" s="71"/>
      <c r="F57" s="71"/>
      <c r="G57" s="71"/>
      <c r="H57" s="537"/>
      <c r="I57" s="537"/>
      <c r="J57" s="537"/>
      <c r="K57" s="537"/>
      <c r="L57" s="537"/>
      <c r="M57" s="537"/>
      <c r="N57" s="537"/>
      <c r="O57" s="537"/>
      <c r="P57" s="537"/>
      <c r="Q57" s="149"/>
    </row>
    <row r="58" spans="1:17" ht="12.75" customHeight="1">
      <c r="A58" s="71"/>
      <c r="B58" s="71"/>
      <c r="C58" s="71"/>
      <c r="D58" s="71"/>
      <c r="E58" s="71"/>
      <c r="F58" s="71"/>
      <c r="G58" s="71"/>
      <c r="H58" s="537"/>
      <c r="I58" s="537"/>
      <c r="J58" s="537"/>
      <c r="K58" s="537"/>
      <c r="L58" s="537"/>
      <c r="M58" s="537"/>
      <c r="N58" s="537"/>
      <c r="O58" s="537"/>
      <c r="P58" s="537"/>
      <c r="Q58" s="149"/>
    </row>
    <row r="59" spans="1:17" ht="12.75" customHeight="1">
      <c r="A59" s="71"/>
      <c r="B59" s="71"/>
      <c r="C59" s="71"/>
      <c r="D59" s="71"/>
      <c r="E59" s="71"/>
      <c r="F59" s="71"/>
      <c r="G59" s="71"/>
      <c r="H59" s="537"/>
      <c r="I59" s="537"/>
      <c r="J59" s="537"/>
      <c r="K59" s="537"/>
      <c r="L59" s="537"/>
      <c r="M59" s="537"/>
      <c r="N59" s="537"/>
      <c r="O59" s="537"/>
      <c r="P59" s="537"/>
      <c r="Q59" s="149"/>
    </row>
    <row r="60" spans="1:17" ht="12.75" customHeight="1">
      <c r="A60" s="71"/>
      <c r="B60" s="71"/>
      <c r="C60" s="71"/>
      <c r="D60" s="71"/>
      <c r="E60" s="71"/>
      <c r="F60" s="71"/>
      <c r="G60" s="71"/>
      <c r="H60" s="537"/>
      <c r="I60" s="537"/>
      <c r="J60" s="537"/>
      <c r="K60" s="537"/>
      <c r="L60" s="537"/>
      <c r="M60" s="537"/>
      <c r="N60" s="537"/>
      <c r="O60" s="537"/>
      <c r="P60" s="537"/>
      <c r="Q60" s="149"/>
    </row>
    <row r="61" spans="1:17">
      <c r="A61" s="71"/>
      <c r="B61" s="71"/>
      <c r="C61" s="71"/>
      <c r="D61" s="71"/>
      <c r="E61" s="71"/>
      <c r="F61" s="71"/>
      <c r="G61" s="71"/>
      <c r="H61" s="537"/>
      <c r="I61" s="537"/>
      <c r="J61" s="537"/>
      <c r="K61" s="537"/>
      <c r="L61" s="537"/>
      <c r="M61" s="537"/>
      <c r="N61" s="537"/>
      <c r="O61" s="537"/>
      <c r="P61" s="537"/>
      <c r="Q61" s="149"/>
    </row>
    <row r="62" spans="1:17">
      <c r="A62" s="71"/>
      <c r="B62" s="71"/>
      <c r="C62" s="71"/>
      <c r="D62" s="71"/>
      <c r="E62" s="71"/>
      <c r="F62" s="71"/>
      <c r="G62" s="71"/>
      <c r="H62" s="537"/>
      <c r="I62" s="537"/>
      <c r="J62" s="537"/>
      <c r="K62" s="537"/>
      <c r="L62" s="537"/>
      <c r="M62" s="537"/>
      <c r="N62" s="537"/>
      <c r="O62" s="537"/>
      <c r="P62" s="537"/>
      <c r="Q62" s="149"/>
    </row>
    <row r="63" spans="1:17">
      <c r="A63" s="71"/>
      <c r="B63" s="71"/>
      <c r="C63" s="71"/>
      <c r="D63" s="71"/>
      <c r="E63" s="71"/>
      <c r="F63" s="71"/>
      <c r="G63" s="71"/>
      <c r="H63" s="537"/>
      <c r="I63" s="537"/>
      <c r="J63" s="537"/>
      <c r="K63" s="537"/>
      <c r="L63" s="537"/>
      <c r="M63" s="537"/>
      <c r="N63" s="537"/>
      <c r="O63" s="537"/>
      <c r="P63" s="537"/>
      <c r="Q63" s="149"/>
    </row>
    <row r="64" spans="1:17">
      <c r="A64" s="71"/>
      <c r="B64" s="71"/>
      <c r="C64" s="71"/>
      <c r="D64" s="71"/>
      <c r="E64" s="71"/>
      <c r="F64" s="71"/>
      <c r="G64" s="71"/>
      <c r="H64" s="537"/>
      <c r="I64" s="537"/>
      <c r="J64" s="537"/>
      <c r="K64" s="537"/>
      <c r="L64" s="537"/>
      <c r="M64" s="537"/>
      <c r="N64" s="537"/>
      <c r="O64" s="537"/>
      <c r="P64" s="537"/>
      <c r="Q64" s="149"/>
    </row>
    <row r="65" spans="1:17">
      <c r="A65" s="71"/>
      <c r="B65" s="71"/>
      <c r="C65" s="71"/>
      <c r="D65" s="71"/>
      <c r="E65" s="71"/>
      <c r="F65" s="71"/>
      <c r="G65" s="71"/>
      <c r="H65" s="537"/>
      <c r="I65" s="537"/>
      <c r="J65" s="537"/>
      <c r="K65" s="537"/>
      <c r="L65" s="537"/>
      <c r="M65" s="537"/>
      <c r="N65" s="537"/>
      <c r="O65" s="537"/>
      <c r="P65" s="537"/>
      <c r="Q65" s="149"/>
    </row>
    <row r="66" spans="1:17">
      <c r="A66" s="71"/>
      <c r="B66" s="71"/>
      <c r="C66" s="71"/>
      <c r="D66" s="71"/>
      <c r="E66" s="71"/>
      <c r="F66" s="71"/>
      <c r="G66" s="71"/>
      <c r="H66" s="537"/>
      <c r="I66" s="537"/>
      <c r="J66" s="537"/>
      <c r="K66" s="537"/>
      <c r="L66" s="537"/>
      <c r="M66" s="537"/>
      <c r="N66" s="537"/>
      <c r="O66" s="537"/>
      <c r="P66" s="537"/>
      <c r="Q66" s="149"/>
    </row>
    <row r="67" spans="1:17">
      <c r="A67" s="71"/>
      <c r="B67" s="71"/>
      <c r="C67" s="71"/>
      <c r="D67" s="71"/>
      <c r="E67" s="71"/>
      <c r="F67" s="71"/>
      <c r="G67" s="71"/>
      <c r="H67" s="537"/>
      <c r="I67" s="537"/>
      <c r="J67" s="537"/>
      <c r="K67" s="537"/>
      <c r="L67" s="537"/>
      <c r="M67" s="537"/>
      <c r="N67" s="537"/>
      <c r="O67" s="537"/>
      <c r="P67" s="537"/>
      <c r="Q67" s="149"/>
    </row>
    <row r="68" spans="1:17">
      <c r="B68" s="1534"/>
      <c r="C68" s="1396"/>
      <c r="D68" s="1396"/>
      <c r="E68" s="2340"/>
      <c r="F68" s="2340"/>
      <c r="G68" s="2340"/>
      <c r="H68" s="2343"/>
      <c r="I68" s="2343"/>
      <c r="J68" s="2343"/>
      <c r="K68" s="2343"/>
      <c r="L68" s="2343"/>
      <c r="M68" s="2343"/>
      <c r="N68" s="2343"/>
      <c r="O68" s="2343"/>
      <c r="P68" s="2343"/>
      <c r="Q68" s="2343"/>
    </row>
    <row r="69" spans="1:17" ht="9.75" customHeight="1">
      <c r="B69" s="2340"/>
      <c r="E69" s="2340"/>
      <c r="F69" s="2340"/>
      <c r="G69" s="2340"/>
      <c r="H69" s="2343"/>
      <c r="I69" s="2343"/>
      <c r="J69" s="2343"/>
      <c r="K69" s="2343"/>
      <c r="L69" s="2343"/>
      <c r="M69" s="2343"/>
      <c r="N69" s="2343"/>
      <c r="O69" s="2343"/>
      <c r="P69" s="2343"/>
      <c r="Q69" s="2343"/>
    </row>
    <row r="70" spans="1:17" ht="11.1" customHeight="1">
      <c r="C70" s="405"/>
      <c r="D70" s="405"/>
      <c r="E70" s="2340"/>
      <c r="F70" s="2340"/>
      <c r="G70" s="2340"/>
      <c r="H70" s="2343"/>
      <c r="I70" s="2343"/>
      <c r="J70" s="2343"/>
      <c r="K70" s="2343"/>
      <c r="L70" s="2343"/>
      <c r="M70" s="2343"/>
      <c r="N70" s="2343"/>
      <c r="O70" s="2343"/>
      <c r="P70" s="2343"/>
      <c r="Q70" s="2343"/>
    </row>
    <row r="71" spans="1:17" ht="11.1" customHeight="1">
      <c r="C71" s="405"/>
      <c r="D71" s="405"/>
      <c r="E71" s="2340"/>
      <c r="F71" s="2340"/>
      <c r="G71" s="2340"/>
      <c r="H71" s="2343"/>
      <c r="I71" s="2343"/>
      <c r="J71" s="2343"/>
      <c r="K71" s="2343"/>
      <c r="L71" s="2343"/>
      <c r="M71" s="2343"/>
      <c r="N71" s="2343"/>
      <c r="O71" s="2343"/>
      <c r="P71" s="2343"/>
      <c r="Q71" s="2343"/>
    </row>
    <row r="72" spans="1:17" ht="11.1" customHeight="1"/>
    <row r="73" spans="1:17" ht="11.1" customHeight="1"/>
    <row r="74" spans="1:17" ht="11.1" customHeight="1"/>
    <row r="75" spans="1:17" ht="11.1" customHeight="1"/>
  </sheetData>
  <mergeCells count="10">
    <mergeCell ref="B15:D15"/>
    <mergeCell ref="B3:Q3"/>
    <mergeCell ref="B4:Q4"/>
    <mergeCell ref="B7:Q7"/>
    <mergeCell ref="B8:C10"/>
    <mergeCell ref="E8:F9"/>
    <mergeCell ref="H8:I9"/>
    <mergeCell ref="K8:L9"/>
    <mergeCell ref="N8:O9"/>
    <mergeCell ref="Q9:Q10"/>
  </mergeCells>
  <pageMargins left="0.7" right="0.7" top="0.75" bottom="0.75" header="0.3" footer="0.3"/>
  <drawing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3"/>
  <sheetViews>
    <sheetView workbookViewId="0">
      <selection activeCell="T5" sqref="T5"/>
    </sheetView>
  </sheetViews>
  <sheetFormatPr baseColWidth="10" defaultRowHeight="12.75"/>
  <cols>
    <col min="1" max="1" width="2.7109375" style="65" customWidth="1"/>
    <col min="2" max="3" width="5.7109375" style="65" customWidth="1"/>
    <col min="4" max="5" width="2.7109375" style="65" customWidth="1"/>
    <col min="6" max="7" width="6.7109375" style="65" customWidth="1"/>
    <col min="8" max="8" width="0.42578125" style="65" customWidth="1"/>
    <col min="9" max="10" width="6.7109375" style="65" customWidth="1"/>
    <col min="11" max="11" width="0.42578125" style="579" customWidth="1"/>
    <col min="12" max="13" width="6.7109375" style="65" customWidth="1"/>
    <col min="14" max="14" width="0.42578125" style="65" customWidth="1"/>
    <col min="15" max="16" width="6.7109375" style="65" customWidth="1"/>
    <col min="17" max="17" width="0.42578125" style="65" customWidth="1"/>
    <col min="18" max="18" width="6.7109375" style="65" customWidth="1"/>
    <col min="19" max="256" width="11.42578125" style="65"/>
    <col min="257" max="257" width="2.7109375" style="65" customWidth="1"/>
    <col min="258" max="259" width="5.7109375" style="65" customWidth="1"/>
    <col min="260" max="261" width="2.7109375" style="65" customWidth="1"/>
    <col min="262" max="263" width="6.7109375" style="65" customWidth="1"/>
    <col min="264" max="264" width="0.42578125" style="65" customWidth="1"/>
    <col min="265" max="266" width="6.7109375" style="65" customWidth="1"/>
    <col min="267" max="267" width="0.42578125" style="65" customWidth="1"/>
    <col min="268" max="269" width="6.7109375" style="65" customWidth="1"/>
    <col min="270" max="270" width="0.42578125" style="65" customWidth="1"/>
    <col min="271" max="272" width="6.7109375" style="65" customWidth="1"/>
    <col min="273" max="273" width="0.42578125" style="65" customWidth="1"/>
    <col min="274" max="274" width="6.7109375" style="65" customWidth="1"/>
    <col min="275" max="512" width="11.42578125" style="65"/>
    <col min="513" max="513" width="2.7109375" style="65" customWidth="1"/>
    <col min="514" max="515" width="5.7109375" style="65" customWidth="1"/>
    <col min="516" max="517" width="2.7109375" style="65" customWidth="1"/>
    <col min="518" max="519" width="6.7109375" style="65" customWidth="1"/>
    <col min="520" max="520" width="0.42578125" style="65" customWidth="1"/>
    <col min="521" max="522" width="6.7109375" style="65" customWidth="1"/>
    <col min="523" max="523" width="0.42578125" style="65" customWidth="1"/>
    <col min="524" max="525" width="6.7109375" style="65" customWidth="1"/>
    <col min="526" max="526" width="0.42578125" style="65" customWidth="1"/>
    <col min="527" max="528" width="6.7109375" style="65" customWidth="1"/>
    <col min="529" max="529" width="0.42578125" style="65" customWidth="1"/>
    <col min="530" max="530" width="6.7109375" style="65" customWidth="1"/>
    <col min="531" max="768" width="11.42578125" style="65"/>
    <col min="769" max="769" width="2.7109375" style="65" customWidth="1"/>
    <col min="770" max="771" width="5.7109375" style="65" customWidth="1"/>
    <col min="772" max="773" width="2.7109375" style="65" customWidth="1"/>
    <col min="774" max="775" width="6.7109375" style="65" customWidth="1"/>
    <col min="776" max="776" width="0.42578125" style="65" customWidth="1"/>
    <col min="777" max="778" width="6.7109375" style="65" customWidth="1"/>
    <col min="779" max="779" width="0.42578125" style="65" customWidth="1"/>
    <col min="780" max="781" width="6.7109375" style="65" customWidth="1"/>
    <col min="782" max="782" width="0.42578125" style="65" customWidth="1"/>
    <col min="783" max="784" width="6.7109375" style="65" customWidth="1"/>
    <col min="785" max="785" width="0.42578125" style="65" customWidth="1"/>
    <col min="786" max="786" width="6.7109375" style="65" customWidth="1"/>
    <col min="787" max="1024" width="11.42578125" style="65"/>
    <col min="1025" max="1025" width="2.7109375" style="65" customWidth="1"/>
    <col min="1026" max="1027" width="5.7109375" style="65" customWidth="1"/>
    <col min="1028" max="1029" width="2.7109375" style="65" customWidth="1"/>
    <col min="1030" max="1031" width="6.7109375" style="65" customWidth="1"/>
    <col min="1032" max="1032" width="0.42578125" style="65" customWidth="1"/>
    <col min="1033" max="1034" width="6.7109375" style="65" customWidth="1"/>
    <col min="1035" max="1035" width="0.42578125" style="65" customWidth="1"/>
    <col min="1036" max="1037" width="6.7109375" style="65" customWidth="1"/>
    <col min="1038" max="1038" width="0.42578125" style="65" customWidth="1"/>
    <col min="1039" max="1040" width="6.7109375" style="65" customWidth="1"/>
    <col min="1041" max="1041" width="0.42578125" style="65" customWidth="1"/>
    <col min="1042" max="1042" width="6.7109375" style="65" customWidth="1"/>
    <col min="1043" max="1280" width="11.42578125" style="65"/>
    <col min="1281" max="1281" width="2.7109375" style="65" customWidth="1"/>
    <col min="1282" max="1283" width="5.7109375" style="65" customWidth="1"/>
    <col min="1284" max="1285" width="2.7109375" style="65" customWidth="1"/>
    <col min="1286" max="1287" width="6.7109375" style="65" customWidth="1"/>
    <col min="1288" max="1288" width="0.42578125" style="65" customWidth="1"/>
    <col min="1289" max="1290" width="6.7109375" style="65" customWidth="1"/>
    <col min="1291" max="1291" width="0.42578125" style="65" customWidth="1"/>
    <col min="1292" max="1293" width="6.7109375" style="65" customWidth="1"/>
    <col min="1294" max="1294" width="0.42578125" style="65" customWidth="1"/>
    <col min="1295" max="1296" width="6.7109375" style="65" customWidth="1"/>
    <col min="1297" max="1297" width="0.42578125" style="65" customWidth="1"/>
    <col min="1298" max="1298" width="6.7109375" style="65" customWidth="1"/>
    <col min="1299" max="1536" width="11.42578125" style="65"/>
    <col min="1537" max="1537" width="2.7109375" style="65" customWidth="1"/>
    <col min="1538" max="1539" width="5.7109375" style="65" customWidth="1"/>
    <col min="1540" max="1541" width="2.7109375" style="65" customWidth="1"/>
    <col min="1542" max="1543" width="6.7109375" style="65" customWidth="1"/>
    <col min="1544" max="1544" width="0.42578125" style="65" customWidth="1"/>
    <col min="1545" max="1546" width="6.7109375" style="65" customWidth="1"/>
    <col min="1547" max="1547" width="0.42578125" style="65" customWidth="1"/>
    <col min="1548" max="1549" width="6.7109375" style="65" customWidth="1"/>
    <col min="1550" max="1550" width="0.42578125" style="65" customWidth="1"/>
    <col min="1551" max="1552" width="6.7109375" style="65" customWidth="1"/>
    <col min="1553" max="1553" width="0.42578125" style="65" customWidth="1"/>
    <col min="1554" max="1554" width="6.7109375" style="65" customWidth="1"/>
    <col min="1555" max="1792" width="11.42578125" style="65"/>
    <col min="1793" max="1793" width="2.7109375" style="65" customWidth="1"/>
    <col min="1794" max="1795" width="5.7109375" style="65" customWidth="1"/>
    <col min="1796" max="1797" width="2.7109375" style="65" customWidth="1"/>
    <col min="1798" max="1799" width="6.7109375" style="65" customWidth="1"/>
    <col min="1800" max="1800" width="0.42578125" style="65" customWidth="1"/>
    <col min="1801" max="1802" width="6.7109375" style="65" customWidth="1"/>
    <col min="1803" max="1803" width="0.42578125" style="65" customWidth="1"/>
    <col min="1804" max="1805" width="6.7109375" style="65" customWidth="1"/>
    <col min="1806" max="1806" width="0.42578125" style="65" customWidth="1"/>
    <col min="1807" max="1808" width="6.7109375" style="65" customWidth="1"/>
    <col min="1809" max="1809" width="0.42578125" style="65" customWidth="1"/>
    <col min="1810" max="1810" width="6.7109375" style="65" customWidth="1"/>
    <col min="1811" max="2048" width="11.42578125" style="65"/>
    <col min="2049" max="2049" width="2.7109375" style="65" customWidth="1"/>
    <col min="2050" max="2051" width="5.7109375" style="65" customWidth="1"/>
    <col min="2052" max="2053" width="2.7109375" style="65" customWidth="1"/>
    <col min="2054" max="2055" width="6.7109375" style="65" customWidth="1"/>
    <col min="2056" max="2056" width="0.42578125" style="65" customWidth="1"/>
    <col min="2057" max="2058" width="6.7109375" style="65" customWidth="1"/>
    <col min="2059" max="2059" width="0.42578125" style="65" customWidth="1"/>
    <col min="2060" max="2061" width="6.7109375" style="65" customWidth="1"/>
    <col min="2062" max="2062" width="0.42578125" style="65" customWidth="1"/>
    <col min="2063" max="2064" width="6.7109375" style="65" customWidth="1"/>
    <col min="2065" max="2065" width="0.42578125" style="65" customWidth="1"/>
    <col min="2066" max="2066" width="6.7109375" style="65" customWidth="1"/>
    <col min="2067" max="2304" width="11.42578125" style="65"/>
    <col min="2305" max="2305" width="2.7109375" style="65" customWidth="1"/>
    <col min="2306" max="2307" width="5.7109375" style="65" customWidth="1"/>
    <col min="2308" max="2309" width="2.7109375" style="65" customWidth="1"/>
    <col min="2310" max="2311" width="6.7109375" style="65" customWidth="1"/>
    <col min="2312" max="2312" width="0.42578125" style="65" customWidth="1"/>
    <col min="2313" max="2314" width="6.7109375" style="65" customWidth="1"/>
    <col min="2315" max="2315" width="0.42578125" style="65" customWidth="1"/>
    <col min="2316" max="2317" width="6.7109375" style="65" customWidth="1"/>
    <col min="2318" max="2318" width="0.42578125" style="65" customWidth="1"/>
    <col min="2319" max="2320" width="6.7109375" style="65" customWidth="1"/>
    <col min="2321" max="2321" width="0.42578125" style="65" customWidth="1"/>
    <col min="2322" max="2322" width="6.7109375" style="65" customWidth="1"/>
    <col min="2323" max="2560" width="11.42578125" style="65"/>
    <col min="2561" max="2561" width="2.7109375" style="65" customWidth="1"/>
    <col min="2562" max="2563" width="5.7109375" style="65" customWidth="1"/>
    <col min="2564" max="2565" width="2.7109375" style="65" customWidth="1"/>
    <col min="2566" max="2567" width="6.7109375" style="65" customWidth="1"/>
    <col min="2568" max="2568" width="0.42578125" style="65" customWidth="1"/>
    <col min="2569" max="2570" width="6.7109375" style="65" customWidth="1"/>
    <col min="2571" max="2571" width="0.42578125" style="65" customWidth="1"/>
    <col min="2572" max="2573" width="6.7109375" style="65" customWidth="1"/>
    <col min="2574" max="2574" width="0.42578125" style="65" customWidth="1"/>
    <col min="2575" max="2576" width="6.7109375" style="65" customWidth="1"/>
    <col min="2577" max="2577" width="0.42578125" style="65" customWidth="1"/>
    <col min="2578" max="2578" width="6.7109375" style="65" customWidth="1"/>
    <col min="2579" max="2816" width="11.42578125" style="65"/>
    <col min="2817" max="2817" width="2.7109375" style="65" customWidth="1"/>
    <col min="2818" max="2819" width="5.7109375" style="65" customWidth="1"/>
    <col min="2820" max="2821" width="2.7109375" style="65" customWidth="1"/>
    <col min="2822" max="2823" width="6.7109375" style="65" customWidth="1"/>
    <col min="2824" max="2824" width="0.42578125" style="65" customWidth="1"/>
    <col min="2825" max="2826" width="6.7109375" style="65" customWidth="1"/>
    <col min="2827" max="2827" width="0.42578125" style="65" customWidth="1"/>
    <col min="2828" max="2829" width="6.7109375" style="65" customWidth="1"/>
    <col min="2830" max="2830" width="0.42578125" style="65" customWidth="1"/>
    <col min="2831" max="2832" width="6.7109375" style="65" customWidth="1"/>
    <col min="2833" max="2833" width="0.42578125" style="65" customWidth="1"/>
    <col min="2834" max="2834" width="6.7109375" style="65" customWidth="1"/>
    <col min="2835" max="3072" width="11.42578125" style="65"/>
    <col min="3073" max="3073" width="2.7109375" style="65" customWidth="1"/>
    <col min="3074" max="3075" width="5.7109375" style="65" customWidth="1"/>
    <col min="3076" max="3077" width="2.7109375" style="65" customWidth="1"/>
    <col min="3078" max="3079" width="6.7109375" style="65" customWidth="1"/>
    <col min="3080" max="3080" width="0.42578125" style="65" customWidth="1"/>
    <col min="3081" max="3082" width="6.7109375" style="65" customWidth="1"/>
    <col min="3083" max="3083" width="0.42578125" style="65" customWidth="1"/>
    <col min="3084" max="3085" width="6.7109375" style="65" customWidth="1"/>
    <col min="3086" max="3086" width="0.42578125" style="65" customWidth="1"/>
    <col min="3087" max="3088" width="6.7109375" style="65" customWidth="1"/>
    <col min="3089" max="3089" width="0.42578125" style="65" customWidth="1"/>
    <col min="3090" max="3090" width="6.7109375" style="65" customWidth="1"/>
    <col min="3091" max="3328" width="11.42578125" style="65"/>
    <col min="3329" max="3329" width="2.7109375" style="65" customWidth="1"/>
    <col min="3330" max="3331" width="5.7109375" style="65" customWidth="1"/>
    <col min="3332" max="3333" width="2.7109375" style="65" customWidth="1"/>
    <col min="3334" max="3335" width="6.7109375" style="65" customWidth="1"/>
    <col min="3336" max="3336" width="0.42578125" style="65" customWidth="1"/>
    <col min="3337" max="3338" width="6.7109375" style="65" customWidth="1"/>
    <col min="3339" max="3339" width="0.42578125" style="65" customWidth="1"/>
    <col min="3340" max="3341" width="6.7109375" style="65" customWidth="1"/>
    <col min="3342" max="3342" width="0.42578125" style="65" customWidth="1"/>
    <col min="3343" max="3344" width="6.7109375" style="65" customWidth="1"/>
    <col min="3345" max="3345" width="0.42578125" style="65" customWidth="1"/>
    <col min="3346" max="3346" width="6.7109375" style="65" customWidth="1"/>
    <col min="3347" max="3584" width="11.42578125" style="65"/>
    <col min="3585" max="3585" width="2.7109375" style="65" customWidth="1"/>
    <col min="3586" max="3587" width="5.7109375" style="65" customWidth="1"/>
    <col min="3588" max="3589" width="2.7109375" style="65" customWidth="1"/>
    <col min="3590" max="3591" width="6.7109375" style="65" customWidth="1"/>
    <col min="3592" max="3592" width="0.42578125" style="65" customWidth="1"/>
    <col min="3593" max="3594" width="6.7109375" style="65" customWidth="1"/>
    <col min="3595" max="3595" width="0.42578125" style="65" customWidth="1"/>
    <col min="3596" max="3597" width="6.7109375" style="65" customWidth="1"/>
    <col min="3598" max="3598" width="0.42578125" style="65" customWidth="1"/>
    <col min="3599" max="3600" width="6.7109375" style="65" customWidth="1"/>
    <col min="3601" max="3601" width="0.42578125" style="65" customWidth="1"/>
    <col min="3602" max="3602" width="6.7109375" style="65" customWidth="1"/>
    <col min="3603" max="3840" width="11.42578125" style="65"/>
    <col min="3841" max="3841" width="2.7109375" style="65" customWidth="1"/>
    <col min="3842" max="3843" width="5.7109375" style="65" customWidth="1"/>
    <col min="3844" max="3845" width="2.7109375" style="65" customWidth="1"/>
    <col min="3846" max="3847" width="6.7109375" style="65" customWidth="1"/>
    <col min="3848" max="3848" width="0.42578125" style="65" customWidth="1"/>
    <col min="3849" max="3850" width="6.7109375" style="65" customWidth="1"/>
    <col min="3851" max="3851" width="0.42578125" style="65" customWidth="1"/>
    <col min="3852" max="3853" width="6.7109375" style="65" customWidth="1"/>
    <col min="3854" max="3854" width="0.42578125" style="65" customWidth="1"/>
    <col min="3855" max="3856" width="6.7109375" style="65" customWidth="1"/>
    <col min="3857" max="3857" width="0.42578125" style="65" customWidth="1"/>
    <col min="3858" max="3858" width="6.7109375" style="65" customWidth="1"/>
    <col min="3859" max="4096" width="11.42578125" style="65"/>
    <col min="4097" max="4097" width="2.7109375" style="65" customWidth="1"/>
    <col min="4098" max="4099" width="5.7109375" style="65" customWidth="1"/>
    <col min="4100" max="4101" width="2.7109375" style="65" customWidth="1"/>
    <col min="4102" max="4103" width="6.7109375" style="65" customWidth="1"/>
    <col min="4104" max="4104" width="0.42578125" style="65" customWidth="1"/>
    <col min="4105" max="4106" width="6.7109375" style="65" customWidth="1"/>
    <col min="4107" max="4107" width="0.42578125" style="65" customWidth="1"/>
    <col min="4108" max="4109" width="6.7109375" style="65" customWidth="1"/>
    <col min="4110" max="4110" width="0.42578125" style="65" customWidth="1"/>
    <col min="4111" max="4112" width="6.7109375" style="65" customWidth="1"/>
    <col min="4113" max="4113" width="0.42578125" style="65" customWidth="1"/>
    <col min="4114" max="4114" width="6.7109375" style="65" customWidth="1"/>
    <col min="4115" max="4352" width="11.42578125" style="65"/>
    <col min="4353" max="4353" width="2.7109375" style="65" customWidth="1"/>
    <col min="4354" max="4355" width="5.7109375" style="65" customWidth="1"/>
    <col min="4356" max="4357" width="2.7109375" style="65" customWidth="1"/>
    <col min="4358" max="4359" width="6.7109375" style="65" customWidth="1"/>
    <col min="4360" max="4360" width="0.42578125" style="65" customWidth="1"/>
    <col min="4361" max="4362" width="6.7109375" style="65" customWidth="1"/>
    <col min="4363" max="4363" width="0.42578125" style="65" customWidth="1"/>
    <col min="4364" max="4365" width="6.7109375" style="65" customWidth="1"/>
    <col min="4366" max="4366" width="0.42578125" style="65" customWidth="1"/>
    <col min="4367" max="4368" width="6.7109375" style="65" customWidth="1"/>
    <col min="4369" max="4369" width="0.42578125" style="65" customWidth="1"/>
    <col min="4370" max="4370" width="6.7109375" style="65" customWidth="1"/>
    <col min="4371" max="4608" width="11.42578125" style="65"/>
    <col min="4609" max="4609" width="2.7109375" style="65" customWidth="1"/>
    <col min="4610" max="4611" width="5.7109375" style="65" customWidth="1"/>
    <col min="4612" max="4613" width="2.7109375" style="65" customWidth="1"/>
    <col min="4614" max="4615" width="6.7109375" style="65" customWidth="1"/>
    <col min="4616" max="4616" width="0.42578125" style="65" customWidth="1"/>
    <col min="4617" max="4618" width="6.7109375" style="65" customWidth="1"/>
    <col min="4619" max="4619" width="0.42578125" style="65" customWidth="1"/>
    <col min="4620" max="4621" width="6.7109375" style="65" customWidth="1"/>
    <col min="4622" max="4622" width="0.42578125" style="65" customWidth="1"/>
    <col min="4623" max="4624" width="6.7109375" style="65" customWidth="1"/>
    <col min="4625" max="4625" width="0.42578125" style="65" customWidth="1"/>
    <col min="4626" max="4626" width="6.7109375" style="65" customWidth="1"/>
    <col min="4627" max="4864" width="11.42578125" style="65"/>
    <col min="4865" max="4865" width="2.7109375" style="65" customWidth="1"/>
    <col min="4866" max="4867" width="5.7109375" style="65" customWidth="1"/>
    <col min="4868" max="4869" width="2.7109375" style="65" customWidth="1"/>
    <col min="4870" max="4871" width="6.7109375" style="65" customWidth="1"/>
    <col min="4872" max="4872" width="0.42578125" style="65" customWidth="1"/>
    <col min="4873" max="4874" width="6.7109375" style="65" customWidth="1"/>
    <col min="4875" max="4875" width="0.42578125" style="65" customWidth="1"/>
    <col min="4876" max="4877" width="6.7109375" style="65" customWidth="1"/>
    <col min="4878" max="4878" width="0.42578125" style="65" customWidth="1"/>
    <col min="4879" max="4880" width="6.7109375" style="65" customWidth="1"/>
    <col min="4881" max="4881" width="0.42578125" style="65" customWidth="1"/>
    <col min="4882" max="4882" width="6.7109375" style="65" customWidth="1"/>
    <col min="4883" max="5120" width="11.42578125" style="65"/>
    <col min="5121" max="5121" width="2.7109375" style="65" customWidth="1"/>
    <col min="5122" max="5123" width="5.7109375" style="65" customWidth="1"/>
    <col min="5124" max="5125" width="2.7109375" style="65" customWidth="1"/>
    <col min="5126" max="5127" width="6.7109375" style="65" customWidth="1"/>
    <col min="5128" max="5128" width="0.42578125" style="65" customWidth="1"/>
    <col min="5129" max="5130" width="6.7109375" style="65" customWidth="1"/>
    <col min="5131" max="5131" width="0.42578125" style="65" customWidth="1"/>
    <col min="5132" max="5133" width="6.7109375" style="65" customWidth="1"/>
    <col min="5134" max="5134" width="0.42578125" style="65" customWidth="1"/>
    <col min="5135" max="5136" width="6.7109375" style="65" customWidth="1"/>
    <col min="5137" max="5137" width="0.42578125" style="65" customWidth="1"/>
    <col min="5138" max="5138" width="6.7109375" style="65" customWidth="1"/>
    <col min="5139" max="5376" width="11.42578125" style="65"/>
    <col min="5377" max="5377" width="2.7109375" style="65" customWidth="1"/>
    <col min="5378" max="5379" width="5.7109375" style="65" customWidth="1"/>
    <col min="5380" max="5381" width="2.7109375" style="65" customWidth="1"/>
    <col min="5382" max="5383" width="6.7109375" style="65" customWidth="1"/>
    <col min="5384" max="5384" width="0.42578125" style="65" customWidth="1"/>
    <col min="5385" max="5386" width="6.7109375" style="65" customWidth="1"/>
    <col min="5387" max="5387" width="0.42578125" style="65" customWidth="1"/>
    <col min="5388" max="5389" width="6.7109375" style="65" customWidth="1"/>
    <col min="5390" max="5390" width="0.42578125" style="65" customWidth="1"/>
    <col min="5391" max="5392" width="6.7109375" style="65" customWidth="1"/>
    <col min="5393" max="5393" width="0.42578125" style="65" customWidth="1"/>
    <col min="5394" max="5394" width="6.7109375" style="65" customWidth="1"/>
    <col min="5395" max="5632" width="11.42578125" style="65"/>
    <col min="5633" max="5633" width="2.7109375" style="65" customWidth="1"/>
    <col min="5634" max="5635" width="5.7109375" style="65" customWidth="1"/>
    <col min="5636" max="5637" width="2.7109375" style="65" customWidth="1"/>
    <col min="5638" max="5639" width="6.7109375" style="65" customWidth="1"/>
    <col min="5640" max="5640" width="0.42578125" style="65" customWidth="1"/>
    <col min="5641" max="5642" width="6.7109375" style="65" customWidth="1"/>
    <col min="5643" max="5643" width="0.42578125" style="65" customWidth="1"/>
    <col min="5644" max="5645" width="6.7109375" style="65" customWidth="1"/>
    <col min="5646" max="5646" width="0.42578125" style="65" customWidth="1"/>
    <col min="5647" max="5648" width="6.7109375" style="65" customWidth="1"/>
    <col min="5649" max="5649" width="0.42578125" style="65" customWidth="1"/>
    <col min="5650" max="5650" width="6.7109375" style="65" customWidth="1"/>
    <col min="5651" max="5888" width="11.42578125" style="65"/>
    <col min="5889" max="5889" width="2.7109375" style="65" customWidth="1"/>
    <col min="5890" max="5891" width="5.7109375" style="65" customWidth="1"/>
    <col min="5892" max="5893" width="2.7109375" style="65" customWidth="1"/>
    <col min="5894" max="5895" width="6.7109375" style="65" customWidth="1"/>
    <col min="5896" max="5896" width="0.42578125" style="65" customWidth="1"/>
    <col min="5897" max="5898" width="6.7109375" style="65" customWidth="1"/>
    <col min="5899" max="5899" width="0.42578125" style="65" customWidth="1"/>
    <col min="5900" max="5901" width="6.7109375" style="65" customWidth="1"/>
    <col min="5902" max="5902" width="0.42578125" style="65" customWidth="1"/>
    <col min="5903" max="5904" width="6.7109375" style="65" customWidth="1"/>
    <col min="5905" max="5905" width="0.42578125" style="65" customWidth="1"/>
    <col min="5906" max="5906" width="6.7109375" style="65" customWidth="1"/>
    <col min="5907" max="6144" width="11.42578125" style="65"/>
    <col min="6145" max="6145" width="2.7109375" style="65" customWidth="1"/>
    <col min="6146" max="6147" width="5.7109375" style="65" customWidth="1"/>
    <col min="6148" max="6149" width="2.7109375" style="65" customWidth="1"/>
    <col min="6150" max="6151" width="6.7109375" style="65" customWidth="1"/>
    <col min="6152" max="6152" width="0.42578125" style="65" customWidth="1"/>
    <col min="6153" max="6154" width="6.7109375" style="65" customWidth="1"/>
    <col min="6155" max="6155" width="0.42578125" style="65" customWidth="1"/>
    <col min="6156" max="6157" width="6.7109375" style="65" customWidth="1"/>
    <col min="6158" max="6158" width="0.42578125" style="65" customWidth="1"/>
    <col min="6159" max="6160" width="6.7109375" style="65" customWidth="1"/>
    <col min="6161" max="6161" width="0.42578125" style="65" customWidth="1"/>
    <col min="6162" max="6162" width="6.7109375" style="65" customWidth="1"/>
    <col min="6163" max="6400" width="11.42578125" style="65"/>
    <col min="6401" max="6401" width="2.7109375" style="65" customWidth="1"/>
    <col min="6402" max="6403" width="5.7109375" style="65" customWidth="1"/>
    <col min="6404" max="6405" width="2.7109375" style="65" customWidth="1"/>
    <col min="6406" max="6407" width="6.7109375" style="65" customWidth="1"/>
    <col min="6408" max="6408" width="0.42578125" style="65" customWidth="1"/>
    <col min="6409" max="6410" width="6.7109375" style="65" customWidth="1"/>
    <col min="6411" max="6411" width="0.42578125" style="65" customWidth="1"/>
    <col min="6412" max="6413" width="6.7109375" style="65" customWidth="1"/>
    <col min="6414" max="6414" width="0.42578125" style="65" customWidth="1"/>
    <col min="6415" max="6416" width="6.7109375" style="65" customWidth="1"/>
    <col min="6417" max="6417" width="0.42578125" style="65" customWidth="1"/>
    <col min="6418" max="6418" width="6.7109375" style="65" customWidth="1"/>
    <col min="6419" max="6656" width="11.42578125" style="65"/>
    <col min="6657" max="6657" width="2.7109375" style="65" customWidth="1"/>
    <col min="6658" max="6659" width="5.7109375" style="65" customWidth="1"/>
    <col min="6660" max="6661" width="2.7109375" style="65" customWidth="1"/>
    <col min="6662" max="6663" width="6.7109375" style="65" customWidth="1"/>
    <col min="6664" max="6664" width="0.42578125" style="65" customWidth="1"/>
    <col min="6665" max="6666" width="6.7109375" style="65" customWidth="1"/>
    <col min="6667" max="6667" width="0.42578125" style="65" customWidth="1"/>
    <col min="6668" max="6669" width="6.7109375" style="65" customWidth="1"/>
    <col min="6670" max="6670" width="0.42578125" style="65" customWidth="1"/>
    <col min="6671" max="6672" width="6.7109375" style="65" customWidth="1"/>
    <col min="6673" max="6673" width="0.42578125" style="65" customWidth="1"/>
    <col min="6674" max="6674" width="6.7109375" style="65" customWidth="1"/>
    <col min="6675" max="6912" width="11.42578125" style="65"/>
    <col min="6913" max="6913" width="2.7109375" style="65" customWidth="1"/>
    <col min="6914" max="6915" width="5.7109375" style="65" customWidth="1"/>
    <col min="6916" max="6917" width="2.7109375" style="65" customWidth="1"/>
    <col min="6918" max="6919" width="6.7109375" style="65" customWidth="1"/>
    <col min="6920" max="6920" width="0.42578125" style="65" customWidth="1"/>
    <col min="6921" max="6922" width="6.7109375" style="65" customWidth="1"/>
    <col min="6923" max="6923" width="0.42578125" style="65" customWidth="1"/>
    <col min="6924" max="6925" width="6.7109375" style="65" customWidth="1"/>
    <col min="6926" max="6926" width="0.42578125" style="65" customWidth="1"/>
    <col min="6927" max="6928" width="6.7109375" style="65" customWidth="1"/>
    <col min="6929" max="6929" width="0.42578125" style="65" customWidth="1"/>
    <col min="6930" max="6930" width="6.7109375" style="65" customWidth="1"/>
    <col min="6931" max="7168" width="11.42578125" style="65"/>
    <col min="7169" max="7169" width="2.7109375" style="65" customWidth="1"/>
    <col min="7170" max="7171" width="5.7109375" style="65" customWidth="1"/>
    <col min="7172" max="7173" width="2.7109375" style="65" customWidth="1"/>
    <col min="7174" max="7175" width="6.7109375" style="65" customWidth="1"/>
    <col min="7176" max="7176" width="0.42578125" style="65" customWidth="1"/>
    <col min="7177" max="7178" width="6.7109375" style="65" customWidth="1"/>
    <col min="7179" max="7179" width="0.42578125" style="65" customWidth="1"/>
    <col min="7180" max="7181" width="6.7109375" style="65" customWidth="1"/>
    <col min="7182" max="7182" width="0.42578125" style="65" customWidth="1"/>
    <col min="7183" max="7184" width="6.7109375" style="65" customWidth="1"/>
    <col min="7185" max="7185" width="0.42578125" style="65" customWidth="1"/>
    <col min="7186" max="7186" width="6.7109375" style="65" customWidth="1"/>
    <col min="7187" max="7424" width="11.42578125" style="65"/>
    <col min="7425" max="7425" width="2.7109375" style="65" customWidth="1"/>
    <col min="7426" max="7427" width="5.7109375" style="65" customWidth="1"/>
    <col min="7428" max="7429" width="2.7109375" style="65" customWidth="1"/>
    <col min="7430" max="7431" width="6.7109375" style="65" customWidth="1"/>
    <col min="7432" max="7432" width="0.42578125" style="65" customWidth="1"/>
    <col min="7433" max="7434" width="6.7109375" style="65" customWidth="1"/>
    <col min="7435" max="7435" width="0.42578125" style="65" customWidth="1"/>
    <col min="7436" max="7437" width="6.7109375" style="65" customWidth="1"/>
    <col min="7438" max="7438" width="0.42578125" style="65" customWidth="1"/>
    <col min="7439" max="7440" width="6.7109375" style="65" customWidth="1"/>
    <col min="7441" max="7441" width="0.42578125" style="65" customWidth="1"/>
    <col min="7442" max="7442" width="6.7109375" style="65" customWidth="1"/>
    <col min="7443" max="7680" width="11.42578125" style="65"/>
    <col min="7681" max="7681" width="2.7109375" style="65" customWidth="1"/>
    <col min="7682" max="7683" width="5.7109375" style="65" customWidth="1"/>
    <col min="7684" max="7685" width="2.7109375" style="65" customWidth="1"/>
    <col min="7686" max="7687" width="6.7109375" style="65" customWidth="1"/>
    <col min="7688" max="7688" width="0.42578125" style="65" customWidth="1"/>
    <col min="7689" max="7690" width="6.7109375" style="65" customWidth="1"/>
    <col min="7691" max="7691" width="0.42578125" style="65" customWidth="1"/>
    <col min="7692" max="7693" width="6.7109375" style="65" customWidth="1"/>
    <col min="7694" max="7694" width="0.42578125" style="65" customWidth="1"/>
    <col min="7695" max="7696" width="6.7109375" style="65" customWidth="1"/>
    <col min="7697" max="7697" width="0.42578125" style="65" customWidth="1"/>
    <col min="7698" max="7698" width="6.7109375" style="65" customWidth="1"/>
    <col min="7699" max="7936" width="11.42578125" style="65"/>
    <col min="7937" max="7937" width="2.7109375" style="65" customWidth="1"/>
    <col min="7938" max="7939" width="5.7109375" style="65" customWidth="1"/>
    <col min="7940" max="7941" width="2.7109375" style="65" customWidth="1"/>
    <col min="7942" max="7943" width="6.7109375" style="65" customWidth="1"/>
    <col min="7944" max="7944" width="0.42578125" style="65" customWidth="1"/>
    <col min="7945" max="7946" width="6.7109375" style="65" customWidth="1"/>
    <col min="7947" max="7947" width="0.42578125" style="65" customWidth="1"/>
    <col min="7948" max="7949" width="6.7109375" style="65" customWidth="1"/>
    <col min="7950" max="7950" width="0.42578125" style="65" customWidth="1"/>
    <col min="7951" max="7952" width="6.7109375" style="65" customWidth="1"/>
    <col min="7953" max="7953" width="0.42578125" style="65" customWidth="1"/>
    <col min="7954" max="7954" width="6.7109375" style="65" customWidth="1"/>
    <col min="7955" max="8192" width="11.42578125" style="65"/>
    <col min="8193" max="8193" width="2.7109375" style="65" customWidth="1"/>
    <col min="8194" max="8195" width="5.7109375" style="65" customWidth="1"/>
    <col min="8196" max="8197" width="2.7109375" style="65" customWidth="1"/>
    <col min="8198" max="8199" width="6.7109375" style="65" customWidth="1"/>
    <col min="8200" max="8200" width="0.42578125" style="65" customWidth="1"/>
    <col min="8201" max="8202" width="6.7109375" style="65" customWidth="1"/>
    <col min="8203" max="8203" width="0.42578125" style="65" customWidth="1"/>
    <col min="8204" max="8205" width="6.7109375" style="65" customWidth="1"/>
    <col min="8206" max="8206" width="0.42578125" style="65" customWidth="1"/>
    <col min="8207" max="8208" width="6.7109375" style="65" customWidth="1"/>
    <col min="8209" max="8209" width="0.42578125" style="65" customWidth="1"/>
    <col min="8210" max="8210" width="6.7109375" style="65" customWidth="1"/>
    <col min="8211" max="8448" width="11.42578125" style="65"/>
    <col min="8449" max="8449" width="2.7109375" style="65" customWidth="1"/>
    <col min="8450" max="8451" width="5.7109375" style="65" customWidth="1"/>
    <col min="8452" max="8453" width="2.7109375" style="65" customWidth="1"/>
    <col min="8454" max="8455" width="6.7109375" style="65" customWidth="1"/>
    <col min="8456" max="8456" width="0.42578125" style="65" customWidth="1"/>
    <col min="8457" max="8458" width="6.7109375" style="65" customWidth="1"/>
    <col min="8459" max="8459" width="0.42578125" style="65" customWidth="1"/>
    <col min="8460" max="8461" width="6.7109375" style="65" customWidth="1"/>
    <col min="8462" max="8462" width="0.42578125" style="65" customWidth="1"/>
    <col min="8463" max="8464" width="6.7109375" style="65" customWidth="1"/>
    <col min="8465" max="8465" width="0.42578125" style="65" customWidth="1"/>
    <col min="8466" max="8466" width="6.7109375" style="65" customWidth="1"/>
    <col min="8467" max="8704" width="11.42578125" style="65"/>
    <col min="8705" max="8705" width="2.7109375" style="65" customWidth="1"/>
    <col min="8706" max="8707" width="5.7109375" style="65" customWidth="1"/>
    <col min="8708" max="8709" width="2.7109375" style="65" customWidth="1"/>
    <col min="8710" max="8711" width="6.7109375" style="65" customWidth="1"/>
    <col min="8712" max="8712" width="0.42578125" style="65" customWidth="1"/>
    <col min="8713" max="8714" width="6.7109375" style="65" customWidth="1"/>
    <col min="8715" max="8715" width="0.42578125" style="65" customWidth="1"/>
    <col min="8716" max="8717" width="6.7109375" style="65" customWidth="1"/>
    <col min="8718" max="8718" width="0.42578125" style="65" customWidth="1"/>
    <col min="8719" max="8720" width="6.7109375" style="65" customWidth="1"/>
    <col min="8721" max="8721" width="0.42578125" style="65" customWidth="1"/>
    <col min="8722" max="8722" width="6.7109375" style="65" customWidth="1"/>
    <col min="8723" max="8960" width="11.42578125" style="65"/>
    <col min="8961" max="8961" width="2.7109375" style="65" customWidth="1"/>
    <col min="8962" max="8963" width="5.7109375" style="65" customWidth="1"/>
    <col min="8964" max="8965" width="2.7109375" style="65" customWidth="1"/>
    <col min="8966" max="8967" width="6.7109375" style="65" customWidth="1"/>
    <col min="8968" max="8968" width="0.42578125" style="65" customWidth="1"/>
    <col min="8969" max="8970" width="6.7109375" style="65" customWidth="1"/>
    <col min="8971" max="8971" width="0.42578125" style="65" customWidth="1"/>
    <col min="8972" max="8973" width="6.7109375" style="65" customWidth="1"/>
    <col min="8974" max="8974" width="0.42578125" style="65" customWidth="1"/>
    <col min="8975" max="8976" width="6.7109375" style="65" customWidth="1"/>
    <col min="8977" max="8977" width="0.42578125" style="65" customWidth="1"/>
    <col min="8978" max="8978" width="6.7109375" style="65" customWidth="1"/>
    <col min="8979" max="9216" width="11.42578125" style="65"/>
    <col min="9217" max="9217" width="2.7109375" style="65" customWidth="1"/>
    <col min="9218" max="9219" width="5.7109375" style="65" customWidth="1"/>
    <col min="9220" max="9221" width="2.7109375" style="65" customWidth="1"/>
    <col min="9222" max="9223" width="6.7109375" style="65" customWidth="1"/>
    <col min="9224" max="9224" width="0.42578125" style="65" customWidth="1"/>
    <col min="9225" max="9226" width="6.7109375" style="65" customWidth="1"/>
    <col min="9227" max="9227" width="0.42578125" style="65" customWidth="1"/>
    <col min="9228" max="9229" width="6.7109375" style="65" customWidth="1"/>
    <col min="9230" max="9230" width="0.42578125" style="65" customWidth="1"/>
    <col min="9231" max="9232" width="6.7109375" style="65" customWidth="1"/>
    <col min="9233" max="9233" width="0.42578125" style="65" customWidth="1"/>
    <col min="9234" max="9234" width="6.7109375" style="65" customWidth="1"/>
    <col min="9235" max="9472" width="11.42578125" style="65"/>
    <col min="9473" max="9473" width="2.7109375" style="65" customWidth="1"/>
    <col min="9474" max="9475" width="5.7109375" style="65" customWidth="1"/>
    <col min="9476" max="9477" width="2.7109375" style="65" customWidth="1"/>
    <col min="9478" max="9479" width="6.7109375" style="65" customWidth="1"/>
    <col min="9480" max="9480" width="0.42578125" style="65" customWidth="1"/>
    <col min="9481" max="9482" width="6.7109375" style="65" customWidth="1"/>
    <col min="9483" max="9483" width="0.42578125" style="65" customWidth="1"/>
    <col min="9484" max="9485" width="6.7109375" style="65" customWidth="1"/>
    <col min="9486" max="9486" width="0.42578125" style="65" customWidth="1"/>
    <col min="9487" max="9488" width="6.7109375" style="65" customWidth="1"/>
    <col min="9489" max="9489" width="0.42578125" style="65" customWidth="1"/>
    <col min="9490" max="9490" width="6.7109375" style="65" customWidth="1"/>
    <col min="9491" max="9728" width="11.42578125" style="65"/>
    <col min="9729" max="9729" width="2.7109375" style="65" customWidth="1"/>
    <col min="9730" max="9731" width="5.7109375" style="65" customWidth="1"/>
    <col min="9732" max="9733" width="2.7109375" style="65" customWidth="1"/>
    <col min="9734" max="9735" width="6.7109375" style="65" customWidth="1"/>
    <col min="9736" max="9736" width="0.42578125" style="65" customWidth="1"/>
    <col min="9737" max="9738" width="6.7109375" style="65" customWidth="1"/>
    <col min="9739" max="9739" width="0.42578125" style="65" customWidth="1"/>
    <col min="9740" max="9741" width="6.7109375" style="65" customWidth="1"/>
    <col min="9742" max="9742" width="0.42578125" style="65" customWidth="1"/>
    <col min="9743" max="9744" width="6.7109375" style="65" customWidth="1"/>
    <col min="9745" max="9745" width="0.42578125" style="65" customWidth="1"/>
    <col min="9746" max="9746" width="6.7109375" style="65" customWidth="1"/>
    <col min="9747" max="9984" width="11.42578125" style="65"/>
    <col min="9985" max="9985" width="2.7109375" style="65" customWidth="1"/>
    <col min="9986" max="9987" width="5.7109375" style="65" customWidth="1"/>
    <col min="9988" max="9989" width="2.7109375" style="65" customWidth="1"/>
    <col min="9990" max="9991" width="6.7109375" style="65" customWidth="1"/>
    <col min="9992" max="9992" width="0.42578125" style="65" customWidth="1"/>
    <col min="9993" max="9994" width="6.7109375" style="65" customWidth="1"/>
    <col min="9995" max="9995" width="0.42578125" style="65" customWidth="1"/>
    <col min="9996" max="9997" width="6.7109375" style="65" customWidth="1"/>
    <col min="9998" max="9998" width="0.42578125" style="65" customWidth="1"/>
    <col min="9999" max="10000" width="6.7109375" style="65" customWidth="1"/>
    <col min="10001" max="10001" width="0.42578125" style="65" customWidth="1"/>
    <col min="10002" max="10002" width="6.7109375" style="65" customWidth="1"/>
    <col min="10003" max="10240" width="11.42578125" style="65"/>
    <col min="10241" max="10241" width="2.7109375" style="65" customWidth="1"/>
    <col min="10242" max="10243" width="5.7109375" style="65" customWidth="1"/>
    <col min="10244" max="10245" width="2.7109375" style="65" customWidth="1"/>
    <col min="10246" max="10247" width="6.7109375" style="65" customWidth="1"/>
    <col min="10248" max="10248" width="0.42578125" style="65" customWidth="1"/>
    <col min="10249" max="10250" width="6.7109375" style="65" customWidth="1"/>
    <col min="10251" max="10251" width="0.42578125" style="65" customWidth="1"/>
    <col min="10252" max="10253" width="6.7109375" style="65" customWidth="1"/>
    <col min="10254" max="10254" width="0.42578125" style="65" customWidth="1"/>
    <col min="10255" max="10256" width="6.7109375" style="65" customWidth="1"/>
    <col min="10257" max="10257" width="0.42578125" style="65" customWidth="1"/>
    <col min="10258" max="10258" width="6.7109375" style="65" customWidth="1"/>
    <col min="10259" max="10496" width="11.42578125" style="65"/>
    <col min="10497" max="10497" width="2.7109375" style="65" customWidth="1"/>
    <col min="10498" max="10499" width="5.7109375" style="65" customWidth="1"/>
    <col min="10500" max="10501" width="2.7109375" style="65" customWidth="1"/>
    <col min="10502" max="10503" width="6.7109375" style="65" customWidth="1"/>
    <col min="10504" max="10504" width="0.42578125" style="65" customWidth="1"/>
    <col min="10505" max="10506" width="6.7109375" style="65" customWidth="1"/>
    <col min="10507" max="10507" width="0.42578125" style="65" customWidth="1"/>
    <col min="10508" max="10509" width="6.7109375" style="65" customWidth="1"/>
    <col min="10510" max="10510" width="0.42578125" style="65" customWidth="1"/>
    <col min="10511" max="10512" width="6.7109375" style="65" customWidth="1"/>
    <col min="10513" max="10513" width="0.42578125" style="65" customWidth="1"/>
    <col min="10514" max="10514" width="6.7109375" style="65" customWidth="1"/>
    <col min="10515" max="10752" width="11.42578125" style="65"/>
    <col min="10753" max="10753" width="2.7109375" style="65" customWidth="1"/>
    <col min="10754" max="10755" width="5.7109375" style="65" customWidth="1"/>
    <col min="10756" max="10757" width="2.7109375" style="65" customWidth="1"/>
    <col min="10758" max="10759" width="6.7109375" style="65" customWidth="1"/>
    <col min="10760" max="10760" width="0.42578125" style="65" customWidth="1"/>
    <col min="10761" max="10762" width="6.7109375" style="65" customWidth="1"/>
    <col min="10763" max="10763" width="0.42578125" style="65" customWidth="1"/>
    <col min="10764" max="10765" width="6.7109375" style="65" customWidth="1"/>
    <col min="10766" max="10766" width="0.42578125" style="65" customWidth="1"/>
    <col min="10767" max="10768" width="6.7109375" style="65" customWidth="1"/>
    <col min="10769" max="10769" width="0.42578125" style="65" customWidth="1"/>
    <col min="10770" max="10770" width="6.7109375" style="65" customWidth="1"/>
    <col min="10771" max="11008" width="11.42578125" style="65"/>
    <col min="11009" max="11009" width="2.7109375" style="65" customWidth="1"/>
    <col min="11010" max="11011" width="5.7109375" style="65" customWidth="1"/>
    <col min="11012" max="11013" width="2.7109375" style="65" customWidth="1"/>
    <col min="11014" max="11015" width="6.7109375" style="65" customWidth="1"/>
    <col min="11016" max="11016" width="0.42578125" style="65" customWidth="1"/>
    <col min="11017" max="11018" width="6.7109375" style="65" customWidth="1"/>
    <col min="11019" max="11019" width="0.42578125" style="65" customWidth="1"/>
    <col min="11020" max="11021" width="6.7109375" style="65" customWidth="1"/>
    <col min="11022" max="11022" width="0.42578125" style="65" customWidth="1"/>
    <col min="11023" max="11024" width="6.7109375" style="65" customWidth="1"/>
    <col min="11025" max="11025" width="0.42578125" style="65" customWidth="1"/>
    <col min="11026" max="11026" width="6.7109375" style="65" customWidth="1"/>
    <col min="11027" max="11264" width="11.42578125" style="65"/>
    <col min="11265" max="11265" width="2.7109375" style="65" customWidth="1"/>
    <col min="11266" max="11267" width="5.7109375" style="65" customWidth="1"/>
    <col min="11268" max="11269" width="2.7109375" style="65" customWidth="1"/>
    <col min="11270" max="11271" width="6.7109375" style="65" customWidth="1"/>
    <col min="11272" max="11272" width="0.42578125" style="65" customWidth="1"/>
    <col min="11273" max="11274" width="6.7109375" style="65" customWidth="1"/>
    <col min="11275" max="11275" width="0.42578125" style="65" customWidth="1"/>
    <col min="11276" max="11277" width="6.7109375" style="65" customWidth="1"/>
    <col min="11278" max="11278" width="0.42578125" style="65" customWidth="1"/>
    <col min="11279" max="11280" width="6.7109375" style="65" customWidth="1"/>
    <col min="11281" max="11281" width="0.42578125" style="65" customWidth="1"/>
    <col min="11282" max="11282" width="6.7109375" style="65" customWidth="1"/>
    <col min="11283" max="11520" width="11.42578125" style="65"/>
    <col min="11521" max="11521" width="2.7109375" style="65" customWidth="1"/>
    <col min="11522" max="11523" width="5.7109375" style="65" customWidth="1"/>
    <col min="11524" max="11525" width="2.7109375" style="65" customWidth="1"/>
    <col min="11526" max="11527" width="6.7109375" style="65" customWidth="1"/>
    <col min="11528" max="11528" width="0.42578125" style="65" customWidth="1"/>
    <col min="11529" max="11530" width="6.7109375" style="65" customWidth="1"/>
    <col min="11531" max="11531" width="0.42578125" style="65" customWidth="1"/>
    <col min="11532" max="11533" width="6.7109375" style="65" customWidth="1"/>
    <col min="11534" max="11534" width="0.42578125" style="65" customWidth="1"/>
    <col min="11535" max="11536" width="6.7109375" style="65" customWidth="1"/>
    <col min="11537" max="11537" width="0.42578125" style="65" customWidth="1"/>
    <col min="11538" max="11538" width="6.7109375" style="65" customWidth="1"/>
    <col min="11539" max="11776" width="11.42578125" style="65"/>
    <col min="11777" max="11777" width="2.7109375" style="65" customWidth="1"/>
    <col min="11778" max="11779" width="5.7109375" style="65" customWidth="1"/>
    <col min="11780" max="11781" width="2.7109375" style="65" customWidth="1"/>
    <col min="11782" max="11783" width="6.7109375" style="65" customWidth="1"/>
    <col min="11784" max="11784" width="0.42578125" style="65" customWidth="1"/>
    <col min="11785" max="11786" width="6.7109375" style="65" customWidth="1"/>
    <col min="11787" max="11787" width="0.42578125" style="65" customWidth="1"/>
    <col min="11788" max="11789" width="6.7109375" style="65" customWidth="1"/>
    <col min="11790" max="11790" width="0.42578125" style="65" customWidth="1"/>
    <col min="11791" max="11792" width="6.7109375" style="65" customWidth="1"/>
    <col min="11793" max="11793" width="0.42578125" style="65" customWidth="1"/>
    <col min="11794" max="11794" width="6.7109375" style="65" customWidth="1"/>
    <col min="11795" max="12032" width="11.42578125" style="65"/>
    <col min="12033" max="12033" width="2.7109375" style="65" customWidth="1"/>
    <col min="12034" max="12035" width="5.7109375" style="65" customWidth="1"/>
    <col min="12036" max="12037" width="2.7109375" style="65" customWidth="1"/>
    <col min="12038" max="12039" width="6.7109375" style="65" customWidth="1"/>
    <col min="12040" max="12040" width="0.42578125" style="65" customWidth="1"/>
    <col min="12041" max="12042" width="6.7109375" style="65" customWidth="1"/>
    <col min="12043" max="12043" width="0.42578125" style="65" customWidth="1"/>
    <col min="12044" max="12045" width="6.7109375" style="65" customWidth="1"/>
    <col min="12046" max="12046" width="0.42578125" style="65" customWidth="1"/>
    <col min="12047" max="12048" width="6.7109375" style="65" customWidth="1"/>
    <col min="12049" max="12049" width="0.42578125" style="65" customWidth="1"/>
    <col min="12050" max="12050" width="6.7109375" style="65" customWidth="1"/>
    <col min="12051" max="12288" width="11.42578125" style="65"/>
    <col min="12289" max="12289" width="2.7109375" style="65" customWidth="1"/>
    <col min="12290" max="12291" width="5.7109375" style="65" customWidth="1"/>
    <col min="12292" max="12293" width="2.7109375" style="65" customWidth="1"/>
    <col min="12294" max="12295" width="6.7109375" style="65" customWidth="1"/>
    <col min="12296" max="12296" width="0.42578125" style="65" customWidth="1"/>
    <col min="12297" max="12298" width="6.7109375" style="65" customWidth="1"/>
    <col min="12299" max="12299" width="0.42578125" style="65" customWidth="1"/>
    <col min="12300" max="12301" width="6.7109375" style="65" customWidth="1"/>
    <col min="12302" max="12302" width="0.42578125" style="65" customWidth="1"/>
    <col min="12303" max="12304" width="6.7109375" style="65" customWidth="1"/>
    <col min="12305" max="12305" width="0.42578125" style="65" customWidth="1"/>
    <col min="12306" max="12306" width="6.7109375" style="65" customWidth="1"/>
    <col min="12307" max="12544" width="11.42578125" style="65"/>
    <col min="12545" max="12545" width="2.7109375" style="65" customWidth="1"/>
    <col min="12546" max="12547" width="5.7109375" style="65" customWidth="1"/>
    <col min="12548" max="12549" width="2.7109375" style="65" customWidth="1"/>
    <col min="12550" max="12551" width="6.7109375" style="65" customWidth="1"/>
    <col min="12552" max="12552" width="0.42578125" style="65" customWidth="1"/>
    <col min="12553" max="12554" width="6.7109375" style="65" customWidth="1"/>
    <col min="12555" max="12555" width="0.42578125" style="65" customWidth="1"/>
    <col min="12556" max="12557" width="6.7109375" style="65" customWidth="1"/>
    <col min="12558" max="12558" width="0.42578125" style="65" customWidth="1"/>
    <col min="12559" max="12560" width="6.7109375" style="65" customWidth="1"/>
    <col min="12561" max="12561" width="0.42578125" style="65" customWidth="1"/>
    <col min="12562" max="12562" width="6.7109375" style="65" customWidth="1"/>
    <col min="12563" max="12800" width="11.42578125" style="65"/>
    <col min="12801" max="12801" width="2.7109375" style="65" customWidth="1"/>
    <col min="12802" max="12803" width="5.7109375" style="65" customWidth="1"/>
    <col min="12804" max="12805" width="2.7109375" style="65" customWidth="1"/>
    <col min="12806" max="12807" width="6.7109375" style="65" customWidth="1"/>
    <col min="12808" max="12808" width="0.42578125" style="65" customWidth="1"/>
    <col min="12809" max="12810" width="6.7109375" style="65" customWidth="1"/>
    <col min="12811" max="12811" width="0.42578125" style="65" customWidth="1"/>
    <col min="12812" max="12813" width="6.7109375" style="65" customWidth="1"/>
    <col min="12814" max="12814" width="0.42578125" style="65" customWidth="1"/>
    <col min="12815" max="12816" width="6.7109375" style="65" customWidth="1"/>
    <col min="12817" max="12817" width="0.42578125" style="65" customWidth="1"/>
    <col min="12818" max="12818" width="6.7109375" style="65" customWidth="1"/>
    <col min="12819" max="13056" width="11.42578125" style="65"/>
    <col min="13057" max="13057" width="2.7109375" style="65" customWidth="1"/>
    <col min="13058" max="13059" width="5.7109375" style="65" customWidth="1"/>
    <col min="13060" max="13061" width="2.7109375" style="65" customWidth="1"/>
    <col min="13062" max="13063" width="6.7109375" style="65" customWidth="1"/>
    <col min="13064" max="13064" width="0.42578125" style="65" customWidth="1"/>
    <col min="13065" max="13066" width="6.7109375" style="65" customWidth="1"/>
    <col min="13067" max="13067" width="0.42578125" style="65" customWidth="1"/>
    <col min="13068" max="13069" width="6.7109375" style="65" customWidth="1"/>
    <col min="13070" max="13070" width="0.42578125" style="65" customWidth="1"/>
    <col min="13071" max="13072" width="6.7109375" style="65" customWidth="1"/>
    <col min="13073" max="13073" width="0.42578125" style="65" customWidth="1"/>
    <col min="13074" max="13074" width="6.7109375" style="65" customWidth="1"/>
    <col min="13075" max="13312" width="11.42578125" style="65"/>
    <col min="13313" max="13313" width="2.7109375" style="65" customWidth="1"/>
    <col min="13314" max="13315" width="5.7109375" style="65" customWidth="1"/>
    <col min="13316" max="13317" width="2.7109375" style="65" customWidth="1"/>
    <col min="13318" max="13319" width="6.7109375" style="65" customWidth="1"/>
    <col min="13320" max="13320" width="0.42578125" style="65" customWidth="1"/>
    <col min="13321" max="13322" width="6.7109375" style="65" customWidth="1"/>
    <col min="13323" max="13323" width="0.42578125" style="65" customWidth="1"/>
    <col min="13324" max="13325" width="6.7109375" style="65" customWidth="1"/>
    <col min="13326" max="13326" width="0.42578125" style="65" customWidth="1"/>
    <col min="13327" max="13328" width="6.7109375" style="65" customWidth="1"/>
    <col min="13329" max="13329" width="0.42578125" style="65" customWidth="1"/>
    <col min="13330" max="13330" width="6.7109375" style="65" customWidth="1"/>
    <col min="13331" max="13568" width="11.42578125" style="65"/>
    <col min="13569" max="13569" width="2.7109375" style="65" customWidth="1"/>
    <col min="13570" max="13571" width="5.7109375" style="65" customWidth="1"/>
    <col min="13572" max="13573" width="2.7109375" style="65" customWidth="1"/>
    <col min="13574" max="13575" width="6.7109375" style="65" customWidth="1"/>
    <col min="13576" max="13576" width="0.42578125" style="65" customWidth="1"/>
    <col min="13577" max="13578" width="6.7109375" style="65" customWidth="1"/>
    <col min="13579" max="13579" width="0.42578125" style="65" customWidth="1"/>
    <col min="13580" max="13581" width="6.7109375" style="65" customWidth="1"/>
    <col min="13582" max="13582" width="0.42578125" style="65" customWidth="1"/>
    <col min="13583" max="13584" width="6.7109375" style="65" customWidth="1"/>
    <col min="13585" max="13585" width="0.42578125" style="65" customWidth="1"/>
    <col min="13586" max="13586" width="6.7109375" style="65" customWidth="1"/>
    <col min="13587" max="13824" width="11.42578125" style="65"/>
    <col min="13825" max="13825" width="2.7109375" style="65" customWidth="1"/>
    <col min="13826" max="13827" width="5.7109375" style="65" customWidth="1"/>
    <col min="13828" max="13829" width="2.7109375" style="65" customWidth="1"/>
    <col min="13830" max="13831" width="6.7109375" style="65" customWidth="1"/>
    <col min="13832" max="13832" width="0.42578125" style="65" customWidth="1"/>
    <col min="13833" max="13834" width="6.7109375" style="65" customWidth="1"/>
    <col min="13835" max="13835" width="0.42578125" style="65" customWidth="1"/>
    <col min="13836" max="13837" width="6.7109375" style="65" customWidth="1"/>
    <col min="13838" max="13838" width="0.42578125" style="65" customWidth="1"/>
    <col min="13839" max="13840" width="6.7109375" style="65" customWidth="1"/>
    <col min="13841" max="13841" width="0.42578125" style="65" customWidth="1"/>
    <col min="13842" max="13842" width="6.7109375" style="65" customWidth="1"/>
    <col min="13843" max="14080" width="11.42578125" style="65"/>
    <col min="14081" max="14081" width="2.7109375" style="65" customWidth="1"/>
    <col min="14082" max="14083" width="5.7109375" style="65" customWidth="1"/>
    <col min="14084" max="14085" width="2.7109375" style="65" customWidth="1"/>
    <col min="14086" max="14087" width="6.7109375" style="65" customWidth="1"/>
    <col min="14088" max="14088" width="0.42578125" style="65" customWidth="1"/>
    <col min="14089" max="14090" width="6.7109375" style="65" customWidth="1"/>
    <col min="14091" max="14091" width="0.42578125" style="65" customWidth="1"/>
    <col min="14092" max="14093" width="6.7109375" style="65" customWidth="1"/>
    <col min="14094" max="14094" width="0.42578125" style="65" customWidth="1"/>
    <col min="14095" max="14096" width="6.7109375" style="65" customWidth="1"/>
    <col min="14097" max="14097" width="0.42578125" style="65" customWidth="1"/>
    <col min="14098" max="14098" width="6.7109375" style="65" customWidth="1"/>
    <col min="14099" max="14336" width="11.42578125" style="65"/>
    <col min="14337" max="14337" width="2.7109375" style="65" customWidth="1"/>
    <col min="14338" max="14339" width="5.7109375" style="65" customWidth="1"/>
    <col min="14340" max="14341" width="2.7109375" style="65" customWidth="1"/>
    <col min="14342" max="14343" width="6.7109375" style="65" customWidth="1"/>
    <col min="14344" max="14344" width="0.42578125" style="65" customWidth="1"/>
    <col min="14345" max="14346" width="6.7109375" style="65" customWidth="1"/>
    <col min="14347" max="14347" width="0.42578125" style="65" customWidth="1"/>
    <col min="14348" max="14349" width="6.7109375" style="65" customWidth="1"/>
    <col min="14350" max="14350" width="0.42578125" style="65" customWidth="1"/>
    <col min="14351" max="14352" width="6.7109375" style="65" customWidth="1"/>
    <col min="14353" max="14353" width="0.42578125" style="65" customWidth="1"/>
    <col min="14354" max="14354" width="6.7109375" style="65" customWidth="1"/>
    <col min="14355" max="14592" width="11.42578125" style="65"/>
    <col min="14593" max="14593" width="2.7109375" style="65" customWidth="1"/>
    <col min="14594" max="14595" width="5.7109375" style="65" customWidth="1"/>
    <col min="14596" max="14597" width="2.7109375" style="65" customWidth="1"/>
    <col min="14598" max="14599" width="6.7109375" style="65" customWidth="1"/>
    <col min="14600" max="14600" width="0.42578125" style="65" customWidth="1"/>
    <col min="14601" max="14602" width="6.7109375" style="65" customWidth="1"/>
    <col min="14603" max="14603" width="0.42578125" style="65" customWidth="1"/>
    <col min="14604" max="14605" width="6.7109375" style="65" customWidth="1"/>
    <col min="14606" max="14606" width="0.42578125" style="65" customWidth="1"/>
    <col min="14607" max="14608" width="6.7109375" style="65" customWidth="1"/>
    <col min="14609" max="14609" width="0.42578125" style="65" customWidth="1"/>
    <col min="14610" max="14610" width="6.7109375" style="65" customWidth="1"/>
    <col min="14611" max="14848" width="11.42578125" style="65"/>
    <col min="14849" max="14849" width="2.7109375" style="65" customWidth="1"/>
    <col min="14850" max="14851" width="5.7109375" style="65" customWidth="1"/>
    <col min="14852" max="14853" width="2.7109375" style="65" customWidth="1"/>
    <col min="14854" max="14855" width="6.7109375" style="65" customWidth="1"/>
    <col min="14856" max="14856" width="0.42578125" style="65" customWidth="1"/>
    <col min="14857" max="14858" width="6.7109375" style="65" customWidth="1"/>
    <col min="14859" max="14859" width="0.42578125" style="65" customWidth="1"/>
    <col min="14860" max="14861" width="6.7109375" style="65" customWidth="1"/>
    <col min="14862" max="14862" width="0.42578125" style="65" customWidth="1"/>
    <col min="14863" max="14864" width="6.7109375" style="65" customWidth="1"/>
    <col min="14865" max="14865" width="0.42578125" style="65" customWidth="1"/>
    <col min="14866" max="14866" width="6.7109375" style="65" customWidth="1"/>
    <col min="14867" max="15104" width="11.42578125" style="65"/>
    <col min="15105" max="15105" width="2.7109375" style="65" customWidth="1"/>
    <col min="15106" max="15107" width="5.7109375" style="65" customWidth="1"/>
    <col min="15108" max="15109" width="2.7109375" style="65" customWidth="1"/>
    <col min="15110" max="15111" width="6.7109375" style="65" customWidth="1"/>
    <col min="15112" max="15112" width="0.42578125" style="65" customWidth="1"/>
    <col min="15113" max="15114" width="6.7109375" style="65" customWidth="1"/>
    <col min="15115" max="15115" width="0.42578125" style="65" customWidth="1"/>
    <col min="15116" max="15117" width="6.7109375" style="65" customWidth="1"/>
    <col min="15118" max="15118" width="0.42578125" style="65" customWidth="1"/>
    <col min="15119" max="15120" width="6.7109375" style="65" customWidth="1"/>
    <col min="15121" max="15121" width="0.42578125" style="65" customWidth="1"/>
    <col min="15122" max="15122" width="6.7109375" style="65" customWidth="1"/>
    <col min="15123" max="15360" width="11.42578125" style="65"/>
    <col min="15361" max="15361" width="2.7109375" style="65" customWidth="1"/>
    <col min="15362" max="15363" width="5.7109375" style="65" customWidth="1"/>
    <col min="15364" max="15365" width="2.7109375" style="65" customWidth="1"/>
    <col min="15366" max="15367" width="6.7109375" style="65" customWidth="1"/>
    <col min="15368" max="15368" width="0.42578125" style="65" customWidth="1"/>
    <col min="15369" max="15370" width="6.7109375" style="65" customWidth="1"/>
    <col min="15371" max="15371" width="0.42578125" style="65" customWidth="1"/>
    <col min="15372" max="15373" width="6.7109375" style="65" customWidth="1"/>
    <col min="15374" max="15374" width="0.42578125" style="65" customWidth="1"/>
    <col min="15375" max="15376" width="6.7109375" style="65" customWidth="1"/>
    <col min="15377" max="15377" width="0.42578125" style="65" customWidth="1"/>
    <col min="15378" max="15378" width="6.7109375" style="65" customWidth="1"/>
    <col min="15379" max="15616" width="11.42578125" style="65"/>
    <col min="15617" max="15617" width="2.7109375" style="65" customWidth="1"/>
    <col min="15618" max="15619" width="5.7109375" style="65" customWidth="1"/>
    <col min="15620" max="15621" width="2.7109375" style="65" customWidth="1"/>
    <col min="15622" max="15623" width="6.7109375" style="65" customWidth="1"/>
    <col min="15624" max="15624" width="0.42578125" style="65" customWidth="1"/>
    <col min="15625" max="15626" width="6.7109375" style="65" customWidth="1"/>
    <col min="15627" max="15627" width="0.42578125" style="65" customWidth="1"/>
    <col min="15628" max="15629" width="6.7109375" style="65" customWidth="1"/>
    <col min="15630" max="15630" width="0.42578125" style="65" customWidth="1"/>
    <col min="15631" max="15632" width="6.7109375" style="65" customWidth="1"/>
    <col min="15633" max="15633" width="0.42578125" style="65" customWidth="1"/>
    <col min="15634" max="15634" width="6.7109375" style="65" customWidth="1"/>
    <col min="15635" max="15872" width="11.42578125" style="65"/>
    <col min="15873" max="15873" width="2.7109375" style="65" customWidth="1"/>
    <col min="15874" max="15875" width="5.7109375" style="65" customWidth="1"/>
    <col min="15876" max="15877" width="2.7109375" style="65" customWidth="1"/>
    <col min="15878" max="15879" width="6.7109375" style="65" customWidth="1"/>
    <col min="15880" max="15880" width="0.42578125" style="65" customWidth="1"/>
    <col min="15881" max="15882" width="6.7109375" style="65" customWidth="1"/>
    <col min="15883" max="15883" width="0.42578125" style="65" customWidth="1"/>
    <col min="15884" max="15885" width="6.7109375" style="65" customWidth="1"/>
    <col min="15886" max="15886" width="0.42578125" style="65" customWidth="1"/>
    <col min="15887" max="15888" width="6.7109375" style="65" customWidth="1"/>
    <col min="15889" max="15889" width="0.42578125" style="65" customWidth="1"/>
    <col min="15890" max="15890" width="6.7109375" style="65" customWidth="1"/>
    <col min="15891" max="16128" width="11.42578125" style="65"/>
    <col min="16129" max="16129" width="2.7109375" style="65" customWidth="1"/>
    <col min="16130" max="16131" width="5.7109375" style="65" customWidth="1"/>
    <col min="16132" max="16133" width="2.7109375" style="65" customWidth="1"/>
    <col min="16134" max="16135" width="6.7109375" style="65" customWidth="1"/>
    <col min="16136" max="16136" width="0.42578125" style="65" customWidth="1"/>
    <col min="16137" max="16138" width="6.7109375" style="65" customWidth="1"/>
    <col min="16139" max="16139" width="0.42578125" style="65" customWidth="1"/>
    <col min="16140" max="16141" width="6.7109375" style="65" customWidth="1"/>
    <col min="16142" max="16142" width="0.42578125" style="65" customWidth="1"/>
    <col min="16143" max="16144" width="6.7109375" style="65" customWidth="1"/>
    <col min="16145" max="16145" width="0.42578125" style="65" customWidth="1"/>
    <col min="16146" max="16146" width="6.7109375" style="65" customWidth="1"/>
    <col min="16147" max="16384" width="11.42578125" style="65"/>
  </cols>
  <sheetData>
    <row r="1" spans="1:21">
      <c r="A1" s="71"/>
      <c r="B1" s="71"/>
      <c r="C1" s="71"/>
      <c r="D1" s="71"/>
      <c r="E1" s="71"/>
      <c r="F1" s="71"/>
      <c r="G1" s="71"/>
      <c r="H1" s="71"/>
      <c r="I1" s="71"/>
      <c r="J1" s="71"/>
      <c r="K1" s="86"/>
    </row>
    <row r="2" spans="1:21">
      <c r="B2" s="1893" t="s">
        <v>965</v>
      </c>
      <c r="C2" s="1893"/>
      <c r="D2" s="1893"/>
      <c r="E2" s="1893"/>
      <c r="F2" s="1893"/>
      <c r="G2" s="1893"/>
      <c r="H2" s="1893"/>
      <c r="I2" s="1893"/>
      <c r="J2" s="1893"/>
      <c r="K2" s="1893"/>
      <c r="L2" s="1893"/>
      <c r="M2" s="1893"/>
      <c r="N2" s="1893"/>
      <c r="O2" s="1893"/>
      <c r="P2" s="1893"/>
      <c r="Q2" s="1893"/>
      <c r="R2" s="1893"/>
    </row>
    <row r="3" spans="1:21">
      <c r="B3" s="1813" t="s">
        <v>2</v>
      </c>
      <c r="C3" s="1813"/>
      <c r="D3" s="1813"/>
      <c r="E3" s="1813"/>
      <c r="F3" s="1813"/>
      <c r="G3" s="1813"/>
      <c r="H3" s="1813"/>
      <c r="I3" s="1813"/>
      <c r="J3" s="1813"/>
      <c r="K3" s="1813"/>
      <c r="L3" s="1813"/>
      <c r="M3" s="1813"/>
      <c r="N3" s="1813"/>
      <c r="O3" s="1813"/>
      <c r="P3" s="1813"/>
      <c r="Q3" s="1813"/>
      <c r="R3" s="1813"/>
    </row>
    <row r="4" spans="1:21">
      <c r="B4" s="1335"/>
      <c r="C4" s="1335"/>
      <c r="D4" s="1335"/>
      <c r="E4" s="1335"/>
      <c r="F4" s="1335"/>
      <c r="G4" s="1335"/>
      <c r="H4" s="1335"/>
      <c r="I4" s="1335"/>
      <c r="J4" s="1335"/>
      <c r="K4" s="1335"/>
    </row>
    <row r="5" spans="1:21">
      <c r="A5" s="67"/>
      <c r="B5" s="149"/>
      <c r="C5" s="149"/>
      <c r="D5" s="149"/>
      <c r="E5" s="149"/>
      <c r="F5" s="149"/>
      <c r="G5" s="149"/>
      <c r="H5" s="149"/>
      <c r="I5" s="149"/>
      <c r="J5" s="149"/>
      <c r="K5" s="149"/>
    </row>
    <row r="6" spans="1:21">
      <c r="A6" s="71"/>
      <c r="B6" s="1934" t="s">
        <v>584</v>
      </c>
      <c r="C6" s="1934"/>
      <c r="D6" s="1934"/>
      <c r="E6" s="1934"/>
      <c r="F6" s="1934"/>
      <c r="G6" s="1934"/>
      <c r="H6" s="1934"/>
      <c r="I6" s="1934"/>
      <c r="J6" s="1934"/>
      <c r="K6" s="1934"/>
      <c r="L6" s="1934"/>
      <c r="M6" s="1934"/>
      <c r="N6" s="1934"/>
      <c r="O6" s="1934"/>
      <c r="P6" s="1934"/>
      <c r="Q6" s="1934"/>
      <c r="R6" s="1934"/>
    </row>
    <row r="7" spans="1:21">
      <c r="A7" s="71"/>
      <c r="B7" s="2345" t="s">
        <v>966</v>
      </c>
      <c r="C7" s="2345"/>
      <c r="D7" s="2345"/>
      <c r="E7" s="2331"/>
      <c r="F7" s="2345" t="s">
        <v>967</v>
      </c>
      <c r="G7" s="2345"/>
      <c r="H7" s="2346"/>
      <c r="I7" s="2345" t="s">
        <v>961</v>
      </c>
      <c r="J7" s="2345"/>
      <c r="K7" s="2346"/>
      <c r="L7" s="2345" t="s">
        <v>962</v>
      </c>
      <c r="M7" s="2345"/>
      <c r="N7" s="2331"/>
      <c r="O7" s="2347" t="s">
        <v>968</v>
      </c>
      <c r="P7" s="2347"/>
      <c r="Q7" s="2348"/>
      <c r="R7" s="2345" t="s">
        <v>21</v>
      </c>
      <c r="S7" s="71"/>
    </row>
    <row r="8" spans="1:21">
      <c r="A8" s="71"/>
      <c r="B8" s="2345"/>
      <c r="C8" s="2345"/>
      <c r="D8" s="2345"/>
      <c r="E8" s="2331"/>
      <c r="F8" s="2224"/>
      <c r="G8" s="2224"/>
      <c r="H8" s="2346"/>
      <c r="I8" s="2224"/>
      <c r="J8" s="2224"/>
      <c r="K8" s="2346"/>
      <c r="L8" s="2224"/>
      <c r="M8" s="2224"/>
      <c r="N8" s="2331"/>
      <c r="O8" s="1876"/>
      <c r="P8" s="1876"/>
      <c r="Q8" s="2348"/>
      <c r="R8" s="2345"/>
      <c r="S8" s="71"/>
    </row>
    <row r="9" spans="1:21">
      <c r="A9" s="71"/>
      <c r="B9" s="2224"/>
      <c r="C9" s="2224"/>
      <c r="D9" s="2224"/>
      <c r="E9" s="353"/>
      <c r="F9" s="353" t="s">
        <v>19</v>
      </c>
      <c r="G9" s="353" t="s">
        <v>20</v>
      </c>
      <c r="H9" s="2349"/>
      <c r="I9" s="353" t="s">
        <v>19</v>
      </c>
      <c r="J9" s="353" t="s">
        <v>20</v>
      </c>
      <c r="K9" s="2349"/>
      <c r="L9" s="353" t="s">
        <v>19</v>
      </c>
      <c r="M9" s="353" t="s">
        <v>20</v>
      </c>
      <c r="N9" s="2349"/>
      <c r="O9" s="353" t="s">
        <v>19</v>
      </c>
      <c r="P9" s="353" t="s">
        <v>20</v>
      </c>
      <c r="Q9" s="1358"/>
      <c r="R9" s="2224"/>
      <c r="S9" s="71"/>
    </row>
    <row r="10" spans="1:21">
      <c r="A10" s="71"/>
      <c r="B10" s="71"/>
      <c r="C10" s="71"/>
      <c r="D10" s="83"/>
      <c r="E10" s="83"/>
      <c r="F10" s="83"/>
      <c r="G10" s="83"/>
      <c r="H10" s="83"/>
      <c r="I10" s="83"/>
      <c r="J10" s="83"/>
      <c r="K10" s="83"/>
      <c r="L10" s="83"/>
      <c r="M10" s="83"/>
      <c r="N10" s="83"/>
      <c r="O10" s="83"/>
      <c r="P10" s="83"/>
      <c r="Q10" s="83"/>
      <c r="R10" s="84"/>
      <c r="S10" s="71"/>
      <c r="T10" s="3"/>
      <c r="U10" s="3"/>
    </row>
    <row r="11" spans="1:21">
      <c r="A11" s="71"/>
      <c r="B11" s="69" t="s">
        <v>969</v>
      </c>
      <c r="C11" s="69"/>
      <c r="D11" s="69"/>
      <c r="E11" s="69"/>
      <c r="F11" s="2142">
        <v>34</v>
      </c>
      <c r="G11" s="2350">
        <v>31</v>
      </c>
      <c r="H11" s="2350"/>
      <c r="I11" s="2350">
        <v>0</v>
      </c>
      <c r="J11" s="2350">
        <v>0</v>
      </c>
      <c r="K11" s="2350">
        <v>0</v>
      </c>
      <c r="L11" s="2350">
        <v>0</v>
      </c>
      <c r="M11" s="2350">
        <v>0</v>
      </c>
      <c r="N11" s="2350">
        <v>0</v>
      </c>
      <c r="O11" s="2142">
        <f>SUM(F11+I11+L11)</f>
        <v>34</v>
      </c>
      <c r="P11" s="2142">
        <f>SUM(G11+J11+M11)</f>
        <v>31</v>
      </c>
      <c r="Q11" s="2142"/>
      <c r="R11" s="2150">
        <f>SUM(O11:P11)</f>
        <v>65</v>
      </c>
      <c r="S11" s="71"/>
      <c r="T11" s="3"/>
      <c r="U11" s="3"/>
    </row>
    <row r="12" spans="1:21">
      <c r="A12" s="71"/>
      <c r="B12" s="69" t="s">
        <v>970</v>
      </c>
      <c r="C12" s="69"/>
      <c r="D12" s="69"/>
      <c r="E12" s="69"/>
      <c r="F12" s="2142">
        <v>41</v>
      </c>
      <c r="G12" s="2142">
        <v>78</v>
      </c>
      <c r="H12" s="2142"/>
      <c r="I12" s="2350">
        <v>0</v>
      </c>
      <c r="J12" s="2350">
        <v>0</v>
      </c>
      <c r="K12" s="2350">
        <v>0</v>
      </c>
      <c r="L12" s="2350">
        <v>0</v>
      </c>
      <c r="M12" s="2350">
        <v>0</v>
      </c>
      <c r="N12" s="2350">
        <v>0</v>
      </c>
      <c r="O12" s="2142">
        <f t="shared" ref="O12:P17" si="0">SUM(F12+I12+L12)</f>
        <v>41</v>
      </c>
      <c r="P12" s="2142">
        <f t="shared" si="0"/>
        <v>78</v>
      </c>
      <c r="Q12" s="2142"/>
      <c r="R12" s="2150">
        <f t="shared" ref="R12:R17" si="1">SUM(O12:P12)</f>
        <v>119</v>
      </c>
      <c r="S12" s="71"/>
      <c r="T12" s="3"/>
      <c r="U12" s="3"/>
    </row>
    <row r="13" spans="1:21">
      <c r="A13" s="71"/>
      <c r="B13" s="69" t="s">
        <v>971</v>
      </c>
      <c r="C13" s="69"/>
      <c r="D13" s="69"/>
      <c r="E13" s="69"/>
      <c r="F13" s="2142">
        <v>490</v>
      </c>
      <c r="G13" s="2350">
        <v>806</v>
      </c>
      <c r="H13" s="2350"/>
      <c r="I13" s="2350">
        <v>0</v>
      </c>
      <c r="J13" s="2350">
        <v>0</v>
      </c>
      <c r="K13" s="2350">
        <v>0</v>
      </c>
      <c r="L13" s="2350">
        <v>0</v>
      </c>
      <c r="M13" s="2350">
        <v>0</v>
      </c>
      <c r="N13" s="2350">
        <v>0</v>
      </c>
      <c r="O13" s="2142">
        <f t="shared" si="0"/>
        <v>490</v>
      </c>
      <c r="P13" s="2142">
        <f t="shared" si="0"/>
        <v>806</v>
      </c>
      <c r="Q13" s="2142"/>
      <c r="R13" s="2150">
        <f t="shared" si="1"/>
        <v>1296</v>
      </c>
      <c r="S13" s="71"/>
      <c r="T13" s="3"/>
      <c r="U13" s="3"/>
    </row>
    <row r="14" spans="1:21">
      <c r="A14" s="71"/>
      <c r="B14" s="69" t="s">
        <v>972</v>
      </c>
      <c r="C14" s="69"/>
      <c r="D14" s="69"/>
      <c r="E14" s="69"/>
      <c r="F14" s="2142">
        <v>6</v>
      </c>
      <c r="G14" s="2142">
        <v>16</v>
      </c>
      <c r="H14" s="2142"/>
      <c r="I14" s="2350">
        <v>0</v>
      </c>
      <c r="J14" s="2350">
        <v>0</v>
      </c>
      <c r="K14" s="2350">
        <v>0</v>
      </c>
      <c r="L14" s="2350">
        <v>0</v>
      </c>
      <c r="M14" s="2350">
        <v>0</v>
      </c>
      <c r="N14" s="2350">
        <v>0</v>
      </c>
      <c r="O14" s="2142">
        <f t="shared" si="0"/>
        <v>6</v>
      </c>
      <c r="P14" s="2142">
        <f t="shared" si="0"/>
        <v>16</v>
      </c>
      <c r="Q14" s="2142"/>
      <c r="R14" s="2150">
        <f t="shared" si="1"/>
        <v>22</v>
      </c>
      <c r="S14" s="71"/>
      <c r="T14" s="3"/>
      <c r="U14" s="3"/>
    </row>
    <row r="15" spans="1:21">
      <c r="A15" s="71"/>
      <c r="B15" s="69" t="s">
        <v>973</v>
      </c>
      <c r="C15" s="69"/>
      <c r="D15" s="69"/>
      <c r="E15" s="69"/>
      <c r="F15" s="2142">
        <v>0</v>
      </c>
      <c r="G15" s="2142">
        <v>0</v>
      </c>
      <c r="H15" s="2142"/>
      <c r="I15" s="2350">
        <v>0</v>
      </c>
      <c r="J15" s="2350">
        <v>0</v>
      </c>
      <c r="K15" s="2350">
        <v>0</v>
      </c>
      <c r="L15" s="2350">
        <v>0</v>
      </c>
      <c r="M15" s="2350">
        <v>0</v>
      </c>
      <c r="N15" s="2350">
        <v>0</v>
      </c>
      <c r="O15" s="2142">
        <f t="shared" si="0"/>
        <v>0</v>
      </c>
      <c r="P15" s="2142">
        <f t="shared" si="0"/>
        <v>0</v>
      </c>
      <c r="Q15" s="2142"/>
      <c r="R15" s="2150">
        <f t="shared" si="1"/>
        <v>0</v>
      </c>
      <c r="S15" s="71"/>
      <c r="T15" s="3"/>
      <c r="U15" s="3"/>
    </row>
    <row r="16" spans="1:21">
      <c r="A16" s="71"/>
      <c r="B16" s="69" t="s">
        <v>974</v>
      </c>
      <c r="C16" s="69"/>
      <c r="D16" s="69"/>
      <c r="E16" s="69"/>
      <c r="F16" s="2142">
        <v>0</v>
      </c>
      <c r="G16" s="2142">
        <v>0</v>
      </c>
      <c r="H16" s="2142"/>
      <c r="I16" s="2350">
        <v>0</v>
      </c>
      <c r="J16" s="2350">
        <v>0</v>
      </c>
      <c r="K16" s="2350">
        <v>0</v>
      </c>
      <c r="L16" s="2350">
        <v>0</v>
      </c>
      <c r="M16" s="2350">
        <v>0</v>
      </c>
      <c r="N16" s="2350">
        <v>0</v>
      </c>
      <c r="O16" s="2142">
        <f t="shared" si="0"/>
        <v>0</v>
      </c>
      <c r="P16" s="2142">
        <f t="shared" si="0"/>
        <v>0</v>
      </c>
      <c r="Q16" s="2142"/>
      <c r="R16" s="2150">
        <f t="shared" si="1"/>
        <v>0</v>
      </c>
      <c r="S16" s="71"/>
      <c r="T16" s="3"/>
      <c r="U16" s="3"/>
    </row>
    <row r="17" spans="1:21">
      <c r="A17" s="71"/>
      <c r="B17" s="69" t="s">
        <v>975</v>
      </c>
      <c r="C17" s="69"/>
      <c r="D17" s="69"/>
      <c r="E17" s="69"/>
      <c r="F17" s="2142">
        <v>1</v>
      </c>
      <c r="G17" s="2142">
        <v>3</v>
      </c>
      <c r="H17" s="2142"/>
      <c r="I17" s="2350">
        <v>0</v>
      </c>
      <c r="J17" s="2350">
        <v>0</v>
      </c>
      <c r="K17" s="2350">
        <v>0</v>
      </c>
      <c r="L17" s="2350">
        <v>0</v>
      </c>
      <c r="M17" s="2350">
        <v>0</v>
      </c>
      <c r="N17" s="2350">
        <v>0</v>
      </c>
      <c r="O17" s="2142">
        <f t="shared" si="0"/>
        <v>1</v>
      </c>
      <c r="P17" s="2142">
        <f t="shared" si="0"/>
        <v>3</v>
      </c>
      <c r="Q17" s="2142"/>
      <c r="R17" s="2150">
        <f t="shared" si="1"/>
        <v>4</v>
      </c>
      <c r="S17" s="71"/>
      <c r="T17" s="3"/>
      <c r="U17" s="3"/>
    </row>
    <row r="18" spans="1:21">
      <c r="A18" s="71"/>
      <c r="B18" s="69"/>
      <c r="C18" s="69"/>
      <c r="D18" s="69"/>
      <c r="E18" s="69"/>
      <c r="F18" s="2142"/>
      <c r="G18" s="2142"/>
      <c r="H18" s="2142"/>
      <c r="I18" s="2142"/>
      <c r="J18" s="2142"/>
      <c r="K18" s="2142"/>
      <c r="L18" s="2142"/>
      <c r="M18" s="2142"/>
      <c r="N18" s="2142"/>
      <c r="O18" s="2142"/>
      <c r="P18" s="2142"/>
      <c r="Q18" s="2142"/>
      <c r="R18" s="957"/>
      <c r="S18" s="71"/>
    </row>
    <row r="19" spans="1:21">
      <c r="A19" s="71"/>
      <c r="B19" s="2022" t="s">
        <v>21</v>
      </c>
      <c r="C19" s="2022"/>
      <c r="D19" s="1401"/>
      <c r="E19" s="1401"/>
      <c r="F19" s="1764">
        <f>SUM(F11:F17)</f>
        <v>572</v>
      </c>
      <c r="G19" s="1764">
        <f t="shared" ref="G19:R19" si="2">SUM(G11:G17)</f>
        <v>934</v>
      </c>
      <c r="H19" s="1764"/>
      <c r="I19" s="1764">
        <f t="shared" si="2"/>
        <v>0</v>
      </c>
      <c r="J19" s="1764">
        <f t="shared" si="2"/>
        <v>0</v>
      </c>
      <c r="K19" s="1764"/>
      <c r="L19" s="1764">
        <f t="shared" si="2"/>
        <v>0</v>
      </c>
      <c r="M19" s="1764">
        <f t="shared" si="2"/>
        <v>0</v>
      </c>
      <c r="N19" s="1764"/>
      <c r="O19" s="1764">
        <f t="shared" si="2"/>
        <v>572</v>
      </c>
      <c r="P19" s="1764">
        <f t="shared" si="2"/>
        <v>934</v>
      </c>
      <c r="Q19" s="1764"/>
      <c r="R19" s="1764">
        <f t="shared" si="2"/>
        <v>1506</v>
      </c>
      <c r="S19" s="71"/>
    </row>
    <row r="20" spans="1:21">
      <c r="A20" s="71"/>
      <c r="B20" s="83"/>
      <c r="C20" s="83"/>
      <c r="D20" s="83"/>
      <c r="E20" s="83"/>
      <c r="F20" s="83"/>
      <c r="G20" s="83"/>
      <c r="H20" s="83"/>
      <c r="I20" s="83"/>
      <c r="J20" s="83"/>
      <c r="K20" s="84"/>
    </row>
    <row r="21" spans="1:21">
      <c r="A21" s="71"/>
      <c r="B21" s="83"/>
      <c r="C21" s="83"/>
      <c r="D21" s="83"/>
      <c r="E21" s="83"/>
      <c r="F21" s="83"/>
      <c r="G21" s="83"/>
      <c r="H21" s="83"/>
      <c r="I21" s="83"/>
      <c r="J21" s="83"/>
      <c r="K21" s="84"/>
    </row>
    <row r="43" spans="2:2">
      <c r="B43" s="83" t="s">
        <v>963</v>
      </c>
    </row>
  </sheetData>
  <mergeCells count="10">
    <mergeCell ref="B19:C19"/>
    <mergeCell ref="B2:R2"/>
    <mergeCell ref="B3:R3"/>
    <mergeCell ref="B6:R6"/>
    <mergeCell ref="B7:D9"/>
    <mergeCell ref="F7:G8"/>
    <mergeCell ref="I7:J8"/>
    <mergeCell ref="L7:M8"/>
    <mergeCell ref="O7:P8"/>
    <mergeCell ref="R7:R9"/>
  </mergeCells>
  <pageMargins left="0.7" right="0.7" top="0.75" bottom="0.75" header="0.3" footer="0.3"/>
  <drawing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4"/>
  <sheetViews>
    <sheetView workbookViewId="0">
      <selection activeCell="S4" sqref="S4"/>
    </sheetView>
  </sheetViews>
  <sheetFormatPr baseColWidth="10" defaultRowHeight="12.75"/>
  <cols>
    <col min="1" max="1" width="2.7109375" style="65" customWidth="1"/>
    <col min="2" max="3" width="5.7109375" style="65" customWidth="1"/>
    <col min="4" max="5" width="2.7109375" style="65" customWidth="1"/>
    <col min="6" max="7" width="6.7109375" style="65" customWidth="1"/>
    <col min="8" max="8" width="0.42578125" style="65" customWidth="1"/>
    <col min="9" max="10" width="6.7109375" style="65" customWidth="1"/>
    <col min="11" max="11" width="0.42578125" style="579" customWidth="1"/>
    <col min="12" max="13" width="6.7109375" style="65" customWidth="1"/>
    <col min="14" max="14" width="0.42578125" style="1381" customWidth="1"/>
    <col min="15" max="16" width="6.7109375" style="65" customWidth="1"/>
    <col min="17" max="17" width="0.42578125" style="65" customWidth="1"/>
    <col min="18" max="18" width="6.7109375" style="65" customWidth="1"/>
    <col min="19" max="256" width="11.42578125" style="65"/>
    <col min="257" max="257" width="2.7109375" style="65" customWidth="1"/>
    <col min="258" max="259" width="5.7109375" style="65" customWidth="1"/>
    <col min="260" max="261" width="2.7109375" style="65" customWidth="1"/>
    <col min="262" max="263" width="6.7109375" style="65" customWidth="1"/>
    <col min="264" max="264" width="0.42578125" style="65" customWidth="1"/>
    <col min="265" max="266" width="6.7109375" style="65" customWidth="1"/>
    <col min="267" max="267" width="0.42578125" style="65" customWidth="1"/>
    <col min="268" max="269" width="6.7109375" style="65" customWidth="1"/>
    <col min="270" max="270" width="0.42578125" style="65" customWidth="1"/>
    <col min="271" max="272" width="6.7109375" style="65" customWidth="1"/>
    <col min="273" max="273" width="0.42578125" style="65" customWidth="1"/>
    <col min="274" max="274" width="6.7109375" style="65" customWidth="1"/>
    <col min="275" max="512" width="11.42578125" style="65"/>
    <col min="513" max="513" width="2.7109375" style="65" customWidth="1"/>
    <col min="514" max="515" width="5.7109375" style="65" customWidth="1"/>
    <col min="516" max="517" width="2.7109375" style="65" customWidth="1"/>
    <col min="518" max="519" width="6.7109375" style="65" customWidth="1"/>
    <col min="520" max="520" width="0.42578125" style="65" customWidth="1"/>
    <col min="521" max="522" width="6.7109375" style="65" customWidth="1"/>
    <col min="523" max="523" width="0.42578125" style="65" customWidth="1"/>
    <col min="524" max="525" width="6.7109375" style="65" customWidth="1"/>
    <col min="526" max="526" width="0.42578125" style="65" customWidth="1"/>
    <col min="527" max="528" width="6.7109375" style="65" customWidth="1"/>
    <col min="529" max="529" width="0.42578125" style="65" customWidth="1"/>
    <col min="530" max="530" width="6.7109375" style="65" customWidth="1"/>
    <col min="531" max="768" width="11.42578125" style="65"/>
    <col min="769" max="769" width="2.7109375" style="65" customWidth="1"/>
    <col min="770" max="771" width="5.7109375" style="65" customWidth="1"/>
    <col min="772" max="773" width="2.7109375" style="65" customWidth="1"/>
    <col min="774" max="775" width="6.7109375" style="65" customWidth="1"/>
    <col min="776" max="776" width="0.42578125" style="65" customWidth="1"/>
    <col min="777" max="778" width="6.7109375" style="65" customWidth="1"/>
    <col min="779" max="779" width="0.42578125" style="65" customWidth="1"/>
    <col min="780" max="781" width="6.7109375" style="65" customWidth="1"/>
    <col min="782" max="782" width="0.42578125" style="65" customWidth="1"/>
    <col min="783" max="784" width="6.7109375" style="65" customWidth="1"/>
    <col min="785" max="785" width="0.42578125" style="65" customWidth="1"/>
    <col min="786" max="786" width="6.7109375" style="65" customWidth="1"/>
    <col min="787" max="1024" width="11.42578125" style="65"/>
    <col min="1025" max="1025" width="2.7109375" style="65" customWidth="1"/>
    <col min="1026" max="1027" width="5.7109375" style="65" customWidth="1"/>
    <col min="1028" max="1029" width="2.7109375" style="65" customWidth="1"/>
    <col min="1030" max="1031" width="6.7109375" style="65" customWidth="1"/>
    <col min="1032" max="1032" width="0.42578125" style="65" customWidth="1"/>
    <col min="1033" max="1034" width="6.7109375" style="65" customWidth="1"/>
    <col min="1035" max="1035" width="0.42578125" style="65" customWidth="1"/>
    <col min="1036" max="1037" width="6.7109375" style="65" customWidth="1"/>
    <col min="1038" max="1038" width="0.42578125" style="65" customWidth="1"/>
    <col min="1039" max="1040" width="6.7109375" style="65" customWidth="1"/>
    <col min="1041" max="1041" width="0.42578125" style="65" customWidth="1"/>
    <col min="1042" max="1042" width="6.7109375" style="65" customWidth="1"/>
    <col min="1043" max="1280" width="11.42578125" style="65"/>
    <col min="1281" max="1281" width="2.7109375" style="65" customWidth="1"/>
    <col min="1282" max="1283" width="5.7109375" style="65" customWidth="1"/>
    <col min="1284" max="1285" width="2.7109375" style="65" customWidth="1"/>
    <col min="1286" max="1287" width="6.7109375" style="65" customWidth="1"/>
    <col min="1288" max="1288" width="0.42578125" style="65" customWidth="1"/>
    <col min="1289" max="1290" width="6.7109375" style="65" customWidth="1"/>
    <col min="1291" max="1291" width="0.42578125" style="65" customWidth="1"/>
    <col min="1292" max="1293" width="6.7109375" style="65" customWidth="1"/>
    <col min="1294" max="1294" width="0.42578125" style="65" customWidth="1"/>
    <col min="1295" max="1296" width="6.7109375" style="65" customWidth="1"/>
    <col min="1297" max="1297" width="0.42578125" style="65" customWidth="1"/>
    <col min="1298" max="1298" width="6.7109375" style="65" customWidth="1"/>
    <col min="1299" max="1536" width="11.42578125" style="65"/>
    <col min="1537" max="1537" width="2.7109375" style="65" customWidth="1"/>
    <col min="1538" max="1539" width="5.7109375" style="65" customWidth="1"/>
    <col min="1540" max="1541" width="2.7109375" style="65" customWidth="1"/>
    <col min="1542" max="1543" width="6.7109375" style="65" customWidth="1"/>
    <col min="1544" max="1544" width="0.42578125" style="65" customWidth="1"/>
    <col min="1545" max="1546" width="6.7109375" style="65" customWidth="1"/>
    <col min="1547" max="1547" width="0.42578125" style="65" customWidth="1"/>
    <col min="1548" max="1549" width="6.7109375" style="65" customWidth="1"/>
    <col min="1550" max="1550" width="0.42578125" style="65" customWidth="1"/>
    <col min="1551" max="1552" width="6.7109375" style="65" customWidth="1"/>
    <col min="1553" max="1553" width="0.42578125" style="65" customWidth="1"/>
    <col min="1554" max="1554" width="6.7109375" style="65" customWidth="1"/>
    <col min="1555" max="1792" width="11.42578125" style="65"/>
    <col min="1793" max="1793" width="2.7109375" style="65" customWidth="1"/>
    <col min="1794" max="1795" width="5.7109375" style="65" customWidth="1"/>
    <col min="1796" max="1797" width="2.7109375" style="65" customWidth="1"/>
    <col min="1798" max="1799" width="6.7109375" style="65" customWidth="1"/>
    <col min="1800" max="1800" width="0.42578125" style="65" customWidth="1"/>
    <col min="1801" max="1802" width="6.7109375" style="65" customWidth="1"/>
    <col min="1803" max="1803" width="0.42578125" style="65" customWidth="1"/>
    <col min="1804" max="1805" width="6.7109375" style="65" customWidth="1"/>
    <col min="1806" max="1806" width="0.42578125" style="65" customWidth="1"/>
    <col min="1807" max="1808" width="6.7109375" style="65" customWidth="1"/>
    <col min="1809" max="1809" width="0.42578125" style="65" customWidth="1"/>
    <col min="1810" max="1810" width="6.7109375" style="65" customWidth="1"/>
    <col min="1811" max="2048" width="11.42578125" style="65"/>
    <col min="2049" max="2049" width="2.7109375" style="65" customWidth="1"/>
    <col min="2050" max="2051" width="5.7109375" style="65" customWidth="1"/>
    <col min="2052" max="2053" width="2.7109375" style="65" customWidth="1"/>
    <col min="2054" max="2055" width="6.7109375" style="65" customWidth="1"/>
    <col min="2056" max="2056" width="0.42578125" style="65" customWidth="1"/>
    <col min="2057" max="2058" width="6.7109375" style="65" customWidth="1"/>
    <col min="2059" max="2059" width="0.42578125" style="65" customWidth="1"/>
    <col min="2060" max="2061" width="6.7109375" style="65" customWidth="1"/>
    <col min="2062" max="2062" width="0.42578125" style="65" customWidth="1"/>
    <col min="2063" max="2064" width="6.7109375" style="65" customWidth="1"/>
    <col min="2065" max="2065" width="0.42578125" style="65" customWidth="1"/>
    <col min="2066" max="2066" width="6.7109375" style="65" customWidth="1"/>
    <col min="2067" max="2304" width="11.42578125" style="65"/>
    <col min="2305" max="2305" width="2.7109375" style="65" customWidth="1"/>
    <col min="2306" max="2307" width="5.7109375" style="65" customWidth="1"/>
    <col min="2308" max="2309" width="2.7109375" style="65" customWidth="1"/>
    <col min="2310" max="2311" width="6.7109375" style="65" customWidth="1"/>
    <col min="2312" max="2312" width="0.42578125" style="65" customWidth="1"/>
    <col min="2313" max="2314" width="6.7109375" style="65" customWidth="1"/>
    <col min="2315" max="2315" width="0.42578125" style="65" customWidth="1"/>
    <col min="2316" max="2317" width="6.7109375" style="65" customWidth="1"/>
    <col min="2318" max="2318" width="0.42578125" style="65" customWidth="1"/>
    <col min="2319" max="2320" width="6.7109375" style="65" customWidth="1"/>
    <col min="2321" max="2321" width="0.42578125" style="65" customWidth="1"/>
    <col min="2322" max="2322" width="6.7109375" style="65" customWidth="1"/>
    <col min="2323" max="2560" width="11.42578125" style="65"/>
    <col min="2561" max="2561" width="2.7109375" style="65" customWidth="1"/>
    <col min="2562" max="2563" width="5.7109375" style="65" customWidth="1"/>
    <col min="2564" max="2565" width="2.7109375" style="65" customWidth="1"/>
    <col min="2566" max="2567" width="6.7109375" style="65" customWidth="1"/>
    <col min="2568" max="2568" width="0.42578125" style="65" customWidth="1"/>
    <col min="2569" max="2570" width="6.7109375" style="65" customWidth="1"/>
    <col min="2571" max="2571" width="0.42578125" style="65" customWidth="1"/>
    <col min="2572" max="2573" width="6.7109375" style="65" customWidth="1"/>
    <col min="2574" max="2574" width="0.42578125" style="65" customWidth="1"/>
    <col min="2575" max="2576" width="6.7109375" style="65" customWidth="1"/>
    <col min="2577" max="2577" width="0.42578125" style="65" customWidth="1"/>
    <col min="2578" max="2578" width="6.7109375" style="65" customWidth="1"/>
    <col min="2579" max="2816" width="11.42578125" style="65"/>
    <col min="2817" max="2817" width="2.7109375" style="65" customWidth="1"/>
    <col min="2818" max="2819" width="5.7109375" style="65" customWidth="1"/>
    <col min="2820" max="2821" width="2.7109375" style="65" customWidth="1"/>
    <col min="2822" max="2823" width="6.7109375" style="65" customWidth="1"/>
    <col min="2824" max="2824" width="0.42578125" style="65" customWidth="1"/>
    <col min="2825" max="2826" width="6.7109375" style="65" customWidth="1"/>
    <col min="2827" max="2827" width="0.42578125" style="65" customWidth="1"/>
    <col min="2828" max="2829" width="6.7109375" style="65" customWidth="1"/>
    <col min="2830" max="2830" width="0.42578125" style="65" customWidth="1"/>
    <col min="2831" max="2832" width="6.7109375" style="65" customWidth="1"/>
    <col min="2833" max="2833" width="0.42578125" style="65" customWidth="1"/>
    <col min="2834" max="2834" width="6.7109375" style="65" customWidth="1"/>
    <col min="2835" max="3072" width="11.42578125" style="65"/>
    <col min="3073" max="3073" width="2.7109375" style="65" customWidth="1"/>
    <col min="3074" max="3075" width="5.7109375" style="65" customWidth="1"/>
    <col min="3076" max="3077" width="2.7109375" style="65" customWidth="1"/>
    <col min="3078" max="3079" width="6.7109375" style="65" customWidth="1"/>
    <col min="3080" max="3080" width="0.42578125" style="65" customWidth="1"/>
    <col min="3081" max="3082" width="6.7109375" style="65" customWidth="1"/>
    <col min="3083" max="3083" width="0.42578125" style="65" customWidth="1"/>
    <col min="3084" max="3085" width="6.7109375" style="65" customWidth="1"/>
    <col min="3086" max="3086" width="0.42578125" style="65" customWidth="1"/>
    <col min="3087" max="3088" width="6.7109375" style="65" customWidth="1"/>
    <col min="3089" max="3089" width="0.42578125" style="65" customWidth="1"/>
    <col min="3090" max="3090" width="6.7109375" style="65" customWidth="1"/>
    <col min="3091" max="3328" width="11.42578125" style="65"/>
    <col min="3329" max="3329" width="2.7109375" style="65" customWidth="1"/>
    <col min="3330" max="3331" width="5.7109375" style="65" customWidth="1"/>
    <col min="3332" max="3333" width="2.7109375" style="65" customWidth="1"/>
    <col min="3334" max="3335" width="6.7109375" style="65" customWidth="1"/>
    <col min="3336" max="3336" width="0.42578125" style="65" customWidth="1"/>
    <col min="3337" max="3338" width="6.7109375" style="65" customWidth="1"/>
    <col min="3339" max="3339" width="0.42578125" style="65" customWidth="1"/>
    <col min="3340" max="3341" width="6.7109375" style="65" customWidth="1"/>
    <col min="3342" max="3342" width="0.42578125" style="65" customWidth="1"/>
    <col min="3343" max="3344" width="6.7109375" style="65" customWidth="1"/>
    <col min="3345" max="3345" width="0.42578125" style="65" customWidth="1"/>
    <col min="3346" max="3346" width="6.7109375" style="65" customWidth="1"/>
    <col min="3347" max="3584" width="11.42578125" style="65"/>
    <col min="3585" max="3585" width="2.7109375" style="65" customWidth="1"/>
    <col min="3586" max="3587" width="5.7109375" style="65" customWidth="1"/>
    <col min="3588" max="3589" width="2.7109375" style="65" customWidth="1"/>
    <col min="3590" max="3591" width="6.7109375" style="65" customWidth="1"/>
    <col min="3592" max="3592" width="0.42578125" style="65" customWidth="1"/>
    <col min="3593" max="3594" width="6.7109375" style="65" customWidth="1"/>
    <col min="3595" max="3595" width="0.42578125" style="65" customWidth="1"/>
    <col min="3596" max="3597" width="6.7109375" style="65" customWidth="1"/>
    <col min="3598" max="3598" width="0.42578125" style="65" customWidth="1"/>
    <col min="3599" max="3600" width="6.7109375" style="65" customWidth="1"/>
    <col min="3601" max="3601" width="0.42578125" style="65" customWidth="1"/>
    <col min="3602" max="3602" width="6.7109375" style="65" customWidth="1"/>
    <col min="3603" max="3840" width="11.42578125" style="65"/>
    <col min="3841" max="3841" width="2.7109375" style="65" customWidth="1"/>
    <col min="3842" max="3843" width="5.7109375" style="65" customWidth="1"/>
    <col min="3844" max="3845" width="2.7109375" style="65" customWidth="1"/>
    <col min="3846" max="3847" width="6.7109375" style="65" customWidth="1"/>
    <col min="3848" max="3848" width="0.42578125" style="65" customWidth="1"/>
    <col min="3849" max="3850" width="6.7109375" style="65" customWidth="1"/>
    <col min="3851" max="3851" width="0.42578125" style="65" customWidth="1"/>
    <col min="3852" max="3853" width="6.7109375" style="65" customWidth="1"/>
    <col min="3854" max="3854" width="0.42578125" style="65" customWidth="1"/>
    <col min="3855" max="3856" width="6.7109375" style="65" customWidth="1"/>
    <col min="3857" max="3857" width="0.42578125" style="65" customWidth="1"/>
    <col min="3858" max="3858" width="6.7109375" style="65" customWidth="1"/>
    <col min="3859" max="4096" width="11.42578125" style="65"/>
    <col min="4097" max="4097" width="2.7109375" style="65" customWidth="1"/>
    <col min="4098" max="4099" width="5.7109375" style="65" customWidth="1"/>
    <col min="4100" max="4101" width="2.7109375" style="65" customWidth="1"/>
    <col min="4102" max="4103" width="6.7109375" style="65" customWidth="1"/>
    <col min="4104" max="4104" width="0.42578125" style="65" customWidth="1"/>
    <col min="4105" max="4106" width="6.7109375" style="65" customWidth="1"/>
    <col min="4107" max="4107" width="0.42578125" style="65" customWidth="1"/>
    <col min="4108" max="4109" width="6.7109375" style="65" customWidth="1"/>
    <col min="4110" max="4110" width="0.42578125" style="65" customWidth="1"/>
    <col min="4111" max="4112" width="6.7109375" style="65" customWidth="1"/>
    <col min="4113" max="4113" width="0.42578125" style="65" customWidth="1"/>
    <col min="4114" max="4114" width="6.7109375" style="65" customWidth="1"/>
    <col min="4115" max="4352" width="11.42578125" style="65"/>
    <col min="4353" max="4353" width="2.7109375" style="65" customWidth="1"/>
    <col min="4354" max="4355" width="5.7109375" style="65" customWidth="1"/>
    <col min="4356" max="4357" width="2.7109375" style="65" customWidth="1"/>
    <col min="4358" max="4359" width="6.7109375" style="65" customWidth="1"/>
    <col min="4360" max="4360" width="0.42578125" style="65" customWidth="1"/>
    <col min="4361" max="4362" width="6.7109375" style="65" customWidth="1"/>
    <col min="4363" max="4363" width="0.42578125" style="65" customWidth="1"/>
    <col min="4364" max="4365" width="6.7109375" style="65" customWidth="1"/>
    <col min="4366" max="4366" width="0.42578125" style="65" customWidth="1"/>
    <col min="4367" max="4368" width="6.7109375" style="65" customWidth="1"/>
    <col min="4369" max="4369" width="0.42578125" style="65" customWidth="1"/>
    <col min="4370" max="4370" width="6.7109375" style="65" customWidth="1"/>
    <col min="4371" max="4608" width="11.42578125" style="65"/>
    <col min="4609" max="4609" width="2.7109375" style="65" customWidth="1"/>
    <col min="4610" max="4611" width="5.7109375" style="65" customWidth="1"/>
    <col min="4612" max="4613" width="2.7109375" style="65" customWidth="1"/>
    <col min="4614" max="4615" width="6.7109375" style="65" customWidth="1"/>
    <col min="4616" max="4616" width="0.42578125" style="65" customWidth="1"/>
    <col min="4617" max="4618" width="6.7109375" style="65" customWidth="1"/>
    <col min="4619" max="4619" width="0.42578125" style="65" customWidth="1"/>
    <col min="4620" max="4621" width="6.7109375" style="65" customWidth="1"/>
    <col min="4622" max="4622" width="0.42578125" style="65" customWidth="1"/>
    <col min="4623" max="4624" width="6.7109375" style="65" customWidth="1"/>
    <col min="4625" max="4625" width="0.42578125" style="65" customWidth="1"/>
    <col min="4626" max="4626" width="6.7109375" style="65" customWidth="1"/>
    <col min="4627" max="4864" width="11.42578125" style="65"/>
    <col min="4865" max="4865" width="2.7109375" style="65" customWidth="1"/>
    <col min="4866" max="4867" width="5.7109375" style="65" customWidth="1"/>
    <col min="4868" max="4869" width="2.7109375" style="65" customWidth="1"/>
    <col min="4870" max="4871" width="6.7109375" style="65" customWidth="1"/>
    <col min="4872" max="4872" width="0.42578125" style="65" customWidth="1"/>
    <col min="4873" max="4874" width="6.7109375" style="65" customWidth="1"/>
    <col min="4875" max="4875" width="0.42578125" style="65" customWidth="1"/>
    <col min="4876" max="4877" width="6.7109375" style="65" customWidth="1"/>
    <col min="4878" max="4878" width="0.42578125" style="65" customWidth="1"/>
    <col min="4879" max="4880" width="6.7109375" style="65" customWidth="1"/>
    <col min="4881" max="4881" width="0.42578125" style="65" customWidth="1"/>
    <col min="4882" max="4882" width="6.7109375" style="65" customWidth="1"/>
    <col min="4883" max="5120" width="11.42578125" style="65"/>
    <col min="5121" max="5121" width="2.7109375" style="65" customWidth="1"/>
    <col min="5122" max="5123" width="5.7109375" style="65" customWidth="1"/>
    <col min="5124" max="5125" width="2.7109375" style="65" customWidth="1"/>
    <col min="5126" max="5127" width="6.7109375" style="65" customWidth="1"/>
    <col min="5128" max="5128" width="0.42578125" style="65" customWidth="1"/>
    <col min="5129" max="5130" width="6.7109375" style="65" customWidth="1"/>
    <col min="5131" max="5131" width="0.42578125" style="65" customWidth="1"/>
    <col min="5132" max="5133" width="6.7109375" style="65" customWidth="1"/>
    <col min="5134" max="5134" width="0.42578125" style="65" customWidth="1"/>
    <col min="5135" max="5136" width="6.7109375" style="65" customWidth="1"/>
    <col min="5137" max="5137" width="0.42578125" style="65" customWidth="1"/>
    <col min="5138" max="5138" width="6.7109375" style="65" customWidth="1"/>
    <col min="5139" max="5376" width="11.42578125" style="65"/>
    <col min="5377" max="5377" width="2.7109375" style="65" customWidth="1"/>
    <col min="5378" max="5379" width="5.7109375" style="65" customWidth="1"/>
    <col min="5380" max="5381" width="2.7109375" style="65" customWidth="1"/>
    <col min="5382" max="5383" width="6.7109375" style="65" customWidth="1"/>
    <col min="5384" max="5384" width="0.42578125" style="65" customWidth="1"/>
    <col min="5385" max="5386" width="6.7109375" style="65" customWidth="1"/>
    <col min="5387" max="5387" width="0.42578125" style="65" customWidth="1"/>
    <col min="5388" max="5389" width="6.7109375" style="65" customWidth="1"/>
    <col min="5390" max="5390" width="0.42578125" style="65" customWidth="1"/>
    <col min="5391" max="5392" width="6.7109375" style="65" customWidth="1"/>
    <col min="5393" max="5393" width="0.42578125" style="65" customWidth="1"/>
    <col min="5394" max="5394" width="6.7109375" style="65" customWidth="1"/>
    <col min="5395" max="5632" width="11.42578125" style="65"/>
    <col min="5633" max="5633" width="2.7109375" style="65" customWidth="1"/>
    <col min="5634" max="5635" width="5.7109375" style="65" customWidth="1"/>
    <col min="5636" max="5637" width="2.7109375" style="65" customWidth="1"/>
    <col min="5638" max="5639" width="6.7109375" style="65" customWidth="1"/>
    <col min="5640" max="5640" width="0.42578125" style="65" customWidth="1"/>
    <col min="5641" max="5642" width="6.7109375" style="65" customWidth="1"/>
    <col min="5643" max="5643" width="0.42578125" style="65" customWidth="1"/>
    <col min="5644" max="5645" width="6.7109375" style="65" customWidth="1"/>
    <col min="5646" max="5646" width="0.42578125" style="65" customWidth="1"/>
    <col min="5647" max="5648" width="6.7109375" style="65" customWidth="1"/>
    <col min="5649" max="5649" width="0.42578125" style="65" customWidth="1"/>
    <col min="5650" max="5650" width="6.7109375" style="65" customWidth="1"/>
    <col min="5651" max="5888" width="11.42578125" style="65"/>
    <col min="5889" max="5889" width="2.7109375" style="65" customWidth="1"/>
    <col min="5890" max="5891" width="5.7109375" style="65" customWidth="1"/>
    <col min="5892" max="5893" width="2.7109375" style="65" customWidth="1"/>
    <col min="5894" max="5895" width="6.7109375" style="65" customWidth="1"/>
    <col min="5896" max="5896" width="0.42578125" style="65" customWidth="1"/>
    <col min="5897" max="5898" width="6.7109375" style="65" customWidth="1"/>
    <col min="5899" max="5899" width="0.42578125" style="65" customWidth="1"/>
    <col min="5900" max="5901" width="6.7109375" style="65" customWidth="1"/>
    <col min="5902" max="5902" width="0.42578125" style="65" customWidth="1"/>
    <col min="5903" max="5904" width="6.7109375" style="65" customWidth="1"/>
    <col min="5905" max="5905" width="0.42578125" style="65" customWidth="1"/>
    <col min="5906" max="5906" width="6.7109375" style="65" customWidth="1"/>
    <col min="5907" max="6144" width="11.42578125" style="65"/>
    <col min="6145" max="6145" width="2.7109375" style="65" customWidth="1"/>
    <col min="6146" max="6147" width="5.7109375" style="65" customWidth="1"/>
    <col min="6148" max="6149" width="2.7109375" style="65" customWidth="1"/>
    <col min="6150" max="6151" width="6.7109375" style="65" customWidth="1"/>
    <col min="6152" max="6152" width="0.42578125" style="65" customWidth="1"/>
    <col min="6153" max="6154" width="6.7109375" style="65" customWidth="1"/>
    <col min="6155" max="6155" width="0.42578125" style="65" customWidth="1"/>
    <col min="6156" max="6157" width="6.7109375" style="65" customWidth="1"/>
    <col min="6158" max="6158" width="0.42578125" style="65" customWidth="1"/>
    <col min="6159" max="6160" width="6.7109375" style="65" customWidth="1"/>
    <col min="6161" max="6161" width="0.42578125" style="65" customWidth="1"/>
    <col min="6162" max="6162" width="6.7109375" style="65" customWidth="1"/>
    <col min="6163" max="6400" width="11.42578125" style="65"/>
    <col min="6401" max="6401" width="2.7109375" style="65" customWidth="1"/>
    <col min="6402" max="6403" width="5.7109375" style="65" customWidth="1"/>
    <col min="6404" max="6405" width="2.7109375" style="65" customWidth="1"/>
    <col min="6406" max="6407" width="6.7109375" style="65" customWidth="1"/>
    <col min="6408" max="6408" width="0.42578125" style="65" customWidth="1"/>
    <col min="6409" max="6410" width="6.7109375" style="65" customWidth="1"/>
    <col min="6411" max="6411" width="0.42578125" style="65" customWidth="1"/>
    <col min="6412" max="6413" width="6.7109375" style="65" customWidth="1"/>
    <col min="6414" max="6414" width="0.42578125" style="65" customWidth="1"/>
    <col min="6415" max="6416" width="6.7109375" style="65" customWidth="1"/>
    <col min="6417" max="6417" width="0.42578125" style="65" customWidth="1"/>
    <col min="6418" max="6418" width="6.7109375" style="65" customWidth="1"/>
    <col min="6419" max="6656" width="11.42578125" style="65"/>
    <col min="6657" max="6657" width="2.7109375" style="65" customWidth="1"/>
    <col min="6658" max="6659" width="5.7109375" style="65" customWidth="1"/>
    <col min="6660" max="6661" width="2.7109375" style="65" customWidth="1"/>
    <col min="6662" max="6663" width="6.7109375" style="65" customWidth="1"/>
    <col min="6664" max="6664" width="0.42578125" style="65" customWidth="1"/>
    <col min="6665" max="6666" width="6.7109375" style="65" customWidth="1"/>
    <col min="6667" max="6667" width="0.42578125" style="65" customWidth="1"/>
    <col min="6668" max="6669" width="6.7109375" style="65" customWidth="1"/>
    <col min="6670" max="6670" width="0.42578125" style="65" customWidth="1"/>
    <col min="6671" max="6672" width="6.7109375" style="65" customWidth="1"/>
    <col min="6673" max="6673" width="0.42578125" style="65" customWidth="1"/>
    <col min="6674" max="6674" width="6.7109375" style="65" customWidth="1"/>
    <col min="6675" max="6912" width="11.42578125" style="65"/>
    <col min="6913" max="6913" width="2.7109375" style="65" customWidth="1"/>
    <col min="6914" max="6915" width="5.7109375" style="65" customWidth="1"/>
    <col min="6916" max="6917" width="2.7109375" style="65" customWidth="1"/>
    <col min="6918" max="6919" width="6.7109375" style="65" customWidth="1"/>
    <col min="6920" max="6920" width="0.42578125" style="65" customWidth="1"/>
    <col min="6921" max="6922" width="6.7109375" style="65" customWidth="1"/>
    <col min="6923" max="6923" width="0.42578125" style="65" customWidth="1"/>
    <col min="6924" max="6925" width="6.7109375" style="65" customWidth="1"/>
    <col min="6926" max="6926" width="0.42578125" style="65" customWidth="1"/>
    <col min="6927" max="6928" width="6.7109375" style="65" customWidth="1"/>
    <col min="6929" max="6929" width="0.42578125" style="65" customWidth="1"/>
    <col min="6930" max="6930" width="6.7109375" style="65" customWidth="1"/>
    <col min="6931" max="7168" width="11.42578125" style="65"/>
    <col min="7169" max="7169" width="2.7109375" style="65" customWidth="1"/>
    <col min="7170" max="7171" width="5.7109375" style="65" customWidth="1"/>
    <col min="7172" max="7173" width="2.7109375" style="65" customWidth="1"/>
    <col min="7174" max="7175" width="6.7109375" style="65" customWidth="1"/>
    <col min="7176" max="7176" width="0.42578125" style="65" customWidth="1"/>
    <col min="7177" max="7178" width="6.7109375" style="65" customWidth="1"/>
    <col min="7179" max="7179" width="0.42578125" style="65" customWidth="1"/>
    <col min="7180" max="7181" width="6.7109375" style="65" customWidth="1"/>
    <col min="7182" max="7182" width="0.42578125" style="65" customWidth="1"/>
    <col min="7183" max="7184" width="6.7109375" style="65" customWidth="1"/>
    <col min="7185" max="7185" width="0.42578125" style="65" customWidth="1"/>
    <col min="7186" max="7186" width="6.7109375" style="65" customWidth="1"/>
    <col min="7187" max="7424" width="11.42578125" style="65"/>
    <col min="7425" max="7425" width="2.7109375" style="65" customWidth="1"/>
    <col min="7426" max="7427" width="5.7109375" style="65" customWidth="1"/>
    <col min="7428" max="7429" width="2.7109375" style="65" customWidth="1"/>
    <col min="7430" max="7431" width="6.7109375" style="65" customWidth="1"/>
    <col min="7432" max="7432" width="0.42578125" style="65" customWidth="1"/>
    <col min="7433" max="7434" width="6.7109375" style="65" customWidth="1"/>
    <col min="7435" max="7435" width="0.42578125" style="65" customWidth="1"/>
    <col min="7436" max="7437" width="6.7109375" style="65" customWidth="1"/>
    <col min="7438" max="7438" width="0.42578125" style="65" customWidth="1"/>
    <col min="7439" max="7440" width="6.7109375" style="65" customWidth="1"/>
    <col min="7441" max="7441" width="0.42578125" style="65" customWidth="1"/>
    <col min="7442" max="7442" width="6.7109375" style="65" customWidth="1"/>
    <col min="7443" max="7680" width="11.42578125" style="65"/>
    <col min="7681" max="7681" width="2.7109375" style="65" customWidth="1"/>
    <col min="7682" max="7683" width="5.7109375" style="65" customWidth="1"/>
    <col min="7684" max="7685" width="2.7109375" style="65" customWidth="1"/>
    <col min="7686" max="7687" width="6.7109375" style="65" customWidth="1"/>
    <col min="7688" max="7688" width="0.42578125" style="65" customWidth="1"/>
    <col min="7689" max="7690" width="6.7109375" style="65" customWidth="1"/>
    <col min="7691" max="7691" width="0.42578125" style="65" customWidth="1"/>
    <col min="7692" max="7693" width="6.7109375" style="65" customWidth="1"/>
    <col min="7694" max="7694" width="0.42578125" style="65" customWidth="1"/>
    <col min="7695" max="7696" width="6.7109375" style="65" customWidth="1"/>
    <col min="7697" max="7697" width="0.42578125" style="65" customWidth="1"/>
    <col min="7698" max="7698" width="6.7109375" style="65" customWidth="1"/>
    <col min="7699" max="7936" width="11.42578125" style="65"/>
    <col min="7937" max="7937" width="2.7109375" style="65" customWidth="1"/>
    <col min="7938" max="7939" width="5.7109375" style="65" customWidth="1"/>
    <col min="7940" max="7941" width="2.7109375" style="65" customWidth="1"/>
    <col min="7942" max="7943" width="6.7109375" style="65" customWidth="1"/>
    <col min="7944" max="7944" width="0.42578125" style="65" customWidth="1"/>
    <col min="7945" max="7946" width="6.7109375" style="65" customWidth="1"/>
    <col min="7947" max="7947" width="0.42578125" style="65" customWidth="1"/>
    <col min="7948" max="7949" width="6.7109375" style="65" customWidth="1"/>
    <col min="7950" max="7950" width="0.42578125" style="65" customWidth="1"/>
    <col min="7951" max="7952" width="6.7109375" style="65" customWidth="1"/>
    <col min="7953" max="7953" width="0.42578125" style="65" customWidth="1"/>
    <col min="7954" max="7954" width="6.7109375" style="65" customWidth="1"/>
    <col min="7955" max="8192" width="11.42578125" style="65"/>
    <col min="8193" max="8193" width="2.7109375" style="65" customWidth="1"/>
    <col min="8194" max="8195" width="5.7109375" style="65" customWidth="1"/>
    <col min="8196" max="8197" width="2.7109375" style="65" customWidth="1"/>
    <col min="8198" max="8199" width="6.7109375" style="65" customWidth="1"/>
    <col min="8200" max="8200" width="0.42578125" style="65" customWidth="1"/>
    <col min="8201" max="8202" width="6.7109375" style="65" customWidth="1"/>
    <col min="8203" max="8203" width="0.42578125" style="65" customWidth="1"/>
    <col min="8204" max="8205" width="6.7109375" style="65" customWidth="1"/>
    <col min="8206" max="8206" width="0.42578125" style="65" customWidth="1"/>
    <col min="8207" max="8208" width="6.7109375" style="65" customWidth="1"/>
    <col min="8209" max="8209" width="0.42578125" style="65" customWidth="1"/>
    <col min="8210" max="8210" width="6.7109375" style="65" customWidth="1"/>
    <col min="8211" max="8448" width="11.42578125" style="65"/>
    <col min="8449" max="8449" width="2.7109375" style="65" customWidth="1"/>
    <col min="8450" max="8451" width="5.7109375" style="65" customWidth="1"/>
    <col min="8452" max="8453" width="2.7109375" style="65" customWidth="1"/>
    <col min="8454" max="8455" width="6.7109375" style="65" customWidth="1"/>
    <col min="8456" max="8456" width="0.42578125" style="65" customWidth="1"/>
    <col min="8457" max="8458" width="6.7109375" style="65" customWidth="1"/>
    <col min="8459" max="8459" width="0.42578125" style="65" customWidth="1"/>
    <col min="8460" max="8461" width="6.7109375" style="65" customWidth="1"/>
    <col min="8462" max="8462" width="0.42578125" style="65" customWidth="1"/>
    <col min="8463" max="8464" width="6.7109375" style="65" customWidth="1"/>
    <col min="8465" max="8465" width="0.42578125" style="65" customWidth="1"/>
    <col min="8466" max="8466" width="6.7109375" style="65" customWidth="1"/>
    <col min="8467" max="8704" width="11.42578125" style="65"/>
    <col min="8705" max="8705" width="2.7109375" style="65" customWidth="1"/>
    <col min="8706" max="8707" width="5.7109375" style="65" customWidth="1"/>
    <col min="8708" max="8709" width="2.7109375" style="65" customWidth="1"/>
    <col min="8710" max="8711" width="6.7109375" style="65" customWidth="1"/>
    <col min="8712" max="8712" width="0.42578125" style="65" customWidth="1"/>
    <col min="8713" max="8714" width="6.7109375" style="65" customWidth="1"/>
    <col min="8715" max="8715" width="0.42578125" style="65" customWidth="1"/>
    <col min="8716" max="8717" width="6.7109375" style="65" customWidth="1"/>
    <col min="8718" max="8718" width="0.42578125" style="65" customWidth="1"/>
    <col min="8719" max="8720" width="6.7109375" style="65" customWidth="1"/>
    <col min="8721" max="8721" width="0.42578125" style="65" customWidth="1"/>
    <col min="8722" max="8722" width="6.7109375" style="65" customWidth="1"/>
    <col min="8723" max="8960" width="11.42578125" style="65"/>
    <col min="8961" max="8961" width="2.7109375" style="65" customWidth="1"/>
    <col min="8962" max="8963" width="5.7109375" style="65" customWidth="1"/>
    <col min="8964" max="8965" width="2.7109375" style="65" customWidth="1"/>
    <col min="8966" max="8967" width="6.7109375" style="65" customWidth="1"/>
    <col min="8968" max="8968" width="0.42578125" style="65" customWidth="1"/>
    <col min="8969" max="8970" width="6.7109375" style="65" customWidth="1"/>
    <col min="8971" max="8971" width="0.42578125" style="65" customWidth="1"/>
    <col min="8972" max="8973" width="6.7109375" style="65" customWidth="1"/>
    <col min="8974" max="8974" width="0.42578125" style="65" customWidth="1"/>
    <col min="8975" max="8976" width="6.7109375" style="65" customWidth="1"/>
    <col min="8977" max="8977" width="0.42578125" style="65" customWidth="1"/>
    <col min="8978" max="8978" width="6.7109375" style="65" customWidth="1"/>
    <col min="8979" max="9216" width="11.42578125" style="65"/>
    <col min="9217" max="9217" width="2.7109375" style="65" customWidth="1"/>
    <col min="9218" max="9219" width="5.7109375" style="65" customWidth="1"/>
    <col min="9220" max="9221" width="2.7109375" style="65" customWidth="1"/>
    <col min="9222" max="9223" width="6.7109375" style="65" customWidth="1"/>
    <col min="9224" max="9224" width="0.42578125" style="65" customWidth="1"/>
    <col min="9225" max="9226" width="6.7109375" style="65" customWidth="1"/>
    <col min="9227" max="9227" width="0.42578125" style="65" customWidth="1"/>
    <col min="9228" max="9229" width="6.7109375" style="65" customWidth="1"/>
    <col min="9230" max="9230" width="0.42578125" style="65" customWidth="1"/>
    <col min="9231" max="9232" width="6.7109375" style="65" customWidth="1"/>
    <col min="9233" max="9233" width="0.42578125" style="65" customWidth="1"/>
    <col min="9234" max="9234" width="6.7109375" style="65" customWidth="1"/>
    <col min="9235" max="9472" width="11.42578125" style="65"/>
    <col min="9473" max="9473" width="2.7109375" style="65" customWidth="1"/>
    <col min="9474" max="9475" width="5.7109375" style="65" customWidth="1"/>
    <col min="9476" max="9477" width="2.7109375" style="65" customWidth="1"/>
    <col min="9478" max="9479" width="6.7109375" style="65" customWidth="1"/>
    <col min="9480" max="9480" width="0.42578125" style="65" customWidth="1"/>
    <col min="9481" max="9482" width="6.7109375" style="65" customWidth="1"/>
    <col min="9483" max="9483" width="0.42578125" style="65" customWidth="1"/>
    <col min="9484" max="9485" width="6.7109375" style="65" customWidth="1"/>
    <col min="9486" max="9486" width="0.42578125" style="65" customWidth="1"/>
    <col min="9487" max="9488" width="6.7109375" style="65" customWidth="1"/>
    <col min="9489" max="9489" width="0.42578125" style="65" customWidth="1"/>
    <col min="9490" max="9490" width="6.7109375" style="65" customWidth="1"/>
    <col min="9491" max="9728" width="11.42578125" style="65"/>
    <col min="9729" max="9729" width="2.7109375" style="65" customWidth="1"/>
    <col min="9730" max="9731" width="5.7109375" style="65" customWidth="1"/>
    <col min="9732" max="9733" width="2.7109375" style="65" customWidth="1"/>
    <col min="9734" max="9735" width="6.7109375" style="65" customWidth="1"/>
    <col min="9736" max="9736" width="0.42578125" style="65" customWidth="1"/>
    <col min="9737" max="9738" width="6.7109375" style="65" customWidth="1"/>
    <col min="9739" max="9739" width="0.42578125" style="65" customWidth="1"/>
    <col min="9740" max="9741" width="6.7109375" style="65" customWidth="1"/>
    <col min="9742" max="9742" width="0.42578125" style="65" customWidth="1"/>
    <col min="9743" max="9744" width="6.7109375" style="65" customWidth="1"/>
    <col min="9745" max="9745" width="0.42578125" style="65" customWidth="1"/>
    <col min="9746" max="9746" width="6.7109375" style="65" customWidth="1"/>
    <col min="9747" max="9984" width="11.42578125" style="65"/>
    <col min="9985" max="9985" width="2.7109375" style="65" customWidth="1"/>
    <col min="9986" max="9987" width="5.7109375" style="65" customWidth="1"/>
    <col min="9988" max="9989" width="2.7109375" style="65" customWidth="1"/>
    <col min="9990" max="9991" width="6.7109375" style="65" customWidth="1"/>
    <col min="9992" max="9992" width="0.42578125" style="65" customWidth="1"/>
    <col min="9993" max="9994" width="6.7109375" style="65" customWidth="1"/>
    <col min="9995" max="9995" width="0.42578125" style="65" customWidth="1"/>
    <col min="9996" max="9997" width="6.7109375" style="65" customWidth="1"/>
    <col min="9998" max="9998" width="0.42578125" style="65" customWidth="1"/>
    <col min="9999" max="10000" width="6.7109375" style="65" customWidth="1"/>
    <col min="10001" max="10001" width="0.42578125" style="65" customWidth="1"/>
    <col min="10002" max="10002" width="6.7109375" style="65" customWidth="1"/>
    <col min="10003" max="10240" width="11.42578125" style="65"/>
    <col min="10241" max="10241" width="2.7109375" style="65" customWidth="1"/>
    <col min="10242" max="10243" width="5.7109375" style="65" customWidth="1"/>
    <col min="10244" max="10245" width="2.7109375" style="65" customWidth="1"/>
    <col min="10246" max="10247" width="6.7109375" style="65" customWidth="1"/>
    <col min="10248" max="10248" width="0.42578125" style="65" customWidth="1"/>
    <col min="10249" max="10250" width="6.7109375" style="65" customWidth="1"/>
    <col min="10251" max="10251" width="0.42578125" style="65" customWidth="1"/>
    <col min="10252" max="10253" width="6.7109375" style="65" customWidth="1"/>
    <col min="10254" max="10254" width="0.42578125" style="65" customWidth="1"/>
    <col min="10255" max="10256" width="6.7109375" style="65" customWidth="1"/>
    <col min="10257" max="10257" width="0.42578125" style="65" customWidth="1"/>
    <col min="10258" max="10258" width="6.7109375" style="65" customWidth="1"/>
    <col min="10259" max="10496" width="11.42578125" style="65"/>
    <col min="10497" max="10497" width="2.7109375" style="65" customWidth="1"/>
    <col min="10498" max="10499" width="5.7109375" style="65" customWidth="1"/>
    <col min="10500" max="10501" width="2.7109375" style="65" customWidth="1"/>
    <col min="10502" max="10503" width="6.7109375" style="65" customWidth="1"/>
    <col min="10504" max="10504" width="0.42578125" style="65" customWidth="1"/>
    <col min="10505" max="10506" width="6.7109375" style="65" customWidth="1"/>
    <col min="10507" max="10507" width="0.42578125" style="65" customWidth="1"/>
    <col min="10508" max="10509" width="6.7109375" style="65" customWidth="1"/>
    <col min="10510" max="10510" width="0.42578125" style="65" customWidth="1"/>
    <col min="10511" max="10512" width="6.7109375" style="65" customWidth="1"/>
    <col min="10513" max="10513" width="0.42578125" style="65" customWidth="1"/>
    <col min="10514" max="10514" width="6.7109375" style="65" customWidth="1"/>
    <col min="10515" max="10752" width="11.42578125" style="65"/>
    <col min="10753" max="10753" width="2.7109375" style="65" customWidth="1"/>
    <col min="10754" max="10755" width="5.7109375" style="65" customWidth="1"/>
    <col min="10756" max="10757" width="2.7109375" style="65" customWidth="1"/>
    <col min="10758" max="10759" width="6.7109375" style="65" customWidth="1"/>
    <col min="10760" max="10760" width="0.42578125" style="65" customWidth="1"/>
    <col min="10761" max="10762" width="6.7109375" style="65" customWidth="1"/>
    <col min="10763" max="10763" width="0.42578125" style="65" customWidth="1"/>
    <col min="10764" max="10765" width="6.7109375" style="65" customWidth="1"/>
    <col min="10766" max="10766" width="0.42578125" style="65" customWidth="1"/>
    <col min="10767" max="10768" width="6.7109375" style="65" customWidth="1"/>
    <col min="10769" max="10769" width="0.42578125" style="65" customWidth="1"/>
    <col min="10770" max="10770" width="6.7109375" style="65" customWidth="1"/>
    <col min="10771" max="11008" width="11.42578125" style="65"/>
    <col min="11009" max="11009" width="2.7109375" style="65" customWidth="1"/>
    <col min="11010" max="11011" width="5.7109375" style="65" customWidth="1"/>
    <col min="11012" max="11013" width="2.7109375" style="65" customWidth="1"/>
    <col min="11014" max="11015" width="6.7109375" style="65" customWidth="1"/>
    <col min="11016" max="11016" width="0.42578125" style="65" customWidth="1"/>
    <col min="11017" max="11018" width="6.7109375" style="65" customWidth="1"/>
    <col min="11019" max="11019" width="0.42578125" style="65" customWidth="1"/>
    <col min="11020" max="11021" width="6.7109375" style="65" customWidth="1"/>
    <col min="11022" max="11022" width="0.42578125" style="65" customWidth="1"/>
    <col min="11023" max="11024" width="6.7109375" style="65" customWidth="1"/>
    <col min="11025" max="11025" width="0.42578125" style="65" customWidth="1"/>
    <col min="11026" max="11026" width="6.7109375" style="65" customWidth="1"/>
    <col min="11027" max="11264" width="11.42578125" style="65"/>
    <col min="11265" max="11265" width="2.7109375" style="65" customWidth="1"/>
    <col min="11266" max="11267" width="5.7109375" style="65" customWidth="1"/>
    <col min="11268" max="11269" width="2.7109375" style="65" customWidth="1"/>
    <col min="11270" max="11271" width="6.7109375" style="65" customWidth="1"/>
    <col min="11272" max="11272" width="0.42578125" style="65" customWidth="1"/>
    <col min="11273" max="11274" width="6.7109375" style="65" customWidth="1"/>
    <col min="11275" max="11275" width="0.42578125" style="65" customWidth="1"/>
    <col min="11276" max="11277" width="6.7109375" style="65" customWidth="1"/>
    <col min="11278" max="11278" width="0.42578125" style="65" customWidth="1"/>
    <col min="11279" max="11280" width="6.7109375" style="65" customWidth="1"/>
    <col min="11281" max="11281" width="0.42578125" style="65" customWidth="1"/>
    <col min="11282" max="11282" width="6.7109375" style="65" customWidth="1"/>
    <col min="11283" max="11520" width="11.42578125" style="65"/>
    <col min="11521" max="11521" width="2.7109375" style="65" customWidth="1"/>
    <col min="11522" max="11523" width="5.7109375" style="65" customWidth="1"/>
    <col min="11524" max="11525" width="2.7109375" style="65" customWidth="1"/>
    <col min="11526" max="11527" width="6.7109375" style="65" customWidth="1"/>
    <col min="11528" max="11528" width="0.42578125" style="65" customWidth="1"/>
    <col min="11529" max="11530" width="6.7109375" style="65" customWidth="1"/>
    <col min="11531" max="11531" width="0.42578125" style="65" customWidth="1"/>
    <col min="11532" max="11533" width="6.7109375" style="65" customWidth="1"/>
    <col min="11534" max="11534" width="0.42578125" style="65" customWidth="1"/>
    <col min="11535" max="11536" width="6.7109375" style="65" customWidth="1"/>
    <col min="11537" max="11537" width="0.42578125" style="65" customWidth="1"/>
    <col min="11538" max="11538" width="6.7109375" style="65" customWidth="1"/>
    <col min="11539" max="11776" width="11.42578125" style="65"/>
    <col min="11777" max="11777" width="2.7109375" style="65" customWidth="1"/>
    <col min="11778" max="11779" width="5.7109375" style="65" customWidth="1"/>
    <col min="11780" max="11781" width="2.7109375" style="65" customWidth="1"/>
    <col min="11782" max="11783" width="6.7109375" style="65" customWidth="1"/>
    <col min="11784" max="11784" width="0.42578125" style="65" customWidth="1"/>
    <col min="11785" max="11786" width="6.7109375" style="65" customWidth="1"/>
    <col min="11787" max="11787" width="0.42578125" style="65" customWidth="1"/>
    <col min="11788" max="11789" width="6.7109375" style="65" customWidth="1"/>
    <col min="11790" max="11790" width="0.42578125" style="65" customWidth="1"/>
    <col min="11791" max="11792" width="6.7109375" style="65" customWidth="1"/>
    <col min="11793" max="11793" width="0.42578125" style="65" customWidth="1"/>
    <col min="11794" max="11794" width="6.7109375" style="65" customWidth="1"/>
    <col min="11795" max="12032" width="11.42578125" style="65"/>
    <col min="12033" max="12033" width="2.7109375" style="65" customWidth="1"/>
    <col min="12034" max="12035" width="5.7109375" style="65" customWidth="1"/>
    <col min="12036" max="12037" width="2.7109375" style="65" customWidth="1"/>
    <col min="12038" max="12039" width="6.7109375" style="65" customWidth="1"/>
    <col min="12040" max="12040" width="0.42578125" style="65" customWidth="1"/>
    <col min="12041" max="12042" width="6.7109375" style="65" customWidth="1"/>
    <col min="12043" max="12043" width="0.42578125" style="65" customWidth="1"/>
    <col min="12044" max="12045" width="6.7109375" style="65" customWidth="1"/>
    <col min="12046" max="12046" width="0.42578125" style="65" customWidth="1"/>
    <col min="12047" max="12048" width="6.7109375" style="65" customWidth="1"/>
    <col min="12049" max="12049" width="0.42578125" style="65" customWidth="1"/>
    <col min="12050" max="12050" width="6.7109375" style="65" customWidth="1"/>
    <col min="12051" max="12288" width="11.42578125" style="65"/>
    <col min="12289" max="12289" width="2.7109375" style="65" customWidth="1"/>
    <col min="12290" max="12291" width="5.7109375" style="65" customWidth="1"/>
    <col min="12292" max="12293" width="2.7109375" style="65" customWidth="1"/>
    <col min="12294" max="12295" width="6.7109375" style="65" customWidth="1"/>
    <col min="12296" max="12296" width="0.42578125" style="65" customWidth="1"/>
    <col min="12297" max="12298" width="6.7109375" style="65" customWidth="1"/>
    <col min="12299" max="12299" width="0.42578125" style="65" customWidth="1"/>
    <col min="12300" max="12301" width="6.7109375" style="65" customWidth="1"/>
    <col min="12302" max="12302" width="0.42578125" style="65" customWidth="1"/>
    <col min="12303" max="12304" width="6.7109375" style="65" customWidth="1"/>
    <col min="12305" max="12305" width="0.42578125" style="65" customWidth="1"/>
    <col min="12306" max="12306" width="6.7109375" style="65" customWidth="1"/>
    <col min="12307" max="12544" width="11.42578125" style="65"/>
    <col min="12545" max="12545" width="2.7109375" style="65" customWidth="1"/>
    <col min="12546" max="12547" width="5.7109375" style="65" customWidth="1"/>
    <col min="12548" max="12549" width="2.7109375" style="65" customWidth="1"/>
    <col min="12550" max="12551" width="6.7109375" style="65" customWidth="1"/>
    <col min="12552" max="12552" width="0.42578125" style="65" customWidth="1"/>
    <col min="12553" max="12554" width="6.7109375" style="65" customWidth="1"/>
    <col min="12555" max="12555" width="0.42578125" style="65" customWidth="1"/>
    <col min="12556" max="12557" width="6.7109375" style="65" customWidth="1"/>
    <col min="12558" max="12558" width="0.42578125" style="65" customWidth="1"/>
    <col min="12559" max="12560" width="6.7109375" style="65" customWidth="1"/>
    <col min="12561" max="12561" width="0.42578125" style="65" customWidth="1"/>
    <col min="12562" max="12562" width="6.7109375" style="65" customWidth="1"/>
    <col min="12563" max="12800" width="11.42578125" style="65"/>
    <col min="12801" max="12801" width="2.7109375" style="65" customWidth="1"/>
    <col min="12802" max="12803" width="5.7109375" style="65" customWidth="1"/>
    <col min="12804" max="12805" width="2.7109375" style="65" customWidth="1"/>
    <col min="12806" max="12807" width="6.7109375" style="65" customWidth="1"/>
    <col min="12808" max="12808" width="0.42578125" style="65" customWidth="1"/>
    <col min="12809" max="12810" width="6.7109375" style="65" customWidth="1"/>
    <col min="12811" max="12811" width="0.42578125" style="65" customWidth="1"/>
    <col min="12812" max="12813" width="6.7109375" style="65" customWidth="1"/>
    <col min="12814" max="12814" width="0.42578125" style="65" customWidth="1"/>
    <col min="12815" max="12816" width="6.7109375" style="65" customWidth="1"/>
    <col min="12817" max="12817" width="0.42578125" style="65" customWidth="1"/>
    <col min="12818" max="12818" width="6.7109375" style="65" customWidth="1"/>
    <col min="12819" max="13056" width="11.42578125" style="65"/>
    <col min="13057" max="13057" width="2.7109375" style="65" customWidth="1"/>
    <col min="13058" max="13059" width="5.7109375" style="65" customWidth="1"/>
    <col min="13060" max="13061" width="2.7109375" style="65" customWidth="1"/>
    <col min="13062" max="13063" width="6.7109375" style="65" customWidth="1"/>
    <col min="13064" max="13064" width="0.42578125" style="65" customWidth="1"/>
    <col min="13065" max="13066" width="6.7109375" style="65" customWidth="1"/>
    <col min="13067" max="13067" width="0.42578125" style="65" customWidth="1"/>
    <col min="13068" max="13069" width="6.7109375" style="65" customWidth="1"/>
    <col min="13070" max="13070" width="0.42578125" style="65" customWidth="1"/>
    <col min="13071" max="13072" width="6.7109375" style="65" customWidth="1"/>
    <col min="13073" max="13073" width="0.42578125" style="65" customWidth="1"/>
    <col min="13074" max="13074" width="6.7109375" style="65" customWidth="1"/>
    <col min="13075" max="13312" width="11.42578125" style="65"/>
    <col min="13313" max="13313" width="2.7109375" style="65" customWidth="1"/>
    <col min="13314" max="13315" width="5.7109375" style="65" customWidth="1"/>
    <col min="13316" max="13317" width="2.7109375" style="65" customWidth="1"/>
    <col min="13318" max="13319" width="6.7109375" style="65" customWidth="1"/>
    <col min="13320" max="13320" width="0.42578125" style="65" customWidth="1"/>
    <col min="13321" max="13322" width="6.7109375" style="65" customWidth="1"/>
    <col min="13323" max="13323" width="0.42578125" style="65" customWidth="1"/>
    <col min="13324" max="13325" width="6.7109375" style="65" customWidth="1"/>
    <col min="13326" max="13326" width="0.42578125" style="65" customWidth="1"/>
    <col min="13327" max="13328" width="6.7109375" style="65" customWidth="1"/>
    <col min="13329" max="13329" width="0.42578125" style="65" customWidth="1"/>
    <col min="13330" max="13330" width="6.7109375" style="65" customWidth="1"/>
    <col min="13331" max="13568" width="11.42578125" style="65"/>
    <col min="13569" max="13569" width="2.7109375" style="65" customWidth="1"/>
    <col min="13570" max="13571" width="5.7109375" style="65" customWidth="1"/>
    <col min="13572" max="13573" width="2.7109375" style="65" customWidth="1"/>
    <col min="13574" max="13575" width="6.7109375" style="65" customWidth="1"/>
    <col min="13576" max="13576" width="0.42578125" style="65" customWidth="1"/>
    <col min="13577" max="13578" width="6.7109375" style="65" customWidth="1"/>
    <col min="13579" max="13579" width="0.42578125" style="65" customWidth="1"/>
    <col min="13580" max="13581" width="6.7109375" style="65" customWidth="1"/>
    <col min="13582" max="13582" width="0.42578125" style="65" customWidth="1"/>
    <col min="13583" max="13584" width="6.7109375" style="65" customWidth="1"/>
    <col min="13585" max="13585" width="0.42578125" style="65" customWidth="1"/>
    <col min="13586" max="13586" width="6.7109375" style="65" customWidth="1"/>
    <col min="13587" max="13824" width="11.42578125" style="65"/>
    <col min="13825" max="13825" width="2.7109375" style="65" customWidth="1"/>
    <col min="13826" max="13827" width="5.7109375" style="65" customWidth="1"/>
    <col min="13828" max="13829" width="2.7109375" style="65" customWidth="1"/>
    <col min="13830" max="13831" width="6.7109375" style="65" customWidth="1"/>
    <col min="13832" max="13832" width="0.42578125" style="65" customWidth="1"/>
    <col min="13833" max="13834" width="6.7109375" style="65" customWidth="1"/>
    <col min="13835" max="13835" width="0.42578125" style="65" customWidth="1"/>
    <col min="13836" max="13837" width="6.7109375" style="65" customWidth="1"/>
    <col min="13838" max="13838" width="0.42578125" style="65" customWidth="1"/>
    <col min="13839" max="13840" width="6.7109375" style="65" customWidth="1"/>
    <col min="13841" max="13841" width="0.42578125" style="65" customWidth="1"/>
    <col min="13842" max="13842" width="6.7109375" style="65" customWidth="1"/>
    <col min="13843" max="14080" width="11.42578125" style="65"/>
    <col min="14081" max="14081" width="2.7109375" style="65" customWidth="1"/>
    <col min="14082" max="14083" width="5.7109375" style="65" customWidth="1"/>
    <col min="14084" max="14085" width="2.7109375" style="65" customWidth="1"/>
    <col min="14086" max="14087" width="6.7109375" style="65" customWidth="1"/>
    <col min="14088" max="14088" width="0.42578125" style="65" customWidth="1"/>
    <col min="14089" max="14090" width="6.7109375" style="65" customWidth="1"/>
    <col min="14091" max="14091" width="0.42578125" style="65" customWidth="1"/>
    <col min="14092" max="14093" width="6.7109375" style="65" customWidth="1"/>
    <col min="14094" max="14094" width="0.42578125" style="65" customWidth="1"/>
    <col min="14095" max="14096" width="6.7109375" style="65" customWidth="1"/>
    <col min="14097" max="14097" width="0.42578125" style="65" customWidth="1"/>
    <col min="14098" max="14098" width="6.7109375" style="65" customWidth="1"/>
    <col min="14099" max="14336" width="11.42578125" style="65"/>
    <col min="14337" max="14337" width="2.7109375" style="65" customWidth="1"/>
    <col min="14338" max="14339" width="5.7109375" style="65" customWidth="1"/>
    <col min="14340" max="14341" width="2.7109375" style="65" customWidth="1"/>
    <col min="14342" max="14343" width="6.7109375" style="65" customWidth="1"/>
    <col min="14344" max="14344" width="0.42578125" style="65" customWidth="1"/>
    <col min="14345" max="14346" width="6.7109375" style="65" customWidth="1"/>
    <col min="14347" max="14347" width="0.42578125" style="65" customWidth="1"/>
    <col min="14348" max="14349" width="6.7109375" style="65" customWidth="1"/>
    <col min="14350" max="14350" width="0.42578125" style="65" customWidth="1"/>
    <col min="14351" max="14352" width="6.7109375" style="65" customWidth="1"/>
    <col min="14353" max="14353" width="0.42578125" style="65" customWidth="1"/>
    <col min="14354" max="14354" width="6.7109375" style="65" customWidth="1"/>
    <col min="14355" max="14592" width="11.42578125" style="65"/>
    <col min="14593" max="14593" width="2.7109375" style="65" customWidth="1"/>
    <col min="14594" max="14595" width="5.7109375" style="65" customWidth="1"/>
    <col min="14596" max="14597" width="2.7109375" style="65" customWidth="1"/>
    <col min="14598" max="14599" width="6.7109375" style="65" customWidth="1"/>
    <col min="14600" max="14600" width="0.42578125" style="65" customWidth="1"/>
    <col min="14601" max="14602" width="6.7109375" style="65" customWidth="1"/>
    <col min="14603" max="14603" width="0.42578125" style="65" customWidth="1"/>
    <col min="14604" max="14605" width="6.7109375" style="65" customWidth="1"/>
    <col min="14606" max="14606" width="0.42578125" style="65" customWidth="1"/>
    <col min="14607" max="14608" width="6.7109375" style="65" customWidth="1"/>
    <col min="14609" max="14609" width="0.42578125" style="65" customWidth="1"/>
    <col min="14610" max="14610" width="6.7109375" style="65" customWidth="1"/>
    <col min="14611" max="14848" width="11.42578125" style="65"/>
    <col min="14849" max="14849" width="2.7109375" style="65" customWidth="1"/>
    <col min="14850" max="14851" width="5.7109375" style="65" customWidth="1"/>
    <col min="14852" max="14853" width="2.7109375" style="65" customWidth="1"/>
    <col min="14854" max="14855" width="6.7109375" style="65" customWidth="1"/>
    <col min="14856" max="14856" width="0.42578125" style="65" customWidth="1"/>
    <col min="14857" max="14858" width="6.7109375" style="65" customWidth="1"/>
    <col min="14859" max="14859" width="0.42578125" style="65" customWidth="1"/>
    <col min="14860" max="14861" width="6.7109375" style="65" customWidth="1"/>
    <col min="14862" max="14862" width="0.42578125" style="65" customWidth="1"/>
    <col min="14863" max="14864" width="6.7109375" style="65" customWidth="1"/>
    <col min="14865" max="14865" width="0.42578125" style="65" customWidth="1"/>
    <col min="14866" max="14866" width="6.7109375" style="65" customWidth="1"/>
    <col min="14867" max="15104" width="11.42578125" style="65"/>
    <col min="15105" max="15105" width="2.7109375" style="65" customWidth="1"/>
    <col min="15106" max="15107" width="5.7109375" style="65" customWidth="1"/>
    <col min="15108" max="15109" width="2.7109375" style="65" customWidth="1"/>
    <col min="15110" max="15111" width="6.7109375" style="65" customWidth="1"/>
    <col min="15112" max="15112" width="0.42578125" style="65" customWidth="1"/>
    <col min="15113" max="15114" width="6.7109375" style="65" customWidth="1"/>
    <col min="15115" max="15115" width="0.42578125" style="65" customWidth="1"/>
    <col min="15116" max="15117" width="6.7109375" style="65" customWidth="1"/>
    <col min="15118" max="15118" width="0.42578125" style="65" customWidth="1"/>
    <col min="15119" max="15120" width="6.7109375" style="65" customWidth="1"/>
    <col min="15121" max="15121" width="0.42578125" style="65" customWidth="1"/>
    <col min="15122" max="15122" width="6.7109375" style="65" customWidth="1"/>
    <col min="15123" max="15360" width="11.42578125" style="65"/>
    <col min="15361" max="15361" width="2.7109375" style="65" customWidth="1"/>
    <col min="15362" max="15363" width="5.7109375" style="65" customWidth="1"/>
    <col min="15364" max="15365" width="2.7109375" style="65" customWidth="1"/>
    <col min="15366" max="15367" width="6.7109375" style="65" customWidth="1"/>
    <col min="15368" max="15368" width="0.42578125" style="65" customWidth="1"/>
    <col min="15369" max="15370" width="6.7109375" style="65" customWidth="1"/>
    <col min="15371" max="15371" width="0.42578125" style="65" customWidth="1"/>
    <col min="15372" max="15373" width="6.7109375" style="65" customWidth="1"/>
    <col min="15374" max="15374" width="0.42578125" style="65" customWidth="1"/>
    <col min="15375" max="15376" width="6.7109375" style="65" customWidth="1"/>
    <col min="15377" max="15377" width="0.42578125" style="65" customWidth="1"/>
    <col min="15378" max="15378" width="6.7109375" style="65" customWidth="1"/>
    <col min="15379" max="15616" width="11.42578125" style="65"/>
    <col min="15617" max="15617" width="2.7109375" style="65" customWidth="1"/>
    <col min="15618" max="15619" width="5.7109375" style="65" customWidth="1"/>
    <col min="15620" max="15621" width="2.7109375" style="65" customWidth="1"/>
    <col min="15622" max="15623" width="6.7109375" style="65" customWidth="1"/>
    <col min="15624" max="15624" width="0.42578125" style="65" customWidth="1"/>
    <col min="15625" max="15626" width="6.7109375" style="65" customWidth="1"/>
    <col min="15627" max="15627" width="0.42578125" style="65" customWidth="1"/>
    <col min="15628" max="15629" width="6.7109375" style="65" customWidth="1"/>
    <col min="15630" max="15630" width="0.42578125" style="65" customWidth="1"/>
    <col min="15631" max="15632" width="6.7109375" style="65" customWidth="1"/>
    <col min="15633" max="15633" width="0.42578125" style="65" customWidth="1"/>
    <col min="15634" max="15634" width="6.7109375" style="65" customWidth="1"/>
    <col min="15635" max="15872" width="11.42578125" style="65"/>
    <col min="15873" max="15873" width="2.7109375" style="65" customWidth="1"/>
    <col min="15874" max="15875" width="5.7109375" style="65" customWidth="1"/>
    <col min="15876" max="15877" width="2.7109375" style="65" customWidth="1"/>
    <col min="15878" max="15879" width="6.7109375" style="65" customWidth="1"/>
    <col min="15880" max="15880" width="0.42578125" style="65" customWidth="1"/>
    <col min="15881" max="15882" width="6.7109375" style="65" customWidth="1"/>
    <col min="15883" max="15883" width="0.42578125" style="65" customWidth="1"/>
    <col min="15884" max="15885" width="6.7109375" style="65" customWidth="1"/>
    <col min="15886" max="15886" width="0.42578125" style="65" customWidth="1"/>
    <col min="15887" max="15888" width="6.7109375" style="65" customWidth="1"/>
    <col min="15889" max="15889" width="0.42578125" style="65" customWidth="1"/>
    <col min="15890" max="15890" width="6.7109375" style="65" customWidth="1"/>
    <col min="15891" max="16128" width="11.42578125" style="65"/>
    <col min="16129" max="16129" width="2.7109375" style="65" customWidth="1"/>
    <col min="16130" max="16131" width="5.7109375" style="65" customWidth="1"/>
    <col min="16132" max="16133" width="2.7109375" style="65" customWidth="1"/>
    <col min="16134" max="16135" width="6.7109375" style="65" customWidth="1"/>
    <col min="16136" max="16136" width="0.42578125" style="65" customWidth="1"/>
    <col min="16137" max="16138" width="6.7109375" style="65" customWidth="1"/>
    <col min="16139" max="16139" width="0.42578125" style="65" customWidth="1"/>
    <col min="16140" max="16141" width="6.7109375" style="65" customWidth="1"/>
    <col min="16142" max="16142" width="0.42578125" style="65" customWidth="1"/>
    <col min="16143" max="16144" width="6.7109375" style="65" customWidth="1"/>
    <col min="16145" max="16145" width="0.42578125" style="65" customWidth="1"/>
    <col min="16146" max="16146" width="6.7109375" style="65" customWidth="1"/>
    <col min="16147" max="16384" width="11.42578125" style="65"/>
  </cols>
  <sheetData>
    <row r="1" spans="1:21">
      <c r="A1" s="71"/>
      <c r="B1" s="71"/>
      <c r="C1" s="71"/>
      <c r="D1" s="71"/>
      <c r="E1" s="71"/>
      <c r="F1" s="71"/>
      <c r="G1" s="71"/>
      <c r="H1" s="71"/>
      <c r="I1" s="71"/>
      <c r="J1" s="71"/>
      <c r="K1" s="86"/>
    </row>
    <row r="2" spans="1:21">
      <c r="B2" s="1813" t="s">
        <v>965</v>
      </c>
      <c r="C2" s="1813"/>
      <c r="D2" s="1813"/>
      <c r="E2" s="1813"/>
      <c r="F2" s="1813"/>
      <c r="G2" s="1813"/>
      <c r="H2" s="1813"/>
      <c r="I2" s="1813"/>
      <c r="J2" s="1813"/>
      <c r="K2" s="1813"/>
      <c r="L2" s="1813"/>
      <c r="M2" s="1813"/>
      <c r="N2" s="1813"/>
      <c r="O2" s="1813"/>
      <c r="P2" s="1813"/>
      <c r="Q2" s="1813"/>
      <c r="R2" s="1813"/>
    </row>
    <row r="3" spans="1:21">
      <c r="B3" s="1813" t="s">
        <v>68</v>
      </c>
      <c r="C3" s="1813"/>
      <c r="D3" s="1813"/>
      <c r="E3" s="1813"/>
      <c r="F3" s="1813"/>
      <c r="G3" s="1813"/>
      <c r="H3" s="1813"/>
      <c r="I3" s="1813"/>
      <c r="J3" s="1813"/>
      <c r="K3" s="1813"/>
      <c r="L3" s="1813"/>
      <c r="M3" s="1813"/>
      <c r="N3" s="1813"/>
      <c r="O3" s="1813"/>
      <c r="P3" s="1813"/>
      <c r="Q3" s="1813"/>
      <c r="R3" s="1813"/>
    </row>
    <row r="4" spans="1:21">
      <c r="B4" s="1335"/>
      <c r="C4" s="1335"/>
      <c r="D4" s="1335"/>
      <c r="E4" s="1335"/>
      <c r="F4" s="1335"/>
      <c r="G4" s="1335"/>
      <c r="H4" s="1335"/>
      <c r="I4" s="1335"/>
      <c r="J4" s="1335"/>
      <c r="K4" s="1335"/>
      <c r="L4" s="149"/>
      <c r="M4" s="149"/>
      <c r="N4" s="149"/>
      <c r="O4" s="149"/>
      <c r="P4" s="149"/>
      <c r="Q4" s="149"/>
      <c r="R4" s="149"/>
    </row>
    <row r="5" spans="1:21">
      <c r="A5" s="71"/>
      <c r="B5" s="71"/>
      <c r="C5" s="71"/>
      <c r="D5" s="71"/>
      <c r="E5" s="71"/>
      <c r="F5" s="71"/>
      <c r="G5" s="71"/>
      <c r="H5" s="71"/>
      <c r="I5" s="71"/>
      <c r="J5" s="71"/>
      <c r="K5" s="86"/>
    </row>
    <row r="6" spans="1:21">
      <c r="A6" s="71"/>
      <c r="B6" s="1934" t="s">
        <v>584</v>
      </c>
      <c r="C6" s="1934"/>
      <c r="D6" s="1934"/>
      <c r="E6" s="1934"/>
      <c r="F6" s="1934"/>
      <c r="G6" s="1934"/>
      <c r="H6" s="1934"/>
      <c r="I6" s="1934"/>
      <c r="J6" s="1934"/>
      <c r="K6" s="1934"/>
      <c r="L6" s="1934"/>
      <c r="M6" s="1934"/>
      <c r="N6" s="1934"/>
      <c r="O6" s="1934"/>
      <c r="P6" s="1934"/>
      <c r="Q6" s="1934"/>
      <c r="R6" s="1934"/>
    </row>
    <row r="7" spans="1:21">
      <c r="A7" s="71"/>
      <c r="B7" s="2345" t="s">
        <v>966</v>
      </c>
      <c r="C7" s="2345"/>
      <c r="D7" s="2345"/>
      <c r="E7" s="2331"/>
      <c r="F7" s="2345" t="s">
        <v>967</v>
      </c>
      <c r="G7" s="2345"/>
      <c r="H7" s="2346"/>
      <c r="I7" s="2345" t="s">
        <v>961</v>
      </c>
      <c r="J7" s="2345"/>
      <c r="K7" s="2346"/>
      <c r="L7" s="2345" t="s">
        <v>962</v>
      </c>
      <c r="M7" s="2345"/>
      <c r="N7" s="2331"/>
      <c r="O7" s="2347" t="s">
        <v>968</v>
      </c>
      <c r="P7" s="2347"/>
      <c r="Q7" s="2348"/>
      <c r="R7" s="2345" t="s">
        <v>21</v>
      </c>
      <c r="S7" s="71"/>
    </row>
    <row r="8" spans="1:21">
      <c r="A8" s="71"/>
      <c r="B8" s="2345"/>
      <c r="C8" s="2345"/>
      <c r="D8" s="2345"/>
      <c r="E8" s="2331"/>
      <c r="F8" s="2224"/>
      <c r="G8" s="2224"/>
      <c r="H8" s="2346"/>
      <c r="I8" s="2224"/>
      <c r="J8" s="2224"/>
      <c r="K8" s="2346"/>
      <c r="L8" s="2224"/>
      <c r="M8" s="2224"/>
      <c r="N8" s="2331"/>
      <c r="O8" s="1876"/>
      <c r="P8" s="1876"/>
      <c r="Q8" s="2348"/>
      <c r="R8" s="2345"/>
      <c r="S8" s="71"/>
    </row>
    <row r="9" spans="1:21">
      <c r="A9" s="71"/>
      <c r="B9" s="2224"/>
      <c r="C9" s="2224"/>
      <c r="D9" s="2224"/>
      <c r="E9" s="353"/>
      <c r="F9" s="353" t="s">
        <v>19</v>
      </c>
      <c r="G9" s="353" t="s">
        <v>20</v>
      </c>
      <c r="H9" s="2349"/>
      <c r="I9" s="353" t="s">
        <v>19</v>
      </c>
      <c r="J9" s="353" t="s">
        <v>20</v>
      </c>
      <c r="K9" s="2349"/>
      <c r="L9" s="353" t="s">
        <v>19</v>
      </c>
      <c r="M9" s="353" t="s">
        <v>20</v>
      </c>
      <c r="N9" s="2349"/>
      <c r="O9" s="353" t="s">
        <v>19</v>
      </c>
      <c r="P9" s="353" t="s">
        <v>20</v>
      </c>
      <c r="Q9" s="1358"/>
      <c r="R9" s="2224"/>
      <c r="S9" s="71"/>
    </row>
    <row r="10" spans="1:21">
      <c r="A10" s="71"/>
      <c r="B10" s="71"/>
      <c r="C10" s="71"/>
      <c r="D10" s="83"/>
      <c r="E10" s="83"/>
      <c r="F10" s="83"/>
      <c r="G10" s="83"/>
      <c r="H10" s="83"/>
      <c r="I10" s="83"/>
      <c r="J10" s="83"/>
      <c r="K10" s="83"/>
      <c r="L10" s="83"/>
      <c r="M10" s="83"/>
      <c r="N10" s="83"/>
      <c r="O10" s="83"/>
      <c r="P10" s="83"/>
      <c r="Q10" s="83"/>
      <c r="R10" s="84"/>
      <c r="S10" s="71"/>
      <c r="T10" s="3"/>
      <c r="U10" s="3"/>
    </row>
    <row r="11" spans="1:21">
      <c r="A11" s="71"/>
      <c r="B11" s="69" t="s">
        <v>969</v>
      </c>
      <c r="C11" s="69"/>
      <c r="D11" s="69"/>
      <c r="E11" s="69"/>
      <c r="F11" s="2142">
        <v>30</v>
      </c>
      <c r="G11" s="2350">
        <v>27</v>
      </c>
      <c r="H11" s="2350"/>
      <c r="I11" s="2350">
        <v>0</v>
      </c>
      <c r="J11" s="2142">
        <v>0</v>
      </c>
      <c r="K11" s="2142">
        <v>0</v>
      </c>
      <c r="L11" s="2142">
        <v>0</v>
      </c>
      <c r="M11" s="2142">
        <v>0</v>
      </c>
      <c r="N11" s="2142">
        <v>0</v>
      </c>
      <c r="O11" s="2142">
        <f>SUM(F11+I11+L11)</f>
        <v>30</v>
      </c>
      <c r="P11" s="2142">
        <f>SUM(G11+J11+M11)</f>
        <v>27</v>
      </c>
      <c r="Q11" s="2142"/>
      <c r="R11" s="2150">
        <f>SUM(O11:P11)</f>
        <v>57</v>
      </c>
      <c r="S11" s="71"/>
      <c r="T11" s="3"/>
      <c r="U11" s="3"/>
    </row>
    <row r="12" spans="1:21">
      <c r="A12" s="71"/>
      <c r="B12" s="69" t="s">
        <v>970</v>
      </c>
      <c r="C12" s="69"/>
      <c r="D12" s="69"/>
      <c r="E12" s="69"/>
      <c r="F12" s="2142">
        <v>19</v>
      </c>
      <c r="G12" s="2142">
        <v>42</v>
      </c>
      <c r="H12" s="2142"/>
      <c r="I12" s="2142">
        <v>0</v>
      </c>
      <c r="J12" s="2142">
        <v>0</v>
      </c>
      <c r="K12" s="2142">
        <v>0</v>
      </c>
      <c r="L12" s="2142">
        <v>0</v>
      </c>
      <c r="M12" s="2142">
        <v>0</v>
      </c>
      <c r="N12" s="2142">
        <v>0</v>
      </c>
      <c r="O12" s="2142">
        <f t="shared" ref="O12:P17" si="0">SUM(F12+I12+L12)</f>
        <v>19</v>
      </c>
      <c r="P12" s="2142">
        <f t="shared" si="0"/>
        <v>42</v>
      </c>
      <c r="Q12" s="2142"/>
      <c r="R12" s="2150">
        <f t="shared" ref="R12:R17" si="1">SUM(O12:P12)</f>
        <v>61</v>
      </c>
      <c r="S12" s="71"/>
      <c r="T12" s="3"/>
      <c r="U12" s="3"/>
    </row>
    <row r="13" spans="1:21">
      <c r="A13" s="71"/>
      <c r="B13" s="69" t="s">
        <v>971</v>
      </c>
      <c r="C13" s="69"/>
      <c r="D13" s="69"/>
      <c r="E13" s="69"/>
      <c r="F13" s="2142">
        <v>419</v>
      </c>
      <c r="G13" s="2350">
        <v>654</v>
      </c>
      <c r="H13" s="2350"/>
      <c r="I13" s="2350">
        <v>0</v>
      </c>
      <c r="J13" s="2142">
        <v>0</v>
      </c>
      <c r="K13" s="2142">
        <v>0</v>
      </c>
      <c r="L13" s="2142">
        <v>0</v>
      </c>
      <c r="M13" s="2142">
        <v>0</v>
      </c>
      <c r="N13" s="2142">
        <v>0</v>
      </c>
      <c r="O13" s="2142">
        <f t="shared" si="0"/>
        <v>419</v>
      </c>
      <c r="P13" s="2142">
        <f t="shared" si="0"/>
        <v>654</v>
      </c>
      <c r="Q13" s="2142"/>
      <c r="R13" s="2150">
        <f t="shared" si="1"/>
        <v>1073</v>
      </c>
      <c r="S13" s="71"/>
      <c r="T13" s="3"/>
      <c r="U13" s="3"/>
    </row>
    <row r="14" spans="1:21">
      <c r="A14" s="71"/>
      <c r="B14" s="69" t="s">
        <v>972</v>
      </c>
      <c r="C14" s="69"/>
      <c r="D14" s="69"/>
      <c r="E14" s="69"/>
      <c r="F14" s="2142">
        <v>2</v>
      </c>
      <c r="G14" s="2142">
        <v>2</v>
      </c>
      <c r="H14" s="2142"/>
      <c r="I14" s="2142">
        <v>0</v>
      </c>
      <c r="J14" s="2142">
        <v>0</v>
      </c>
      <c r="K14" s="2142">
        <v>0</v>
      </c>
      <c r="L14" s="2142">
        <v>0</v>
      </c>
      <c r="M14" s="2142">
        <v>0</v>
      </c>
      <c r="N14" s="2142">
        <v>0</v>
      </c>
      <c r="O14" s="2142">
        <f t="shared" si="0"/>
        <v>2</v>
      </c>
      <c r="P14" s="2142">
        <f t="shared" si="0"/>
        <v>2</v>
      </c>
      <c r="Q14" s="2142"/>
      <c r="R14" s="2150">
        <f t="shared" si="1"/>
        <v>4</v>
      </c>
      <c r="S14" s="71"/>
      <c r="T14" s="3"/>
      <c r="U14" s="3"/>
    </row>
    <row r="15" spans="1:21">
      <c r="A15" s="71"/>
      <c r="B15" s="69" t="s">
        <v>973</v>
      </c>
      <c r="C15" s="69"/>
      <c r="D15" s="69"/>
      <c r="E15" s="69"/>
      <c r="F15" s="2142">
        <v>0</v>
      </c>
      <c r="G15" s="2142">
        <v>0</v>
      </c>
      <c r="H15" s="2142"/>
      <c r="I15" s="2142">
        <v>0</v>
      </c>
      <c r="J15" s="2142">
        <v>0</v>
      </c>
      <c r="K15" s="2142">
        <v>0</v>
      </c>
      <c r="L15" s="2142">
        <v>0</v>
      </c>
      <c r="M15" s="2142">
        <v>0</v>
      </c>
      <c r="N15" s="2142">
        <v>0</v>
      </c>
      <c r="O15" s="2142">
        <f t="shared" si="0"/>
        <v>0</v>
      </c>
      <c r="P15" s="2142">
        <f t="shared" si="0"/>
        <v>0</v>
      </c>
      <c r="Q15" s="2142"/>
      <c r="R15" s="2150">
        <f t="shared" si="1"/>
        <v>0</v>
      </c>
      <c r="S15" s="71"/>
      <c r="T15" s="3"/>
      <c r="U15" s="3"/>
    </row>
    <row r="16" spans="1:21">
      <c r="A16" s="71"/>
      <c r="B16" s="69" t="s">
        <v>974</v>
      </c>
      <c r="C16" s="69"/>
      <c r="D16" s="69"/>
      <c r="E16" s="69"/>
      <c r="F16" s="2142">
        <v>0</v>
      </c>
      <c r="G16" s="2142">
        <v>0</v>
      </c>
      <c r="H16" s="2142"/>
      <c r="I16" s="2142">
        <v>0</v>
      </c>
      <c r="J16" s="2142">
        <v>0</v>
      </c>
      <c r="K16" s="2142">
        <v>0</v>
      </c>
      <c r="L16" s="2142">
        <v>0</v>
      </c>
      <c r="M16" s="2142">
        <v>0</v>
      </c>
      <c r="N16" s="2142">
        <v>0</v>
      </c>
      <c r="O16" s="2142">
        <f t="shared" si="0"/>
        <v>0</v>
      </c>
      <c r="P16" s="2142">
        <f t="shared" si="0"/>
        <v>0</v>
      </c>
      <c r="Q16" s="2142"/>
      <c r="R16" s="2150">
        <f t="shared" si="1"/>
        <v>0</v>
      </c>
      <c r="S16" s="71"/>
      <c r="T16" s="3"/>
      <c r="U16" s="3"/>
    </row>
    <row r="17" spans="1:21">
      <c r="A17" s="71"/>
      <c r="B17" s="69" t="s">
        <v>975</v>
      </c>
      <c r="C17" s="69"/>
      <c r="D17" s="69"/>
      <c r="E17" s="69"/>
      <c r="F17" s="2142">
        <v>0</v>
      </c>
      <c r="G17" s="2142">
        <v>0</v>
      </c>
      <c r="H17" s="2142"/>
      <c r="I17" s="2142">
        <v>0</v>
      </c>
      <c r="J17" s="2142">
        <v>0</v>
      </c>
      <c r="K17" s="2142">
        <v>0</v>
      </c>
      <c r="L17" s="2142">
        <v>0</v>
      </c>
      <c r="M17" s="2142">
        <v>0</v>
      </c>
      <c r="N17" s="2142">
        <v>0</v>
      </c>
      <c r="O17" s="2142">
        <f t="shared" si="0"/>
        <v>0</v>
      </c>
      <c r="P17" s="2142">
        <f t="shared" si="0"/>
        <v>0</v>
      </c>
      <c r="Q17" s="2142"/>
      <c r="R17" s="2150">
        <f t="shared" si="1"/>
        <v>0</v>
      </c>
      <c r="S17" s="71"/>
      <c r="T17" s="3"/>
      <c r="U17" s="3"/>
    </row>
    <row r="18" spans="1:21">
      <c r="A18" s="71"/>
      <c r="B18" s="69"/>
      <c r="C18" s="69"/>
      <c r="D18" s="69"/>
      <c r="E18" s="69"/>
      <c r="F18" s="2142"/>
      <c r="G18" s="2142"/>
      <c r="H18" s="2142"/>
      <c r="I18" s="2142"/>
      <c r="J18" s="2142"/>
      <c r="K18" s="2142"/>
      <c r="L18" s="2142"/>
      <c r="M18" s="2142"/>
      <c r="N18" s="2142"/>
      <c r="O18" s="2142"/>
      <c r="P18" s="2142"/>
      <c r="Q18" s="2142"/>
      <c r="R18" s="957"/>
      <c r="S18" s="71"/>
    </row>
    <row r="19" spans="1:21">
      <c r="A19" s="71"/>
      <c r="B19" s="2022" t="s">
        <v>21</v>
      </c>
      <c r="C19" s="2022"/>
      <c r="D19" s="1401"/>
      <c r="E19" s="1401"/>
      <c r="F19" s="1764">
        <f>SUM(F11:F17)</f>
        <v>470</v>
      </c>
      <c r="G19" s="1764">
        <f t="shared" ref="G19:R19" si="2">SUM(G11:G17)</f>
        <v>725</v>
      </c>
      <c r="H19" s="1764"/>
      <c r="I19" s="1764">
        <f t="shared" si="2"/>
        <v>0</v>
      </c>
      <c r="J19" s="1764">
        <f t="shared" si="2"/>
        <v>0</v>
      </c>
      <c r="K19" s="1764"/>
      <c r="L19" s="1764">
        <f t="shared" si="2"/>
        <v>0</v>
      </c>
      <c r="M19" s="1764">
        <f t="shared" si="2"/>
        <v>0</v>
      </c>
      <c r="N19" s="1764"/>
      <c r="O19" s="1764">
        <f t="shared" si="2"/>
        <v>470</v>
      </c>
      <c r="P19" s="1764">
        <f t="shared" si="2"/>
        <v>725</v>
      </c>
      <c r="Q19" s="1764"/>
      <c r="R19" s="1764">
        <f t="shared" si="2"/>
        <v>1195</v>
      </c>
      <c r="S19" s="71"/>
    </row>
    <row r="20" spans="1:21">
      <c r="A20" s="71"/>
      <c r="B20" s="2320"/>
      <c r="C20" s="2320"/>
      <c r="D20" s="2320"/>
      <c r="E20" s="2320"/>
      <c r="F20" s="2351"/>
      <c r="G20" s="2351"/>
      <c r="H20" s="2351"/>
      <c r="I20" s="2351"/>
      <c r="J20" s="2351"/>
      <c r="K20" s="2351"/>
      <c r="L20" s="2351"/>
      <c r="M20" s="2351"/>
      <c r="N20" s="2351"/>
      <c r="O20" s="2351"/>
      <c r="P20" s="2351"/>
      <c r="Q20" s="2351"/>
      <c r="R20" s="2351"/>
      <c r="S20" s="71"/>
    </row>
    <row r="21" spans="1:21">
      <c r="A21" s="71"/>
      <c r="B21" s="2320"/>
      <c r="C21" s="2320"/>
      <c r="D21" s="2320"/>
      <c r="E21" s="2320"/>
      <c r="F21" s="2351"/>
      <c r="G21" s="2351"/>
      <c r="H21" s="2351"/>
      <c r="I21" s="2351"/>
      <c r="J21" s="2351"/>
      <c r="K21" s="2351"/>
      <c r="L21" s="2351"/>
      <c r="M21" s="2351"/>
      <c r="N21" s="2351"/>
      <c r="O21" s="2351"/>
      <c r="P21" s="2351"/>
      <c r="Q21" s="2351"/>
      <c r="R21" s="2351"/>
      <c r="S21" s="71"/>
    </row>
    <row r="22" spans="1:21">
      <c r="A22" s="71"/>
      <c r="B22" s="2320"/>
      <c r="C22" s="2320"/>
      <c r="D22" s="2320"/>
      <c r="E22" s="2320"/>
      <c r="F22" s="2351"/>
      <c r="G22" s="2351"/>
      <c r="H22" s="2351"/>
      <c r="I22" s="2351"/>
      <c r="J22" s="2351"/>
      <c r="K22" s="2351"/>
      <c r="L22" s="2351"/>
      <c r="M22" s="2351"/>
      <c r="N22" s="2351"/>
      <c r="O22" s="2351"/>
      <c r="P22" s="2351"/>
      <c r="Q22" s="2351"/>
      <c r="R22" s="2351"/>
      <c r="S22" s="71"/>
    </row>
    <row r="27" spans="1:21">
      <c r="E27" s="284"/>
      <c r="F27" s="1342"/>
      <c r="G27" s="1342"/>
      <c r="H27" s="1342"/>
      <c r="I27" s="1342"/>
      <c r="J27" s="1342"/>
    </row>
    <row r="28" spans="1:21">
      <c r="E28" s="1342"/>
      <c r="F28" s="1342"/>
      <c r="G28" s="1342"/>
      <c r="H28" s="1342"/>
      <c r="I28" s="1342"/>
      <c r="J28" s="1342"/>
    </row>
    <row r="29" spans="1:21">
      <c r="E29" s="1342"/>
      <c r="F29" s="1342"/>
      <c r="G29" s="1342"/>
      <c r="H29" s="1342"/>
      <c r="I29" s="1342"/>
      <c r="J29" s="1342"/>
    </row>
    <row r="30" spans="1:21">
      <c r="E30" s="1342"/>
      <c r="F30" s="1342"/>
      <c r="G30" s="1342"/>
      <c r="H30" s="1342"/>
      <c r="I30" s="1342"/>
      <c r="J30" s="1342"/>
    </row>
    <row r="31" spans="1:21">
      <c r="E31" s="284"/>
      <c r="F31" s="1342"/>
      <c r="G31" s="1342"/>
      <c r="H31" s="1342"/>
      <c r="I31" s="1342"/>
      <c r="J31" s="1342"/>
    </row>
    <row r="32" spans="1:21">
      <c r="E32" s="1342"/>
      <c r="F32" s="1342"/>
      <c r="G32" s="1342"/>
      <c r="H32" s="1342"/>
      <c r="I32" s="1342"/>
      <c r="J32" s="1342"/>
    </row>
    <row r="33" spans="2:10">
      <c r="E33" s="1342"/>
      <c r="F33" s="1342"/>
      <c r="G33" s="1342"/>
      <c r="H33" s="1342"/>
      <c r="I33" s="1342"/>
      <c r="J33" s="1342"/>
    </row>
    <row r="34" spans="2:10">
      <c r="E34" s="1342"/>
      <c r="F34" s="1342"/>
      <c r="G34" s="1342"/>
      <c r="H34" s="1342"/>
      <c r="I34" s="1342"/>
      <c r="J34" s="1342"/>
    </row>
    <row r="35" spans="2:10">
      <c r="E35" s="1342"/>
      <c r="F35" s="1342"/>
      <c r="G35" s="1342"/>
      <c r="H35" s="1342"/>
      <c r="I35" s="1342"/>
      <c r="J35" s="1342"/>
    </row>
    <row r="36" spans="2:10">
      <c r="E36" s="1342"/>
      <c r="F36" s="1342"/>
      <c r="G36" s="1342"/>
      <c r="H36" s="1342"/>
      <c r="I36" s="1342"/>
      <c r="J36" s="1342"/>
    </row>
    <row r="37" spans="2:10">
      <c r="E37" s="1342"/>
      <c r="F37" s="1342"/>
      <c r="G37" s="1342"/>
      <c r="H37" s="1342"/>
      <c r="I37" s="1342"/>
      <c r="J37" s="1342"/>
    </row>
    <row r="38" spans="2:10">
      <c r="E38" s="1342"/>
      <c r="F38" s="1342"/>
      <c r="G38" s="1342"/>
      <c r="H38" s="1342"/>
      <c r="I38" s="1342"/>
      <c r="J38" s="1342"/>
    </row>
    <row r="39" spans="2:10">
      <c r="E39" s="1342"/>
      <c r="F39" s="1342"/>
      <c r="G39" s="1342"/>
      <c r="H39" s="1342"/>
      <c r="I39" s="1342"/>
      <c r="J39" s="1342"/>
    </row>
    <row r="44" spans="2:10">
      <c r="B44" s="83" t="s">
        <v>963</v>
      </c>
    </row>
  </sheetData>
  <mergeCells count="10">
    <mergeCell ref="B19:C19"/>
    <mergeCell ref="B2:R2"/>
    <mergeCell ref="B3:R3"/>
    <mergeCell ref="B6:R6"/>
    <mergeCell ref="B7:D9"/>
    <mergeCell ref="F7:G8"/>
    <mergeCell ref="I7:J8"/>
    <mergeCell ref="L7:M8"/>
    <mergeCell ref="O7:P8"/>
    <mergeCell ref="R7:R9"/>
  </mergeCells>
  <pageMargins left="0.7" right="0.7" top="0.75" bottom="0.75" header="0.3" footer="0.3"/>
  <drawing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1"/>
  <sheetViews>
    <sheetView workbookViewId="0">
      <selection activeCell="S6" sqref="S6"/>
    </sheetView>
  </sheetViews>
  <sheetFormatPr baseColWidth="10" defaultRowHeight="12.75"/>
  <cols>
    <col min="1" max="1" width="2.7109375" style="65" customWidth="1"/>
    <col min="2" max="3" width="5.7109375" style="65" customWidth="1"/>
    <col min="4" max="5" width="2.7109375" style="65" customWidth="1"/>
    <col min="6" max="7" width="6.7109375" style="65" customWidth="1"/>
    <col min="8" max="8" width="0.42578125" style="65" customWidth="1"/>
    <col min="9" max="10" width="6.7109375" style="65" customWidth="1"/>
    <col min="11" max="11" width="0.42578125" style="65" customWidth="1"/>
    <col min="12" max="13" width="6.7109375" style="65" customWidth="1"/>
    <col min="14" max="14" width="0.42578125" style="65" customWidth="1"/>
    <col min="15" max="16" width="6.7109375" style="65" customWidth="1"/>
    <col min="17" max="17" width="0.42578125" style="65" customWidth="1"/>
    <col min="18" max="18" width="6.7109375" style="579" customWidth="1"/>
    <col min="19" max="256" width="11.42578125" style="65"/>
    <col min="257" max="257" width="2.7109375" style="65" customWidth="1"/>
    <col min="258" max="259" width="5.7109375" style="65" customWidth="1"/>
    <col min="260" max="261" width="2.7109375" style="65" customWidth="1"/>
    <col min="262" max="263" width="6.7109375" style="65" customWidth="1"/>
    <col min="264" max="264" width="0.42578125" style="65" customWidth="1"/>
    <col min="265" max="266" width="6.7109375" style="65" customWidth="1"/>
    <col min="267" max="267" width="0.42578125" style="65" customWidth="1"/>
    <col min="268" max="269" width="6.7109375" style="65" customWidth="1"/>
    <col min="270" max="270" width="0.42578125" style="65" customWidth="1"/>
    <col min="271" max="272" width="6.7109375" style="65" customWidth="1"/>
    <col min="273" max="273" width="0.42578125" style="65" customWidth="1"/>
    <col min="274" max="274" width="6.7109375" style="65" customWidth="1"/>
    <col min="275" max="512" width="11.42578125" style="65"/>
    <col min="513" max="513" width="2.7109375" style="65" customWidth="1"/>
    <col min="514" max="515" width="5.7109375" style="65" customWidth="1"/>
    <col min="516" max="517" width="2.7109375" style="65" customWidth="1"/>
    <col min="518" max="519" width="6.7109375" style="65" customWidth="1"/>
    <col min="520" max="520" width="0.42578125" style="65" customWidth="1"/>
    <col min="521" max="522" width="6.7109375" style="65" customWidth="1"/>
    <col min="523" max="523" width="0.42578125" style="65" customWidth="1"/>
    <col min="524" max="525" width="6.7109375" style="65" customWidth="1"/>
    <col min="526" max="526" width="0.42578125" style="65" customWidth="1"/>
    <col min="527" max="528" width="6.7109375" style="65" customWidth="1"/>
    <col min="529" max="529" width="0.42578125" style="65" customWidth="1"/>
    <col min="530" max="530" width="6.7109375" style="65" customWidth="1"/>
    <col min="531" max="768" width="11.42578125" style="65"/>
    <col min="769" max="769" width="2.7109375" style="65" customWidth="1"/>
    <col min="770" max="771" width="5.7109375" style="65" customWidth="1"/>
    <col min="772" max="773" width="2.7109375" style="65" customWidth="1"/>
    <col min="774" max="775" width="6.7109375" style="65" customWidth="1"/>
    <col min="776" max="776" width="0.42578125" style="65" customWidth="1"/>
    <col min="777" max="778" width="6.7109375" style="65" customWidth="1"/>
    <col min="779" max="779" width="0.42578125" style="65" customWidth="1"/>
    <col min="780" max="781" width="6.7109375" style="65" customWidth="1"/>
    <col min="782" max="782" width="0.42578125" style="65" customWidth="1"/>
    <col min="783" max="784" width="6.7109375" style="65" customWidth="1"/>
    <col min="785" max="785" width="0.42578125" style="65" customWidth="1"/>
    <col min="786" max="786" width="6.7109375" style="65" customWidth="1"/>
    <col min="787" max="1024" width="11.42578125" style="65"/>
    <col min="1025" max="1025" width="2.7109375" style="65" customWidth="1"/>
    <col min="1026" max="1027" width="5.7109375" style="65" customWidth="1"/>
    <col min="1028" max="1029" width="2.7109375" style="65" customWidth="1"/>
    <col min="1030" max="1031" width="6.7109375" style="65" customWidth="1"/>
    <col min="1032" max="1032" width="0.42578125" style="65" customWidth="1"/>
    <col min="1033" max="1034" width="6.7109375" style="65" customWidth="1"/>
    <col min="1035" max="1035" width="0.42578125" style="65" customWidth="1"/>
    <col min="1036" max="1037" width="6.7109375" style="65" customWidth="1"/>
    <col min="1038" max="1038" width="0.42578125" style="65" customWidth="1"/>
    <col min="1039" max="1040" width="6.7109375" style="65" customWidth="1"/>
    <col min="1041" max="1041" width="0.42578125" style="65" customWidth="1"/>
    <col min="1042" max="1042" width="6.7109375" style="65" customWidth="1"/>
    <col min="1043" max="1280" width="11.42578125" style="65"/>
    <col min="1281" max="1281" width="2.7109375" style="65" customWidth="1"/>
    <col min="1282" max="1283" width="5.7109375" style="65" customWidth="1"/>
    <col min="1284" max="1285" width="2.7109375" style="65" customWidth="1"/>
    <col min="1286" max="1287" width="6.7109375" style="65" customWidth="1"/>
    <col min="1288" max="1288" width="0.42578125" style="65" customWidth="1"/>
    <col min="1289" max="1290" width="6.7109375" style="65" customWidth="1"/>
    <col min="1291" max="1291" width="0.42578125" style="65" customWidth="1"/>
    <col min="1292" max="1293" width="6.7109375" style="65" customWidth="1"/>
    <col min="1294" max="1294" width="0.42578125" style="65" customWidth="1"/>
    <col min="1295" max="1296" width="6.7109375" style="65" customWidth="1"/>
    <col min="1297" max="1297" width="0.42578125" style="65" customWidth="1"/>
    <col min="1298" max="1298" width="6.7109375" style="65" customWidth="1"/>
    <col min="1299" max="1536" width="11.42578125" style="65"/>
    <col min="1537" max="1537" width="2.7109375" style="65" customWidth="1"/>
    <col min="1538" max="1539" width="5.7109375" style="65" customWidth="1"/>
    <col min="1540" max="1541" width="2.7109375" style="65" customWidth="1"/>
    <col min="1542" max="1543" width="6.7109375" style="65" customWidth="1"/>
    <col min="1544" max="1544" width="0.42578125" style="65" customWidth="1"/>
    <col min="1545" max="1546" width="6.7109375" style="65" customWidth="1"/>
    <col min="1547" max="1547" width="0.42578125" style="65" customWidth="1"/>
    <col min="1548" max="1549" width="6.7109375" style="65" customWidth="1"/>
    <col min="1550" max="1550" width="0.42578125" style="65" customWidth="1"/>
    <col min="1551" max="1552" width="6.7109375" style="65" customWidth="1"/>
    <col min="1553" max="1553" width="0.42578125" style="65" customWidth="1"/>
    <col min="1554" max="1554" width="6.7109375" style="65" customWidth="1"/>
    <col min="1555" max="1792" width="11.42578125" style="65"/>
    <col min="1793" max="1793" width="2.7109375" style="65" customWidth="1"/>
    <col min="1794" max="1795" width="5.7109375" style="65" customWidth="1"/>
    <col min="1796" max="1797" width="2.7109375" style="65" customWidth="1"/>
    <col min="1798" max="1799" width="6.7109375" style="65" customWidth="1"/>
    <col min="1800" max="1800" width="0.42578125" style="65" customWidth="1"/>
    <col min="1801" max="1802" width="6.7109375" style="65" customWidth="1"/>
    <col min="1803" max="1803" width="0.42578125" style="65" customWidth="1"/>
    <col min="1804" max="1805" width="6.7109375" style="65" customWidth="1"/>
    <col min="1806" max="1806" width="0.42578125" style="65" customWidth="1"/>
    <col min="1807" max="1808" width="6.7109375" style="65" customWidth="1"/>
    <col min="1809" max="1809" width="0.42578125" style="65" customWidth="1"/>
    <col min="1810" max="1810" width="6.7109375" style="65" customWidth="1"/>
    <col min="1811" max="2048" width="11.42578125" style="65"/>
    <col min="2049" max="2049" width="2.7109375" style="65" customWidth="1"/>
    <col min="2050" max="2051" width="5.7109375" style="65" customWidth="1"/>
    <col min="2052" max="2053" width="2.7109375" style="65" customWidth="1"/>
    <col min="2054" max="2055" width="6.7109375" style="65" customWidth="1"/>
    <col min="2056" max="2056" width="0.42578125" style="65" customWidth="1"/>
    <col min="2057" max="2058" width="6.7109375" style="65" customWidth="1"/>
    <col min="2059" max="2059" width="0.42578125" style="65" customWidth="1"/>
    <col min="2060" max="2061" width="6.7109375" style="65" customWidth="1"/>
    <col min="2062" max="2062" width="0.42578125" style="65" customWidth="1"/>
    <col min="2063" max="2064" width="6.7109375" style="65" customWidth="1"/>
    <col min="2065" max="2065" width="0.42578125" style="65" customWidth="1"/>
    <col min="2066" max="2066" width="6.7109375" style="65" customWidth="1"/>
    <col min="2067" max="2304" width="11.42578125" style="65"/>
    <col min="2305" max="2305" width="2.7109375" style="65" customWidth="1"/>
    <col min="2306" max="2307" width="5.7109375" style="65" customWidth="1"/>
    <col min="2308" max="2309" width="2.7109375" style="65" customWidth="1"/>
    <col min="2310" max="2311" width="6.7109375" style="65" customWidth="1"/>
    <col min="2312" max="2312" width="0.42578125" style="65" customWidth="1"/>
    <col min="2313" max="2314" width="6.7109375" style="65" customWidth="1"/>
    <col min="2315" max="2315" width="0.42578125" style="65" customWidth="1"/>
    <col min="2316" max="2317" width="6.7109375" style="65" customWidth="1"/>
    <col min="2318" max="2318" width="0.42578125" style="65" customWidth="1"/>
    <col min="2319" max="2320" width="6.7109375" style="65" customWidth="1"/>
    <col min="2321" max="2321" width="0.42578125" style="65" customWidth="1"/>
    <col min="2322" max="2322" width="6.7109375" style="65" customWidth="1"/>
    <col min="2323" max="2560" width="11.42578125" style="65"/>
    <col min="2561" max="2561" width="2.7109375" style="65" customWidth="1"/>
    <col min="2562" max="2563" width="5.7109375" style="65" customWidth="1"/>
    <col min="2564" max="2565" width="2.7109375" style="65" customWidth="1"/>
    <col min="2566" max="2567" width="6.7109375" style="65" customWidth="1"/>
    <col min="2568" max="2568" width="0.42578125" style="65" customWidth="1"/>
    <col min="2569" max="2570" width="6.7109375" style="65" customWidth="1"/>
    <col min="2571" max="2571" width="0.42578125" style="65" customWidth="1"/>
    <col min="2572" max="2573" width="6.7109375" style="65" customWidth="1"/>
    <col min="2574" max="2574" width="0.42578125" style="65" customWidth="1"/>
    <col min="2575" max="2576" width="6.7109375" style="65" customWidth="1"/>
    <col min="2577" max="2577" width="0.42578125" style="65" customWidth="1"/>
    <col min="2578" max="2578" width="6.7109375" style="65" customWidth="1"/>
    <col min="2579" max="2816" width="11.42578125" style="65"/>
    <col min="2817" max="2817" width="2.7109375" style="65" customWidth="1"/>
    <col min="2818" max="2819" width="5.7109375" style="65" customWidth="1"/>
    <col min="2820" max="2821" width="2.7109375" style="65" customWidth="1"/>
    <col min="2822" max="2823" width="6.7109375" style="65" customWidth="1"/>
    <col min="2824" max="2824" width="0.42578125" style="65" customWidth="1"/>
    <col min="2825" max="2826" width="6.7109375" style="65" customWidth="1"/>
    <col min="2827" max="2827" width="0.42578125" style="65" customWidth="1"/>
    <col min="2828" max="2829" width="6.7109375" style="65" customWidth="1"/>
    <col min="2830" max="2830" width="0.42578125" style="65" customWidth="1"/>
    <col min="2831" max="2832" width="6.7109375" style="65" customWidth="1"/>
    <col min="2833" max="2833" width="0.42578125" style="65" customWidth="1"/>
    <col min="2834" max="2834" width="6.7109375" style="65" customWidth="1"/>
    <col min="2835" max="3072" width="11.42578125" style="65"/>
    <col min="3073" max="3073" width="2.7109375" style="65" customWidth="1"/>
    <col min="3074" max="3075" width="5.7109375" style="65" customWidth="1"/>
    <col min="3076" max="3077" width="2.7109375" style="65" customWidth="1"/>
    <col min="3078" max="3079" width="6.7109375" style="65" customWidth="1"/>
    <col min="3080" max="3080" width="0.42578125" style="65" customWidth="1"/>
    <col min="3081" max="3082" width="6.7109375" style="65" customWidth="1"/>
    <col min="3083" max="3083" width="0.42578125" style="65" customWidth="1"/>
    <col min="3084" max="3085" width="6.7109375" style="65" customWidth="1"/>
    <col min="3086" max="3086" width="0.42578125" style="65" customWidth="1"/>
    <col min="3087" max="3088" width="6.7109375" style="65" customWidth="1"/>
    <col min="3089" max="3089" width="0.42578125" style="65" customWidth="1"/>
    <col min="3090" max="3090" width="6.7109375" style="65" customWidth="1"/>
    <col min="3091" max="3328" width="11.42578125" style="65"/>
    <col min="3329" max="3329" width="2.7109375" style="65" customWidth="1"/>
    <col min="3330" max="3331" width="5.7109375" style="65" customWidth="1"/>
    <col min="3332" max="3333" width="2.7109375" style="65" customWidth="1"/>
    <col min="3334" max="3335" width="6.7109375" style="65" customWidth="1"/>
    <col min="3336" max="3336" width="0.42578125" style="65" customWidth="1"/>
    <col min="3337" max="3338" width="6.7109375" style="65" customWidth="1"/>
    <col min="3339" max="3339" width="0.42578125" style="65" customWidth="1"/>
    <col min="3340" max="3341" width="6.7109375" style="65" customWidth="1"/>
    <col min="3342" max="3342" width="0.42578125" style="65" customWidth="1"/>
    <col min="3343" max="3344" width="6.7109375" style="65" customWidth="1"/>
    <col min="3345" max="3345" width="0.42578125" style="65" customWidth="1"/>
    <col min="3346" max="3346" width="6.7109375" style="65" customWidth="1"/>
    <col min="3347" max="3584" width="11.42578125" style="65"/>
    <col min="3585" max="3585" width="2.7109375" style="65" customWidth="1"/>
    <col min="3586" max="3587" width="5.7109375" style="65" customWidth="1"/>
    <col min="3588" max="3589" width="2.7109375" style="65" customWidth="1"/>
    <col min="3590" max="3591" width="6.7109375" style="65" customWidth="1"/>
    <col min="3592" max="3592" width="0.42578125" style="65" customWidth="1"/>
    <col min="3593" max="3594" width="6.7109375" style="65" customWidth="1"/>
    <col min="3595" max="3595" width="0.42578125" style="65" customWidth="1"/>
    <col min="3596" max="3597" width="6.7109375" style="65" customWidth="1"/>
    <col min="3598" max="3598" width="0.42578125" style="65" customWidth="1"/>
    <col min="3599" max="3600" width="6.7109375" style="65" customWidth="1"/>
    <col min="3601" max="3601" width="0.42578125" style="65" customWidth="1"/>
    <col min="3602" max="3602" width="6.7109375" style="65" customWidth="1"/>
    <col min="3603" max="3840" width="11.42578125" style="65"/>
    <col min="3841" max="3841" width="2.7109375" style="65" customWidth="1"/>
    <col min="3842" max="3843" width="5.7109375" style="65" customWidth="1"/>
    <col min="3844" max="3845" width="2.7109375" style="65" customWidth="1"/>
    <col min="3846" max="3847" width="6.7109375" style="65" customWidth="1"/>
    <col min="3848" max="3848" width="0.42578125" style="65" customWidth="1"/>
    <col min="3849" max="3850" width="6.7109375" style="65" customWidth="1"/>
    <col min="3851" max="3851" width="0.42578125" style="65" customWidth="1"/>
    <col min="3852" max="3853" width="6.7109375" style="65" customWidth="1"/>
    <col min="3854" max="3854" width="0.42578125" style="65" customWidth="1"/>
    <col min="3855" max="3856" width="6.7109375" style="65" customWidth="1"/>
    <col min="3857" max="3857" width="0.42578125" style="65" customWidth="1"/>
    <col min="3858" max="3858" width="6.7109375" style="65" customWidth="1"/>
    <col min="3859" max="4096" width="11.42578125" style="65"/>
    <col min="4097" max="4097" width="2.7109375" style="65" customWidth="1"/>
    <col min="4098" max="4099" width="5.7109375" style="65" customWidth="1"/>
    <col min="4100" max="4101" width="2.7109375" style="65" customWidth="1"/>
    <col min="4102" max="4103" width="6.7109375" style="65" customWidth="1"/>
    <col min="4104" max="4104" width="0.42578125" style="65" customWidth="1"/>
    <col min="4105" max="4106" width="6.7109375" style="65" customWidth="1"/>
    <col min="4107" max="4107" width="0.42578125" style="65" customWidth="1"/>
    <col min="4108" max="4109" width="6.7109375" style="65" customWidth="1"/>
    <col min="4110" max="4110" width="0.42578125" style="65" customWidth="1"/>
    <col min="4111" max="4112" width="6.7109375" style="65" customWidth="1"/>
    <col min="4113" max="4113" width="0.42578125" style="65" customWidth="1"/>
    <col min="4114" max="4114" width="6.7109375" style="65" customWidth="1"/>
    <col min="4115" max="4352" width="11.42578125" style="65"/>
    <col min="4353" max="4353" width="2.7109375" style="65" customWidth="1"/>
    <col min="4354" max="4355" width="5.7109375" style="65" customWidth="1"/>
    <col min="4356" max="4357" width="2.7109375" style="65" customWidth="1"/>
    <col min="4358" max="4359" width="6.7109375" style="65" customWidth="1"/>
    <col min="4360" max="4360" width="0.42578125" style="65" customWidth="1"/>
    <col min="4361" max="4362" width="6.7109375" style="65" customWidth="1"/>
    <col min="4363" max="4363" width="0.42578125" style="65" customWidth="1"/>
    <col min="4364" max="4365" width="6.7109375" style="65" customWidth="1"/>
    <col min="4366" max="4366" width="0.42578125" style="65" customWidth="1"/>
    <col min="4367" max="4368" width="6.7109375" style="65" customWidth="1"/>
    <col min="4369" max="4369" width="0.42578125" style="65" customWidth="1"/>
    <col min="4370" max="4370" width="6.7109375" style="65" customWidth="1"/>
    <col min="4371" max="4608" width="11.42578125" style="65"/>
    <col min="4609" max="4609" width="2.7109375" style="65" customWidth="1"/>
    <col min="4610" max="4611" width="5.7109375" style="65" customWidth="1"/>
    <col min="4612" max="4613" width="2.7109375" style="65" customWidth="1"/>
    <col min="4614" max="4615" width="6.7109375" style="65" customWidth="1"/>
    <col min="4616" max="4616" width="0.42578125" style="65" customWidth="1"/>
    <col min="4617" max="4618" width="6.7109375" style="65" customWidth="1"/>
    <col min="4619" max="4619" width="0.42578125" style="65" customWidth="1"/>
    <col min="4620" max="4621" width="6.7109375" style="65" customWidth="1"/>
    <col min="4622" max="4622" width="0.42578125" style="65" customWidth="1"/>
    <col min="4623" max="4624" width="6.7109375" style="65" customWidth="1"/>
    <col min="4625" max="4625" width="0.42578125" style="65" customWidth="1"/>
    <col min="4626" max="4626" width="6.7109375" style="65" customWidth="1"/>
    <col min="4627" max="4864" width="11.42578125" style="65"/>
    <col min="4865" max="4865" width="2.7109375" style="65" customWidth="1"/>
    <col min="4866" max="4867" width="5.7109375" style="65" customWidth="1"/>
    <col min="4868" max="4869" width="2.7109375" style="65" customWidth="1"/>
    <col min="4870" max="4871" width="6.7109375" style="65" customWidth="1"/>
    <col min="4872" max="4872" width="0.42578125" style="65" customWidth="1"/>
    <col min="4873" max="4874" width="6.7109375" style="65" customWidth="1"/>
    <col min="4875" max="4875" width="0.42578125" style="65" customWidth="1"/>
    <col min="4876" max="4877" width="6.7109375" style="65" customWidth="1"/>
    <col min="4878" max="4878" width="0.42578125" style="65" customWidth="1"/>
    <col min="4879" max="4880" width="6.7109375" style="65" customWidth="1"/>
    <col min="4881" max="4881" width="0.42578125" style="65" customWidth="1"/>
    <col min="4882" max="4882" width="6.7109375" style="65" customWidth="1"/>
    <col min="4883" max="5120" width="11.42578125" style="65"/>
    <col min="5121" max="5121" width="2.7109375" style="65" customWidth="1"/>
    <col min="5122" max="5123" width="5.7109375" style="65" customWidth="1"/>
    <col min="5124" max="5125" width="2.7109375" style="65" customWidth="1"/>
    <col min="5126" max="5127" width="6.7109375" style="65" customWidth="1"/>
    <col min="5128" max="5128" width="0.42578125" style="65" customWidth="1"/>
    <col min="5129" max="5130" width="6.7109375" style="65" customWidth="1"/>
    <col min="5131" max="5131" width="0.42578125" style="65" customWidth="1"/>
    <col min="5132" max="5133" width="6.7109375" style="65" customWidth="1"/>
    <col min="5134" max="5134" width="0.42578125" style="65" customWidth="1"/>
    <col min="5135" max="5136" width="6.7109375" style="65" customWidth="1"/>
    <col min="5137" max="5137" width="0.42578125" style="65" customWidth="1"/>
    <col min="5138" max="5138" width="6.7109375" style="65" customWidth="1"/>
    <col min="5139" max="5376" width="11.42578125" style="65"/>
    <col min="5377" max="5377" width="2.7109375" style="65" customWidth="1"/>
    <col min="5378" max="5379" width="5.7109375" style="65" customWidth="1"/>
    <col min="5380" max="5381" width="2.7109375" style="65" customWidth="1"/>
    <col min="5382" max="5383" width="6.7109375" style="65" customWidth="1"/>
    <col min="5384" max="5384" width="0.42578125" style="65" customWidth="1"/>
    <col min="5385" max="5386" width="6.7109375" style="65" customWidth="1"/>
    <col min="5387" max="5387" width="0.42578125" style="65" customWidth="1"/>
    <col min="5388" max="5389" width="6.7109375" style="65" customWidth="1"/>
    <col min="5390" max="5390" width="0.42578125" style="65" customWidth="1"/>
    <col min="5391" max="5392" width="6.7109375" style="65" customWidth="1"/>
    <col min="5393" max="5393" width="0.42578125" style="65" customWidth="1"/>
    <col min="5394" max="5394" width="6.7109375" style="65" customWidth="1"/>
    <col min="5395" max="5632" width="11.42578125" style="65"/>
    <col min="5633" max="5633" width="2.7109375" style="65" customWidth="1"/>
    <col min="5634" max="5635" width="5.7109375" style="65" customWidth="1"/>
    <col min="5636" max="5637" width="2.7109375" style="65" customWidth="1"/>
    <col min="5638" max="5639" width="6.7109375" style="65" customWidth="1"/>
    <col min="5640" max="5640" width="0.42578125" style="65" customWidth="1"/>
    <col min="5641" max="5642" width="6.7109375" style="65" customWidth="1"/>
    <col min="5643" max="5643" width="0.42578125" style="65" customWidth="1"/>
    <col min="5644" max="5645" width="6.7109375" style="65" customWidth="1"/>
    <col min="5646" max="5646" width="0.42578125" style="65" customWidth="1"/>
    <col min="5647" max="5648" width="6.7109375" style="65" customWidth="1"/>
    <col min="5649" max="5649" width="0.42578125" style="65" customWidth="1"/>
    <col min="5650" max="5650" width="6.7109375" style="65" customWidth="1"/>
    <col min="5651" max="5888" width="11.42578125" style="65"/>
    <col min="5889" max="5889" width="2.7109375" style="65" customWidth="1"/>
    <col min="5890" max="5891" width="5.7109375" style="65" customWidth="1"/>
    <col min="5892" max="5893" width="2.7109375" style="65" customWidth="1"/>
    <col min="5894" max="5895" width="6.7109375" style="65" customWidth="1"/>
    <col min="5896" max="5896" width="0.42578125" style="65" customWidth="1"/>
    <col min="5897" max="5898" width="6.7109375" style="65" customWidth="1"/>
    <col min="5899" max="5899" width="0.42578125" style="65" customWidth="1"/>
    <col min="5900" max="5901" width="6.7109375" style="65" customWidth="1"/>
    <col min="5902" max="5902" width="0.42578125" style="65" customWidth="1"/>
    <col min="5903" max="5904" width="6.7109375" style="65" customWidth="1"/>
    <col min="5905" max="5905" width="0.42578125" style="65" customWidth="1"/>
    <col min="5906" max="5906" width="6.7109375" style="65" customWidth="1"/>
    <col min="5907" max="6144" width="11.42578125" style="65"/>
    <col min="6145" max="6145" width="2.7109375" style="65" customWidth="1"/>
    <col min="6146" max="6147" width="5.7109375" style="65" customWidth="1"/>
    <col min="6148" max="6149" width="2.7109375" style="65" customWidth="1"/>
    <col min="6150" max="6151" width="6.7109375" style="65" customWidth="1"/>
    <col min="6152" max="6152" width="0.42578125" style="65" customWidth="1"/>
    <col min="6153" max="6154" width="6.7109375" style="65" customWidth="1"/>
    <col min="6155" max="6155" width="0.42578125" style="65" customWidth="1"/>
    <col min="6156" max="6157" width="6.7109375" style="65" customWidth="1"/>
    <col min="6158" max="6158" width="0.42578125" style="65" customWidth="1"/>
    <col min="6159" max="6160" width="6.7109375" style="65" customWidth="1"/>
    <col min="6161" max="6161" width="0.42578125" style="65" customWidth="1"/>
    <col min="6162" max="6162" width="6.7109375" style="65" customWidth="1"/>
    <col min="6163" max="6400" width="11.42578125" style="65"/>
    <col min="6401" max="6401" width="2.7109375" style="65" customWidth="1"/>
    <col min="6402" max="6403" width="5.7109375" style="65" customWidth="1"/>
    <col min="6404" max="6405" width="2.7109375" style="65" customWidth="1"/>
    <col min="6406" max="6407" width="6.7109375" style="65" customWidth="1"/>
    <col min="6408" max="6408" width="0.42578125" style="65" customWidth="1"/>
    <col min="6409" max="6410" width="6.7109375" style="65" customWidth="1"/>
    <col min="6411" max="6411" width="0.42578125" style="65" customWidth="1"/>
    <col min="6412" max="6413" width="6.7109375" style="65" customWidth="1"/>
    <col min="6414" max="6414" width="0.42578125" style="65" customWidth="1"/>
    <col min="6415" max="6416" width="6.7109375" style="65" customWidth="1"/>
    <col min="6417" max="6417" width="0.42578125" style="65" customWidth="1"/>
    <col min="6418" max="6418" width="6.7109375" style="65" customWidth="1"/>
    <col min="6419" max="6656" width="11.42578125" style="65"/>
    <col min="6657" max="6657" width="2.7109375" style="65" customWidth="1"/>
    <col min="6658" max="6659" width="5.7109375" style="65" customWidth="1"/>
    <col min="6660" max="6661" width="2.7109375" style="65" customWidth="1"/>
    <col min="6662" max="6663" width="6.7109375" style="65" customWidth="1"/>
    <col min="6664" max="6664" width="0.42578125" style="65" customWidth="1"/>
    <col min="6665" max="6666" width="6.7109375" style="65" customWidth="1"/>
    <col min="6667" max="6667" width="0.42578125" style="65" customWidth="1"/>
    <col min="6668" max="6669" width="6.7109375" style="65" customWidth="1"/>
    <col min="6670" max="6670" width="0.42578125" style="65" customWidth="1"/>
    <col min="6671" max="6672" width="6.7109375" style="65" customWidth="1"/>
    <col min="6673" max="6673" width="0.42578125" style="65" customWidth="1"/>
    <col min="6674" max="6674" width="6.7109375" style="65" customWidth="1"/>
    <col min="6675" max="6912" width="11.42578125" style="65"/>
    <col min="6913" max="6913" width="2.7109375" style="65" customWidth="1"/>
    <col min="6914" max="6915" width="5.7109375" style="65" customWidth="1"/>
    <col min="6916" max="6917" width="2.7109375" style="65" customWidth="1"/>
    <col min="6918" max="6919" width="6.7109375" style="65" customWidth="1"/>
    <col min="6920" max="6920" width="0.42578125" style="65" customWidth="1"/>
    <col min="6921" max="6922" width="6.7109375" style="65" customWidth="1"/>
    <col min="6923" max="6923" width="0.42578125" style="65" customWidth="1"/>
    <col min="6924" max="6925" width="6.7109375" style="65" customWidth="1"/>
    <col min="6926" max="6926" width="0.42578125" style="65" customWidth="1"/>
    <col min="6927" max="6928" width="6.7109375" style="65" customWidth="1"/>
    <col min="6929" max="6929" width="0.42578125" style="65" customWidth="1"/>
    <col min="6930" max="6930" width="6.7109375" style="65" customWidth="1"/>
    <col min="6931" max="7168" width="11.42578125" style="65"/>
    <col min="7169" max="7169" width="2.7109375" style="65" customWidth="1"/>
    <col min="7170" max="7171" width="5.7109375" style="65" customWidth="1"/>
    <col min="7172" max="7173" width="2.7109375" style="65" customWidth="1"/>
    <col min="7174" max="7175" width="6.7109375" style="65" customWidth="1"/>
    <col min="7176" max="7176" width="0.42578125" style="65" customWidth="1"/>
    <col min="7177" max="7178" width="6.7109375" style="65" customWidth="1"/>
    <col min="7179" max="7179" width="0.42578125" style="65" customWidth="1"/>
    <col min="7180" max="7181" width="6.7109375" style="65" customWidth="1"/>
    <col min="7182" max="7182" width="0.42578125" style="65" customWidth="1"/>
    <col min="7183" max="7184" width="6.7109375" style="65" customWidth="1"/>
    <col min="7185" max="7185" width="0.42578125" style="65" customWidth="1"/>
    <col min="7186" max="7186" width="6.7109375" style="65" customWidth="1"/>
    <col min="7187" max="7424" width="11.42578125" style="65"/>
    <col min="7425" max="7425" width="2.7109375" style="65" customWidth="1"/>
    <col min="7426" max="7427" width="5.7109375" style="65" customWidth="1"/>
    <col min="7428" max="7429" width="2.7109375" style="65" customWidth="1"/>
    <col min="7430" max="7431" width="6.7109375" style="65" customWidth="1"/>
    <col min="7432" max="7432" width="0.42578125" style="65" customWidth="1"/>
    <col min="7433" max="7434" width="6.7109375" style="65" customWidth="1"/>
    <col min="7435" max="7435" width="0.42578125" style="65" customWidth="1"/>
    <col min="7436" max="7437" width="6.7109375" style="65" customWidth="1"/>
    <col min="7438" max="7438" width="0.42578125" style="65" customWidth="1"/>
    <col min="7439" max="7440" width="6.7109375" style="65" customWidth="1"/>
    <col min="7441" max="7441" width="0.42578125" style="65" customWidth="1"/>
    <col min="7442" max="7442" width="6.7109375" style="65" customWidth="1"/>
    <col min="7443" max="7680" width="11.42578125" style="65"/>
    <col min="7681" max="7681" width="2.7109375" style="65" customWidth="1"/>
    <col min="7682" max="7683" width="5.7109375" style="65" customWidth="1"/>
    <col min="7684" max="7685" width="2.7109375" style="65" customWidth="1"/>
    <col min="7686" max="7687" width="6.7109375" style="65" customWidth="1"/>
    <col min="7688" max="7688" width="0.42578125" style="65" customWidth="1"/>
    <col min="7689" max="7690" width="6.7109375" style="65" customWidth="1"/>
    <col min="7691" max="7691" width="0.42578125" style="65" customWidth="1"/>
    <col min="7692" max="7693" width="6.7109375" style="65" customWidth="1"/>
    <col min="7694" max="7694" width="0.42578125" style="65" customWidth="1"/>
    <col min="7695" max="7696" width="6.7109375" style="65" customWidth="1"/>
    <col min="7697" max="7697" width="0.42578125" style="65" customWidth="1"/>
    <col min="7698" max="7698" width="6.7109375" style="65" customWidth="1"/>
    <col min="7699" max="7936" width="11.42578125" style="65"/>
    <col min="7937" max="7937" width="2.7109375" style="65" customWidth="1"/>
    <col min="7938" max="7939" width="5.7109375" style="65" customWidth="1"/>
    <col min="7940" max="7941" width="2.7109375" style="65" customWidth="1"/>
    <col min="7942" max="7943" width="6.7109375" style="65" customWidth="1"/>
    <col min="7944" max="7944" width="0.42578125" style="65" customWidth="1"/>
    <col min="7945" max="7946" width="6.7109375" style="65" customWidth="1"/>
    <col min="7947" max="7947" width="0.42578125" style="65" customWidth="1"/>
    <col min="7948" max="7949" width="6.7109375" style="65" customWidth="1"/>
    <col min="7950" max="7950" width="0.42578125" style="65" customWidth="1"/>
    <col min="7951" max="7952" width="6.7109375" style="65" customWidth="1"/>
    <col min="7953" max="7953" width="0.42578125" style="65" customWidth="1"/>
    <col min="7954" max="7954" width="6.7109375" style="65" customWidth="1"/>
    <col min="7955" max="8192" width="11.42578125" style="65"/>
    <col min="8193" max="8193" width="2.7109375" style="65" customWidth="1"/>
    <col min="8194" max="8195" width="5.7109375" style="65" customWidth="1"/>
    <col min="8196" max="8197" width="2.7109375" style="65" customWidth="1"/>
    <col min="8198" max="8199" width="6.7109375" style="65" customWidth="1"/>
    <col min="8200" max="8200" width="0.42578125" style="65" customWidth="1"/>
    <col min="8201" max="8202" width="6.7109375" style="65" customWidth="1"/>
    <col min="8203" max="8203" width="0.42578125" style="65" customWidth="1"/>
    <col min="8204" max="8205" width="6.7109375" style="65" customWidth="1"/>
    <col min="8206" max="8206" width="0.42578125" style="65" customWidth="1"/>
    <col min="8207" max="8208" width="6.7109375" style="65" customWidth="1"/>
    <col min="8209" max="8209" width="0.42578125" style="65" customWidth="1"/>
    <col min="8210" max="8210" width="6.7109375" style="65" customWidth="1"/>
    <col min="8211" max="8448" width="11.42578125" style="65"/>
    <col min="8449" max="8449" width="2.7109375" style="65" customWidth="1"/>
    <col min="8450" max="8451" width="5.7109375" style="65" customWidth="1"/>
    <col min="8452" max="8453" width="2.7109375" style="65" customWidth="1"/>
    <col min="8454" max="8455" width="6.7109375" style="65" customWidth="1"/>
    <col min="8456" max="8456" width="0.42578125" style="65" customWidth="1"/>
    <col min="8457" max="8458" width="6.7109375" style="65" customWidth="1"/>
    <col min="8459" max="8459" width="0.42578125" style="65" customWidth="1"/>
    <col min="8460" max="8461" width="6.7109375" style="65" customWidth="1"/>
    <col min="8462" max="8462" width="0.42578125" style="65" customWidth="1"/>
    <col min="8463" max="8464" width="6.7109375" style="65" customWidth="1"/>
    <col min="8465" max="8465" width="0.42578125" style="65" customWidth="1"/>
    <col min="8466" max="8466" width="6.7109375" style="65" customWidth="1"/>
    <col min="8467" max="8704" width="11.42578125" style="65"/>
    <col min="8705" max="8705" width="2.7109375" style="65" customWidth="1"/>
    <col min="8706" max="8707" width="5.7109375" style="65" customWidth="1"/>
    <col min="8708" max="8709" width="2.7109375" style="65" customWidth="1"/>
    <col min="8710" max="8711" width="6.7109375" style="65" customWidth="1"/>
    <col min="8712" max="8712" width="0.42578125" style="65" customWidth="1"/>
    <col min="8713" max="8714" width="6.7109375" style="65" customWidth="1"/>
    <col min="8715" max="8715" width="0.42578125" style="65" customWidth="1"/>
    <col min="8716" max="8717" width="6.7109375" style="65" customWidth="1"/>
    <col min="8718" max="8718" width="0.42578125" style="65" customWidth="1"/>
    <col min="8719" max="8720" width="6.7109375" style="65" customWidth="1"/>
    <col min="8721" max="8721" width="0.42578125" style="65" customWidth="1"/>
    <col min="8722" max="8722" width="6.7109375" style="65" customWidth="1"/>
    <col min="8723" max="8960" width="11.42578125" style="65"/>
    <col min="8961" max="8961" width="2.7109375" style="65" customWidth="1"/>
    <col min="8962" max="8963" width="5.7109375" style="65" customWidth="1"/>
    <col min="8964" max="8965" width="2.7109375" style="65" customWidth="1"/>
    <col min="8966" max="8967" width="6.7109375" style="65" customWidth="1"/>
    <col min="8968" max="8968" width="0.42578125" style="65" customWidth="1"/>
    <col min="8969" max="8970" width="6.7109375" style="65" customWidth="1"/>
    <col min="8971" max="8971" width="0.42578125" style="65" customWidth="1"/>
    <col min="8972" max="8973" width="6.7109375" style="65" customWidth="1"/>
    <col min="8974" max="8974" width="0.42578125" style="65" customWidth="1"/>
    <col min="8975" max="8976" width="6.7109375" style="65" customWidth="1"/>
    <col min="8977" max="8977" width="0.42578125" style="65" customWidth="1"/>
    <col min="8978" max="8978" width="6.7109375" style="65" customWidth="1"/>
    <col min="8979" max="9216" width="11.42578125" style="65"/>
    <col min="9217" max="9217" width="2.7109375" style="65" customWidth="1"/>
    <col min="9218" max="9219" width="5.7109375" style="65" customWidth="1"/>
    <col min="9220" max="9221" width="2.7109375" style="65" customWidth="1"/>
    <col min="9222" max="9223" width="6.7109375" style="65" customWidth="1"/>
    <col min="9224" max="9224" width="0.42578125" style="65" customWidth="1"/>
    <col min="9225" max="9226" width="6.7109375" style="65" customWidth="1"/>
    <col min="9227" max="9227" width="0.42578125" style="65" customWidth="1"/>
    <col min="9228" max="9229" width="6.7109375" style="65" customWidth="1"/>
    <col min="9230" max="9230" width="0.42578125" style="65" customWidth="1"/>
    <col min="9231" max="9232" width="6.7109375" style="65" customWidth="1"/>
    <col min="9233" max="9233" width="0.42578125" style="65" customWidth="1"/>
    <col min="9234" max="9234" width="6.7109375" style="65" customWidth="1"/>
    <col min="9235" max="9472" width="11.42578125" style="65"/>
    <col min="9473" max="9473" width="2.7109375" style="65" customWidth="1"/>
    <col min="9474" max="9475" width="5.7109375" style="65" customWidth="1"/>
    <col min="9476" max="9477" width="2.7109375" style="65" customWidth="1"/>
    <col min="9478" max="9479" width="6.7109375" style="65" customWidth="1"/>
    <col min="9480" max="9480" width="0.42578125" style="65" customWidth="1"/>
    <col min="9481" max="9482" width="6.7109375" style="65" customWidth="1"/>
    <col min="9483" max="9483" width="0.42578125" style="65" customWidth="1"/>
    <col min="9484" max="9485" width="6.7109375" style="65" customWidth="1"/>
    <col min="9486" max="9486" width="0.42578125" style="65" customWidth="1"/>
    <col min="9487" max="9488" width="6.7109375" style="65" customWidth="1"/>
    <col min="9489" max="9489" width="0.42578125" style="65" customWidth="1"/>
    <col min="9490" max="9490" width="6.7109375" style="65" customWidth="1"/>
    <col min="9491" max="9728" width="11.42578125" style="65"/>
    <col min="9729" max="9729" width="2.7109375" style="65" customWidth="1"/>
    <col min="9730" max="9731" width="5.7109375" style="65" customWidth="1"/>
    <col min="9732" max="9733" width="2.7109375" style="65" customWidth="1"/>
    <col min="9734" max="9735" width="6.7109375" style="65" customWidth="1"/>
    <col min="9736" max="9736" width="0.42578125" style="65" customWidth="1"/>
    <col min="9737" max="9738" width="6.7109375" style="65" customWidth="1"/>
    <col min="9739" max="9739" width="0.42578125" style="65" customWidth="1"/>
    <col min="9740" max="9741" width="6.7109375" style="65" customWidth="1"/>
    <col min="9742" max="9742" width="0.42578125" style="65" customWidth="1"/>
    <col min="9743" max="9744" width="6.7109375" style="65" customWidth="1"/>
    <col min="9745" max="9745" width="0.42578125" style="65" customWidth="1"/>
    <col min="9746" max="9746" width="6.7109375" style="65" customWidth="1"/>
    <col min="9747" max="9984" width="11.42578125" style="65"/>
    <col min="9985" max="9985" width="2.7109375" style="65" customWidth="1"/>
    <col min="9986" max="9987" width="5.7109375" style="65" customWidth="1"/>
    <col min="9988" max="9989" width="2.7109375" style="65" customWidth="1"/>
    <col min="9990" max="9991" width="6.7109375" style="65" customWidth="1"/>
    <col min="9992" max="9992" width="0.42578125" style="65" customWidth="1"/>
    <col min="9993" max="9994" width="6.7109375" style="65" customWidth="1"/>
    <col min="9995" max="9995" width="0.42578125" style="65" customWidth="1"/>
    <col min="9996" max="9997" width="6.7109375" style="65" customWidth="1"/>
    <col min="9998" max="9998" width="0.42578125" style="65" customWidth="1"/>
    <col min="9999" max="10000" width="6.7109375" style="65" customWidth="1"/>
    <col min="10001" max="10001" width="0.42578125" style="65" customWidth="1"/>
    <col min="10002" max="10002" width="6.7109375" style="65" customWidth="1"/>
    <col min="10003" max="10240" width="11.42578125" style="65"/>
    <col min="10241" max="10241" width="2.7109375" style="65" customWidth="1"/>
    <col min="10242" max="10243" width="5.7109375" style="65" customWidth="1"/>
    <col min="10244" max="10245" width="2.7109375" style="65" customWidth="1"/>
    <col min="10246" max="10247" width="6.7109375" style="65" customWidth="1"/>
    <col min="10248" max="10248" width="0.42578125" style="65" customWidth="1"/>
    <col min="10249" max="10250" width="6.7109375" style="65" customWidth="1"/>
    <col min="10251" max="10251" width="0.42578125" style="65" customWidth="1"/>
    <col min="10252" max="10253" width="6.7109375" style="65" customWidth="1"/>
    <col min="10254" max="10254" width="0.42578125" style="65" customWidth="1"/>
    <col min="10255" max="10256" width="6.7109375" style="65" customWidth="1"/>
    <col min="10257" max="10257" width="0.42578125" style="65" customWidth="1"/>
    <col min="10258" max="10258" width="6.7109375" style="65" customWidth="1"/>
    <col min="10259" max="10496" width="11.42578125" style="65"/>
    <col min="10497" max="10497" width="2.7109375" style="65" customWidth="1"/>
    <col min="10498" max="10499" width="5.7109375" style="65" customWidth="1"/>
    <col min="10500" max="10501" width="2.7109375" style="65" customWidth="1"/>
    <col min="10502" max="10503" width="6.7109375" style="65" customWidth="1"/>
    <col min="10504" max="10504" width="0.42578125" style="65" customWidth="1"/>
    <col min="10505" max="10506" width="6.7109375" style="65" customWidth="1"/>
    <col min="10507" max="10507" width="0.42578125" style="65" customWidth="1"/>
    <col min="10508" max="10509" width="6.7109375" style="65" customWidth="1"/>
    <col min="10510" max="10510" width="0.42578125" style="65" customWidth="1"/>
    <col min="10511" max="10512" width="6.7109375" style="65" customWidth="1"/>
    <col min="10513" max="10513" width="0.42578125" style="65" customWidth="1"/>
    <col min="10514" max="10514" width="6.7109375" style="65" customWidth="1"/>
    <col min="10515" max="10752" width="11.42578125" style="65"/>
    <col min="10753" max="10753" width="2.7109375" style="65" customWidth="1"/>
    <col min="10754" max="10755" width="5.7109375" style="65" customWidth="1"/>
    <col min="10756" max="10757" width="2.7109375" style="65" customWidth="1"/>
    <col min="10758" max="10759" width="6.7109375" style="65" customWidth="1"/>
    <col min="10760" max="10760" width="0.42578125" style="65" customWidth="1"/>
    <col min="10761" max="10762" width="6.7109375" style="65" customWidth="1"/>
    <col min="10763" max="10763" width="0.42578125" style="65" customWidth="1"/>
    <col min="10764" max="10765" width="6.7109375" style="65" customWidth="1"/>
    <col min="10766" max="10766" width="0.42578125" style="65" customWidth="1"/>
    <col min="10767" max="10768" width="6.7109375" style="65" customWidth="1"/>
    <col min="10769" max="10769" width="0.42578125" style="65" customWidth="1"/>
    <col min="10770" max="10770" width="6.7109375" style="65" customWidth="1"/>
    <col min="10771" max="11008" width="11.42578125" style="65"/>
    <col min="11009" max="11009" width="2.7109375" style="65" customWidth="1"/>
    <col min="11010" max="11011" width="5.7109375" style="65" customWidth="1"/>
    <col min="11012" max="11013" width="2.7109375" style="65" customWidth="1"/>
    <col min="11014" max="11015" width="6.7109375" style="65" customWidth="1"/>
    <col min="11016" max="11016" width="0.42578125" style="65" customWidth="1"/>
    <col min="11017" max="11018" width="6.7109375" style="65" customWidth="1"/>
    <col min="11019" max="11019" width="0.42578125" style="65" customWidth="1"/>
    <col min="11020" max="11021" width="6.7109375" style="65" customWidth="1"/>
    <col min="11022" max="11022" width="0.42578125" style="65" customWidth="1"/>
    <col min="11023" max="11024" width="6.7109375" style="65" customWidth="1"/>
    <col min="11025" max="11025" width="0.42578125" style="65" customWidth="1"/>
    <col min="11026" max="11026" width="6.7109375" style="65" customWidth="1"/>
    <col min="11027" max="11264" width="11.42578125" style="65"/>
    <col min="11265" max="11265" width="2.7109375" style="65" customWidth="1"/>
    <col min="11266" max="11267" width="5.7109375" style="65" customWidth="1"/>
    <col min="11268" max="11269" width="2.7109375" style="65" customWidth="1"/>
    <col min="11270" max="11271" width="6.7109375" style="65" customWidth="1"/>
    <col min="11272" max="11272" width="0.42578125" style="65" customWidth="1"/>
    <col min="11273" max="11274" width="6.7109375" style="65" customWidth="1"/>
    <col min="11275" max="11275" width="0.42578125" style="65" customWidth="1"/>
    <col min="11276" max="11277" width="6.7109375" style="65" customWidth="1"/>
    <col min="11278" max="11278" width="0.42578125" style="65" customWidth="1"/>
    <col min="11279" max="11280" width="6.7109375" style="65" customWidth="1"/>
    <col min="11281" max="11281" width="0.42578125" style="65" customWidth="1"/>
    <col min="11282" max="11282" width="6.7109375" style="65" customWidth="1"/>
    <col min="11283" max="11520" width="11.42578125" style="65"/>
    <col min="11521" max="11521" width="2.7109375" style="65" customWidth="1"/>
    <col min="11522" max="11523" width="5.7109375" style="65" customWidth="1"/>
    <col min="11524" max="11525" width="2.7109375" style="65" customWidth="1"/>
    <col min="11526" max="11527" width="6.7109375" style="65" customWidth="1"/>
    <col min="11528" max="11528" width="0.42578125" style="65" customWidth="1"/>
    <col min="11529" max="11530" width="6.7109375" style="65" customWidth="1"/>
    <col min="11531" max="11531" width="0.42578125" style="65" customWidth="1"/>
    <col min="11532" max="11533" width="6.7109375" style="65" customWidth="1"/>
    <col min="11534" max="11534" width="0.42578125" style="65" customWidth="1"/>
    <col min="11535" max="11536" width="6.7109375" style="65" customWidth="1"/>
    <col min="11537" max="11537" width="0.42578125" style="65" customWidth="1"/>
    <col min="11538" max="11538" width="6.7109375" style="65" customWidth="1"/>
    <col min="11539" max="11776" width="11.42578125" style="65"/>
    <col min="11777" max="11777" width="2.7109375" style="65" customWidth="1"/>
    <col min="11778" max="11779" width="5.7109375" style="65" customWidth="1"/>
    <col min="11780" max="11781" width="2.7109375" style="65" customWidth="1"/>
    <col min="11782" max="11783" width="6.7109375" style="65" customWidth="1"/>
    <col min="11784" max="11784" width="0.42578125" style="65" customWidth="1"/>
    <col min="11785" max="11786" width="6.7109375" style="65" customWidth="1"/>
    <col min="11787" max="11787" width="0.42578125" style="65" customWidth="1"/>
    <col min="11788" max="11789" width="6.7109375" style="65" customWidth="1"/>
    <col min="11790" max="11790" width="0.42578125" style="65" customWidth="1"/>
    <col min="11791" max="11792" width="6.7109375" style="65" customWidth="1"/>
    <col min="11793" max="11793" width="0.42578125" style="65" customWidth="1"/>
    <col min="11794" max="11794" width="6.7109375" style="65" customWidth="1"/>
    <col min="11795" max="12032" width="11.42578125" style="65"/>
    <col min="12033" max="12033" width="2.7109375" style="65" customWidth="1"/>
    <col min="12034" max="12035" width="5.7109375" style="65" customWidth="1"/>
    <col min="12036" max="12037" width="2.7109375" style="65" customWidth="1"/>
    <col min="12038" max="12039" width="6.7109375" style="65" customWidth="1"/>
    <col min="12040" max="12040" width="0.42578125" style="65" customWidth="1"/>
    <col min="12041" max="12042" width="6.7109375" style="65" customWidth="1"/>
    <col min="12043" max="12043" width="0.42578125" style="65" customWidth="1"/>
    <col min="12044" max="12045" width="6.7109375" style="65" customWidth="1"/>
    <col min="12046" max="12046" width="0.42578125" style="65" customWidth="1"/>
    <col min="12047" max="12048" width="6.7109375" style="65" customWidth="1"/>
    <col min="12049" max="12049" width="0.42578125" style="65" customWidth="1"/>
    <col min="12050" max="12050" width="6.7109375" style="65" customWidth="1"/>
    <col min="12051" max="12288" width="11.42578125" style="65"/>
    <col min="12289" max="12289" width="2.7109375" style="65" customWidth="1"/>
    <col min="12290" max="12291" width="5.7109375" style="65" customWidth="1"/>
    <col min="12292" max="12293" width="2.7109375" style="65" customWidth="1"/>
    <col min="12294" max="12295" width="6.7109375" style="65" customWidth="1"/>
    <col min="12296" max="12296" width="0.42578125" style="65" customWidth="1"/>
    <col min="12297" max="12298" width="6.7109375" style="65" customWidth="1"/>
    <col min="12299" max="12299" width="0.42578125" style="65" customWidth="1"/>
    <col min="12300" max="12301" width="6.7109375" style="65" customWidth="1"/>
    <col min="12302" max="12302" width="0.42578125" style="65" customWidth="1"/>
    <col min="12303" max="12304" width="6.7109375" style="65" customWidth="1"/>
    <col min="12305" max="12305" width="0.42578125" style="65" customWidth="1"/>
    <col min="12306" max="12306" width="6.7109375" style="65" customWidth="1"/>
    <col min="12307" max="12544" width="11.42578125" style="65"/>
    <col min="12545" max="12545" width="2.7109375" style="65" customWidth="1"/>
    <col min="12546" max="12547" width="5.7109375" style="65" customWidth="1"/>
    <col min="12548" max="12549" width="2.7109375" style="65" customWidth="1"/>
    <col min="12550" max="12551" width="6.7109375" style="65" customWidth="1"/>
    <col min="12552" max="12552" width="0.42578125" style="65" customWidth="1"/>
    <col min="12553" max="12554" width="6.7109375" style="65" customWidth="1"/>
    <col min="12555" max="12555" width="0.42578125" style="65" customWidth="1"/>
    <col min="12556" max="12557" width="6.7109375" style="65" customWidth="1"/>
    <col min="12558" max="12558" width="0.42578125" style="65" customWidth="1"/>
    <col min="12559" max="12560" width="6.7109375" style="65" customWidth="1"/>
    <col min="12561" max="12561" width="0.42578125" style="65" customWidth="1"/>
    <col min="12562" max="12562" width="6.7109375" style="65" customWidth="1"/>
    <col min="12563" max="12800" width="11.42578125" style="65"/>
    <col min="12801" max="12801" width="2.7109375" style="65" customWidth="1"/>
    <col min="12802" max="12803" width="5.7109375" style="65" customWidth="1"/>
    <col min="12804" max="12805" width="2.7109375" style="65" customWidth="1"/>
    <col min="12806" max="12807" width="6.7109375" style="65" customWidth="1"/>
    <col min="12808" max="12808" width="0.42578125" style="65" customWidth="1"/>
    <col min="12809" max="12810" width="6.7109375" style="65" customWidth="1"/>
    <col min="12811" max="12811" width="0.42578125" style="65" customWidth="1"/>
    <col min="12812" max="12813" width="6.7109375" style="65" customWidth="1"/>
    <col min="12814" max="12814" width="0.42578125" style="65" customWidth="1"/>
    <col min="12815" max="12816" width="6.7109375" style="65" customWidth="1"/>
    <col min="12817" max="12817" width="0.42578125" style="65" customWidth="1"/>
    <col min="12818" max="12818" width="6.7109375" style="65" customWidth="1"/>
    <col min="12819" max="13056" width="11.42578125" style="65"/>
    <col min="13057" max="13057" width="2.7109375" style="65" customWidth="1"/>
    <col min="13058" max="13059" width="5.7109375" style="65" customWidth="1"/>
    <col min="13060" max="13061" width="2.7109375" style="65" customWidth="1"/>
    <col min="13062" max="13063" width="6.7109375" style="65" customWidth="1"/>
    <col min="13064" max="13064" width="0.42578125" style="65" customWidth="1"/>
    <col min="13065" max="13066" width="6.7109375" style="65" customWidth="1"/>
    <col min="13067" max="13067" width="0.42578125" style="65" customWidth="1"/>
    <col min="13068" max="13069" width="6.7109375" style="65" customWidth="1"/>
    <col min="13070" max="13070" width="0.42578125" style="65" customWidth="1"/>
    <col min="13071" max="13072" width="6.7109375" style="65" customWidth="1"/>
    <col min="13073" max="13073" width="0.42578125" style="65" customWidth="1"/>
    <col min="13074" max="13074" width="6.7109375" style="65" customWidth="1"/>
    <col min="13075" max="13312" width="11.42578125" style="65"/>
    <col min="13313" max="13313" width="2.7109375" style="65" customWidth="1"/>
    <col min="13314" max="13315" width="5.7109375" style="65" customWidth="1"/>
    <col min="13316" max="13317" width="2.7109375" style="65" customWidth="1"/>
    <col min="13318" max="13319" width="6.7109375" style="65" customWidth="1"/>
    <col min="13320" max="13320" width="0.42578125" style="65" customWidth="1"/>
    <col min="13321" max="13322" width="6.7109375" style="65" customWidth="1"/>
    <col min="13323" max="13323" width="0.42578125" style="65" customWidth="1"/>
    <col min="13324" max="13325" width="6.7109375" style="65" customWidth="1"/>
    <col min="13326" max="13326" width="0.42578125" style="65" customWidth="1"/>
    <col min="13327" max="13328" width="6.7109375" style="65" customWidth="1"/>
    <col min="13329" max="13329" width="0.42578125" style="65" customWidth="1"/>
    <col min="13330" max="13330" width="6.7109375" style="65" customWidth="1"/>
    <col min="13331" max="13568" width="11.42578125" style="65"/>
    <col min="13569" max="13569" width="2.7109375" style="65" customWidth="1"/>
    <col min="13570" max="13571" width="5.7109375" style="65" customWidth="1"/>
    <col min="13572" max="13573" width="2.7109375" style="65" customWidth="1"/>
    <col min="13574" max="13575" width="6.7109375" style="65" customWidth="1"/>
    <col min="13576" max="13576" width="0.42578125" style="65" customWidth="1"/>
    <col min="13577" max="13578" width="6.7109375" style="65" customWidth="1"/>
    <col min="13579" max="13579" width="0.42578125" style="65" customWidth="1"/>
    <col min="13580" max="13581" width="6.7109375" style="65" customWidth="1"/>
    <col min="13582" max="13582" width="0.42578125" style="65" customWidth="1"/>
    <col min="13583" max="13584" width="6.7109375" style="65" customWidth="1"/>
    <col min="13585" max="13585" width="0.42578125" style="65" customWidth="1"/>
    <col min="13586" max="13586" width="6.7109375" style="65" customWidth="1"/>
    <col min="13587" max="13824" width="11.42578125" style="65"/>
    <col min="13825" max="13825" width="2.7109375" style="65" customWidth="1"/>
    <col min="13826" max="13827" width="5.7109375" style="65" customWidth="1"/>
    <col min="13828" max="13829" width="2.7109375" style="65" customWidth="1"/>
    <col min="13830" max="13831" width="6.7109375" style="65" customWidth="1"/>
    <col min="13832" max="13832" width="0.42578125" style="65" customWidth="1"/>
    <col min="13833" max="13834" width="6.7109375" style="65" customWidth="1"/>
    <col min="13835" max="13835" width="0.42578125" style="65" customWidth="1"/>
    <col min="13836" max="13837" width="6.7109375" style="65" customWidth="1"/>
    <col min="13838" max="13838" width="0.42578125" style="65" customWidth="1"/>
    <col min="13839" max="13840" width="6.7109375" style="65" customWidth="1"/>
    <col min="13841" max="13841" width="0.42578125" style="65" customWidth="1"/>
    <col min="13842" max="13842" width="6.7109375" style="65" customWidth="1"/>
    <col min="13843" max="14080" width="11.42578125" style="65"/>
    <col min="14081" max="14081" width="2.7109375" style="65" customWidth="1"/>
    <col min="14082" max="14083" width="5.7109375" style="65" customWidth="1"/>
    <col min="14084" max="14085" width="2.7109375" style="65" customWidth="1"/>
    <col min="14086" max="14087" width="6.7109375" style="65" customWidth="1"/>
    <col min="14088" max="14088" width="0.42578125" style="65" customWidth="1"/>
    <col min="14089" max="14090" width="6.7109375" style="65" customWidth="1"/>
    <col min="14091" max="14091" width="0.42578125" style="65" customWidth="1"/>
    <col min="14092" max="14093" width="6.7109375" style="65" customWidth="1"/>
    <col min="14094" max="14094" width="0.42578125" style="65" customWidth="1"/>
    <col min="14095" max="14096" width="6.7109375" style="65" customWidth="1"/>
    <col min="14097" max="14097" width="0.42578125" style="65" customWidth="1"/>
    <col min="14098" max="14098" width="6.7109375" style="65" customWidth="1"/>
    <col min="14099" max="14336" width="11.42578125" style="65"/>
    <col min="14337" max="14337" width="2.7109375" style="65" customWidth="1"/>
    <col min="14338" max="14339" width="5.7109375" style="65" customWidth="1"/>
    <col min="14340" max="14341" width="2.7109375" style="65" customWidth="1"/>
    <col min="14342" max="14343" width="6.7109375" style="65" customWidth="1"/>
    <col min="14344" max="14344" width="0.42578125" style="65" customWidth="1"/>
    <col min="14345" max="14346" width="6.7109375" style="65" customWidth="1"/>
    <col min="14347" max="14347" width="0.42578125" style="65" customWidth="1"/>
    <col min="14348" max="14349" width="6.7109375" style="65" customWidth="1"/>
    <col min="14350" max="14350" width="0.42578125" style="65" customWidth="1"/>
    <col min="14351" max="14352" width="6.7109375" style="65" customWidth="1"/>
    <col min="14353" max="14353" width="0.42578125" style="65" customWidth="1"/>
    <col min="14354" max="14354" width="6.7109375" style="65" customWidth="1"/>
    <col min="14355" max="14592" width="11.42578125" style="65"/>
    <col min="14593" max="14593" width="2.7109375" style="65" customWidth="1"/>
    <col min="14594" max="14595" width="5.7109375" style="65" customWidth="1"/>
    <col min="14596" max="14597" width="2.7109375" style="65" customWidth="1"/>
    <col min="14598" max="14599" width="6.7109375" style="65" customWidth="1"/>
    <col min="14600" max="14600" width="0.42578125" style="65" customWidth="1"/>
    <col min="14601" max="14602" width="6.7109375" style="65" customWidth="1"/>
    <col min="14603" max="14603" width="0.42578125" style="65" customWidth="1"/>
    <col min="14604" max="14605" width="6.7109375" style="65" customWidth="1"/>
    <col min="14606" max="14606" width="0.42578125" style="65" customWidth="1"/>
    <col min="14607" max="14608" width="6.7109375" style="65" customWidth="1"/>
    <col min="14609" max="14609" width="0.42578125" style="65" customWidth="1"/>
    <col min="14610" max="14610" width="6.7109375" style="65" customWidth="1"/>
    <col min="14611" max="14848" width="11.42578125" style="65"/>
    <col min="14849" max="14849" width="2.7109375" style="65" customWidth="1"/>
    <col min="14850" max="14851" width="5.7109375" style="65" customWidth="1"/>
    <col min="14852" max="14853" width="2.7109375" style="65" customWidth="1"/>
    <col min="14854" max="14855" width="6.7109375" style="65" customWidth="1"/>
    <col min="14856" max="14856" width="0.42578125" style="65" customWidth="1"/>
    <col min="14857" max="14858" width="6.7109375" style="65" customWidth="1"/>
    <col min="14859" max="14859" width="0.42578125" style="65" customWidth="1"/>
    <col min="14860" max="14861" width="6.7109375" style="65" customWidth="1"/>
    <col min="14862" max="14862" width="0.42578125" style="65" customWidth="1"/>
    <col min="14863" max="14864" width="6.7109375" style="65" customWidth="1"/>
    <col min="14865" max="14865" width="0.42578125" style="65" customWidth="1"/>
    <col min="14866" max="14866" width="6.7109375" style="65" customWidth="1"/>
    <col min="14867" max="15104" width="11.42578125" style="65"/>
    <col min="15105" max="15105" width="2.7109375" style="65" customWidth="1"/>
    <col min="15106" max="15107" width="5.7109375" style="65" customWidth="1"/>
    <col min="15108" max="15109" width="2.7109375" style="65" customWidth="1"/>
    <col min="15110" max="15111" width="6.7109375" style="65" customWidth="1"/>
    <col min="15112" max="15112" width="0.42578125" style="65" customWidth="1"/>
    <col min="15113" max="15114" width="6.7109375" style="65" customWidth="1"/>
    <col min="15115" max="15115" width="0.42578125" style="65" customWidth="1"/>
    <col min="15116" max="15117" width="6.7109375" style="65" customWidth="1"/>
    <col min="15118" max="15118" width="0.42578125" style="65" customWidth="1"/>
    <col min="15119" max="15120" width="6.7109375" style="65" customWidth="1"/>
    <col min="15121" max="15121" width="0.42578125" style="65" customWidth="1"/>
    <col min="15122" max="15122" width="6.7109375" style="65" customWidth="1"/>
    <col min="15123" max="15360" width="11.42578125" style="65"/>
    <col min="15361" max="15361" width="2.7109375" style="65" customWidth="1"/>
    <col min="15362" max="15363" width="5.7109375" style="65" customWidth="1"/>
    <col min="15364" max="15365" width="2.7109375" style="65" customWidth="1"/>
    <col min="15366" max="15367" width="6.7109375" style="65" customWidth="1"/>
    <col min="15368" max="15368" width="0.42578125" style="65" customWidth="1"/>
    <col min="15369" max="15370" width="6.7109375" style="65" customWidth="1"/>
    <col min="15371" max="15371" width="0.42578125" style="65" customWidth="1"/>
    <col min="15372" max="15373" width="6.7109375" style="65" customWidth="1"/>
    <col min="15374" max="15374" width="0.42578125" style="65" customWidth="1"/>
    <col min="15375" max="15376" width="6.7109375" style="65" customWidth="1"/>
    <col min="15377" max="15377" width="0.42578125" style="65" customWidth="1"/>
    <col min="15378" max="15378" width="6.7109375" style="65" customWidth="1"/>
    <col min="15379" max="15616" width="11.42578125" style="65"/>
    <col min="15617" max="15617" width="2.7109375" style="65" customWidth="1"/>
    <col min="15618" max="15619" width="5.7109375" style="65" customWidth="1"/>
    <col min="15620" max="15621" width="2.7109375" style="65" customWidth="1"/>
    <col min="15622" max="15623" width="6.7109375" style="65" customWidth="1"/>
    <col min="15624" max="15624" width="0.42578125" style="65" customWidth="1"/>
    <col min="15625" max="15626" width="6.7109375" style="65" customWidth="1"/>
    <col min="15627" max="15627" width="0.42578125" style="65" customWidth="1"/>
    <col min="15628" max="15629" width="6.7109375" style="65" customWidth="1"/>
    <col min="15630" max="15630" width="0.42578125" style="65" customWidth="1"/>
    <col min="15631" max="15632" width="6.7109375" style="65" customWidth="1"/>
    <col min="15633" max="15633" width="0.42578125" style="65" customWidth="1"/>
    <col min="15634" max="15634" width="6.7109375" style="65" customWidth="1"/>
    <col min="15635" max="15872" width="11.42578125" style="65"/>
    <col min="15873" max="15873" width="2.7109375" style="65" customWidth="1"/>
    <col min="15874" max="15875" width="5.7109375" style="65" customWidth="1"/>
    <col min="15876" max="15877" width="2.7109375" style="65" customWidth="1"/>
    <col min="15878" max="15879" width="6.7109375" style="65" customWidth="1"/>
    <col min="15880" max="15880" width="0.42578125" style="65" customWidth="1"/>
    <col min="15881" max="15882" width="6.7109375" style="65" customWidth="1"/>
    <col min="15883" max="15883" width="0.42578125" style="65" customWidth="1"/>
    <col min="15884" max="15885" width="6.7109375" style="65" customWidth="1"/>
    <col min="15886" max="15886" width="0.42578125" style="65" customWidth="1"/>
    <col min="15887" max="15888" width="6.7109375" style="65" customWidth="1"/>
    <col min="15889" max="15889" width="0.42578125" style="65" customWidth="1"/>
    <col min="15890" max="15890" width="6.7109375" style="65" customWidth="1"/>
    <col min="15891" max="16128" width="11.42578125" style="65"/>
    <col min="16129" max="16129" width="2.7109375" style="65" customWidth="1"/>
    <col min="16130" max="16131" width="5.7109375" style="65" customWidth="1"/>
    <col min="16132" max="16133" width="2.7109375" style="65" customWidth="1"/>
    <col min="16134" max="16135" width="6.7109375" style="65" customWidth="1"/>
    <col min="16136" max="16136" width="0.42578125" style="65" customWidth="1"/>
    <col min="16137" max="16138" width="6.7109375" style="65" customWidth="1"/>
    <col min="16139" max="16139" width="0.42578125" style="65" customWidth="1"/>
    <col min="16140" max="16141" width="6.7109375" style="65" customWidth="1"/>
    <col min="16142" max="16142" width="0.42578125" style="65" customWidth="1"/>
    <col min="16143" max="16144" width="6.7109375" style="65" customWidth="1"/>
    <col min="16145" max="16145" width="0.42578125" style="65" customWidth="1"/>
    <col min="16146" max="16146" width="6.7109375" style="65" customWidth="1"/>
    <col min="16147" max="16384" width="11.42578125" style="65"/>
  </cols>
  <sheetData>
    <row r="1" spans="1:25">
      <c r="A1" s="71"/>
      <c r="B1" s="71"/>
      <c r="C1" s="71"/>
      <c r="D1" s="71"/>
      <c r="E1" s="71"/>
      <c r="F1" s="71"/>
      <c r="G1" s="71"/>
      <c r="H1" s="71"/>
      <c r="I1" s="71"/>
      <c r="J1" s="71"/>
      <c r="K1" s="71"/>
      <c r="L1" s="71"/>
      <c r="M1" s="71"/>
      <c r="N1" s="71"/>
      <c r="O1" s="71"/>
      <c r="P1" s="71"/>
      <c r="Q1" s="71"/>
      <c r="R1" s="86"/>
    </row>
    <row r="2" spans="1:25">
      <c r="B2" s="1893" t="s">
        <v>965</v>
      </c>
      <c r="C2" s="1893"/>
      <c r="D2" s="1893"/>
      <c r="E2" s="1893"/>
      <c r="F2" s="1893"/>
      <c r="G2" s="1893"/>
      <c r="H2" s="1893"/>
      <c r="I2" s="1893"/>
      <c r="J2" s="1893"/>
      <c r="K2" s="1893"/>
      <c r="L2" s="1893"/>
      <c r="M2" s="1893"/>
      <c r="N2" s="1893"/>
      <c r="O2" s="1893"/>
      <c r="P2" s="1893"/>
      <c r="Q2" s="1893"/>
      <c r="R2" s="1893"/>
    </row>
    <row r="3" spans="1:25">
      <c r="B3" s="1813" t="s">
        <v>2</v>
      </c>
      <c r="C3" s="1813"/>
      <c r="D3" s="1813"/>
      <c r="E3" s="1813"/>
      <c r="F3" s="1813"/>
      <c r="G3" s="1813"/>
      <c r="H3" s="1813"/>
      <c r="I3" s="1813"/>
      <c r="J3" s="1813"/>
      <c r="K3" s="1813"/>
      <c r="L3" s="1813"/>
      <c r="M3" s="1813"/>
      <c r="N3" s="1813"/>
      <c r="O3" s="1813"/>
      <c r="P3" s="1813"/>
      <c r="Q3" s="1813"/>
      <c r="R3" s="1813"/>
    </row>
    <row r="4" spans="1:25">
      <c r="B4" s="1335"/>
      <c r="C4" s="1335"/>
      <c r="D4" s="1335"/>
      <c r="E4" s="1335"/>
      <c r="F4" s="1335"/>
      <c r="G4" s="1335"/>
      <c r="H4" s="1335"/>
      <c r="I4" s="1335"/>
      <c r="J4" s="1335"/>
      <c r="K4" s="1335"/>
      <c r="L4" s="1335"/>
      <c r="M4" s="1335"/>
      <c r="N4" s="1335"/>
      <c r="O4" s="1335"/>
      <c r="P4" s="1335"/>
      <c r="Q4" s="1335"/>
      <c r="R4" s="1335"/>
    </row>
    <row r="5" spans="1:25">
      <c r="A5" s="67"/>
      <c r="B5" s="149"/>
      <c r="C5" s="149"/>
      <c r="D5" s="149"/>
      <c r="E5" s="149"/>
      <c r="F5" s="149"/>
      <c r="G5" s="149"/>
      <c r="H5" s="149"/>
      <c r="I5" s="149"/>
      <c r="J5" s="149"/>
      <c r="K5" s="149"/>
      <c r="L5" s="149"/>
      <c r="M5" s="149"/>
      <c r="N5" s="149"/>
      <c r="O5" s="149"/>
      <c r="P5" s="149"/>
      <c r="Q5" s="149"/>
      <c r="R5" s="149"/>
    </row>
    <row r="6" spans="1:25">
      <c r="A6" s="71"/>
      <c r="B6" s="1934" t="s">
        <v>959</v>
      </c>
      <c r="C6" s="1934"/>
      <c r="D6" s="1934"/>
      <c r="E6" s="1934"/>
      <c r="F6" s="1934"/>
      <c r="G6" s="1934"/>
      <c r="H6" s="1934"/>
      <c r="I6" s="1934"/>
      <c r="J6" s="1934"/>
      <c r="K6" s="1934"/>
      <c r="L6" s="1934"/>
      <c r="M6" s="1934"/>
      <c r="N6" s="1934"/>
      <c r="O6" s="1934"/>
      <c r="P6" s="1934"/>
      <c r="Q6" s="1934"/>
      <c r="R6" s="1934"/>
      <c r="S6" s="71"/>
      <c r="T6" s="1342"/>
      <c r="U6" s="1342"/>
      <c r="V6" s="1342"/>
      <c r="W6" s="1342"/>
      <c r="X6" s="1342"/>
      <c r="Y6" s="1342"/>
    </row>
    <row r="7" spans="1:25">
      <c r="A7" s="71"/>
      <c r="B7" s="2352" t="s">
        <v>966</v>
      </c>
      <c r="C7" s="2352"/>
      <c r="D7" s="2352"/>
      <c r="E7" s="2331"/>
      <c r="F7" s="2352" t="s">
        <v>967</v>
      </c>
      <c r="G7" s="2352"/>
      <c r="H7" s="2346"/>
      <c r="I7" s="2352" t="s">
        <v>961</v>
      </c>
      <c r="J7" s="2352"/>
      <c r="K7" s="2346"/>
      <c r="L7" s="2352" t="s">
        <v>962</v>
      </c>
      <c r="M7" s="2352"/>
      <c r="N7" s="2331"/>
      <c r="O7" s="2353" t="s">
        <v>968</v>
      </c>
      <c r="P7" s="2353"/>
      <c r="Q7" s="2348"/>
      <c r="R7" s="2352" t="s">
        <v>21</v>
      </c>
      <c r="S7" s="71"/>
    </row>
    <row r="8" spans="1:25">
      <c r="A8" s="71"/>
      <c r="B8" s="2345"/>
      <c r="C8" s="2345"/>
      <c r="D8" s="2345"/>
      <c r="E8" s="2331"/>
      <c r="F8" s="2224"/>
      <c r="G8" s="2224"/>
      <c r="H8" s="2346"/>
      <c r="I8" s="2224"/>
      <c r="J8" s="2224"/>
      <c r="K8" s="2346"/>
      <c r="L8" s="2224"/>
      <c r="M8" s="2224"/>
      <c r="N8" s="2331"/>
      <c r="O8" s="1876"/>
      <c r="P8" s="1876"/>
      <c r="Q8" s="2348"/>
      <c r="R8" s="2345"/>
      <c r="S8" s="71"/>
    </row>
    <row r="9" spans="1:25">
      <c r="A9" s="71"/>
      <c r="B9" s="2224"/>
      <c r="C9" s="2224"/>
      <c r="D9" s="2224"/>
      <c r="E9" s="353"/>
      <c r="F9" s="353" t="s">
        <v>19</v>
      </c>
      <c r="G9" s="353" t="s">
        <v>20</v>
      </c>
      <c r="H9" s="2349"/>
      <c r="I9" s="353" t="s">
        <v>19</v>
      </c>
      <c r="J9" s="353" t="s">
        <v>20</v>
      </c>
      <c r="K9" s="2349"/>
      <c r="L9" s="353" t="s">
        <v>19</v>
      </c>
      <c r="M9" s="353" t="s">
        <v>20</v>
      </c>
      <c r="N9" s="2349"/>
      <c r="O9" s="353" t="s">
        <v>19</v>
      </c>
      <c r="P9" s="353" t="s">
        <v>20</v>
      </c>
      <c r="Q9" s="1358"/>
      <c r="R9" s="2224"/>
      <c r="S9" s="71"/>
    </row>
    <row r="10" spans="1:25">
      <c r="A10" s="71"/>
      <c r="B10" s="71"/>
      <c r="C10" s="71"/>
      <c r="D10" s="83"/>
      <c r="E10" s="83"/>
      <c r="F10" s="83"/>
      <c r="G10" s="83"/>
      <c r="H10" s="83"/>
      <c r="I10" s="83"/>
      <c r="J10" s="83"/>
      <c r="K10" s="83"/>
      <c r="L10" s="83"/>
      <c r="M10" s="83"/>
      <c r="N10" s="83"/>
      <c r="O10" s="83"/>
      <c r="P10" s="83"/>
      <c r="Q10" s="83"/>
      <c r="R10" s="84"/>
      <c r="S10" s="71"/>
      <c r="T10" s="3"/>
      <c r="U10" s="3"/>
    </row>
    <row r="11" spans="1:25">
      <c r="A11" s="71"/>
      <c r="B11" s="69" t="s">
        <v>969</v>
      </c>
      <c r="C11" s="69"/>
      <c r="D11" s="69"/>
      <c r="E11" s="69"/>
      <c r="F11" s="1341">
        <v>3</v>
      </c>
      <c r="G11" s="284">
        <v>5</v>
      </c>
      <c r="H11" s="284"/>
      <c r="I11" s="284">
        <v>1</v>
      </c>
      <c r="J11" s="1342">
        <v>0</v>
      </c>
      <c r="K11" s="1342"/>
      <c r="L11" s="1342">
        <v>4</v>
      </c>
      <c r="M11" s="1342">
        <v>4</v>
      </c>
      <c r="N11" s="1342"/>
      <c r="O11" s="1342">
        <f>SUM(F11+I11+L11)</f>
        <v>8</v>
      </c>
      <c r="P11" s="1342">
        <f>SUM(G11+J11+M11)</f>
        <v>9</v>
      </c>
      <c r="Q11" s="1342"/>
      <c r="R11" s="2150">
        <f>SUM(O11:P11)</f>
        <v>17</v>
      </c>
      <c r="S11" s="71"/>
      <c r="T11" s="3"/>
      <c r="U11" s="3"/>
    </row>
    <row r="12" spans="1:25">
      <c r="A12" s="71"/>
      <c r="B12" s="69" t="s">
        <v>970</v>
      </c>
      <c r="C12" s="69"/>
      <c r="D12" s="69"/>
      <c r="E12" s="69"/>
      <c r="F12" s="1341">
        <v>10</v>
      </c>
      <c r="G12" s="1342">
        <v>14</v>
      </c>
      <c r="H12" s="1342"/>
      <c r="I12" s="1342">
        <v>0</v>
      </c>
      <c r="J12" s="1342">
        <v>0</v>
      </c>
      <c r="K12" s="1342"/>
      <c r="L12" s="1342">
        <v>11</v>
      </c>
      <c r="M12" s="1342">
        <v>9</v>
      </c>
      <c r="N12" s="1342"/>
      <c r="O12" s="1342">
        <f t="shared" ref="O12:P17" si="0">SUM(F12+I12+L12)</f>
        <v>21</v>
      </c>
      <c r="P12" s="1342">
        <f t="shared" si="0"/>
        <v>23</v>
      </c>
      <c r="Q12" s="1342"/>
      <c r="R12" s="2150">
        <f t="shared" ref="R12:R17" si="1">SUM(O12:P12)</f>
        <v>44</v>
      </c>
      <c r="S12" s="71"/>
      <c r="T12" s="3"/>
      <c r="U12" s="3"/>
    </row>
    <row r="13" spans="1:25">
      <c r="A13" s="71"/>
      <c r="B13" s="69" t="s">
        <v>971</v>
      </c>
      <c r="C13" s="69"/>
      <c r="D13" s="69"/>
      <c r="E13" s="69"/>
      <c r="F13" s="1341">
        <v>277</v>
      </c>
      <c r="G13" s="284">
        <v>341</v>
      </c>
      <c r="H13" s="284"/>
      <c r="I13" s="284">
        <v>8</v>
      </c>
      <c r="J13" s="1342">
        <v>10</v>
      </c>
      <c r="K13" s="1342"/>
      <c r="L13" s="1342">
        <v>204</v>
      </c>
      <c r="M13" s="1342">
        <v>253</v>
      </c>
      <c r="N13" s="1342"/>
      <c r="O13" s="1342">
        <f t="shared" si="0"/>
        <v>489</v>
      </c>
      <c r="P13" s="1342">
        <f t="shared" si="0"/>
        <v>604</v>
      </c>
      <c r="Q13" s="1342"/>
      <c r="R13" s="2150">
        <f t="shared" si="1"/>
        <v>1093</v>
      </c>
      <c r="S13" s="71"/>
      <c r="T13" s="3"/>
      <c r="U13" s="3"/>
    </row>
    <row r="14" spans="1:25">
      <c r="A14" s="71"/>
      <c r="B14" s="69" t="s">
        <v>972</v>
      </c>
      <c r="C14" s="69"/>
      <c r="D14" s="69"/>
      <c r="E14" s="69"/>
      <c r="F14" s="1341">
        <v>3</v>
      </c>
      <c r="G14" s="1342">
        <v>1</v>
      </c>
      <c r="H14" s="1342"/>
      <c r="I14" s="1342">
        <v>0</v>
      </c>
      <c r="J14" s="1342">
        <v>0</v>
      </c>
      <c r="K14" s="1342"/>
      <c r="L14" s="1342">
        <v>4</v>
      </c>
      <c r="M14" s="1342">
        <v>3</v>
      </c>
      <c r="N14" s="1342"/>
      <c r="O14" s="1342">
        <f t="shared" si="0"/>
        <v>7</v>
      </c>
      <c r="P14" s="1342">
        <f t="shared" si="0"/>
        <v>4</v>
      </c>
      <c r="Q14" s="1342"/>
      <c r="R14" s="2150">
        <f t="shared" si="1"/>
        <v>11</v>
      </c>
      <c r="S14" s="71"/>
      <c r="T14" s="3"/>
      <c r="U14" s="3"/>
    </row>
    <row r="15" spans="1:25">
      <c r="A15" s="71"/>
      <c r="B15" s="69" t="s">
        <v>973</v>
      </c>
      <c r="C15" s="69"/>
      <c r="D15" s="69"/>
      <c r="E15" s="69"/>
      <c r="F15" s="1341">
        <v>3</v>
      </c>
      <c r="G15" s="1342">
        <v>3</v>
      </c>
      <c r="H15" s="1342"/>
      <c r="I15" s="1342">
        <v>0</v>
      </c>
      <c r="J15" s="1342">
        <v>0</v>
      </c>
      <c r="K15" s="1342"/>
      <c r="L15" s="1342">
        <v>10</v>
      </c>
      <c r="M15" s="1342">
        <v>20</v>
      </c>
      <c r="N15" s="1342"/>
      <c r="O15" s="1342">
        <f t="shared" si="0"/>
        <v>13</v>
      </c>
      <c r="P15" s="1342">
        <f t="shared" si="0"/>
        <v>23</v>
      </c>
      <c r="Q15" s="1342"/>
      <c r="R15" s="2150">
        <f t="shared" si="1"/>
        <v>36</v>
      </c>
      <c r="S15" s="71"/>
      <c r="T15" s="3"/>
      <c r="U15" s="3"/>
    </row>
    <row r="16" spans="1:25">
      <c r="A16" s="71"/>
      <c r="B16" s="69" t="s">
        <v>974</v>
      </c>
      <c r="C16" s="69"/>
      <c r="D16" s="69"/>
      <c r="E16" s="69"/>
      <c r="F16" s="1341">
        <v>4</v>
      </c>
      <c r="G16" s="1342">
        <v>2</v>
      </c>
      <c r="H16" s="1342"/>
      <c r="I16" s="1342">
        <v>0</v>
      </c>
      <c r="J16" s="1342">
        <v>0</v>
      </c>
      <c r="K16" s="1342"/>
      <c r="L16" s="1342">
        <v>3</v>
      </c>
      <c r="M16" s="1342">
        <v>5</v>
      </c>
      <c r="N16" s="1342"/>
      <c r="O16" s="1342">
        <f t="shared" si="0"/>
        <v>7</v>
      </c>
      <c r="P16" s="1342">
        <f t="shared" si="0"/>
        <v>7</v>
      </c>
      <c r="Q16" s="1342"/>
      <c r="R16" s="2150">
        <f t="shared" si="1"/>
        <v>14</v>
      </c>
      <c r="S16" s="71"/>
      <c r="T16" s="3"/>
      <c r="U16" s="3"/>
    </row>
    <row r="17" spans="1:21">
      <c r="A17" s="71"/>
      <c r="B17" s="69" t="s">
        <v>975</v>
      </c>
      <c r="C17" s="69"/>
      <c r="D17" s="69"/>
      <c r="E17" s="69"/>
      <c r="F17" s="1341"/>
      <c r="G17" s="1342"/>
      <c r="H17" s="1342"/>
      <c r="I17" s="1342"/>
      <c r="J17" s="1342"/>
      <c r="K17" s="1342"/>
      <c r="L17" s="1342"/>
      <c r="M17" s="1342"/>
      <c r="N17" s="1342"/>
      <c r="O17" s="1342">
        <f t="shared" si="0"/>
        <v>0</v>
      </c>
      <c r="P17" s="1342">
        <f t="shared" si="0"/>
        <v>0</v>
      </c>
      <c r="Q17" s="1342"/>
      <c r="R17" s="2150">
        <f t="shared" si="1"/>
        <v>0</v>
      </c>
      <c r="S17" s="71"/>
      <c r="T17" s="3"/>
      <c r="U17" s="3"/>
    </row>
    <row r="18" spans="1:21">
      <c r="A18" s="71"/>
      <c r="B18" s="69"/>
      <c r="C18" s="69"/>
      <c r="D18" s="69"/>
      <c r="E18" s="69"/>
      <c r="F18" s="1341"/>
      <c r="G18" s="1341"/>
      <c r="H18" s="1341"/>
      <c r="I18" s="1341"/>
      <c r="J18" s="1341"/>
      <c r="K18" s="1341"/>
      <c r="L18" s="1341"/>
      <c r="M18" s="1341"/>
      <c r="N18" s="1341"/>
      <c r="O18" s="1341"/>
      <c r="P18" s="1341"/>
      <c r="Q18" s="1341"/>
      <c r="R18" s="957"/>
      <c r="S18" s="71"/>
    </row>
    <row r="19" spans="1:21">
      <c r="A19" s="71"/>
      <c r="B19" s="2022" t="s">
        <v>21</v>
      </c>
      <c r="C19" s="2022"/>
      <c r="D19" s="1401"/>
      <c r="E19" s="1401"/>
      <c r="F19" s="1401">
        <f>SUM(F11:F17)</f>
        <v>300</v>
      </c>
      <c r="G19" s="1401">
        <f t="shared" ref="G19:R19" si="2">SUM(G11:G17)</f>
        <v>366</v>
      </c>
      <c r="H19" s="1401"/>
      <c r="I19" s="1401">
        <f t="shared" si="2"/>
        <v>9</v>
      </c>
      <c r="J19" s="1401">
        <f t="shared" si="2"/>
        <v>10</v>
      </c>
      <c r="K19" s="1401"/>
      <c r="L19" s="1401">
        <f t="shared" si="2"/>
        <v>236</v>
      </c>
      <c r="M19" s="1401">
        <f t="shared" si="2"/>
        <v>294</v>
      </c>
      <c r="N19" s="1401"/>
      <c r="O19" s="1401">
        <f t="shared" si="2"/>
        <v>545</v>
      </c>
      <c r="P19" s="1401">
        <f t="shared" si="2"/>
        <v>670</v>
      </c>
      <c r="Q19" s="1401"/>
      <c r="R19" s="1764">
        <f t="shared" si="2"/>
        <v>1215</v>
      </c>
      <c r="S19" s="71"/>
    </row>
    <row r="41" spans="2:2">
      <c r="B41" s="83" t="s">
        <v>963</v>
      </c>
    </row>
  </sheetData>
  <mergeCells count="10">
    <mergeCell ref="B19:C19"/>
    <mergeCell ref="B2:R2"/>
    <mergeCell ref="B3:R3"/>
    <mergeCell ref="B6:R6"/>
    <mergeCell ref="B7:D9"/>
    <mergeCell ref="F7:G8"/>
    <mergeCell ref="I7:J8"/>
    <mergeCell ref="L7:M8"/>
    <mergeCell ref="O7:P8"/>
    <mergeCell ref="R7:R9"/>
  </mergeCells>
  <pageMargins left="0.7" right="0.7" top="0.75" bottom="0.75" header="0.3" footer="0.3"/>
  <drawing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47"/>
  <sheetViews>
    <sheetView workbookViewId="0">
      <selection activeCell="S6" sqref="S6"/>
    </sheetView>
  </sheetViews>
  <sheetFormatPr baseColWidth="10" defaultRowHeight="12.75"/>
  <cols>
    <col min="1" max="1" width="2.7109375" style="65" customWidth="1"/>
    <col min="2" max="3" width="5.7109375" style="65" customWidth="1"/>
    <col min="4" max="5" width="2.7109375" style="65" customWidth="1"/>
    <col min="6" max="7" width="6.7109375" style="65" customWidth="1"/>
    <col min="8" max="8" width="0.42578125" style="65" customWidth="1"/>
    <col min="9" max="10" width="6.7109375" style="65" customWidth="1"/>
    <col min="11" max="11" width="0.42578125" style="65" customWidth="1"/>
    <col min="12" max="13" width="6.7109375" style="65" customWidth="1"/>
    <col min="14" max="14" width="0.42578125" style="65" customWidth="1"/>
    <col min="15" max="16" width="6.7109375" style="65" customWidth="1"/>
    <col min="17" max="17" width="0.42578125" style="65" customWidth="1"/>
    <col min="18" max="18" width="6.7109375" style="579" customWidth="1"/>
    <col min="19" max="19" width="7" style="65" customWidth="1"/>
    <col min="20" max="20" width="5.28515625" style="65" customWidth="1"/>
    <col min="21" max="21" width="5.140625" style="1381" customWidth="1"/>
    <col min="22" max="24" width="5" style="65" customWidth="1"/>
    <col min="25" max="25" width="4.85546875" style="65" customWidth="1"/>
    <col min="26" max="26" width="5.140625" style="65" customWidth="1"/>
    <col min="27" max="27" width="0.85546875" style="65" customWidth="1"/>
    <col min="28" max="28" width="5.7109375" style="65" customWidth="1"/>
    <col min="29" max="29" width="5.140625" style="65" customWidth="1"/>
    <col min="30" max="31" width="5" style="65" customWidth="1"/>
    <col min="32" max="32" width="5.5703125" style="65" customWidth="1"/>
    <col min="33" max="33" width="5" style="65" customWidth="1"/>
    <col min="34" max="34" width="5.85546875" style="65" customWidth="1"/>
    <col min="35" max="256" width="11.42578125" style="65"/>
    <col min="257" max="257" width="2.7109375" style="65" customWidth="1"/>
    <col min="258" max="259" width="5.7109375" style="65" customWidth="1"/>
    <col min="260" max="261" width="2.7109375" style="65" customWidth="1"/>
    <col min="262" max="263" width="6.7109375" style="65" customWidth="1"/>
    <col min="264" max="264" width="0.42578125" style="65" customWidth="1"/>
    <col min="265" max="266" width="6.7109375" style="65" customWidth="1"/>
    <col min="267" max="267" width="0.42578125" style="65" customWidth="1"/>
    <col min="268" max="269" width="6.7109375" style="65" customWidth="1"/>
    <col min="270" max="270" width="0.42578125" style="65" customWidth="1"/>
    <col min="271" max="272" width="6.7109375" style="65" customWidth="1"/>
    <col min="273" max="273" width="0.42578125" style="65" customWidth="1"/>
    <col min="274" max="274" width="6.7109375" style="65" customWidth="1"/>
    <col min="275" max="275" width="7" style="65" customWidth="1"/>
    <col min="276" max="276" width="5.28515625" style="65" customWidth="1"/>
    <col min="277" max="277" width="5.140625" style="65" customWidth="1"/>
    <col min="278" max="280" width="5" style="65" customWidth="1"/>
    <col min="281" max="281" width="4.85546875" style="65" customWidth="1"/>
    <col min="282" max="282" width="5.140625" style="65" customWidth="1"/>
    <col min="283" max="283" width="0.85546875" style="65" customWidth="1"/>
    <col min="284" max="284" width="5.7109375" style="65" customWidth="1"/>
    <col min="285" max="285" width="5.140625" style="65" customWidth="1"/>
    <col min="286" max="287" width="5" style="65" customWidth="1"/>
    <col min="288" max="288" width="5.5703125" style="65" customWidth="1"/>
    <col min="289" max="289" width="5" style="65" customWidth="1"/>
    <col min="290" max="290" width="5.85546875" style="65" customWidth="1"/>
    <col min="291" max="512" width="11.42578125" style="65"/>
    <col min="513" max="513" width="2.7109375" style="65" customWidth="1"/>
    <col min="514" max="515" width="5.7109375" style="65" customWidth="1"/>
    <col min="516" max="517" width="2.7109375" style="65" customWidth="1"/>
    <col min="518" max="519" width="6.7109375" style="65" customWidth="1"/>
    <col min="520" max="520" width="0.42578125" style="65" customWidth="1"/>
    <col min="521" max="522" width="6.7109375" style="65" customWidth="1"/>
    <col min="523" max="523" width="0.42578125" style="65" customWidth="1"/>
    <col min="524" max="525" width="6.7109375" style="65" customWidth="1"/>
    <col min="526" max="526" width="0.42578125" style="65" customWidth="1"/>
    <col min="527" max="528" width="6.7109375" style="65" customWidth="1"/>
    <col min="529" max="529" width="0.42578125" style="65" customWidth="1"/>
    <col min="530" max="530" width="6.7109375" style="65" customWidth="1"/>
    <col min="531" max="531" width="7" style="65" customWidth="1"/>
    <col min="532" max="532" width="5.28515625" style="65" customWidth="1"/>
    <col min="533" max="533" width="5.140625" style="65" customWidth="1"/>
    <col min="534" max="536" width="5" style="65" customWidth="1"/>
    <col min="537" max="537" width="4.85546875" style="65" customWidth="1"/>
    <col min="538" max="538" width="5.140625" style="65" customWidth="1"/>
    <col min="539" max="539" width="0.85546875" style="65" customWidth="1"/>
    <col min="540" max="540" width="5.7109375" style="65" customWidth="1"/>
    <col min="541" max="541" width="5.140625" style="65" customWidth="1"/>
    <col min="542" max="543" width="5" style="65" customWidth="1"/>
    <col min="544" max="544" width="5.5703125" style="65" customWidth="1"/>
    <col min="545" max="545" width="5" style="65" customWidth="1"/>
    <col min="546" max="546" width="5.85546875" style="65" customWidth="1"/>
    <col min="547" max="768" width="11.42578125" style="65"/>
    <col min="769" max="769" width="2.7109375" style="65" customWidth="1"/>
    <col min="770" max="771" width="5.7109375" style="65" customWidth="1"/>
    <col min="772" max="773" width="2.7109375" style="65" customWidth="1"/>
    <col min="774" max="775" width="6.7109375" style="65" customWidth="1"/>
    <col min="776" max="776" width="0.42578125" style="65" customWidth="1"/>
    <col min="777" max="778" width="6.7109375" style="65" customWidth="1"/>
    <col min="779" max="779" width="0.42578125" style="65" customWidth="1"/>
    <col min="780" max="781" width="6.7109375" style="65" customWidth="1"/>
    <col min="782" max="782" width="0.42578125" style="65" customWidth="1"/>
    <col min="783" max="784" width="6.7109375" style="65" customWidth="1"/>
    <col min="785" max="785" width="0.42578125" style="65" customWidth="1"/>
    <col min="786" max="786" width="6.7109375" style="65" customWidth="1"/>
    <col min="787" max="787" width="7" style="65" customWidth="1"/>
    <col min="788" max="788" width="5.28515625" style="65" customWidth="1"/>
    <col min="789" max="789" width="5.140625" style="65" customWidth="1"/>
    <col min="790" max="792" width="5" style="65" customWidth="1"/>
    <col min="793" max="793" width="4.85546875" style="65" customWidth="1"/>
    <col min="794" max="794" width="5.140625" style="65" customWidth="1"/>
    <col min="795" max="795" width="0.85546875" style="65" customWidth="1"/>
    <col min="796" max="796" width="5.7109375" style="65" customWidth="1"/>
    <col min="797" max="797" width="5.140625" style="65" customWidth="1"/>
    <col min="798" max="799" width="5" style="65" customWidth="1"/>
    <col min="800" max="800" width="5.5703125" style="65" customWidth="1"/>
    <col min="801" max="801" width="5" style="65" customWidth="1"/>
    <col min="802" max="802" width="5.85546875" style="65" customWidth="1"/>
    <col min="803" max="1024" width="11.42578125" style="65"/>
    <col min="1025" max="1025" width="2.7109375" style="65" customWidth="1"/>
    <col min="1026" max="1027" width="5.7109375" style="65" customWidth="1"/>
    <col min="1028" max="1029" width="2.7109375" style="65" customWidth="1"/>
    <col min="1030" max="1031" width="6.7109375" style="65" customWidth="1"/>
    <col min="1032" max="1032" width="0.42578125" style="65" customWidth="1"/>
    <col min="1033" max="1034" width="6.7109375" style="65" customWidth="1"/>
    <col min="1035" max="1035" width="0.42578125" style="65" customWidth="1"/>
    <col min="1036" max="1037" width="6.7109375" style="65" customWidth="1"/>
    <col min="1038" max="1038" width="0.42578125" style="65" customWidth="1"/>
    <col min="1039" max="1040" width="6.7109375" style="65" customWidth="1"/>
    <col min="1041" max="1041" width="0.42578125" style="65" customWidth="1"/>
    <col min="1042" max="1042" width="6.7109375" style="65" customWidth="1"/>
    <col min="1043" max="1043" width="7" style="65" customWidth="1"/>
    <col min="1044" max="1044" width="5.28515625" style="65" customWidth="1"/>
    <col min="1045" max="1045" width="5.140625" style="65" customWidth="1"/>
    <col min="1046" max="1048" width="5" style="65" customWidth="1"/>
    <col min="1049" max="1049" width="4.85546875" style="65" customWidth="1"/>
    <col min="1050" max="1050" width="5.140625" style="65" customWidth="1"/>
    <col min="1051" max="1051" width="0.85546875" style="65" customWidth="1"/>
    <col min="1052" max="1052" width="5.7109375" style="65" customWidth="1"/>
    <col min="1053" max="1053" width="5.140625" style="65" customWidth="1"/>
    <col min="1054" max="1055" width="5" style="65" customWidth="1"/>
    <col min="1056" max="1056" width="5.5703125" style="65" customWidth="1"/>
    <col min="1057" max="1057" width="5" style="65" customWidth="1"/>
    <col min="1058" max="1058" width="5.85546875" style="65" customWidth="1"/>
    <col min="1059" max="1280" width="11.42578125" style="65"/>
    <col min="1281" max="1281" width="2.7109375" style="65" customWidth="1"/>
    <col min="1282" max="1283" width="5.7109375" style="65" customWidth="1"/>
    <col min="1284" max="1285" width="2.7109375" style="65" customWidth="1"/>
    <col min="1286" max="1287" width="6.7109375" style="65" customWidth="1"/>
    <col min="1288" max="1288" width="0.42578125" style="65" customWidth="1"/>
    <col min="1289" max="1290" width="6.7109375" style="65" customWidth="1"/>
    <col min="1291" max="1291" width="0.42578125" style="65" customWidth="1"/>
    <col min="1292" max="1293" width="6.7109375" style="65" customWidth="1"/>
    <col min="1294" max="1294" width="0.42578125" style="65" customWidth="1"/>
    <col min="1295" max="1296" width="6.7109375" style="65" customWidth="1"/>
    <col min="1297" max="1297" width="0.42578125" style="65" customWidth="1"/>
    <col min="1298" max="1298" width="6.7109375" style="65" customWidth="1"/>
    <col min="1299" max="1299" width="7" style="65" customWidth="1"/>
    <col min="1300" max="1300" width="5.28515625" style="65" customWidth="1"/>
    <col min="1301" max="1301" width="5.140625" style="65" customWidth="1"/>
    <col min="1302" max="1304" width="5" style="65" customWidth="1"/>
    <col min="1305" max="1305" width="4.85546875" style="65" customWidth="1"/>
    <col min="1306" max="1306" width="5.140625" style="65" customWidth="1"/>
    <col min="1307" max="1307" width="0.85546875" style="65" customWidth="1"/>
    <col min="1308" max="1308" width="5.7109375" style="65" customWidth="1"/>
    <col min="1309" max="1309" width="5.140625" style="65" customWidth="1"/>
    <col min="1310" max="1311" width="5" style="65" customWidth="1"/>
    <col min="1312" max="1312" width="5.5703125" style="65" customWidth="1"/>
    <col min="1313" max="1313" width="5" style="65" customWidth="1"/>
    <col min="1314" max="1314" width="5.85546875" style="65" customWidth="1"/>
    <col min="1315" max="1536" width="11.42578125" style="65"/>
    <col min="1537" max="1537" width="2.7109375" style="65" customWidth="1"/>
    <col min="1538" max="1539" width="5.7109375" style="65" customWidth="1"/>
    <col min="1540" max="1541" width="2.7109375" style="65" customWidth="1"/>
    <col min="1542" max="1543" width="6.7109375" style="65" customWidth="1"/>
    <col min="1544" max="1544" width="0.42578125" style="65" customWidth="1"/>
    <col min="1545" max="1546" width="6.7109375" style="65" customWidth="1"/>
    <col min="1547" max="1547" width="0.42578125" style="65" customWidth="1"/>
    <col min="1548" max="1549" width="6.7109375" style="65" customWidth="1"/>
    <col min="1550" max="1550" width="0.42578125" style="65" customWidth="1"/>
    <col min="1551" max="1552" width="6.7109375" style="65" customWidth="1"/>
    <col min="1553" max="1553" width="0.42578125" style="65" customWidth="1"/>
    <col min="1554" max="1554" width="6.7109375" style="65" customWidth="1"/>
    <col min="1555" max="1555" width="7" style="65" customWidth="1"/>
    <col min="1556" max="1556" width="5.28515625" style="65" customWidth="1"/>
    <col min="1557" max="1557" width="5.140625" style="65" customWidth="1"/>
    <col min="1558" max="1560" width="5" style="65" customWidth="1"/>
    <col min="1561" max="1561" width="4.85546875" style="65" customWidth="1"/>
    <col min="1562" max="1562" width="5.140625" style="65" customWidth="1"/>
    <col min="1563" max="1563" width="0.85546875" style="65" customWidth="1"/>
    <col min="1564" max="1564" width="5.7109375" style="65" customWidth="1"/>
    <col min="1565" max="1565" width="5.140625" style="65" customWidth="1"/>
    <col min="1566" max="1567" width="5" style="65" customWidth="1"/>
    <col min="1568" max="1568" width="5.5703125" style="65" customWidth="1"/>
    <col min="1569" max="1569" width="5" style="65" customWidth="1"/>
    <col min="1570" max="1570" width="5.85546875" style="65" customWidth="1"/>
    <col min="1571" max="1792" width="11.42578125" style="65"/>
    <col min="1793" max="1793" width="2.7109375" style="65" customWidth="1"/>
    <col min="1794" max="1795" width="5.7109375" style="65" customWidth="1"/>
    <col min="1796" max="1797" width="2.7109375" style="65" customWidth="1"/>
    <col min="1798" max="1799" width="6.7109375" style="65" customWidth="1"/>
    <col min="1800" max="1800" width="0.42578125" style="65" customWidth="1"/>
    <col min="1801" max="1802" width="6.7109375" style="65" customWidth="1"/>
    <col min="1803" max="1803" width="0.42578125" style="65" customWidth="1"/>
    <col min="1804" max="1805" width="6.7109375" style="65" customWidth="1"/>
    <col min="1806" max="1806" width="0.42578125" style="65" customWidth="1"/>
    <col min="1807" max="1808" width="6.7109375" style="65" customWidth="1"/>
    <col min="1809" max="1809" width="0.42578125" style="65" customWidth="1"/>
    <col min="1810" max="1810" width="6.7109375" style="65" customWidth="1"/>
    <col min="1811" max="1811" width="7" style="65" customWidth="1"/>
    <col min="1812" max="1812" width="5.28515625" style="65" customWidth="1"/>
    <col min="1813" max="1813" width="5.140625" style="65" customWidth="1"/>
    <col min="1814" max="1816" width="5" style="65" customWidth="1"/>
    <col min="1817" max="1817" width="4.85546875" style="65" customWidth="1"/>
    <col min="1818" max="1818" width="5.140625" style="65" customWidth="1"/>
    <col min="1819" max="1819" width="0.85546875" style="65" customWidth="1"/>
    <col min="1820" max="1820" width="5.7109375" style="65" customWidth="1"/>
    <col min="1821" max="1821" width="5.140625" style="65" customWidth="1"/>
    <col min="1822" max="1823" width="5" style="65" customWidth="1"/>
    <col min="1824" max="1824" width="5.5703125" style="65" customWidth="1"/>
    <col min="1825" max="1825" width="5" style="65" customWidth="1"/>
    <col min="1826" max="1826" width="5.85546875" style="65" customWidth="1"/>
    <col min="1827" max="2048" width="11.42578125" style="65"/>
    <col min="2049" max="2049" width="2.7109375" style="65" customWidth="1"/>
    <col min="2050" max="2051" width="5.7109375" style="65" customWidth="1"/>
    <col min="2052" max="2053" width="2.7109375" style="65" customWidth="1"/>
    <col min="2054" max="2055" width="6.7109375" style="65" customWidth="1"/>
    <col min="2056" max="2056" width="0.42578125" style="65" customWidth="1"/>
    <col min="2057" max="2058" width="6.7109375" style="65" customWidth="1"/>
    <col min="2059" max="2059" width="0.42578125" style="65" customWidth="1"/>
    <col min="2060" max="2061" width="6.7109375" style="65" customWidth="1"/>
    <col min="2062" max="2062" width="0.42578125" style="65" customWidth="1"/>
    <col min="2063" max="2064" width="6.7109375" style="65" customWidth="1"/>
    <col min="2065" max="2065" width="0.42578125" style="65" customWidth="1"/>
    <col min="2066" max="2066" width="6.7109375" style="65" customWidth="1"/>
    <col min="2067" max="2067" width="7" style="65" customWidth="1"/>
    <col min="2068" max="2068" width="5.28515625" style="65" customWidth="1"/>
    <col min="2069" max="2069" width="5.140625" style="65" customWidth="1"/>
    <col min="2070" max="2072" width="5" style="65" customWidth="1"/>
    <col min="2073" max="2073" width="4.85546875" style="65" customWidth="1"/>
    <col min="2074" max="2074" width="5.140625" style="65" customWidth="1"/>
    <col min="2075" max="2075" width="0.85546875" style="65" customWidth="1"/>
    <col min="2076" max="2076" width="5.7109375" style="65" customWidth="1"/>
    <col min="2077" max="2077" width="5.140625" style="65" customWidth="1"/>
    <col min="2078" max="2079" width="5" style="65" customWidth="1"/>
    <col min="2080" max="2080" width="5.5703125" style="65" customWidth="1"/>
    <col min="2081" max="2081" width="5" style="65" customWidth="1"/>
    <col min="2082" max="2082" width="5.85546875" style="65" customWidth="1"/>
    <col min="2083" max="2304" width="11.42578125" style="65"/>
    <col min="2305" max="2305" width="2.7109375" style="65" customWidth="1"/>
    <col min="2306" max="2307" width="5.7109375" style="65" customWidth="1"/>
    <col min="2308" max="2309" width="2.7109375" style="65" customWidth="1"/>
    <col min="2310" max="2311" width="6.7109375" style="65" customWidth="1"/>
    <col min="2312" max="2312" width="0.42578125" style="65" customWidth="1"/>
    <col min="2313" max="2314" width="6.7109375" style="65" customWidth="1"/>
    <col min="2315" max="2315" width="0.42578125" style="65" customWidth="1"/>
    <col min="2316" max="2317" width="6.7109375" style="65" customWidth="1"/>
    <col min="2318" max="2318" width="0.42578125" style="65" customWidth="1"/>
    <col min="2319" max="2320" width="6.7109375" style="65" customWidth="1"/>
    <col min="2321" max="2321" width="0.42578125" style="65" customWidth="1"/>
    <col min="2322" max="2322" width="6.7109375" style="65" customWidth="1"/>
    <col min="2323" max="2323" width="7" style="65" customWidth="1"/>
    <col min="2324" max="2324" width="5.28515625" style="65" customWidth="1"/>
    <col min="2325" max="2325" width="5.140625" style="65" customWidth="1"/>
    <col min="2326" max="2328" width="5" style="65" customWidth="1"/>
    <col min="2329" max="2329" width="4.85546875" style="65" customWidth="1"/>
    <col min="2330" max="2330" width="5.140625" style="65" customWidth="1"/>
    <col min="2331" max="2331" width="0.85546875" style="65" customWidth="1"/>
    <col min="2332" max="2332" width="5.7109375" style="65" customWidth="1"/>
    <col min="2333" max="2333" width="5.140625" style="65" customWidth="1"/>
    <col min="2334" max="2335" width="5" style="65" customWidth="1"/>
    <col min="2336" max="2336" width="5.5703125" style="65" customWidth="1"/>
    <col min="2337" max="2337" width="5" style="65" customWidth="1"/>
    <col min="2338" max="2338" width="5.85546875" style="65" customWidth="1"/>
    <col min="2339" max="2560" width="11.42578125" style="65"/>
    <col min="2561" max="2561" width="2.7109375" style="65" customWidth="1"/>
    <col min="2562" max="2563" width="5.7109375" style="65" customWidth="1"/>
    <col min="2564" max="2565" width="2.7109375" style="65" customWidth="1"/>
    <col min="2566" max="2567" width="6.7109375" style="65" customWidth="1"/>
    <col min="2568" max="2568" width="0.42578125" style="65" customWidth="1"/>
    <col min="2569" max="2570" width="6.7109375" style="65" customWidth="1"/>
    <col min="2571" max="2571" width="0.42578125" style="65" customWidth="1"/>
    <col min="2572" max="2573" width="6.7109375" style="65" customWidth="1"/>
    <col min="2574" max="2574" width="0.42578125" style="65" customWidth="1"/>
    <col min="2575" max="2576" width="6.7109375" style="65" customWidth="1"/>
    <col min="2577" max="2577" width="0.42578125" style="65" customWidth="1"/>
    <col min="2578" max="2578" width="6.7109375" style="65" customWidth="1"/>
    <col min="2579" max="2579" width="7" style="65" customWidth="1"/>
    <col min="2580" max="2580" width="5.28515625" style="65" customWidth="1"/>
    <col min="2581" max="2581" width="5.140625" style="65" customWidth="1"/>
    <col min="2582" max="2584" width="5" style="65" customWidth="1"/>
    <col min="2585" max="2585" width="4.85546875" style="65" customWidth="1"/>
    <col min="2586" max="2586" width="5.140625" style="65" customWidth="1"/>
    <col min="2587" max="2587" width="0.85546875" style="65" customWidth="1"/>
    <col min="2588" max="2588" width="5.7109375" style="65" customWidth="1"/>
    <col min="2589" max="2589" width="5.140625" style="65" customWidth="1"/>
    <col min="2590" max="2591" width="5" style="65" customWidth="1"/>
    <col min="2592" max="2592" width="5.5703125" style="65" customWidth="1"/>
    <col min="2593" max="2593" width="5" style="65" customWidth="1"/>
    <col min="2594" max="2594" width="5.85546875" style="65" customWidth="1"/>
    <col min="2595" max="2816" width="11.42578125" style="65"/>
    <col min="2817" max="2817" width="2.7109375" style="65" customWidth="1"/>
    <col min="2818" max="2819" width="5.7109375" style="65" customWidth="1"/>
    <col min="2820" max="2821" width="2.7109375" style="65" customWidth="1"/>
    <col min="2822" max="2823" width="6.7109375" style="65" customWidth="1"/>
    <col min="2824" max="2824" width="0.42578125" style="65" customWidth="1"/>
    <col min="2825" max="2826" width="6.7109375" style="65" customWidth="1"/>
    <col min="2827" max="2827" width="0.42578125" style="65" customWidth="1"/>
    <col min="2828" max="2829" width="6.7109375" style="65" customWidth="1"/>
    <col min="2830" max="2830" width="0.42578125" style="65" customWidth="1"/>
    <col min="2831" max="2832" width="6.7109375" style="65" customWidth="1"/>
    <col min="2833" max="2833" width="0.42578125" style="65" customWidth="1"/>
    <col min="2834" max="2834" width="6.7109375" style="65" customWidth="1"/>
    <col min="2835" max="2835" width="7" style="65" customWidth="1"/>
    <col min="2836" max="2836" width="5.28515625" style="65" customWidth="1"/>
    <col min="2837" max="2837" width="5.140625" style="65" customWidth="1"/>
    <col min="2838" max="2840" width="5" style="65" customWidth="1"/>
    <col min="2841" max="2841" width="4.85546875" style="65" customWidth="1"/>
    <col min="2842" max="2842" width="5.140625" style="65" customWidth="1"/>
    <col min="2843" max="2843" width="0.85546875" style="65" customWidth="1"/>
    <col min="2844" max="2844" width="5.7109375" style="65" customWidth="1"/>
    <col min="2845" max="2845" width="5.140625" style="65" customWidth="1"/>
    <col min="2846" max="2847" width="5" style="65" customWidth="1"/>
    <col min="2848" max="2848" width="5.5703125" style="65" customWidth="1"/>
    <col min="2849" max="2849" width="5" style="65" customWidth="1"/>
    <col min="2850" max="2850" width="5.85546875" style="65" customWidth="1"/>
    <col min="2851" max="3072" width="11.42578125" style="65"/>
    <col min="3073" max="3073" width="2.7109375" style="65" customWidth="1"/>
    <col min="3074" max="3075" width="5.7109375" style="65" customWidth="1"/>
    <col min="3076" max="3077" width="2.7109375" style="65" customWidth="1"/>
    <col min="3078" max="3079" width="6.7109375" style="65" customWidth="1"/>
    <col min="3080" max="3080" width="0.42578125" style="65" customWidth="1"/>
    <col min="3081" max="3082" width="6.7109375" style="65" customWidth="1"/>
    <col min="3083" max="3083" width="0.42578125" style="65" customWidth="1"/>
    <col min="3084" max="3085" width="6.7109375" style="65" customWidth="1"/>
    <col min="3086" max="3086" width="0.42578125" style="65" customWidth="1"/>
    <col min="3087" max="3088" width="6.7109375" style="65" customWidth="1"/>
    <col min="3089" max="3089" width="0.42578125" style="65" customWidth="1"/>
    <col min="3090" max="3090" width="6.7109375" style="65" customWidth="1"/>
    <col min="3091" max="3091" width="7" style="65" customWidth="1"/>
    <col min="3092" max="3092" width="5.28515625" style="65" customWidth="1"/>
    <col min="3093" max="3093" width="5.140625" style="65" customWidth="1"/>
    <col min="3094" max="3096" width="5" style="65" customWidth="1"/>
    <col min="3097" max="3097" width="4.85546875" style="65" customWidth="1"/>
    <col min="3098" max="3098" width="5.140625" style="65" customWidth="1"/>
    <col min="3099" max="3099" width="0.85546875" style="65" customWidth="1"/>
    <col min="3100" max="3100" width="5.7109375" style="65" customWidth="1"/>
    <col min="3101" max="3101" width="5.140625" style="65" customWidth="1"/>
    <col min="3102" max="3103" width="5" style="65" customWidth="1"/>
    <col min="3104" max="3104" width="5.5703125" style="65" customWidth="1"/>
    <col min="3105" max="3105" width="5" style="65" customWidth="1"/>
    <col min="3106" max="3106" width="5.85546875" style="65" customWidth="1"/>
    <col min="3107" max="3328" width="11.42578125" style="65"/>
    <col min="3329" max="3329" width="2.7109375" style="65" customWidth="1"/>
    <col min="3330" max="3331" width="5.7109375" style="65" customWidth="1"/>
    <col min="3332" max="3333" width="2.7109375" style="65" customWidth="1"/>
    <col min="3334" max="3335" width="6.7109375" style="65" customWidth="1"/>
    <col min="3336" max="3336" width="0.42578125" style="65" customWidth="1"/>
    <col min="3337" max="3338" width="6.7109375" style="65" customWidth="1"/>
    <col min="3339" max="3339" width="0.42578125" style="65" customWidth="1"/>
    <col min="3340" max="3341" width="6.7109375" style="65" customWidth="1"/>
    <col min="3342" max="3342" width="0.42578125" style="65" customWidth="1"/>
    <col min="3343" max="3344" width="6.7109375" style="65" customWidth="1"/>
    <col min="3345" max="3345" width="0.42578125" style="65" customWidth="1"/>
    <col min="3346" max="3346" width="6.7109375" style="65" customWidth="1"/>
    <col min="3347" max="3347" width="7" style="65" customWidth="1"/>
    <col min="3348" max="3348" width="5.28515625" style="65" customWidth="1"/>
    <col min="3349" max="3349" width="5.140625" style="65" customWidth="1"/>
    <col min="3350" max="3352" width="5" style="65" customWidth="1"/>
    <col min="3353" max="3353" width="4.85546875" style="65" customWidth="1"/>
    <col min="3354" max="3354" width="5.140625" style="65" customWidth="1"/>
    <col min="3355" max="3355" width="0.85546875" style="65" customWidth="1"/>
    <col min="3356" max="3356" width="5.7109375" style="65" customWidth="1"/>
    <col min="3357" max="3357" width="5.140625" style="65" customWidth="1"/>
    <col min="3358" max="3359" width="5" style="65" customWidth="1"/>
    <col min="3360" max="3360" width="5.5703125" style="65" customWidth="1"/>
    <col min="3361" max="3361" width="5" style="65" customWidth="1"/>
    <col min="3362" max="3362" width="5.85546875" style="65" customWidth="1"/>
    <col min="3363" max="3584" width="11.42578125" style="65"/>
    <col min="3585" max="3585" width="2.7109375" style="65" customWidth="1"/>
    <col min="3586" max="3587" width="5.7109375" style="65" customWidth="1"/>
    <col min="3588" max="3589" width="2.7109375" style="65" customWidth="1"/>
    <col min="3590" max="3591" width="6.7109375" style="65" customWidth="1"/>
    <col min="3592" max="3592" width="0.42578125" style="65" customWidth="1"/>
    <col min="3593" max="3594" width="6.7109375" style="65" customWidth="1"/>
    <col min="3595" max="3595" width="0.42578125" style="65" customWidth="1"/>
    <col min="3596" max="3597" width="6.7109375" style="65" customWidth="1"/>
    <col min="3598" max="3598" width="0.42578125" style="65" customWidth="1"/>
    <col min="3599" max="3600" width="6.7109375" style="65" customWidth="1"/>
    <col min="3601" max="3601" width="0.42578125" style="65" customWidth="1"/>
    <col min="3602" max="3602" width="6.7109375" style="65" customWidth="1"/>
    <col min="3603" max="3603" width="7" style="65" customWidth="1"/>
    <col min="3604" max="3604" width="5.28515625" style="65" customWidth="1"/>
    <col min="3605" max="3605" width="5.140625" style="65" customWidth="1"/>
    <col min="3606" max="3608" width="5" style="65" customWidth="1"/>
    <col min="3609" max="3609" width="4.85546875" style="65" customWidth="1"/>
    <col min="3610" max="3610" width="5.140625" style="65" customWidth="1"/>
    <col min="3611" max="3611" width="0.85546875" style="65" customWidth="1"/>
    <col min="3612" max="3612" width="5.7109375" style="65" customWidth="1"/>
    <col min="3613" max="3613" width="5.140625" style="65" customWidth="1"/>
    <col min="3614" max="3615" width="5" style="65" customWidth="1"/>
    <col min="3616" max="3616" width="5.5703125" style="65" customWidth="1"/>
    <col min="3617" max="3617" width="5" style="65" customWidth="1"/>
    <col min="3618" max="3618" width="5.85546875" style="65" customWidth="1"/>
    <col min="3619" max="3840" width="11.42578125" style="65"/>
    <col min="3841" max="3841" width="2.7109375" style="65" customWidth="1"/>
    <col min="3842" max="3843" width="5.7109375" style="65" customWidth="1"/>
    <col min="3844" max="3845" width="2.7109375" style="65" customWidth="1"/>
    <col min="3846" max="3847" width="6.7109375" style="65" customWidth="1"/>
    <col min="3848" max="3848" width="0.42578125" style="65" customWidth="1"/>
    <col min="3849" max="3850" width="6.7109375" style="65" customWidth="1"/>
    <col min="3851" max="3851" width="0.42578125" style="65" customWidth="1"/>
    <col min="3852" max="3853" width="6.7109375" style="65" customWidth="1"/>
    <col min="3854" max="3854" width="0.42578125" style="65" customWidth="1"/>
    <col min="3855" max="3856" width="6.7109375" style="65" customWidth="1"/>
    <col min="3857" max="3857" width="0.42578125" style="65" customWidth="1"/>
    <col min="3858" max="3858" width="6.7109375" style="65" customWidth="1"/>
    <col min="3859" max="3859" width="7" style="65" customWidth="1"/>
    <col min="3860" max="3860" width="5.28515625" style="65" customWidth="1"/>
    <col min="3861" max="3861" width="5.140625" style="65" customWidth="1"/>
    <col min="3862" max="3864" width="5" style="65" customWidth="1"/>
    <col min="3865" max="3865" width="4.85546875" style="65" customWidth="1"/>
    <col min="3866" max="3866" width="5.140625" style="65" customWidth="1"/>
    <col min="3867" max="3867" width="0.85546875" style="65" customWidth="1"/>
    <col min="3868" max="3868" width="5.7109375" style="65" customWidth="1"/>
    <col min="3869" max="3869" width="5.140625" style="65" customWidth="1"/>
    <col min="3870" max="3871" width="5" style="65" customWidth="1"/>
    <col min="3872" max="3872" width="5.5703125" style="65" customWidth="1"/>
    <col min="3873" max="3873" width="5" style="65" customWidth="1"/>
    <col min="3874" max="3874" width="5.85546875" style="65" customWidth="1"/>
    <col min="3875" max="4096" width="11.42578125" style="65"/>
    <col min="4097" max="4097" width="2.7109375" style="65" customWidth="1"/>
    <col min="4098" max="4099" width="5.7109375" style="65" customWidth="1"/>
    <col min="4100" max="4101" width="2.7109375" style="65" customWidth="1"/>
    <col min="4102" max="4103" width="6.7109375" style="65" customWidth="1"/>
    <col min="4104" max="4104" width="0.42578125" style="65" customWidth="1"/>
    <col min="4105" max="4106" width="6.7109375" style="65" customWidth="1"/>
    <col min="4107" max="4107" width="0.42578125" style="65" customWidth="1"/>
    <col min="4108" max="4109" width="6.7109375" style="65" customWidth="1"/>
    <col min="4110" max="4110" width="0.42578125" style="65" customWidth="1"/>
    <col min="4111" max="4112" width="6.7109375" style="65" customWidth="1"/>
    <col min="4113" max="4113" width="0.42578125" style="65" customWidth="1"/>
    <col min="4114" max="4114" width="6.7109375" style="65" customWidth="1"/>
    <col min="4115" max="4115" width="7" style="65" customWidth="1"/>
    <col min="4116" max="4116" width="5.28515625" style="65" customWidth="1"/>
    <col min="4117" max="4117" width="5.140625" style="65" customWidth="1"/>
    <col min="4118" max="4120" width="5" style="65" customWidth="1"/>
    <col min="4121" max="4121" width="4.85546875" style="65" customWidth="1"/>
    <col min="4122" max="4122" width="5.140625" style="65" customWidth="1"/>
    <col min="4123" max="4123" width="0.85546875" style="65" customWidth="1"/>
    <col min="4124" max="4124" width="5.7109375" style="65" customWidth="1"/>
    <col min="4125" max="4125" width="5.140625" style="65" customWidth="1"/>
    <col min="4126" max="4127" width="5" style="65" customWidth="1"/>
    <col min="4128" max="4128" width="5.5703125" style="65" customWidth="1"/>
    <col min="4129" max="4129" width="5" style="65" customWidth="1"/>
    <col min="4130" max="4130" width="5.85546875" style="65" customWidth="1"/>
    <col min="4131" max="4352" width="11.42578125" style="65"/>
    <col min="4353" max="4353" width="2.7109375" style="65" customWidth="1"/>
    <col min="4354" max="4355" width="5.7109375" style="65" customWidth="1"/>
    <col min="4356" max="4357" width="2.7109375" style="65" customWidth="1"/>
    <col min="4358" max="4359" width="6.7109375" style="65" customWidth="1"/>
    <col min="4360" max="4360" width="0.42578125" style="65" customWidth="1"/>
    <col min="4361" max="4362" width="6.7109375" style="65" customWidth="1"/>
    <col min="4363" max="4363" width="0.42578125" style="65" customWidth="1"/>
    <col min="4364" max="4365" width="6.7109375" style="65" customWidth="1"/>
    <col min="4366" max="4366" width="0.42578125" style="65" customWidth="1"/>
    <col min="4367" max="4368" width="6.7109375" style="65" customWidth="1"/>
    <col min="4369" max="4369" width="0.42578125" style="65" customWidth="1"/>
    <col min="4370" max="4370" width="6.7109375" style="65" customWidth="1"/>
    <col min="4371" max="4371" width="7" style="65" customWidth="1"/>
    <col min="4372" max="4372" width="5.28515625" style="65" customWidth="1"/>
    <col min="4373" max="4373" width="5.140625" style="65" customWidth="1"/>
    <col min="4374" max="4376" width="5" style="65" customWidth="1"/>
    <col min="4377" max="4377" width="4.85546875" style="65" customWidth="1"/>
    <col min="4378" max="4378" width="5.140625" style="65" customWidth="1"/>
    <col min="4379" max="4379" width="0.85546875" style="65" customWidth="1"/>
    <col min="4380" max="4380" width="5.7109375" style="65" customWidth="1"/>
    <col min="4381" max="4381" width="5.140625" style="65" customWidth="1"/>
    <col min="4382" max="4383" width="5" style="65" customWidth="1"/>
    <col min="4384" max="4384" width="5.5703125" style="65" customWidth="1"/>
    <col min="4385" max="4385" width="5" style="65" customWidth="1"/>
    <col min="4386" max="4386" width="5.85546875" style="65" customWidth="1"/>
    <col min="4387" max="4608" width="11.42578125" style="65"/>
    <col min="4609" max="4609" width="2.7109375" style="65" customWidth="1"/>
    <col min="4610" max="4611" width="5.7109375" style="65" customWidth="1"/>
    <col min="4612" max="4613" width="2.7109375" style="65" customWidth="1"/>
    <col min="4614" max="4615" width="6.7109375" style="65" customWidth="1"/>
    <col min="4616" max="4616" width="0.42578125" style="65" customWidth="1"/>
    <col min="4617" max="4618" width="6.7109375" style="65" customWidth="1"/>
    <col min="4619" max="4619" width="0.42578125" style="65" customWidth="1"/>
    <col min="4620" max="4621" width="6.7109375" style="65" customWidth="1"/>
    <col min="4622" max="4622" width="0.42578125" style="65" customWidth="1"/>
    <col min="4623" max="4624" width="6.7109375" style="65" customWidth="1"/>
    <col min="4625" max="4625" width="0.42578125" style="65" customWidth="1"/>
    <col min="4626" max="4626" width="6.7109375" style="65" customWidth="1"/>
    <col min="4627" max="4627" width="7" style="65" customWidth="1"/>
    <col min="4628" max="4628" width="5.28515625" style="65" customWidth="1"/>
    <col min="4629" max="4629" width="5.140625" style="65" customWidth="1"/>
    <col min="4630" max="4632" width="5" style="65" customWidth="1"/>
    <col min="4633" max="4633" width="4.85546875" style="65" customWidth="1"/>
    <col min="4634" max="4634" width="5.140625" style="65" customWidth="1"/>
    <col min="4635" max="4635" width="0.85546875" style="65" customWidth="1"/>
    <col min="4636" max="4636" width="5.7109375" style="65" customWidth="1"/>
    <col min="4637" max="4637" width="5.140625" style="65" customWidth="1"/>
    <col min="4638" max="4639" width="5" style="65" customWidth="1"/>
    <col min="4640" max="4640" width="5.5703125" style="65" customWidth="1"/>
    <col min="4641" max="4641" width="5" style="65" customWidth="1"/>
    <col min="4642" max="4642" width="5.85546875" style="65" customWidth="1"/>
    <col min="4643" max="4864" width="11.42578125" style="65"/>
    <col min="4865" max="4865" width="2.7109375" style="65" customWidth="1"/>
    <col min="4866" max="4867" width="5.7109375" style="65" customWidth="1"/>
    <col min="4868" max="4869" width="2.7109375" style="65" customWidth="1"/>
    <col min="4870" max="4871" width="6.7109375" style="65" customWidth="1"/>
    <col min="4872" max="4872" width="0.42578125" style="65" customWidth="1"/>
    <col min="4873" max="4874" width="6.7109375" style="65" customWidth="1"/>
    <col min="4875" max="4875" width="0.42578125" style="65" customWidth="1"/>
    <col min="4876" max="4877" width="6.7109375" style="65" customWidth="1"/>
    <col min="4878" max="4878" width="0.42578125" style="65" customWidth="1"/>
    <col min="4879" max="4880" width="6.7109375" style="65" customWidth="1"/>
    <col min="4881" max="4881" width="0.42578125" style="65" customWidth="1"/>
    <col min="4882" max="4882" width="6.7109375" style="65" customWidth="1"/>
    <col min="4883" max="4883" width="7" style="65" customWidth="1"/>
    <col min="4884" max="4884" width="5.28515625" style="65" customWidth="1"/>
    <col min="4885" max="4885" width="5.140625" style="65" customWidth="1"/>
    <col min="4886" max="4888" width="5" style="65" customWidth="1"/>
    <col min="4889" max="4889" width="4.85546875" style="65" customWidth="1"/>
    <col min="4890" max="4890" width="5.140625" style="65" customWidth="1"/>
    <col min="4891" max="4891" width="0.85546875" style="65" customWidth="1"/>
    <col min="4892" max="4892" width="5.7109375" style="65" customWidth="1"/>
    <col min="4893" max="4893" width="5.140625" style="65" customWidth="1"/>
    <col min="4894" max="4895" width="5" style="65" customWidth="1"/>
    <col min="4896" max="4896" width="5.5703125" style="65" customWidth="1"/>
    <col min="4897" max="4897" width="5" style="65" customWidth="1"/>
    <col min="4898" max="4898" width="5.85546875" style="65" customWidth="1"/>
    <col min="4899" max="5120" width="11.42578125" style="65"/>
    <col min="5121" max="5121" width="2.7109375" style="65" customWidth="1"/>
    <col min="5122" max="5123" width="5.7109375" style="65" customWidth="1"/>
    <col min="5124" max="5125" width="2.7109375" style="65" customWidth="1"/>
    <col min="5126" max="5127" width="6.7109375" style="65" customWidth="1"/>
    <col min="5128" max="5128" width="0.42578125" style="65" customWidth="1"/>
    <col min="5129" max="5130" width="6.7109375" style="65" customWidth="1"/>
    <col min="5131" max="5131" width="0.42578125" style="65" customWidth="1"/>
    <col min="5132" max="5133" width="6.7109375" style="65" customWidth="1"/>
    <col min="5134" max="5134" width="0.42578125" style="65" customWidth="1"/>
    <col min="5135" max="5136" width="6.7109375" style="65" customWidth="1"/>
    <col min="5137" max="5137" width="0.42578125" style="65" customWidth="1"/>
    <col min="5138" max="5138" width="6.7109375" style="65" customWidth="1"/>
    <col min="5139" max="5139" width="7" style="65" customWidth="1"/>
    <col min="5140" max="5140" width="5.28515625" style="65" customWidth="1"/>
    <col min="5141" max="5141" width="5.140625" style="65" customWidth="1"/>
    <col min="5142" max="5144" width="5" style="65" customWidth="1"/>
    <col min="5145" max="5145" width="4.85546875" style="65" customWidth="1"/>
    <col min="5146" max="5146" width="5.140625" style="65" customWidth="1"/>
    <col min="5147" max="5147" width="0.85546875" style="65" customWidth="1"/>
    <col min="5148" max="5148" width="5.7109375" style="65" customWidth="1"/>
    <col min="5149" max="5149" width="5.140625" style="65" customWidth="1"/>
    <col min="5150" max="5151" width="5" style="65" customWidth="1"/>
    <col min="5152" max="5152" width="5.5703125" style="65" customWidth="1"/>
    <col min="5153" max="5153" width="5" style="65" customWidth="1"/>
    <col min="5154" max="5154" width="5.85546875" style="65" customWidth="1"/>
    <col min="5155" max="5376" width="11.42578125" style="65"/>
    <col min="5377" max="5377" width="2.7109375" style="65" customWidth="1"/>
    <col min="5378" max="5379" width="5.7109375" style="65" customWidth="1"/>
    <col min="5380" max="5381" width="2.7109375" style="65" customWidth="1"/>
    <col min="5382" max="5383" width="6.7109375" style="65" customWidth="1"/>
    <col min="5384" max="5384" width="0.42578125" style="65" customWidth="1"/>
    <col min="5385" max="5386" width="6.7109375" style="65" customWidth="1"/>
    <col min="5387" max="5387" width="0.42578125" style="65" customWidth="1"/>
    <col min="5388" max="5389" width="6.7109375" style="65" customWidth="1"/>
    <col min="5390" max="5390" width="0.42578125" style="65" customWidth="1"/>
    <col min="5391" max="5392" width="6.7109375" style="65" customWidth="1"/>
    <col min="5393" max="5393" width="0.42578125" style="65" customWidth="1"/>
    <col min="5394" max="5394" width="6.7109375" style="65" customWidth="1"/>
    <col min="5395" max="5395" width="7" style="65" customWidth="1"/>
    <col min="5396" max="5396" width="5.28515625" style="65" customWidth="1"/>
    <col min="5397" max="5397" width="5.140625" style="65" customWidth="1"/>
    <col min="5398" max="5400" width="5" style="65" customWidth="1"/>
    <col min="5401" max="5401" width="4.85546875" style="65" customWidth="1"/>
    <col min="5402" max="5402" width="5.140625" style="65" customWidth="1"/>
    <col min="5403" max="5403" width="0.85546875" style="65" customWidth="1"/>
    <col min="5404" max="5404" width="5.7109375" style="65" customWidth="1"/>
    <col min="5405" max="5405" width="5.140625" style="65" customWidth="1"/>
    <col min="5406" max="5407" width="5" style="65" customWidth="1"/>
    <col min="5408" max="5408" width="5.5703125" style="65" customWidth="1"/>
    <col min="5409" max="5409" width="5" style="65" customWidth="1"/>
    <col min="5410" max="5410" width="5.85546875" style="65" customWidth="1"/>
    <col min="5411" max="5632" width="11.42578125" style="65"/>
    <col min="5633" max="5633" width="2.7109375" style="65" customWidth="1"/>
    <col min="5634" max="5635" width="5.7109375" style="65" customWidth="1"/>
    <col min="5636" max="5637" width="2.7109375" style="65" customWidth="1"/>
    <col min="5638" max="5639" width="6.7109375" style="65" customWidth="1"/>
    <col min="5640" max="5640" width="0.42578125" style="65" customWidth="1"/>
    <col min="5641" max="5642" width="6.7109375" style="65" customWidth="1"/>
    <col min="5643" max="5643" width="0.42578125" style="65" customWidth="1"/>
    <col min="5644" max="5645" width="6.7109375" style="65" customWidth="1"/>
    <col min="5646" max="5646" width="0.42578125" style="65" customWidth="1"/>
    <col min="5647" max="5648" width="6.7109375" style="65" customWidth="1"/>
    <col min="5649" max="5649" width="0.42578125" style="65" customWidth="1"/>
    <col min="5650" max="5650" width="6.7109375" style="65" customWidth="1"/>
    <col min="5651" max="5651" width="7" style="65" customWidth="1"/>
    <col min="5652" max="5652" width="5.28515625" style="65" customWidth="1"/>
    <col min="5653" max="5653" width="5.140625" style="65" customWidth="1"/>
    <col min="5654" max="5656" width="5" style="65" customWidth="1"/>
    <col min="5657" max="5657" width="4.85546875" style="65" customWidth="1"/>
    <col min="5658" max="5658" width="5.140625" style="65" customWidth="1"/>
    <col min="5659" max="5659" width="0.85546875" style="65" customWidth="1"/>
    <col min="5660" max="5660" width="5.7109375" style="65" customWidth="1"/>
    <col min="5661" max="5661" width="5.140625" style="65" customWidth="1"/>
    <col min="5662" max="5663" width="5" style="65" customWidth="1"/>
    <col min="5664" max="5664" width="5.5703125" style="65" customWidth="1"/>
    <col min="5665" max="5665" width="5" style="65" customWidth="1"/>
    <col min="5666" max="5666" width="5.85546875" style="65" customWidth="1"/>
    <col min="5667" max="5888" width="11.42578125" style="65"/>
    <col min="5889" max="5889" width="2.7109375" style="65" customWidth="1"/>
    <col min="5890" max="5891" width="5.7109375" style="65" customWidth="1"/>
    <col min="5892" max="5893" width="2.7109375" style="65" customWidth="1"/>
    <col min="5894" max="5895" width="6.7109375" style="65" customWidth="1"/>
    <col min="5896" max="5896" width="0.42578125" style="65" customWidth="1"/>
    <col min="5897" max="5898" width="6.7109375" style="65" customWidth="1"/>
    <col min="5899" max="5899" width="0.42578125" style="65" customWidth="1"/>
    <col min="5900" max="5901" width="6.7109375" style="65" customWidth="1"/>
    <col min="5902" max="5902" width="0.42578125" style="65" customWidth="1"/>
    <col min="5903" max="5904" width="6.7109375" style="65" customWidth="1"/>
    <col min="5905" max="5905" width="0.42578125" style="65" customWidth="1"/>
    <col min="5906" max="5906" width="6.7109375" style="65" customWidth="1"/>
    <col min="5907" max="5907" width="7" style="65" customWidth="1"/>
    <col min="5908" max="5908" width="5.28515625" style="65" customWidth="1"/>
    <col min="5909" max="5909" width="5.140625" style="65" customWidth="1"/>
    <col min="5910" max="5912" width="5" style="65" customWidth="1"/>
    <col min="5913" max="5913" width="4.85546875" style="65" customWidth="1"/>
    <col min="5914" max="5914" width="5.140625" style="65" customWidth="1"/>
    <col min="5915" max="5915" width="0.85546875" style="65" customWidth="1"/>
    <col min="5916" max="5916" width="5.7109375" style="65" customWidth="1"/>
    <col min="5917" max="5917" width="5.140625" style="65" customWidth="1"/>
    <col min="5918" max="5919" width="5" style="65" customWidth="1"/>
    <col min="5920" max="5920" width="5.5703125" style="65" customWidth="1"/>
    <col min="5921" max="5921" width="5" style="65" customWidth="1"/>
    <col min="5922" max="5922" width="5.85546875" style="65" customWidth="1"/>
    <col min="5923" max="6144" width="11.42578125" style="65"/>
    <col min="6145" max="6145" width="2.7109375" style="65" customWidth="1"/>
    <col min="6146" max="6147" width="5.7109375" style="65" customWidth="1"/>
    <col min="6148" max="6149" width="2.7109375" style="65" customWidth="1"/>
    <col min="6150" max="6151" width="6.7109375" style="65" customWidth="1"/>
    <col min="6152" max="6152" width="0.42578125" style="65" customWidth="1"/>
    <col min="6153" max="6154" width="6.7109375" style="65" customWidth="1"/>
    <col min="6155" max="6155" width="0.42578125" style="65" customWidth="1"/>
    <col min="6156" max="6157" width="6.7109375" style="65" customWidth="1"/>
    <col min="6158" max="6158" width="0.42578125" style="65" customWidth="1"/>
    <col min="6159" max="6160" width="6.7109375" style="65" customWidth="1"/>
    <col min="6161" max="6161" width="0.42578125" style="65" customWidth="1"/>
    <col min="6162" max="6162" width="6.7109375" style="65" customWidth="1"/>
    <col min="6163" max="6163" width="7" style="65" customWidth="1"/>
    <col min="6164" max="6164" width="5.28515625" style="65" customWidth="1"/>
    <col min="6165" max="6165" width="5.140625" style="65" customWidth="1"/>
    <col min="6166" max="6168" width="5" style="65" customWidth="1"/>
    <col min="6169" max="6169" width="4.85546875" style="65" customWidth="1"/>
    <col min="6170" max="6170" width="5.140625" style="65" customWidth="1"/>
    <col min="6171" max="6171" width="0.85546875" style="65" customWidth="1"/>
    <col min="6172" max="6172" width="5.7109375" style="65" customWidth="1"/>
    <col min="6173" max="6173" width="5.140625" style="65" customWidth="1"/>
    <col min="6174" max="6175" width="5" style="65" customWidth="1"/>
    <col min="6176" max="6176" width="5.5703125" style="65" customWidth="1"/>
    <col min="6177" max="6177" width="5" style="65" customWidth="1"/>
    <col min="6178" max="6178" width="5.85546875" style="65" customWidth="1"/>
    <col min="6179" max="6400" width="11.42578125" style="65"/>
    <col min="6401" max="6401" width="2.7109375" style="65" customWidth="1"/>
    <col min="6402" max="6403" width="5.7109375" style="65" customWidth="1"/>
    <col min="6404" max="6405" width="2.7109375" style="65" customWidth="1"/>
    <col min="6406" max="6407" width="6.7109375" style="65" customWidth="1"/>
    <col min="6408" max="6408" width="0.42578125" style="65" customWidth="1"/>
    <col min="6409" max="6410" width="6.7109375" style="65" customWidth="1"/>
    <col min="6411" max="6411" width="0.42578125" style="65" customWidth="1"/>
    <col min="6412" max="6413" width="6.7109375" style="65" customWidth="1"/>
    <col min="6414" max="6414" width="0.42578125" style="65" customWidth="1"/>
    <col min="6415" max="6416" width="6.7109375" style="65" customWidth="1"/>
    <col min="6417" max="6417" width="0.42578125" style="65" customWidth="1"/>
    <col min="6418" max="6418" width="6.7109375" style="65" customWidth="1"/>
    <col min="6419" max="6419" width="7" style="65" customWidth="1"/>
    <col min="6420" max="6420" width="5.28515625" style="65" customWidth="1"/>
    <col min="6421" max="6421" width="5.140625" style="65" customWidth="1"/>
    <col min="6422" max="6424" width="5" style="65" customWidth="1"/>
    <col min="6425" max="6425" width="4.85546875" style="65" customWidth="1"/>
    <col min="6426" max="6426" width="5.140625" style="65" customWidth="1"/>
    <col min="6427" max="6427" width="0.85546875" style="65" customWidth="1"/>
    <col min="6428" max="6428" width="5.7109375" style="65" customWidth="1"/>
    <col min="6429" max="6429" width="5.140625" style="65" customWidth="1"/>
    <col min="6430" max="6431" width="5" style="65" customWidth="1"/>
    <col min="6432" max="6432" width="5.5703125" style="65" customWidth="1"/>
    <col min="6433" max="6433" width="5" style="65" customWidth="1"/>
    <col min="6434" max="6434" width="5.85546875" style="65" customWidth="1"/>
    <col min="6435" max="6656" width="11.42578125" style="65"/>
    <col min="6657" max="6657" width="2.7109375" style="65" customWidth="1"/>
    <col min="6658" max="6659" width="5.7109375" style="65" customWidth="1"/>
    <col min="6660" max="6661" width="2.7109375" style="65" customWidth="1"/>
    <col min="6662" max="6663" width="6.7109375" style="65" customWidth="1"/>
    <col min="6664" max="6664" width="0.42578125" style="65" customWidth="1"/>
    <col min="6665" max="6666" width="6.7109375" style="65" customWidth="1"/>
    <col min="6667" max="6667" width="0.42578125" style="65" customWidth="1"/>
    <col min="6668" max="6669" width="6.7109375" style="65" customWidth="1"/>
    <col min="6670" max="6670" width="0.42578125" style="65" customWidth="1"/>
    <col min="6671" max="6672" width="6.7109375" style="65" customWidth="1"/>
    <col min="6673" max="6673" width="0.42578125" style="65" customWidth="1"/>
    <col min="6674" max="6674" width="6.7109375" style="65" customWidth="1"/>
    <col min="6675" max="6675" width="7" style="65" customWidth="1"/>
    <col min="6676" max="6676" width="5.28515625" style="65" customWidth="1"/>
    <col min="6677" max="6677" width="5.140625" style="65" customWidth="1"/>
    <col min="6678" max="6680" width="5" style="65" customWidth="1"/>
    <col min="6681" max="6681" width="4.85546875" style="65" customWidth="1"/>
    <col min="6682" max="6682" width="5.140625" style="65" customWidth="1"/>
    <col min="6683" max="6683" width="0.85546875" style="65" customWidth="1"/>
    <col min="6684" max="6684" width="5.7109375" style="65" customWidth="1"/>
    <col min="6685" max="6685" width="5.140625" style="65" customWidth="1"/>
    <col min="6686" max="6687" width="5" style="65" customWidth="1"/>
    <col min="6688" max="6688" width="5.5703125" style="65" customWidth="1"/>
    <col min="6689" max="6689" width="5" style="65" customWidth="1"/>
    <col min="6690" max="6690" width="5.85546875" style="65" customWidth="1"/>
    <col min="6691" max="6912" width="11.42578125" style="65"/>
    <col min="6913" max="6913" width="2.7109375" style="65" customWidth="1"/>
    <col min="6914" max="6915" width="5.7109375" style="65" customWidth="1"/>
    <col min="6916" max="6917" width="2.7109375" style="65" customWidth="1"/>
    <col min="6918" max="6919" width="6.7109375" style="65" customWidth="1"/>
    <col min="6920" max="6920" width="0.42578125" style="65" customWidth="1"/>
    <col min="6921" max="6922" width="6.7109375" style="65" customWidth="1"/>
    <col min="6923" max="6923" width="0.42578125" style="65" customWidth="1"/>
    <col min="6924" max="6925" width="6.7109375" style="65" customWidth="1"/>
    <col min="6926" max="6926" width="0.42578125" style="65" customWidth="1"/>
    <col min="6927" max="6928" width="6.7109375" style="65" customWidth="1"/>
    <col min="6929" max="6929" width="0.42578125" style="65" customWidth="1"/>
    <col min="6930" max="6930" width="6.7109375" style="65" customWidth="1"/>
    <col min="6931" max="6931" width="7" style="65" customWidth="1"/>
    <col min="6932" max="6932" width="5.28515625" style="65" customWidth="1"/>
    <col min="6933" max="6933" width="5.140625" style="65" customWidth="1"/>
    <col min="6934" max="6936" width="5" style="65" customWidth="1"/>
    <col min="6937" max="6937" width="4.85546875" style="65" customWidth="1"/>
    <col min="6938" max="6938" width="5.140625" style="65" customWidth="1"/>
    <col min="6939" max="6939" width="0.85546875" style="65" customWidth="1"/>
    <col min="6940" max="6940" width="5.7109375" style="65" customWidth="1"/>
    <col min="6941" max="6941" width="5.140625" style="65" customWidth="1"/>
    <col min="6942" max="6943" width="5" style="65" customWidth="1"/>
    <col min="6944" max="6944" width="5.5703125" style="65" customWidth="1"/>
    <col min="6945" max="6945" width="5" style="65" customWidth="1"/>
    <col min="6946" max="6946" width="5.85546875" style="65" customWidth="1"/>
    <col min="6947" max="7168" width="11.42578125" style="65"/>
    <col min="7169" max="7169" width="2.7109375" style="65" customWidth="1"/>
    <col min="7170" max="7171" width="5.7109375" style="65" customWidth="1"/>
    <col min="7172" max="7173" width="2.7109375" style="65" customWidth="1"/>
    <col min="7174" max="7175" width="6.7109375" style="65" customWidth="1"/>
    <col min="7176" max="7176" width="0.42578125" style="65" customWidth="1"/>
    <col min="7177" max="7178" width="6.7109375" style="65" customWidth="1"/>
    <col min="7179" max="7179" width="0.42578125" style="65" customWidth="1"/>
    <col min="7180" max="7181" width="6.7109375" style="65" customWidth="1"/>
    <col min="7182" max="7182" width="0.42578125" style="65" customWidth="1"/>
    <col min="7183" max="7184" width="6.7109375" style="65" customWidth="1"/>
    <col min="7185" max="7185" width="0.42578125" style="65" customWidth="1"/>
    <col min="7186" max="7186" width="6.7109375" style="65" customWidth="1"/>
    <col min="7187" max="7187" width="7" style="65" customWidth="1"/>
    <col min="7188" max="7188" width="5.28515625" style="65" customWidth="1"/>
    <col min="7189" max="7189" width="5.140625" style="65" customWidth="1"/>
    <col min="7190" max="7192" width="5" style="65" customWidth="1"/>
    <col min="7193" max="7193" width="4.85546875" style="65" customWidth="1"/>
    <col min="7194" max="7194" width="5.140625" style="65" customWidth="1"/>
    <col min="7195" max="7195" width="0.85546875" style="65" customWidth="1"/>
    <col min="7196" max="7196" width="5.7109375" style="65" customWidth="1"/>
    <col min="7197" max="7197" width="5.140625" style="65" customWidth="1"/>
    <col min="7198" max="7199" width="5" style="65" customWidth="1"/>
    <col min="7200" max="7200" width="5.5703125" style="65" customWidth="1"/>
    <col min="7201" max="7201" width="5" style="65" customWidth="1"/>
    <col min="7202" max="7202" width="5.85546875" style="65" customWidth="1"/>
    <col min="7203" max="7424" width="11.42578125" style="65"/>
    <col min="7425" max="7425" width="2.7109375" style="65" customWidth="1"/>
    <col min="7426" max="7427" width="5.7109375" style="65" customWidth="1"/>
    <col min="7428" max="7429" width="2.7109375" style="65" customWidth="1"/>
    <col min="7430" max="7431" width="6.7109375" style="65" customWidth="1"/>
    <col min="7432" max="7432" width="0.42578125" style="65" customWidth="1"/>
    <col min="7433" max="7434" width="6.7109375" style="65" customWidth="1"/>
    <col min="7435" max="7435" width="0.42578125" style="65" customWidth="1"/>
    <col min="7436" max="7437" width="6.7109375" style="65" customWidth="1"/>
    <col min="7438" max="7438" width="0.42578125" style="65" customWidth="1"/>
    <col min="7439" max="7440" width="6.7109375" style="65" customWidth="1"/>
    <col min="7441" max="7441" width="0.42578125" style="65" customWidth="1"/>
    <col min="7442" max="7442" width="6.7109375" style="65" customWidth="1"/>
    <col min="7443" max="7443" width="7" style="65" customWidth="1"/>
    <col min="7444" max="7444" width="5.28515625" style="65" customWidth="1"/>
    <col min="7445" max="7445" width="5.140625" style="65" customWidth="1"/>
    <col min="7446" max="7448" width="5" style="65" customWidth="1"/>
    <col min="7449" max="7449" width="4.85546875" style="65" customWidth="1"/>
    <col min="7450" max="7450" width="5.140625" style="65" customWidth="1"/>
    <col min="7451" max="7451" width="0.85546875" style="65" customWidth="1"/>
    <col min="7452" max="7452" width="5.7109375" style="65" customWidth="1"/>
    <col min="7453" max="7453" width="5.140625" style="65" customWidth="1"/>
    <col min="7454" max="7455" width="5" style="65" customWidth="1"/>
    <col min="7456" max="7456" width="5.5703125" style="65" customWidth="1"/>
    <col min="7457" max="7457" width="5" style="65" customWidth="1"/>
    <col min="7458" max="7458" width="5.85546875" style="65" customWidth="1"/>
    <col min="7459" max="7680" width="11.42578125" style="65"/>
    <col min="7681" max="7681" width="2.7109375" style="65" customWidth="1"/>
    <col min="7682" max="7683" width="5.7109375" style="65" customWidth="1"/>
    <col min="7684" max="7685" width="2.7109375" style="65" customWidth="1"/>
    <col min="7686" max="7687" width="6.7109375" style="65" customWidth="1"/>
    <col min="7688" max="7688" width="0.42578125" style="65" customWidth="1"/>
    <col min="7689" max="7690" width="6.7109375" style="65" customWidth="1"/>
    <col min="7691" max="7691" width="0.42578125" style="65" customWidth="1"/>
    <col min="7692" max="7693" width="6.7109375" style="65" customWidth="1"/>
    <col min="7694" max="7694" width="0.42578125" style="65" customWidth="1"/>
    <col min="7695" max="7696" width="6.7109375" style="65" customWidth="1"/>
    <col min="7697" max="7697" width="0.42578125" style="65" customWidth="1"/>
    <col min="7698" max="7698" width="6.7109375" style="65" customWidth="1"/>
    <col min="7699" max="7699" width="7" style="65" customWidth="1"/>
    <col min="7700" max="7700" width="5.28515625" style="65" customWidth="1"/>
    <col min="7701" max="7701" width="5.140625" style="65" customWidth="1"/>
    <col min="7702" max="7704" width="5" style="65" customWidth="1"/>
    <col min="7705" max="7705" width="4.85546875" style="65" customWidth="1"/>
    <col min="7706" max="7706" width="5.140625" style="65" customWidth="1"/>
    <col min="7707" max="7707" width="0.85546875" style="65" customWidth="1"/>
    <col min="7708" max="7708" width="5.7109375" style="65" customWidth="1"/>
    <col min="7709" max="7709" width="5.140625" style="65" customWidth="1"/>
    <col min="7710" max="7711" width="5" style="65" customWidth="1"/>
    <col min="7712" max="7712" width="5.5703125" style="65" customWidth="1"/>
    <col min="7713" max="7713" width="5" style="65" customWidth="1"/>
    <col min="7714" max="7714" width="5.85546875" style="65" customWidth="1"/>
    <col min="7715" max="7936" width="11.42578125" style="65"/>
    <col min="7937" max="7937" width="2.7109375" style="65" customWidth="1"/>
    <col min="7938" max="7939" width="5.7109375" style="65" customWidth="1"/>
    <col min="7940" max="7941" width="2.7109375" style="65" customWidth="1"/>
    <col min="7942" max="7943" width="6.7109375" style="65" customWidth="1"/>
    <col min="7944" max="7944" width="0.42578125" style="65" customWidth="1"/>
    <col min="7945" max="7946" width="6.7109375" style="65" customWidth="1"/>
    <col min="7947" max="7947" width="0.42578125" style="65" customWidth="1"/>
    <col min="7948" max="7949" width="6.7109375" style="65" customWidth="1"/>
    <col min="7950" max="7950" width="0.42578125" style="65" customWidth="1"/>
    <col min="7951" max="7952" width="6.7109375" style="65" customWidth="1"/>
    <col min="7953" max="7953" width="0.42578125" style="65" customWidth="1"/>
    <col min="7954" max="7954" width="6.7109375" style="65" customWidth="1"/>
    <col min="7955" max="7955" width="7" style="65" customWidth="1"/>
    <col min="7956" max="7956" width="5.28515625" style="65" customWidth="1"/>
    <col min="7957" max="7957" width="5.140625" style="65" customWidth="1"/>
    <col min="7958" max="7960" width="5" style="65" customWidth="1"/>
    <col min="7961" max="7961" width="4.85546875" style="65" customWidth="1"/>
    <col min="7962" max="7962" width="5.140625" style="65" customWidth="1"/>
    <col min="7963" max="7963" width="0.85546875" style="65" customWidth="1"/>
    <col min="7964" max="7964" width="5.7109375" style="65" customWidth="1"/>
    <col min="7965" max="7965" width="5.140625" style="65" customWidth="1"/>
    <col min="7966" max="7967" width="5" style="65" customWidth="1"/>
    <col min="7968" max="7968" width="5.5703125" style="65" customWidth="1"/>
    <col min="7969" max="7969" width="5" style="65" customWidth="1"/>
    <col min="7970" max="7970" width="5.85546875" style="65" customWidth="1"/>
    <col min="7971" max="8192" width="11.42578125" style="65"/>
    <col min="8193" max="8193" width="2.7109375" style="65" customWidth="1"/>
    <col min="8194" max="8195" width="5.7109375" style="65" customWidth="1"/>
    <col min="8196" max="8197" width="2.7109375" style="65" customWidth="1"/>
    <col min="8198" max="8199" width="6.7109375" style="65" customWidth="1"/>
    <col min="8200" max="8200" width="0.42578125" style="65" customWidth="1"/>
    <col min="8201" max="8202" width="6.7109375" style="65" customWidth="1"/>
    <col min="8203" max="8203" width="0.42578125" style="65" customWidth="1"/>
    <col min="8204" max="8205" width="6.7109375" style="65" customWidth="1"/>
    <col min="8206" max="8206" width="0.42578125" style="65" customWidth="1"/>
    <col min="8207" max="8208" width="6.7109375" style="65" customWidth="1"/>
    <col min="8209" max="8209" width="0.42578125" style="65" customWidth="1"/>
    <col min="8210" max="8210" width="6.7109375" style="65" customWidth="1"/>
    <col min="8211" max="8211" width="7" style="65" customWidth="1"/>
    <col min="8212" max="8212" width="5.28515625" style="65" customWidth="1"/>
    <col min="8213" max="8213" width="5.140625" style="65" customWidth="1"/>
    <col min="8214" max="8216" width="5" style="65" customWidth="1"/>
    <col min="8217" max="8217" width="4.85546875" style="65" customWidth="1"/>
    <col min="8218" max="8218" width="5.140625" style="65" customWidth="1"/>
    <col min="8219" max="8219" width="0.85546875" style="65" customWidth="1"/>
    <col min="8220" max="8220" width="5.7109375" style="65" customWidth="1"/>
    <col min="8221" max="8221" width="5.140625" style="65" customWidth="1"/>
    <col min="8222" max="8223" width="5" style="65" customWidth="1"/>
    <col min="8224" max="8224" width="5.5703125" style="65" customWidth="1"/>
    <col min="8225" max="8225" width="5" style="65" customWidth="1"/>
    <col min="8226" max="8226" width="5.85546875" style="65" customWidth="1"/>
    <col min="8227" max="8448" width="11.42578125" style="65"/>
    <col min="8449" max="8449" width="2.7109375" style="65" customWidth="1"/>
    <col min="8450" max="8451" width="5.7109375" style="65" customWidth="1"/>
    <col min="8452" max="8453" width="2.7109375" style="65" customWidth="1"/>
    <col min="8454" max="8455" width="6.7109375" style="65" customWidth="1"/>
    <col min="8456" max="8456" width="0.42578125" style="65" customWidth="1"/>
    <col min="8457" max="8458" width="6.7109375" style="65" customWidth="1"/>
    <col min="8459" max="8459" width="0.42578125" style="65" customWidth="1"/>
    <col min="8460" max="8461" width="6.7109375" style="65" customWidth="1"/>
    <col min="8462" max="8462" width="0.42578125" style="65" customWidth="1"/>
    <col min="8463" max="8464" width="6.7109375" style="65" customWidth="1"/>
    <col min="8465" max="8465" width="0.42578125" style="65" customWidth="1"/>
    <col min="8466" max="8466" width="6.7109375" style="65" customWidth="1"/>
    <col min="8467" max="8467" width="7" style="65" customWidth="1"/>
    <col min="8468" max="8468" width="5.28515625" style="65" customWidth="1"/>
    <col min="8469" max="8469" width="5.140625" style="65" customWidth="1"/>
    <col min="8470" max="8472" width="5" style="65" customWidth="1"/>
    <col min="8473" max="8473" width="4.85546875" style="65" customWidth="1"/>
    <col min="8474" max="8474" width="5.140625" style="65" customWidth="1"/>
    <col min="8475" max="8475" width="0.85546875" style="65" customWidth="1"/>
    <col min="8476" max="8476" width="5.7109375" style="65" customWidth="1"/>
    <col min="8477" max="8477" width="5.140625" style="65" customWidth="1"/>
    <col min="8478" max="8479" width="5" style="65" customWidth="1"/>
    <col min="8480" max="8480" width="5.5703125" style="65" customWidth="1"/>
    <col min="8481" max="8481" width="5" style="65" customWidth="1"/>
    <col min="8482" max="8482" width="5.85546875" style="65" customWidth="1"/>
    <col min="8483" max="8704" width="11.42578125" style="65"/>
    <col min="8705" max="8705" width="2.7109375" style="65" customWidth="1"/>
    <col min="8706" max="8707" width="5.7109375" style="65" customWidth="1"/>
    <col min="8708" max="8709" width="2.7109375" style="65" customWidth="1"/>
    <col min="8710" max="8711" width="6.7109375" style="65" customWidth="1"/>
    <col min="8712" max="8712" width="0.42578125" style="65" customWidth="1"/>
    <col min="8713" max="8714" width="6.7109375" style="65" customWidth="1"/>
    <col min="8715" max="8715" width="0.42578125" style="65" customWidth="1"/>
    <col min="8716" max="8717" width="6.7109375" style="65" customWidth="1"/>
    <col min="8718" max="8718" width="0.42578125" style="65" customWidth="1"/>
    <col min="8719" max="8720" width="6.7109375" style="65" customWidth="1"/>
    <col min="8721" max="8721" width="0.42578125" style="65" customWidth="1"/>
    <col min="8722" max="8722" width="6.7109375" style="65" customWidth="1"/>
    <col min="8723" max="8723" width="7" style="65" customWidth="1"/>
    <col min="8724" max="8724" width="5.28515625" style="65" customWidth="1"/>
    <col min="8725" max="8725" width="5.140625" style="65" customWidth="1"/>
    <col min="8726" max="8728" width="5" style="65" customWidth="1"/>
    <col min="8729" max="8729" width="4.85546875" style="65" customWidth="1"/>
    <col min="8730" max="8730" width="5.140625" style="65" customWidth="1"/>
    <col min="8731" max="8731" width="0.85546875" style="65" customWidth="1"/>
    <col min="8732" max="8732" width="5.7109375" style="65" customWidth="1"/>
    <col min="8733" max="8733" width="5.140625" style="65" customWidth="1"/>
    <col min="8734" max="8735" width="5" style="65" customWidth="1"/>
    <col min="8736" max="8736" width="5.5703125" style="65" customWidth="1"/>
    <col min="8737" max="8737" width="5" style="65" customWidth="1"/>
    <col min="8738" max="8738" width="5.85546875" style="65" customWidth="1"/>
    <col min="8739" max="8960" width="11.42578125" style="65"/>
    <col min="8961" max="8961" width="2.7109375" style="65" customWidth="1"/>
    <col min="8962" max="8963" width="5.7109375" style="65" customWidth="1"/>
    <col min="8964" max="8965" width="2.7109375" style="65" customWidth="1"/>
    <col min="8966" max="8967" width="6.7109375" style="65" customWidth="1"/>
    <col min="8968" max="8968" width="0.42578125" style="65" customWidth="1"/>
    <col min="8969" max="8970" width="6.7109375" style="65" customWidth="1"/>
    <col min="8971" max="8971" width="0.42578125" style="65" customWidth="1"/>
    <col min="8972" max="8973" width="6.7109375" style="65" customWidth="1"/>
    <col min="8974" max="8974" width="0.42578125" style="65" customWidth="1"/>
    <col min="8975" max="8976" width="6.7109375" style="65" customWidth="1"/>
    <col min="8977" max="8977" width="0.42578125" style="65" customWidth="1"/>
    <col min="8978" max="8978" width="6.7109375" style="65" customWidth="1"/>
    <col min="8979" max="8979" width="7" style="65" customWidth="1"/>
    <col min="8980" max="8980" width="5.28515625" style="65" customWidth="1"/>
    <col min="8981" max="8981" width="5.140625" style="65" customWidth="1"/>
    <col min="8982" max="8984" width="5" style="65" customWidth="1"/>
    <col min="8985" max="8985" width="4.85546875" style="65" customWidth="1"/>
    <col min="8986" max="8986" width="5.140625" style="65" customWidth="1"/>
    <col min="8987" max="8987" width="0.85546875" style="65" customWidth="1"/>
    <col min="8988" max="8988" width="5.7109375" style="65" customWidth="1"/>
    <col min="8989" max="8989" width="5.140625" style="65" customWidth="1"/>
    <col min="8990" max="8991" width="5" style="65" customWidth="1"/>
    <col min="8992" max="8992" width="5.5703125" style="65" customWidth="1"/>
    <col min="8993" max="8993" width="5" style="65" customWidth="1"/>
    <col min="8994" max="8994" width="5.85546875" style="65" customWidth="1"/>
    <col min="8995" max="9216" width="11.42578125" style="65"/>
    <col min="9217" max="9217" width="2.7109375" style="65" customWidth="1"/>
    <col min="9218" max="9219" width="5.7109375" style="65" customWidth="1"/>
    <col min="9220" max="9221" width="2.7109375" style="65" customWidth="1"/>
    <col min="9222" max="9223" width="6.7109375" style="65" customWidth="1"/>
    <col min="9224" max="9224" width="0.42578125" style="65" customWidth="1"/>
    <col min="9225" max="9226" width="6.7109375" style="65" customWidth="1"/>
    <col min="9227" max="9227" width="0.42578125" style="65" customWidth="1"/>
    <col min="9228" max="9229" width="6.7109375" style="65" customWidth="1"/>
    <col min="9230" max="9230" width="0.42578125" style="65" customWidth="1"/>
    <col min="9231" max="9232" width="6.7109375" style="65" customWidth="1"/>
    <col min="9233" max="9233" width="0.42578125" style="65" customWidth="1"/>
    <col min="9234" max="9234" width="6.7109375" style="65" customWidth="1"/>
    <col min="9235" max="9235" width="7" style="65" customWidth="1"/>
    <col min="9236" max="9236" width="5.28515625" style="65" customWidth="1"/>
    <col min="9237" max="9237" width="5.140625" style="65" customWidth="1"/>
    <col min="9238" max="9240" width="5" style="65" customWidth="1"/>
    <col min="9241" max="9241" width="4.85546875" style="65" customWidth="1"/>
    <col min="9242" max="9242" width="5.140625" style="65" customWidth="1"/>
    <col min="9243" max="9243" width="0.85546875" style="65" customWidth="1"/>
    <col min="9244" max="9244" width="5.7109375" style="65" customWidth="1"/>
    <col min="9245" max="9245" width="5.140625" style="65" customWidth="1"/>
    <col min="9246" max="9247" width="5" style="65" customWidth="1"/>
    <col min="9248" max="9248" width="5.5703125" style="65" customWidth="1"/>
    <col min="9249" max="9249" width="5" style="65" customWidth="1"/>
    <col min="9250" max="9250" width="5.85546875" style="65" customWidth="1"/>
    <col min="9251" max="9472" width="11.42578125" style="65"/>
    <col min="9473" max="9473" width="2.7109375" style="65" customWidth="1"/>
    <col min="9474" max="9475" width="5.7109375" style="65" customWidth="1"/>
    <col min="9476" max="9477" width="2.7109375" style="65" customWidth="1"/>
    <col min="9478" max="9479" width="6.7109375" style="65" customWidth="1"/>
    <col min="9480" max="9480" width="0.42578125" style="65" customWidth="1"/>
    <col min="9481" max="9482" width="6.7109375" style="65" customWidth="1"/>
    <col min="9483" max="9483" width="0.42578125" style="65" customWidth="1"/>
    <col min="9484" max="9485" width="6.7109375" style="65" customWidth="1"/>
    <col min="9486" max="9486" width="0.42578125" style="65" customWidth="1"/>
    <col min="9487" max="9488" width="6.7109375" style="65" customWidth="1"/>
    <col min="9489" max="9489" width="0.42578125" style="65" customWidth="1"/>
    <col min="9490" max="9490" width="6.7109375" style="65" customWidth="1"/>
    <col min="9491" max="9491" width="7" style="65" customWidth="1"/>
    <col min="9492" max="9492" width="5.28515625" style="65" customWidth="1"/>
    <col min="9493" max="9493" width="5.140625" style="65" customWidth="1"/>
    <col min="9494" max="9496" width="5" style="65" customWidth="1"/>
    <col min="9497" max="9497" width="4.85546875" style="65" customWidth="1"/>
    <col min="9498" max="9498" width="5.140625" style="65" customWidth="1"/>
    <col min="9499" max="9499" width="0.85546875" style="65" customWidth="1"/>
    <col min="9500" max="9500" width="5.7109375" style="65" customWidth="1"/>
    <col min="9501" max="9501" width="5.140625" style="65" customWidth="1"/>
    <col min="9502" max="9503" width="5" style="65" customWidth="1"/>
    <col min="9504" max="9504" width="5.5703125" style="65" customWidth="1"/>
    <col min="9505" max="9505" width="5" style="65" customWidth="1"/>
    <col min="9506" max="9506" width="5.85546875" style="65" customWidth="1"/>
    <col min="9507" max="9728" width="11.42578125" style="65"/>
    <col min="9729" max="9729" width="2.7109375" style="65" customWidth="1"/>
    <col min="9730" max="9731" width="5.7109375" style="65" customWidth="1"/>
    <col min="9732" max="9733" width="2.7109375" style="65" customWidth="1"/>
    <col min="9734" max="9735" width="6.7109375" style="65" customWidth="1"/>
    <col min="9736" max="9736" width="0.42578125" style="65" customWidth="1"/>
    <col min="9737" max="9738" width="6.7109375" style="65" customWidth="1"/>
    <col min="9739" max="9739" width="0.42578125" style="65" customWidth="1"/>
    <col min="9740" max="9741" width="6.7109375" style="65" customWidth="1"/>
    <col min="9742" max="9742" width="0.42578125" style="65" customWidth="1"/>
    <col min="9743" max="9744" width="6.7109375" style="65" customWidth="1"/>
    <col min="9745" max="9745" width="0.42578125" style="65" customWidth="1"/>
    <col min="9746" max="9746" width="6.7109375" style="65" customWidth="1"/>
    <col min="9747" max="9747" width="7" style="65" customWidth="1"/>
    <col min="9748" max="9748" width="5.28515625" style="65" customWidth="1"/>
    <col min="9749" max="9749" width="5.140625" style="65" customWidth="1"/>
    <col min="9750" max="9752" width="5" style="65" customWidth="1"/>
    <col min="9753" max="9753" width="4.85546875" style="65" customWidth="1"/>
    <col min="9754" max="9754" width="5.140625" style="65" customWidth="1"/>
    <col min="9755" max="9755" width="0.85546875" style="65" customWidth="1"/>
    <col min="9756" max="9756" width="5.7109375" style="65" customWidth="1"/>
    <col min="9757" max="9757" width="5.140625" style="65" customWidth="1"/>
    <col min="9758" max="9759" width="5" style="65" customWidth="1"/>
    <col min="9760" max="9760" width="5.5703125" style="65" customWidth="1"/>
    <col min="9761" max="9761" width="5" style="65" customWidth="1"/>
    <col min="9762" max="9762" width="5.85546875" style="65" customWidth="1"/>
    <col min="9763" max="9984" width="11.42578125" style="65"/>
    <col min="9985" max="9985" width="2.7109375" style="65" customWidth="1"/>
    <col min="9986" max="9987" width="5.7109375" style="65" customWidth="1"/>
    <col min="9988" max="9989" width="2.7109375" style="65" customWidth="1"/>
    <col min="9990" max="9991" width="6.7109375" style="65" customWidth="1"/>
    <col min="9992" max="9992" width="0.42578125" style="65" customWidth="1"/>
    <col min="9993" max="9994" width="6.7109375" style="65" customWidth="1"/>
    <col min="9995" max="9995" width="0.42578125" style="65" customWidth="1"/>
    <col min="9996" max="9997" width="6.7109375" style="65" customWidth="1"/>
    <col min="9998" max="9998" width="0.42578125" style="65" customWidth="1"/>
    <col min="9999" max="10000" width="6.7109375" style="65" customWidth="1"/>
    <col min="10001" max="10001" width="0.42578125" style="65" customWidth="1"/>
    <col min="10002" max="10002" width="6.7109375" style="65" customWidth="1"/>
    <col min="10003" max="10003" width="7" style="65" customWidth="1"/>
    <col min="10004" max="10004" width="5.28515625" style="65" customWidth="1"/>
    <col min="10005" max="10005" width="5.140625" style="65" customWidth="1"/>
    <col min="10006" max="10008" width="5" style="65" customWidth="1"/>
    <col min="10009" max="10009" width="4.85546875" style="65" customWidth="1"/>
    <col min="10010" max="10010" width="5.140625" style="65" customWidth="1"/>
    <col min="10011" max="10011" width="0.85546875" style="65" customWidth="1"/>
    <col min="10012" max="10012" width="5.7109375" style="65" customWidth="1"/>
    <col min="10013" max="10013" width="5.140625" style="65" customWidth="1"/>
    <col min="10014" max="10015" width="5" style="65" customWidth="1"/>
    <col min="10016" max="10016" width="5.5703125" style="65" customWidth="1"/>
    <col min="10017" max="10017" width="5" style="65" customWidth="1"/>
    <col min="10018" max="10018" width="5.85546875" style="65" customWidth="1"/>
    <col min="10019" max="10240" width="11.42578125" style="65"/>
    <col min="10241" max="10241" width="2.7109375" style="65" customWidth="1"/>
    <col min="10242" max="10243" width="5.7109375" style="65" customWidth="1"/>
    <col min="10244" max="10245" width="2.7109375" style="65" customWidth="1"/>
    <col min="10246" max="10247" width="6.7109375" style="65" customWidth="1"/>
    <col min="10248" max="10248" width="0.42578125" style="65" customWidth="1"/>
    <col min="10249" max="10250" width="6.7109375" style="65" customWidth="1"/>
    <col min="10251" max="10251" width="0.42578125" style="65" customWidth="1"/>
    <col min="10252" max="10253" width="6.7109375" style="65" customWidth="1"/>
    <col min="10254" max="10254" width="0.42578125" style="65" customWidth="1"/>
    <col min="10255" max="10256" width="6.7109375" style="65" customWidth="1"/>
    <col min="10257" max="10257" width="0.42578125" style="65" customWidth="1"/>
    <col min="10258" max="10258" width="6.7109375" style="65" customWidth="1"/>
    <col min="10259" max="10259" width="7" style="65" customWidth="1"/>
    <col min="10260" max="10260" width="5.28515625" style="65" customWidth="1"/>
    <col min="10261" max="10261" width="5.140625" style="65" customWidth="1"/>
    <col min="10262" max="10264" width="5" style="65" customWidth="1"/>
    <col min="10265" max="10265" width="4.85546875" style="65" customWidth="1"/>
    <col min="10266" max="10266" width="5.140625" style="65" customWidth="1"/>
    <col min="10267" max="10267" width="0.85546875" style="65" customWidth="1"/>
    <col min="10268" max="10268" width="5.7109375" style="65" customWidth="1"/>
    <col min="10269" max="10269" width="5.140625" style="65" customWidth="1"/>
    <col min="10270" max="10271" width="5" style="65" customWidth="1"/>
    <col min="10272" max="10272" width="5.5703125" style="65" customWidth="1"/>
    <col min="10273" max="10273" width="5" style="65" customWidth="1"/>
    <col min="10274" max="10274" width="5.85546875" style="65" customWidth="1"/>
    <col min="10275" max="10496" width="11.42578125" style="65"/>
    <col min="10497" max="10497" width="2.7109375" style="65" customWidth="1"/>
    <col min="10498" max="10499" width="5.7109375" style="65" customWidth="1"/>
    <col min="10500" max="10501" width="2.7109375" style="65" customWidth="1"/>
    <col min="10502" max="10503" width="6.7109375" style="65" customWidth="1"/>
    <col min="10504" max="10504" width="0.42578125" style="65" customWidth="1"/>
    <col min="10505" max="10506" width="6.7109375" style="65" customWidth="1"/>
    <col min="10507" max="10507" width="0.42578125" style="65" customWidth="1"/>
    <col min="10508" max="10509" width="6.7109375" style="65" customWidth="1"/>
    <col min="10510" max="10510" width="0.42578125" style="65" customWidth="1"/>
    <col min="10511" max="10512" width="6.7109375" style="65" customWidth="1"/>
    <col min="10513" max="10513" width="0.42578125" style="65" customWidth="1"/>
    <col min="10514" max="10514" width="6.7109375" style="65" customWidth="1"/>
    <col min="10515" max="10515" width="7" style="65" customWidth="1"/>
    <col min="10516" max="10516" width="5.28515625" style="65" customWidth="1"/>
    <col min="10517" max="10517" width="5.140625" style="65" customWidth="1"/>
    <col min="10518" max="10520" width="5" style="65" customWidth="1"/>
    <col min="10521" max="10521" width="4.85546875" style="65" customWidth="1"/>
    <col min="10522" max="10522" width="5.140625" style="65" customWidth="1"/>
    <col min="10523" max="10523" width="0.85546875" style="65" customWidth="1"/>
    <col min="10524" max="10524" width="5.7109375" style="65" customWidth="1"/>
    <col min="10525" max="10525" width="5.140625" style="65" customWidth="1"/>
    <col min="10526" max="10527" width="5" style="65" customWidth="1"/>
    <col min="10528" max="10528" width="5.5703125" style="65" customWidth="1"/>
    <col min="10529" max="10529" width="5" style="65" customWidth="1"/>
    <col min="10530" max="10530" width="5.85546875" style="65" customWidth="1"/>
    <col min="10531" max="10752" width="11.42578125" style="65"/>
    <col min="10753" max="10753" width="2.7109375" style="65" customWidth="1"/>
    <col min="10754" max="10755" width="5.7109375" style="65" customWidth="1"/>
    <col min="10756" max="10757" width="2.7109375" style="65" customWidth="1"/>
    <col min="10758" max="10759" width="6.7109375" style="65" customWidth="1"/>
    <col min="10760" max="10760" width="0.42578125" style="65" customWidth="1"/>
    <col min="10761" max="10762" width="6.7109375" style="65" customWidth="1"/>
    <col min="10763" max="10763" width="0.42578125" style="65" customWidth="1"/>
    <col min="10764" max="10765" width="6.7109375" style="65" customWidth="1"/>
    <col min="10766" max="10766" width="0.42578125" style="65" customWidth="1"/>
    <col min="10767" max="10768" width="6.7109375" style="65" customWidth="1"/>
    <col min="10769" max="10769" width="0.42578125" style="65" customWidth="1"/>
    <col min="10770" max="10770" width="6.7109375" style="65" customWidth="1"/>
    <col min="10771" max="10771" width="7" style="65" customWidth="1"/>
    <col min="10772" max="10772" width="5.28515625" style="65" customWidth="1"/>
    <col min="10773" max="10773" width="5.140625" style="65" customWidth="1"/>
    <col min="10774" max="10776" width="5" style="65" customWidth="1"/>
    <col min="10777" max="10777" width="4.85546875" style="65" customWidth="1"/>
    <col min="10778" max="10778" width="5.140625" style="65" customWidth="1"/>
    <col min="10779" max="10779" width="0.85546875" style="65" customWidth="1"/>
    <col min="10780" max="10780" width="5.7109375" style="65" customWidth="1"/>
    <col min="10781" max="10781" width="5.140625" style="65" customWidth="1"/>
    <col min="10782" max="10783" width="5" style="65" customWidth="1"/>
    <col min="10784" max="10784" width="5.5703125" style="65" customWidth="1"/>
    <col min="10785" max="10785" width="5" style="65" customWidth="1"/>
    <col min="10786" max="10786" width="5.85546875" style="65" customWidth="1"/>
    <col min="10787" max="11008" width="11.42578125" style="65"/>
    <col min="11009" max="11009" width="2.7109375" style="65" customWidth="1"/>
    <col min="11010" max="11011" width="5.7109375" style="65" customWidth="1"/>
    <col min="11012" max="11013" width="2.7109375" style="65" customWidth="1"/>
    <col min="11014" max="11015" width="6.7109375" style="65" customWidth="1"/>
    <col min="11016" max="11016" width="0.42578125" style="65" customWidth="1"/>
    <col min="11017" max="11018" width="6.7109375" style="65" customWidth="1"/>
    <col min="11019" max="11019" width="0.42578125" style="65" customWidth="1"/>
    <col min="11020" max="11021" width="6.7109375" style="65" customWidth="1"/>
    <col min="11022" max="11022" width="0.42578125" style="65" customWidth="1"/>
    <col min="11023" max="11024" width="6.7109375" style="65" customWidth="1"/>
    <col min="11025" max="11025" width="0.42578125" style="65" customWidth="1"/>
    <col min="11026" max="11026" width="6.7109375" style="65" customWidth="1"/>
    <col min="11027" max="11027" width="7" style="65" customWidth="1"/>
    <col min="11028" max="11028" width="5.28515625" style="65" customWidth="1"/>
    <col min="11029" max="11029" width="5.140625" style="65" customWidth="1"/>
    <col min="11030" max="11032" width="5" style="65" customWidth="1"/>
    <col min="11033" max="11033" width="4.85546875" style="65" customWidth="1"/>
    <col min="11034" max="11034" width="5.140625" style="65" customWidth="1"/>
    <col min="11035" max="11035" width="0.85546875" style="65" customWidth="1"/>
    <col min="11036" max="11036" width="5.7109375" style="65" customWidth="1"/>
    <col min="11037" max="11037" width="5.140625" style="65" customWidth="1"/>
    <col min="11038" max="11039" width="5" style="65" customWidth="1"/>
    <col min="11040" max="11040" width="5.5703125" style="65" customWidth="1"/>
    <col min="11041" max="11041" width="5" style="65" customWidth="1"/>
    <col min="11042" max="11042" width="5.85546875" style="65" customWidth="1"/>
    <col min="11043" max="11264" width="11.42578125" style="65"/>
    <col min="11265" max="11265" width="2.7109375" style="65" customWidth="1"/>
    <col min="11266" max="11267" width="5.7109375" style="65" customWidth="1"/>
    <col min="11268" max="11269" width="2.7109375" style="65" customWidth="1"/>
    <col min="11270" max="11271" width="6.7109375" style="65" customWidth="1"/>
    <col min="11272" max="11272" width="0.42578125" style="65" customWidth="1"/>
    <col min="11273" max="11274" width="6.7109375" style="65" customWidth="1"/>
    <col min="11275" max="11275" width="0.42578125" style="65" customWidth="1"/>
    <col min="11276" max="11277" width="6.7109375" style="65" customWidth="1"/>
    <col min="11278" max="11278" width="0.42578125" style="65" customWidth="1"/>
    <col min="11279" max="11280" width="6.7109375" style="65" customWidth="1"/>
    <col min="11281" max="11281" width="0.42578125" style="65" customWidth="1"/>
    <col min="11282" max="11282" width="6.7109375" style="65" customWidth="1"/>
    <col min="11283" max="11283" width="7" style="65" customWidth="1"/>
    <col min="11284" max="11284" width="5.28515625" style="65" customWidth="1"/>
    <col min="11285" max="11285" width="5.140625" style="65" customWidth="1"/>
    <col min="11286" max="11288" width="5" style="65" customWidth="1"/>
    <col min="11289" max="11289" width="4.85546875" style="65" customWidth="1"/>
    <col min="11290" max="11290" width="5.140625" style="65" customWidth="1"/>
    <col min="11291" max="11291" width="0.85546875" style="65" customWidth="1"/>
    <col min="11292" max="11292" width="5.7109375" style="65" customWidth="1"/>
    <col min="11293" max="11293" width="5.140625" style="65" customWidth="1"/>
    <col min="11294" max="11295" width="5" style="65" customWidth="1"/>
    <col min="11296" max="11296" width="5.5703125" style="65" customWidth="1"/>
    <col min="11297" max="11297" width="5" style="65" customWidth="1"/>
    <col min="11298" max="11298" width="5.85546875" style="65" customWidth="1"/>
    <col min="11299" max="11520" width="11.42578125" style="65"/>
    <col min="11521" max="11521" width="2.7109375" style="65" customWidth="1"/>
    <col min="11522" max="11523" width="5.7109375" style="65" customWidth="1"/>
    <col min="11524" max="11525" width="2.7109375" style="65" customWidth="1"/>
    <col min="11526" max="11527" width="6.7109375" style="65" customWidth="1"/>
    <col min="11528" max="11528" width="0.42578125" style="65" customWidth="1"/>
    <col min="11529" max="11530" width="6.7109375" style="65" customWidth="1"/>
    <col min="11531" max="11531" width="0.42578125" style="65" customWidth="1"/>
    <col min="11532" max="11533" width="6.7109375" style="65" customWidth="1"/>
    <col min="11534" max="11534" width="0.42578125" style="65" customWidth="1"/>
    <col min="11535" max="11536" width="6.7109375" style="65" customWidth="1"/>
    <col min="11537" max="11537" width="0.42578125" style="65" customWidth="1"/>
    <col min="11538" max="11538" width="6.7109375" style="65" customWidth="1"/>
    <col min="11539" max="11539" width="7" style="65" customWidth="1"/>
    <col min="11540" max="11540" width="5.28515625" style="65" customWidth="1"/>
    <col min="11541" max="11541" width="5.140625" style="65" customWidth="1"/>
    <col min="11542" max="11544" width="5" style="65" customWidth="1"/>
    <col min="11545" max="11545" width="4.85546875" style="65" customWidth="1"/>
    <col min="11546" max="11546" width="5.140625" style="65" customWidth="1"/>
    <col min="11547" max="11547" width="0.85546875" style="65" customWidth="1"/>
    <col min="11548" max="11548" width="5.7109375" style="65" customWidth="1"/>
    <col min="11549" max="11549" width="5.140625" style="65" customWidth="1"/>
    <col min="11550" max="11551" width="5" style="65" customWidth="1"/>
    <col min="11552" max="11552" width="5.5703125" style="65" customWidth="1"/>
    <col min="11553" max="11553" width="5" style="65" customWidth="1"/>
    <col min="11554" max="11554" width="5.85546875" style="65" customWidth="1"/>
    <col min="11555" max="11776" width="11.42578125" style="65"/>
    <col min="11777" max="11777" width="2.7109375" style="65" customWidth="1"/>
    <col min="11778" max="11779" width="5.7109375" style="65" customWidth="1"/>
    <col min="11780" max="11781" width="2.7109375" style="65" customWidth="1"/>
    <col min="11782" max="11783" width="6.7109375" style="65" customWidth="1"/>
    <col min="11784" max="11784" width="0.42578125" style="65" customWidth="1"/>
    <col min="11785" max="11786" width="6.7109375" style="65" customWidth="1"/>
    <col min="11787" max="11787" width="0.42578125" style="65" customWidth="1"/>
    <col min="11788" max="11789" width="6.7109375" style="65" customWidth="1"/>
    <col min="11790" max="11790" width="0.42578125" style="65" customWidth="1"/>
    <col min="11791" max="11792" width="6.7109375" style="65" customWidth="1"/>
    <col min="11793" max="11793" width="0.42578125" style="65" customWidth="1"/>
    <col min="11794" max="11794" width="6.7109375" style="65" customWidth="1"/>
    <col min="11795" max="11795" width="7" style="65" customWidth="1"/>
    <col min="11796" max="11796" width="5.28515625" style="65" customWidth="1"/>
    <col min="11797" max="11797" width="5.140625" style="65" customWidth="1"/>
    <col min="11798" max="11800" width="5" style="65" customWidth="1"/>
    <col min="11801" max="11801" width="4.85546875" style="65" customWidth="1"/>
    <col min="11802" max="11802" width="5.140625" style="65" customWidth="1"/>
    <col min="11803" max="11803" width="0.85546875" style="65" customWidth="1"/>
    <col min="11804" max="11804" width="5.7109375" style="65" customWidth="1"/>
    <col min="11805" max="11805" width="5.140625" style="65" customWidth="1"/>
    <col min="11806" max="11807" width="5" style="65" customWidth="1"/>
    <col min="11808" max="11808" width="5.5703125" style="65" customWidth="1"/>
    <col min="11809" max="11809" width="5" style="65" customWidth="1"/>
    <col min="11810" max="11810" width="5.85546875" style="65" customWidth="1"/>
    <col min="11811" max="12032" width="11.42578125" style="65"/>
    <col min="12033" max="12033" width="2.7109375" style="65" customWidth="1"/>
    <col min="12034" max="12035" width="5.7109375" style="65" customWidth="1"/>
    <col min="12036" max="12037" width="2.7109375" style="65" customWidth="1"/>
    <col min="12038" max="12039" width="6.7109375" style="65" customWidth="1"/>
    <col min="12040" max="12040" width="0.42578125" style="65" customWidth="1"/>
    <col min="12041" max="12042" width="6.7109375" style="65" customWidth="1"/>
    <col min="12043" max="12043" width="0.42578125" style="65" customWidth="1"/>
    <col min="12044" max="12045" width="6.7109375" style="65" customWidth="1"/>
    <col min="12046" max="12046" width="0.42578125" style="65" customWidth="1"/>
    <col min="12047" max="12048" width="6.7109375" style="65" customWidth="1"/>
    <col min="12049" max="12049" width="0.42578125" style="65" customWidth="1"/>
    <col min="12050" max="12050" width="6.7109375" style="65" customWidth="1"/>
    <col min="12051" max="12051" width="7" style="65" customWidth="1"/>
    <col min="12052" max="12052" width="5.28515625" style="65" customWidth="1"/>
    <col min="12053" max="12053" width="5.140625" style="65" customWidth="1"/>
    <col min="12054" max="12056" width="5" style="65" customWidth="1"/>
    <col min="12057" max="12057" width="4.85546875" style="65" customWidth="1"/>
    <col min="12058" max="12058" width="5.140625" style="65" customWidth="1"/>
    <col min="12059" max="12059" width="0.85546875" style="65" customWidth="1"/>
    <col min="12060" max="12060" width="5.7109375" style="65" customWidth="1"/>
    <col min="12061" max="12061" width="5.140625" style="65" customWidth="1"/>
    <col min="12062" max="12063" width="5" style="65" customWidth="1"/>
    <col min="12064" max="12064" width="5.5703125" style="65" customWidth="1"/>
    <col min="12065" max="12065" width="5" style="65" customWidth="1"/>
    <col min="12066" max="12066" width="5.85546875" style="65" customWidth="1"/>
    <col min="12067" max="12288" width="11.42578125" style="65"/>
    <col min="12289" max="12289" width="2.7109375" style="65" customWidth="1"/>
    <col min="12290" max="12291" width="5.7109375" style="65" customWidth="1"/>
    <col min="12292" max="12293" width="2.7109375" style="65" customWidth="1"/>
    <col min="12294" max="12295" width="6.7109375" style="65" customWidth="1"/>
    <col min="12296" max="12296" width="0.42578125" style="65" customWidth="1"/>
    <col min="12297" max="12298" width="6.7109375" style="65" customWidth="1"/>
    <col min="12299" max="12299" width="0.42578125" style="65" customWidth="1"/>
    <col min="12300" max="12301" width="6.7109375" style="65" customWidth="1"/>
    <col min="12302" max="12302" width="0.42578125" style="65" customWidth="1"/>
    <col min="12303" max="12304" width="6.7109375" style="65" customWidth="1"/>
    <col min="12305" max="12305" width="0.42578125" style="65" customWidth="1"/>
    <col min="12306" max="12306" width="6.7109375" style="65" customWidth="1"/>
    <col min="12307" max="12307" width="7" style="65" customWidth="1"/>
    <col min="12308" max="12308" width="5.28515625" style="65" customWidth="1"/>
    <col min="12309" max="12309" width="5.140625" style="65" customWidth="1"/>
    <col min="12310" max="12312" width="5" style="65" customWidth="1"/>
    <col min="12313" max="12313" width="4.85546875" style="65" customWidth="1"/>
    <col min="12314" max="12314" width="5.140625" style="65" customWidth="1"/>
    <col min="12315" max="12315" width="0.85546875" style="65" customWidth="1"/>
    <col min="12316" max="12316" width="5.7109375" style="65" customWidth="1"/>
    <col min="12317" max="12317" width="5.140625" style="65" customWidth="1"/>
    <col min="12318" max="12319" width="5" style="65" customWidth="1"/>
    <col min="12320" max="12320" width="5.5703125" style="65" customWidth="1"/>
    <col min="12321" max="12321" width="5" style="65" customWidth="1"/>
    <col min="12322" max="12322" width="5.85546875" style="65" customWidth="1"/>
    <col min="12323" max="12544" width="11.42578125" style="65"/>
    <col min="12545" max="12545" width="2.7109375" style="65" customWidth="1"/>
    <col min="12546" max="12547" width="5.7109375" style="65" customWidth="1"/>
    <col min="12548" max="12549" width="2.7109375" style="65" customWidth="1"/>
    <col min="12550" max="12551" width="6.7109375" style="65" customWidth="1"/>
    <col min="12552" max="12552" width="0.42578125" style="65" customWidth="1"/>
    <col min="12553" max="12554" width="6.7109375" style="65" customWidth="1"/>
    <col min="12555" max="12555" width="0.42578125" style="65" customWidth="1"/>
    <col min="12556" max="12557" width="6.7109375" style="65" customWidth="1"/>
    <col min="12558" max="12558" width="0.42578125" style="65" customWidth="1"/>
    <col min="12559" max="12560" width="6.7109375" style="65" customWidth="1"/>
    <col min="12561" max="12561" width="0.42578125" style="65" customWidth="1"/>
    <col min="12562" max="12562" width="6.7109375" style="65" customWidth="1"/>
    <col min="12563" max="12563" width="7" style="65" customWidth="1"/>
    <col min="12564" max="12564" width="5.28515625" style="65" customWidth="1"/>
    <col min="12565" max="12565" width="5.140625" style="65" customWidth="1"/>
    <col min="12566" max="12568" width="5" style="65" customWidth="1"/>
    <col min="12569" max="12569" width="4.85546875" style="65" customWidth="1"/>
    <col min="12570" max="12570" width="5.140625" style="65" customWidth="1"/>
    <col min="12571" max="12571" width="0.85546875" style="65" customWidth="1"/>
    <col min="12572" max="12572" width="5.7109375" style="65" customWidth="1"/>
    <col min="12573" max="12573" width="5.140625" style="65" customWidth="1"/>
    <col min="12574" max="12575" width="5" style="65" customWidth="1"/>
    <col min="12576" max="12576" width="5.5703125" style="65" customWidth="1"/>
    <col min="12577" max="12577" width="5" style="65" customWidth="1"/>
    <col min="12578" max="12578" width="5.85546875" style="65" customWidth="1"/>
    <col min="12579" max="12800" width="11.42578125" style="65"/>
    <col min="12801" max="12801" width="2.7109375" style="65" customWidth="1"/>
    <col min="12802" max="12803" width="5.7109375" style="65" customWidth="1"/>
    <col min="12804" max="12805" width="2.7109375" style="65" customWidth="1"/>
    <col min="12806" max="12807" width="6.7109375" style="65" customWidth="1"/>
    <col min="12808" max="12808" width="0.42578125" style="65" customWidth="1"/>
    <col min="12809" max="12810" width="6.7109375" style="65" customWidth="1"/>
    <col min="12811" max="12811" width="0.42578125" style="65" customWidth="1"/>
    <col min="12812" max="12813" width="6.7109375" style="65" customWidth="1"/>
    <col min="12814" max="12814" width="0.42578125" style="65" customWidth="1"/>
    <col min="12815" max="12816" width="6.7109375" style="65" customWidth="1"/>
    <col min="12817" max="12817" width="0.42578125" style="65" customWidth="1"/>
    <col min="12818" max="12818" width="6.7109375" style="65" customWidth="1"/>
    <col min="12819" max="12819" width="7" style="65" customWidth="1"/>
    <col min="12820" max="12820" width="5.28515625" style="65" customWidth="1"/>
    <col min="12821" max="12821" width="5.140625" style="65" customWidth="1"/>
    <col min="12822" max="12824" width="5" style="65" customWidth="1"/>
    <col min="12825" max="12825" width="4.85546875" style="65" customWidth="1"/>
    <col min="12826" max="12826" width="5.140625" style="65" customWidth="1"/>
    <col min="12827" max="12827" width="0.85546875" style="65" customWidth="1"/>
    <col min="12828" max="12828" width="5.7109375" style="65" customWidth="1"/>
    <col min="12829" max="12829" width="5.140625" style="65" customWidth="1"/>
    <col min="12830" max="12831" width="5" style="65" customWidth="1"/>
    <col min="12832" max="12832" width="5.5703125" style="65" customWidth="1"/>
    <col min="12833" max="12833" width="5" style="65" customWidth="1"/>
    <col min="12834" max="12834" width="5.85546875" style="65" customWidth="1"/>
    <col min="12835" max="13056" width="11.42578125" style="65"/>
    <col min="13057" max="13057" width="2.7109375" style="65" customWidth="1"/>
    <col min="13058" max="13059" width="5.7109375" style="65" customWidth="1"/>
    <col min="13060" max="13061" width="2.7109375" style="65" customWidth="1"/>
    <col min="13062" max="13063" width="6.7109375" style="65" customWidth="1"/>
    <col min="13064" max="13064" width="0.42578125" style="65" customWidth="1"/>
    <col min="13065" max="13066" width="6.7109375" style="65" customWidth="1"/>
    <col min="13067" max="13067" width="0.42578125" style="65" customWidth="1"/>
    <col min="13068" max="13069" width="6.7109375" style="65" customWidth="1"/>
    <col min="13070" max="13070" width="0.42578125" style="65" customWidth="1"/>
    <col min="13071" max="13072" width="6.7109375" style="65" customWidth="1"/>
    <col min="13073" max="13073" width="0.42578125" style="65" customWidth="1"/>
    <col min="13074" max="13074" width="6.7109375" style="65" customWidth="1"/>
    <col min="13075" max="13075" width="7" style="65" customWidth="1"/>
    <col min="13076" max="13076" width="5.28515625" style="65" customWidth="1"/>
    <col min="13077" max="13077" width="5.140625" style="65" customWidth="1"/>
    <col min="13078" max="13080" width="5" style="65" customWidth="1"/>
    <col min="13081" max="13081" width="4.85546875" style="65" customWidth="1"/>
    <col min="13082" max="13082" width="5.140625" style="65" customWidth="1"/>
    <col min="13083" max="13083" width="0.85546875" style="65" customWidth="1"/>
    <col min="13084" max="13084" width="5.7109375" style="65" customWidth="1"/>
    <col min="13085" max="13085" width="5.140625" style="65" customWidth="1"/>
    <col min="13086" max="13087" width="5" style="65" customWidth="1"/>
    <col min="13088" max="13088" width="5.5703125" style="65" customWidth="1"/>
    <col min="13089" max="13089" width="5" style="65" customWidth="1"/>
    <col min="13090" max="13090" width="5.85546875" style="65" customWidth="1"/>
    <col min="13091" max="13312" width="11.42578125" style="65"/>
    <col min="13313" max="13313" width="2.7109375" style="65" customWidth="1"/>
    <col min="13314" max="13315" width="5.7109375" style="65" customWidth="1"/>
    <col min="13316" max="13317" width="2.7109375" style="65" customWidth="1"/>
    <col min="13318" max="13319" width="6.7109375" style="65" customWidth="1"/>
    <col min="13320" max="13320" width="0.42578125" style="65" customWidth="1"/>
    <col min="13321" max="13322" width="6.7109375" style="65" customWidth="1"/>
    <col min="13323" max="13323" width="0.42578125" style="65" customWidth="1"/>
    <col min="13324" max="13325" width="6.7109375" style="65" customWidth="1"/>
    <col min="13326" max="13326" width="0.42578125" style="65" customWidth="1"/>
    <col min="13327" max="13328" width="6.7109375" style="65" customWidth="1"/>
    <col min="13329" max="13329" width="0.42578125" style="65" customWidth="1"/>
    <col min="13330" max="13330" width="6.7109375" style="65" customWidth="1"/>
    <col min="13331" max="13331" width="7" style="65" customWidth="1"/>
    <col min="13332" max="13332" width="5.28515625" style="65" customWidth="1"/>
    <col min="13333" max="13333" width="5.140625" style="65" customWidth="1"/>
    <col min="13334" max="13336" width="5" style="65" customWidth="1"/>
    <col min="13337" max="13337" width="4.85546875" style="65" customWidth="1"/>
    <col min="13338" max="13338" width="5.140625" style="65" customWidth="1"/>
    <col min="13339" max="13339" width="0.85546875" style="65" customWidth="1"/>
    <col min="13340" max="13340" width="5.7109375" style="65" customWidth="1"/>
    <col min="13341" max="13341" width="5.140625" style="65" customWidth="1"/>
    <col min="13342" max="13343" width="5" style="65" customWidth="1"/>
    <col min="13344" max="13344" width="5.5703125" style="65" customWidth="1"/>
    <col min="13345" max="13345" width="5" style="65" customWidth="1"/>
    <col min="13346" max="13346" width="5.85546875" style="65" customWidth="1"/>
    <col min="13347" max="13568" width="11.42578125" style="65"/>
    <col min="13569" max="13569" width="2.7109375" style="65" customWidth="1"/>
    <col min="13570" max="13571" width="5.7109375" style="65" customWidth="1"/>
    <col min="13572" max="13573" width="2.7109375" style="65" customWidth="1"/>
    <col min="13574" max="13575" width="6.7109375" style="65" customWidth="1"/>
    <col min="13576" max="13576" width="0.42578125" style="65" customWidth="1"/>
    <col min="13577" max="13578" width="6.7109375" style="65" customWidth="1"/>
    <col min="13579" max="13579" width="0.42578125" style="65" customWidth="1"/>
    <col min="13580" max="13581" width="6.7109375" style="65" customWidth="1"/>
    <col min="13582" max="13582" width="0.42578125" style="65" customWidth="1"/>
    <col min="13583" max="13584" width="6.7109375" style="65" customWidth="1"/>
    <col min="13585" max="13585" width="0.42578125" style="65" customWidth="1"/>
    <col min="13586" max="13586" width="6.7109375" style="65" customWidth="1"/>
    <col min="13587" max="13587" width="7" style="65" customWidth="1"/>
    <col min="13588" max="13588" width="5.28515625" style="65" customWidth="1"/>
    <col min="13589" max="13589" width="5.140625" style="65" customWidth="1"/>
    <col min="13590" max="13592" width="5" style="65" customWidth="1"/>
    <col min="13593" max="13593" width="4.85546875" style="65" customWidth="1"/>
    <col min="13594" max="13594" width="5.140625" style="65" customWidth="1"/>
    <col min="13595" max="13595" width="0.85546875" style="65" customWidth="1"/>
    <col min="13596" max="13596" width="5.7109375" style="65" customWidth="1"/>
    <col min="13597" max="13597" width="5.140625" style="65" customWidth="1"/>
    <col min="13598" max="13599" width="5" style="65" customWidth="1"/>
    <col min="13600" max="13600" width="5.5703125" style="65" customWidth="1"/>
    <col min="13601" max="13601" width="5" style="65" customWidth="1"/>
    <col min="13602" max="13602" width="5.85546875" style="65" customWidth="1"/>
    <col min="13603" max="13824" width="11.42578125" style="65"/>
    <col min="13825" max="13825" width="2.7109375" style="65" customWidth="1"/>
    <col min="13826" max="13827" width="5.7109375" style="65" customWidth="1"/>
    <col min="13828" max="13829" width="2.7109375" style="65" customWidth="1"/>
    <col min="13830" max="13831" width="6.7109375" style="65" customWidth="1"/>
    <col min="13832" max="13832" width="0.42578125" style="65" customWidth="1"/>
    <col min="13833" max="13834" width="6.7109375" style="65" customWidth="1"/>
    <col min="13835" max="13835" width="0.42578125" style="65" customWidth="1"/>
    <col min="13836" max="13837" width="6.7109375" style="65" customWidth="1"/>
    <col min="13838" max="13838" width="0.42578125" style="65" customWidth="1"/>
    <col min="13839" max="13840" width="6.7109375" style="65" customWidth="1"/>
    <col min="13841" max="13841" width="0.42578125" style="65" customWidth="1"/>
    <col min="13842" max="13842" width="6.7109375" style="65" customWidth="1"/>
    <col min="13843" max="13843" width="7" style="65" customWidth="1"/>
    <col min="13844" max="13844" width="5.28515625" style="65" customWidth="1"/>
    <col min="13845" max="13845" width="5.140625" style="65" customWidth="1"/>
    <col min="13846" max="13848" width="5" style="65" customWidth="1"/>
    <col min="13849" max="13849" width="4.85546875" style="65" customWidth="1"/>
    <col min="13850" max="13850" width="5.140625" style="65" customWidth="1"/>
    <col min="13851" max="13851" width="0.85546875" style="65" customWidth="1"/>
    <col min="13852" max="13852" width="5.7109375" style="65" customWidth="1"/>
    <col min="13853" max="13853" width="5.140625" style="65" customWidth="1"/>
    <col min="13854" max="13855" width="5" style="65" customWidth="1"/>
    <col min="13856" max="13856" width="5.5703125" style="65" customWidth="1"/>
    <col min="13857" max="13857" width="5" style="65" customWidth="1"/>
    <col min="13858" max="13858" width="5.85546875" style="65" customWidth="1"/>
    <col min="13859" max="14080" width="11.42578125" style="65"/>
    <col min="14081" max="14081" width="2.7109375" style="65" customWidth="1"/>
    <col min="14082" max="14083" width="5.7109375" style="65" customWidth="1"/>
    <col min="14084" max="14085" width="2.7109375" style="65" customWidth="1"/>
    <col min="14086" max="14087" width="6.7109375" style="65" customWidth="1"/>
    <col min="14088" max="14088" width="0.42578125" style="65" customWidth="1"/>
    <col min="14089" max="14090" width="6.7109375" style="65" customWidth="1"/>
    <col min="14091" max="14091" width="0.42578125" style="65" customWidth="1"/>
    <col min="14092" max="14093" width="6.7109375" style="65" customWidth="1"/>
    <col min="14094" max="14094" width="0.42578125" style="65" customWidth="1"/>
    <col min="14095" max="14096" width="6.7109375" style="65" customWidth="1"/>
    <col min="14097" max="14097" width="0.42578125" style="65" customWidth="1"/>
    <col min="14098" max="14098" width="6.7109375" style="65" customWidth="1"/>
    <col min="14099" max="14099" width="7" style="65" customWidth="1"/>
    <col min="14100" max="14100" width="5.28515625" style="65" customWidth="1"/>
    <col min="14101" max="14101" width="5.140625" style="65" customWidth="1"/>
    <col min="14102" max="14104" width="5" style="65" customWidth="1"/>
    <col min="14105" max="14105" width="4.85546875" style="65" customWidth="1"/>
    <col min="14106" max="14106" width="5.140625" style="65" customWidth="1"/>
    <col min="14107" max="14107" width="0.85546875" style="65" customWidth="1"/>
    <col min="14108" max="14108" width="5.7109375" style="65" customWidth="1"/>
    <col min="14109" max="14109" width="5.140625" style="65" customWidth="1"/>
    <col min="14110" max="14111" width="5" style="65" customWidth="1"/>
    <col min="14112" max="14112" width="5.5703125" style="65" customWidth="1"/>
    <col min="14113" max="14113" width="5" style="65" customWidth="1"/>
    <col min="14114" max="14114" width="5.85546875" style="65" customWidth="1"/>
    <col min="14115" max="14336" width="11.42578125" style="65"/>
    <col min="14337" max="14337" width="2.7109375" style="65" customWidth="1"/>
    <col min="14338" max="14339" width="5.7109375" style="65" customWidth="1"/>
    <col min="14340" max="14341" width="2.7109375" style="65" customWidth="1"/>
    <col min="14342" max="14343" width="6.7109375" style="65" customWidth="1"/>
    <col min="14344" max="14344" width="0.42578125" style="65" customWidth="1"/>
    <col min="14345" max="14346" width="6.7109375" style="65" customWidth="1"/>
    <col min="14347" max="14347" width="0.42578125" style="65" customWidth="1"/>
    <col min="14348" max="14349" width="6.7109375" style="65" customWidth="1"/>
    <col min="14350" max="14350" width="0.42578125" style="65" customWidth="1"/>
    <col min="14351" max="14352" width="6.7109375" style="65" customWidth="1"/>
    <col min="14353" max="14353" width="0.42578125" style="65" customWidth="1"/>
    <col min="14354" max="14354" width="6.7109375" style="65" customWidth="1"/>
    <col min="14355" max="14355" width="7" style="65" customWidth="1"/>
    <col min="14356" max="14356" width="5.28515625" style="65" customWidth="1"/>
    <col min="14357" max="14357" width="5.140625" style="65" customWidth="1"/>
    <col min="14358" max="14360" width="5" style="65" customWidth="1"/>
    <col min="14361" max="14361" width="4.85546875" style="65" customWidth="1"/>
    <col min="14362" max="14362" width="5.140625" style="65" customWidth="1"/>
    <col min="14363" max="14363" width="0.85546875" style="65" customWidth="1"/>
    <col min="14364" max="14364" width="5.7109375" style="65" customWidth="1"/>
    <col min="14365" max="14365" width="5.140625" style="65" customWidth="1"/>
    <col min="14366" max="14367" width="5" style="65" customWidth="1"/>
    <col min="14368" max="14368" width="5.5703125" style="65" customWidth="1"/>
    <col min="14369" max="14369" width="5" style="65" customWidth="1"/>
    <col min="14370" max="14370" width="5.85546875" style="65" customWidth="1"/>
    <col min="14371" max="14592" width="11.42578125" style="65"/>
    <col min="14593" max="14593" width="2.7109375" style="65" customWidth="1"/>
    <col min="14594" max="14595" width="5.7109375" style="65" customWidth="1"/>
    <col min="14596" max="14597" width="2.7109375" style="65" customWidth="1"/>
    <col min="14598" max="14599" width="6.7109375" style="65" customWidth="1"/>
    <col min="14600" max="14600" width="0.42578125" style="65" customWidth="1"/>
    <col min="14601" max="14602" width="6.7109375" style="65" customWidth="1"/>
    <col min="14603" max="14603" width="0.42578125" style="65" customWidth="1"/>
    <col min="14604" max="14605" width="6.7109375" style="65" customWidth="1"/>
    <col min="14606" max="14606" width="0.42578125" style="65" customWidth="1"/>
    <col min="14607" max="14608" width="6.7109375" style="65" customWidth="1"/>
    <col min="14609" max="14609" width="0.42578125" style="65" customWidth="1"/>
    <col min="14610" max="14610" width="6.7109375" style="65" customWidth="1"/>
    <col min="14611" max="14611" width="7" style="65" customWidth="1"/>
    <col min="14612" max="14612" width="5.28515625" style="65" customWidth="1"/>
    <col min="14613" max="14613" width="5.140625" style="65" customWidth="1"/>
    <col min="14614" max="14616" width="5" style="65" customWidth="1"/>
    <col min="14617" max="14617" width="4.85546875" style="65" customWidth="1"/>
    <col min="14618" max="14618" width="5.140625" style="65" customWidth="1"/>
    <col min="14619" max="14619" width="0.85546875" style="65" customWidth="1"/>
    <col min="14620" max="14620" width="5.7109375" style="65" customWidth="1"/>
    <col min="14621" max="14621" width="5.140625" style="65" customWidth="1"/>
    <col min="14622" max="14623" width="5" style="65" customWidth="1"/>
    <col min="14624" max="14624" width="5.5703125" style="65" customWidth="1"/>
    <col min="14625" max="14625" width="5" style="65" customWidth="1"/>
    <col min="14626" max="14626" width="5.85546875" style="65" customWidth="1"/>
    <col min="14627" max="14848" width="11.42578125" style="65"/>
    <col min="14849" max="14849" width="2.7109375" style="65" customWidth="1"/>
    <col min="14850" max="14851" width="5.7109375" style="65" customWidth="1"/>
    <col min="14852" max="14853" width="2.7109375" style="65" customWidth="1"/>
    <col min="14854" max="14855" width="6.7109375" style="65" customWidth="1"/>
    <col min="14856" max="14856" width="0.42578125" style="65" customWidth="1"/>
    <col min="14857" max="14858" width="6.7109375" style="65" customWidth="1"/>
    <col min="14859" max="14859" width="0.42578125" style="65" customWidth="1"/>
    <col min="14860" max="14861" width="6.7109375" style="65" customWidth="1"/>
    <col min="14862" max="14862" width="0.42578125" style="65" customWidth="1"/>
    <col min="14863" max="14864" width="6.7109375" style="65" customWidth="1"/>
    <col min="14865" max="14865" width="0.42578125" style="65" customWidth="1"/>
    <col min="14866" max="14866" width="6.7109375" style="65" customWidth="1"/>
    <col min="14867" max="14867" width="7" style="65" customWidth="1"/>
    <col min="14868" max="14868" width="5.28515625" style="65" customWidth="1"/>
    <col min="14869" max="14869" width="5.140625" style="65" customWidth="1"/>
    <col min="14870" max="14872" width="5" style="65" customWidth="1"/>
    <col min="14873" max="14873" width="4.85546875" style="65" customWidth="1"/>
    <col min="14874" max="14874" width="5.140625" style="65" customWidth="1"/>
    <col min="14875" max="14875" width="0.85546875" style="65" customWidth="1"/>
    <col min="14876" max="14876" width="5.7109375" style="65" customWidth="1"/>
    <col min="14877" max="14877" width="5.140625" style="65" customWidth="1"/>
    <col min="14878" max="14879" width="5" style="65" customWidth="1"/>
    <col min="14880" max="14880" width="5.5703125" style="65" customWidth="1"/>
    <col min="14881" max="14881" width="5" style="65" customWidth="1"/>
    <col min="14882" max="14882" width="5.85546875" style="65" customWidth="1"/>
    <col min="14883" max="15104" width="11.42578125" style="65"/>
    <col min="15105" max="15105" width="2.7109375" style="65" customWidth="1"/>
    <col min="15106" max="15107" width="5.7109375" style="65" customWidth="1"/>
    <col min="15108" max="15109" width="2.7109375" style="65" customWidth="1"/>
    <col min="15110" max="15111" width="6.7109375" style="65" customWidth="1"/>
    <col min="15112" max="15112" width="0.42578125" style="65" customWidth="1"/>
    <col min="15113" max="15114" width="6.7109375" style="65" customWidth="1"/>
    <col min="15115" max="15115" width="0.42578125" style="65" customWidth="1"/>
    <col min="15116" max="15117" width="6.7109375" style="65" customWidth="1"/>
    <col min="15118" max="15118" width="0.42578125" style="65" customWidth="1"/>
    <col min="15119" max="15120" width="6.7109375" style="65" customWidth="1"/>
    <col min="15121" max="15121" width="0.42578125" style="65" customWidth="1"/>
    <col min="15122" max="15122" width="6.7109375" style="65" customWidth="1"/>
    <col min="15123" max="15123" width="7" style="65" customWidth="1"/>
    <col min="15124" max="15124" width="5.28515625" style="65" customWidth="1"/>
    <col min="15125" max="15125" width="5.140625" style="65" customWidth="1"/>
    <col min="15126" max="15128" width="5" style="65" customWidth="1"/>
    <col min="15129" max="15129" width="4.85546875" style="65" customWidth="1"/>
    <col min="15130" max="15130" width="5.140625" style="65" customWidth="1"/>
    <col min="15131" max="15131" width="0.85546875" style="65" customWidth="1"/>
    <col min="15132" max="15132" width="5.7109375" style="65" customWidth="1"/>
    <col min="15133" max="15133" width="5.140625" style="65" customWidth="1"/>
    <col min="15134" max="15135" width="5" style="65" customWidth="1"/>
    <col min="15136" max="15136" width="5.5703125" style="65" customWidth="1"/>
    <col min="15137" max="15137" width="5" style="65" customWidth="1"/>
    <col min="15138" max="15138" width="5.85546875" style="65" customWidth="1"/>
    <col min="15139" max="15360" width="11.42578125" style="65"/>
    <col min="15361" max="15361" width="2.7109375" style="65" customWidth="1"/>
    <col min="15362" max="15363" width="5.7109375" style="65" customWidth="1"/>
    <col min="15364" max="15365" width="2.7109375" style="65" customWidth="1"/>
    <col min="15366" max="15367" width="6.7109375" style="65" customWidth="1"/>
    <col min="15368" max="15368" width="0.42578125" style="65" customWidth="1"/>
    <col min="15369" max="15370" width="6.7109375" style="65" customWidth="1"/>
    <col min="15371" max="15371" width="0.42578125" style="65" customWidth="1"/>
    <col min="15372" max="15373" width="6.7109375" style="65" customWidth="1"/>
    <col min="15374" max="15374" width="0.42578125" style="65" customWidth="1"/>
    <col min="15375" max="15376" width="6.7109375" style="65" customWidth="1"/>
    <col min="15377" max="15377" width="0.42578125" style="65" customWidth="1"/>
    <col min="15378" max="15378" width="6.7109375" style="65" customWidth="1"/>
    <col min="15379" max="15379" width="7" style="65" customWidth="1"/>
    <col min="15380" max="15380" width="5.28515625" style="65" customWidth="1"/>
    <col min="15381" max="15381" width="5.140625" style="65" customWidth="1"/>
    <col min="15382" max="15384" width="5" style="65" customWidth="1"/>
    <col min="15385" max="15385" width="4.85546875" style="65" customWidth="1"/>
    <col min="15386" max="15386" width="5.140625" style="65" customWidth="1"/>
    <col min="15387" max="15387" width="0.85546875" style="65" customWidth="1"/>
    <col min="15388" max="15388" width="5.7109375" style="65" customWidth="1"/>
    <col min="15389" max="15389" width="5.140625" style="65" customWidth="1"/>
    <col min="15390" max="15391" width="5" style="65" customWidth="1"/>
    <col min="15392" max="15392" width="5.5703125" style="65" customWidth="1"/>
    <col min="15393" max="15393" width="5" style="65" customWidth="1"/>
    <col min="15394" max="15394" width="5.85546875" style="65" customWidth="1"/>
    <col min="15395" max="15616" width="11.42578125" style="65"/>
    <col min="15617" max="15617" width="2.7109375" style="65" customWidth="1"/>
    <col min="15618" max="15619" width="5.7109375" style="65" customWidth="1"/>
    <col min="15620" max="15621" width="2.7109375" style="65" customWidth="1"/>
    <col min="15622" max="15623" width="6.7109375" style="65" customWidth="1"/>
    <col min="15624" max="15624" width="0.42578125" style="65" customWidth="1"/>
    <col min="15625" max="15626" width="6.7109375" style="65" customWidth="1"/>
    <col min="15627" max="15627" width="0.42578125" style="65" customWidth="1"/>
    <col min="15628" max="15629" width="6.7109375" style="65" customWidth="1"/>
    <col min="15630" max="15630" width="0.42578125" style="65" customWidth="1"/>
    <col min="15631" max="15632" width="6.7109375" style="65" customWidth="1"/>
    <col min="15633" max="15633" width="0.42578125" style="65" customWidth="1"/>
    <col min="15634" max="15634" width="6.7109375" style="65" customWidth="1"/>
    <col min="15635" max="15635" width="7" style="65" customWidth="1"/>
    <col min="15636" max="15636" width="5.28515625" style="65" customWidth="1"/>
    <col min="15637" max="15637" width="5.140625" style="65" customWidth="1"/>
    <col min="15638" max="15640" width="5" style="65" customWidth="1"/>
    <col min="15641" max="15641" width="4.85546875" style="65" customWidth="1"/>
    <col min="15642" max="15642" width="5.140625" style="65" customWidth="1"/>
    <col min="15643" max="15643" width="0.85546875" style="65" customWidth="1"/>
    <col min="15644" max="15644" width="5.7109375" style="65" customWidth="1"/>
    <col min="15645" max="15645" width="5.140625" style="65" customWidth="1"/>
    <col min="15646" max="15647" width="5" style="65" customWidth="1"/>
    <col min="15648" max="15648" width="5.5703125" style="65" customWidth="1"/>
    <col min="15649" max="15649" width="5" style="65" customWidth="1"/>
    <col min="15650" max="15650" width="5.85546875" style="65" customWidth="1"/>
    <col min="15651" max="15872" width="11.42578125" style="65"/>
    <col min="15873" max="15873" width="2.7109375" style="65" customWidth="1"/>
    <col min="15874" max="15875" width="5.7109375" style="65" customWidth="1"/>
    <col min="15876" max="15877" width="2.7109375" style="65" customWidth="1"/>
    <col min="15878" max="15879" width="6.7109375" style="65" customWidth="1"/>
    <col min="15880" max="15880" width="0.42578125" style="65" customWidth="1"/>
    <col min="15881" max="15882" width="6.7109375" style="65" customWidth="1"/>
    <col min="15883" max="15883" width="0.42578125" style="65" customWidth="1"/>
    <col min="15884" max="15885" width="6.7109375" style="65" customWidth="1"/>
    <col min="15886" max="15886" width="0.42578125" style="65" customWidth="1"/>
    <col min="15887" max="15888" width="6.7109375" style="65" customWidth="1"/>
    <col min="15889" max="15889" width="0.42578125" style="65" customWidth="1"/>
    <col min="15890" max="15890" width="6.7109375" style="65" customWidth="1"/>
    <col min="15891" max="15891" width="7" style="65" customWidth="1"/>
    <col min="15892" max="15892" width="5.28515625" style="65" customWidth="1"/>
    <col min="15893" max="15893" width="5.140625" style="65" customWidth="1"/>
    <col min="15894" max="15896" width="5" style="65" customWidth="1"/>
    <col min="15897" max="15897" width="4.85546875" style="65" customWidth="1"/>
    <col min="15898" max="15898" width="5.140625" style="65" customWidth="1"/>
    <col min="15899" max="15899" width="0.85546875" style="65" customWidth="1"/>
    <col min="15900" max="15900" width="5.7109375" style="65" customWidth="1"/>
    <col min="15901" max="15901" width="5.140625" style="65" customWidth="1"/>
    <col min="15902" max="15903" width="5" style="65" customWidth="1"/>
    <col min="15904" max="15904" width="5.5703125" style="65" customWidth="1"/>
    <col min="15905" max="15905" width="5" style="65" customWidth="1"/>
    <col min="15906" max="15906" width="5.85546875" style="65" customWidth="1"/>
    <col min="15907" max="16128" width="11.42578125" style="65"/>
    <col min="16129" max="16129" width="2.7109375" style="65" customWidth="1"/>
    <col min="16130" max="16131" width="5.7109375" style="65" customWidth="1"/>
    <col min="16132" max="16133" width="2.7109375" style="65" customWidth="1"/>
    <col min="16134" max="16135" width="6.7109375" style="65" customWidth="1"/>
    <col min="16136" max="16136" width="0.42578125" style="65" customWidth="1"/>
    <col min="16137" max="16138" width="6.7109375" style="65" customWidth="1"/>
    <col min="16139" max="16139" width="0.42578125" style="65" customWidth="1"/>
    <col min="16140" max="16141" width="6.7109375" style="65" customWidth="1"/>
    <col min="16142" max="16142" width="0.42578125" style="65" customWidth="1"/>
    <col min="16143" max="16144" width="6.7109375" style="65" customWidth="1"/>
    <col min="16145" max="16145" width="0.42578125" style="65" customWidth="1"/>
    <col min="16146" max="16146" width="6.7109375" style="65" customWidth="1"/>
    <col min="16147" max="16147" width="7" style="65" customWidth="1"/>
    <col min="16148" max="16148" width="5.28515625" style="65" customWidth="1"/>
    <col min="16149" max="16149" width="5.140625" style="65" customWidth="1"/>
    <col min="16150" max="16152" width="5" style="65" customWidth="1"/>
    <col min="16153" max="16153" width="4.85546875" style="65" customWidth="1"/>
    <col min="16154" max="16154" width="5.140625" style="65" customWidth="1"/>
    <col min="16155" max="16155" width="0.85546875" style="65" customWidth="1"/>
    <col min="16156" max="16156" width="5.7109375" style="65" customWidth="1"/>
    <col min="16157" max="16157" width="5.140625" style="65" customWidth="1"/>
    <col min="16158" max="16159" width="5" style="65" customWidth="1"/>
    <col min="16160" max="16160" width="5.5703125" style="65" customWidth="1"/>
    <col min="16161" max="16161" width="5" style="65" customWidth="1"/>
    <col min="16162" max="16162" width="5.85546875" style="65" customWidth="1"/>
    <col min="16163" max="16384" width="11.42578125" style="65"/>
  </cols>
  <sheetData>
    <row r="1" spans="1:34" ht="12.75" customHeight="1">
      <c r="A1" s="71"/>
      <c r="B1" s="71"/>
      <c r="C1" s="71"/>
      <c r="D1" s="71"/>
      <c r="E1" s="71"/>
      <c r="F1" s="71"/>
      <c r="G1" s="71"/>
      <c r="H1" s="71"/>
      <c r="I1" s="71"/>
      <c r="J1" s="71"/>
      <c r="K1" s="71"/>
      <c r="L1" s="71"/>
      <c r="M1" s="71"/>
      <c r="N1" s="71"/>
      <c r="O1" s="71"/>
      <c r="P1" s="71"/>
      <c r="Q1" s="71"/>
      <c r="R1" s="86"/>
    </row>
    <row r="2" spans="1:34" ht="14.1" customHeight="1">
      <c r="B2" s="1813" t="s">
        <v>965</v>
      </c>
      <c r="C2" s="1813"/>
      <c r="D2" s="1813"/>
      <c r="E2" s="1813"/>
      <c r="F2" s="1813"/>
      <c r="G2" s="1813"/>
      <c r="H2" s="1813"/>
      <c r="I2" s="1813"/>
      <c r="J2" s="1813"/>
      <c r="K2" s="1813"/>
      <c r="L2" s="1813"/>
      <c r="M2" s="1813"/>
      <c r="N2" s="1813"/>
      <c r="O2" s="1813"/>
      <c r="P2" s="1813"/>
      <c r="Q2" s="1813"/>
      <c r="R2" s="1813"/>
      <c r="S2" s="149"/>
      <c r="T2" s="149"/>
      <c r="U2" s="149"/>
      <c r="V2" s="149"/>
      <c r="W2" s="149"/>
      <c r="X2" s="149"/>
      <c r="Y2" s="149"/>
      <c r="Z2" s="149"/>
      <c r="AA2" s="149"/>
      <c r="AB2" s="149"/>
      <c r="AC2" s="149"/>
      <c r="AD2" s="149"/>
      <c r="AE2" s="149"/>
      <c r="AF2" s="149"/>
      <c r="AG2" s="149"/>
      <c r="AH2" s="149"/>
    </row>
    <row r="3" spans="1:34" ht="14.1" customHeight="1">
      <c r="B3" s="1813" t="s">
        <v>68</v>
      </c>
      <c r="C3" s="1813"/>
      <c r="D3" s="1813"/>
      <c r="E3" s="1813"/>
      <c r="F3" s="1813"/>
      <c r="G3" s="1813"/>
      <c r="H3" s="1813"/>
      <c r="I3" s="1813"/>
      <c r="J3" s="1813"/>
      <c r="K3" s="1813"/>
      <c r="L3" s="1813"/>
      <c r="M3" s="1813"/>
      <c r="N3" s="1813"/>
      <c r="O3" s="1813"/>
      <c r="P3" s="1813"/>
      <c r="Q3" s="1813"/>
      <c r="R3" s="1813"/>
      <c r="S3" s="149"/>
      <c r="T3" s="149"/>
      <c r="U3" s="149"/>
      <c r="V3" s="149"/>
      <c r="W3" s="149"/>
      <c r="X3" s="149"/>
      <c r="Y3" s="149"/>
      <c r="Z3" s="149"/>
      <c r="AA3" s="149"/>
      <c r="AB3" s="149"/>
      <c r="AC3" s="149"/>
      <c r="AD3" s="149"/>
      <c r="AE3" s="149"/>
      <c r="AF3" s="149"/>
      <c r="AG3" s="149"/>
      <c r="AH3" s="149"/>
    </row>
    <row r="4" spans="1:34" ht="6" customHeight="1">
      <c r="B4" s="1335"/>
      <c r="C4" s="1335"/>
      <c r="D4" s="1335"/>
      <c r="E4" s="1335"/>
      <c r="F4" s="1335"/>
      <c r="G4" s="1335"/>
      <c r="H4" s="1335"/>
      <c r="I4" s="1335"/>
      <c r="J4" s="1335"/>
      <c r="K4" s="1335"/>
      <c r="L4" s="1335"/>
      <c r="M4" s="1335"/>
      <c r="N4" s="1335"/>
      <c r="O4" s="1335"/>
      <c r="P4" s="1335"/>
      <c r="Q4" s="1335"/>
      <c r="R4" s="1335"/>
      <c r="S4" s="149"/>
      <c r="T4" s="149"/>
      <c r="U4" s="149"/>
      <c r="V4" s="149"/>
      <c r="W4" s="149"/>
      <c r="X4" s="149"/>
      <c r="Y4" s="149"/>
      <c r="Z4" s="149"/>
      <c r="AA4" s="149"/>
      <c r="AB4" s="149"/>
      <c r="AC4" s="149"/>
      <c r="AD4" s="149"/>
      <c r="AE4" s="149"/>
      <c r="AF4" s="149"/>
      <c r="AG4" s="149"/>
      <c r="AH4" s="149"/>
    </row>
    <row r="5" spans="1:34" ht="6" customHeight="1">
      <c r="A5" s="71"/>
      <c r="B5" s="71"/>
      <c r="C5" s="71"/>
      <c r="D5" s="71"/>
      <c r="E5" s="71"/>
      <c r="F5" s="71"/>
      <c r="G5" s="71"/>
      <c r="H5" s="71"/>
      <c r="I5" s="71"/>
      <c r="J5" s="71"/>
      <c r="K5" s="71"/>
      <c r="L5" s="71"/>
      <c r="M5" s="71"/>
      <c r="N5" s="71"/>
      <c r="O5" s="71"/>
      <c r="P5" s="71"/>
      <c r="Q5" s="71"/>
      <c r="R5" s="86"/>
    </row>
    <row r="6" spans="1:34" ht="15.75" customHeight="1">
      <c r="A6" s="71"/>
      <c r="B6" s="1934" t="s">
        <v>959</v>
      </c>
      <c r="C6" s="1934"/>
      <c r="D6" s="1934"/>
      <c r="E6" s="1934"/>
      <c r="F6" s="1934"/>
      <c r="G6" s="1934"/>
      <c r="H6" s="1934"/>
      <c r="I6" s="1934"/>
      <c r="J6" s="1934"/>
      <c r="K6" s="1934"/>
      <c r="L6" s="1934"/>
      <c r="M6" s="1934"/>
      <c r="N6" s="1934"/>
      <c r="O6" s="1934"/>
      <c r="P6" s="1934"/>
      <c r="Q6" s="1934"/>
      <c r="R6" s="1934"/>
      <c r="S6" s="71"/>
      <c r="U6" s="65"/>
    </row>
    <row r="7" spans="1:34" ht="13.5" customHeight="1">
      <c r="A7" s="71"/>
      <c r="B7" s="2352" t="s">
        <v>966</v>
      </c>
      <c r="C7" s="2352"/>
      <c r="D7" s="2352"/>
      <c r="E7" s="2331"/>
      <c r="F7" s="2352" t="s">
        <v>967</v>
      </c>
      <c r="G7" s="2352"/>
      <c r="H7" s="2346"/>
      <c r="I7" s="2352" t="s">
        <v>961</v>
      </c>
      <c r="J7" s="2352"/>
      <c r="K7" s="2346"/>
      <c r="L7" s="2352" t="s">
        <v>962</v>
      </c>
      <c r="M7" s="2352"/>
      <c r="N7" s="2331"/>
      <c r="O7" s="2353" t="s">
        <v>968</v>
      </c>
      <c r="P7" s="2353"/>
      <c r="Q7" s="2348"/>
      <c r="R7" s="2352" t="s">
        <v>21</v>
      </c>
      <c r="S7" s="71"/>
      <c r="U7" s="65"/>
    </row>
    <row r="8" spans="1:34" ht="13.5" customHeight="1">
      <c r="A8" s="71"/>
      <c r="B8" s="2345"/>
      <c r="C8" s="2345"/>
      <c r="D8" s="2345"/>
      <c r="E8" s="2331"/>
      <c r="F8" s="2224"/>
      <c r="G8" s="2224"/>
      <c r="H8" s="2346"/>
      <c r="I8" s="2224"/>
      <c r="J8" s="2224"/>
      <c r="K8" s="2346"/>
      <c r="L8" s="2224"/>
      <c r="M8" s="2224"/>
      <c r="N8" s="2331"/>
      <c r="O8" s="1876"/>
      <c r="P8" s="1876"/>
      <c r="Q8" s="2348"/>
      <c r="R8" s="2345"/>
      <c r="S8" s="71"/>
      <c r="U8" s="65"/>
    </row>
    <row r="9" spans="1:34" ht="13.5" customHeight="1">
      <c r="A9" s="71"/>
      <c r="B9" s="2224"/>
      <c r="C9" s="2224"/>
      <c r="D9" s="2224"/>
      <c r="E9" s="353"/>
      <c r="F9" s="353" t="s">
        <v>19</v>
      </c>
      <c r="G9" s="353" t="s">
        <v>20</v>
      </c>
      <c r="H9" s="2349"/>
      <c r="I9" s="353" t="s">
        <v>19</v>
      </c>
      <c r="J9" s="353" t="s">
        <v>20</v>
      </c>
      <c r="K9" s="2349"/>
      <c r="L9" s="353" t="s">
        <v>19</v>
      </c>
      <c r="M9" s="353" t="s">
        <v>20</v>
      </c>
      <c r="N9" s="2349"/>
      <c r="O9" s="353" t="s">
        <v>19</v>
      </c>
      <c r="P9" s="353" t="s">
        <v>20</v>
      </c>
      <c r="Q9" s="1358"/>
      <c r="R9" s="2224"/>
      <c r="S9" s="71"/>
      <c r="U9" s="65"/>
    </row>
    <row r="10" spans="1:34" ht="3.75" customHeight="1">
      <c r="A10" s="71"/>
      <c r="B10" s="71"/>
      <c r="C10" s="71"/>
      <c r="D10" s="83"/>
      <c r="E10" s="83"/>
      <c r="F10" s="83"/>
      <c r="G10" s="83"/>
      <c r="H10" s="83"/>
      <c r="I10" s="83"/>
      <c r="J10" s="83"/>
      <c r="K10" s="83"/>
      <c r="L10" s="83"/>
      <c r="M10" s="83"/>
      <c r="N10" s="83"/>
      <c r="O10" s="83"/>
      <c r="P10" s="83"/>
      <c r="Q10" s="83"/>
      <c r="R10" s="84"/>
      <c r="S10" s="71"/>
      <c r="T10" s="3"/>
      <c r="U10" s="3"/>
    </row>
    <row r="11" spans="1:34" ht="18.75" customHeight="1">
      <c r="A11" s="71"/>
      <c r="B11" s="69" t="s">
        <v>969</v>
      </c>
      <c r="C11" s="69"/>
      <c r="D11" s="69"/>
      <c r="E11" s="69"/>
      <c r="F11" s="1341">
        <v>2</v>
      </c>
      <c r="G11" s="284">
        <v>1</v>
      </c>
      <c r="H11" s="284"/>
      <c r="I11" s="284">
        <v>0</v>
      </c>
      <c r="J11" s="1342">
        <v>0</v>
      </c>
      <c r="K11" s="1342"/>
      <c r="L11" s="1342">
        <v>4</v>
      </c>
      <c r="M11" s="1342">
        <v>1</v>
      </c>
      <c r="N11" s="1342"/>
      <c r="O11" s="1342">
        <f>SUM(F11+I11+L11)</f>
        <v>6</v>
      </c>
      <c r="P11" s="1342">
        <f>SUM(G11+J11+M11)</f>
        <v>2</v>
      </c>
      <c r="Q11" s="1342"/>
      <c r="R11" s="476">
        <f t="shared" ref="R11:R17" si="0">SUM(O11:P11)</f>
        <v>8</v>
      </c>
      <c r="S11" s="71"/>
      <c r="T11" s="3"/>
      <c r="U11" s="3"/>
    </row>
    <row r="12" spans="1:34" ht="18.75" customHeight="1">
      <c r="A12" s="71"/>
      <c r="B12" s="69" t="s">
        <v>970</v>
      </c>
      <c r="C12" s="69"/>
      <c r="D12" s="69"/>
      <c r="E12" s="69"/>
      <c r="F12" s="1341">
        <v>11</v>
      </c>
      <c r="G12" s="1342">
        <v>7</v>
      </c>
      <c r="H12" s="1342"/>
      <c r="I12" s="1342">
        <v>1</v>
      </c>
      <c r="J12" s="1342">
        <v>0</v>
      </c>
      <c r="K12" s="1342"/>
      <c r="L12" s="1342">
        <v>9</v>
      </c>
      <c r="M12" s="1342">
        <v>3</v>
      </c>
      <c r="N12" s="1342"/>
      <c r="O12" s="1342">
        <f t="shared" ref="O12:P17" si="1">SUM(F12+I12+L12)</f>
        <v>21</v>
      </c>
      <c r="P12" s="1342">
        <f t="shared" si="1"/>
        <v>10</v>
      </c>
      <c r="Q12" s="1342"/>
      <c r="R12" s="476">
        <f t="shared" si="0"/>
        <v>31</v>
      </c>
      <c r="S12" s="71"/>
      <c r="T12" s="3"/>
      <c r="U12" s="3"/>
    </row>
    <row r="13" spans="1:34" ht="18.75" customHeight="1">
      <c r="A13" s="71"/>
      <c r="B13" s="69" t="s">
        <v>971</v>
      </c>
      <c r="C13" s="69"/>
      <c r="D13" s="69"/>
      <c r="E13" s="69"/>
      <c r="F13" s="1341">
        <v>275</v>
      </c>
      <c r="G13" s="284">
        <v>208</v>
      </c>
      <c r="H13" s="284"/>
      <c r="I13" s="284">
        <v>9</v>
      </c>
      <c r="J13" s="1342">
        <v>0</v>
      </c>
      <c r="K13" s="1342"/>
      <c r="L13" s="1342">
        <v>272</v>
      </c>
      <c r="M13" s="1342">
        <v>128</v>
      </c>
      <c r="N13" s="1342"/>
      <c r="O13" s="1342">
        <f t="shared" si="1"/>
        <v>556</v>
      </c>
      <c r="P13" s="1342">
        <f t="shared" si="1"/>
        <v>336</v>
      </c>
      <c r="Q13" s="1342"/>
      <c r="R13" s="476">
        <f t="shared" si="0"/>
        <v>892</v>
      </c>
      <c r="S13" s="71"/>
      <c r="T13" s="3"/>
      <c r="U13" s="3"/>
    </row>
    <row r="14" spans="1:34" ht="18.75" customHeight="1">
      <c r="A14" s="71"/>
      <c r="B14" s="69" t="s">
        <v>972</v>
      </c>
      <c r="C14" s="69"/>
      <c r="D14" s="69"/>
      <c r="E14" s="69"/>
      <c r="F14" s="1341">
        <v>1</v>
      </c>
      <c r="G14" s="1342">
        <v>2</v>
      </c>
      <c r="H14" s="1342"/>
      <c r="I14" s="1342">
        <v>0</v>
      </c>
      <c r="J14" s="1342">
        <v>0</v>
      </c>
      <c r="K14" s="1342"/>
      <c r="L14" s="1342">
        <v>1</v>
      </c>
      <c r="M14" s="1342">
        <v>2</v>
      </c>
      <c r="N14" s="1342"/>
      <c r="O14" s="1342">
        <f t="shared" si="1"/>
        <v>2</v>
      </c>
      <c r="P14" s="1342">
        <f t="shared" si="1"/>
        <v>4</v>
      </c>
      <c r="Q14" s="1342"/>
      <c r="R14" s="476">
        <f t="shared" si="0"/>
        <v>6</v>
      </c>
      <c r="S14" s="71"/>
      <c r="T14" s="3"/>
      <c r="U14" s="3"/>
    </row>
    <row r="15" spans="1:34" ht="18.75" customHeight="1">
      <c r="A15" s="71"/>
      <c r="B15" s="69" t="s">
        <v>973</v>
      </c>
      <c r="C15" s="69"/>
      <c r="D15" s="69"/>
      <c r="E15" s="69"/>
      <c r="F15" s="1341">
        <v>6</v>
      </c>
      <c r="G15" s="1342">
        <v>6</v>
      </c>
      <c r="H15" s="1342"/>
      <c r="I15" s="1342">
        <v>0</v>
      </c>
      <c r="J15" s="1342">
        <v>0</v>
      </c>
      <c r="K15" s="1342"/>
      <c r="L15" s="1342">
        <v>8</v>
      </c>
      <c r="M15" s="1342">
        <v>3</v>
      </c>
      <c r="N15" s="1342"/>
      <c r="O15" s="1342">
        <f t="shared" si="1"/>
        <v>14</v>
      </c>
      <c r="P15" s="1342">
        <f t="shared" si="1"/>
        <v>9</v>
      </c>
      <c r="Q15" s="1342"/>
      <c r="R15" s="476">
        <f t="shared" si="0"/>
        <v>23</v>
      </c>
      <c r="S15" s="71"/>
      <c r="T15" s="3"/>
      <c r="U15" s="3"/>
    </row>
    <row r="16" spans="1:34" ht="18.75" customHeight="1">
      <c r="A16" s="71"/>
      <c r="B16" s="69" t="s">
        <v>974</v>
      </c>
      <c r="C16" s="69"/>
      <c r="D16" s="69"/>
      <c r="E16" s="69"/>
      <c r="F16" s="1341">
        <v>8</v>
      </c>
      <c r="G16" s="1342">
        <v>1</v>
      </c>
      <c r="H16" s="1342"/>
      <c r="I16" s="1342">
        <v>0</v>
      </c>
      <c r="J16" s="1342">
        <v>0</v>
      </c>
      <c r="K16" s="1342"/>
      <c r="L16" s="1342">
        <v>7</v>
      </c>
      <c r="M16" s="1342">
        <v>2</v>
      </c>
      <c r="N16" s="1342"/>
      <c r="O16" s="1342">
        <f t="shared" si="1"/>
        <v>15</v>
      </c>
      <c r="P16" s="1342">
        <f t="shared" si="1"/>
        <v>3</v>
      </c>
      <c r="Q16" s="1342"/>
      <c r="R16" s="476">
        <f t="shared" si="0"/>
        <v>18</v>
      </c>
      <c r="S16" s="71"/>
      <c r="T16" s="3"/>
      <c r="U16" s="3"/>
    </row>
    <row r="17" spans="1:21" ht="18.75" customHeight="1">
      <c r="A17" s="71"/>
      <c r="B17" s="69" t="s">
        <v>975</v>
      </c>
      <c r="C17" s="69"/>
      <c r="D17" s="69"/>
      <c r="E17" s="69"/>
      <c r="F17" s="1341">
        <v>0</v>
      </c>
      <c r="G17" s="1342">
        <v>0</v>
      </c>
      <c r="H17" s="1342"/>
      <c r="I17" s="1342">
        <v>0</v>
      </c>
      <c r="J17" s="1342">
        <v>0</v>
      </c>
      <c r="K17" s="1342"/>
      <c r="L17" s="1342">
        <v>0</v>
      </c>
      <c r="M17" s="1342">
        <v>0</v>
      </c>
      <c r="N17" s="1342"/>
      <c r="O17" s="1342">
        <f t="shared" si="1"/>
        <v>0</v>
      </c>
      <c r="P17" s="1342">
        <f t="shared" si="1"/>
        <v>0</v>
      </c>
      <c r="Q17" s="1342"/>
      <c r="R17" s="476">
        <f t="shared" si="0"/>
        <v>0</v>
      </c>
      <c r="S17" s="71"/>
      <c r="T17" s="3"/>
      <c r="U17" s="3"/>
    </row>
    <row r="18" spans="1:21" ht="3.75" customHeight="1">
      <c r="A18" s="71"/>
      <c r="B18" s="69"/>
      <c r="C18" s="69"/>
      <c r="D18" s="69"/>
      <c r="E18" s="69"/>
      <c r="F18" s="1341"/>
      <c r="G18" s="1341"/>
      <c r="H18" s="1341"/>
      <c r="I18" s="1341"/>
      <c r="J18" s="1341"/>
      <c r="K18" s="1341"/>
      <c r="L18" s="1341"/>
      <c r="M18" s="1341"/>
      <c r="N18" s="1341"/>
      <c r="O18" s="1341"/>
      <c r="P18" s="1341"/>
      <c r="Q18" s="1341"/>
      <c r="R18" s="1354"/>
      <c r="S18" s="71"/>
      <c r="U18" s="65"/>
    </row>
    <row r="19" spans="1:21" ht="12.75" customHeight="1">
      <c r="A19" s="71"/>
      <c r="B19" s="2022" t="s">
        <v>21</v>
      </c>
      <c r="C19" s="2022"/>
      <c r="D19" s="1401"/>
      <c r="E19" s="1401"/>
      <c r="F19" s="1401">
        <f>SUM(F11:F17)</f>
        <v>303</v>
      </c>
      <c r="G19" s="1401">
        <f t="shared" ref="G19:R19" si="2">SUM(G11:G17)</f>
        <v>225</v>
      </c>
      <c r="H19" s="1401"/>
      <c r="I19" s="1401">
        <f t="shared" si="2"/>
        <v>10</v>
      </c>
      <c r="J19" s="1401">
        <f t="shared" si="2"/>
        <v>0</v>
      </c>
      <c r="K19" s="1401"/>
      <c r="L19" s="1401">
        <f t="shared" si="2"/>
        <v>301</v>
      </c>
      <c r="M19" s="1401">
        <f t="shared" si="2"/>
        <v>139</v>
      </c>
      <c r="N19" s="1401"/>
      <c r="O19" s="1401">
        <f t="shared" si="2"/>
        <v>614</v>
      </c>
      <c r="P19" s="1401">
        <f t="shared" si="2"/>
        <v>364</v>
      </c>
      <c r="Q19" s="1401"/>
      <c r="R19" s="1401">
        <f t="shared" si="2"/>
        <v>978</v>
      </c>
      <c r="S19" s="71"/>
      <c r="U19" s="65"/>
    </row>
    <row r="20" spans="1:21" ht="11.1" customHeight="1">
      <c r="A20" s="71"/>
      <c r="C20" s="83"/>
      <c r="D20" s="83"/>
      <c r="E20" s="83"/>
      <c r="F20" s="83"/>
      <c r="G20" s="83"/>
      <c r="H20" s="83"/>
      <c r="I20" s="83"/>
      <c r="J20" s="83"/>
      <c r="K20" s="83"/>
      <c r="L20" s="83"/>
      <c r="M20" s="83"/>
      <c r="N20" s="83"/>
      <c r="O20" s="83"/>
      <c r="P20" s="83"/>
      <c r="Q20" s="83"/>
      <c r="R20" s="84"/>
      <c r="U20" s="65"/>
    </row>
    <row r="21" spans="1:21" ht="11.1" customHeight="1">
      <c r="A21" s="71"/>
      <c r="C21" s="83"/>
      <c r="D21" s="83"/>
      <c r="E21" s="83"/>
      <c r="F21" s="83"/>
      <c r="G21" s="83"/>
      <c r="H21" s="83"/>
      <c r="I21" s="83"/>
      <c r="J21" s="83"/>
      <c r="K21" s="83"/>
      <c r="L21" s="83"/>
      <c r="M21" s="83"/>
      <c r="N21" s="83"/>
      <c r="O21" s="83"/>
      <c r="P21" s="83"/>
      <c r="Q21" s="83"/>
      <c r="R21" s="84"/>
      <c r="U21" s="65"/>
    </row>
    <row r="22" spans="1:21" ht="11.1" customHeight="1">
      <c r="A22" s="71"/>
      <c r="C22" s="83"/>
      <c r="D22" s="83"/>
      <c r="E22" s="83"/>
      <c r="F22" s="83"/>
      <c r="G22" s="83"/>
      <c r="H22" s="83"/>
      <c r="I22" s="83"/>
      <c r="J22" s="83"/>
      <c r="K22" s="83"/>
      <c r="L22" s="83"/>
      <c r="M22" s="83"/>
      <c r="N22" s="83"/>
      <c r="O22" s="83"/>
      <c r="P22" s="83"/>
      <c r="Q22" s="83"/>
      <c r="R22" s="84"/>
      <c r="U22" s="65"/>
    </row>
    <row r="23" spans="1:21" ht="11.1" customHeight="1">
      <c r="A23" s="71"/>
      <c r="C23" s="83"/>
      <c r="D23" s="83"/>
      <c r="E23" s="83"/>
      <c r="F23" s="83"/>
      <c r="G23" s="83"/>
      <c r="H23" s="83"/>
      <c r="I23" s="83"/>
      <c r="J23" s="83"/>
      <c r="K23" s="83"/>
      <c r="L23" s="83"/>
      <c r="M23" s="83"/>
      <c r="N23" s="83"/>
      <c r="O23" s="83"/>
      <c r="P23" s="83"/>
      <c r="Q23" s="83"/>
      <c r="R23" s="84"/>
      <c r="U23" s="65"/>
    </row>
    <row r="24" spans="1:21" ht="11.1" customHeight="1">
      <c r="A24" s="71"/>
      <c r="C24" s="83"/>
      <c r="D24" s="83"/>
      <c r="E24" s="83"/>
      <c r="F24" s="83"/>
      <c r="G24" s="83"/>
      <c r="H24" s="83"/>
      <c r="I24" s="83"/>
      <c r="J24" s="83"/>
      <c r="K24" s="83"/>
      <c r="L24" s="83"/>
      <c r="M24" s="83"/>
      <c r="N24" s="83"/>
      <c r="O24" s="83"/>
      <c r="P24" s="83"/>
      <c r="Q24" s="83"/>
      <c r="R24" s="84"/>
      <c r="U24" s="65"/>
    </row>
    <row r="29" spans="1:21">
      <c r="G29" s="284"/>
      <c r="H29" s="284"/>
      <c r="I29" s="284"/>
      <c r="J29" s="1342"/>
      <c r="K29" s="1342"/>
      <c r="L29" s="1342"/>
      <c r="M29" s="1342"/>
      <c r="N29" s="1342"/>
      <c r="O29" s="1342"/>
      <c r="P29" s="1342"/>
      <c r="Q29" s="1342"/>
    </row>
    <row r="30" spans="1:21">
      <c r="G30" s="1342"/>
      <c r="H30" s="1342"/>
      <c r="I30" s="1342"/>
      <c r="J30" s="1342"/>
      <c r="K30" s="1342"/>
      <c r="L30" s="1342"/>
      <c r="M30" s="1342"/>
      <c r="N30" s="1342"/>
      <c r="O30" s="1342"/>
      <c r="P30" s="1342"/>
      <c r="Q30" s="1342"/>
    </row>
    <row r="31" spans="1:21">
      <c r="G31" s="1342"/>
      <c r="H31" s="1342"/>
      <c r="I31" s="1342"/>
      <c r="J31" s="1342"/>
      <c r="K31" s="1342"/>
      <c r="L31" s="1342"/>
      <c r="M31" s="1342"/>
      <c r="N31" s="1342"/>
      <c r="O31" s="1342"/>
      <c r="P31" s="1342"/>
      <c r="Q31" s="1342"/>
    </row>
    <row r="32" spans="1:21">
      <c r="G32" s="1342"/>
      <c r="H32" s="1342"/>
      <c r="I32" s="1342"/>
      <c r="J32" s="1342"/>
      <c r="K32" s="1342"/>
      <c r="L32" s="1342"/>
      <c r="M32" s="1342"/>
      <c r="N32" s="1342"/>
      <c r="O32" s="1342"/>
      <c r="P32" s="1342"/>
      <c r="Q32" s="1342"/>
    </row>
    <row r="33" spans="2:17">
      <c r="G33" s="284"/>
      <c r="H33" s="284"/>
      <c r="I33" s="284"/>
      <c r="J33" s="1342"/>
      <c r="K33" s="1342"/>
      <c r="L33" s="1342"/>
      <c r="M33" s="1342"/>
      <c r="N33" s="1342"/>
      <c r="O33" s="1342"/>
      <c r="P33" s="1342"/>
      <c r="Q33" s="1342"/>
    </row>
    <row r="34" spans="2:17">
      <c r="G34" s="1342"/>
      <c r="H34" s="1342"/>
      <c r="I34" s="1342"/>
      <c r="J34" s="1342"/>
      <c r="K34" s="1342"/>
      <c r="L34" s="1342"/>
      <c r="M34" s="1342"/>
      <c r="N34" s="1342"/>
      <c r="O34" s="1342"/>
      <c r="P34" s="1342"/>
      <c r="Q34" s="1342"/>
    </row>
    <row r="35" spans="2:17">
      <c r="G35" s="1342"/>
      <c r="H35" s="1342"/>
      <c r="I35" s="1342"/>
      <c r="J35" s="1342"/>
      <c r="K35" s="1342"/>
      <c r="L35" s="1342"/>
      <c r="M35" s="1342"/>
      <c r="N35" s="1342"/>
      <c r="O35" s="1342"/>
      <c r="P35" s="1342"/>
      <c r="Q35" s="1342"/>
    </row>
    <row r="36" spans="2:17">
      <c r="G36" s="1342"/>
      <c r="H36" s="1342"/>
      <c r="I36" s="1342"/>
      <c r="J36" s="1342"/>
      <c r="K36" s="1342"/>
      <c r="L36" s="1342"/>
      <c r="M36" s="1342"/>
      <c r="N36" s="1342"/>
      <c r="O36" s="1342"/>
      <c r="P36" s="1342"/>
      <c r="Q36" s="1342"/>
    </row>
    <row r="37" spans="2:17">
      <c r="G37" s="1342"/>
      <c r="H37" s="1342"/>
      <c r="I37" s="1342"/>
      <c r="J37" s="1342"/>
      <c r="K37" s="1342"/>
      <c r="L37" s="1342"/>
      <c r="M37" s="1342"/>
      <c r="N37" s="1342"/>
      <c r="O37" s="1342"/>
      <c r="P37" s="1342"/>
      <c r="Q37" s="1342"/>
    </row>
    <row r="38" spans="2:17">
      <c r="G38" s="1342"/>
      <c r="H38" s="1342"/>
      <c r="I38" s="1342"/>
      <c r="J38" s="1342"/>
      <c r="K38" s="1342"/>
      <c r="L38" s="1342"/>
      <c r="M38" s="1342"/>
      <c r="N38" s="1342"/>
      <c r="O38" s="1342"/>
      <c r="P38" s="1342"/>
      <c r="Q38" s="1342"/>
    </row>
    <row r="39" spans="2:17">
      <c r="G39" s="1342"/>
      <c r="H39" s="1342"/>
      <c r="I39" s="1342"/>
      <c r="J39" s="1342"/>
      <c r="K39" s="1342"/>
      <c r="L39" s="1342"/>
      <c r="M39" s="1342"/>
      <c r="N39" s="1342"/>
      <c r="O39" s="1342"/>
      <c r="P39" s="1342"/>
      <c r="Q39" s="1342"/>
    </row>
    <row r="40" spans="2:17">
      <c r="G40" s="1342"/>
      <c r="H40" s="1342"/>
      <c r="I40" s="1342"/>
      <c r="J40" s="1342"/>
      <c r="K40" s="1342"/>
      <c r="L40" s="1342"/>
      <c r="M40" s="1342"/>
      <c r="N40" s="1342"/>
      <c r="O40" s="1342"/>
      <c r="P40" s="1342"/>
      <c r="Q40" s="1342"/>
    </row>
    <row r="41" spans="2:17">
      <c r="G41" s="1342"/>
      <c r="H41" s="1342"/>
      <c r="I41" s="1342"/>
      <c r="J41" s="1342"/>
      <c r="K41" s="1342"/>
      <c r="L41" s="1342"/>
      <c r="M41" s="1342"/>
      <c r="N41" s="1342"/>
      <c r="O41" s="1342"/>
      <c r="P41" s="1342"/>
      <c r="Q41" s="1342"/>
    </row>
    <row r="47" spans="2:17">
      <c r="B47" s="83" t="s">
        <v>963</v>
      </c>
    </row>
  </sheetData>
  <mergeCells count="10">
    <mergeCell ref="B19:C19"/>
    <mergeCell ref="B2:R2"/>
    <mergeCell ref="B3:R3"/>
    <mergeCell ref="B6:R6"/>
    <mergeCell ref="B7:D9"/>
    <mergeCell ref="F7:G8"/>
    <mergeCell ref="I7:J8"/>
    <mergeCell ref="L7:M8"/>
    <mergeCell ref="O7:P8"/>
    <mergeCell ref="R7:R9"/>
  </mergeCells>
  <pageMargins left="0.7" right="0.7" top="0.75" bottom="0.75" header="0.3" footer="0.3"/>
  <drawing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4"/>
  <sheetViews>
    <sheetView workbookViewId="0">
      <selection activeCell="T8" sqref="T8"/>
    </sheetView>
  </sheetViews>
  <sheetFormatPr baseColWidth="10" defaultRowHeight="12.75"/>
  <cols>
    <col min="1" max="1" width="2.7109375" style="65" customWidth="1"/>
    <col min="2" max="3" width="5.7109375" style="65" customWidth="1"/>
    <col min="4" max="5" width="2.7109375" style="65" customWidth="1"/>
    <col min="6" max="7" width="6.7109375" style="65" customWidth="1"/>
    <col min="8" max="8" width="0.42578125" style="65" customWidth="1"/>
    <col min="9" max="10" width="6.7109375" style="65" customWidth="1"/>
    <col min="11" max="11" width="0.42578125" style="579" customWidth="1"/>
    <col min="12" max="13" width="6.7109375" style="65" customWidth="1"/>
    <col min="14" max="14" width="0.42578125" style="65" customWidth="1"/>
    <col min="15" max="16" width="6.7109375" style="65" customWidth="1"/>
    <col min="17" max="17" width="0.42578125" style="65" customWidth="1"/>
    <col min="18" max="18" width="6.7109375" style="65" customWidth="1"/>
    <col min="19" max="256" width="11.42578125" style="65"/>
    <col min="257" max="257" width="2.7109375" style="65" customWidth="1"/>
    <col min="258" max="259" width="5.7109375" style="65" customWidth="1"/>
    <col min="260" max="261" width="2.7109375" style="65" customWidth="1"/>
    <col min="262" max="263" width="6.7109375" style="65" customWidth="1"/>
    <col min="264" max="264" width="0.42578125" style="65" customWidth="1"/>
    <col min="265" max="266" width="6.7109375" style="65" customWidth="1"/>
    <col min="267" max="267" width="0.42578125" style="65" customWidth="1"/>
    <col min="268" max="269" width="6.7109375" style="65" customWidth="1"/>
    <col min="270" max="270" width="0.42578125" style="65" customWidth="1"/>
    <col min="271" max="272" width="6.7109375" style="65" customWidth="1"/>
    <col min="273" max="273" width="0.42578125" style="65" customWidth="1"/>
    <col min="274" max="274" width="6.7109375" style="65" customWidth="1"/>
    <col min="275" max="512" width="11.42578125" style="65"/>
    <col min="513" max="513" width="2.7109375" style="65" customWidth="1"/>
    <col min="514" max="515" width="5.7109375" style="65" customWidth="1"/>
    <col min="516" max="517" width="2.7109375" style="65" customWidth="1"/>
    <col min="518" max="519" width="6.7109375" style="65" customWidth="1"/>
    <col min="520" max="520" width="0.42578125" style="65" customWidth="1"/>
    <col min="521" max="522" width="6.7109375" style="65" customWidth="1"/>
    <col min="523" max="523" width="0.42578125" style="65" customWidth="1"/>
    <col min="524" max="525" width="6.7109375" style="65" customWidth="1"/>
    <col min="526" max="526" width="0.42578125" style="65" customWidth="1"/>
    <col min="527" max="528" width="6.7109375" style="65" customWidth="1"/>
    <col min="529" max="529" width="0.42578125" style="65" customWidth="1"/>
    <col min="530" max="530" width="6.7109375" style="65" customWidth="1"/>
    <col min="531" max="768" width="11.42578125" style="65"/>
    <col min="769" max="769" width="2.7109375" style="65" customWidth="1"/>
    <col min="770" max="771" width="5.7109375" style="65" customWidth="1"/>
    <col min="772" max="773" width="2.7109375" style="65" customWidth="1"/>
    <col min="774" max="775" width="6.7109375" style="65" customWidth="1"/>
    <col min="776" max="776" width="0.42578125" style="65" customWidth="1"/>
    <col min="777" max="778" width="6.7109375" style="65" customWidth="1"/>
    <col min="779" max="779" width="0.42578125" style="65" customWidth="1"/>
    <col min="780" max="781" width="6.7109375" style="65" customWidth="1"/>
    <col min="782" max="782" width="0.42578125" style="65" customWidth="1"/>
    <col min="783" max="784" width="6.7109375" style="65" customWidth="1"/>
    <col min="785" max="785" width="0.42578125" style="65" customWidth="1"/>
    <col min="786" max="786" width="6.7109375" style="65" customWidth="1"/>
    <col min="787" max="1024" width="11.42578125" style="65"/>
    <col min="1025" max="1025" width="2.7109375" style="65" customWidth="1"/>
    <col min="1026" max="1027" width="5.7109375" style="65" customWidth="1"/>
    <col min="1028" max="1029" width="2.7109375" style="65" customWidth="1"/>
    <col min="1030" max="1031" width="6.7109375" style="65" customWidth="1"/>
    <col min="1032" max="1032" width="0.42578125" style="65" customWidth="1"/>
    <col min="1033" max="1034" width="6.7109375" style="65" customWidth="1"/>
    <col min="1035" max="1035" width="0.42578125" style="65" customWidth="1"/>
    <col min="1036" max="1037" width="6.7109375" style="65" customWidth="1"/>
    <col min="1038" max="1038" width="0.42578125" style="65" customWidth="1"/>
    <col min="1039" max="1040" width="6.7109375" style="65" customWidth="1"/>
    <col min="1041" max="1041" width="0.42578125" style="65" customWidth="1"/>
    <col min="1042" max="1042" width="6.7109375" style="65" customWidth="1"/>
    <col min="1043" max="1280" width="11.42578125" style="65"/>
    <col min="1281" max="1281" width="2.7109375" style="65" customWidth="1"/>
    <col min="1282" max="1283" width="5.7109375" style="65" customWidth="1"/>
    <col min="1284" max="1285" width="2.7109375" style="65" customWidth="1"/>
    <col min="1286" max="1287" width="6.7109375" style="65" customWidth="1"/>
    <col min="1288" max="1288" width="0.42578125" style="65" customWidth="1"/>
    <col min="1289" max="1290" width="6.7109375" style="65" customWidth="1"/>
    <col min="1291" max="1291" width="0.42578125" style="65" customWidth="1"/>
    <col min="1292" max="1293" width="6.7109375" style="65" customWidth="1"/>
    <col min="1294" max="1294" width="0.42578125" style="65" customWidth="1"/>
    <col min="1295" max="1296" width="6.7109375" style="65" customWidth="1"/>
    <col min="1297" max="1297" width="0.42578125" style="65" customWidth="1"/>
    <col min="1298" max="1298" width="6.7109375" style="65" customWidth="1"/>
    <col min="1299" max="1536" width="11.42578125" style="65"/>
    <col min="1537" max="1537" width="2.7109375" style="65" customWidth="1"/>
    <col min="1538" max="1539" width="5.7109375" style="65" customWidth="1"/>
    <col min="1540" max="1541" width="2.7109375" style="65" customWidth="1"/>
    <col min="1542" max="1543" width="6.7109375" style="65" customWidth="1"/>
    <col min="1544" max="1544" width="0.42578125" style="65" customWidth="1"/>
    <col min="1545" max="1546" width="6.7109375" style="65" customWidth="1"/>
    <col min="1547" max="1547" width="0.42578125" style="65" customWidth="1"/>
    <col min="1548" max="1549" width="6.7109375" style="65" customWidth="1"/>
    <col min="1550" max="1550" width="0.42578125" style="65" customWidth="1"/>
    <col min="1551" max="1552" width="6.7109375" style="65" customWidth="1"/>
    <col min="1553" max="1553" width="0.42578125" style="65" customWidth="1"/>
    <col min="1554" max="1554" width="6.7109375" style="65" customWidth="1"/>
    <col min="1555" max="1792" width="11.42578125" style="65"/>
    <col min="1793" max="1793" width="2.7109375" style="65" customWidth="1"/>
    <col min="1794" max="1795" width="5.7109375" style="65" customWidth="1"/>
    <col min="1796" max="1797" width="2.7109375" style="65" customWidth="1"/>
    <col min="1798" max="1799" width="6.7109375" style="65" customWidth="1"/>
    <col min="1800" max="1800" width="0.42578125" style="65" customWidth="1"/>
    <col min="1801" max="1802" width="6.7109375" style="65" customWidth="1"/>
    <col min="1803" max="1803" width="0.42578125" style="65" customWidth="1"/>
    <col min="1804" max="1805" width="6.7109375" style="65" customWidth="1"/>
    <col min="1806" max="1806" width="0.42578125" style="65" customWidth="1"/>
    <col min="1807" max="1808" width="6.7109375" style="65" customWidth="1"/>
    <col min="1809" max="1809" width="0.42578125" style="65" customWidth="1"/>
    <col min="1810" max="1810" width="6.7109375" style="65" customWidth="1"/>
    <col min="1811" max="2048" width="11.42578125" style="65"/>
    <col min="2049" max="2049" width="2.7109375" style="65" customWidth="1"/>
    <col min="2050" max="2051" width="5.7109375" style="65" customWidth="1"/>
    <col min="2052" max="2053" width="2.7109375" style="65" customWidth="1"/>
    <col min="2054" max="2055" width="6.7109375" style="65" customWidth="1"/>
    <col min="2056" max="2056" width="0.42578125" style="65" customWidth="1"/>
    <col min="2057" max="2058" width="6.7109375" style="65" customWidth="1"/>
    <col min="2059" max="2059" width="0.42578125" style="65" customWidth="1"/>
    <col min="2060" max="2061" width="6.7109375" style="65" customWidth="1"/>
    <col min="2062" max="2062" width="0.42578125" style="65" customWidth="1"/>
    <col min="2063" max="2064" width="6.7109375" style="65" customWidth="1"/>
    <col min="2065" max="2065" width="0.42578125" style="65" customWidth="1"/>
    <col min="2066" max="2066" width="6.7109375" style="65" customWidth="1"/>
    <col min="2067" max="2304" width="11.42578125" style="65"/>
    <col min="2305" max="2305" width="2.7109375" style="65" customWidth="1"/>
    <col min="2306" max="2307" width="5.7109375" style="65" customWidth="1"/>
    <col min="2308" max="2309" width="2.7109375" style="65" customWidth="1"/>
    <col min="2310" max="2311" width="6.7109375" style="65" customWidth="1"/>
    <col min="2312" max="2312" width="0.42578125" style="65" customWidth="1"/>
    <col min="2313" max="2314" width="6.7109375" style="65" customWidth="1"/>
    <col min="2315" max="2315" width="0.42578125" style="65" customWidth="1"/>
    <col min="2316" max="2317" width="6.7109375" style="65" customWidth="1"/>
    <col min="2318" max="2318" width="0.42578125" style="65" customWidth="1"/>
    <col min="2319" max="2320" width="6.7109375" style="65" customWidth="1"/>
    <col min="2321" max="2321" width="0.42578125" style="65" customWidth="1"/>
    <col min="2322" max="2322" width="6.7109375" style="65" customWidth="1"/>
    <col min="2323" max="2560" width="11.42578125" style="65"/>
    <col min="2561" max="2561" width="2.7109375" style="65" customWidth="1"/>
    <col min="2562" max="2563" width="5.7109375" style="65" customWidth="1"/>
    <col min="2564" max="2565" width="2.7109375" style="65" customWidth="1"/>
    <col min="2566" max="2567" width="6.7109375" style="65" customWidth="1"/>
    <col min="2568" max="2568" width="0.42578125" style="65" customWidth="1"/>
    <col min="2569" max="2570" width="6.7109375" style="65" customWidth="1"/>
    <col min="2571" max="2571" width="0.42578125" style="65" customWidth="1"/>
    <col min="2572" max="2573" width="6.7109375" style="65" customWidth="1"/>
    <col min="2574" max="2574" width="0.42578125" style="65" customWidth="1"/>
    <col min="2575" max="2576" width="6.7109375" style="65" customWidth="1"/>
    <col min="2577" max="2577" width="0.42578125" style="65" customWidth="1"/>
    <col min="2578" max="2578" width="6.7109375" style="65" customWidth="1"/>
    <col min="2579" max="2816" width="11.42578125" style="65"/>
    <col min="2817" max="2817" width="2.7109375" style="65" customWidth="1"/>
    <col min="2818" max="2819" width="5.7109375" style="65" customWidth="1"/>
    <col min="2820" max="2821" width="2.7109375" style="65" customWidth="1"/>
    <col min="2822" max="2823" width="6.7109375" style="65" customWidth="1"/>
    <col min="2824" max="2824" width="0.42578125" style="65" customWidth="1"/>
    <col min="2825" max="2826" width="6.7109375" style="65" customWidth="1"/>
    <col min="2827" max="2827" width="0.42578125" style="65" customWidth="1"/>
    <col min="2828" max="2829" width="6.7109375" style="65" customWidth="1"/>
    <col min="2830" max="2830" width="0.42578125" style="65" customWidth="1"/>
    <col min="2831" max="2832" width="6.7109375" style="65" customWidth="1"/>
    <col min="2833" max="2833" width="0.42578125" style="65" customWidth="1"/>
    <col min="2834" max="2834" width="6.7109375" style="65" customWidth="1"/>
    <col min="2835" max="3072" width="11.42578125" style="65"/>
    <col min="3073" max="3073" width="2.7109375" style="65" customWidth="1"/>
    <col min="3074" max="3075" width="5.7109375" style="65" customWidth="1"/>
    <col min="3076" max="3077" width="2.7109375" style="65" customWidth="1"/>
    <col min="3078" max="3079" width="6.7109375" style="65" customWidth="1"/>
    <col min="3080" max="3080" width="0.42578125" style="65" customWidth="1"/>
    <col min="3081" max="3082" width="6.7109375" style="65" customWidth="1"/>
    <col min="3083" max="3083" width="0.42578125" style="65" customWidth="1"/>
    <col min="3084" max="3085" width="6.7109375" style="65" customWidth="1"/>
    <col min="3086" max="3086" width="0.42578125" style="65" customWidth="1"/>
    <col min="3087" max="3088" width="6.7109375" style="65" customWidth="1"/>
    <col min="3089" max="3089" width="0.42578125" style="65" customWidth="1"/>
    <col min="3090" max="3090" width="6.7109375" style="65" customWidth="1"/>
    <col min="3091" max="3328" width="11.42578125" style="65"/>
    <col min="3329" max="3329" width="2.7109375" style="65" customWidth="1"/>
    <col min="3330" max="3331" width="5.7109375" style="65" customWidth="1"/>
    <col min="3332" max="3333" width="2.7109375" style="65" customWidth="1"/>
    <col min="3334" max="3335" width="6.7109375" style="65" customWidth="1"/>
    <col min="3336" max="3336" width="0.42578125" style="65" customWidth="1"/>
    <col min="3337" max="3338" width="6.7109375" style="65" customWidth="1"/>
    <col min="3339" max="3339" width="0.42578125" style="65" customWidth="1"/>
    <col min="3340" max="3341" width="6.7109375" style="65" customWidth="1"/>
    <col min="3342" max="3342" width="0.42578125" style="65" customWidth="1"/>
    <col min="3343" max="3344" width="6.7109375" style="65" customWidth="1"/>
    <col min="3345" max="3345" width="0.42578125" style="65" customWidth="1"/>
    <col min="3346" max="3346" width="6.7109375" style="65" customWidth="1"/>
    <col min="3347" max="3584" width="11.42578125" style="65"/>
    <col min="3585" max="3585" width="2.7109375" style="65" customWidth="1"/>
    <col min="3586" max="3587" width="5.7109375" style="65" customWidth="1"/>
    <col min="3588" max="3589" width="2.7109375" style="65" customWidth="1"/>
    <col min="3590" max="3591" width="6.7109375" style="65" customWidth="1"/>
    <col min="3592" max="3592" width="0.42578125" style="65" customWidth="1"/>
    <col min="3593" max="3594" width="6.7109375" style="65" customWidth="1"/>
    <col min="3595" max="3595" width="0.42578125" style="65" customWidth="1"/>
    <col min="3596" max="3597" width="6.7109375" style="65" customWidth="1"/>
    <col min="3598" max="3598" width="0.42578125" style="65" customWidth="1"/>
    <col min="3599" max="3600" width="6.7109375" style="65" customWidth="1"/>
    <col min="3601" max="3601" width="0.42578125" style="65" customWidth="1"/>
    <col min="3602" max="3602" width="6.7109375" style="65" customWidth="1"/>
    <col min="3603" max="3840" width="11.42578125" style="65"/>
    <col min="3841" max="3841" width="2.7109375" style="65" customWidth="1"/>
    <col min="3842" max="3843" width="5.7109375" style="65" customWidth="1"/>
    <col min="3844" max="3845" width="2.7109375" style="65" customWidth="1"/>
    <col min="3846" max="3847" width="6.7109375" style="65" customWidth="1"/>
    <col min="3848" max="3848" width="0.42578125" style="65" customWidth="1"/>
    <col min="3849" max="3850" width="6.7109375" style="65" customWidth="1"/>
    <col min="3851" max="3851" width="0.42578125" style="65" customWidth="1"/>
    <col min="3852" max="3853" width="6.7109375" style="65" customWidth="1"/>
    <col min="3854" max="3854" width="0.42578125" style="65" customWidth="1"/>
    <col min="3855" max="3856" width="6.7109375" style="65" customWidth="1"/>
    <col min="3857" max="3857" width="0.42578125" style="65" customWidth="1"/>
    <col min="3858" max="3858" width="6.7109375" style="65" customWidth="1"/>
    <col min="3859" max="4096" width="11.42578125" style="65"/>
    <col min="4097" max="4097" width="2.7109375" style="65" customWidth="1"/>
    <col min="4098" max="4099" width="5.7109375" style="65" customWidth="1"/>
    <col min="4100" max="4101" width="2.7109375" style="65" customWidth="1"/>
    <col min="4102" max="4103" width="6.7109375" style="65" customWidth="1"/>
    <col min="4104" max="4104" width="0.42578125" style="65" customWidth="1"/>
    <col min="4105" max="4106" width="6.7109375" style="65" customWidth="1"/>
    <col min="4107" max="4107" width="0.42578125" style="65" customWidth="1"/>
    <col min="4108" max="4109" width="6.7109375" style="65" customWidth="1"/>
    <col min="4110" max="4110" width="0.42578125" style="65" customWidth="1"/>
    <col min="4111" max="4112" width="6.7109375" style="65" customWidth="1"/>
    <col min="4113" max="4113" width="0.42578125" style="65" customWidth="1"/>
    <col min="4114" max="4114" width="6.7109375" style="65" customWidth="1"/>
    <col min="4115" max="4352" width="11.42578125" style="65"/>
    <col min="4353" max="4353" width="2.7109375" style="65" customWidth="1"/>
    <col min="4354" max="4355" width="5.7109375" style="65" customWidth="1"/>
    <col min="4356" max="4357" width="2.7109375" style="65" customWidth="1"/>
    <col min="4358" max="4359" width="6.7109375" style="65" customWidth="1"/>
    <col min="4360" max="4360" width="0.42578125" style="65" customWidth="1"/>
    <col min="4361" max="4362" width="6.7109375" style="65" customWidth="1"/>
    <col min="4363" max="4363" width="0.42578125" style="65" customWidth="1"/>
    <col min="4364" max="4365" width="6.7109375" style="65" customWidth="1"/>
    <col min="4366" max="4366" width="0.42578125" style="65" customWidth="1"/>
    <col min="4367" max="4368" width="6.7109375" style="65" customWidth="1"/>
    <col min="4369" max="4369" width="0.42578125" style="65" customWidth="1"/>
    <col min="4370" max="4370" width="6.7109375" style="65" customWidth="1"/>
    <col min="4371" max="4608" width="11.42578125" style="65"/>
    <col min="4609" max="4609" width="2.7109375" style="65" customWidth="1"/>
    <col min="4610" max="4611" width="5.7109375" style="65" customWidth="1"/>
    <col min="4612" max="4613" width="2.7109375" style="65" customWidth="1"/>
    <col min="4614" max="4615" width="6.7109375" style="65" customWidth="1"/>
    <col min="4616" max="4616" width="0.42578125" style="65" customWidth="1"/>
    <col min="4617" max="4618" width="6.7109375" style="65" customWidth="1"/>
    <col min="4619" max="4619" width="0.42578125" style="65" customWidth="1"/>
    <col min="4620" max="4621" width="6.7109375" style="65" customWidth="1"/>
    <col min="4622" max="4622" width="0.42578125" style="65" customWidth="1"/>
    <col min="4623" max="4624" width="6.7109375" style="65" customWidth="1"/>
    <col min="4625" max="4625" width="0.42578125" style="65" customWidth="1"/>
    <col min="4626" max="4626" width="6.7109375" style="65" customWidth="1"/>
    <col min="4627" max="4864" width="11.42578125" style="65"/>
    <col min="4865" max="4865" width="2.7109375" style="65" customWidth="1"/>
    <col min="4866" max="4867" width="5.7109375" style="65" customWidth="1"/>
    <col min="4868" max="4869" width="2.7109375" style="65" customWidth="1"/>
    <col min="4870" max="4871" width="6.7109375" style="65" customWidth="1"/>
    <col min="4872" max="4872" width="0.42578125" style="65" customWidth="1"/>
    <col min="4873" max="4874" width="6.7109375" style="65" customWidth="1"/>
    <col min="4875" max="4875" width="0.42578125" style="65" customWidth="1"/>
    <col min="4876" max="4877" width="6.7109375" style="65" customWidth="1"/>
    <col min="4878" max="4878" width="0.42578125" style="65" customWidth="1"/>
    <col min="4879" max="4880" width="6.7109375" style="65" customWidth="1"/>
    <col min="4881" max="4881" width="0.42578125" style="65" customWidth="1"/>
    <col min="4882" max="4882" width="6.7109375" style="65" customWidth="1"/>
    <col min="4883" max="5120" width="11.42578125" style="65"/>
    <col min="5121" max="5121" width="2.7109375" style="65" customWidth="1"/>
    <col min="5122" max="5123" width="5.7109375" style="65" customWidth="1"/>
    <col min="5124" max="5125" width="2.7109375" style="65" customWidth="1"/>
    <col min="5126" max="5127" width="6.7109375" style="65" customWidth="1"/>
    <col min="5128" max="5128" width="0.42578125" style="65" customWidth="1"/>
    <col min="5129" max="5130" width="6.7109375" style="65" customWidth="1"/>
    <col min="5131" max="5131" width="0.42578125" style="65" customWidth="1"/>
    <col min="5132" max="5133" width="6.7109375" style="65" customWidth="1"/>
    <col min="5134" max="5134" width="0.42578125" style="65" customWidth="1"/>
    <col min="5135" max="5136" width="6.7109375" style="65" customWidth="1"/>
    <col min="5137" max="5137" width="0.42578125" style="65" customWidth="1"/>
    <col min="5138" max="5138" width="6.7109375" style="65" customWidth="1"/>
    <col min="5139" max="5376" width="11.42578125" style="65"/>
    <col min="5377" max="5377" width="2.7109375" style="65" customWidth="1"/>
    <col min="5378" max="5379" width="5.7109375" style="65" customWidth="1"/>
    <col min="5380" max="5381" width="2.7109375" style="65" customWidth="1"/>
    <col min="5382" max="5383" width="6.7109375" style="65" customWidth="1"/>
    <col min="5384" max="5384" width="0.42578125" style="65" customWidth="1"/>
    <col min="5385" max="5386" width="6.7109375" style="65" customWidth="1"/>
    <col min="5387" max="5387" width="0.42578125" style="65" customWidth="1"/>
    <col min="5388" max="5389" width="6.7109375" style="65" customWidth="1"/>
    <col min="5390" max="5390" width="0.42578125" style="65" customWidth="1"/>
    <col min="5391" max="5392" width="6.7109375" style="65" customWidth="1"/>
    <col min="5393" max="5393" width="0.42578125" style="65" customWidth="1"/>
    <col min="5394" max="5394" width="6.7109375" style="65" customWidth="1"/>
    <col min="5395" max="5632" width="11.42578125" style="65"/>
    <col min="5633" max="5633" width="2.7109375" style="65" customWidth="1"/>
    <col min="5634" max="5635" width="5.7109375" style="65" customWidth="1"/>
    <col min="5636" max="5637" width="2.7109375" style="65" customWidth="1"/>
    <col min="5638" max="5639" width="6.7109375" style="65" customWidth="1"/>
    <col min="5640" max="5640" width="0.42578125" style="65" customWidth="1"/>
    <col min="5641" max="5642" width="6.7109375" style="65" customWidth="1"/>
    <col min="5643" max="5643" width="0.42578125" style="65" customWidth="1"/>
    <col min="5644" max="5645" width="6.7109375" style="65" customWidth="1"/>
    <col min="5646" max="5646" width="0.42578125" style="65" customWidth="1"/>
    <col min="5647" max="5648" width="6.7109375" style="65" customWidth="1"/>
    <col min="5649" max="5649" width="0.42578125" style="65" customWidth="1"/>
    <col min="5650" max="5650" width="6.7109375" style="65" customWidth="1"/>
    <col min="5651" max="5888" width="11.42578125" style="65"/>
    <col min="5889" max="5889" width="2.7109375" style="65" customWidth="1"/>
    <col min="5890" max="5891" width="5.7109375" style="65" customWidth="1"/>
    <col min="5892" max="5893" width="2.7109375" style="65" customWidth="1"/>
    <col min="5894" max="5895" width="6.7109375" style="65" customWidth="1"/>
    <col min="5896" max="5896" width="0.42578125" style="65" customWidth="1"/>
    <col min="5897" max="5898" width="6.7109375" style="65" customWidth="1"/>
    <col min="5899" max="5899" width="0.42578125" style="65" customWidth="1"/>
    <col min="5900" max="5901" width="6.7109375" style="65" customWidth="1"/>
    <col min="5902" max="5902" width="0.42578125" style="65" customWidth="1"/>
    <col min="5903" max="5904" width="6.7109375" style="65" customWidth="1"/>
    <col min="5905" max="5905" width="0.42578125" style="65" customWidth="1"/>
    <col min="5906" max="5906" width="6.7109375" style="65" customWidth="1"/>
    <col min="5907" max="6144" width="11.42578125" style="65"/>
    <col min="6145" max="6145" width="2.7109375" style="65" customWidth="1"/>
    <col min="6146" max="6147" width="5.7109375" style="65" customWidth="1"/>
    <col min="6148" max="6149" width="2.7109375" style="65" customWidth="1"/>
    <col min="6150" max="6151" width="6.7109375" style="65" customWidth="1"/>
    <col min="6152" max="6152" width="0.42578125" style="65" customWidth="1"/>
    <col min="6153" max="6154" width="6.7109375" style="65" customWidth="1"/>
    <col min="6155" max="6155" width="0.42578125" style="65" customWidth="1"/>
    <col min="6156" max="6157" width="6.7109375" style="65" customWidth="1"/>
    <col min="6158" max="6158" width="0.42578125" style="65" customWidth="1"/>
    <col min="6159" max="6160" width="6.7109375" style="65" customWidth="1"/>
    <col min="6161" max="6161" width="0.42578125" style="65" customWidth="1"/>
    <col min="6162" max="6162" width="6.7109375" style="65" customWidth="1"/>
    <col min="6163" max="6400" width="11.42578125" style="65"/>
    <col min="6401" max="6401" width="2.7109375" style="65" customWidth="1"/>
    <col min="6402" max="6403" width="5.7109375" style="65" customWidth="1"/>
    <col min="6404" max="6405" width="2.7109375" style="65" customWidth="1"/>
    <col min="6406" max="6407" width="6.7109375" style="65" customWidth="1"/>
    <col min="6408" max="6408" width="0.42578125" style="65" customWidth="1"/>
    <col min="6409" max="6410" width="6.7109375" style="65" customWidth="1"/>
    <col min="6411" max="6411" width="0.42578125" style="65" customWidth="1"/>
    <col min="6412" max="6413" width="6.7109375" style="65" customWidth="1"/>
    <col min="6414" max="6414" width="0.42578125" style="65" customWidth="1"/>
    <col min="6415" max="6416" width="6.7109375" style="65" customWidth="1"/>
    <col min="6417" max="6417" width="0.42578125" style="65" customWidth="1"/>
    <col min="6418" max="6418" width="6.7109375" style="65" customWidth="1"/>
    <col min="6419" max="6656" width="11.42578125" style="65"/>
    <col min="6657" max="6657" width="2.7109375" style="65" customWidth="1"/>
    <col min="6658" max="6659" width="5.7109375" style="65" customWidth="1"/>
    <col min="6660" max="6661" width="2.7109375" style="65" customWidth="1"/>
    <col min="6662" max="6663" width="6.7109375" style="65" customWidth="1"/>
    <col min="6664" max="6664" width="0.42578125" style="65" customWidth="1"/>
    <col min="6665" max="6666" width="6.7109375" style="65" customWidth="1"/>
    <col min="6667" max="6667" width="0.42578125" style="65" customWidth="1"/>
    <col min="6668" max="6669" width="6.7109375" style="65" customWidth="1"/>
    <col min="6670" max="6670" width="0.42578125" style="65" customWidth="1"/>
    <col min="6671" max="6672" width="6.7109375" style="65" customWidth="1"/>
    <col min="6673" max="6673" width="0.42578125" style="65" customWidth="1"/>
    <col min="6674" max="6674" width="6.7109375" style="65" customWidth="1"/>
    <col min="6675" max="6912" width="11.42578125" style="65"/>
    <col min="6913" max="6913" width="2.7109375" style="65" customWidth="1"/>
    <col min="6914" max="6915" width="5.7109375" style="65" customWidth="1"/>
    <col min="6916" max="6917" width="2.7109375" style="65" customWidth="1"/>
    <col min="6918" max="6919" width="6.7109375" style="65" customWidth="1"/>
    <col min="6920" max="6920" width="0.42578125" style="65" customWidth="1"/>
    <col min="6921" max="6922" width="6.7109375" style="65" customWidth="1"/>
    <col min="6923" max="6923" width="0.42578125" style="65" customWidth="1"/>
    <col min="6924" max="6925" width="6.7109375" style="65" customWidth="1"/>
    <col min="6926" max="6926" width="0.42578125" style="65" customWidth="1"/>
    <col min="6927" max="6928" width="6.7109375" style="65" customWidth="1"/>
    <col min="6929" max="6929" width="0.42578125" style="65" customWidth="1"/>
    <col min="6930" max="6930" width="6.7109375" style="65" customWidth="1"/>
    <col min="6931" max="7168" width="11.42578125" style="65"/>
    <col min="7169" max="7169" width="2.7109375" style="65" customWidth="1"/>
    <col min="7170" max="7171" width="5.7109375" style="65" customWidth="1"/>
    <col min="7172" max="7173" width="2.7109375" style="65" customWidth="1"/>
    <col min="7174" max="7175" width="6.7109375" style="65" customWidth="1"/>
    <col min="7176" max="7176" width="0.42578125" style="65" customWidth="1"/>
    <col min="7177" max="7178" width="6.7109375" style="65" customWidth="1"/>
    <col min="7179" max="7179" width="0.42578125" style="65" customWidth="1"/>
    <col min="7180" max="7181" width="6.7109375" style="65" customWidth="1"/>
    <col min="7182" max="7182" width="0.42578125" style="65" customWidth="1"/>
    <col min="7183" max="7184" width="6.7109375" style="65" customWidth="1"/>
    <col min="7185" max="7185" width="0.42578125" style="65" customWidth="1"/>
    <col min="7186" max="7186" width="6.7109375" style="65" customWidth="1"/>
    <col min="7187" max="7424" width="11.42578125" style="65"/>
    <col min="7425" max="7425" width="2.7109375" style="65" customWidth="1"/>
    <col min="7426" max="7427" width="5.7109375" style="65" customWidth="1"/>
    <col min="7428" max="7429" width="2.7109375" style="65" customWidth="1"/>
    <col min="7430" max="7431" width="6.7109375" style="65" customWidth="1"/>
    <col min="7432" max="7432" width="0.42578125" style="65" customWidth="1"/>
    <col min="7433" max="7434" width="6.7109375" style="65" customWidth="1"/>
    <col min="7435" max="7435" width="0.42578125" style="65" customWidth="1"/>
    <col min="7436" max="7437" width="6.7109375" style="65" customWidth="1"/>
    <col min="7438" max="7438" width="0.42578125" style="65" customWidth="1"/>
    <col min="7439" max="7440" width="6.7109375" style="65" customWidth="1"/>
    <col min="7441" max="7441" width="0.42578125" style="65" customWidth="1"/>
    <col min="7442" max="7442" width="6.7109375" style="65" customWidth="1"/>
    <col min="7443" max="7680" width="11.42578125" style="65"/>
    <col min="7681" max="7681" width="2.7109375" style="65" customWidth="1"/>
    <col min="7682" max="7683" width="5.7109375" style="65" customWidth="1"/>
    <col min="7684" max="7685" width="2.7109375" style="65" customWidth="1"/>
    <col min="7686" max="7687" width="6.7109375" style="65" customWidth="1"/>
    <col min="7688" max="7688" width="0.42578125" style="65" customWidth="1"/>
    <col min="7689" max="7690" width="6.7109375" style="65" customWidth="1"/>
    <col min="7691" max="7691" width="0.42578125" style="65" customWidth="1"/>
    <col min="7692" max="7693" width="6.7109375" style="65" customWidth="1"/>
    <col min="7694" max="7694" width="0.42578125" style="65" customWidth="1"/>
    <col min="7695" max="7696" width="6.7109375" style="65" customWidth="1"/>
    <col min="7697" max="7697" width="0.42578125" style="65" customWidth="1"/>
    <col min="7698" max="7698" width="6.7109375" style="65" customWidth="1"/>
    <col min="7699" max="7936" width="11.42578125" style="65"/>
    <col min="7937" max="7937" width="2.7109375" style="65" customWidth="1"/>
    <col min="7938" max="7939" width="5.7109375" style="65" customWidth="1"/>
    <col min="7940" max="7941" width="2.7109375" style="65" customWidth="1"/>
    <col min="7942" max="7943" width="6.7109375" style="65" customWidth="1"/>
    <col min="7944" max="7944" width="0.42578125" style="65" customWidth="1"/>
    <col min="7945" max="7946" width="6.7109375" style="65" customWidth="1"/>
    <col min="7947" max="7947" width="0.42578125" style="65" customWidth="1"/>
    <col min="7948" max="7949" width="6.7109375" style="65" customWidth="1"/>
    <col min="7950" max="7950" width="0.42578125" style="65" customWidth="1"/>
    <col min="7951" max="7952" width="6.7109375" style="65" customWidth="1"/>
    <col min="7953" max="7953" width="0.42578125" style="65" customWidth="1"/>
    <col min="7954" max="7954" width="6.7109375" style="65" customWidth="1"/>
    <col min="7955" max="8192" width="11.42578125" style="65"/>
    <col min="8193" max="8193" width="2.7109375" style="65" customWidth="1"/>
    <col min="8194" max="8195" width="5.7109375" style="65" customWidth="1"/>
    <col min="8196" max="8197" width="2.7109375" style="65" customWidth="1"/>
    <col min="8198" max="8199" width="6.7109375" style="65" customWidth="1"/>
    <col min="8200" max="8200" width="0.42578125" style="65" customWidth="1"/>
    <col min="8201" max="8202" width="6.7109375" style="65" customWidth="1"/>
    <col min="8203" max="8203" width="0.42578125" style="65" customWidth="1"/>
    <col min="8204" max="8205" width="6.7109375" style="65" customWidth="1"/>
    <col min="8206" max="8206" width="0.42578125" style="65" customWidth="1"/>
    <col min="8207" max="8208" width="6.7109375" style="65" customWidth="1"/>
    <col min="8209" max="8209" width="0.42578125" style="65" customWidth="1"/>
    <col min="8210" max="8210" width="6.7109375" style="65" customWidth="1"/>
    <col min="8211" max="8448" width="11.42578125" style="65"/>
    <col min="8449" max="8449" width="2.7109375" style="65" customWidth="1"/>
    <col min="8450" max="8451" width="5.7109375" style="65" customWidth="1"/>
    <col min="8452" max="8453" width="2.7109375" style="65" customWidth="1"/>
    <col min="8454" max="8455" width="6.7109375" style="65" customWidth="1"/>
    <col min="8456" max="8456" width="0.42578125" style="65" customWidth="1"/>
    <col min="8457" max="8458" width="6.7109375" style="65" customWidth="1"/>
    <col min="8459" max="8459" width="0.42578125" style="65" customWidth="1"/>
    <col min="8460" max="8461" width="6.7109375" style="65" customWidth="1"/>
    <col min="8462" max="8462" width="0.42578125" style="65" customWidth="1"/>
    <col min="8463" max="8464" width="6.7109375" style="65" customWidth="1"/>
    <col min="8465" max="8465" width="0.42578125" style="65" customWidth="1"/>
    <col min="8466" max="8466" width="6.7109375" style="65" customWidth="1"/>
    <col min="8467" max="8704" width="11.42578125" style="65"/>
    <col min="8705" max="8705" width="2.7109375" style="65" customWidth="1"/>
    <col min="8706" max="8707" width="5.7109375" style="65" customWidth="1"/>
    <col min="8708" max="8709" width="2.7109375" style="65" customWidth="1"/>
    <col min="8710" max="8711" width="6.7109375" style="65" customWidth="1"/>
    <col min="8712" max="8712" width="0.42578125" style="65" customWidth="1"/>
    <col min="8713" max="8714" width="6.7109375" style="65" customWidth="1"/>
    <col min="8715" max="8715" width="0.42578125" style="65" customWidth="1"/>
    <col min="8716" max="8717" width="6.7109375" style="65" customWidth="1"/>
    <col min="8718" max="8718" width="0.42578125" style="65" customWidth="1"/>
    <col min="8719" max="8720" width="6.7109375" style="65" customWidth="1"/>
    <col min="8721" max="8721" width="0.42578125" style="65" customWidth="1"/>
    <col min="8722" max="8722" width="6.7109375" style="65" customWidth="1"/>
    <col min="8723" max="8960" width="11.42578125" style="65"/>
    <col min="8961" max="8961" width="2.7109375" style="65" customWidth="1"/>
    <col min="8962" max="8963" width="5.7109375" style="65" customWidth="1"/>
    <col min="8964" max="8965" width="2.7109375" style="65" customWidth="1"/>
    <col min="8966" max="8967" width="6.7109375" style="65" customWidth="1"/>
    <col min="8968" max="8968" width="0.42578125" style="65" customWidth="1"/>
    <col min="8969" max="8970" width="6.7109375" style="65" customWidth="1"/>
    <col min="8971" max="8971" width="0.42578125" style="65" customWidth="1"/>
    <col min="8972" max="8973" width="6.7109375" style="65" customWidth="1"/>
    <col min="8974" max="8974" width="0.42578125" style="65" customWidth="1"/>
    <col min="8975" max="8976" width="6.7109375" style="65" customWidth="1"/>
    <col min="8977" max="8977" width="0.42578125" style="65" customWidth="1"/>
    <col min="8978" max="8978" width="6.7109375" style="65" customWidth="1"/>
    <col min="8979" max="9216" width="11.42578125" style="65"/>
    <col min="9217" max="9217" width="2.7109375" style="65" customWidth="1"/>
    <col min="9218" max="9219" width="5.7109375" style="65" customWidth="1"/>
    <col min="9220" max="9221" width="2.7109375" style="65" customWidth="1"/>
    <col min="9222" max="9223" width="6.7109375" style="65" customWidth="1"/>
    <col min="9224" max="9224" width="0.42578125" style="65" customWidth="1"/>
    <col min="9225" max="9226" width="6.7109375" style="65" customWidth="1"/>
    <col min="9227" max="9227" width="0.42578125" style="65" customWidth="1"/>
    <col min="9228" max="9229" width="6.7109375" style="65" customWidth="1"/>
    <col min="9230" max="9230" width="0.42578125" style="65" customWidth="1"/>
    <col min="9231" max="9232" width="6.7109375" style="65" customWidth="1"/>
    <col min="9233" max="9233" width="0.42578125" style="65" customWidth="1"/>
    <col min="9234" max="9234" width="6.7109375" style="65" customWidth="1"/>
    <col min="9235" max="9472" width="11.42578125" style="65"/>
    <col min="9473" max="9473" width="2.7109375" style="65" customWidth="1"/>
    <col min="9474" max="9475" width="5.7109375" style="65" customWidth="1"/>
    <col min="9476" max="9477" width="2.7109375" style="65" customWidth="1"/>
    <col min="9478" max="9479" width="6.7109375" style="65" customWidth="1"/>
    <col min="9480" max="9480" width="0.42578125" style="65" customWidth="1"/>
    <col min="9481" max="9482" width="6.7109375" style="65" customWidth="1"/>
    <col min="9483" max="9483" width="0.42578125" style="65" customWidth="1"/>
    <col min="9484" max="9485" width="6.7109375" style="65" customWidth="1"/>
    <col min="9486" max="9486" width="0.42578125" style="65" customWidth="1"/>
    <col min="9487" max="9488" width="6.7109375" style="65" customWidth="1"/>
    <col min="9489" max="9489" width="0.42578125" style="65" customWidth="1"/>
    <col min="9490" max="9490" width="6.7109375" style="65" customWidth="1"/>
    <col min="9491" max="9728" width="11.42578125" style="65"/>
    <col min="9729" max="9729" width="2.7109375" style="65" customWidth="1"/>
    <col min="9730" max="9731" width="5.7109375" style="65" customWidth="1"/>
    <col min="9732" max="9733" width="2.7109375" style="65" customWidth="1"/>
    <col min="9734" max="9735" width="6.7109375" style="65" customWidth="1"/>
    <col min="9736" max="9736" width="0.42578125" style="65" customWidth="1"/>
    <col min="9737" max="9738" width="6.7109375" style="65" customWidth="1"/>
    <col min="9739" max="9739" width="0.42578125" style="65" customWidth="1"/>
    <col min="9740" max="9741" width="6.7109375" style="65" customWidth="1"/>
    <col min="9742" max="9742" width="0.42578125" style="65" customWidth="1"/>
    <col min="9743" max="9744" width="6.7109375" style="65" customWidth="1"/>
    <col min="9745" max="9745" width="0.42578125" style="65" customWidth="1"/>
    <col min="9746" max="9746" width="6.7109375" style="65" customWidth="1"/>
    <col min="9747" max="9984" width="11.42578125" style="65"/>
    <col min="9985" max="9985" width="2.7109375" style="65" customWidth="1"/>
    <col min="9986" max="9987" width="5.7109375" style="65" customWidth="1"/>
    <col min="9988" max="9989" width="2.7109375" style="65" customWidth="1"/>
    <col min="9990" max="9991" width="6.7109375" style="65" customWidth="1"/>
    <col min="9992" max="9992" width="0.42578125" style="65" customWidth="1"/>
    <col min="9993" max="9994" width="6.7109375" style="65" customWidth="1"/>
    <col min="9995" max="9995" width="0.42578125" style="65" customWidth="1"/>
    <col min="9996" max="9997" width="6.7109375" style="65" customWidth="1"/>
    <col min="9998" max="9998" width="0.42578125" style="65" customWidth="1"/>
    <col min="9999" max="10000" width="6.7109375" style="65" customWidth="1"/>
    <col min="10001" max="10001" width="0.42578125" style="65" customWidth="1"/>
    <col min="10002" max="10002" width="6.7109375" style="65" customWidth="1"/>
    <col min="10003" max="10240" width="11.42578125" style="65"/>
    <col min="10241" max="10241" width="2.7109375" style="65" customWidth="1"/>
    <col min="10242" max="10243" width="5.7109375" style="65" customWidth="1"/>
    <col min="10244" max="10245" width="2.7109375" style="65" customWidth="1"/>
    <col min="10246" max="10247" width="6.7109375" style="65" customWidth="1"/>
    <col min="10248" max="10248" width="0.42578125" style="65" customWidth="1"/>
    <col min="10249" max="10250" width="6.7109375" style="65" customWidth="1"/>
    <col min="10251" max="10251" width="0.42578125" style="65" customWidth="1"/>
    <col min="10252" max="10253" width="6.7109375" style="65" customWidth="1"/>
    <col min="10254" max="10254" width="0.42578125" style="65" customWidth="1"/>
    <col min="10255" max="10256" width="6.7109375" style="65" customWidth="1"/>
    <col min="10257" max="10257" width="0.42578125" style="65" customWidth="1"/>
    <col min="10258" max="10258" width="6.7109375" style="65" customWidth="1"/>
    <col min="10259" max="10496" width="11.42578125" style="65"/>
    <col min="10497" max="10497" width="2.7109375" style="65" customWidth="1"/>
    <col min="10498" max="10499" width="5.7109375" style="65" customWidth="1"/>
    <col min="10500" max="10501" width="2.7109375" style="65" customWidth="1"/>
    <col min="10502" max="10503" width="6.7109375" style="65" customWidth="1"/>
    <col min="10504" max="10504" width="0.42578125" style="65" customWidth="1"/>
    <col min="10505" max="10506" width="6.7109375" style="65" customWidth="1"/>
    <col min="10507" max="10507" width="0.42578125" style="65" customWidth="1"/>
    <col min="10508" max="10509" width="6.7109375" style="65" customWidth="1"/>
    <col min="10510" max="10510" width="0.42578125" style="65" customWidth="1"/>
    <col min="10511" max="10512" width="6.7109375" style="65" customWidth="1"/>
    <col min="10513" max="10513" width="0.42578125" style="65" customWidth="1"/>
    <col min="10514" max="10514" width="6.7109375" style="65" customWidth="1"/>
    <col min="10515" max="10752" width="11.42578125" style="65"/>
    <col min="10753" max="10753" width="2.7109375" style="65" customWidth="1"/>
    <col min="10754" max="10755" width="5.7109375" style="65" customWidth="1"/>
    <col min="10756" max="10757" width="2.7109375" style="65" customWidth="1"/>
    <col min="10758" max="10759" width="6.7109375" style="65" customWidth="1"/>
    <col min="10760" max="10760" width="0.42578125" style="65" customWidth="1"/>
    <col min="10761" max="10762" width="6.7109375" style="65" customWidth="1"/>
    <col min="10763" max="10763" width="0.42578125" style="65" customWidth="1"/>
    <col min="10764" max="10765" width="6.7109375" style="65" customWidth="1"/>
    <col min="10766" max="10766" width="0.42578125" style="65" customWidth="1"/>
    <col min="10767" max="10768" width="6.7109375" style="65" customWidth="1"/>
    <col min="10769" max="10769" width="0.42578125" style="65" customWidth="1"/>
    <col min="10770" max="10770" width="6.7109375" style="65" customWidth="1"/>
    <col min="10771" max="11008" width="11.42578125" style="65"/>
    <col min="11009" max="11009" width="2.7109375" style="65" customWidth="1"/>
    <col min="11010" max="11011" width="5.7109375" style="65" customWidth="1"/>
    <col min="11012" max="11013" width="2.7109375" style="65" customWidth="1"/>
    <col min="11014" max="11015" width="6.7109375" style="65" customWidth="1"/>
    <col min="11016" max="11016" width="0.42578125" style="65" customWidth="1"/>
    <col min="11017" max="11018" width="6.7109375" style="65" customWidth="1"/>
    <col min="11019" max="11019" width="0.42578125" style="65" customWidth="1"/>
    <col min="11020" max="11021" width="6.7109375" style="65" customWidth="1"/>
    <col min="11022" max="11022" width="0.42578125" style="65" customWidth="1"/>
    <col min="11023" max="11024" width="6.7109375" style="65" customWidth="1"/>
    <col min="11025" max="11025" width="0.42578125" style="65" customWidth="1"/>
    <col min="11026" max="11026" width="6.7109375" style="65" customWidth="1"/>
    <col min="11027" max="11264" width="11.42578125" style="65"/>
    <col min="11265" max="11265" width="2.7109375" style="65" customWidth="1"/>
    <col min="11266" max="11267" width="5.7109375" style="65" customWidth="1"/>
    <col min="11268" max="11269" width="2.7109375" style="65" customWidth="1"/>
    <col min="11270" max="11271" width="6.7109375" style="65" customWidth="1"/>
    <col min="11272" max="11272" width="0.42578125" style="65" customWidth="1"/>
    <col min="11273" max="11274" width="6.7109375" style="65" customWidth="1"/>
    <col min="11275" max="11275" width="0.42578125" style="65" customWidth="1"/>
    <col min="11276" max="11277" width="6.7109375" style="65" customWidth="1"/>
    <col min="11278" max="11278" width="0.42578125" style="65" customWidth="1"/>
    <col min="11279" max="11280" width="6.7109375" style="65" customWidth="1"/>
    <col min="11281" max="11281" width="0.42578125" style="65" customWidth="1"/>
    <col min="11282" max="11282" width="6.7109375" style="65" customWidth="1"/>
    <col min="11283" max="11520" width="11.42578125" style="65"/>
    <col min="11521" max="11521" width="2.7109375" style="65" customWidth="1"/>
    <col min="11522" max="11523" width="5.7109375" style="65" customWidth="1"/>
    <col min="11524" max="11525" width="2.7109375" style="65" customWidth="1"/>
    <col min="11526" max="11527" width="6.7109375" style="65" customWidth="1"/>
    <col min="11528" max="11528" width="0.42578125" style="65" customWidth="1"/>
    <col min="11529" max="11530" width="6.7109375" style="65" customWidth="1"/>
    <col min="11531" max="11531" width="0.42578125" style="65" customWidth="1"/>
    <col min="11532" max="11533" width="6.7109375" style="65" customWidth="1"/>
    <col min="11534" max="11534" width="0.42578125" style="65" customWidth="1"/>
    <col min="11535" max="11536" width="6.7109375" style="65" customWidth="1"/>
    <col min="11537" max="11537" width="0.42578125" style="65" customWidth="1"/>
    <col min="11538" max="11538" width="6.7109375" style="65" customWidth="1"/>
    <col min="11539" max="11776" width="11.42578125" style="65"/>
    <col min="11777" max="11777" width="2.7109375" style="65" customWidth="1"/>
    <col min="11778" max="11779" width="5.7109375" style="65" customWidth="1"/>
    <col min="11780" max="11781" width="2.7109375" style="65" customWidth="1"/>
    <col min="11782" max="11783" width="6.7109375" style="65" customWidth="1"/>
    <col min="11784" max="11784" width="0.42578125" style="65" customWidth="1"/>
    <col min="11785" max="11786" width="6.7109375" style="65" customWidth="1"/>
    <col min="11787" max="11787" width="0.42578125" style="65" customWidth="1"/>
    <col min="11788" max="11789" width="6.7109375" style="65" customWidth="1"/>
    <col min="11790" max="11790" width="0.42578125" style="65" customWidth="1"/>
    <col min="11791" max="11792" width="6.7109375" style="65" customWidth="1"/>
    <col min="11793" max="11793" width="0.42578125" style="65" customWidth="1"/>
    <col min="11794" max="11794" width="6.7109375" style="65" customWidth="1"/>
    <col min="11795" max="12032" width="11.42578125" style="65"/>
    <col min="12033" max="12033" width="2.7109375" style="65" customWidth="1"/>
    <col min="12034" max="12035" width="5.7109375" style="65" customWidth="1"/>
    <col min="12036" max="12037" width="2.7109375" style="65" customWidth="1"/>
    <col min="12038" max="12039" width="6.7109375" style="65" customWidth="1"/>
    <col min="12040" max="12040" width="0.42578125" style="65" customWidth="1"/>
    <col min="12041" max="12042" width="6.7109375" style="65" customWidth="1"/>
    <col min="12043" max="12043" width="0.42578125" style="65" customWidth="1"/>
    <col min="12044" max="12045" width="6.7109375" style="65" customWidth="1"/>
    <col min="12046" max="12046" width="0.42578125" style="65" customWidth="1"/>
    <col min="12047" max="12048" width="6.7109375" style="65" customWidth="1"/>
    <col min="12049" max="12049" width="0.42578125" style="65" customWidth="1"/>
    <col min="12050" max="12050" width="6.7109375" style="65" customWidth="1"/>
    <col min="12051" max="12288" width="11.42578125" style="65"/>
    <col min="12289" max="12289" width="2.7109375" style="65" customWidth="1"/>
    <col min="12290" max="12291" width="5.7109375" style="65" customWidth="1"/>
    <col min="12292" max="12293" width="2.7109375" style="65" customWidth="1"/>
    <col min="12294" max="12295" width="6.7109375" style="65" customWidth="1"/>
    <col min="12296" max="12296" width="0.42578125" style="65" customWidth="1"/>
    <col min="12297" max="12298" width="6.7109375" style="65" customWidth="1"/>
    <col min="12299" max="12299" width="0.42578125" style="65" customWidth="1"/>
    <col min="12300" max="12301" width="6.7109375" style="65" customWidth="1"/>
    <col min="12302" max="12302" width="0.42578125" style="65" customWidth="1"/>
    <col min="12303" max="12304" width="6.7109375" style="65" customWidth="1"/>
    <col min="12305" max="12305" width="0.42578125" style="65" customWidth="1"/>
    <col min="12306" max="12306" width="6.7109375" style="65" customWidth="1"/>
    <col min="12307" max="12544" width="11.42578125" style="65"/>
    <col min="12545" max="12545" width="2.7109375" style="65" customWidth="1"/>
    <col min="12546" max="12547" width="5.7109375" style="65" customWidth="1"/>
    <col min="12548" max="12549" width="2.7109375" style="65" customWidth="1"/>
    <col min="12550" max="12551" width="6.7109375" style="65" customWidth="1"/>
    <col min="12552" max="12552" width="0.42578125" style="65" customWidth="1"/>
    <col min="12553" max="12554" width="6.7109375" style="65" customWidth="1"/>
    <col min="12555" max="12555" width="0.42578125" style="65" customWidth="1"/>
    <col min="12556" max="12557" width="6.7109375" style="65" customWidth="1"/>
    <col min="12558" max="12558" width="0.42578125" style="65" customWidth="1"/>
    <col min="12559" max="12560" width="6.7109375" style="65" customWidth="1"/>
    <col min="12561" max="12561" width="0.42578125" style="65" customWidth="1"/>
    <col min="12562" max="12562" width="6.7109375" style="65" customWidth="1"/>
    <col min="12563" max="12800" width="11.42578125" style="65"/>
    <col min="12801" max="12801" width="2.7109375" style="65" customWidth="1"/>
    <col min="12802" max="12803" width="5.7109375" style="65" customWidth="1"/>
    <col min="12804" max="12805" width="2.7109375" style="65" customWidth="1"/>
    <col min="12806" max="12807" width="6.7109375" style="65" customWidth="1"/>
    <col min="12808" max="12808" width="0.42578125" style="65" customWidth="1"/>
    <col min="12809" max="12810" width="6.7109375" style="65" customWidth="1"/>
    <col min="12811" max="12811" width="0.42578125" style="65" customWidth="1"/>
    <col min="12812" max="12813" width="6.7109375" style="65" customWidth="1"/>
    <col min="12814" max="12814" width="0.42578125" style="65" customWidth="1"/>
    <col min="12815" max="12816" width="6.7109375" style="65" customWidth="1"/>
    <col min="12817" max="12817" width="0.42578125" style="65" customWidth="1"/>
    <col min="12818" max="12818" width="6.7109375" style="65" customWidth="1"/>
    <col min="12819" max="13056" width="11.42578125" style="65"/>
    <col min="13057" max="13057" width="2.7109375" style="65" customWidth="1"/>
    <col min="13058" max="13059" width="5.7109375" style="65" customWidth="1"/>
    <col min="13060" max="13061" width="2.7109375" style="65" customWidth="1"/>
    <col min="13062" max="13063" width="6.7109375" style="65" customWidth="1"/>
    <col min="13064" max="13064" width="0.42578125" style="65" customWidth="1"/>
    <col min="13065" max="13066" width="6.7109375" style="65" customWidth="1"/>
    <col min="13067" max="13067" width="0.42578125" style="65" customWidth="1"/>
    <col min="13068" max="13069" width="6.7109375" style="65" customWidth="1"/>
    <col min="13070" max="13070" width="0.42578125" style="65" customWidth="1"/>
    <col min="13071" max="13072" width="6.7109375" style="65" customWidth="1"/>
    <col min="13073" max="13073" width="0.42578125" style="65" customWidth="1"/>
    <col min="13074" max="13074" width="6.7109375" style="65" customWidth="1"/>
    <col min="13075" max="13312" width="11.42578125" style="65"/>
    <col min="13313" max="13313" width="2.7109375" style="65" customWidth="1"/>
    <col min="13314" max="13315" width="5.7109375" style="65" customWidth="1"/>
    <col min="13316" max="13317" width="2.7109375" style="65" customWidth="1"/>
    <col min="13318" max="13319" width="6.7109375" style="65" customWidth="1"/>
    <col min="13320" max="13320" width="0.42578125" style="65" customWidth="1"/>
    <col min="13321" max="13322" width="6.7109375" style="65" customWidth="1"/>
    <col min="13323" max="13323" width="0.42578125" style="65" customWidth="1"/>
    <col min="13324" max="13325" width="6.7109375" style="65" customWidth="1"/>
    <col min="13326" max="13326" width="0.42578125" style="65" customWidth="1"/>
    <col min="13327" max="13328" width="6.7109375" style="65" customWidth="1"/>
    <col min="13329" max="13329" width="0.42578125" style="65" customWidth="1"/>
    <col min="13330" max="13330" width="6.7109375" style="65" customWidth="1"/>
    <col min="13331" max="13568" width="11.42578125" style="65"/>
    <col min="13569" max="13569" width="2.7109375" style="65" customWidth="1"/>
    <col min="13570" max="13571" width="5.7109375" style="65" customWidth="1"/>
    <col min="13572" max="13573" width="2.7109375" style="65" customWidth="1"/>
    <col min="13574" max="13575" width="6.7109375" style="65" customWidth="1"/>
    <col min="13576" max="13576" width="0.42578125" style="65" customWidth="1"/>
    <col min="13577" max="13578" width="6.7109375" style="65" customWidth="1"/>
    <col min="13579" max="13579" width="0.42578125" style="65" customWidth="1"/>
    <col min="13580" max="13581" width="6.7109375" style="65" customWidth="1"/>
    <col min="13582" max="13582" width="0.42578125" style="65" customWidth="1"/>
    <col min="13583" max="13584" width="6.7109375" style="65" customWidth="1"/>
    <col min="13585" max="13585" width="0.42578125" style="65" customWidth="1"/>
    <col min="13586" max="13586" width="6.7109375" style="65" customWidth="1"/>
    <col min="13587" max="13824" width="11.42578125" style="65"/>
    <col min="13825" max="13825" width="2.7109375" style="65" customWidth="1"/>
    <col min="13826" max="13827" width="5.7109375" style="65" customWidth="1"/>
    <col min="13828" max="13829" width="2.7109375" style="65" customWidth="1"/>
    <col min="13830" max="13831" width="6.7109375" style="65" customWidth="1"/>
    <col min="13832" max="13832" width="0.42578125" style="65" customWidth="1"/>
    <col min="13833" max="13834" width="6.7109375" style="65" customWidth="1"/>
    <col min="13835" max="13835" width="0.42578125" style="65" customWidth="1"/>
    <col min="13836" max="13837" width="6.7109375" style="65" customWidth="1"/>
    <col min="13838" max="13838" width="0.42578125" style="65" customWidth="1"/>
    <col min="13839" max="13840" width="6.7109375" style="65" customWidth="1"/>
    <col min="13841" max="13841" width="0.42578125" style="65" customWidth="1"/>
    <col min="13842" max="13842" width="6.7109375" style="65" customWidth="1"/>
    <col min="13843" max="14080" width="11.42578125" style="65"/>
    <col min="14081" max="14081" width="2.7109375" style="65" customWidth="1"/>
    <col min="14082" max="14083" width="5.7109375" style="65" customWidth="1"/>
    <col min="14084" max="14085" width="2.7109375" style="65" customWidth="1"/>
    <col min="14086" max="14087" width="6.7109375" style="65" customWidth="1"/>
    <col min="14088" max="14088" width="0.42578125" style="65" customWidth="1"/>
    <col min="14089" max="14090" width="6.7109375" style="65" customWidth="1"/>
    <col min="14091" max="14091" width="0.42578125" style="65" customWidth="1"/>
    <col min="14092" max="14093" width="6.7109375" style="65" customWidth="1"/>
    <col min="14094" max="14094" width="0.42578125" style="65" customWidth="1"/>
    <col min="14095" max="14096" width="6.7109375" style="65" customWidth="1"/>
    <col min="14097" max="14097" width="0.42578125" style="65" customWidth="1"/>
    <col min="14098" max="14098" width="6.7109375" style="65" customWidth="1"/>
    <col min="14099" max="14336" width="11.42578125" style="65"/>
    <col min="14337" max="14337" width="2.7109375" style="65" customWidth="1"/>
    <col min="14338" max="14339" width="5.7109375" style="65" customWidth="1"/>
    <col min="14340" max="14341" width="2.7109375" style="65" customWidth="1"/>
    <col min="14342" max="14343" width="6.7109375" style="65" customWidth="1"/>
    <col min="14344" max="14344" width="0.42578125" style="65" customWidth="1"/>
    <col min="14345" max="14346" width="6.7109375" style="65" customWidth="1"/>
    <col min="14347" max="14347" width="0.42578125" style="65" customWidth="1"/>
    <col min="14348" max="14349" width="6.7109375" style="65" customWidth="1"/>
    <col min="14350" max="14350" width="0.42578125" style="65" customWidth="1"/>
    <col min="14351" max="14352" width="6.7109375" style="65" customWidth="1"/>
    <col min="14353" max="14353" width="0.42578125" style="65" customWidth="1"/>
    <col min="14354" max="14354" width="6.7109375" style="65" customWidth="1"/>
    <col min="14355" max="14592" width="11.42578125" style="65"/>
    <col min="14593" max="14593" width="2.7109375" style="65" customWidth="1"/>
    <col min="14594" max="14595" width="5.7109375" style="65" customWidth="1"/>
    <col min="14596" max="14597" width="2.7109375" style="65" customWidth="1"/>
    <col min="14598" max="14599" width="6.7109375" style="65" customWidth="1"/>
    <col min="14600" max="14600" width="0.42578125" style="65" customWidth="1"/>
    <col min="14601" max="14602" width="6.7109375" style="65" customWidth="1"/>
    <col min="14603" max="14603" width="0.42578125" style="65" customWidth="1"/>
    <col min="14604" max="14605" width="6.7109375" style="65" customWidth="1"/>
    <col min="14606" max="14606" width="0.42578125" style="65" customWidth="1"/>
    <col min="14607" max="14608" width="6.7109375" style="65" customWidth="1"/>
    <col min="14609" max="14609" width="0.42578125" style="65" customWidth="1"/>
    <col min="14610" max="14610" width="6.7109375" style="65" customWidth="1"/>
    <col min="14611" max="14848" width="11.42578125" style="65"/>
    <col min="14849" max="14849" width="2.7109375" style="65" customWidth="1"/>
    <col min="14850" max="14851" width="5.7109375" style="65" customWidth="1"/>
    <col min="14852" max="14853" width="2.7109375" style="65" customWidth="1"/>
    <col min="14854" max="14855" width="6.7109375" style="65" customWidth="1"/>
    <col min="14856" max="14856" width="0.42578125" style="65" customWidth="1"/>
    <col min="14857" max="14858" width="6.7109375" style="65" customWidth="1"/>
    <col min="14859" max="14859" width="0.42578125" style="65" customWidth="1"/>
    <col min="14860" max="14861" width="6.7109375" style="65" customWidth="1"/>
    <col min="14862" max="14862" width="0.42578125" style="65" customWidth="1"/>
    <col min="14863" max="14864" width="6.7109375" style="65" customWidth="1"/>
    <col min="14865" max="14865" width="0.42578125" style="65" customWidth="1"/>
    <col min="14866" max="14866" width="6.7109375" style="65" customWidth="1"/>
    <col min="14867" max="15104" width="11.42578125" style="65"/>
    <col min="15105" max="15105" width="2.7109375" style="65" customWidth="1"/>
    <col min="15106" max="15107" width="5.7109375" style="65" customWidth="1"/>
    <col min="15108" max="15109" width="2.7109375" style="65" customWidth="1"/>
    <col min="15110" max="15111" width="6.7109375" style="65" customWidth="1"/>
    <col min="15112" max="15112" width="0.42578125" style="65" customWidth="1"/>
    <col min="15113" max="15114" width="6.7109375" style="65" customWidth="1"/>
    <col min="15115" max="15115" width="0.42578125" style="65" customWidth="1"/>
    <col min="15116" max="15117" width="6.7109375" style="65" customWidth="1"/>
    <col min="15118" max="15118" width="0.42578125" style="65" customWidth="1"/>
    <col min="15119" max="15120" width="6.7109375" style="65" customWidth="1"/>
    <col min="15121" max="15121" width="0.42578125" style="65" customWidth="1"/>
    <col min="15122" max="15122" width="6.7109375" style="65" customWidth="1"/>
    <col min="15123" max="15360" width="11.42578125" style="65"/>
    <col min="15361" max="15361" width="2.7109375" style="65" customWidth="1"/>
    <col min="15362" max="15363" width="5.7109375" style="65" customWidth="1"/>
    <col min="15364" max="15365" width="2.7109375" style="65" customWidth="1"/>
    <col min="15366" max="15367" width="6.7109375" style="65" customWidth="1"/>
    <col min="15368" max="15368" width="0.42578125" style="65" customWidth="1"/>
    <col min="15369" max="15370" width="6.7109375" style="65" customWidth="1"/>
    <col min="15371" max="15371" width="0.42578125" style="65" customWidth="1"/>
    <col min="15372" max="15373" width="6.7109375" style="65" customWidth="1"/>
    <col min="15374" max="15374" width="0.42578125" style="65" customWidth="1"/>
    <col min="15375" max="15376" width="6.7109375" style="65" customWidth="1"/>
    <col min="15377" max="15377" width="0.42578125" style="65" customWidth="1"/>
    <col min="15378" max="15378" width="6.7109375" style="65" customWidth="1"/>
    <col min="15379" max="15616" width="11.42578125" style="65"/>
    <col min="15617" max="15617" width="2.7109375" style="65" customWidth="1"/>
    <col min="15618" max="15619" width="5.7109375" style="65" customWidth="1"/>
    <col min="15620" max="15621" width="2.7109375" style="65" customWidth="1"/>
    <col min="15622" max="15623" width="6.7109375" style="65" customWidth="1"/>
    <col min="15624" max="15624" width="0.42578125" style="65" customWidth="1"/>
    <col min="15625" max="15626" width="6.7109375" style="65" customWidth="1"/>
    <col min="15627" max="15627" width="0.42578125" style="65" customWidth="1"/>
    <col min="15628" max="15629" width="6.7109375" style="65" customWidth="1"/>
    <col min="15630" max="15630" width="0.42578125" style="65" customWidth="1"/>
    <col min="15631" max="15632" width="6.7109375" style="65" customWidth="1"/>
    <col min="15633" max="15633" width="0.42578125" style="65" customWidth="1"/>
    <col min="15634" max="15634" width="6.7109375" style="65" customWidth="1"/>
    <col min="15635" max="15872" width="11.42578125" style="65"/>
    <col min="15873" max="15873" width="2.7109375" style="65" customWidth="1"/>
    <col min="15874" max="15875" width="5.7109375" style="65" customWidth="1"/>
    <col min="15876" max="15877" width="2.7109375" style="65" customWidth="1"/>
    <col min="15878" max="15879" width="6.7109375" style="65" customWidth="1"/>
    <col min="15880" max="15880" width="0.42578125" style="65" customWidth="1"/>
    <col min="15881" max="15882" width="6.7109375" style="65" customWidth="1"/>
    <col min="15883" max="15883" width="0.42578125" style="65" customWidth="1"/>
    <col min="15884" max="15885" width="6.7109375" style="65" customWidth="1"/>
    <col min="15886" max="15886" width="0.42578125" style="65" customWidth="1"/>
    <col min="15887" max="15888" width="6.7109375" style="65" customWidth="1"/>
    <col min="15889" max="15889" width="0.42578125" style="65" customWidth="1"/>
    <col min="15890" max="15890" width="6.7109375" style="65" customWidth="1"/>
    <col min="15891" max="16128" width="11.42578125" style="65"/>
    <col min="16129" max="16129" width="2.7109375" style="65" customWidth="1"/>
    <col min="16130" max="16131" width="5.7109375" style="65" customWidth="1"/>
    <col min="16132" max="16133" width="2.7109375" style="65" customWidth="1"/>
    <col min="16134" max="16135" width="6.7109375" style="65" customWidth="1"/>
    <col min="16136" max="16136" width="0.42578125" style="65" customWidth="1"/>
    <col min="16137" max="16138" width="6.7109375" style="65" customWidth="1"/>
    <col min="16139" max="16139" width="0.42578125" style="65" customWidth="1"/>
    <col min="16140" max="16141" width="6.7109375" style="65" customWidth="1"/>
    <col min="16142" max="16142" width="0.42578125" style="65" customWidth="1"/>
    <col min="16143" max="16144" width="6.7109375" style="65" customWidth="1"/>
    <col min="16145" max="16145" width="0.42578125" style="65" customWidth="1"/>
    <col min="16146" max="16146" width="6.7109375" style="65" customWidth="1"/>
    <col min="16147" max="16384" width="11.42578125" style="65"/>
  </cols>
  <sheetData>
    <row r="1" spans="1:21">
      <c r="A1" s="71"/>
      <c r="B1" s="71"/>
      <c r="C1" s="71"/>
      <c r="D1" s="71"/>
      <c r="E1" s="71"/>
      <c r="F1" s="71"/>
      <c r="G1" s="71"/>
      <c r="H1" s="71"/>
      <c r="I1" s="71"/>
      <c r="J1" s="71"/>
      <c r="K1" s="86"/>
    </row>
    <row r="2" spans="1:21">
      <c r="B2" s="1893" t="s">
        <v>965</v>
      </c>
      <c r="C2" s="1893"/>
      <c r="D2" s="1893"/>
      <c r="E2" s="1893"/>
      <c r="F2" s="1893"/>
      <c r="G2" s="1893"/>
      <c r="H2" s="1893"/>
      <c r="I2" s="1893"/>
      <c r="J2" s="1893"/>
      <c r="K2" s="1893"/>
      <c r="L2" s="1893"/>
      <c r="M2" s="1893"/>
      <c r="N2" s="1893"/>
      <c r="O2" s="1893"/>
      <c r="P2" s="1893"/>
      <c r="Q2" s="1893"/>
      <c r="R2" s="1893"/>
    </row>
    <row r="3" spans="1:21">
      <c r="B3" s="1813" t="s">
        <v>2</v>
      </c>
      <c r="C3" s="1813"/>
      <c r="D3" s="1813"/>
      <c r="E3" s="1813"/>
      <c r="F3" s="1813"/>
      <c r="G3" s="1813"/>
      <c r="H3" s="1813"/>
      <c r="I3" s="1813"/>
      <c r="J3" s="1813"/>
      <c r="K3" s="1813"/>
      <c r="L3" s="1813"/>
      <c r="M3" s="1813"/>
      <c r="N3" s="1813"/>
      <c r="O3" s="1813"/>
      <c r="P3" s="1813"/>
      <c r="Q3" s="1813"/>
      <c r="R3" s="1813"/>
    </row>
    <row r="4" spans="1:21">
      <c r="A4" s="71"/>
      <c r="B4" s="2333"/>
      <c r="C4" s="83"/>
      <c r="D4" s="83"/>
      <c r="E4" s="83"/>
      <c r="F4" s="83"/>
      <c r="G4" s="83"/>
      <c r="H4" s="83"/>
      <c r="I4" s="83"/>
      <c r="J4" s="83"/>
      <c r="K4" s="84"/>
    </row>
    <row r="5" spans="1:21">
      <c r="A5" s="71"/>
      <c r="B5" s="1934" t="s">
        <v>567</v>
      </c>
      <c r="C5" s="1934"/>
      <c r="D5" s="1934"/>
      <c r="E5" s="1934"/>
      <c r="F5" s="1934"/>
      <c r="G5" s="1934"/>
      <c r="H5" s="1934"/>
      <c r="I5" s="1934"/>
      <c r="J5" s="1934"/>
      <c r="K5" s="1934"/>
      <c r="L5" s="1934"/>
      <c r="M5" s="1934"/>
      <c r="N5" s="1934"/>
      <c r="O5" s="1934"/>
      <c r="P5" s="1934"/>
      <c r="Q5" s="1934"/>
      <c r="R5" s="1934"/>
    </row>
    <row r="6" spans="1:21">
      <c r="A6" s="71"/>
      <c r="B6" s="2345" t="s">
        <v>966</v>
      </c>
      <c r="C6" s="2345"/>
      <c r="D6" s="2345"/>
      <c r="E6" s="2331"/>
      <c r="F6" s="2345" t="s">
        <v>967</v>
      </c>
      <c r="G6" s="2345"/>
      <c r="H6" s="2346"/>
      <c r="I6" s="2345" t="s">
        <v>961</v>
      </c>
      <c r="J6" s="2345"/>
      <c r="K6" s="2346"/>
      <c r="L6" s="2345" t="s">
        <v>962</v>
      </c>
      <c r="M6" s="2345"/>
      <c r="N6" s="2331"/>
      <c r="O6" s="2347" t="s">
        <v>968</v>
      </c>
      <c r="P6" s="2347"/>
      <c r="Q6" s="2348"/>
      <c r="R6" s="2345" t="s">
        <v>21</v>
      </c>
      <c r="S6" s="71"/>
    </row>
    <row r="7" spans="1:21">
      <c r="A7" s="71"/>
      <c r="B7" s="2345"/>
      <c r="C7" s="2345"/>
      <c r="D7" s="2345"/>
      <c r="E7" s="2331"/>
      <c r="F7" s="2224"/>
      <c r="G7" s="2224"/>
      <c r="H7" s="2346"/>
      <c r="I7" s="2224"/>
      <c r="J7" s="2224"/>
      <c r="K7" s="2346"/>
      <c r="L7" s="2224"/>
      <c r="M7" s="2224"/>
      <c r="N7" s="2331"/>
      <c r="O7" s="1876"/>
      <c r="P7" s="1876"/>
      <c r="Q7" s="2348"/>
      <c r="R7" s="2345"/>
      <c r="S7" s="71"/>
    </row>
    <row r="8" spans="1:21">
      <c r="A8" s="71"/>
      <c r="B8" s="2224"/>
      <c r="C8" s="2224"/>
      <c r="D8" s="2224"/>
      <c r="E8" s="353"/>
      <c r="F8" s="353" t="s">
        <v>19</v>
      </c>
      <c r="G8" s="353" t="s">
        <v>20</v>
      </c>
      <c r="H8" s="2349"/>
      <c r="I8" s="353" t="s">
        <v>19</v>
      </c>
      <c r="J8" s="353" t="s">
        <v>20</v>
      </c>
      <c r="K8" s="2349"/>
      <c r="L8" s="353" t="s">
        <v>19</v>
      </c>
      <c r="M8" s="353" t="s">
        <v>20</v>
      </c>
      <c r="N8" s="2349"/>
      <c r="O8" s="353" t="s">
        <v>19</v>
      </c>
      <c r="P8" s="353" t="s">
        <v>20</v>
      </c>
      <c r="Q8" s="1358"/>
      <c r="R8" s="2224"/>
      <c r="S8" s="71"/>
    </row>
    <row r="9" spans="1:21">
      <c r="A9" s="71"/>
      <c r="B9" s="71"/>
      <c r="C9" s="71"/>
      <c r="D9" s="83"/>
      <c r="E9" s="83"/>
      <c r="F9" s="83"/>
      <c r="G9" s="83"/>
      <c r="H9" s="83"/>
      <c r="I9" s="83"/>
      <c r="J9" s="83"/>
      <c r="K9" s="83"/>
      <c r="L9" s="83"/>
      <c r="M9" s="83"/>
      <c r="N9" s="83"/>
      <c r="O9" s="83"/>
      <c r="P9" s="83"/>
      <c r="Q9" s="83"/>
      <c r="R9" s="84"/>
      <c r="S9" s="71"/>
      <c r="T9" s="3"/>
      <c r="U9" s="3"/>
    </row>
    <row r="10" spans="1:21">
      <c r="A10" s="71"/>
      <c r="B10" s="69" t="s">
        <v>969</v>
      </c>
      <c r="C10" s="69"/>
      <c r="D10" s="69"/>
      <c r="E10" s="69"/>
      <c r="F10" s="1342">
        <v>0</v>
      </c>
      <c r="G10" s="2354">
        <v>0</v>
      </c>
      <c r="H10" s="2354"/>
      <c r="I10" s="2354">
        <v>0</v>
      </c>
      <c r="J10" s="1342">
        <v>0</v>
      </c>
      <c r="K10" s="1342"/>
      <c r="L10" s="1342">
        <v>0</v>
      </c>
      <c r="M10" s="1342">
        <v>0</v>
      </c>
      <c r="N10" s="1342"/>
      <c r="O10" s="1342">
        <f>SUM(F10+I10+L11)</f>
        <v>33</v>
      </c>
      <c r="P10" s="1342">
        <f>SUM(G10+J10+M11)</f>
        <v>39</v>
      </c>
      <c r="Q10" s="1342"/>
      <c r="R10" s="476">
        <f>SUM(O10:P10)</f>
        <v>72</v>
      </c>
      <c r="S10" s="71"/>
      <c r="T10" s="3"/>
      <c r="U10" s="3"/>
    </row>
    <row r="11" spans="1:21">
      <c r="A11" s="71"/>
      <c r="B11" s="69" t="s">
        <v>970</v>
      </c>
      <c r="C11" s="69"/>
      <c r="D11" s="69"/>
      <c r="E11" s="69"/>
      <c r="F11" s="1342">
        <v>30</v>
      </c>
      <c r="G11" s="1342">
        <v>35</v>
      </c>
      <c r="H11" s="1342"/>
      <c r="I11" s="1342">
        <v>0</v>
      </c>
      <c r="J11" s="1342">
        <v>0</v>
      </c>
      <c r="K11" s="1342"/>
      <c r="L11" s="1342">
        <v>33</v>
      </c>
      <c r="M11" s="1342">
        <v>39</v>
      </c>
      <c r="N11" s="1342"/>
      <c r="O11" s="1342">
        <f t="shared" ref="O11:P16" si="0">SUM(F11+I11+L12)</f>
        <v>1001</v>
      </c>
      <c r="P11" s="1342">
        <f t="shared" si="0"/>
        <v>1159</v>
      </c>
      <c r="Q11" s="1342"/>
      <c r="R11" s="476">
        <f t="shared" ref="R11:R16" si="1">SUM(O11:P11)</f>
        <v>2160</v>
      </c>
      <c r="S11" s="71"/>
      <c r="T11" s="3"/>
      <c r="U11" s="3"/>
    </row>
    <row r="12" spans="1:21">
      <c r="A12" s="71"/>
      <c r="B12" s="69" t="s">
        <v>971</v>
      </c>
      <c r="C12" s="69"/>
      <c r="D12" s="69"/>
      <c r="E12" s="69"/>
      <c r="F12" s="1342">
        <v>520</v>
      </c>
      <c r="G12" s="2354">
        <v>728</v>
      </c>
      <c r="H12" s="2354"/>
      <c r="I12" s="2354">
        <v>1</v>
      </c>
      <c r="J12" s="1342">
        <v>4</v>
      </c>
      <c r="K12" s="1342"/>
      <c r="L12" s="1342">
        <v>971</v>
      </c>
      <c r="M12" s="1342">
        <v>1124</v>
      </c>
      <c r="N12" s="1342"/>
      <c r="O12" s="1342">
        <f t="shared" si="0"/>
        <v>521</v>
      </c>
      <c r="P12" s="1342">
        <f t="shared" si="0"/>
        <v>732</v>
      </c>
      <c r="Q12" s="1342"/>
      <c r="R12" s="476">
        <f t="shared" si="1"/>
        <v>1253</v>
      </c>
      <c r="S12" s="71"/>
      <c r="T12" s="3"/>
      <c r="U12" s="3"/>
    </row>
    <row r="13" spans="1:21">
      <c r="A13" s="71"/>
      <c r="B13" s="69" t="s">
        <v>972</v>
      </c>
      <c r="C13" s="69"/>
      <c r="D13" s="69"/>
      <c r="E13" s="69"/>
      <c r="F13" s="1342">
        <v>0</v>
      </c>
      <c r="G13" s="1342">
        <v>0</v>
      </c>
      <c r="H13" s="1342"/>
      <c r="I13" s="1342">
        <v>0</v>
      </c>
      <c r="J13" s="1342">
        <v>0</v>
      </c>
      <c r="K13" s="1342"/>
      <c r="L13" s="1342">
        <v>0</v>
      </c>
      <c r="M13" s="1342">
        <v>0</v>
      </c>
      <c r="N13" s="1342"/>
      <c r="O13" s="1342">
        <f t="shared" si="0"/>
        <v>0</v>
      </c>
      <c r="P13" s="1342">
        <f t="shared" si="0"/>
        <v>0</v>
      </c>
      <c r="Q13" s="1342"/>
      <c r="R13" s="476">
        <f t="shared" si="1"/>
        <v>0</v>
      </c>
      <c r="S13" s="71"/>
      <c r="T13" s="3"/>
      <c r="U13" s="3"/>
    </row>
    <row r="14" spans="1:21">
      <c r="A14" s="71"/>
      <c r="B14" s="69" t="s">
        <v>973</v>
      </c>
      <c r="C14" s="69"/>
      <c r="D14" s="69"/>
      <c r="E14" s="69"/>
      <c r="F14" s="1342">
        <v>0</v>
      </c>
      <c r="G14" s="1342">
        <v>0</v>
      </c>
      <c r="H14" s="1342"/>
      <c r="I14" s="1342">
        <v>0</v>
      </c>
      <c r="J14" s="1342">
        <v>0</v>
      </c>
      <c r="K14" s="1342"/>
      <c r="L14" s="1342">
        <v>0</v>
      </c>
      <c r="M14" s="1342">
        <v>0</v>
      </c>
      <c r="N14" s="1342"/>
      <c r="O14" s="1342">
        <f t="shared" si="0"/>
        <v>0</v>
      </c>
      <c r="P14" s="1342">
        <f t="shared" si="0"/>
        <v>0</v>
      </c>
      <c r="Q14" s="1342"/>
      <c r="R14" s="476">
        <f t="shared" si="1"/>
        <v>0</v>
      </c>
      <c r="S14" s="71"/>
      <c r="T14" s="3"/>
      <c r="U14" s="3"/>
    </row>
    <row r="15" spans="1:21">
      <c r="A15" s="71"/>
      <c r="B15" s="69" t="s">
        <v>974</v>
      </c>
      <c r="C15" s="69"/>
      <c r="D15" s="69"/>
      <c r="E15" s="69"/>
      <c r="F15" s="1342">
        <v>0</v>
      </c>
      <c r="G15" s="1342">
        <v>0</v>
      </c>
      <c r="H15" s="1342"/>
      <c r="I15" s="1342">
        <v>0</v>
      </c>
      <c r="J15" s="1342">
        <v>0</v>
      </c>
      <c r="K15" s="1342"/>
      <c r="L15" s="1342">
        <v>0</v>
      </c>
      <c r="M15" s="1342">
        <v>0</v>
      </c>
      <c r="N15" s="1342"/>
      <c r="O15" s="1342">
        <f t="shared" si="0"/>
        <v>0</v>
      </c>
      <c r="P15" s="1342">
        <f t="shared" si="0"/>
        <v>0</v>
      </c>
      <c r="Q15" s="1342"/>
      <c r="R15" s="476">
        <f t="shared" si="1"/>
        <v>0</v>
      </c>
      <c r="S15" s="71"/>
      <c r="T15" s="3"/>
      <c r="U15" s="3"/>
    </row>
    <row r="16" spans="1:21">
      <c r="A16" s="71"/>
      <c r="B16" s="69" t="s">
        <v>975</v>
      </c>
      <c r="C16" s="69"/>
      <c r="D16" s="69"/>
      <c r="E16" s="69"/>
      <c r="F16" s="1342">
        <v>0</v>
      </c>
      <c r="G16" s="1342">
        <v>0</v>
      </c>
      <c r="H16" s="1342"/>
      <c r="I16" s="1342">
        <v>0</v>
      </c>
      <c r="J16" s="1342">
        <v>0</v>
      </c>
      <c r="K16" s="1342"/>
      <c r="L16" s="1342">
        <v>0</v>
      </c>
      <c r="M16" s="1342">
        <v>0</v>
      </c>
      <c r="N16" s="1342"/>
      <c r="O16" s="1342">
        <f t="shared" si="0"/>
        <v>0</v>
      </c>
      <c r="P16" s="1342">
        <f t="shared" si="0"/>
        <v>0</v>
      </c>
      <c r="Q16" s="1342"/>
      <c r="R16" s="476">
        <f t="shared" si="1"/>
        <v>0</v>
      </c>
      <c r="S16" s="71"/>
      <c r="T16" s="3"/>
      <c r="U16" s="3"/>
    </row>
    <row r="17" spans="1:19">
      <c r="A17" s="71"/>
      <c r="B17" s="69"/>
      <c r="C17" s="69"/>
      <c r="D17" s="69"/>
      <c r="E17" s="69"/>
      <c r="F17" s="1342"/>
      <c r="G17" s="1342"/>
      <c r="H17" s="1342"/>
      <c r="I17" s="1342"/>
      <c r="J17" s="1342"/>
      <c r="K17" s="1342"/>
      <c r="L17" s="1342"/>
      <c r="M17" s="1342"/>
      <c r="N17" s="1342"/>
      <c r="O17" s="1342"/>
      <c r="P17" s="1342"/>
      <c r="Q17" s="1342"/>
      <c r="R17" s="1284"/>
      <c r="S17" s="71"/>
    </row>
    <row r="18" spans="1:19">
      <c r="A18" s="71"/>
      <c r="B18" s="2022" t="s">
        <v>21</v>
      </c>
      <c r="C18" s="2022"/>
      <c r="D18" s="1401"/>
      <c r="E18" s="1401"/>
      <c r="F18" s="339">
        <f>SUM(F10:F16)</f>
        <v>550</v>
      </c>
      <c r="G18" s="339">
        <f t="shared" ref="G18:R18" si="2">SUM(G10:G16)</f>
        <v>763</v>
      </c>
      <c r="H18" s="339"/>
      <c r="I18" s="339">
        <f t="shared" si="2"/>
        <v>1</v>
      </c>
      <c r="J18" s="339">
        <f t="shared" si="2"/>
        <v>4</v>
      </c>
      <c r="K18" s="339"/>
      <c r="L18" s="339">
        <f t="shared" si="2"/>
        <v>1004</v>
      </c>
      <c r="M18" s="339">
        <f t="shared" si="2"/>
        <v>1163</v>
      </c>
      <c r="N18" s="339"/>
      <c r="O18" s="339">
        <f t="shared" si="2"/>
        <v>1555</v>
      </c>
      <c r="P18" s="339">
        <f t="shared" si="2"/>
        <v>1930</v>
      </c>
      <c r="Q18" s="339"/>
      <c r="R18" s="339">
        <f t="shared" si="2"/>
        <v>3485</v>
      </c>
      <c r="S18" s="71"/>
    </row>
    <row r="19" spans="1:19">
      <c r="A19" s="71"/>
      <c r="B19" s="2320"/>
      <c r="C19" s="2320"/>
      <c r="D19" s="2320"/>
      <c r="E19" s="2320"/>
      <c r="F19" s="2355"/>
      <c r="G19" s="2355"/>
      <c r="H19" s="2355"/>
      <c r="I19" s="2355"/>
      <c r="J19" s="2355"/>
      <c r="K19" s="2355"/>
      <c r="L19" s="2355"/>
      <c r="M19" s="2355"/>
      <c r="N19" s="2355"/>
      <c r="O19" s="2355"/>
      <c r="P19" s="2355"/>
      <c r="Q19" s="2355"/>
      <c r="R19" s="2355"/>
      <c r="S19" s="71"/>
    </row>
    <row r="20" spans="1:19">
      <c r="A20" s="71"/>
      <c r="B20" s="2320"/>
      <c r="C20" s="2320"/>
      <c r="D20" s="2320"/>
      <c r="E20" s="2320"/>
      <c r="F20" s="2355"/>
      <c r="G20" s="2355"/>
      <c r="H20" s="2355"/>
      <c r="I20" s="2355"/>
      <c r="J20" s="2355"/>
      <c r="K20" s="2355"/>
      <c r="L20" s="2355"/>
      <c r="M20" s="2355"/>
      <c r="N20" s="2355"/>
      <c r="O20" s="2355"/>
      <c r="P20" s="2355"/>
      <c r="Q20" s="2355"/>
      <c r="R20" s="2355"/>
      <c r="S20" s="71"/>
    </row>
    <row r="21" spans="1:19">
      <c r="A21" s="71"/>
      <c r="B21" s="2320"/>
      <c r="C21" s="2320"/>
      <c r="D21" s="2320"/>
      <c r="E21" s="2320"/>
      <c r="F21" s="2355"/>
      <c r="G21" s="2355"/>
      <c r="H21" s="2355"/>
      <c r="I21" s="2355"/>
      <c r="J21" s="2355"/>
      <c r="K21" s="2355"/>
      <c r="L21" s="2355"/>
      <c r="M21" s="2355"/>
      <c r="N21" s="2355"/>
      <c r="O21" s="2355"/>
      <c r="P21" s="2355"/>
      <c r="Q21" s="2355"/>
      <c r="R21" s="2355"/>
      <c r="S21" s="71"/>
    </row>
    <row r="22" spans="1:19">
      <c r="A22" s="71"/>
      <c r="B22" s="2320"/>
      <c r="C22" s="2320"/>
      <c r="D22" s="2320"/>
      <c r="E22" s="2320"/>
      <c r="F22" s="2355"/>
      <c r="G22" s="2355"/>
      <c r="H22" s="2355"/>
      <c r="I22" s="2355"/>
      <c r="J22" s="2355"/>
      <c r="K22" s="2355"/>
      <c r="L22" s="2355"/>
      <c r="M22" s="2355"/>
      <c r="N22" s="2355"/>
      <c r="O22" s="2355"/>
      <c r="P22" s="2355"/>
      <c r="Q22" s="2355"/>
      <c r="R22" s="2355"/>
      <c r="S22" s="71"/>
    </row>
    <row r="23" spans="1:19">
      <c r="A23" s="71"/>
      <c r="B23" s="83"/>
      <c r="C23" s="83"/>
      <c r="D23" s="83"/>
      <c r="E23" s="83"/>
      <c r="F23" s="83"/>
      <c r="G23" s="83"/>
      <c r="H23" s="83"/>
      <c r="I23" s="83"/>
      <c r="J23" s="83"/>
      <c r="K23" s="84"/>
      <c r="M23" s="1342"/>
      <c r="N23" s="1342"/>
    </row>
    <row r="24" spans="1:19">
      <c r="A24" s="67"/>
      <c r="B24" s="149"/>
      <c r="C24" s="149"/>
      <c r="D24" s="149"/>
      <c r="E24" s="149"/>
      <c r="F24" s="149"/>
      <c r="G24" s="149"/>
      <c r="H24" s="149"/>
      <c r="I24" s="149"/>
      <c r="J24" s="149"/>
      <c r="K24" s="149"/>
      <c r="M24" s="1342"/>
      <c r="N24" s="1342"/>
    </row>
    <row r="25" spans="1:19">
      <c r="A25" s="71"/>
      <c r="C25" s="83"/>
      <c r="D25" s="83"/>
      <c r="E25" s="83"/>
      <c r="F25" s="83"/>
      <c r="G25" s="83"/>
      <c r="H25" s="83"/>
      <c r="I25" s="83"/>
      <c r="J25" s="83"/>
      <c r="K25" s="84"/>
    </row>
    <row r="44" spans="2:2">
      <c r="B44" s="83" t="s">
        <v>963</v>
      </c>
    </row>
  </sheetData>
  <mergeCells count="10">
    <mergeCell ref="B18:C18"/>
    <mergeCell ref="B2:R2"/>
    <mergeCell ref="B3:R3"/>
    <mergeCell ref="B5:R5"/>
    <mergeCell ref="B6:D8"/>
    <mergeCell ref="F6:G7"/>
    <mergeCell ref="I6:J7"/>
    <mergeCell ref="L6:M7"/>
    <mergeCell ref="O6:P7"/>
    <mergeCell ref="R6:R8"/>
  </mergeCells>
  <pageMargins left="0.7" right="0.7" top="0.75" bottom="0.75" header="0.3" footer="0.3"/>
  <drawing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3"/>
  <sheetViews>
    <sheetView workbookViewId="0">
      <selection activeCell="T10" sqref="T10"/>
    </sheetView>
  </sheetViews>
  <sheetFormatPr baseColWidth="10" defaultRowHeight="12.75"/>
  <cols>
    <col min="1" max="1" width="2.7109375" style="65" customWidth="1"/>
    <col min="2" max="3" width="5.7109375" style="65" customWidth="1"/>
    <col min="4" max="5" width="2.7109375" style="65" customWidth="1"/>
    <col min="6" max="7" width="6.7109375" style="65" customWidth="1"/>
    <col min="8" max="8" width="0.42578125" style="65" customWidth="1"/>
    <col min="9" max="10" width="6.7109375" style="65" customWidth="1"/>
    <col min="11" max="11" width="0.42578125" style="65" customWidth="1"/>
    <col min="12" max="12" width="6.7109375" style="579" customWidth="1"/>
    <col min="13" max="13" width="6.7109375" style="65" customWidth="1"/>
    <col min="14" max="14" width="0.42578125" style="65" customWidth="1"/>
    <col min="15" max="16" width="6.7109375" style="65" customWidth="1"/>
    <col min="17" max="17" width="0.42578125" style="65" customWidth="1"/>
    <col min="18" max="18" width="6.7109375" style="65" customWidth="1"/>
    <col min="19" max="19" width="5.85546875" style="65" customWidth="1"/>
    <col min="20" max="256" width="11.42578125" style="65"/>
    <col min="257" max="257" width="2.7109375" style="65" customWidth="1"/>
    <col min="258" max="259" width="5.7109375" style="65" customWidth="1"/>
    <col min="260" max="261" width="2.7109375" style="65" customWidth="1"/>
    <col min="262" max="263" width="6.7109375" style="65" customWidth="1"/>
    <col min="264" max="264" width="0.42578125" style="65" customWidth="1"/>
    <col min="265" max="266" width="6.7109375" style="65" customWidth="1"/>
    <col min="267" max="267" width="0.42578125" style="65" customWidth="1"/>
    <col min="268" max="269" width="6.7109375" style="65" customWidth="1"/>
    <col min="270" max="270" width="0.42578125" style="65" customWidth="1"/>
    <col min="271" max="272" width="6.7109375" style="65" customWidth="1"/>
    <col min="273" max="273" width="0.42578125" style="65" customWidth="1"/>
    <col min="274" max="274" width="6.7109375" style="65" customWidth="1"/>
    <col min="275" max="275" width="5.85546875" style="65" customWidth="1"/>
    <col min="276" max="512" width="11.42578125" style="65"/>
    <col min="513" max="513" width="2.7109375" style="65" customWidth="1"/>
    <col min="514" max="515" width="5.7109375" style="65" customWidth="1"/>
    <col min="516" max="517" width="2.7109375" style="65" customWidth="1"/>
    <col min="518" max="519" width="6.7109375" style="65" customWidth="1"/>
    <col min="520" max="520" width="0.42578125" style="65" customWidth="1"/>
    <col min="521" max="522" width="6.7109375" style="65" customWidth="1"/>
    <col min="523" max="523" width="0.42578125" style="65" customWidth="1"/>
    <col min="524" max="525" width="6.7109375" style="65" customWidth="1"/>
    <col min="526" max="526" width="0.42578125" style="65" customWidth="1"/>
    <col min="527" max="528" width="6.7109375" style="65" customWidth="1"/>
    <col min="529" max="529" width="0.42578125" style="65" customWidth="1"/>
    <col min="530" max="530" width="6.7109375" style="65" customWidth="1"/>
    <col min="531" max="531" width="5.85546875" style="65" customWidth="1"/>
    <col min="532" max="768" width="11.42578125" style="65"/>
    <col min="769" max="769" width="2.7109375" style="65" customWidth="1"/>
    <col min="770" max="771" width="5.7109375" style="65" customWidth="1"/>
    <col min="772" max="773" width="2.7109375" style="65" customWidth="1"/>
    <col min="774" max="775" width="6.7109375" style="65" customWidth="1"/>
    <col min="776" max="776" width="0.42578125" style="65" customWidth="1"/>
    <col min="777" max="778" width="6.7109375" style="65" customWidth="1"/>
    <col min="779" max="779" width="0.42578125" style="65" customWidth="1"/>
    <col min="780" max="781" width="6.7109375" style="65" customWidth="1"/>
    <col min="782" max="782" width="0.42578125" style="65" customWidth="1"/>
    <col min="783" max="784" width="6.7109375" style="65" customWidth="1"/>
    <col min="785" max="785" width="0.42578125" style="65" customWidth="1"/>
    <col min="786" max="786" width="6.7109375" style="65" customWidth="1"/>
    <col min="787" max="787" width="5.85546875" style="65" customWidth="1"/>
    <col min="788" max="1024" width="11.42578125" style="65"/>
    <col min="1025" max="1025" width="2.7109375" style="65" customWidth="1"/>
    <col min="1026" max="1027" width="5.7109375" style="65" customWidth="1"/>
    <col min="1028" max="1029" width="2.7109375" style="65" customWidth="1"/>
    <col min="1030" max="1031" width="6.7109375" style="65" customWidth="1"/>
    <col min="1032" max="1032" width="0.42578125" style="65" customWidth="1"/>
    <col min="1033" max="1034" width="6.7109375" style="65" customWidth="1"/>
    <col min="1035" max="1035" width="0.42578125" style="65" customWidth="1"/>
    <col min="1036" max="1037" width="6.7109375" style="65" customWidth="1"/>
    <col min="1038" max="1038" width="0.42578125" style="65" customWidth="1"/>
    <col min="1039" max="1040" width="6.7109375" style="65" customWidth="1"/>
    <col min="1041" max="1041" width="0.42578125" style="65" customWidth="1"/>
    <col min="1042" max="1042" width="6.7109375" style="65" customWidth="1"/>
    <col min="1043" max="1043" width="5.85546875" style="65" customWidth="1"/>
    <col min="1044" max="1280" width="11.42578125" style="65"/>
    <col min="1281" max="1281" width="2.7109375" style="65" customWidth="1"/>
    <col min="1282" max="1283" width="5.7109375" style="65" customWidth="1"/>
    <col min="1284" max="1285" width="2.7109375" style="65" customWidth="1"/>
    <col min="1286" max="1287" width="6.7109375" style="65" customWidth="1"/>
    <col min="1288" max="1288" width="0.42578125" style="65" customWidth="1"/>
    <col min="1289" max="1290" width="6.7109375" style="65" customWidth="1"/>
    <col min="1291" max="1291" width="0.42578125" style="65" customWidth="1"/>
    <col min="1292" max="1293" width="6.7109375" style="65" customWidth="1"/>
    <col min="1294" max="1294" width="0.42578125" style="65" customWidth="1"/>
    <col min="1295" max="1296" width="6.7109375" style="65" customWidth="1"/>
    <col min="1297" max="1297" width="0.42578125" style="65" customWidth="1"/>
    <col min="1298" max="1298" width="6.7109375" style="65" customWidth="1"/>
    <col min="1299" max="1299" width="5.85546875" style="65" customWidth="1"/>
    <col min="1300" max="1536" width="11.42578125" style="65"/>
    <col min="1537" max="1537" width="2.7109375" style="65" customWidth="1"/>
    <col min="1538" max="1539" width="5.7109375" style="65" customWidth="1"/>
    <col min="1540" max="1541" width="2.7109375" style="65" customWidth="1"/>
    <col min="1542" max="1543" width="6.7109375" style="65" customWidth="1"/>
    <col min="1544" max="1544" width="0.42578125" style="65" customWidth="1"/>
    <col min="1545" max="1546" width="6.7109375" style="65" customWidth="1"/>
    <col min="1547" max="1547" width="0.42578125" style="65" customWidth="1"/>
    <col min="1548" max="1549" width="6.7109375" style="65" customWidth="1"/>
    <col min="1550" max="1550" width="0.42578125" style="65" customWidth="1"/>
    <col min="1551" max="1552" width="6.7109375" style="65" customWidth="1"/>
    <col min="1553" max="1553" width="0.42578125" style="65" customWidth="1"/>
    <col min="1554" max="1554" width="6.7109375" style="65" customWidth="1"/>
    <col min="1555" max="1555" width="5.85546875" style="65" customWidth="1"/>
    <col min="1556" max="1792" width="11.42578125" style="65"/>
    <col min="1793" max="1793" width="2.7109375" style="65" customWidth="1"/>
    <col min="1794" max="1795" width="5.7109375" style="65" customWidth="1"/>
    <col min="1796" max="1797" width="2.7109375" style="65" customWidth="1"/>
    <col min="1798" max="1799" width="6.7109375" style="65" customWidth="1"/>
    <col min="1800" max="1800" width="0.42578125" style="65" customWidth="1"/>
    <col min="1801" max="1802" width="6.7109375" style="65" customWidth="1"/>
    <col min="1803" max="1803" width="0.42578125" style="65" customWidth="1"/>
    <col min="1804" max="1805" width="6.7109375" style="65" customWidth="1"/>
    <col min="1806" max="1806" width="0.42578125" style="65" customWidth="1"/>
    <col min="1807" max="1808" width="6.7109375" style="65" customWidth="1"/>
    <col min="1809" max="1809" width="0.42578125" style="65" customWidth="1"/>
    <col min="1810" max="1810" width="6.7109375" style="65" customWidth="1"/>
    <col min="1811" max="1811" width="5.85546875" style="65" customWidth="1"/>
    <col min="1812" max="2048" width="11.42578125" style="65"/>
    <col min="2049" max="2049" width="2.7109375" style="65" customWidth="1"/>
    <col min="2050" max="2051" width="5.7109375" style="65" customWidth="1"/>
    <col min="2052" max="2053" width="2.7109375" style="65" customWidth="1"/>
    <col min="2054" max="2055" width="6.7109375" style="65" customWidth="1"/>
    <col min="2056" max="2056" width="0.42578125" style="65" customWidth="1"/>
    <col min="2057" max="2058" width="6.7109375" style="65" customWidth="1"/>
    <col min="2059" max="2059" width="0.42578125" style="65" customWidth="1"/>
    <col min="2060" max="2061" width="6.7109375" style="65" customWidth="1"/>
    <col min="2062" max="2062" width="0.42578125" style="65" customWidth="1"/>
    <col min="2063" max="2064" width="6.7109375" style="65" customWidth="1"/>
    <col min="2065" max="2065" width="0.42578125" style="65" customWidth="1"/>
    <col min="2066" max="2066" width="6.7109375" style="65" customWidth="1"/>
    <col min="2067" max="2067" width="5.85546875" style="65" customWidth="1"/>
    <col min="2068" max="2304" width="11.42578125" style="65"/>
    <col min="2305" max="2305" width="2.7109375" style="65" customWidth="1"/>
    <col min="2306" max="2307" width="5.7109375" style="65" customWidth="1"/>
    <col min="2308" max="2309" width="2.7109375" style="65" customWidth="1"/>
    <col min="2310" max="2311" width="6.7109375" style="65" customWidth="1"/>
    <col min="2312" max="2312" width="0.42578125" style="65" customWidth="1"/>
    <col min="2313" max="2314" width="6.7109375" style="65" customWidth="1"/>
    <col min="2315" max="2315" width="0.42578125" style="65" customWidth="1"/>
    <col min="2316" max="2317" width="6.7109375" style="65" customWidth="1"/>
    <col min="2318" max="2318" width="0.42578125" style="65" customWidth="1"/>
    <col min="2319" max="2320" width="6.7109375" style="65" customWidth="1"/>
    <col min="2321" max="2321" width="0.42578125" style="65" customWidth="1"/>
    <col min="2322" max="2322" width="6.7109375" style="65" customWidth="1"/>
    <col min="2323" max="2323" width="5.85546875" style="65" customWidth="1"/>
    <col min="2324" max="2560" width="11.42578125" style="65"/>
    <col min="2561" max="2561" width="2.7109375" style="65" customWidth="1"/>
    <col min="2562" max="2563" width="5.7109375" style="65" customWidth="1"/>
    <col min="2564" max="2565" width="2.7109375" style="65" customWidth="1"/>
    <col min="2566" max="2567" width="6.7109375" style="65" customWidth="1"/>
    <col min="2568" max="2568" width="0.42578125" style="65" customWidth="1"/>
    <col min="2569" max="2570" width="6.7109375" style="65" customWidth="1"/>
    <col min="2571" max="2571" width="0.42578125" style="65" customWidth="1"/>
    <col min="2572" max="2573" width="6.7109375" style="65" customWidth="1"/>
    <col min="2574" max="2574" width="0.42578125" style="65" customWidth="1"/>
    <col min="2575" max="2576" width="6.7109375" style="65" customWidth="1"/>
    <col min="2577" max="2577" width="0.42578125" style="65" customWidth="1"/>
    <col min="2578" max="2578" width="6.7109375" style="65" customWidth="1"/>
    <col min="2579" max="2579" width="5.85546875" style="65" customWidth="1"/>
    <col min="2580" max="2816" width="11.42578125" style="65"/>
    <col min="2817" max="2817" width="2.7109375" style="65" customWidth="1"/>
    <col min="2818" max="2819" width="5.7109375" style="65" customWidth="1"/>
    <col min="2820" max="2821" width="2.7109375" style="65" customWidth="1"/>
    <col min="2822" max="2823" width="6.7109375" style="65" customWidth="1"/>
    <col min="2824" max="2824" width="0.42578125" style="65" customWidth="1"/>
    <col min="2825" max="2826" width="6.7109375" style="65" customWidth="1"/>
    <col min="2827" max="2827" width="0.42578125" style="65" customWidth="1"/>
    <col min="2828" max="2829" width="6.7109375" style="65" customWidth="1"/>
    <col min="2830" max="2830" width="0.42578125" style="65" customWidth="1"/>
    <col min="2831" max="2832" width="6.7109375" style="65" customWidth="1"/>
    <col min="2833" max="2833" width="0.42578125" style="65" customWidth="1"/>
    <col min="2834" max="2834" width="6.7109375" style="65" customWidth="1"/>
    <col min="2835" max="2835" width="5.85546875" style="65" customWidth="1"/>
    <col min="2836" max="3072" width="11.42578125" style="65"/>
    <col min="3073" max="3073" width="2.7109375" style="65" customWidth="1"/>
    <col min="3074" max="3075" width="5.7109375" style="65" customWidth="1"/>
    <col min="3076" max="3077" width="2.7109375" style="65" customWidth="1"/>
    <col min="3078" max="3079" width="6.7109375" style="65" customWidth="1"/>
    <col min="3080" max="3080" width="0.42578125" style="65" customWidth="1"/>
    <col min="3081" max="3082" width="6.7109375" style="65" customWidth="1"/>
    <col min="3083" max="3083" width="0.42578125" style="65" customWidth="1"/>
    <col min="3084" max="3085" width="6.7109375" style="65" customWidth="1"/>
    <col min="3086" max="3086" width="0.42578125" style="65" customWidth="1"/>
    <col min="3087" max="3088" width="6.7109375" style="65" customWidth="1"/>
    <col min="3089" max="3089" width="0.42578125" style="65" customWidth="1"/>
    <col min="3090" max="3090" width="6.7109375" style="65" customWidth="1"/>
    <col min="3091" max="3091" width="5.85546875" style="65" customWidth="1"/>
    <col min="3092" max="3328" width="11.42578125" style="65"/>
    <col min="3329" max="3329" width="2.7109375" style="65" customWidth="1"/>
    <col min="3330" max="3331" width="5.7109375" style="65" customWidth="1"/>
    <col min="3332" max="3333" width="2.7109375" style="65" customWidth="1"/>
    <col min="3334" max="3335" width="6.7109375" style="65" customWidth="1"/>
    <col min="3336" max="3336" width="0.42578125" style="65" customWidth="1"/>
    <col min="3337" max="3338" width="6.7109375" style="65" customWidth="1"/>
    <col min="3339" max="3339" width="0.42578125" style="65" customWidth="1"/>
    <col min="3340" max="3341" width="6.7109375" style="65" customWidth="1"/>
    <col min="3342" max="3342" width="0.42578125" style="65" customWidth="1"/>
    <col min="3343" max="3344" width="6.7109375" style="65" customWidth="1"/>
    <col min="3345" max="3345" width="0.42578125" style="65" customWidth="1"/>
    <col min="3346" max="3346" width="6.7109375" style="65" customWidth="1"/>
    <col min="3347" max="3347" width="5.85546875" style="65" customWidth="1"/>
    <col min="3348" max="3584" width="11.42578125" style="65"/>
    <col min="3585" max="3585" width="2.7109375" style="65" customWidth="1"/>
    <col min="3586" max="3587" width="5.7109375" style="65" customWidth="1"/>
    <col min="3588" max="3589" width="2.7109375" style="65" customWidth="1"/>
    <col min="3590" max="3591" width="6.7109375" style="65" customWidth="1"/>
    <col min="3592" max="3592" width="0.42578125" style="65" customWidth="1"/>
    <col min="3593" max="3594" width="6.7109375" style="65" customWidth="1"/>
    <col min="3595" max="3595" width="0.42578125" style="65" customWidth="1"/>
    <col min="3596" max="3597" width="6.7109375" style="65" customWidth="1"/>
    <col min="3598" max="3598" width="0.42578125" style="65" customWidth="1"/>
    <col min="3599" max="3600" width="6.7109375" style="65" customWidth="1"/>
    <col min="3601" max="3601" width="0.42578125" style="65" customWidth="1"/>
    <col min="3602" max="3602" width="6.7109375" style="65" customWidth="1"/>
    <col min="3603" max="3603" width="5.85546875" style="65" customWidth="1"/>
    <col min="3604" max="3840" width="11.42578125" style="65"/>
    <col min="3841" max="3841" width="2.7109375" style="65" customWidth="1"/>
    <col min="3842" max="3843" width="5.7109375" style="65" customWidth="1"/>
    <col min="3844" max="3845" width="2.7109375" style="65" customWidth="1"/>
    <col min="3846" max="3847" width="6.7109375" style="65" customWidth="1"/>
    <col min="3848" max="3848" width="0.42578125" style="65" customWidth="1"/>
    <col min="3849" max="3850" width="6.7109375" style="65" customWidth="1"/>
    <col min="3851" max="3851" width="0.42578125" style="65" customWidth="1"/>
    <col min="3852" max="3853" width="6.7109375" style="65" customWidth="1"/>
    <col min="3854" max="3854" width="0.42578125" style="65" customWidth="1"/>
    <col min="3855" max="3856" width="6.7109375" style="65" customWidth="1"/>
    <col min="3857" max="3857" width="0.42578125" style="65" customWidth="1"/>
    <col min="3858" max="3858" width="6.7109375" style="65" customWidth="1"/>
    <col min="3859" max="3859" width="5.85546875" style="65" customWidth="1"/>
    <col min="3860" max="4096" width="11.42578125" style="65"/>
    <col min="4097" max="4097" width="2.7109375" style="65" customWidth="1"/>
    <col min="4098" max="4099" width="5.7109375" style="65" customWidth="1"/>
    <col min="4100" max="4101" width="2.7109375" style="65" customWidth="1"/>
    <col min="4102" max="4103" width="6.7109375" style="65" customWidth="1"/>
    <col min="4104" max="4104" width="0.42578125" style="65" customWidth="1"/>
    <col min="4105" max="4106" width="6.7109375" style="65" customWidth="1"/>
    <col min="4107" max="4107" width="0.42578125" style="65" customWidth="1"/>
    <col min="4108" max="4109" width="6.7109375" style="65" customWidth="1"/>
    <col min="4110" max="4110" width="0.42578125" style="65" customWidth="1"/>
    <col min="4111" max="4112" width="6.7109375" style="65" customWidth="1"/>
    <col min="4113" max="4113" width="0.42578125" style="65" customWidth="1"/>
    <col min="4114" max="4114" width="6.7109375" style="65" customWidth="1"/>
    <col min="4115" max="4115" width="5.85546875" style="65" customWidth="1"/>
    <col min="4116" max="4352" width="11.42578125" style="65"/>
    <col min="4353" max="4353" width="2.7109375" style="65" customWidth="1"/>
    <col min="4354" max="4355" width="5.7109375" style="65" customWidth="1"/>
    <col min="4356" max="4357" width="2.7109375" style="65" customWidth="1"/>
    <col min="4358" max="4359" width="6.7109375" style="65" customWidth="1"/>
    <col min="4360" max="4360" width="0.42578125" style="65" customWidth="1"/>
    <col min="4361" max="4362" width="6.7109375" style="65" customWidth="1"/>
    <col min="4363" max="4363" width="0.42578125" style="65" customWidth="1"/>
    <col min="4364" max="4365" width="6.7109375" style="65" customWidth="1"/>
    <col min="4366" max="4366" width="0.42578125" style="65" customWidth="1"/>
    <col min="4367" max="4368" width="6.7109375" style="65" customWidth="1"/>
    <col min="4369" max="4369" width="0.42578125" style="65" customWidth="1"/>
    <col min="4370" max="4370" width="6.7109375" style="65" customWidth="1"/>
    <col min="4371" max="4371" width="5.85546875" style="65" customWidth="1"/>
    <col min="4372" max="4608" width="11.42578125" style="65"/>
    <col min="4609" max="4609" width="2.7109375" style="65" customWidth="1"/>
    <col min="4610" max="4611" width="5.7109375" style="65" customWidth="1"/>
    <col min="4612" max="4613" width="2.7109375" style="65" customWidth="1"/>
    <col min="4614" max="4615" width="6.7109375" style="65" customWidth="1"/>
    <col min="4616" max="4616" width="0.42578125" style="65" customWidth="1"/>
    <col min="4617" max="4618" width="6.7109375" style="65" customWidth="1"/>
    <col min="4619" max="4619" width="0.42578125" style="65" customWidth="1"/>
    <col min="4620" max="4621" width="6.7109375" style="65" customWidth="1"/>
    <col min="4622" max="4622" width="0.42578125" style="65" customWidth="1"/>
    <col min="4623" max="4624" width="6.7109375" style="65" customWidth="1"/>
    <col min="4625" max="4625" width="0.42578125" style="65" customWidth="1"/>
    <col min="4626" max="4626" width="6.7109375" style="65" customWidth="1"/>
    <col min="4627" max="4627" width="5.85546875" style="65" customWidth="1"/>
    <col min="4628" max="4864" width="11.42578125" style="65"/>
    <col min="4865" max="4865" width="2.7109375" style="65" customWidth="1"/>
    <col min="4866" max="4867" width="5.7109375" style="65" customWidth="1"/>
    <col min="4868" max="4869" width="2.7109375" style="65" customWidth="1"/>
    <col min="4870" max="4871" width="6.7109375" style="65" customWidth="1"/>
    <col min="4872" max="4872" width="0.42578125" style="65" customWidth="1"/>
    <col min="4873" max="4874" width="6.7109375" style="65" customWidth="1"/>
    <col min="4875" max="4875" width="0.42578125" style="65" customWidth="1"/>
    <col min="4876" max="4877" width="6.7109375" style="65" customWidth="1"/>
    <col min="4878" max="4878" width="0.42578125" style="65" customWidth="1"/>
    <col min="4879" max="4880" width="6.7109375" style="65" customWidth="1"/>
    <col min="4881" max="4881" width="0.42578125" style="65" customWidth="1"/>
    <col min="4882" max="4882" width="6.7109375" style="65" customWidth="1"/>
    <col min="4883" max="4883" width="5.85546875" style="65" customWidth="1"/>
    <col min="4884" max="5120" width="11.42578125" style="65"/>
    <col min="5121" max="5121" width="2.7109375" style="65" customWidth="1"/>
    <col min="5122" max="5123" width="5.7109375" style="65" customWidth="1"/>
    <col min="5124" max="5125" width="2.7109375" style="65" customWidth="1"/>
    <col min="5126" max="5127" width="6.7109375" style="65" customWidth="1"/>
    <col min="5128" max="5128" width="0.42578125" style="65" customWidth="1"/>
    <col min="5129" max="5130" width="6.7109375" style="65" customWidth="1"/>
    <col min="5131" max="5131" width="0.42578125" style="65" customWidth="1"/>
    <col min="5132" max="5133" width="6.7109375" style="65" customWidth="1"/>
    <col min="5134" max="5134" width="0.42578125" style="65" customWidth="1"/>
    <col min="5135" max="5136" width="6.7109375" style="65" customWidth="1"/>
    <col min="5137" max="5137" width="0.42578125" style="65" customWidth="1"/>
    <col min="5138" max="5138" width="6.7109375" style="65" customWidth="1"/>
    <col min="5139" max="5139" width="5.85546875" style="65" customWidth="1"/>
    <col min="5140" max="5376" width="11.42578125" style="65"/>
    <col min="5377" max="5377" width="2.7109375" style="65" customWidth="1"/>
    <col min="5378" max="5379" width="5.7109375" style="65" customWidth="1"/>
    <col min="5380" max="5381" width="2.7109375" style="65" customWidth="1"/>
    <col min="5382" max="5383" width="6.7109375" style="65" customWidth="1"/>
    <col min="5384" max="5384" width="0.42578125" style="65" customWidth="1"/>
    <col min="5385" max="5386" width="6.7109375" style="65" customWidth="1"/>
    <col min="5387" max="5387" width="0.42578125" style="65" customWidth="1"/>
    <col min="5388" max="5389" width="6.7109375" style="65" customWidth="1"/>
    <col min="5390" max="5390" width="0.42578125" style="65" customWidth="1"/>
    <col min="5391" max="5392" width="6.7109375" style="65" customWidth="1"/>
    <col min="5393" max="5393" width="0.42578125" style="65" customWidth="1"/>
    <col min="5394" max="5394" width="6.7109375" style="65" customWidth="1"/>
    <col min="5395" max="5395" width="5.85546875" style="65" customWidth="1"/>
    <col min="5396" max="5632" width="11.42578125" style="65"/>
    <col min="5633" max="5633" width="2.7109375" style="65" customWidth="1"/>
    <col min="5634" max="5635" width="5.7109375" style="65" customWidth="1"/>
    <col min="5636" max="5637" width="2.7109375" style="65" customWidth="1"/>
    <col min="5638" max="5639" width="6.7109375" style="65" customWidth="1"/>
    <col min="5640" max="5640" width="0.42578125" style="65" customWidth="1"/>
    <col min="5641" max="5642" width="6.7109375" style="65" customWidth="1"/>
    <col min="5643" max="5643" width="0.42578125" style="65" customWidth="1"/>
    <col min="5644" max="5645" width="6.7109375" style="65" customWidth="1"/>
    <col min="5646" max="5646" width="0.42578125" style="65" customWidth="1"/>
    <col min="5647" max="5648" width="6.7109375" style="65" customWidth="1"/>
    <col min="5649" max="5649" width="0.42578125" style="65" customWidth="1"/>
    <col min="5650" max="5650" width="6.7109375" style="65" customWidth="1"/>
    <col min="5651" max="5651" width="5.85546875" style="65" customWidth="1"/>
    <col min="5652" max="5888" width="11.42578125" style="65"/>
    <col min="5889" max="5889" width="2.7109375" style="65" customWidth="1"/>
    <col min="5890" max="5891" width="5.7109375" style="65" customWidth="1"/>
    <col min="5892" max="5893" width="2.7109375" style="65" customWidth="1"/>
    <col min="5894" max="5895" width="6.7109375" style="65" customWidth="1"/>
    <col min="5896" max="5896" width="0.42578125" style="65" customWidth="1"/>
    <col min="5897" max="5898" width="6.7109375" style="65" customWidth="1"/>
    <col min="5899" max="5899" width="0.42578125" style="65" customWidth="1"/>
    <col min="5900" max="5901" width="6.7109375" style="65" customWidth="1"/>
    <col min="5902" max="5902" width="0.42578125" style="65" customWidth="1"/>
    <col min="5903" max="5904" width="6.7109375" style="65" customWidth="1"/>
    <col min="5905" max="5905" width="0.42578125" style="65" customWidth="1"/>
    <col min="5906" max="5906" width="6.7109375" style="65" customWidth="1"/>
    <col min="5907" max="5907" width="5.85546875" style="65" customWidth="1"/>
    <col min="5908" max="6144" width="11.42578125" style="65"/>
    <col min="6145" max="6145" width="2.7109375" style="65" customWidth="1"/>
    <col min="6146" max="6147" width="5.7109375" style="65" customWidth="1"/>
    <col min="6148" max="6149" width="2.7109375" style="65" customWidth="1"/>
    <col min="6150" max="6151" width="6.7109375" style="65" customWidth="1"/>
    <col min="6152" max="6152" width="0.42578125" style="65" customWidth="1"/>
    <col min="6153" max="6154" width="6.7109375" style="65" customWidth="1"/>
    <col min="6155" max="6155" width="0.42578125" style="65" customWidth="1"/>
    <col min="6156" max="6157" width="6.7109375" style="65" customWidth="1"/>
    <col min="6158" max="6158" width="0.42578125" style="65" customWidth="1"/>
    <col min="6159" max="6160" width="6.7109375" style="65" customWidth="1"/>
    <col min="6161" max="6161" width="0.42578125" style="65" customWidth="1"/>
    <col min="6162" max="6162" width="6.7109375" style="65" customWidth="1"/>
    <col min="6163" max="6163" width="5.85546875" style="65" customWidth="1"/>
    <col min="6164" max="6400" width="11.42578125" style="65"/>
    <col min="6401" max="6401" width="2.7109375" style="65" customWidth="1"/>
    <col min="6402" max="6403" width="5.7109375" style="65" customWidth="1"/>
    <col min="6404" max="6405" width="2.7109375" style="65" customWidth="1"/>
    <col min="6406" max="6407" width="6.7109375" style="65" customWidth="1"/>
    <col min="6408" max="6408" width="0.42578125" style="65" customWidth="1"/>
    <col min="6409" max="6410" width="6.7109375" style="65" customWidth="1"/>
    <col min="6411" max="6411" width="0.42578125" style="65" customWidth="1"/>
    <col min="6412" max="6413" width="6.7109375" style="65" customWidth="1"/>
    <col min="6414" max="6414" width="0.42578125" style="65" customWidth="1"/>
    <col min="6415" max="6416" width="6.7109375" style="65" customWidth="1"/>
    <col min="6417" max="6417" width="0.42578125" style="65" customWidth="1"/>
    <col min="6418" max="6418" width="6.7109375" style="65" customWidth="1"/>
    <col min="6419" max="6419" width="5.85546875" style="65" customWidth="1"/>
    <col min="6420" max="6656" width="11.42578125" style="65"/>
    <col min="6657" max="6657" width="2.7109375" style="65" customWidth="1"/>
    <col min="6658" max="6659" width="5.7109375" style="65" customWidth="1"/>
    <col min="6660" max="6661" width="2.7109375" style="65" customWidth="1"/>
    <col min="6662" max="6663" width="6.7109375" style="65" customWidth="1"/>
    <col min="6664" max="6664" width="0.42578125" style="65" customWidth="1"/>
    <col min="6665" max="6666" width="6.7109375" style="65" customWidth="1"/>
    <col min="6667" max="6667" width="0.42578125" style="65" customWidth="1"/>
    <col min="6668" max="6669" width="6.7109375" style="65" customWidth="1"/>
    <col min="6670" max="6670" width="0.42578125" style="65" customWidth="1"/>
    <col min="6671" max="6672" width="6.7109375" style="65" customWidth="1"/>
    <col min="6673" max="6673" width="0.42578125" style="65" customWidth="1"/>
    <col min="6674" max="6674" width="6.7109375" style="65" customWidth="1"/>
    <col min="6675" max="6675" width="5.85546875" style="65" customWidth="1"/>
    <col min="6676" max="6912" width="11.42578125" style="65"/>
    <col min="6913" max="6913" width="2.7109375" style="65" customWidth="1"/>
    <col min="6914" max="6915" width="5.7109375" style="65" customWidth="1"/>
    <col min="6916" max="6917" width="2.7109375" style="65" customWidth="1"/>
    <col min="6918" max="6919" width="6.7109375" style="65" customWidth="1"/>
    <col min="6920" max="6920" width="0.42578125" style="65" customWidth="1"/>
    <col min="6921" max="6922" width="6.7109375" style="65" customWidth="1"/>
    <col min="6923" max="6923" width="0.42578125" style="65" customWidth="1"/>
    <col min="6924" max="6925" width="6.7109375" style="65" customWidth="1"/>
    <col min="6926" max="6926" width="0.42578125" style="65" customWidth="1"/>
    <col min="6927" max="6928" width="6.7109375" style="65" customWidth="1"/>
    <col min="6929" max="6929" width="0.42578125" style="65" customWidth="1"/>
    <col min="6930" max="6930" width="6.7109375" style="65" customWidth="1"/>
    <col min="6931" max="6931" width="5.85546875" style="65" customWidth="1"/>
    <col min="6932" max="7168" width="11.42578125" style="65"/>
    <col min="7169" max="7169" width="2.7109375" style="65" customWidth="1"/>
    <col min="7170" max="7171" width="5.7109375" style="65" customWidth="1"/>
    <col min="7172" max="7173" width="2.7109375" style="65" customWidth="1"/>
    <col min="7174" max="7175" width="6.7109375" style="65" customWidth="1"/>
    <col min="7176" max="7176" width="0.42578125" style="65" customWidth="1"/>
    <col min="7177" max="7178" width="6.7109375" style="65" customWidth="1"/>
    <col min="7179" max="7179" width="0.42578125" style="65" customWidth="1"/>
    <col min="7180" max="7181" width="6.7109375" style="65" customWidth="1"/>
    <col min="7182" max="7182" width="0.42578125" style="65" customWidth="1"/>
    <col min="7183" max="7184" width="6.7109375" style="65" customWidth="1"/>
    <col min="7185" max="7185" width="0.42578125" style="65" customWidth="1"/>
    <col min="7186" max="7186" width="6.7109375" style="65" customWidth="1"/>
    <col min="7187" max="7187" width="5.85546875" style="65" customWidth="1"/>
    <col min="7188" max="7424" width="11.42578125" style="65"/>
    <col min="7425" max="7425" width="2.7109375" style="65" customWidth="1"/>
    <col min="7426" max="7427" width="5.7109375" style="65" customWidth="1"/>
    <col min="7428" max="7429" width="2.7109375" style="65" customWidth="1"/>
    <col min="7430" max="7431" width="6.7109375" style="65" customWidth="1"/>
    <col min="7432" max="7432" width="0.42578125" style="65" customWidth="1"/>
    <col min="7433" max="7434" width="6.7109375" style="65" customWidth="1"/>
    <col min="7435" max="7435" width="0.42578125" style="65" customWidth="1"/>
    <col min="7436" max="7437" width="6.7109375" style="65" customWidth="1"/>
    <col min="7438" max="7438" width="0.42578125" style="65" customWidth="1"/>
    <col min="7439" max="7440" width="6.7109375" style="65" customWidth="1"/>
    <col min="7441" max="7441" width="0.42578125" style="65" customWidth="1"/>
    <col min="7442" max="7442" width="6.7109375" style="65" customWidth="1"/>
    <col min="7443" max="7443" width="5.85546875" style="65" customWidth="1"/>
    <col min="7444" max="7680" width="11.42578125" style="65"/>
    <col min="7681" max="7681" width="2.7109375" style="65" customWidth="1"/>
    <col min="7682" max="7683" width="5.7109375" style="65" customWidth="1"/>
    <col min="7684" max="7685" width="2.7109375" style="65" customWidth="1"/>
    <col min="7686" max="7687" width="6.7109375" style="65" customWidth="1"/>
    <col min="7688" max="7688" width="0.42578125" style="65" customWidth="1"/>
    <col min="7689" max="7690" width="6.7109375" style="65" customWidth="1"/>
    <col min="7691" max="7691" width="0.42578125" style="65" customWidth="1"/>
    <col min="7692" max="7693" width="6.7109375" style="65" customWidth="1"/>
    <col min="7694" max="7694" width="0.42578125" style="65" customWidth="1"/>
    <col min="7695" max="7696" width="6.7109375" style="65" customWidth="1"/>
    <col min="7697" max="7697" width="0.42578125" style="65" customWidth="1"/>
    <col min="7698" max="7698" width="6.7109375" style="65" customWidth="1"/>
    <col min="7699" max="7699" width="5.85546875" style="65" customWidth="1"/>
    <col min="7700" max="7936" width="11.42578125" style="65"/>
    <col min="7937" max="7937" width="2.7109375" style="65" customWidth="1"/>
    <col min="7938" max="7939" width="5.7109375" style="65" customWidth="1"/>
    <col min="7940" max="7941" width="2.7109375" style="65" customWidth="1"/>
    <col min="7942" max="7943" width="6.7109375" style="65" customWidth="1"/>
    <col min="7944" max="7944" width="0.42578125" style="65" customWidth="1"/>
    <col min="7945" max="7946" width="6.7109375" style="65" customWidth="1"/>
    <col min="7947" max="7947" width="0.42578125" style="65" customWidth="1"/>
    <col min="7948" max="7949" width="6.7109375" style="65" customWidth="1"/>
    <col min="7950" max="7950" width="0.42578125" style="65" customWidth="1"/>
    <col min="7951" max="7952" width="6.7109375" style="65" customWidth="1"/>
    <col min="7953" max="7953" width="0.42578125" style="65" customWidth="1"/>
    <col min="7954" max="7954" width="6.7109375" style="65" customWidth="1"/>
    <col min="7955" max="7955" width="5.85546875" style="65" customWidth="1"/>
    <col min="7956" max="8192" width="11.42578125" style="65"/>
    <col min="8193" max="8193" width="2.7109375" style="65" customWidth="1"/>
    <col min="8194" max="8195" width="5.7109375" style="65" customWidth="1"/>
    <col min="8196" max="8197" width="2.7109375" style="65" customWidth="1"/>
    <col min="8198" max="8199" width="6.7109375" style="65" customWidth="1"/>
    <col min="8200" max="8200" width="0.42578125" style="65" customWidth="1"/>
    <col min="8201" max="8202" width="6.7109375" style="65" customWidth="1"/>
    <col min="8203" max="8203" width="0.42578125" style="65" customWidth="1"/>
    <col min="8204" max="8205" width="6.7109375" style="65" customWidth="1"/>
    <col min="8206" max="8206" width="0.42578125" style="65" customWidth="1"/>
    <col min="8207" max="8208" width="6.7109375" style="65" customWidth="1"/>
    <col min="8209" max="8209" width="0.42578125" style="65" customWidth="1"/>
    <col min="8210" max="8210" width="6.7109375" style="65" customWidth="1"/>
    <col min="8211" max="8211" width="5.85546875" style="65" customWidth="1"/>
    <col min="8212" max="8448" width="11.42578125" style="65"/>
    <col min="8449" max="8449" width="2.7109375" style="65" customWidth="1"/>
    <col min="8450" max="8451" width="5.7109375" style="65" customWidth="1"/>
    <col min="8452" max="8453" width="2.7109375" style="65" customWidth="1"/>
    <col min="8454" max="8455" width="6.7109375" style="65" customWidth="1"/>
    <col min="8456" max="8456" width="0.42578125" style="65" customWidth="1"/>
    <col min="8457" max="8458" width="6.7109375" style="65" customWidth="1"/>
    <col min="8459" max="8459" width="0.42578125" style="65" customWidth="1"/>
    <col min="8460" max="8461" width="6.7109375" style="65" customWidth="1"/>
    <col min="8462" max="8462" width="0.42578125" style="65" customWidth="1"/>
    <col min="8463" max="8464" width="6.7109375" style="65" customWidth="1"/>
    <col min="8465" max="8465" width="0.42578125" style="65" customWidth="1"/>
    <col min="8466" max="8466" width="6.7109375" style="65" customWidth="1"/>
    <col min="8467" max="8467" width="5.85546875" style="65" customWidth="1"/>
    <col min="8468" max="8704" width="11.42578125" style="65"/>
    <col min="8705" max="8705" width="2.7109375" style="65" customWidth="1"/>
    <col min="8706" max="8707" width="5.7109375" style="65" customWidth="1"/>
    <col min="8708" max="8709" width="2.7109375" style="65" customWidth="1"/>
    <col min="8710" max="8711" width="6.7109375" style="65" customWidth="1"/>
    <col min="8712" max="8712" width="0.42578125" style="65" customWidth="1"/>
    <col min="8713" max="8714" width="6.7109375" style="65" customWidth="1"/>
    <col min="8715" max="8715" width="0.42578125" style="65" customWidth="1"/>
    <col min="8716" max="8717" width="6.7109375" style="65" customWidth="1"/>
    <col min="8718" max="8718" width="0.42578125" style="65" customWidth="1"/>
    <col min="8719" max="8720" width="6.7109375" style="65" customWidth="1"/>
    <col min="8721" max="8721" width="0.42578125" style="65" customWidth="1"/>
    <col min="8722" max="8722" width="6.7109375" style="65" customWidth="1"/>
    <col min="8723" max="8723" width="5.85546875" style="65" customWidth="1"/>
    <col min="8724" max="8960" width="11.42578125" style="65"/>
    <col min="8961" max="8961" width="2.7109375" style="65" customWidth="1"/>
    <col min="8962" max="8963" width="5.7109375" style="65" customWidth="1"/>
    <col min="8964" max="8965" width="2.7109375" style="65" customWidth="1"/>
    <col min="8966" max="8967" width="6.7109375" style="65" customWidth="1"/>
    <col min="8968" max="8968" width="0.42578125" style="65" customWidth="1"/>
    <col min="8969" max="8970" width="6.7109375" style="65" customWidth="1"/>
    <col min="8971" max="8971" width="0.42578125" style="65" customWidth="1"/>
    <col min="8972" max="8973" width="6.7109375" style="65" customWidth="1"/>
    <col min="8974" max="8974" width="0.42578125" style="65" customWidth="1"/>
    <col min="8975" max="8976" width="6.7109375" style="65" customWidth="1"/>
    <col min="8977" max="8977" width="0.42578125" style="65" customWidth="1"/>
    <col min="8978" max="8978" width="6.7109375" style="65" customWidth="1"/>
    <col min="8979" max="8979" width="5.85546875" style="65" customWidth="1"/>
    <col min="8980" max="9216" width="11.42578125" style="65"/>
    <col min="9217" max="9217" width="2.7109375" style="65" customWidth="1"/>
    <col min="9218" max="9219" width="5.7109375" style="65" customWidth="1"/>
    <col min="9220" max="9221" width="2.7109375" style="65" customWidth="1"/>
    <col min="9222" max="9223" width="6.7109375" style="65" customWidth="1"/>
    <col min="9224" max="9224" width="0.42578125" style="65" customWidth="1"/>
    <col min="9225" max="9226" width="6.7109375" style="65" customWidth="1"/>
    <col min="9227" max="9227" width="0.42578125" style="65" customWidth="1"/>
    <col min="9228" max="9229" width="6.7109375" style="65" customWidth="1"/>
    <col min="9230" max="9230" width="0.42578125" style="65" customWidth="1"/>
    <col min="9231" max="9232" width="6.7109375" style="65" customWidth="1"/>
    <col min="9233" max="9233" width="0.42578125" style="65" customWidth="1"/>
    <col min="9234" max="9234" width="6.7109375" style="65" customWidth="1"/>
    <col min="9235" max="9235" width="5.85546875" style="65" customWidth="1"/>
    <col min="9236" max="9472" width="11.42578125" style="65"/>
    <col min="9473" max="9473" width="2.7109375" style="65" customWidth="1"/>
    <col min="9474" max="9475" width="5.7109375" style="65" customWidth="1"/>
    <col min="9476" max="9477" width="2.7109375" style="65" customWidth="1"/>
    <col min="9478" max="9479" width="6.7109375" style="65" customWidth="1"/>
    <col min="9480" max="9480" width="0.42578125" style="65" customWidth="1"/>
    <col min="9481" max="9482" width="6.7109375" style="65" customWidth="1"/>
    <col min="9483" max="9483" width="0.42578125" style="65" customWidth="1"/>
    <col min="9484" max="9485" width="6.7109375" style="65" customWidth="1"/>
    <col min="9486" max="9486" width="0.42578125" style="65" customWidth="1"/>
    <col min="9487" max="9488" width="6.7109375" style="65" customWidth="1"/>
    <col min="9489" max="9489" width="0.42578125" style="65" customWidth="1"/>
    <col min="9490" max="9490" width="6.7109375" style="65" customWidth="1"/>
    <col min="9491" max="9491" width="5.85546875" style="65" customWidth="1"/>
    <col min="9492" max="9728" width="11.42578125" style="65"/>
    <col min="9729" max="9729" width="2.7109375" style="65" customWidth="1"/>
    <col min="9730" max="9731" width="5.7109375" style="65" customWidth="1"/>
    <col min="9732" max="9733" width="2.7109375" style="65" customWidth="1"/>
    <col min="9734" max="9735" width="6.7109375" style="65" customWidth="1"/>
    <col min="9736" max="9736" width="0.42578125" style="65" customWidth="1"/>
    <col min="9737" max="9738" width="6.7109375" style="65" customWidth="1"/>
    <col min="9739" max="9739" width="0.42578125" style="65" customWidth="1"/>
    <col min="9740" max="9741" width="6.7109375" style="65" customWidth="1"/>
    <col min="9742" max="9742" width="0.42578125" style="65" customWidth="1"/>
    <col min="9743" max="9744" width="6.7109375" style="65" customWidth="1"/>
    <col min="9745" max="9745" width="0.42578125" style="65" customWidth="1"/>
    <col min="9746" max="9746" width="6.7109375" style="65" customWidth="1"/>
    <col min="9747" max="9747" width="5.85546875" style="65" customWidth="1"/>
    <col min="9748" max="9984" width="11.42578125" style="65"/>
    <col min="9985" max="9985" width="2.7109375" style="65" customWidth="1"/>
    <col min="9986" max="9987" width="5.7109375" style="65" customWidth="1"/>
    <col min="9988" max="9989" width="2.7109375" style="65" customWidth="1"/>
    <col min="9990" max="9991" width="6.7109375" style="65" customWidth="1"/>
    <col min="9992" max="9992" width="0.42578125" style="65" customWidth="1"/>
    <col min="9993" max="9994" width="6.7109375" style="65" customWidth="1"/>
    <col min="9995" max="9995" width="0.42578125" style="65" customWidth="1"/>
    <col min="9996" max="9997" width="6.7109375" style="65" customWidth="1"/>
    <col min="9998" max="9998" width="0.42578125" style="65" customWidth="1"/>
    <col min="9999" max="10000" width="6.7109375" style="65" customWidth="1"/>
    <col min="10001" max="10001" width="0.42578125" style="65" customWidth="1"/>
    <col min="10002" max="10002" width="6.7109375" style="65" customWidth="1"/>
    <col min="10003" max="10003" width="5.85546875" style="65" customWidth="1"/>
    <col min="10004" max="10240" width="11.42578125" style="65"/>
    <col min="10241" max="10241" width="2.7109375" style="65" customWidth="1"/>
    <col min="10242" max="10243" width="5.7109375" style="65" customWidth="1"/>
    <col min="10244" max="10245" width="2.7109375" style="65" customWidth="1"/>
    <col min="10246" max="10247" width="6.7109375" style="65" customWidth="1"/>
    <col min="10248" max="10248" width="0.42578125" style="65" customWidth="1"/>
    <col min="10249" max="10250" width="6.7109375" style="65" customWidth="1"/>
    <col min="10251" max="10251" width="0.42578125" style="65" customWidth="1"/>
    <col min="10252" max="10253" width="6.7109375" style="65" customWidth="1"/>
    <col min="10254" max="10254" width="0.42578125" style="65" customWidth="1"/>
    <col min="10255" max="10256" width="6.7109375" style="65" customWidth="1"/>
    <col min="10257" max="10257" width="0.42578125" style="65" customWidth="1"/>
    <col min="10258" max="10258" width="6.7109375" style="65" customWidth="1"/>
    <col min="10259" max="10259" width="5.85546875" style="65" customWidth="1"/>
    <col min="10260" max="10496" width="11.42578125" style="65"/>
    <col min="10497" max="10497" width="2.7109375" style="65" customWidth="1"/>
    <col min="10498" max="10499" width="5.7109375" style="65" customWidth="1"/>
    <col min="10500" max="10501" width="2.7109375" style="65" customWidth="1"/>
    <col min="10502" max="10503" width="6.7109375" style="65" customWidth="1"/>
    <col min="10504" max="10504" width="0.42578125" style="65" customWidth="1"/>
    <col min="10505" max="10506" width="6.7109375" style="65" customWidth="1"/>
    <col min="10507" max="10507" width="0.42578125" style="65" customWidth="1"/>
    <col min="10508" max="10509" width="6.7109375" style="65" customWidth="1"/>
    <col min="10510" max="10510" width="0.42578125" style="65" customWidth="1"/>
    <col min="10511" max="10512" width="6.7109375" style="65" customWidth="1"/>
    <col min="10513" max="10513" width="0.42578125" style="65" customWidth="1"/>
    <col min="10514" max="10514" width="6.7109375" style="65" customWidth="1"/>
    <col min="10515" max="10515" width="5.85546875" style="65" customWidth="1"/>
    <col min="10516" max="10752" width="11.42578125" style="65"/>
    <col min="10753" max="10753" width="2.7109375" style="65" customWidth="1"/>
    <col min="10754" max="10755" width="5.7109375" style="65" customWidth="1"/>
    <col min="10756" max="10757" width="2.7109375" style="65" customWidth="1"/>
    <col min="10758" max="10759" width="6.7109375" style="65" customWidth="1"/>
    <col min="10760" max="10760" width="0.42578125" style="65" customWidth="1"/>
    <col min="10761" max="10762" width="6.7109375" style="65" customWidth="1"/>
    <col min="10763" max="10763" width="0.42578125" style="65" customWidth="1"/>
    <col min="10764" max="10765" width="6.7109375" style="65" customWidth="1"/>
    <col min="10766" max="10766" width="0.42578125" style="65" customWidth="1"/>
    <col min="10767" max="10768" width="6.7109375" style="65" customWidth="1"/>
    <col min="10769" max="10769" width="0.42578125" style="65" customWidth="1"/>
    <col min="10770" max="10770" width="6.7109375" style="65" customWidth="1"/>
    <col min="10771" max="10771" width="5.85546875" style="65" customWidth="1"/>
    <col min="10772" max="11008" width="11.42578125" style="65"/>
    <col min="11009" max="11009" width="2.7109375" style="65" customWidth="1"/>
    <col min="11010" max="11011" width="5.7109375" style="65" customWidth="1"/>
    <col min="11012" max="11013" width="2.7109375" style="65" customWidth="1"/>
    <col min="11014" max="11015" width="6.7109375" style="65" customWidth="1"/>
    <col min="11016" max="11016" width="0.42578125" style="65" customWidth="1"/>
    <col min="11017" max="11018" width="6.7109375" style="65" customWidth="1"/>
    <col min="11019" max="11019" width="0.42578125" style="65" customWidth="1"/>
    <col min="11020" max="11021" width="6.7109375" style="65" customWidth="1"/>
    <col min="11022" max="11022" width="0.42578125" style="65" customWidth="1"/>
    <col min="11023" max="11024" width="6.7109375" style="65" customWidth="1"/>
    <col min="11025" max="11025" width="0.42578125" style="65" customWidth="1"/>
    <col min="11026" max="11026" width="6.7109375" style="65" customWidth="1"/>
    <col min="11027" max="11027" width="5.85546875" style="65" customWidth="1"/>
    <col min="11028" max="11264" width="11.42578125" style="65"/>
    <col min="11265" max="11265" width="2.7109375" style="65" customWidth="1"/>
    <col min="11266" max="11267" width="5.7109375" style="65" customWidth="1"/>
    <col min="11268" max="11269" width="2.7109375" style="65" customWidth="1"/>
    <col min="11270" max="11271" width="6.7109375" style="65" customWidth="1"/>
    <col min="11272" max="11272" width="0.42578125" style="65" customWidth="1"/>
    <col min="11273" max="11274" width="6.7109375" style="65" customWidth="1"/>
    <col min="11275" max="11275" width="0.42578125" style="65" customWidth="1"/>
    <col min="11276" max="11277" width="6.7109375" style="65" customWidth="1"/>
    <col min="11278" max="11278" width="0.42578125" style="65" customWidth="1"/>
    <col min="11279" max="11280" width="6.7109375" style="65" customWidth="1"/>
    <col min="11281" max="11281" width="0.42578125" style="65" customWidth="1"/>
    <col min="11282" max="11282" width="6.7109375" style="65" customWidth="1"/>
    <col min="11283" max="11283" width="5.85546875" style="65" customWidth="1"/>
    <col min="11284" max="11520" width="11.42578125" style="65"/>
    <col min="11521" max="11521" width="2.7109375" style="65" customWidth="1"/>
    <col min="11522" max="11523" width="5.7109375" style="65" customWidth="1"/>
    <col min="11524" max="11525" width="2.7109375" style="65" customWidth="1"/>
    <col min="11526" max="11527" width="6.7109375" style="65" customWidth="1"/>
    <col min="11528" max="11528" width="0.42578125" style="65" customWidth="1"/>
    <col min="11529" max="11530" width="6.7109375" style="65" customWidth="1"/>
    <col min="11531" max="11531" width="0.42578125" style="65" customWidth="1"/>
    <col min="11532" max="11533" width="6.7109375" style="65" customWidth="1"/>
    <col min="11534" max="11534" width="0.42578125" style="65" customWidth="1"/>
    <col min="11535" max="11536" width="6.7109375" style="65" customWidth="1"/>
    <col min="11537" max="11537" width="0.42578125" style="65" customWidth="1"/>
    <col min="11538" max="11538" width="6.7109375" style="65" customWidth="1"/>
    <col min="11539" max="11539" width="5.85546875" style="65" customWidth="1"/>
    <col min="11540" max="11776" width="11.42578125" style="65"/>
    <col min="11777" max="11777" width="2.7109375" style="65" customWidth="1"/>
    <col min="11778" max="11779" width="5.7109375" style="65" customWidth="1"/>
    <col min="11780" max="11781" width="2.7109375" style="65" customWidth="1"/>
    <col min="11782" max="11783" width="6.7109375" style="65" customWidth="1"/>
    <col min="11784" max="11784" width="0.42578125" style="65" customWidth="1"/>
    <col min="11785" max="11786" width="6.7109375" style="65" customWidth="1"/>
    <col min="11787" max="11787" width="0.42578125" style="65" customWidth="1"/>
    <col min="11788" max="11789" width="6.7109375" style="65" customWidth="1"/>
    <col min="11790" max="11790" width="0.42578125" style="65" customWidth="1"/>
    <col min="11791" max="11792" width="6.7109375" style="65" customWidth="1"/>
    <col min="11793" max="11793" width="0.42578125" style="65" customWidth="1"/>
    <col min="11794" max="11794" width="6.7109375" style="65" customWidth="1"/>
    <col min="11795" max="11795" width="5.85546875" style="65" customWidth="1"/>
    <col min="11796" max="12032" width="11.42578125" style="65"/>
    <col min="12033" max="12033" width="2.7109375" style="65" customWidth="1"/>
    <col min="12034" max="12035" width="5.7109375" style="65" customWidth="1"/>
    <col min="12036" max="12037" width="2.7109375" style="65" customWidth="1"/>
    <col min="12038" max="12039" width="6.7109375" style="65" customWidth="1"/>
    <col min="12040" max="12040" width="0.42578125" style="65" customWidth="1"/>
    <col min="12041" max="12042" width="6.7109375" style="65" customWidth="1"/>
    <col min="12043" max="12043" width="0.42578125" style="65" customWidth="1"/>
    <col min="12044" max="12045" width="6.7109375" style="65" customWidth="1"/>
    <col min="12046" max="12046" width="0.42578125" style="65" customWidth="1"/>
    <col min="12047" max="12048" width="6.7109375" style="65" customWidth="1"/>
    <col min="12049" max="12049" width="0.42578125" style="65" customWidth="1"/>
    <col min="12050" max="12050" width="6.7109375" style="65" customWidth="1"/>
    <col min="12051" max="12051" width="5.85546875" style="65" customWidth="1"/>
    <col min="12052" max="12288" width="11.42578125" style="65"/>
    <col min="12289" max="12289" width="2.7109375" style="65" customWidth="1"/>
    <col min="12290" max="12291" width="5.7109375" style="65" customWidth="1"/>
    <col min="12292" max="12293" width="2.7109375" style="65" customWidth="1"/>
    <col min="12294" max="12295" width="6.7109375" style="65" customWidth="1"/>
    <col min="12296" max="12296" width="0.42578125" style="65" customWidth="1"/>
    <col min="12297" max="12298" width="6.7109375" style="65" customWidth="1"/>
    <col min="12299" max="12299" width="0.42578125" style="65" customWidth="1"/>
    <col min="12300" max="12301" width="6.7109375" style="65" customWidth="1"/>
    <col min="12302" max="12302" width="0.42578125" style="65" customWidth="1"/>
    <col min="12303" max="12304" width="6.7109375" style="65" customWidth="1"/>
    <col min="12305" max="12305" width="0.42578125" style="65" customWidth="1"/>
    <col min="12306" max="12306" width="6.7109375" style="65" customWidth="1"/>
    <col min="12307" max="12307" width="5.85546875" style="65" customWidth="1"/>
    <col min="12308" max="12544" width="11.42578125" style="65"/>
    <col min="12545" max="12545" width="2.7109375" style="65" customWidth="1"/>
    <col min="12546" max="12547" width="5.7109375" style="65" customWidth="1"/>
    <col min="12548" max="12549" width="2.7109375" style="65" customWidth="1"/>
    <col min="12550" max="12551" width="6.7109375" style="65" customWidth="1"/>
    <col min="12552" max="12552" width="0.42578125" style="65" customWidth="1"/>
    <col min="12553" max="12554" width="6.7109375" style="65" customWidth="1"/>
    <col min="12555" max="12555" width="0.42578125" style="65" customWidth="1"/>
    <col min="12556" max="12557" width="6.7109375" style="65" customWidth="1"/>
    <col min="12558" max="12558" width="0.42578125" style="65" customWidth="1"/>
    <col min="12559" max="12560" width="6.7109375" style="65" customWidth="1"/>
    <col min="12561" max="12561" width="0.42578125" style="65" customWidth="1"/>
    <col min="12562" max="12562" width="6.7109375" style="65" customWidth="1"/>
    <col min="12563" max="12563" width="5.85546875" style="65" customWidth="1"/>
    <col min="12564" max="12800" width="11.42578125" style="65"/>
    <col min="12801" max="12801" width="2.7109375" style="65" customWidth="1"/>
    <col min="12802" max="12803" width="5.7109375" style="65" customWidth="1"/>
    <col min="12804" max="12805" width="2.7109375" style="65" customWidth="1"/>
    <col min="12806" max="12807" width="6.7109375" style="65" customWidth="1"/>
    <col min="12808" max="12808" width="0.42578125" style="65" customWidth="1"/>
    <col min="12809" max="12810" width="6.7109375" style="65" customWidth="1"/>
    <col min="12811" max="12811" width="0.42578125" style="65" customWidth="1"/>
    <col min="12812" max="12813" width="6.7109375" style="65" customWidth="1"/>
    <col min="12814" max="12814" width="0.42578125" style="65" customWidth="1"/>
    <col min="12815" max="12816" width="6.7109375" style="65" customWidth="1"/>
    <col min="12817" max="12817" width="0.42578125" style="65" customWidth="1"/>
    <col min="12818" max="12818" width="6.7109375" style="65" customWidth="1"/>
    <col min="12819" max="12819" width="5.85546875" style="65" customWidth="1"/>
    <col min="12820" max="13056" width="11.42578125" style="65"/>
    <col min="13057" max="13057" width="2.7109375" style="65" customWidth="1"/>
    <col min="13058" max="13059" width="5.7109375" style="65" customWidth="1"/>
    <col min="13060" max="13061" width="2.7109375" style="65" customWidth="1"/>
    <col min="13062" max="13063" width="6.7109375" style="65" customWidth="1"/>
    <col min="13064" max="13064" width="0.42578125" style="65" customWidth="1"/>
    <col min="13065" max="13066" width="6.7109375" style="65" customWidth="1"/>
    <col min="13067" max="13067" width="0.42578125" style="65" customWidth="1"/>
    <col min="13068" max="13069" width="6.7109375" style="65" customWidth="1"/>
    <col min="13070" max="13070" width="0.42578125" style="65" customWidth="1"/>
    <col min="13071" max="13072" width="6.7109375" style="65" customWidth="1"/>
    <col min="13073" max="13073" width="0.42578125" style="65" customWidth="1"/>
    <col min="13074" max="13074" width="6.7109375" style="65" customWidth="1"/>
    <col min="13075" max="13075" width="5.85546875" style="65" customWidth="1"/>
    <col min="13076" max="13312" width="11.42578125" style="65"/>
    <col min="13313" max="13313" width="2.7109375" style="65" customWidth="1"/>
    <col min="13314" max="13315" width="5.7109375" style="65" customWidth="1"/>
    <col min="13316" max="13317" width="2.7109375" style="65" customWidth="1"/>
    <col min="13318" max="13319" width="6.7109375" style="65" customWidth="1"/>
    <col min="13320" max="13320" width="0.42578125" style="65" customWidth="1"/>
    <col min="13321" max="13322" width="6.7109375" style="65" customWidth="1"/>
    <col min="13323" max="13323" width="0.42578125" style="65" customWidth="1"/>
    <col min="13324" max="13325" width="6.7109375" style="65" customWidth="1"/>
    <col min="13326" max="13326" width="0.42578125" style="65" customWidth="1"/>
    <col min="13327" max="13328" width="6.7109375" style="65" customWidth="1"/>
    <col min="13329" max="13329" width="0.42578125" style="65" customWidth="1"/>
    <col min="13330" max="13330" width="6.7109375" style="65" customWidth="1"/>
    <col min="13331" max="13331" width="5.85546875" style="65" customWidth="1"/>
    <col min="13332" max="13568" width="11.42578125" style="65"/>
    <col min="13569" max="13569" width="2.7109375" style="65" customWidth="1"/>
    <col min="13570" max="13571" width="5.7109375" style="65" customWidth="1"/>
    <col min="13572" max="13573" width="2.7109375" style="65" customWidth="1"/>
    <col min="13574" max="13575" width="6.7109375" style="65" customWidth="1"/>
    <col min="13576" max="13576" width="0.42578125" style="65" customWidth="1"/>
    <col min="13577" max="13578" width="6.7109375" style="65" customWidth="1"/>
    <col min="13579" max="13579" width="0.42578125" style="65" customWidth="1"/>
    <col min="13580" max="13581" width="6.7109375" style="65" customWidth="1"/>
    <col min="13582" max="13582" width="0.42578125" style="65" customWidth="1"/>
    <col min="13583" max="13584" width="6.7109375" style="65" customWidth="1"/>
    <col min="13585" max="13585" width="0.42578125" style="65" customWidth="1"/>
    <col min="13586" max="13586" width="6.7109375" style="65" customWidth="1"/>
    <col min="13587" max="13587" width="5.85546875" style="65" customWidth="1"/>
    <col min="13588" max="13824" width="11.42578125" style="65"/>
    <col min="13825" max="13825" width="2.7109375" style="65" customWidth="1"/>
    <col min="13826" max="13827" width="5.7109375" style="65" customWidth="1"/>
    <col min="13828" max="13829" width="2.7109375" style="65" customWidth="1"/>
    <col min="13830" max="13831" width="6.7109375" style="65" customWidth="1"/>
    <col min="13832" max="13832" width="0.42578125" style="65" customWidth="1"/>
    <col min="13833" max="13834" width="6.7109375" style="65" customWidth="1"/>
    <col min="13835" max="13835" width="0.42578125" style="65" customWidth="1"/>
    <col min="13836" max="13837" width="6.7109375" style="65" customWidth="1"/>
    <col min="13838" max="13838" width="0.42578125" style="65" customWidth="1"/>
    <col min="13839" max="13840" width="6.7109375" style="65" customWidth="1"/>
    <col min="13841" max="13841" width="0.42578125" style="65" customWidth="1"/>
    <col min="13842" max="13842" width="6.7109375" style="65" customWidth="1"/>
    <col min="13843" max="13843" width="5.85546875" style="65" customWidth="1"/>
    <col min="13844" max="14080" width="11.42578125" style="65"/>
    <col min="14081" max="14081" width="2.7109375" style="65" customWidth="1"/>
    <col min="14082" max="14083" width="5.7109375" style="65" customWidth="1"/>
    <col min="14084" max="14085" width="2.7109375" style="65" customWidth="1"/>
    <col min="14086" max="14087" width="6.7109375" style="65" customWidth="1"/>
    <col min="14088" max="14088" width="0.42578125" style="65" customWidth="1"/>
    <col min="14089" max="14090" width="6.7109375" style="65" customWidth="1"/>
    <col min="14091" max="14091" width="0.42578125" style="65" customWidth="1"/>
    <col min="14092" max="14093" width="6.7109375" style="65" customWidth="1"/>
    <col min="14094" max="14094" width="0.42578125" style="65" customWidth="1"/>
    <col min="14095" max="14096" width="6.7109375" style="65" customWidth="1"/>
    <col min="14097" max="14097" width="0.42578125" style="65" customWidth="1"/>
    <col min="14098" max="14098" width="6.7109375" style="65" customWidth="1"/>
    <col min="14099" max="14099" width="5.85546875" style="65" customWidth="1"/>
    <col min="14100" max="14336" width="11.42578125" style="65"/>
    <col min="14337" max="14337" width="2.7109375" style="65" customWidth="1"/>
    <col min="14338" max="14339" width="5.7109375" style="65" customWidth="1"/>
    <col min="14340" max="14341" width="2.7109375" style="65" customWidth="1"/>
    <col min="14342" max="14343" width="6.7109375" style="65" customWidth="1"/>
    <col min="14344" max="14344" width="0.42578125" style="65" customWidth="1"/>
    <col min="14345" max="14346" width="6.7109375" style="65" customWidth="1"/>
    <col min="14347" max="14347" width="0.42578125" style="65" customWidth="1"/>
    <col min="14348" max="14349" width="6.7109375" style="65" customWidth="1"/>
    <col min="14350" max="14350" width="0.42578125" style="65" customWidth="1"/>
    <col min="14351" max="14352" width="6.7109375" style="65" customWidth="1"/>
    <col min="14353" max="14353" width="0.42578125" style="65" customWidth="1"/>
    <col min="14354" max="14354" width="6.7109375" style="65" customWidth="1"/>
    <col min="14355" max="14355" width="5.85546875" style="65" customWidth="1"/>
    <col min="14356" max="14592" width="11.42578125" style="65"/>
    <col min="14593" max="14593" width="2.7109375" style="65" customWidth="1"/>
    <col min="14594" max="14595" width="5.7109375" style="65" customWidth="1"/>
    <col min="14596" max="14597" width="2.7109375" style="65" customWidth="1"/>
    <col min="14598" max="14599" width="6.7109375" style="65" customWidth="1"/>
    <col min="14600" max="14600" width="0.42578125" style="65" customWidth="1"/>
    <col min="14601" max="14602" width="6.7109375" style="65" customWidth="1"/>
    <col min="14603" max="14603" width="0.42578125" style="65" customWidth="1"/>
    <col min="14604" max="14605" width="6.7109375" style="65" customWidth="1"/>
    <col min="14606" max="14606" width="0.42578125" style="65" customWidth="1"/>
    <col min="14607" max="14608" width="6.7109375" style="65" customWidth="1"/>
    <col min="14609" max="14609" width="0.42578125" style="65" customWidth="1"/>
    <col min="14610" max="14610" width="6.7109375" style="65" customWidth="1"/>
    <col min="14611" max="14611" width="5.85546875" style="65" customWidth="1"/>
    <col min="14612" max="14848" width="11.42578125" style="65"/>
    <col min="14849" max="14849" width="2.7109375" style="65" customWidth="1"/>
    <col min="14850" max="14851" width="5.7109375" style="65" customWidth="1"/>
    <col min="14852" max="14853" width="2.7109375" style="65" customWidth="1"/>
    <col min="14854" max="14855" width="6.7109375" style="65" customWidth="1"/>
    <col min="14856" max="14856" width="0.42578125" style="65" customWidth="1"/>
    <col min="14857" max="14858" width="6.7109375" style="65" customWidth="1"/>
    <col min="14859" max="14859" width="0.42578125" style="65" customWidth="1"/>
    <col min="14860" max="14861" width="6.7109375" style="65" customWidth="1"/>
    <col min="14862" max="14862" width="0.42578125" style="65" customWidth="1"/>
    <col min="14863" max="14864" width="6.7109375" style="65" customWidth="1"/>
    <col min="14865" max="14865" width="0.42578125" style="65" customWidth="1"/>
    <col min="14866" max="14866" width="6.7109375" style="65" customWidth="1"/>
    <col min="14867" max="14867" width="5.85546875" style="65" customWidth="1"/>
    <col min="14868" max="15104" width="11.42578125" style="65"/>
    <col min="15105" max="15105" width="2.7109375" style="65" customWidth="1"/>
    <col min="15106" max="15107" width="5.7109375" style="65" customWidth="1"/>
    <col min="15108" max="15109" width="2.7109375" style="65" customWidth="1"/>
    <col min="15110" max="15111" width="6.7109375" style="65" customWidth="1"/>
    <col min="15112" max="15112" width="0.42578125" style="65" customWidth="1"/>
    <col min="15113" max="15114" width="6.7109375" style="65" customWidth="1"/>
    <col min="15115" max="15115" width="0.42578125" style="65" customWidth="1"/>
    <col min="15116" max="15117" width="6.7109375" style="65" customWidth="1"/>
    <col min="15118" max="15118" width="0.42578125" style="65" customWidth="1"/>
    <col min="15119" max="15120" width="6.7109375" style="65" customWidth="1"/>
    <col min="15121" max="15121" width="0.42578125" style="65" customWidth="1"/>
    <col min="15122" max="15122" width="6.7109375" style="65" customWidth="1"/>
    <col min="15123" max="15123" width="5.85546875" style="65" customWidth="1"/>
    <col min="15124" max="15360" width="11.42578125" style="65"/>
    <col min="15361" max="15361" width="2.7109375" style="65" customWidth="1"/>
    <col min="15362" max="15363" width="5.7109375" style="65" customWidth="1"/>
    <col min="15364" max="15365" width="2.7109375" style="65" customWidth="1"/>
    <col min="15366" max="15367" width="6.7109375" style="65" customWidth="1"/>
    <col min="15368" max="15368" width="0.42578125" style="65" customWidth="1"/>
    <col min="15369" max="15370" width="6.7109375" style="65" customWidth="1"/>
    <col min="15371" max="15371" width="0.42578125" style="65" customWidth="1"/>
    <col min="15372" max="15373" width="6.7109375" style="65" customWidth="1"/>
    <col min="15374" max="15374" width="0.42578125" style="65" customWidth="1"/>
    <col min="15375" max="15376" width="6.7109375" style="65" customWidth="1"/>
    <col min="15377" max="15377" width="0.42578125" style="65" customWidth="1"/>
    <col min="15378" max="15378" width="6.7109375" style="65" customWidth="1"/>
    <col min="15379" max="15379" width="5.85546875" style="65" customWidth="1"/>
    <col min="15380" max="15616" width="11.42578125" style="65"/>
    <col min="15617" max="15617" width="2.7109375" style="65" customWidth="1"/>
    <col min="15618" max="15619" width="5.7109375" style="65" customWidth="1"/>
    <col min="15620" max="15621" width="2.7109375" style="65" customWidth="1"/>
    <col min="15622" max="15623" width="6.7109375" style="65" customWidth="1"/>
    <col min="15624" max="15624" width="0.42578125" style="65" customWidth="1"/>
    <col min="15625" max="15626" width="6.7109375" style="65" customWidth="1"/>
    <col min="15627" max="15627" width="0.42578125" style="65" customWidth="1"/>
    <col min="15628" max="15629" width="6.7109375" style="65" customWidth="1"/>
    <col min="15630" max="15630" width="0.42578125" style="65" customWidth="1"/>
    <col min="15631" max="15632" width="6.7109375" style="65" customWidth="1"/>
    <col min="15633" max="15633" width="0.42578125" style="65" customWidth="1"/>
    <col min="15634" max="15634" width="6.7109375" style="65" customWidth="1"/>
    <col min="15635" max="15635" width="5.85546875" style="65" customWidth="1"/>
    <col min="15636" max="15872" width="11.42578125" style="65"/>
    <col min="15873" max="15873" width="2.7109375" style="65" customWidth="1"/>
    <col min="15874" max="15875" width="5.7109375" style="65" customWidth="1"/>
    <col min="15876" max="15877" width="2.7109375" style="65" customWidth="1"/>
    <col min="15878" max="15879" width="6.7109375" style="65" customWidth="1"/>
    <col min="15880" max="15880" width="0.42578125" style="65" customWidth="1"/>
    <col min="15881" max="15882" width="6.7109375" style="65" customWidth="1"/>
    <col min="15883" max="15883" width="0.42578125" style="65" customWidth="1"/>
    <col min="15884" max="15885" width="6.7109375" style="65" customWidth="1"/>
    <col min="15886" max="15886" width="0.42578125" style="65" customWidth="1"/>
    <col min="15887" max="15888" width="6.7109375" style="65" customWidth="1"/>
    <col min="15889" max="15889" width="0.42578125" style="65" customWidth="1"/>
    <col min="15890" max="15890" width="6.7109375" style="65" customWidth="1"/>
    <col min="15891" max="15891" width="5.85546875" style="65" customWidth="1"/>
    <col min="15892" max="16128" width="11.42578125" style="65"/>
    <col min="16129" max="16129" width="2.7109375" style="65" customWidth="1"/>
    <col min="16130" max="16131" width="5.7109375" style="65" customWidth="1"/>
    <col min="16132" max="16133" width="2.7109375" style="65" customWidth="1"/>
    <col min="16134" max="16135" width="6.7109375" style="65" customWidth="1"/>
    <col min="16136" max="16136" width="0.42578125" style="65" customWidth="1"/>
    <col min="16137" max="16138" width="6.7109375" style="65" customWidth="1"/>
    <col min="16139" max="16139" width="0.42578125" style="65" customWidth="1"/>
    <col min="16140" max="16141" width="6.7109375" style="65" customWidth="1"/>
    <col min="16142" max="16142" width="0.42578125" style="65" customWidth="1"/>
    <col min="16143" max="16144" width="6.7109375" style="65" customWidth="1"/>
    <col min="16145" max="16145" width="0.42578125" style="65" customWidth="1"/>
    <col min="16146" max="16146" width="6.7109375" style="65" customWidth="1"/>
    <col min="16147" max="16147" width="5.85546875" style="65" customWidth="1"/>
    <col min="16148" max="16384" width="11.42578125" style="65"/>
  </cols>
  <sheetData>
    <row r="1" spans="1:21">
      <c r="A1" s="71"/>
      <c r="B1" s="71"/>
      <c r="C1" s="71"/>
      <c r="D1" s="71"/>
      <c r="E1" s="71"/>
      <c r="F1" s="71"/>
      <c r="G1" s="71"/>
      <c r="H1" s="71"/>
      <c r="I1" s="71"/>
      <c r="J1" s="71"/>
      <c r="K1" s="71"/>
      <c r="L1" s="86"/>
    </row>
    <row r="2" spans="1:21">
      <c r="B2" s="1813" t="s">
        <v>965</v>
      </c>
      <c r="C2" s="1813"/>
      <c r="D2" s="1813"/>
      <c r="E2" s="1813"/>
      <c r="F2" s="1813"/>
      <c r="G2" s="1813"/>
      <c r="H2" s="1813"/>
      <c r="I2" s="1813"/>
      <c r="J2" s="1813"/>
      <c r="K2" s="1813"/>
      <c r="L2" s="1813"/>
      <c r="M2" s="1813"/>
      <c r="N2" s="1813"/>
      <c r="O2" s="1813"/>
      <c r="P2" s="1813"/>
      <c r="Q2" s="1813"/>
      <c r="R2" s="1813"/>
      <c r="S2" s="149"/>
    </row>
    <row r="3" spans="1:21">
      <c r="B3" s="1813" t="s">
        <v>68</v>
      </c>
      <c r="C3" s="1813"/>
      <c r="D3" s="1813"/>
      <c r="E3" s="1813"/>
      <c r="F3" s="1813"/>
      <c r="G3" s="1813"/>
      <c r="H3" s="1813"/>
      <c r="I3" s="1813"/>
      <c r="J3" s="1813"/>
      <c r="K3" s="1813"/>
      <c r="L3" s="1813"/>
      <c r="M3" s="1813"/>
      <c r="N3" s="1813"/>
      <c r="O3" s="1813"/>
      <c r="P3" s="1813"/>
      <c r="Q3" s="1813"/>
      <c r="R3" s="1813"/>
      <c r="S3" s="149"/>
    </row>
    <row r="4" spans="1:21">
      <c r="B4" s="1335"/>
      <c r="C4" s="1335"/>
      <c r="D4" s="1335"/>
      <c r="E4" s="1335"/>
      <c r="F4" s="1335"/>
      <c r="G4" s="1335"/>
      <c r="H4" s="1335"/>
      <c r="I4" s="1335"/>
      <c r="J4" s="1335"/>
      <c r="K4" s="1335"/>
      <c r="L4" s="1335"/>
      <c r="M4" s="149"/>
      <c r="N4" s="149"/>
      <c r="O4" s="149"/>
      <c r="P4" s="149"/>
      <c r="Q4" s="149"/>
      <c r="R4" s="149"/>
      <c r="S4" s="149"/>
    </row>
    <row r="5" spans="1:21">
      <c r="A5" s="71"/>
      <c r="B5" s="71"/>
      <c r="C5" s="71"/>
      <c r="D5" s="71"/>
      <c r="E5" s="71"/>
      <c r="F5" s="71"/>
      <c r="G5" s="71"/>
      <c r="H5" s="71"/>
      <c r="I5" s="71"/>
      <c r="J5" s="71"/>
      <c r="K5" s="71"/>
      <c r="L5" s="86"/>
    </row>
    <row r="6" spans="1:21">
      <c r="A6" s="71"/>
      <c r="B6" s="1934" t="s">
        <v>567</v>
      </c>
      <c r="C6" s="1934"/>
      <c r="D6" s="1934"/>
      <c r="E6" s="1934"/>
      <c r="F6" s="1934"/>
      <c r="G6" s="1934"/>
      <c r="H6" s="1934"/>
      <c r="I6" s="1934"/>
      <c r="J6" s="1934"/>
      <c r="K6" s="1934"/>
      <c r="L6" s="1934"/>
      <c r="M6" s="1934"/>
      <c r="N6" s="1934"/>
      <c r="O6" s="1934"/>
      <c r="P6" s="1934"/>
      <c r="Q6" s="1934"/>
      <c r="R6" s="1934"/>
    </row>
    <row r="7" spans="1:21">
      <c r="A7" s="71"/>
      <c r="B7" s="2345" t="s">
        <v>966</v>
      </c>
      <c r="C7" s="2345"/>
      <c r="D7" s="2345"/>
      <c r="E7" s="2331"/>
      <c r="F7" s="2345" t="s">
        <v>967</v>
      </c>
      <c r="G7" s="2345"/>
      <c r="H7" s="2346"/>
      <c r="I7" s="2345" t="s">
        <v>961</v>
      </c>
      <c r="J7" s="2345"/>
      <c r="K7" s="2346"/>
      <c r="L7" s="2345" t="s">
        <v>962</v>
      </c>
      <c r="M7" s="2345"/>
      <c r="N7" s="2331"/>
      <c r="O7" s="2347" t="s">
        <v>968</v>
      </c>
      <c r="P7" s="2347"/>
      <c r="Q7" s="2348"/>
      <c r="R7" s="2345" t="s">
        <v>21</v>
      </c>
      <c r="S7" s="71"/>
    </row>
    <row r="8" spans="1:21">
      <c r="A8" s="71"/>
      <c r="B8" s="2345"/>
      <c r="C8" s="2345"/>
      <c r="D8" s="2345"/>
      <c r="E8" s="2331"/>
      <c r="F8" s="2224"/>
      <c r="G8" s="2224"/>
      <c r="H8" s="2346"/>
      <c r="I8" s="2224"/>
      <c r="J8" s="2224"/>
      <c r="K8" s="2346"/>
      <c r="L8" s="2224"/>
      <c r="M8" s="2224"/>
      <c r="N8" s="2331"/>
      <c r="O8" s="1876"/>
      <c r="P8" s="1876"/>
      <c r="Q8" s="2348"/>
      <c r="R8" s="2345"/>
      <c r="S8" s="71"/>
    </row>
    <row r="9" spans="1:21">
      <c r="A9" s="71"/>
      <c r="B9" s="2224"/>
      <c r="C9" s="2224"/>
      <c r="D9" s="2224"/>
      <c r="E9" s="353"/>
      <c r="F9" s="353" t="s">
        <v>19</v>
      </c>
      <c r="G9" s="353" t="s">
        <v>20</v>
      </c>
      <c r="H9" s="2349"/>
      <c r="I9" s="353" t="s">
        <v>19</v>
      </c>
      <c r="J9" s="353" t="s">
        <v>20</v>
      </c>
      <c r="K9" s="2349"/>
      <c r="L9" s="353" t="s">
        <v>19</v>
      </c>
      <c r="M9" s="353" t="s">
        <v>20</v>
      </c>
      <c r="N9" s="2349"/>
      <c r="O9" s="353" t="s">
        <v>19</v>
      </c>
      <c r="P9" s="353" t="s">
        <v>20</v>
      </c>
      <c r="Q9" s="1358"/>
      <c r="R9" s="2224"/>
      <c r="S9" s="71"/>
    </row>
    <row r="10" spans="1:21">
      <c r="A10" s="71"/>
      <c r="B10" s="71"/>
      <c r="C10" s="71"/>
      <c r="D10" s="83"/>
      <c r="E10" s="83"/>
      <c r="F10" s="83"/>
      <c r="G10" s="83"/>
      <c r="H10" s="83"/>
      <c r="I10" s="83"/>
      <c r="J10" s="83"/>
      <c r="K10" s="83"/>
      <c r="L10" s="83"/>
      <c r="M10" s="83"/>
      <c r="N10" s="83"/>
      <c r="O10" s="83"/>
      <c r="P10" s="83"/>
      <c r="Q10" s="83"/>
      <c r="R10" s="84"/>
      <c r="S10" s="71"/>
      <c r="T10" s="3"/>
      <c r="U10" s="3"/>
    </row>
    <row r="11" spans="1:21">
      <c r="A11" s="71"/>
      <c r="B11" s="69" t="s">
        <v>969</v>
      </c>
      <c r="C11" s="69"/>
      <c r="D11" s="69"/>
      <c r="E11" s="69"/>
      <c r="F11" s="1341">
        <v>0</v>
      </c>
      <c r="G11" s="284">
        <v>0</v>
      </c>
      <c r="H11" s="284"/>
      <c r="I11" s="284">
        <v>0</v>
      </c>
      <c r="J11" s="1342">
        <v>0</v>
      </c>
      <c r="K11" s="1342"/>
      <c r="L11" s="1342">
        <v>0</v>
      </c>
      <c r="M11" s="1342">
        <v>0</v>
      </c>
      <c r="N11" s="1342"/>
      <c r="O11" s="2142">
        <f>SUM(F11+I11+L11)</f>
        <v>0</v>
      </c>
      <c r="P11" s="2142">
        <f>SUM(G11+J11+M11)</f>
        <v>0</v>
      </c>
      <c r="Q11" s="2142"/>
      <c r="R11" s="2150">
        <f>SUM(O11:P11)</f>
        <v>0</v>
      </c>
      <c r="S11" s="71"/>
      <c r="T11" s="3"/>
      <c r="U11" s="3"/>
    </row>
    <row r="12" spans="1:21">
      <c r="A12" s="71"/>
      <c r="B12" s="69" t="s">
        <v>970</v>
      </c>
      <c r="C12" s="69"/>
      <c r="D12" s="69"/>
      <c r="E12" s="69"/>
      <c r="F12" s="1341">
        <v>35</v>
      </c>
      <c r="G12" s="1342">
        <v>52</v>
      </c>
      <c r="H12" s="1342"/>
      <c r="I12" s="1342">
        <v>0</v>
      </c>
      <c r="J12" s="1342">
        <v>0</v>
      </c>
      <c r="K12" s="1342"/>
      <c r="L12" s="1342">
        <v>17</v>
      </c>
      <c r="M12" s="1342">
        <v>23</v>
      </c>
      <c r="N12" s="1342"/>
      <c r="O12" s="2142">
        <f t="shared" ref="O12:P17" si="0">SUM(F12+I12+L12)</f>
        <v>52</v>
      </c>
      <c r="P12" s="2142">
        <f t="shared" si="0"/>
        <v>75</v>
      </c>
      <c r="Q12" s="2142"/>
      <c r="R12" s="2150">
        <f t="shared" ref="R12:R17" si="1">SUM(O12:P12)</f>
        <v>127</v>
      </c>
      <c r="S12" s="71"/>
      <c r="T12" s="3"/>
      <c r="U12" s="3"/>
    </row>
    <row r="13" spans="1:21">
      <c r="A13" s="71"/>
      <c r="B13" s="69" t="s">
        <v>971</v>
      </c>
      <c r="C13" s="69"/>
      <c r="D13" s="69"/>
      <c r="E13" s="69"/>
      <c r="F13" s="1341">
        <v>570</v>
      </c>
      <c r="G13" s="284">
        <v>694</v>
      </c>
      <c r="H13" s="284"/>
      <c r="I13" s="284">
        <v>2</v>
      </c>
      <c r="J13" s="1342">
        <v>3</v>
      </c>
      <c r="K13" s="1342"/>
      <c r="L13" s="1342">
        <v>922</v>
      </c>
      <c r="M13" s="1342">
        <v>963</v>
      </c>
      <c r="N13" s="1342"/>
      <c r="O13" s="2142">
        <f t="shared" si="0"/>
        <v>1494</v>
      </c>
      <c r="P13" s="2142">
        <f t="shared" si="0"/>
        <v>1660</v>
      </c>
      <c r="Q13" s="2142"/>
      <c r="R13" s="2150">
        <f t="shared" si="1"/>
        <v>3154</v>
      </c>
      <c r="S13" s="71"/>
      <c r="T13" s="3"/>
      <c r="U13" s="3"/>
    </row>
    <row r="14" spans="1:21">
      <c r="A14" s="71"/>
      <c r="B14" s="69" t="s">
        <v>972</v>
      </c>
      <c r="C14" s="69"/>
      <c r="D14" s="69"/>
      <c r="E14" s="69"/>
      <c r="F14" s="1341">
        <v>0</v>
      </c>
      <c r="G14" s="1342">
        <v>0</v>
      </c>
      <c r="H14" s="1342"/>
      <c r="I14" s="1342">
        <v>0</v>
      </c>
      <c r="J14" s="1342">
        <v>0</v>
      </c>
      <c r="K14" s="1342"/>
      <c r="L14" s="1342">
        <v>0</v>
      </c>
      <c r="M14" s="1342">
        <v>0</v>
      </c>
      <c r="N14" s="1342"/>
      <c r="O14" s="2142">
        <f t="shared" si="0"/>
        <v>0</v>
      </c>
      <c r="P14" s="2142">
        <f t="shared" si="0"/>
        <v>0</v>
      </c>
      <c r="Q14" s="2142"/>
      <c r="R14" s="2150">
        <f t="shared" si="1"/>
        <v>0</v>
      </c>
      <c r="S14" s="71"/>
      <c r="T14" s="3"/>
      <c r="U14" s="3"/>
    </row>
    <row r="15" spans="1:21">
      <c r="A15" s="71"/>
      <c r="B15" s="69" t="s">
        <v>973</v>
      </c>
      <c r="C15" s="69"/>
      <c r="D15" s="69"/>
      <c r="E15" s="69"/>
      <c r="F15" s="1341">
        <v>0</v>
      </c>
      <c r="G15" s="1342">
        <v>0</v>
      </c>
      <c r="H15" s="1342"/>
      <c r="I15" s="1342">
        <v>0</v>
      </c>
      <c r="J15" s="1342">
        <v>0</v>
      </c>
      <c r="K15" s="1342"/>
      <c r="L15" s="1342">
        <v>0</v>
      </c>
      <c r="M15" s="1342">
        <v>0</v>
      </c>
      <c r="N15" s="1342"/>
      <c r="O15" s="2142">
        <f t="shared" si="0"/>
        <v>0</v>
      </c>
      <c r="P15" s="2142">
        <f t="shared" si="0"/>
        <v>0</v>
      </c>
      <c r="Q15" s="2142"/>
      <c r="R15" s="2150">
        <f t="shared" si="1"/>
        <v>0</v>
      </c>
      <c r="S15" s="71"/>
      <c r="T15" s="3"/>
      <c r="U15" s="3"/>
    </row>
    <row r="16" spans="1:21">
      <c r="A16" s="71"/>
      <c r="B16" s="69" t="s">
        <v>974</v>
      </c>
      <c r="C16" s="69"/>
      <c r="D16" s="69"/>
      <c r="E16" s="69"/>
      <c r="F16" s="1341">
        <v>0</v>
      </c>
      <c r="G16" s="1342">
        <v>0</v>
      </c>
      <c r="H16" s="1342"/>
      <c r="I16" s="1342">
        <v>0</v>
      </c>
      <c r="J16" s="1342">
        <v>0</v>
      </c>
      <c r="K16" s="1342"/>
      <c r="L16" s="1342">
        <v>0</v>
      </c>
      <c r="M16" s="1342">
        <v>0</v>
      </c>
      <c r="N16" s="1342"/>
      <c r="O16" s="2142">
        <f t="shared" si="0"/>
        <v>0</v>
      </c>
      <c r="P16" s="2142">
        <f t="shared" si="0"/>
        <v>0</v>
      </c>
      <c r="Q16" s="2142"/>
      <c r="R16" s="2150">
        <f t="shared" si="1"/>
        <v>0</v>
      </c>
      <c r="S16" s="71"/>
      <c r="T16" s="3"/>
      <c r="U16" s="3"/>
    </row>
    <row r="17" spans="1:21">
      <c r="A17" s="71"/>
      <c r="B17" s="69" t="s">
        <v>975</v>
      </c>
      <c r="C17" s="69"/>
      <c r="D17" s="69"/>
      <c r="E17" s="69"/>
      <c r="F17" s="1341">
        <v>0</v>
      </c>
      <c r="G17" s="1342">
        <v>0</v>
      </c>
      <c r="H17" s="1342"/>
      <c r="I17" s="1342">
        <v>0</v>
      </c>
      <c r="J17" s="1342">
        <v>0</v>
      </c>
      <c r="K17" s="1342"/>
      <c r="L17" s="1342">
        <v>0</v>
      </c>
      <c r="M17" s="1342">
        <v>0</v>
      </c>
      <c r="N17" s="1342"/>
      <c r="O17" s="2142">
        <f t="shared" si="0"/>
        <v>0</v>
      </c>
      <c r="P17" s="2142">
        <f t="shared" si="0"/>
        <v>0</v>
      </c>
      <c r="Q17" s="2142"/>
      <c r="R17" s="2150">
        <f t="shared" si="1"/>
        <v>0</v>
      </c>
      <c r="S17" s="71"/>
      <c r="T17" s="3"/>
      <c r="U17" s="3"/>
    </row>
    <row r="18" spans="1:21">
      <c r="A18" s="71"/>
      <c r="B18" s="69"/>
      <c r="C18" s="69"/>
      <c r="D18" s="69"/>
      <c r="E18" s="69"/>
      <c r="F18" s="69"/>
      <c r="G18" s="1341"/>
      <c r="H18" s="1341"/>
      <c r="I18" s="1341"/>
      <c r="J18" s="1341"/>
      <c r="K18" s="1341"/>
      <c r="L18" s="1341"/>
      <c r="M18" s="1341"/>
      <c r="N18" s="1341"/>
      <c r="O18" s="2142"/>
      <c r="P18" s="2142"/>
      <c r="Q18" s="2142"/>
      <c r="R18" s="957"/>
      <c r="S18" s="71"/>
    </row>
    <row r="19" spans="1:21">
      <c r="A19" s="71"/>
      <c r="B19" s="2022" t="s">
        <v>21</v>
      </c>
      <c r="C19" s="2022"/>
      <c r="D19" s="1401"/>
      <c r="E19" s="1401"/>
      <c r="F19" s="1401">
        <f>SUM(F11:F17)</f>
        <v>605</v>
      </c>
      <c r="G19" s="1401">
        <f t="shared" ref="G19:R19" si="2">SUM(G11:G17)</f>
        <v>746</v>
      </c>
      <c r="H19" s="1401"/>
      <c r="I19" s="1401">
        <f t="shared" si="2"/>
        <v>2</v>
      </c>
      <c r="J19" s="1401">
        <f t="shared" si="2"/>
        <v>3</v>
      </c>
      <c r="K19" s="1401"/>
      <c r="L19" s="1401">
        <f t="shared" si="2"/>
        <v>939</v>
      </c>
      <c r="M19" s="1401">
        <f t="shared" si="2"/>
        <v>986</v>
      </c>
      <c r="N19" s="1401"/>
      <c r="O19" s="1764">
        <f t="shared" si="2"/>
        <v>1546</v>
      </c>
      <c r="P19" s="1764">
        <f t="shared" si="2"/>
        <v>1735</v>
      </c>
      <c r="Q19" s="1764"/>
      <c r="R19" s="1764">
        <f t="shared" si="2"/>
        <v>3281</v>
      </c>
      <c r="S19" s="71"/>
    </row>
    <row r="20" spans="1:21">
      <c r="A20" s="71"/>
      <c r="B20" s="71"/>
      <c r="C20" s="71"/>
      <c r="D20" s="71"/>
      <c r="E20" s="71"/>
      <c r="F20" s="71"/>
      <c r="G20" s="71"/>
      <c r="H20" s="71"/>
      <c r="I20" s="71"/>
      <c r="J20" s="71"/>
      <c r="K20" s="71"/>
      <c r="L20" s="86"/>
    </row>
    <row r="21" spans="1:21">
      <c r="A21" s="71"/>
      <c r="B21" s="71"/>
      <c r="C21" s="71"/>
      <c r="D21" s="71"/>
      <c r="E21" s="71"/>
      <c r="F21" s="71"/>
      <c r="G21" s="71"/>
      <c r="H21" s="71"/>
      <c r="I21" s="71"/>
      <c r="J21" s="71"/>
      <c r="K21" s="71"/>
      <c r="L21" s="86"/>
    </row>
    <row r="22" spans="1:21">
      <c r="A22" s="71"/>
      <c r="B22" s="71"/>
      <c r="C22" s="71"/>
      <c r="D22" s="71"/>
      <c r="E22" s="71"/>
      <c r="F22" s="71"/>
      <c r="G22" s="71"/>
      <c r="H22" s="71"/>
      <c r="I22" s="71"/>
      <c r="J22" s="71"/>
      <c r="K22" s="71"/>
      <c r="L22" s="86"/>
    </row>
    <row r="23" spans="1:21">
      <c r="A23" s="71"/>
      <c r="C23" s="83"/>
      <c r="D23" s="83"/>
      <c r="E23" s="83"/>
      <c r="F23" s="83"/>
      <c r="G23" s="83"/>
      <c r="H23" s="83"/>
      <c r="I23" s="83"/>
      <c r="J23" s="83"/>
      <c r="K23" s="83"/>
      <c r="L23" s="84"/>
    </row>
    <row r="28" spans="1:21">
      <c r="F28" s="284"/>
      <c r="G28" s="1342"/>
      <c r="H28" s="1342"/>
      <c r="I28" s="1342"/>
      <c r="J28" s="1342"/>
      <c r="K28" s="1342"/>
    </row>
    <row r="29" spans="1:21">
      <c r="F29" s="1342"/>
      <c r="G29" s="1342"/>
      <c r="H29" s="1342"/>
      <c r="I29" s="1342"/>
      <c r="J29" s="1342"/>
      <c r="K29" s="1342"/>
    </row>
    <row r="30" spans="1:21">
      <c r="F30" s="1342"/>
      <c r="G30" s="1342"/>
      <c r="H30" s="1342"/>
      <c r="I30" s="1342"/>
      <c r="J30" s="1342"/>
      <c r="K30" s="1342"/>
    </row>
    <row r="31" spans="1:21">
      <c r="F31" s="1342"/>
      <c r="G31" s="1342"/>
      <c r="H31" s="1342"/>
      <c r="I31" s="1342"/>
      <c r="J31" s="1342"/>
      <c r="K31" s="1342"/>
    </row>
    <row r="32" spans="1:21">
      <c r="F32" s="284"/>
      <c r="G32" s="1342"/>
      <c r="H32" s="1342"/>
      <c r="I32" s="1342"/>
      <c r="J32" s="1342"/>
      <c r="K32" s="1342"/>
    </row>
    <row r="33" spans="2:11">
      <c r="F33" s="1342"/>
      <c r="G33" s="1342"/>
      <c r="H33" s="1342"/>
      <c r="I33" s="1342"/>
      <c r="J33" s="1342"/>
      <c r="K33" s="1342"/>
    </row>
    <row r="34" spans="2:11">
      <c r="F34" s="1342"/>
      <c r="G34" s="1342"/>
      <c r="H34" s="1342"/>
      <c r="I34" s="1342"/>
      <c r="J34" s="1342"/>
      <c r="K34" s="1342"/>
    </row>
    <row r="35" spans="2:11">
      <c r="F35" s="1342"/>
      <c r="G35" s="1342"/>
      <c r="H35" s="1342"/>
      <c r="I35" s="1342"/>
      <c r="J35" s="1342"/>
      <c r="K35" s="1342"/>
    </row>
    <row r="36" spans="2:11">
      <c r="F36" s="1342"/>
      <c r="G36" s="1342"/>
      <c r="H36" s="1342"/>
      <c r="I36" s="1342"/>
      <c r="J36" s="1342"/>
      <c r="K36" s="1342"/>
    </row>
    <row r="37" spans="2:11">
      <c r="F37" s="1342"/>
      <c r="G37" s="1342"/>
      <c r="H37" s="1342"/>
      <c r="I37" s="1342"/>
      <c r="J37" s="1342"/>
      <c r="K37" s="1342"/>
    </row>
    <row r="38" spans="2:11">
      <c r="F38" s="1342"/>
      <c r="G38" s="1342"/>
      <c r="H38" s="1342"/>
      <c r="I38" s="1342"/>
      <c r="J38" s="1342"/>
      <c r="K38" s="1342"/>
    </row>
    <row r="39" spans="2:11">
      <c r="F39" s="1342"/>
      <c r="G39" s="1342"/>
      <c r="H39" s="1342"/>
      <c r="I39" s="1342"/>
      <c r="J39" s="1342"/>
      <c r="K39" s="1342"/>
    </row>
    <row r="40" spans="2:11">
      <c r="F40" s="1342"/>
      <c r="G40" s="1342"/>
      <c r="H40" s="1342"/>
      <c r="I40" s="1342"/>
      <c r="J40" s="1342"/>
      <c r="K40" s="1342"/>
    </row>
    <row r="43" spans="2:11">
      <c r="B43" s="83" t="s">
        <v>963</v>
      </c>
    </row>
  </sheetData>
  <mergeCells count="10">
    <mergeCell ref="B19:C19"/>
    <mergeCell ref="B2:R2"/>
    <mergeCell ref="B3:R3"/>
    <mergeCell ref="B6:R6"/>
    <mergeCell ref="B7:D9"/>
    <mergeCell ref="F7:G8"/>
    <mergeCell ref="I7:J8"/>
    <mergeCell ref="L7:M8"/>
    <mergeCell ref="O7:P8"/>
    <mergeCell ref="R7:R9"/>
  </mergeCells>
  <pageMargins left="0.7" right="0.7" top="0.75" bottom="0.75" header="0.3" footer="0.3"/>
  <drawing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488"/>
  <sheetViews>
    <sheetView topLeftCell="D1" workbookViewId="0">
      <selection activeCell="G27" sqref="G27"/>
    </sheetView>
  </sheetViews>
  <sheetFormatPr baseColWidth="10" defaultRowHeight="12.75"/>
  <cols>
    <col min="1" max="1" width="1.5703125" style="82" hidden="1" customWidth="1"/>
    <col min="2" max="2" width="1.7109375" style="82" hidden="1" customWidth="1"/>
    <col min="3" max="3" width="3" style="1362" hidden="1" customWidth="1"/>
    <col min="4" max="4" width="3" style="1362" customWidth="1"/>
    <col min="5" max="5" width="6.140625" style="65" customWidth="1"/>
    <col min="6" max="6" width="1.5703125" style="65" customWidth="1"/>
    <col min="7" max="7" width="59.140625" style="65" bestFit="1" customWidth="1"/>
    <col min="8" max="9" width="5.42578125" style="342" customWidth="1"/>
    <col min="10" max="10" width="6.140625" style="342" customWidth="1"/>
    <col min="11" max="11" width="0.28515625" style="342" customWidth="1"/>
    <col min="12" max="13" width="5.42578125" style="342" customWidth="1"/>
    <col min="14" max="14" width="6.140625" style="342" customWidth="1"/>
    <col min="15" max="15" width="0.28515625" style="342" customWidth="1"/>
    <col min="16" max="17" width="5.42578125" style="342" customWidth="1"/>
    <col min="18" max="18" width="6.140625" style="342" customWidth="1"/>
    <col min="19" max="19" width="0.28515625" style="342" customWidth="1"/>
    <col min="20" max="21" width="5.42578125" style="342" customWidth="1"/>
    <col min="22" max="22" width="7.5703125" style="342" bestFit="1" customWidth="1"/>
    <col min="23" max="24" width="11.42578125" style="65"/>
    <col min="25" max="25" width="4.7109375" style="65" customWidth="1"/>
    <col min="26" max="26" width="5" style="65" customWidth="1"/>
    <col min="27" max="27" width="2.28515625" style="65" customWidth="1"/>
    <col min="28" max="28" width="26" style="65" customWidth="1"/>
    <col min="29" max="29" width="8" style="65" customWidth="1"/>
    <col min="30" max="30" width="1" style="65" customWidth="1"/>
    <col min="31" max="31" width="6.7109375" style="65" customWidth="1"/>
    <col min="32" max="32" width="1" style="65" customWidth="1"/>
    <col min="33" max="33" width="6.7109375" style="65" customWidth="1"/>
    <col min="34" max="34" width="1" style="65" customWidth="1"/>
    <col min="35" max="35" width="6.7109375" style="65" customWidth="1"/>
    <col min="36" max="36" width="1" style="65" customWidth="1"/>
    <col min="37" max="37" width="6.7109375" style="65" customWidth="1"/>
    <col min="38" max="38" width="1" style="65" customWidth="1"/>
    <col min="39" max="39" width="6.7109375" style="65" customWidth="1"/>
    <col min="40" max="40" width="1" style="65" customWidth="1"/>
    <col min="41" max="42" width="6.7109375" style="65" customWidth="1"/>
    <col min="43" max="256" width="11.42578125" style="65"/>
    <col min="257" max="259" width="0" style="65" hidden="1" customWidth="1"/>
    <col min="260" max="260" width="3" style="65" customWidth="1"/>
    <col min="261" max="261" width="6.140625" style="65" customWidth="1"/>
    <col min="262" max="262" width="1.5703125" style="65" customWidth="1"/>
    <col min="263" max="263" width="59.140625" style="65" bestFit="1" customWidth="1"/>
    <col min="264" max="265" width="5.42578125" style="65" customWidth="1"/>
    <col min="266" max="266" width="6.140625" style="65" customWidth="1"/>
    <col min="267" max="267" width="0.28515625" style="65" customWidth="1"/>
    <col min="268" max="269" width="5.42578125" style="65" customWidth="1"/>
    <col min="270" max="270" width="6.140625" style="65" customWidth="1"/>
    <col min="271" max="271" width="0.28515625" style="65" customWidth="1"/>
    <col min="272" max="273" width="5.42578125" style="65" customWidth="1"/>
    <col min="274" max="274" width="6.140625" style="65" customWidth="1"/>
    <col min="275" max="275" width="0.28515625" style="65" customWidth="1"/>
    <col min="276" max="277" width="5.42578125" style="65" customWidth="1"/>
    <col min="278" max="278" width="7.5703125" style="65" bestFit="1" customWidth="1"/>
    <col min="279" max="280" width="11.42578125" style="65"/>
    <col min="281" max="281" width="4.7109375" style="65" customWidth="1"/>
    <col min="282" max="282" width="5" style="65" customWidth="1"/>
    <col min="283" max="283" width="2.28515625" style="65" customWidth="1"/>
    <col min="284" max="284" width="26" style="65" customWidth="1"/>
    <col min="285" max="285" width="8" style="65" customWidth="1"/>
    <col min="286" max="286" width="1" style="65" customWidth="1"/>
    <col min="287" max="287" width="6.7109375" style="65" customWidth="1"/>
    <col min="288" max="288" width="1" style="65" customWidth="1"/>
    <col min="289" max="289" width="6.7109375" style="65" customWidth="1"/>
    <col min="290" max="290" width="1" style="65" customWidth="1"/>
    <col min="291" max="291" width="6.7109375" style="65" customWidth="1"/>
    <col min="292" max="292" width="1" style="65" customWidth="1"/>
    <col min="293" max="293" width="6.7109375" style="65" customWidth="1"/>
    <col min="294" max="294" width="1" style="65" customWidth="1"/>
    <col min="295" max="295" width="6.7109375" style="65" customWidth="1"/>
    <col min="296" max="296" width="1" style="65" customWidth="1"/>
    <col min="297" max="298" width="6.7109375" style="65" customWidth="1"/>
    <col min="299" max="512" width="11.42578125" style="65"/>
    <col min="513" max="515" width="0" style="65" hidden="1" customWidth="1"/>
    <col min="516" max="516" width="3" style="65" customWidth="1"/>
    <col min="517" max="517" width="6.140625" style="65" customWidth="1"/>
    <col min="518" max="518" width="1.5703125" style="65" customWidth="1"/>
    <col min="519" max="519" width="59.140625" style="65" bestFit="1" customWidth="1"/>
    <col min="520" max="521" width="5.42578125" style="65" customWidth="1"/>
    <col min="522" max="522" width="6.140625" style="65" customWidth="1"/>
    <col min="523" max="523" width="0.28515625" style="65" customWidth="1"/>
    <col min="524" max="525" width="5.42578125" style="65" customWidth="1"/>
    <col min="526" max="526" width="6.140625" style="65" customWidth="1"/>
    <col min="527" max="527" width="0.28515625" style="65" customWidth="1"/>
    <col min="528" max="529" width="5.42578125" style="65" customWidth="1"/>
    <col min="530" max="530" width="6.140625" style="65" customWidth="1"/>
    <col min="531" max="531" width="0.28515625" style="65" customWidth="1"/>
    <col min="532" max="533" width="5.42578125" style="65" customWidth="1"/>
    <col min="534" max="534" width="7.5703125" style="65" bestFit="1" customWidth="1"/>
    <col min="535" max="536" width="11.42578125" style="65"/>
    <col min="537" max="537" width="4.7109375" style="65" customWidth="1"/>
    <col min="538" max="538" width="5" style="65" customWidth="1"/>
    <col min="539" max="539" width="2.28515625" style="65" customWidth="1"/>
    <col min="540" max="540" width="26" style="65" customWidth="1"/>
    <col min="541" max="541" width="8" style="65" customWidth="1"/>
    <col min="542" max="542" width="1" style="65" customWidth="1"/>
    <col min="543" max="543" width="6.7109375" style="65" customWidth="1"/>
    <col min="544" max="544" width="1" style="65" customWidth="1"/>
    <col min="545" max="545" width="6.7109375" style="65" customWidth="1"/>
    <col min="546" max="546" width="1" style="65" customWidth="1"/>
    <col min="547" max="547" width="6.7109375" style="65" customWidth="1"/>
    <col min="548" max="548" width="1" style="65" customWidth="1"/>
    <col min="549" max="549" width="6.7109375" style="65" customWidth="1"/>
    <col min="550" max="550" width="1" style="65" customWidth="1"/>
    <col min="551" max="551" width="6.7109375" style="65" customWidth="1"/>
    <col min="552" max="552" width="1" style="65" customWidth="1"/>
    <col min="553" max="554" width="6.7109375" style="65" customWidth="1"/>
    <col min="555" max="768" width="11.42578125" style="65"/>
    <col min="769" max="771" width="0" style="65" hidden="1" customWidth="1"/>
    <col min="772" max="772" width="3" style="65" customWidth="1"/>
    <col min="773" max="773" width="6.140625" style="65" customWidth="1"/>
    <col min="774" max="774" width="1.5703125" style="65" customWidth="1"/>
    <col min="775" max="775" width="59.140625" style="65" bestFit="1" customWidth="1"/>
    <col min="776" max="777" width="5.42578125" style="65" customWidth="1"/>
    <col min="778" max="778" width="6.140625" style="65" customWidth="1"/>
    <col min="779" max="779" width="0.28515625" style="65" customWidth="1"/>
    <col min="780" max="781" width="5.42578125" style="65" customWidth="1"/>
    <col min="782" max="782" width="6.140625" style="65" customWidth="1"/>
    <col min="783" max="783" width="0.28515625" style="65" customWidth="1"/>
    <col min="784" max="785" width="5.42578125" style="65" customWidth="1"/>
    <col min="786" max="786" width="6.140625" style="65" customWidth="1"/>
    <col min="787" max="787" width="0.28515625" style="65" customWidth="1"/>
    <col min="788" max="789" width="5.42578125" style="65" customWidth="1"/>
    <col min="790" max="790" width="7.5703125" style="65" bestFit="1" customWidth="1"/>
    <col min="791" max="792" width="11.42578125" style="65"/>
    <col min="793" max="793" width="4.7109375" style="65" customWidth="1"/>
    <col min="794" max="794" width="5" style="65" customWidth="1"/>
    <col min="795" max="795" width="2.28515625" style="65" customWidth="1"/>
    <col min="796" max="796" width="26" style="65" customWidth="1"/>
    <col min="797" max="797" width="8" style="65" customWidth="1"/>
    <col min="798" max="798" width="1" style="65" customWidth="1"/>
    <col min="799" max="799" width="6.7109375" style="65" customWidth="1"/>
    <col min="800" max="800" width="1" style="65" customWidth="1"/>
    <col min="801" max="801" width="6.7109375" style="65" customWidth="1"/>
    <col min="802" max="802" width="1" style="65" customWidth="1"/>
    <col min="803" max="803" width="6.7109375" style="65" customWidth="1"/>
    <col min="804" max="804" width="1" style="65" customWidth="1"/>
    <col min="805" max="805" width="6.7109375" style="65" customWidth="1"/>
    <col min="806" max="806" width="1" style="65" customWidth="1"/>
    <col min="807" max="807" width="6.7109375" style="65" customWidth="1"/>
    <col min="808" max="808" width="1" style="65" customWidth="1"/>
    <col min="809" max="810" width="6.7109375" style="65" customWidth="1"/>
    <col min="811" max="1024" width="11.42578125" style="65"/>
    <col min="1025" max="1027" width="0" style="65" hidden="1" customWidth="1"/>
    <col min="1028" max="1028" width="3" style="65" customWidth="1"/>
    <col min="1029" max="1029" width="6.140625" style="65" customWidth="1"/>
    <col min="1030" max="1030" width="1.5703125" style="65" customWidth="1"/>
    <col min="1031" max="1031" width="59.140625" style="65" bestFit="1" customWidth="1"/>
    <col min="1032" max="1033" width="5.42578125" style="65" customWidth="1"/>
    <col min="1034" max="1034" width="6.140625" style="65" customWidth="1"/>
    <col min="1035" max="1035" width="0.28515625" style="65" customWidth="1"/>
    <col min="1036" max="1037" width="5.42578125" style="65" customWidth="1"/>
    <col min="1038" max="1038" width="6.140625" style="65" customWidth="1"/>
    <col min="1039" max="1039" width="0.28515625" style="65" customWidth="1"/>
    <col min="1040" max="1041" width="5.42578125" style="65" customWidth="1"/>
    <col min="1042" max="1042" width="6.140625" style="65" customWidth="1"/>
    <col min="1043" max="1043" width="0.28515625" style="65" customWidth="1"/>
    <col min="1044" max="1045" width="5.42578125" style="65" customWidth="1"/>
    <col min="1046" max="1046" width="7.5703125" style="65" bestFit="1" customWidth="1"/>
    <col min="1047" max="1048" width="11.42578125" style="65"/>
    <col min="1049" max="1049" width="4.7109375" style="65" customWidth="1"/>
    <col min="1050" max="1050" width="5" style="65" customWidth="1"/>
    <col min="1051" max="1051" width="2.28515625" style="65" customWidth="1"/>
    <col min="1052" max="1052" width="26" style="65" customWidth="1"/>
    <col min="1053" max="1053" width="8" style="65" customWidth="1"/>
    <col min="1054" max="1054" width="1" style="65" customWidth="1"/>
    <col min="1055" max="1055" width="6.7109375" style="65" customWidth="1"/>
    <col min="1056" max="1056" width="1" style="65" customWidth="1"/>
    <col min="1057" max="1057" width="6.7109375" style="65" customWidth="1"/>
    <col min="1058" max="1058" width="1" style="65" customWidth="1"/>
    <col min="1059" max="1059" width="6.7109375" style="65" customWidth="1"/>
    <col min="1060" max="1060" width="1" style="65" customWidth="1"/>
    <col min="1061" max="1061" width="6.7109375" style="65" customWidth="1"/>
    <col min="1062" max="1062" width="1" style="65" customWidth="1"/>
    <col min="1063" max="1063" width="6.7109375" style="65" customWidth="1"/>
    <col min="1064" max="1064" width="1" style="65" customWidth="1"/>
    <col min="1065" max="1066" width="6.7109375" style="65" customWidth="1"/>
    <col min="1067" max="1280" width="11.42578125" style="65"/>
    <col min="1281" max="1283" width="0" style="65" hidden="1" customWidth="1"/>
    <col min="1284" max="1284" width="3" style="65" customWidth="1"/>
    <col min="1285" max="1285" width="6.140625" style="65" customWidth="1"/>
    <col min="1286" max="1286" width="1.5703125" style="65" customWidth="1"/>
    <col min="1287" max="1287" width="59.140625" style="65" bestFit="1" customWidth="1"/>
    <col min="1288" max="1289" width="5.42578125" style="65" customWidth="1"/>
    <col min="1290" max="1290" width="6.140625" style="65" customWidth="1"/>
    <col min="1291" max="1291" width="0.28515625" style="65" customWidth="1"/>
    <col min="1292" max="1293" width="5.42578125" style="65" customWidth="1"/>
    <col min="1294" max="1294" width="6.140625" style="65" customWidth="1"/>
    <col min="1295" max="1295" width="0.28515625" style="65" customWidth="1"/>
    <col min="1296" max="1297" width="5.42578125" style="65" customWidth="1"/>
    <col min="1298" max="1298" width="6.140625" style="65" customWidth="1"/>
    <col min="1299" max="1299" width="0.28515625" style="65" customWidth="1"/>
    <col min="1300" max="1301" width="5.42578125" style="65" customWidth="1"/>
    <col min="1302" max="1302" width="7.5703125" style="65" bestFit="1" customWidth="1"/>
    <col min="1303" max="1304" width="11.42578125" style="65"/>
    <col min="1305" max="1305" width="4.7109375" style="65" customWidth="1"/>
    <col min="1306" max="1306" width="5" style="65" customWidth="1"/>
    <col min="1307" max="1307" width="2.28515625" style="65" customWidth="1"/>
    <col min="1308" max="1308" width="26" style="65" customWidth="1"/>
    <col min="1309" max="1309" width="8" style="65" customWidth="1"/>
    <col min="1310" max="1310" width="1" style="65" customWidth="1"/>
    <col min="1311" max="1311" width="6.7109375" style="65" customWidth="1"/>
    <col min="1312" max="1312" width="1" style="65" customWidth="1"/>
    <col min="1313" max="1313" width="6.7109375" style="65" customWidth="1"/>
    <col min="1314" max="1314" width="1" style="65" customWidth="1"/>
    <col min="1315" max="1315" width="6.7109375" style="65" customWidth="1"/>
    <col min="1316" max="1316" width="1" style="65" customWidth="1"/>
    <col min="1317" max="1317" width="6.7109375" style="65" customWidth="1"/>
    <col min="1318" max="1318" width="1" style="65" customWidth="1"/>
    <col min="1319" max="1319" width="6.7109375" style="65" customWidth="1"/>
    <col min="1320" max="1320" width="1" style="65" customWidth="1"/>
    <col min="1321" max="1322" width="6.7109375" style="65" customWidth="1"/>
    <col min="1323" max="1536" width="11.42578125" style="65"/>
    <col min="1537" max="1539" width="0" style="65" hidden="1" customWidth="1"/>
    <col min="1540" max="1540" width="3" style="65" customWidth="1"/>
    <col min="1541" max="1541" width="6.140625" style="65" customWidth="1"/>
    <col min="1542" max="1542" width="1.5703125" style="65" customWidth="1"/>
    <col min="1543" max="1543" width="59.140625" style="65" bestFit="1" customWidth="1"/>
    <col min="1544" max="1545" width="5.42578125" style="65" customWidth="1"/>
    <col min="1546" max="1546" width="6.140625" style="65" customWidth="1"/>
    <col min="1547" max="1547" width="0.28515625" style="65" customWidth="1"/>
    <col min="1548" max="1549" width="5.42578125" style="65" customWidth="1"/>
    <col min="1550" max="1550" width="6.140625" style="65" customWidth="1"/>
    <col min="1551" max="1551" width="0.28515625" style="65" customWidth="1"/>
    <col min="1552" max="1553" width="5.42578125" style="65" customWidth="1"/>
    <col min="1554" max="1554" width="6.140625" style="65" customWidth="1"/>
    <col min="1555" max="1555" width="0.28515625" style="65" customWidth="1"/>
    <col min="1556" max="1557" width="5.42578125" style="65" customWidth="1"/>
    <col min="1558" max="1558" width="7.5703125" style="65" bestFit="1" customWidth="1"/>
    <col min="1559" max="1560" width="11.42578125" style="65"/>
    <col min="1561" max="1561" width="4.7109375" style="65" customWidth="1"/>
    <col min="1562" max="1562" width="5" style="65" customWidth="1"/>
    <col min="1563" max="1563" width="2.28515625" style="65" customWidth="1"/>
    <col min="1564" max="1564" width="26" style="65" customWidth="1"/>
    <col min="1565" max="1565" width="8" style="65" customWidth="1"/>
    <col min="1566" max="1566" width="1" style="65" customWidth="1"/>
    <col min="1567" max="1567" width="6.7109375" style="65" customWidth="1"/>
    <col min="1568" max="1568" width="1" style="65" customWidth="1"/>
    <col min="1569" max="1569" width="6.7109375" style="65" customWidth="1"/>
    <col min="1570" max="1570" width="1" style="65" customWidth="1"/>
    <col min="1571" max="1571" width="6.7109375" style="65" customWidth="1"/>
    <col min="1572" max="1572" width="1" style="65" customWidth="1"/>
    <col min="1573" max="1573" width="6.7109375" style="65" customWidth="1"/>
    <col min="1574" max="1574" width="1" style="65" customWidth="1"/>
    <col min="1575" max="1575" width="6.7109375" style="65" customWidth="1"/>
    <col min="1576" max="1576" width="1" style="65" customWidth="1"/>
    <col min="1577" max="1578" width="6.7109375" style="65" customWidth="1"/>
    <col min="1579" max="1792" width="11.42578125" style="65"/>
    <col min="1793" max="1795" width="0" style="65" hidden="1" customWidth="1"/>
    <col min="1796" max="1796" width="3" style="65" customWidth="1"/>
    <col min="1797" max="1797" width="6.140625" style="65" customWidth="1"/>
    <col min="1798" max="1798" width="1.5703125" style="65" customWidth="1"/>
    <col min="1799" max="1799" width="59.140625" style="65" bestFit="1" customWidth="1"/>
    <col min="1800" max="1801" width="5.42578125" style="65" customWidth="1"/>
    <col min="1802" max="1802" width="6.140625" style="65" customWidth="1"/>
    <col min="1803" max="1803" width="0.28515625" style="65" customWidth="1"/>
    <col min="1804" max="1805" width="5.42578125" style="65" customWidth="1"/>
    <col min="1806" max="1806" width="6.140625" style="65" customWidth="1"/>
    <col min="1807" max="1807" width="0.28515625" style="65" customWidth="1"/>
    <col min="1808" max="1809" width="5.42578125" style="65" customWidth="1"/>
    <col min="1810" max="1810" width="6.140625" style="65" customWidth="1"/>
    <col min="1811" max="1811" width="0.28515625" style="65" customWidth="1"/>
    <col min="1812" max="1813" width="5.42578125" style="65" customWidth="1"/>
    <col min="1814" max="1814" width="7.5703125" style="65" bestFit="1" customWidth="1"/>
    <col min="1815" max="1816" width="11.42578125" style="65"/>
    <col min="1817" max="1817" width="4.7109375" style="65" customWidth="1"/>
    <col min="1818" max="1818" width="5" style="65" customWidth="1"/>
    <col min="1819" max="1819" width="2.28515625" style="65" customWidth="1"/>
    <col min="1820" max="1820" width="26" style="65" customWidth="1"/>
    <col min="1821" max="1821" width="8" style="65" customWidth="1"/>
    <col min="1822" max="1822" width="1" style="65" customWidth="1"/>
    <col min="1823" max="1823" width="6.7109375" style="65" customWidth="1"/>
    <col min="1824" max="1824" width="1" style="65" customWidth="1"/>
    <col min="1825" max="1825" width="6.7109375" style="65" customWidth="1"/>
    <col min="1826" max="1826" width="1" style="65" customWidth="1"/>
    <col min="1827" max="1827" width="6.7109375" style="65" customWidth="1"/>
    <col min="1828" max="1828" width="1" style="65" customWidth="1"/>
    <col min="1829" max="1829" width="6.7109375" style="65" customWidth="1"/>
    <col min="1830" max="1830" width="1" style="65" customWidth="1"/>
    <col min="1831" max="1831" width="6.7109375" style="65" customWidth="1"/>
    <col min="1832" max="1832" width="1" style="65" customWidth="1"/>
    <col min="1833" max="1834" width="6.7109375" style="65" customWidth="1"/>
    <col min="1835" max="2048" width="11.42578125" style="65"/>
    <col min="2049" max="2051" width="0" style="65" hidden="1" customWidth="1"/>
    <col min="2052" max="2052" width="3" style="65" customWidth="1"/>
    <col min="2053" max="2053" width="6.140625" style="65" customWidth="1"/>
    <col min="2054" max="2054" width="1.5703125" style="65" customWidth="1"/>
    <col min="2055" max="2055" width="59.140625" style="65" bestFit="1" customWidth="1"/>
    <col min="2056" max="2057" width="5.42578125" style="65" customWidth="1"/>
    <col min="2058" max="2058" width="6.140625" style="65" customWidth="1"/>
    <col min="2059" max="2059" width="0.28515625" style="65" customWidth="1"/>
    <col min="2060" max="2061" width="5.42578125" style="65" customWidth="1"/>
    <col min="2062" max="2062" width="6.140625" style="65" customWidth="1"/>
    <col min="2063" max="2063" width="0.28515625" style="65" customWidth="1"/>
    <col min="2064" max="2065" width="5.42578125" style="65" customWidth="1"/>
    <col min="2066" max="2066" width="6.140625" style="65" customWidth="1"/>
    <col min="2067" max="2067" width="0.28515625" style="65" customWidth="1"/>
    <col min="2068" max="2069" width="5.42578125" style="65" customWidth="1"/>
    <col min="2070" max="2070" width="7.5703125" style="65" bestFit="1" customWidth="1"/>
    <col min="2071" max="2072" width="11.42578125" style="65"/>
    <col min="2073" max="2073" width="4.7109375" style="65" customWidth="1"/>
    <col min="2074" max="2074" width="5" style="65" customWidth="1"/>
    <col min="2075" max="2075" width="2.28515625" style="65" customWidth="1"/>
    <col min="2076" max="2076" width="26" style="65" customWidth="1"/>
    <col min="2077" max="2077" width="8" style="65" customWidth="1"/>
    <col min="2078" max="2078" width="1" style="65" customWidth="1"/>
    <col min="2079" max="2079" width="6.7109375" style="65" customWidth="1"/>
    <col min="2080" max="2080" width="1" style="65" customWidth="1"/>
    <col min="2081" max="2081" width="6.7109375" style="65" customWidth="1"/>
    <col min="2082" max="2082" width="1" style="65" customWidth="1"/>
    <col min="2083" max="2083" width="6.7109375" style="65" customWidth="1"/>
    <col min="2084" max="2084" width="1" style="65" customWidth="1"/>
    <col min="2085" max="2085" width="6.7109375" style="65" customWidth="1"/>
    <col min="2086" max="2086" width="1" style="65" customWidth="1"/>
    <col min="2087" max="2087" width="6.7109375" style="65" customWidth="1"/>
    <col min="2088" max="2088" width="1" style="65" customWidth="1"/>
    <col min="2089" max="2090" width="6.7109375" style="65" customWidth="1"/>
    <col min="2091" max="2304" width="11.42578125" style="65"/>
    <col min="2305" max="2307" width="0" style="65" hidden="1" customWidth="1"/>
    <col min="2308" max="2308" width="3" style="65" customWidth="1"/>
    <col min="2309" max="2309" width="6.140625" style="65" customWidth="1"/>
    <col min="2310" max="2310" width="1.5703125" style="65" customWidth="1"/>
    <col min="2311" max="2311" width="59.140625" style="65" bestFit="1" customWidth="1"/>
    <col min="2312" max="2313" width="5.42578125" style="65" customWidth="1"/>
    <col min="2314" max="2314" width="6.140625" style="65" customWidth="1"/>
    <col min="2315" max="2315" width="0.28515625" style="65" customWidth="1"/>
    <col min="2316" max="2317" width="5.42578125" style="65" customWidth="1"/>
    <col min="2318" max="2318" width="6.140625" style="65" customWidth="1"/>
    <col min="2319" max="2319" width="0.28515625" style="65" customWidth="1"/>
    <col min="2320" max="2321" width="5.42578125" style="65" customWidth="1"/>
    <col min="2322" max="2322" width="6.140625" style="65" customWidth="1"/>
    <col min="2323" max="2323" width="0.28515625" style="65" customWidth="1"/>
    <col min="2324" max="2325" width="5.42578125" style="65" customWidth="1"/>
    <col min="2326" max="2326" width="7.5703125" style="65" bestFit="1" customWidth="1"/>
    <col min="2327" max="2328" width="11.42578125" style="65"/>
    <col min="2329" max="2329" width="4.7109375" style="65" customWidth="1"/>
    <col min="2330" max="2330" width="5" style="65" customWidth="1"/>
    <col min="2331" max="2331" width="2.28515625" style="65" customWidth="1"/>
    <col min="2332" max="2332" width="26" style="65" customWidth="1"/>
    <col min="2333" max="2333" width="8" style="65" customWidth="1"/>
    <col min="2334" max="2334" width="1" style="65" customWidth="1"/>
    <col min="2335" max="2335" width="6.7109375" style="65" customWidth="1"/>
    <col min="2336" max="2336" width="1" style="65" customWidth="1"/>
    <col min="2337" max="2337" width="6.7109375" style="65" customWidth="1"/>
    <col min="2338" max="2338" width="1" style="65" customWidth="1"/>
    <col min="2339" max="2339" width="6.7109375" style="65" customWidth="1"/>
    <col min="2340" max="2340" width="1" style="65" customWidth="1"/>
    <col min="2341" max="2341" width="6.7109375" style="65" customWidth="1"/>
    <col min="2342" max="2342" width="1" style="65" customWidth="1"/>
    <col min="2343" max="2343" width="6.7109375" style="65" customWidth="1"/>
    <col min="2344" max="2344" width="1" style="65" customWidth="1"/>
    <col min="2345" max="2346" width="6.7109375" style="65" customWidth="1"/>
    <col min="2347" max="2560" width="11.42578125" style="65"/>
    <col min="2561" max="2563" width="0" style="65" hidden="1" customWidth="1"/>
    <col min="2564" max="2564" width="3" style="65" customWidth="1"/>
    <col min="2565" max="2565" width="6.140625" style="65" customWidth="1"/>
    <col min="2566" max="2566" width="1.5703125" style="65" customWidth="1"/>
    <col min="2567" max="2567" width="59.140625" style="65" bestFit="1" customWidth="1"/>
    <col min="2568" max="2569" width="5.42578125" style="65" customWidth="1"/>
    <col min="2570" max="2570" width="6.140625" style="65" customWidth="1"/>
    <col min="2571" max="2571" width="0.28515625" style="65" customWidth="1"/>
    <col min="2572" max="2573" width="5.42578125" style="65" customWidth="1"/>
    <col min="2574" max="2574" width="6.140625" style="65" customWidth="1"/>
    <col min="2575" max="2575" width="0.28515625" style="65" customWidth="1"/>
    <col min="2576" max="2577" width="5.42578125" style="65" customWidth="1"/>
    <col min="2578" max="2578" width="6.140625" style="65" customWidth="1"/>
    <col min="2579" max="2579" width="0.28515625" style="65" customWidth="1"/>
    <col min="2580" max="2581" width="5.42578125" style="65" customWidth="1"/>
    <col min="2582" max="2582" width="7.5703125" style="65" bestFit="1" customWidth="1"/>
    <col min="2583" max="2584" width="11.42578125" style="65"/>
    <col min="2585" max="2585" width="4.7109375" style="65" customWidth="1"/>
    <col min="2586" max="2586" width="5" style="65" customWidth="1"/>
    <col min="2587" max="2587" width="2.28515625" style="65" customWidth="1"/>
    <col min="2588" max="2588" width="26" style="65" customWidth="1"/>
    <col min="2589" max="2589" width="8" style="65" customWidth="1"/>
    <col min="2590" max="2590" width="1" style="65" customWidth="1"/>
    <col min="2591" max="2591" width="6.7109375" style="65" customWidth="1"/>
    <col min="2592" max="2592" width="1" style="65" customWidth="1"/>
    <col min="2593" max="2593" width="6.7109375" style="65" customWidth="1"/>
    <col min="2594" max="2594" width="1" style="65" customWidth="1"/>
    <col min="2595" max="2595" width="6.7109375" style="65" customWidth="1"/>
    <col min="2596" max="2596" width="1" style="65" customWidth="1"/>
    <col min="2597" max="2597" width="6.7109375" style="65" customWidth="1"/>
    <col min="2598" max="2598" width="1" style="65" customWidth="1"/>
    <col min="2599" max="2599" width="6.7109375" style="65" customWidth="1"/>
    <col min="2600" max="2600" width="1" style="65" customWidth="1"/>
    <col min="2601" max="2602" width="6.7109375" style="65" customWidth="1"/>
    <col min="2603" max="2816" width="11.42578125" style="65"/>
    <col min="2817" max="2819" width="0" style="65" hidden="1" customWidth="1"/>
    <col min="2820" max="2820" width="3" style="65" customWidth="1"/>
    <col min="2821" max="2821" width="6.140625" style="65" customWidth="1"/>
    <col min="2822" max="2822" width="1.5703125" style="65" customWidth="1"/>
    <col min="2823" max="2823" width="59.140625" style="65" bestFit="1" customWidth="1"/>
    <col min="2824" max="2825" width="5.42578125" style="65" customWidth="1"/>
    <col min="2826" max="2826" width="6.140625" style="65" customWidth="1"/>
    <col min="2827" max="2827" width="0.28515625" style="65" customWidth="1"/>
    <col min="2828" max="2829" width="5.42578125" style="65" customWidth="1"/>
    <col min="2830" max="2830" width="6.140625" style="65" customWidth="1"/>
    <col min="2831" max="2831" width="0.28515625" style="65" customWidth="1"/>
    <col min="2832" max="2833" width="5.42578125" style="65" customWidth="1"/>
    <col min="2834" max="2834" width="6.140625" style="65" customWidth="1"/>
    <col min="2835" max="2835" width="0.28515625" style="65" customWidth="1"/>
    <col min="2836" max="2837" width="5.42578125" style="65" customWidth="1"/>
    <col min="2838" max="2838" width="7.5703125" style="65" bestFit="1" customWidth="1"/>
    <col min="2839" max="2840" width="11.42578125" style="65"/>
    <col min="2841" max="2841" width="4.7109375" style="65" customWidth="1"/>
    <col min="2842" max="2842" width="5" style="65" customWidth="1"/>
    <col min="2843" max="2843" width="2.28515625" style="65" customWidth="1"/>
    <col min="2844" max="2844" width="26" style="65" customWidth="1"/>
    <col min="2845" max="2845" width="8" style="65" customWidth="1"/>
    <col min="2846" max="2846" width="1" style="65" customWidth="1"/>
    <col min="2847" max="2847" width="6.7109375" style="65" customWidth="1"/>
    <col min="2848" max="2848" width="1" style="65" customWidth="1"/>
    <col min="2849" max="2849" width="6.7109375" style="65" customWidth="1"/>
    <col min="2850" max="2850" width="1" style="65" customWidth="1"/>
    <col min="2851" max="2851" width="6.7109375" style="65" customWidth="1"/>
    <col min="2852" max="2852" width="1" style="65" customWidth="1"/>
    <col min="2853" max="2853" width="6.7109375" style="65" customWidth="1"/>
    <col min="2854" max="2854" width="1" style="65" customWidth="1"/>
    <col min="2855" max="2855" width="6.7109375" style="65" customWidth="1"/>
    <col min="2856" max="2856" width="1" style="65" customWidth="1"/>
    <col min="2857" max="2858" width="6.7109375" style="65" customWidth="1"/>
    <col min="2859" max="3072" width="11.42578125" style="65"/>
    <col min="3073" max="3075" width="0" style="65" hidden="1" customWidth="1"/>
    <col min="3076" max="3076" width="3" style="65" customWidth="1"/>
    <col min="3077" max="3077" width="6.140625" style="65" customWidth="1"/>
    <col min="3078" max="3078" width="1.5703125" style="65" customWidth="1"/>
    <col min="3079" max="3079" width="59.140625" style="65" bestFit="1" customWidth="1"/>
    <col min="3080" max="3081" width="5.42578125" style="65" customWidth="1"/>
    <col min="3082" max="3082" width="6.140625" style="65" customWidth="1"/>
    <col min="3083" max="3083" width="0.28515625" style="65" customWidth="1"/>
    <col min="3084" max="3085" width="5.42578125" style="65" customWidth="1"/>
    <col min="3086" max="3086" width="6.140625" style="65" customWidth="1"/>
    <col min="3087" max="3087" width="0.28515625" style="65" customWidth="1"/>
    <col min="3088" max="3089" width="5.42578125" style="65" customWidth="1"/>
    <col min="3090" max="3090" width="6.140625" style="65" customWidth="1"/>
    <col min="3091" max="3091" width="0.28515625" style="65" customWidth="1"/>
    <col min="3092" max="3093" width="5.42578125" style="65" customWidth="1"/>
    <col min="3094" max="3094" width="7.5703125" style="65" bestFit="1" customWidth="1"/>
    <col min="3095" max="3096" width="11.42578125" style="65"/>
    <col min="3097" max="3097" width="4.7109375" style="65" customWidth="1"/>
    <col min="3098" max="3098" width="5" style="65" customWidth="1"/>
    <col min="3099" max="3099" width="2.28515625" style="65" customWidth="1"/>
    <col min="3100" max="3100" width="26" style="65" customWidth="1"/>
    <col min="3101" max="3101" width="8" style="65" customWidth="1"/>
    <col min="3102" max="3102" width="1" style="65" customWidth="1"/>
    <col min="3103" max="3103" width="6.7109375" style="65" customWidth="1"/>
    <col min="3104" max="3104" width="1" style="65" customWidth="1"/>
    <col min="3105" max="3105" width="6.7109375" style="65" customWidth="1"/>
    <col min="3106" max="3106" width="1" style="65" customWidth="1"/>
    <col min="3107" max="3107" width="6.7109375" style="65" customWidth="1"/>
    <col min="3108" max="3108" width="1" style="65" customWidth="1"/>
    <col min="3109" max="3109" width="6.7109375" style="65" customWidth="1"/>
    <col min="3110" max="3110" width="1" style="65" customWidth="1"/>
    <col min="3111" max="3111" width="6.7109375" style="65" customWidth="1"/>
    <col min="3112" max="3112" width="1" style="65" customWidth="1"/>
    <col min="3113" max="3114" width="6.7109375" style="65" customWidth="1"/>
    <col min="3115" max="3328" width="11.42578125" style="65"/>
    <col min="3329" max="3331" width="0" style="65" hidden="1" customWidth="1"/>
    <col min="3332" max="3332" width="3" style="65" customWidth="1"/>
    <col min="3333" max="3333" width="6.140625" style="65" customWidth="1"/>
    <col min="3334" max="3334" width="1.5703125" style="65" customWidth="1"/>
    <col min="3335" max="3335" width="59.140625" style="65" bestFit="1" customWidth="1"/>
    <col min="3336" max="3337" width="5.42578125" style="65" customWidth="1"/>
    <col min="3338" max="3338" width="6.140625" style="65" customWidth="1"/>
    <col min="3339" max="3339" width="0.28515625" style="65" customWidth="1"/>
    <col min="3340" max="3341" width="5.42578125" style="65" customWidth="1"/>
    <col min="3342" max="3342" width="6.140625" style="65" customWidth="1"/>
    <col min="3343" max="3343" width="0.28515625" style="65" customWidth="1"/>
    <col min="3344" max="3345" width="5.42578125" style="65" customWidth="1"/>
    <col min="3346" max="3346" width="6.140625" style="65" customWidth="1"/>
    <col min="3347" max="3347" width="0.28515625" style="65" customWidth="1"/>
    <col min="3348" max="3349" width="5.42578125" style="65" customWidth="1"/>
    <col min="3350" max="3350" width="7.5703125" style="65" bestFit="1" customWidth="1"/>
    <col min="3351" max="3352" width="11.42578125" style="65"/>
    <col min="3353" max="3353" width="4.7109375" style="65" customWidth="1"/>
    <col min="3354" max="3354" width="5" style="65" customWidth="1"/>
    <col min="3355" max="3355" width="2.28515625" style="65" customWidth="1"/>
    <col min="3356" max="3356" width="26" style="65" customWidth="1"/>
    <col min="3357" max="3357" width="8" style="65" customWidth="1"/>
    <col min="3358" max="3358" width="1" style="65" customWidth="1"/>
    <col min="3359" max="3359" width="6.7109375" style="65" customWidth="1"/>
    <col min="3360" max="3360" width="1" style="65" customWidth="1"/>
    <col min="3361" max="3361" width="6.7109375" style="65" customWidth="1"/>
    <col min="3362" max="3362" width="1" style="65" customWidth="1"/>
    <col min="3363" max="3363" width="6.7109375" style="65" customWidth="1"/>
    <col min="3364" max="3364" width="1" style="65" customWidth="1"/>
    <col min="3365" max="3365" width="6.7109375" style="65" customWidth="1"/>
    <col min="3366" max="3366" width="1" style="65" customWidth="1"/>
    <col min="3367" max="3367" width="6.7109375" style="65" customWidth="1"/>
    <col min="3368" max="3368" width="1" style="65" customWidth="1"/>
    <col min="3369" max="3370" width="6.7109375" style="65" customWidth="1"/>
    <col min="3371" max="3584" width="11.42578125" style="65"/>
    <col min="3585" max="3587" width="0" style="65" hidden="1" customWidth="1"/>
    <col min="3588" max="3588" width="3" style="65" customWidth="1"/>
    <col min="3589" max="3589" width="6.140625" style="65" customWidth="1"/>
    <col min="3590" max="3590" width="1.5703125" style="65" customWidth="1"/>
    <col min="3591" max="3591" width="59.140625" style="65" bestFit="1" customWidth="1"/>
    <col min="3592" max="3593" width="5.42578125" style="65" customWidth="1"/>
    <col min="3594" max="3594" width="6.140625" style="65" customWidth="1"/>
    <col min="3595" max="3595" width="0.28515625" style="65" customWidth="1"/>
    <col min="3596" max="3597" width="5.42578125" style="65" customWidth="1"/>
    <col min="3598" max="3598" width="6.140625" style="65" customWidth="1"/>
    <col min="3599" max="3599" width="0.28515625" style="65" customWidth="1"/>
    <col min="3600" max="3601" width="5.42578125" style="65" customWidth="1"/>
    <col min="3602" max="3602" width="6.140625" style="65" customWidth="1"/>
    <col min="3603" max="3603" width="0.28515625" style="65" customWidth="1"/>
    <col min="3604" max="3605" width="5.42578125" style="65" customWidth="1"/>
    <col min="3606" max="3606" width="7.5703125" style="65" bestFit="1" customWidth="1"/>
    <col min="3607" max="3608" width="11.42578125" style="65"/>
    <col min="3609" max="3609" width="4.7109375" style="65" customWidth="1"/>
    <col min="3610" max="3610" width="5" style="65" customWidth="1"/>
    <col min="3611" max="3611" width="2.28515625" style="65" customWidth="1"/>
    <col min="3612" max="3612" width="26" style="65" customWidth="1"/>
    <col min="3613" max="3613" width="8" style="65" customWidth="1"/>
    <col min="3614" max="3614" width="1" style="65" customWidth="1"/>
    <col min="3615" max="3615" width="6.7109375" style="65" customWidth="1"/>
    <col min="3616" max="3616" width="1" style="65" customWidth="1"/>
    <col min="3617" max="3617" width="6.7109375" style="65" customWidth="1"/>
    <col min="3618" max="3618" width="1" style="65" customWidth="1"/>
    <col min="3619" max="3619" width="6.7109375" style="65" customWidth="1"/>
    <col min="3620" max="3620" width="1" style="65" customWidth="1"/>
    <col min="3621" max="3621" width="6.7109375" style="65" customWidth="1"/>
    <col min="3622" max="3622" width="1" style="65" customWidth="1"/>
    <col min="3623" max="3623" width="6.7109375" style="65" customWidth="1"/>
    <col min="3624" max="3624" width="1" style="65" customWidth="1"/>
    <col min="3625" max="3626" width="6.7109375" style="65" customWidth="1"/>
    <col min="3627" max="3840" width="11.42578125" style="65"/>
    <col min="3841" max="3843" width="0" style="65" hidden="1" customWidth="1"/>
    <col min="3844" max="3844" width="3" style="65" customWidth="1"/>
    <col min="3845" max="3845" width="6.140625" style="65" customWidth="1"/>
    <col min="3846" max="3846" width="1.5703125" style="65" customWidth="1"/>
    <col min="3847" max="3847" width="59.140625" style="65" bestFit="1" customWidth="1"/>
    <col min="3848" max="3849" width="5.42578125" style="65" customWidth="1"/>
    <col min="3850" max="3850" width="6.140625" style="65" customWidth="1"/>
    <col min="3851" max="3851" width="0.28515625" style="65" customWidth="1"/>
    <col min="3852" max="3853" width="5.42578125" style="65" customWidth="1"/>
    <col min="3854" max="3854" width="6.140625" style="65" customWidth="1"/>
    <col min="3855" max="3855" width="0.28515625" style="65" customWidth="1"/>
    <col min="3856" max="3857" width="5.42578125" style="65" customWidth="1"/>
    <col min="3858" max="3858" width="6.140625" style="65" customWidth="1"/>
    <col min="3859" max="3859" width="0.28515625" style="65" customWidth="1"/>
    <col min="3860" max="3861" width="5.42578125" style="65" customWidth="1"/>
    <col min="3862" max="3862" width="7.5703125" style="65" bestFit="1" customWidth="1"/>
    <col min="3863" max="3864" width="11.42578125" style="65"/>
    <col min="3865" max="3865" width="4.7109375" style="65" customWidth="1"/>
    <col min="3866" max="3866" width="5" style="65" customWidth="1"/>
    <col min="3867" max="3867" width="2.28515625" style="65" customWidth="1"/>
    <col min="3868" max="3868" width="26" style="65" customWidth="1"/>
    <col min="3869" max="3869" width="8" style="65" customWidth="1"/>
    <col min="3870" max="3870" width="1" style="65" customWidth="1"/>
    <col min="3871" max="3871" width="6.7109375" style="65" customWidth="1"/>
    <col min="3872" max="3872" width="1" style="65" customWidth="1"/>
    <col min="3873" max="3873" width="6.7109375" style="65" customWidth="1"/>
    <col min="3874" max="3874" width="1" style="65" customWidth="1"/>
    <col min="3875" max="3875" width="6.7109375" style="65" customWidth="1"/>
    <col min="3876" max="3876" width="1" style="65" customWidth="1"/>
    <col min="3877" max="3877" width="6.7109375" style="65" customWidth="1"/>
    <col min="3878" max="3878" width="1" style="65" customWidth="1"/>
    <col min="3879" max="3879" width="6.7109375" style="65" customWidth="1"/>
    <col min="3880" max="3880" width="1" style="65" customWidth="1"/>
    <col min="3881" max="3882" width="6.7109375" style="65" customWidth="1"/>
    <col min="3883" max="4096" width="11.42578125" style="65"/>
    <col min="4097" max="4099" width="0" style="65" hidden="1" customWidth="1"/>
    <col min="4100" max="4100" width="3" style="65" customWidth="1"/>
    <col min="4101" max="4101" width="6.140625" style="65" customWidth="1"/>
    <col min="4102" max="4102" width="1.5703125" style="65" customWidth="1"/>
    <col min="4103" max="4103" width="59.140625" style="65" bestFit="1" customWidth="1"/>
    <col min="4104" max="4105" width="5.42578125" style="65" customWidth="1"/>
    <col min="4106" max="4106" width="6.140625" style="65" customWidth="1"/>
    <col min="4107" max="4107" width="0.28515625" style="65" customWidth="1"/>
    <col min="4108" max="4109" width="5.42578125" style="65" customWidth="1"/>
    <col min="4110" max="4110" width="6.140625" style="65" customWidth="1"/>
    <col min="4111" max="4111" width="0.28515625" style="65" customWidth="1"/>
    <col min="4112" max="4113" width="5.42578125" style="65" customWidth="1"/>
    <col min="4114" max="4114" width="6.140625" style="65" customWidth="1"/>
    <col min="4115" max="4115" width="0.28515625" style="65" customWidth="1"/>
    <col min="4116" max="4117" width="5.42578125" style="65" customWidth="1"/>
    <col min="4118" max="4118" width="7.5703125" style="65" bestFit="1" customWidth="1"/>
    <col min="4119" max="4120" width="11.42578125" style="65"/>
    <col min="4121" max="4121" width="4.7109375" style="65" customWidth="1"/>
    <col min="4122" max="4122" width="5" style="65" customWidth="1"/>
    <col min="4123" max="4123" width="2.28515625" style="65" customWidth="1"/>
    <col min="4124" max="4124" width="26" style="65" customWidth="1"/>
    <col min="4125" max="4125" width="8" style="65" customWidth="1"/>
    <col min="4126" max="4126" width="1" style="65" customWidth="1"/>
    <col min="4127" max="4127" width="6.7109375" style="65" customWidth="1"/>
    <col min="4128" max="4128" width="1" style="65" customWidth="1"/>
    <col min="4129" max="4129" width="6.7109375" style="65" customWidth="1"/>
    <col min="4130" max="4130" width="1" style="65" customWidth="1"/>
    <col min="4131" max="4131" width="6.7109375" style="65" customWidth="1"/>
    <col min="4132" max="4132" width="1" style="65" customWidth="1"/>
    <col min="4133" max="4133" width="6.7109375" style="65" customWidth="1"/>
    <col min="4134" max="4134" width="1" style="65" customWidth="1"/>
    <col min="4135" max="4135" width="6.7109375" style="65" customWidth="1"/>
    <col min="4136" max="4136" width="1" style="65" customWidth="1"/>
    <col min="4137" max="4138" width="6.7109375" style="65" customWidth="1"/>
    <col min="4139" max="4352" width="11.42578125" style="65"/>
    <col min="4353" max="4355" width="0" style="65" hidden="1" customWidth="1"/>
    <col min="4356" max="4356" width="3" style="65" customWidth="1"/>
    <col min="4357" max="4357" width="6.140625" style="65" customWidth="1"/>
    <col min="4358" max="4358" width="1.5703125" style="65" customWidth="1"/>
    <col min="4359" max="4359" width="59.140625" style="65" bestFit="1" customWidth="1"/>
    <col min="4360" max="4361" width="5.42578125" style="65" customWidth="1"/>
    <col min="4362" max="4362" width="6.140625" style="65" customWidth="1"/>
    <col min="4363" max="4363" width="0.28515625" style="65" customWidth="1"/>
    <col min="4364" max="4365" width="5.42578125" style="65" customWidth="1"/>
    <col min="4366" max="4366" width="6.140625" style="65" customWidth="1"/>
    <col min="4367" max="4367" width="0.28515625" style="65" customWidth="1"/>
    <col min="4368" max="4369" width="5.42578125" style="65" customWidth="1"/>
    <col min="4370" max="4370" width="6.140625" style="65" customWidth="1"/>
    <col min="4371" max="4371" width="0.28515625" style="65" customWidth="1"/>
    <col min="4372" max="4373" width="5.42578125" style="65" customWidth="1"/>
    <col min="4374" max="4374" width="7.5703125" style="65" bestFit="1" customWidth="1"/>
    <col min="4375" max="4376" width="11.42578125" style="65"/>
    <col min="4377" max="4377" width="4.7109375" style="65" customWidth="1"/>
    <col min="4378" max="4378" width="5" style="65" customWidth="1"/>
    <col min="4379" max="4379" width="2.28515625" style="65" customWidth="1"/>
    <col min="4380" max="4380" width="26" style="65" customWidth="1"/>
    <col min="4381" max="4381" width="8" style="65" customWidth="1"/>
    <col min="4382" max="4382" width="1" style="65" customWidth="1"/>
    <col min="4383" max="4383" width="6.7109375" style="65" customWidth="1"/>
    <col min="4384" max="4384" width="1" style="65" customWidth="1"/>
    <col min="4385" max="4385" width="6.7109375" style="65" customWidth="1"/>
    <col min="4386" max="4386" width="1" style="65" customWidth="1"/>
    <col min="4387" max="4387" width="6.7109375" style="65" customWidth="1"/>
    <col min="4388" max="4388" width="1" style="65" customWidth="1"/>
    <col min="4389" max="4389" width="6.7109375" style="65" customWidth="1"/>
    <col min="4390" max="4390" width="1" style="65" customWidth="1"/>
    <col min="4391" max="4391" width="6.7109375" style="65" customWidth="1"/>
    <col min="4392" max="4392" width="1" style="65" customWidth="1"/>
    <col min="4393" max="4394" width="6.7109375" style="65" customWidth="1"/>
    <col min="4395" max="4608" width="11.42578125" style="65"/>
    <col min="4609" max="4611" width="0" style="65" hidden="1" customWidth="1"/>
    <col min="4612" max="4612" width="3" style="65" customWidth="1"/>
    <col min="4613" max="4613" width="6.140625" style="65" customWidth="1"/>
    <col min="4614" max="4614" width="1.5703125" style="65" customWidth="1"/>
    <col min="4615" max="4615" width="59.140625" style="65" bestFit="1" customWidth="1"/>
    <col min="4616" max="4617" width="5.42578125" style="65" customWidth="1"/>
    <col min="4618" max="4618" width="6.140625" style="65" customWidth="1"/>
    <col min="4619" max="4619" width="0.28515625" style="65" customWidth="1"/>
    <col min="4620" max="4621" width="5.42578125" style="65" customWidth="1"/>
    <col min="4622" max="4622" width="6.140625" style="65" customWidth="1"/>
    <col min="4623" max="4623" width="0.28515625" style="65" customWidth="1"/>
    <col min="4624" max="4625" width="5.42578125" style="65" customWidth="1"/>
    <col min="4626" max="4626" width="6.140625" style="65" customWidth="1"/>
    <col min="4627" max="4627" width="0.28515625" style="65" customWidth="1"/>
    <col min="4628" max="4629" width="5.42578125" style="65" customWidth="1"/>
    <col min="4630" max="4630" width="7.5703125" style="65" bestFit="1" customWidth="1"/>
    <col min="4631" max="4632" width="11.42578125" style="65"/>
    <col min="4633" max="4633" width="4.7109375" style="65" customWidth="1"/>
    <col min="4634" max="4634" width="5" style="65" customWidth="1"/>
    <col min="4635" max="4635" width="2.28515625" style="65" customWidth="1"/>
    <col min="4636" max="4636" width="26" style="65" customWidth="1"/>
    <col min="4637" max="4637" width="8" style="65" customWidth="1"/>
    <col min="4638" max="4638" width="1" style="65" customWidth="1"/>
    <col min="4639" max="4639" width="6.7109375" style="65" customWidth="1"/>
    <col min="4640" max="4640" width="1" style="65" customWidth="1"/>
    <col min="4641" max="4641" width="6.7109375" style="65" customWidth="1"/>
    <col min="4642" max="4642" width="1" style="65" customWidth="1"/>
    <col min="4643" max="4643" width="6.7109375" style="65" customWidth="1"/>
    <col min="4644" max="4644" width="1" style="65" customWidth="1"/>
    <col min="4645" max="4645" width="6.7109375" style="65" customWidth="1"/>
    <col min="4646" max="4646" width="1" style="65" customWidth="1"/>
    <col min="4647" max="4647" width="6.7109375" style="65" customWidth="1"/>
    <col min="4648" max="4648" width="1" style="65" customWidth="1"/>
    <col min="4649" max="4650" width="6.7109375" style="65" customWidth="1"/>
    <col min="4651" max="4864" width="11.42578125" style="65"/>
    <col min="4865" max="4867" width="0" style="65" hidden="1" customWidth="1"/>
    <col min="4868" max="4868" width="3" style="65" customWidth="1"/>
    <col min="4869" max="4869" width="6.140625" style="65" customWidth="1"/>
    <col min="4870" max="4870" width="1.5703125" style="65" customWidth="1"/>
    <col min="4871" max="4871" width="59.140625" style="65" bestFit="1" customWidth="1"/>
    <col min="4872" max="4873" width="5.42578125" style="65" customWidth="1"/>
    <col min="4874" max="4874" width="6.140625" style="65" customWidth="1"/>
    <col min="4875" max="4875" width="0.28515625" style="65" customWidth="1"/>
    <col min="4876" max="4877" width="5.42578125" style="65" customWidth="1"/>
    <col min="4878" max="4878" width="6.140625" style="65" customWidth="1"/>
    <col min="4879" max="4879" width="0.28515625" style="65" customWidth="1"/>
    <col min="4880" max="4881" width="5.42578125" style="65" customWidth="1"/>
    <col min="4882" max="4882" width="6.140625" style="65" customWidth="1"/>
    <col min="4883" max="4883" width="0.28515625" style="65" customWidth="1"/>
    <col min="4884" max="4885" width="5.42578125" style="65" customWidth="1"/>
    <col min="4886" max="4886" width="7.5703125" style="65" bestFit="1" customWidth="1"/>
    <col min="4887" max="4888" width="11.42578125" style="65"/>
    <col min="4889" max="4889" width="4.7109375" style="65" customWidth="1"/>
    <col min="4890" max="4890" width="5" style="65" customWidth="1"/>
    <col min="4891" max="4891" width="2.28515625" style="65" customWidth="1"/>
    <col min="4892" max="4892" width="26" style="65" customWidth="1"/>
    <col min="4893" max="4893" width="8" style="65" customWidth="1"/>
    <col min="4894" max="4894" width="1" style="65" customWidth="1"/>
    <col min="4895" max="4895" width="6.7109375" style="65" customWidth="1"/>
    <col min="4896" max="4896" width="1" style="65" customWidth="1"/>
    <col min="4897" max="4897" width="6.7109375" style="65" customWidth="1"/>
    <col min="4898" max="4898" width="1" style="65" customWidth="1"/>
    <col min="4899" max="4899" width="6.7109375" style="65" customWidth="1"/>
    <col min="4900" max="4900" width="1" style="65" customWidth="1"/>
    <col min="4901" max="4901" width="6.7109375" style="65" customWidth="1"/>
    <col min="4902" max="4902" width="1" style="65" customWidth="1"/>
    <col min="4903" max="4903" width="6.7109375" style="65" customWidth="1"/>
    <col min="4904" max="4904" width="1" style="65" customWidth="1"/>
    <col min="4905" max="4906" width="6.7109375" style="65" customWidth="1"/>
    <col min="4907" max="5120" width="11.42578125" style="65"/>
    <col min="5121" max="5123" width="0" style="65" hidden="1" customWidth="1"/>
    <col min="5124" max="5124" width="3" style="65" customWidth="1"/>
    <col min="5125" max="5125" width="6.140625" style="65" customWidth="1"/>
    <col min="5126" max="5126" width="1.5703125" style="65" customWidth="1"/>
    <col min="5127" max="5127" width="59.140625" style="65" bestFit="1" customWidth="1"/>
    <col min="5128" max="5129" width="5.42578125" style="65" customWidth="1"/>
    <col min="5130" max="5130" width="6.140625" style="65" customWidth="1"/>
    <col min="5131" max="5131" width="0.28515625" style="65" customWidth="1"/>
    <col min="5132" max="5133" width="5.42578125" style="65" customWidth="1"/>
    <col min="5134" max="5134" width="6.140625" style="65" customWidth="1"/>
    <col min="5135" max="5135" width="0.28515625" style="65" customWidth="1"/>
    <col min="5136" max="5137" width="5.42578125" style="65" customWidth="1"/>
    <col min="5138" max="5138" width="6.140625" style="65" customWidth="1"/>
    <col min="5139" max="5139" width="0.28515625" style="65" customWidth="1"/>
    <col min="5140" max="5141" width="5.42578125" style="65" customWidth="1"/>
    <col min="5142" max="5142" width="7.5703125" style="65" bestFit="1" customWidth="1"/>
    <col min="5143" max="5144" width="11.42578125" style="65"/>
    <col min="5145" max="5145" width="4.7109375" style="65" customWidth="1"/>
    <col min="5146" max="5146" width="5" style="65" customWidth="1"/>
    <col min="5147" max="5147" width="2.28515625" style="65" customWidth="1"/>
    <col min="5148" max="5148" width="26" style="65" customWidth="1"/>
    <col min="5149" max="5149" width="8" style="65" customWidth="1"/>
    <col min="5150" max="5150" width="1" style="65" customWidth="1"/>
    <col min="5151" max="5151" width="6.7109375" style="65" customWidth="1"/>
    <col min="5152" max="5152" width="1" style="65" customWidth="1"/>
    <col min="5153" max="5153" width="6.7109375" style="65" customWidth="1"/>
    <col min="5154" max="5154" width="1" style="65" customWidth="1"/>
    <col min="5155" max="5155" width="6.7109375" style="65" customWidth="1"/>
    <col min="5156" max="5156" width="1" style="65" customWidth="1"/>
    <col min="5157" max="5157" width="6.7109375" style="65" customWidth="1"/>
    <col min="5158" max="5158" width="1" style="65" customWidth="1"/>
    <col min="5159" max="5159" width="6.7109375" style="65" customWidth="1"/>
    <col min="5160" max="5160" width="1" style="65" customWidth="1"/>
    <col min="5161" max="5162" width="6.7109375" style="65" customWidth="1"/>
    <col min="5163" max="5376" width="11.42578125" style="65"/>
    <col min="5377" max="5379" width="0" style="65" hidden="1" customWidth="1"/>
    <col min="5380" max="5380" width="3" style="65" customWidth="1"/>
    <col min="5381" max="5381" width="6.140625" style="65" customWidth="1"/>
    <col min="5382" max="5382" width="1.5703125" style="65" customWidth="1"/>
    <col min="5383" max="5383" width="59.140625" style="65" bestFit="1" customWidth="1"/>
    <col min="5384" max="5385" width="5.42578125" style="65" customWidth="1"/>
    <col min="5386" max="5386" width="6.140625" style="65" customWidth="1"/>
    <col min="5387" max="5387" width="0.28515625" style="65" customWidth="1"/>
    <col min="5388" max="5389" width="5.42578125" style="65" customWidth="1"/>
    <col min="5390" max="5390" width="6.140625" style="65" customWidth="1"/>
    <col min="5391" max="5391" width="0.28515625" style="65" customWidth="1"/>
    <col min="5392" max="5393" width="5.42578125" style="65" customWidth="1"/>
    <col min="5394" max="5394" width="6.140625" style="65" customWidth="1"/>
    <col min="5395" max="5395" width="0.28515625" style="65" customWidth="1"/>
    <col min="5396" max="5397" width="5.42578125" style="65" customWidth="1"/>
    <col min="5398" max="5398" width="7.5703125" style="65" bestFit="1" customWidth="1"/>
    <col min="5399" max="5400" width="11.42578125" style="65"/>
    <col min="5401" max="5401" width="4.7109375" style="65" customWidth="1"/>
    <col min="5402" max="5402" width="5" style="65" customWidth="1"/>
    <col min="5403" max="5403" width="2.28515625" style="65" customWidth="1"/>
    <col min="5404" max="5404" width="26" style="65" customWidth="1"/>
    <col min="5405" max="5405" width="8" style="65" customWidth="1"/>
    <col min="5406" max="5406" width="1" style="65" customWidth="1"/>
    <col min="5407" max="5407" width="6.7109375" style="65" customWidth="1"/>
    <col min="5408" max="5408" width="1" style="65" customWidth="1"/>
    <col min="5409" max="5409" width="6.7109375" style="65" customWidth="1"/>
    <col min="5410" max="5410" width="1" style="65" customWidth="1"/>
    <col min="5411" max="5411" width="6.7109375" style="65" customWidth="1"/>
    <col min="5412" max="5412" width="1" style="65" customWidth="1"/>
    <col min="5413" max="5413" width="6.7109375" style="65" customWidth="1"/>
    <col min="5414" max="5414" width="1" style="65" customWidth="1"/>
    <col min="5415" max="5415" width="6.7109375" style="65" customWidth="1"/>
    <col min="5416" max="5416" width="1" style="65" customWidth="1"/>
    <col min="5417" max="5418" width="6.7109375" style="65" customWidth="1"/>
    <col min="5419" max="5632" width="11.42578125" style="65"/>
    <col min="5633" max="5635" width="0" style="65" hidden="1" customWidth="1"/>
    <col min="5636" max="5636" width="3" style="65" customWidth="1"/>
    <col min="5637" max="5637" width="6.140625" style="65" customWidth="1"/>
    <col min="5638" max="5638" width="1.5703125" style="65" customWidth="1"/>
    <col min="5639" max="5639" width="59.140625" style="65" bestFit="1" customWidth="1"/>
    <col min="5640" max="5641" width="5.42578125" style="65" customWidth="1"/>
    <col min="5642" max="5642" width="6.140625" style="65" customWidth="1"/>
    <col min="5643" max="5643" width="0.28515625" style="65" customWidth="1"/>
    <col min="5644" max="5645" width="5.42578125" style="65" customWidth="1"/>
    <col min="5646" max="5646" width="6.140625" style="65" customWidth="1"/>
    <col min="5647" max="5647" width="0.28515625" style="65" customWidth="1"/>
    <col min="5648" max="5649" width="5.42578125" style="65" customWidth="1"/>
    <col min="5650" max="5650" width="6.140625" style="65" customWidth="1"/>
    <col min="5651" max="5651" width="0.28515625" style="65" customWidth="1"/>
    <col min="5652" max="5653" width="5.42578125" style="65" customWidth="1"/>
    <col min="5654" max="5654" width="7.5703125" style="65" bestFit="1" customWidth="1"/>
    <col min="5655" max="5656" width="11.42578125" style="65"/>
    <col min="5657" max="5657" width="4.7109375" style="65" customWidth="1"/>
    <col min="5658" max="5658" width="5" style="65" customWidth="1"/>
    <col min="5659" max="5659" width="2.28515625" style="65" customWidth="1"/>
    <col min="5660" max="5660" width="26" style="65" customWidth="1"/>
    <col min="5661" max="5661" width="8" style="65" customWidth="1"/>
    <col min="5662" max="5662" width="1" style="65" customWidth="1"/>
    <col min="5663" max="5663" width="6.7109375" style="65" customWidth="1"/>
    <col min="5664" max="5664" width="1" style="65" customWidth="1"/>
    <col min="5665" max="5665" width="6.7109375" style="65" customWidth="1"/>
    <col min="5666" max="5666" width="1" style="65" customWidth="1"/>
    <col min="5667" max="5667" width="6.7109375" style="65" customWidth="1"/>
    <col min="5668" max="5668" width="1" style="65" customWidth="1"/>
    <col min="5669" max="5669" width="6.7109375" style="65" customWidth="1"/>
    <col min="5670" max="5670" width="1" style="65" customWidth="1"/>
    <col min="5671" max="5671" width="6.7109375" style="65" customWidth="1"/>
    <col min="5672" max="5672" width="1" style="65" customWidth="1"/>
    <col min="5673" max="5674" width="6.7109375" style="65" customWidth="1"/>
    <col min="5675" max="5888" width="11.42578125" style="65"/>
    <col min="5889" max="5891" width="0" style="65" hidden="1" customWidth="1"/>
    <col min="5892" max="5892" width="3" style="65" customWidth="1"/>
    <col min="5893" max="5893" width="6.140625" style="65" customWidth="1"/>
    <col min="5894" max="5894" width="1.5703125" style="65" customWidth="1"/>
    <col min="5895" max="5895" width="59.140625" style="65" bestFit="1" customWidth="1"/>
    <col min="5896" max="5897" width="5.42578125" style="65" customWidth="1"/>
    <col min="5898" max="5898" width="6.140625" style="65" customWidth="1"/>
    <col min="5899" max="5899" width="0.28515625" style="65" customWidth="1"/>
    <col min="5900" max="5901" width="5.42578125" style="65" customWidth="1"/>
    <col min="5902" max="5902" width="6.140625" style="65" customWidth="1"/>
    <col min="5903" max="5903" width="0.28515625" style="65" customWidth="1"/>
    <col min="5904" max="5905" width="5.42578125" style="65" customWidth="1"/>
    <col min="5906" max="5906" width="6.140625" style="65" customWidth="1"/>
    <col min="5907" max="5907" width="0.28515625" style="65" customWidth="1"/>
    <col min="5908" max="5909" width="5.42578125" style="65" customWidth="1"/>
    <col min="5910" max="5910" width="7.5703125" style="65" bestFit="1" customWidth="1"/>
    <col min="5911" max="5912" width="11.42578125" style="65"/>
    <col min="5913" max="5913" width="4.7109375" style="65" customWidth="1"/>
    <col min="5914" max="5914" width="5" style="65" customWidth="1"/>
    <col min="5915" max="5915" width="2.28515625" style="65" customWidth="1"/>
    <col min="5916" max="5916" width="26" style="65" customWidth="1"/>
    <col min="5917" max="5917" width="8" style="65" customWidth="1"/>
    <col min="5918" max="5918" width="1" style="65" customWidth="1"/>
    <col min="5919" max="5919" width="6.7109375" style="65" customWidth="1"/>
    <col min="5920" max="5920" width="1" style="65" customWidth="1"/>
    <col min="5921" max="5921" width="6.7109375" style="65" customWidth="1"/>
    <col min="5922" max="5922" width="1" style="65" customWidth="1"/>
    <col min="5923" max="5923" width="6.7109375" style="65" customWidth="1"/>
    <col min="5924" max="5924" width="1" style="65" customWidth="1"/>
    <col min="5925" max="5925" width="6.7109375" style="65" customWidth="1"/>
    <col min="5926" max="5926" width="1" style="65" customWidth="1"/>
    <col min="5927" max="5927" width="6.7109375" style="65" customWidth="1"/>
    <col min="5928" max="5928" width="1" style="65" customWidth="1"/>
    <col min="5929" max="5930" width="6.7109375" style="65" customWidth="1"/>
    <col min="5931" max="6144" width="11.42578125" style="65"/>
    <col min="6145" max="6147" width="0" style="65" hidden="1" customWidth="1"/>
    <col min="6148" max="6148" width="3" style="65" customWidth="1"/>
    <col min="6149" max="6149" width="6.140625" style="65" customWidth="1"/>
    <col min="6150" max="6150" width="1.5703125" style="65" customWidth="1"/>
    <col min="6151" max="6151" width="59.140625" style="65" bestFit="1" customWidth="1"/>
    <col min="6152" max="6153" width="5.42578125" style="65" customWidth="1"/>
    <col min="6154" max="6154" width="6.140625" style="65" customWidth="1"/>
    <col min="6155" max="6155" width="0.28515625" style="65" customWidth="1"/>
    <col min="6156" max="6157" width="5.42578125" style="65" customWidth="1"/>
    <col min="6158" max="6158" width="6.140625" style="65" customWidth="1"/>
    <col min="6159" max="6159" width="0.28515625" style="65" customWidth="1"/>
    <col min="6160" max="6161" width="5.42578125" style="65" customWidth="1"/>
    <col min="6162" max="6162" width="6.140625" style="65" customWidth="1"/>
    <col min="6163" max="6163" width="0.28515625" style="65" customWidth="1"/>
    <col min="6164" max="6165" width="5.42578125" style="65" customWidth="1"/>
    <col min="6166" max="6166" width="7.5703125" style="65" bestFit="1" customWidth="1"/>
    <col min="6167" max="6168" width="11.42578125" style="65"/>
    <col min="6169" max="6169" width="4.7109375" style="65" customWidth="1"/>
    <col min="6170" max="6170" width="5" style="65" customWidth="1"/>
    <col min="6171" max="6171" width="2.28515625" style="65" customWidth="1"/>
    <col min="6172" max="6172" width="26" style="65" customWidth="1"/>
    <col min="6173" max="6173" width="8" style="65" customWidth="1"/>
    <col min="6174" max="6174" width="1" style="65" customWidth="1"/>
    <col min="6175" max="6175" width="6.7109375" style="65" customWidth="1"/>
    <col min="6176" max="6176" width="1" style="65" customWidth="1"/>
    <col min="6177" max="6177" width="6.7109375" style="65" customWidth="1"/>
    <col min="6178" max="6178" width="1" style="65" customWidth="1"/>
    <col min="6179" max="6179" width="6.7109375" style="65" customWidth="1"/>
    <col min="6180" max="6180" width="1" style="65" customWidth="1"/>
    <col min="6181" max="6181" width="6.7109375" style="65" customWidth="1"/>
    <col min="6182" max="6182" width="1" style="65" customWidth="1"/>
    <col min="6183" max="6183" width="6.7109375" style="65" customWidth="1"/>
    <col min="6184" max="6184" width="1" style="65" customWidth="1"/>
    <col min="6185" max="6186" width="6.7109375" style="65" customWidth="1"/>
    <col min="6187" max="6400" width="11.42578125" style="65"/>
    <col min="6401" max="6403" width="0" style="65" hidden="1" customWidth="1"/>
    <col min="6404" max="6404" width="3" style="65" customWidth="1"/>
    <col min="6405" max="6405" width="6.140625" style="65" customWidth="1"/>
    <col min="6406" max="6406" width="1.5703125" style="65" customWidth="1"/>
    <col min="6407" max="6407" width="59.140625" style="65" bestFit="1" customWidth="1"/>
    <col min="6408" max="6409" width="5.42578125" style="65" customWidth="1"/>
    <col min="6410" max="6410" width="6.140625" style="65" customWidth="1"/>
    <col min="6411" max="6411" width="0.28515625" style="65" customWidth="1"/>
    <col min="6412" max="6413" width="5.42578125" style="65" customWidth="1"/>
    <col min="6414" max="6414" width="6.140625" style="65" customWidth="1"/>
    <col min="6415" max="6415" width="0.28515625" style="65" customWidth="1"/>
    <col min="6416" max="6417" width="5.42578125" style="65" customWidth="1"/>
    <col min="6418" max="6418" width="6.140625" style="65" customWidth="1"/>
    <col min="6419" max="6419" width="0.28515625" style="65" customWidth="1"/>
    <col min="6420" max="6421" width="5.42578125" style="65" customWidth="1"/>
    <col min="6422" max="6422" width="7.5703125" style="65" bestFit="1" customWidth="1"/>
    <col min="6423" max="6424" width="11.42578125" style="65"/>
    <col min="6425" max="6425" width="4.7109375" style="65" customWidth="1"/>
    <col min="6426" max="6426" width="5" style="65" customWidth="1"/>
    <col min="6427" max="6427" width="2.28515625" style="65" customWidth="1"/>
    <col min="6428" max="6428" width="26" style="65" customWidth="1"/>
    <col min="6429" max="6429" width="8" style="65" customWidth="1"/>
    <col min="6430" max="6430" width="1" style="65" customWidth="1"/>
    <col min="6431" max="6431" width="6.7109375" style="65" customWidth="1"/>
    <col min="6432" max="6432" width="1" style="65" customWidth="1"/>
    <col min="6433" max="6433" width="6.7109375" style="65" customWidth="1"/>
    <col min="6434" max="6434" width="1" style="65" customWidth="1"/>
    <col min="6435" max="6435" width="6.7109375" style="65" customWidth="1"/>
    <col min="6436" max="6436" width="1" style="65" customWidth="1"/>
    <col min="6437" max="6437" width="6.7109375" style="65" customWidth="1"/>
    <col min="6438" max="6438" width="1" style="65" customWidth="1"/>
    <col min="6439" max="6439" width="6.7109375" style="65" customWidth="1"/>
    <col min="6440" max="6440" width="1" style="65" customWidth="1"/>
    <col min="6441" max="6442" width="6.7109375" style="65" customWidth="1"/>
    <col min="6443" max="6656" width="11.42578125" style="65"/>
    <col min="6657" max="6659" width="0" style="65" hidden="1" customWidth="1"/>
    <col min="6660" max="6660" width="3" style="65" customWidth="1"/>
    <col min="6661" max="6661" width="6.140625" style="65" customWidth="1"/>
    <col min="6662" max="6662" width="1.5703125" style="65" customWidth="1"/>
    <col min="6663" max="6663" width="59.140625" style="65" bestFit="1" customWidth="1"/>
    <col min="6664" max="6665" width="5.42578125" style="65" customWidth="1"/>
    <col min="6666" max="6666" width="6.140625" style="65" customWidth="1"/>
    <col min="6667" max="6667" width="0.28515625" style="65" customWidth="1"/>
    <col min="6668" max="6669" width="5.42578125" style="65" customWidth="1"/>
    <col min="6670" max="6670" width="6.140625" style="65" customWidth="1"/>
    <col min="6671" max="6671" width="0.28515625" style="65" customWidth="1"/>
    <col min="6672" max="6673" width="5.42578125" style="65" customWidth="1"/>
    <col min="6674" max="6674" width="6.140625" style="65" customWidth="1"/>
    <col min="6675" max="6675" width="0.28515625" style="65" customWidth="1"/>
    <col min="6676" max="6677" width="5.42578125" style="65" customWidth="1"/>
    <col min="6678" max="6678" width="7.5703125" style="65" bestFit="1" customWidth="1"/>
    <col min="6679" max="6680" width="11.42578125" style="65"/>
    <col min="6681" max="6681" width="4.7109375" style="65" customWidth="1"/>
    <col min="6682" max="6682" width="5" style="65" customWidth="1"/>
    <col min="6683" max="6683" width="2.28515625" style="65" customWidth="1"/>
    <col min="6684" max="6684" width="26" style="65" customWidth="1"/>
    <col min="6685" max="6685" width="8" style="65" customWidth="1"/>
    <col min="6686" max="6686" width="1" style="65" customWidth="1"/>
    <col min="6687" max="6687" width="6.7109375" style="65" customWidth="1"/>
    <col min="6688" max="6688" width="1" style="65" customWidth="1"/>
    <col min="6689" max="6689" width="6.7109375" style="65" customWidth="1"/>
    <col min="6690" max="6690" width="1" style="65" customWidth="1"/>
    <col min="6691" max="6691" width="6.7109375" style="65" customWidth="1"/>
    <col min="6692" max="6692" width="1" style="65" customWidth="1"/>
    <col min="6693" max="6693" width="6.7109375" style="65" customWidth="1"/>
    <col min="6694" max="6694" width="1" style="65" customWidth="1"/>
    <col min="6695" max="6695" width="6.7109375" style="65" customWidth="1"/>
    <col min="6696" max="6696" width="1" style="65" customWidth="1"/>
    <col min="6697" max="6698" width="6.7109375" style="65" customWidth="1"/>
    <col min="6699" max="6912" width="11.42578125" style="65"/>
    <col min="6913" max="6915" width="0" style="65" hidden="1" customWidth="1"/>
    <col min="6916" max="6916" width="3" style="65" customWidth="1"/>
    <col min="6917" max="6917" width="6.140625" style="65" customWidth="1"/>
    <col min="6918" max="6918" width="1.5703125" style="65" customWidth="1"/>
    <col min="6919" max="6919" width="59.140625" style="65" bestFit="1" customWidth="1"/>
    <col min="6920" max="6921" width="5.42578125" style="65" customWidth="1"/>
    <col min="6922" max="6922" width="6.140625" style="65" customWidth="1"/>
    <col min="6923" max="6923" width="0.28515625" style="65" customWidth="1"/>
    <col min="6924" max="6925" width="5.42578125" style="65" customWidth="1"/>
    <col min="6926" max="6926" width="6.140625" style="65" customWidth="1"/>
    <col min="6927" max="6927" width="0.28515625" style="65" customWidth="1"/>
    <col min="6928" max="6929" width="5.42578125" style="65" customWidth="1"/>
    <col min="6930" max="6930" width="6.140625" style="65" customWidth="1"/>
    <col min="6931" max="6931" width="0.28515625" style="65" customWidth="1"/>
    <col min="6932" max="6933" width="5.42578125" style="65" customWidth="1"/>
    <col min="6934" max="6934" width="7.5703125" style="65" bestFit="1" customWidth="1"/>
    <col min="6935" max="6936" width="11.42578125" style="65"/>
    <col min="6937" max="6937" width="4.7109375" style="65" customWidth="1"/>
    <col min="6938" max="6938" width="5" style="65" customWidth="1"/>
    <col min="6939" max="6939" width="2.28515625" style="65" customWidth="1"/>
    <col min="6940" max="6940" width="26" style="65" customWidth="1"/>
    <col min="6941" max="6941" width="8" style="65" customWidth="1"/>
    <col min="6942" max="6942" width="1" style="65" customWidth="1"/>
    <col min="6943" max="6943" width="6.7109375" style="65" customWidth="1"/>
    <col min="6944" max="6944" width="1" style="65" customWidth="1"/>
    <col min="6945" max="6945" width="6.7109375" style="65" customWidth="1"/>
    <col min="6946" max="6946" width="1" style="65" customWidth="1"/>
    <col min="6947" max="6947" width="6.7109375" style="65" customWidth="1"/>
    <col min="6948" max="6948" width="1" style="65" customWidth="1"/>
    <col min="6949" max="6949" width="6.7109375" style="65" customWidth="1"/>
    <col min="6950" max="6950" width="1" style="65" customWidth="1"/>
    <col min="6951" max="6951" width="6.7109375" style="65" customWidth="1"/>
    <col min="6952" max="6952" width="1" style="65" customWidth="1"/>
    <col min="6953" max="6954" width="6.7109375" style="65" customWidth="1"/>
    <col min="6955" max="7168" width="11.42578125" style="65"/>
    <col min="7169" max="7171" width="0" style="65" hidden="1" customWidth="1"/>
    <col min="7172" max="7172" width="3" style="65" customWidth="1"/>
    <col min="7173" max="7173" width="6.140625" style="65" customWidth="1"/>
    <col min="7174" max="7174" width="1.5703125" style="65" customWidth="1"/>
    <col min="7175" max="7175" width="59.140625" style="65" bestFit="1" customWidth="1"/>
    <col min="7176" max="7177" width="5.42578125" style="65" customWidth="1"/>
    <col min="7178" max="7178" width="6.140625" style="65" customWidth="1"/>
    <col min="7179" max="7179" width="0.28515625" style="65" customWidth="1"/>
    <col min="7180" max="7181" width="5.42578125" style="65" customWidth="1"/>
    <col min="7182" max="7182" width="6.140625" style="65" customWidth="1"/>
    <col min="7183" max="7183" width="0.28515625" style="65" customWidth="1"/>
    <col min="7184" max="7185" width="5.42578125" style="65" customWidth="1"/>
    <col min="7186" max="7186" width="6.140625" style="65" customWidth="1"/>
    <col min="7187" max="7187" width="0.28515625" style="65" customWidth="1"/>
    <col min="7188" max="7189" width="5.42578125" style="65" customWidth="1"/>
    <col min="7190" max="7190" width="7.5703125" style="65" bestFit="1" customWidth="1"/>
    <col min="7191" max="7192" width="11.42578125" style="65"/>
    <col min="7193" max="7193" width="4.7109375" style="65" customWidth="1"/>
    <col min="7194" max="7194" width="5" style="65" customWidth="1"/>
    <col min="7195" max="7195" width="2.28515625" style="65" customWidth="1"/>
    <col min="7196" max="7196" width="26" style="65" customWidth="1"/>
    <col min="7197" max="7197" width="8" style="65" customWidth="1"/>
    <col min="7198" max="7198" width="1" style="65" customWidth="1"/>
    <col min="7199" max="7199" width="6.7109375" style="65" customWidth="1"/>
    <col min="7200" max="7200" width="1" style="65" customWidth="1"/>
    <col min="7201" max="7201" width="6.7109375" style="65" customWidth="1"/>
    <col min="7202" max="7202" width="1" style="65" customWidth="1"/>
    <col min="7203" max="7203" width="6.7109375" style="65" customWidth="1"/>
    <col min="7204" max="7204" width="1" style="65" customWidth="1"/>
    <col min="7205" max="7205" width="6.7109375" style="65" customWidth="1"/>
    <col min="7206" max="7206" width="1" style="65" customWidth="1"/>
    <col min="7207" max="7207" width="6.7109375" style="65" customWidth="1"/>
    <col min="7208" max="7208" width="1" style="65" customWidth="1"/>
    <col min="7209" max="7210" width="6.7109375" style="65" customWidth="1"/>
    <col min="7211" max="7424" width="11.42578125" style="65"/>
    <col min="7425" max="7427" width="0" style="65" hidden="1" customWidth="1"/>
    <col min="7428" max="7428" width="3" style="65" customWidth="1"/>
    <col min="7429" max="7429" width="6.140625" style="65" customWidth="1"/>
    <col min="7430" max="7430" width="1.5703125" style="65" customWidth="1"/>
    <col min="7431" max="7431" width="59.140625" style="65" bestFit="1" customWidth="1"/>
    <col min="7432" max="7433" width="5.42578125" style="65" customWidth="1"/>
    <col min="7434" max="7434" width="6.140625" style="65" customWidth="1"/>
    <col min="7435" max="7435" width="0.28515625" style="65" customWidth="1"/>
    <col min="7436" max="7437" width="5.42578125" style="65" customWidth="1"/>
    <col min="7438" max="7438" width="6.140625" style="65" customWidth="1"/>
    <col min="7439" max="7439" width="0.28515625" style="65" customWidth="1"/>
    <col min="7440" max="7441" width="5.42578125" style="65" customWidth="1"/>
    <col min="7442" max="7442" width="6.140625" style="65" customWidth="1"/>
    <col min="7443" max="7443" width="0.28515625" style="65" customWidth="1"/>
    <col min="7444" max="7445" width="5.42578125" style="65" customWidth="1"/>
    <col min="7446" max="7446" width="7.5703125" style="65" bestFit="1" customWidth="1"/>
    <col min="7447" max="7448" width="11.42578125" style="65"/>
    <col min="7449" max="7449" width="4.7109375" style="65" customWidth="1"/>
    <col min="7450" max="7450" width="5" style="65" customWidth="1"/>
    <col min="7451" max="7451" width="2.28515625" style="65" customWidth="1"/>
    <col min="7452" max="7452" width="26" style="65" customWidth="1"/>
    <col min="7453" max="7453" width="8" style="65" customWidth="1"/>
    <col min="7454" max="7454" width="1" style="65" customWidth="1"/>
    <col min="7455" max="7455" width="6.7109375" style="65" customWidth="1"/>
    <col min="7456" max="7456" width="1" style="65" customWidth="1"/>
    <col min="7457" max="7457" width="6.7109375" style="65" customWidth="1"/>
    <col min="7458" max="7458" width="1" style="65" customWidth="1"/>
    <col min="7459" max="7459" width="6.7109375" style="65" customWidth="1"/>
    <col min="7460" max="7460" width="1" style="65" customWidth="1"/>
    <col min="7461" max="7461" width="6.7109375" style="65" customWidth="1"/>
    <col min="7462" max="7462" width="1" style="65" customWidth="1"/>
    <col min="7463" max="7463" width="6.7109375" style="65" customWidth="1"/>
    <col min="7464" max="7464" width="1" style="65" customWidth="1"/>
    <col min="7465" max="7466" width="6.7109375" style="65" customWidth="1"/>
    <col min="7467" max="7680" width="11.42578125" style="65"/>
    <col min="7681" max="7683" width="0" style="65" hidden="1" customWidth="1"/>
    <col min="7684" max="7684" width="3" style="65" customWidth="1"/>
    <col min="7685" max="7685" width="6.140625" style="65" customWidth="1"/>
    <col min="7686" max="7686" width="1.5703125" style="65" customWidth="1"/>
    <col min="7687" max="7687" width="59.140625" style="65" bestFit="1" customWidth="1"/>
    <col min="7688" max="7689" width="5.42578125" style="65" customWidth="1"/>
    <col min="7690" max="7690" width="6.140625" style="65" customWidth="1"/>
    <col min="7691" max="7691" width="0.28515625" style="65" customWidth="1"/>
    <col min="7692" max="7693" width="5.42578125" style="65" customWidth="1"/>
    <col min="7694" max="7694" width="6.140625" style="65" customWidth="1"/>
    <col min="7695" max="7695" width="0.28515625" style="65" customWidth="1"/>
    <col min="7696" max="7697" width="5.42578125" style="65" customWidth="1"/>
    <col min="7698" max="7698" width="6.140625" style="65" customWidth="1"/>
    <col min="7699" max="7699" width="0.28515625" style="65" customWidth="1"/>
    <col min="7700" max="7701" width="5.42578125" style="65" customWidth="1"/>
    <col min="7702" max="7702" width="7.5703125" style="65" bestFit="1" customWidth="1"/>
    <col min="7703" max="7704" width="11.42578125" style="65"/>
    <col min="7705" max="7705" width="4.7109375" style="65" customWidth="1"/>
    <col min="7706" max="7706" width="5" style="65" customWidth="1"/>
    <col min="7707" max="7707" width="2.28515625" style="65" customWidth="1"/>
    <col min="7708" max="7708" width="26" style="65" customWidth="1"/>
    <col min="7709" max="7709" width="8" style="65" customWidth="1"/>
    <col min="7710" max="7710" width="1" style="65" customWidth="1"/>
    <col min="7711" max="7711" width="6.7109375" style="65" customWidth="1"/>
    <col min="7712" max="7712" width="1" style="65" customWidth="1"/>
    <col min="7713" max="7713" width="6.7109375" style="65" customWidth="1"/>
    <col min="7714" max="7714" width="1" style="65" customWidth="1"/>
    <col min="7715" max="7715" width="6.7109375" style="65" customWidth="1"/>
    <col min="7716" max="7716" width="1" style="65" customWidth="1"/>
    <col min="7717" max="7717" width="6.7109375" style="65" customWidth="1"/>
    <col min="7718" max="7718" width="1" style="65" customWidth="1"/>
    <col min="7719" max="7719" width="6.7109375" style="65" customWidth="1"/>
    <col min="7720" max="7720" width="1" style="65" customWidth="1"/>
    <col min="7721" max="7722" width="6.7109375" style="65" customWidth="1"/>
    <col min="7723" max="7936" width="11.42578125" style="65"/>
    <col min="7937" max="7939" width="0" style="65" hidden="1" customWidth="1"/>
    <col min="7940" max="7940" width="3" style="65" customWidth="1"/>
    <col min="7941" max="7941" width="6.140625" style="65" customWidth="1"/>
    <col min="7942" max="7942" width="1.5703125" style="65" customWidth="1"/>
    <col min="7943" max="7943" width="59.140625" style="65" bestFit="1" customWidth="1"/>
    <col min="7944" max="7945" width="5.42578125" style="65" customWidth="1"/>
    <col min="7946" max="7946" width="6.140625" style="65" customWidth="1"/>
    <col min="7947" max="7947" width="0.28515625" style="65" customWidth="1"/>
    <col min="7948" max="7949" width="5.42578125" style="65" customWidth="1"/>
    <col min="7950" max="7950" width="6.140625" style="65" customWidth="1"/>
    <col min="7951" max="7951" width="0.28515625" style="65" customWidth="1"/>
    <col min="7952" max="7953" width="5.42578125" style="65" customWidth="1"/>
    <col min="7954" max="7954" width="6.140625" style="65" customWidth="1"/>
    <col min="7955" max="7955" width="0.28515625" style="65" customWidth="1"/>
    <col min="7956" max="7957" width="5.42578125" style="65" customWidth="1"/>
    <col min="7958" max="7958" width="7.5703125" style="65" bestFit="1" customWidth="1"/>
    <col min="7959" max="7960" width="11.42578125" style="65"/>
    <col min="7961" max="7961" width="4.7109375" style="65" customWidth="1"/>
    <col min="7962" max="7962" width="5" style="65" customWidth="1"/>
    <col min="7963" max="7963" width="2.28515625" style="65" customWidth="1"/>
    <col min="7964" max="7964" width="26" style="65" customWidth="1"/>
    <col min="7965" max="7965" width="8" style="65" customWidth="1"/>
    <col min="7966" max="7966" width="1" style="65" customWidth="1"/>
    <col min="7967" max="7967" width="6.7109375" style="65" customWidth="1"/>
    <col min="7968" max="7968" width="1" style="65" customWidth="1"/>
    <col min="7969" max="7969" width="6.7109375" style="65" customWidth="1"/>
    <col min="7970" max="7970" width="1" style="65" customWidth="1"/>
    <col min="7971" max="7971" width="6.7109375" style="65" customWidth="1"/>
    <col min="7972" max="7972" width="1" style="65" customWidth="1"/>
    <col min="7973" max="7973" width="6.7109375" style="65" customWidth="1"/>
    <col min="7974" max="7974" width="1" style="65" customWidth="1"/>
    <col min="7975" max="7975" width="6.7109375" style="65" customWidth="1"/>
    <col min="7976" max="7976" width="1" style="65" customWidth="1"/>
    <col min="7977" max="7978" width="6.7109375" style="65" customWidth="1"/>
    <col min="7979" max="8192" width="11.42578125" style="65"/>
    <col min="8193" max="8195" width="0" style="65" hidden="1" customWidth="1"/>
    <col min="8196" max="8196" width="3" style="65" customWidth="1"/>
    <col min="8197" max="8197" width="6.140625" style="65" customWidth="1"/>
    <col min="8198" max="8198" width="1.5703125" style="65" customWidth="1"/>
    <col min="8199" max="8199" width="59.140625" style="65" bestFit="1" customWidth="1"/>
    <col min="8200" max="8201" width="5.42578125" style="65" customWidth="1"/>
    <col min="8202" max="8202" width="6.140625" style="65" customWidth="1"/>
    <col min="8203" max="8203" width="0.28515625" style="65" customWidth="1"/>
    <col min="8204" max="8205" width="5.42578125" style="65" customWidth="1"/>
    <col min="8206" max="8206" width="6.140625" style="65" customWidth="1"/>
    <col min="8207" max="8207" width="0.28515625" style="65" customWidth="1"/>
    <col min="8208" max="8209" width="5.42578125" style="65" customWidth="1"/>
    <col min="8210" max="8210" width="6.140625" style="65" customWidth="1"/>
    <col min="8211" max="8211" width="0.28515625" style="65" customWidth="1"/>
    <col min="8212" max="8213" width="5.42578125" style="65" customWidth="1"/>
    <col min="8214" max="8214" width="7.5703125" style="65" bestFit="1" customWidth="1"/>
    <col min="8215" max="8216" width="11.42578125" style="65"/>
    <col min="8217" max="8217" width="4.7109375" style="65" customWidth="1"/>
    <col min="8218" max="8218" width="5" style="65" customWidth="1"/>
    <col min="8219" max="8219" width="2.28515625" style="65" customWidth="1"/>
    <col min="8220" max="8220" width="26" style="65" customWidth="1"/>
    <col min="8221" max="8221" width="8" style="65" customWidth="1"/>
    <col min="8222" max="8222" width="1" style="65" customWidth="1"/>
    <col min="8223" max="8223" width="6.7109375" style="65" customWidth="1"/>
    <col min="8224" max="8224" width="1" style="65" customWidth="1"/>
    <col min="8225" max="8225" width="6.7109375" style="65" customWidth="1"/>
    <col min="8226" max="8226" width="1" style="65" customWidth="1"/>
    <col min="8227" max="8227" width="6.7109375" style="65" customWidth="1"/>
    <col min="8228" max="8228" width="1" style="65" customWidth="1"/>
    <col min="8229" max="8229" width="6.7109375" style="65" customWidth="1"/>
    <col min="8230" max="8230" width="1" style="65" customWidth="1"/>
    <col min="8231" max="8231" width="6.7109375" style="65" customWidth="1"/>
    <col min="8232" max="8232" width="1" style="65" customWidth="1"/>
    <col min="8233" max="8234" width="6.7109375" style="65" customWidth="1"/>
    <col min="8235" max="8448" width="11.42578125" style="65"/>
    <col min="8449" max="8451" width="0" style="65" hidden="1" customWidth="1"/>
    <col min="8452" max="8452" width="3" style="65" customWidth="1"/>
    <col min="8453" max="8453" width="6.140625" style="65" customWidth="1"/>
    <col min="8454" max="8454" width="1.5703125" style="65" customWidth="1"/>
    <col min="8455" max="8455" width="59.140625" style="65" bestFit="1" customWidth="1"/>
    <col min="8456" max="8457" width="5.42578125" style="65" customWidth="1"/>
    <col min="8458" max="8458" width="6.140625" style="65" customWidth="1"/>
    <col min="8459" max="8459" width="0.28515625" style="65" customWidth="1"/>
    <col min="8460" max="8461" width="5.42578125" style="65" customWidth="1"/>
    <col min="8462" max="8462" width="6.140625" style="65" customWidth="1"/>
    <col min="8463" max="8463" width="0.28515625" style="65" customWidth="1"/>
    <col min="8464" max="8465" width="5.42578125" style="65" customWidth="1"/>
    <col min="8466" max="8466" width="6.140625" style="65" customWidth="1"/>
    <col min="8467" max="8467" width="0.28515625" style="65" customWidth="1"/>
    <col min="8468" max="8469" width="5.42578125" style="65" customWidth="1"/>
    <col min="8470" max="8470" width="7.5703125" style="65" bestFit="1" customWidth="1"/>
    <col min="8471" max="8472" width="11.42578125" style="65"/>
    <col min="8473" max="8473" width="4.7109375" style="65" customWidth="1"/>
    <col min="8474" max="8474" width="5" style="65" customWidth="1"/>
    <col min="8475" max="8475" width="2.28515625" style="65" customWidth="1"/>
    <col min="8476" max="8476" width="26" style="65" customWidth="1"/>
    <col min="8477" max="8477" width="8" style="65" customWidth="1"/>
    <col min="8478" max="8478" width="1" style="65" customWidth="1"/>
    <col min="8479" max="8479" width="6.7109375" style="65" customWidth="1"/>
    <col min="8480" max="8480" width="1" style="65" customWidth="1"/>
    <col min="8481" max="8481" width="6.7109375" style="65" customWidth="1"/>
    <col min="8482" max="8482" width="1" style="65" customWidth="1"/>
    <col min="8483" max="8483" width="6.7109375" style="65" customWidth="1"/>
    <col min="8484" max="8484" width="1" style="65" customWidth="1"/>
    <col min="8485" max="8485" width="6.7109375" style="65" customWidth="1"/>
    <col min="8486" max="8486" width="1" style="65" customWidth="1"/>
    <col min="8487" max="8487" width="6.7109375" style="65" customWidth="1"/>
    <col min="8488" max="8488" width="1" style="65" customWidth="1"/>
    <col min="8489" max="8490" width="6.7109375" style="65" customWidth="1"/>
    <col min="8491" max="8704" width="11.42578125" style="65"/>
    <col min="8705" max="8707" width="0" style="65" hidden="1" customWidth="1"/>
    <col min="8708" max="8708" width="3" style="65" customWidth="1"/>
    <col min="8709" max="8709" width="6.140625" style="65" customWidth="1"/>
    <col min="8710" max="8710" width="1.5703125" style="65" customWidth="1"/>
    <col min="8711" max="8711" width="59.140625" style="65" bestFit="1" customWidth="1"/>
    <col min="8712" max="8713" width="5.42578125" style="65" customWidth="1"/>
    <col min="8714" max="8714" width="6.140625" style="65" customWidth="1"/>
    <col min="8715" max="8715" width="0.28515625" style="65" customWidth="1"/>
    <col min="8716" max="8717" width="5.42578125" style="65" customWidth="1"/>
    <col min="8718" max="8718" width="6.140625" style="65" customWidth="1"/>
    <col min="8719" max="8719" width="0.28515625" style="65" customWidth="1"/>
    <col min="8720" max="8721" width="5.42578125" style="65" customWidth="1"/>
    <col min="8722" max="8722" width="6.140625" style="65" customWidth="1"/>
    <col min="8723" max="8723" width="0.28515625" style="65" customWidth="1"/>
    <col min="8724" max="8725" width="5.42578125" style="65" customWidth="1"/>
    <col min="8726" max="8726" width="7.5703125" style="65" bestFit="1" customWidth="1"/>
    <col min="8727" max="8728" width="11.42578125" style="65"/>
    <col min="8729" max="8729" width="4.7109375" style="65" customWidth="1"/>
    <col min="8730" max="8730" width="5" style="65" customWidth="1"/>
    <col min="8731" max="8731" width="2.28515625" style="65" customWidth="1"/>
    <col min="8732" max="8732" width="26" style="65" customWidth="1"/>
    <col min="8733" max="8733" width="8" style="65" customWidth="1"/>
    <col min="8734" max="8734" width="1" style="65" customWidth="1"/>
    <col min="8735" max="8735" width="6.7109375" style="65" customWidth="1"/>
    <col min="8736" max="8736" width="1" style="65" customWidth="1"/>
    <col min="8737" max="8737" width="6.7109375" style="65" customWidth="1"/>
    <col min="8738" max="8738" width="1" style="65" customWidth="1"/>
    <col min="8739" max="8739" width="6.7109375" style="65" customWidth="1"/>
    <col min="8740" max="8740" width="1" style="65" customWidth="1"/>
    <col min="8741" max="8741" width="6.7109375" style="65" customWidth="1"/>
    <col min="8742" max="8742" width="1" style="65" customWidth="1"/>
    <col min="8743" max="8743" width="6.7109375" style="65" customWidth="1"/>
    <col min="8744" max="8744" width="1" style="65" customWidth="1"/>
    <col min="8745" max="8746" width="6.7109375" style="65" customWidth="1"/>
    <col min="8747" max="8960" width="11.42578125" style="65"/>
    <col min="8961" max="8963" width="0" style="65" hidden="1" customWidth="1"/>
    <col min="8964" max="8964" width="3" style="65" customWidth="1"/>
    <col min="8965" max="8965" width="6.140625" style="65" customWidth="1"/>
    <col min="8966" max="8966" width="1.5703125" style="65" customWidth="1"/>
    <col min="8967" max="8967" width="59.140625" style="65" bestFit="1" customWidth="1"/>
    <col min="8968" max="8969" width="5.42578125" style="65" customWidth="1"/>
    <col min="8970" max="8970" width="6.140625" style="65" customWidth="1"/>
    <col min="8971" max="8971" width="0.28515625" style="65" customWidth="1"/>
    <col min="8972" max="8973" width="5.42578125" style="65" customWidth="1"/>
    <col min="8974" max="8974" width="6.140625" style="65" customWidth="1"/>
    <col min="8975" max="8975" width="0.28515625" style="65" customWidth="1"/>
    <col min="8976" max="8977" width="5.42578125" style="65" customWidth="1"/>
    <col min="8978" max="8978" width="6.140625" style="65" customWidth="1"/>
    <col min="8979" max="8979" width="0.28515625" style="65" customWidth="1"/>
    <col min="8980" max="8981" width="5.42578125" style="65" customWidth="1"/>
    <col min="8982" max="8982" width="7.5703125" style="65" bestFit="1" customWidth="1"/>
    <col min="8983" max="8984" width="11.42578125" style="65"/>
    <col min="8985" max="8985" width="4.7109375" style="65" customWidth="1"/>
    <col min="8986" max="8986" width="5" style="65" customWidth="1"/>
    <col min="8987" max="8987" width="2.28515625" style="65" customWidth="1"/>
    <col min="8988" max="8988" width="26" style="65" customWidth="1"/>
    <col min="8989" max="8989" width="8" style="65" customWidth="1"/>
    <col min="8990" max="8990" width="1" style="65" customWidth="1"/>
    <col min="8991" max="8991" width="6.7109375" style="65" customWidth="1"/>
    <col min="8992" max="8992" width="1" style="65" customWidth="1"/>
    <col min="8993" max="8993" width="6.7109375" style="65" customWidth="1"/>
    <col min="8994" max="8994" width="1" style="65" customWidth="1"/>
    <col min="8995" max="8995" width="6.7109375" style="65" customWidth="1"/>
    <col min="8996" max="8996" width="1" style="65" customWidth="1"/>
    <col min="8997" max="8997" width="6.7109375" style="65" customWidth="1"/>
    <col min="8998" max="8998" width="1" style="65" customWidth="1"/>
    <col min="8999" max="8999" width="6.7109375" style="65" customWidth="1"/>
    <col min="9000" max="9000" width="1" style="65" customWidth="1"/>
    <col min="9001" max="9002" width="6.7109375" style="65" customWidth="1"/>
    <col min="9003" max="9216" width="11.42578125" style="65"/>
    <col min="9217" max="9219" width="0" style="65" hidden="1" customWidth="1"/>
    <col min="9220" max="9220" width="3" style="65" customWidth="1"/>
    <col min="9221" max="9221" width="6.140625" style="65" customWidth="1"/>
    <col min="9222" max="9222" width="1.5703125" style="65" customWidth="1"/>
    <col min="9223" max="9223" width="59.140625" style="65" bestFit="1" customWidth="1"/>
    <col min="9224" max="9225" width="5.42578125" style="65" customWidth="1"/>
    <col min="9226" max="9226" width="6.140625" style="65" customWidth="1"/>
    <col min="9227" max="9227" width="0.28515625" style="65" customWidth="1"/>
    <col min="9228" max="9229" width="5.42578125" style="65" customWidth="1"/>
    <col min="9230" max="9230" width="6.140625" style="65" customWidth="1"/>
    <col min="9231" max="9231" width="0.28515625" style="65" customWidth="1"/>
    <col min="9232" max="9233" width="5.42578125" style="65" customWidth="1"/>
    <col min="9234" max="9234" width="6.140625" style="65" customWidth="1"/>
    <col min="9235" max="9235" width="0.28515625" style="65" customWidth="1"/>
    <col min="9236" max="9237" width="5.42578125" style="65" customWidth="1"/>
    <col min="9238" max="9238" width="7.5703125" style="65" bestFit="1" customWidth="1"/>
    <col min="9239" max="9240" width="11.42578125" style="65"/>
    <col min="9241" max="9241" width="4.7109375" style="65" customWidth="1"/>
    <col min="9242" max="9242" width="5" style="65" customWidth="1"/>
    <col min="9243" max="9243" width="2.28515625" style="65" customWidth="1"/>
    <col min="9244" max="9244" width="26" style="65" customWidth="1"/>
    <col min="9245" max="9245" width="8" style="65" customWidth="1"/>
    <col min="9246" max="9246" width="1" style="65" customWidth="1"/>
    <col min="9247" max="9247" width="6.7109375" style="65" customWidth="1"/>
    <col min="9248" max="9248" width="1" style="65" customWidth="1"/>
    <col min="9249" max="9249" width="6.7109375" style="65" customWidth="1"/>
    <col min="9250" max="9250" width="1" style="65" customWidth="1"/>
    <col min="9251" max="9251" width="6.7109375" style="65" customWidth="1"/>
    <col min="9252" max="9252" width="1" style="65" customWidth="1"/>
    <col min="9253" max="9253" width="6.7109375" style="65" customWidth="1"/>
    <col min="9254" max="9254" width="1" style="65" customWidth="1"/>
    <col min="9255" max="9255" width="6.7109375" style="65" customWidth="1"/>
    <col min="9256" max="9256" width="1" style="65" customWidth="1"/>
    <col min="9257" max="9258" width="6.7109375" style="65" customWidth="1"/>
    <col min="9259" max="9472" width="11.42578125" style="65"/>
    <col min="9473" max="9475" width="0" style="65" hidden="1" customWidth="1"/>
    <col min="9476" max="9476" width="3" style="65" customWidth="1"/>
    <col min="9477" max="9477" width="6.140625" style="65" customWidth="1"/>
    <col min="9478" max="9478" width="1.5703125" style="65" customWidth="1"/>
    <col min="9479" max="9479" width="59.140625" style="65" bestFit="1" customWidth="1"/>
    <col min="9480" max="9481" width="5.42578125" style="65" customWidth="1"/>
    <col min="9482" max="9482" width="6.140625" style="65" customWidth="1"/>
    <col min="9483" max="9483" width="0.28515625" style="65" customWidth="1"/>
    <col min="9484" max="9485" width="5.42578125" style="65" customWidth="1"/>
    <col min="9486" max="9486" width="6.140625" style="65" customWidth="1"/>
    <col min="9487" max="9487" width="0.28515625" style="65" customWidth="1"/>
    <col min="9488" max="9489" width="5.42578125" style="65" customWidth="1"/>
    <col min="9490" max="9490" width="6.140625" style="65" customWidth="1"/>
    <col min="9491" max="9491" width="0.28515625" style="65" customWidth="1"/>
    <col min="9492" max="9493" width="5.42578125" style="65" customWidth="1"/>
    <col min="9494" max="9494" width="7.5703125" style="65" bestFit="1" customWidth="1"/>
    <col min="9495" max="9496" width="11.42578125" style="65"/>
    <col min="9497" max="9497" width="4.7109375" style="65" customWidth="1"/>
    <col min="9498" max="9498" width="5" style="65" customWidth="1"/>
    <col min="9499" max="9499" width="2.28515625" style="65" customWidth="1"/>
    <col min="9500" max="9500" width="26" style="65" customWidth="1"/>
    <col min="9501" max="9501" width="8" style="65" customWidth="1"/>
    <col min="9502" max="9502" width="1" style="65" customWidth="1"/>
    <col min="9503" max="9503" width="6.7109375" style="65" customWidth="1"/>
    <col min="9504" max="9504" width="1" style="65" customWidth="1"/>
    <col min="9505" max="9505" width="6.7109375" style="65" customWidth="1"/>
    <col min="9506" max="9506" width="1" style="65" customWidth="1"/>
    <col min="9507" max="9507" width="6.7109375" style="65" customWidth="1"/>
    <col min="9508" max="9508" width="1" style="65" customWidth="1"/>
    <col min="9509" max="9509" width="6.7109375" style="65" customWidth="1"/>
    <col min="9510" max="9510" width="1" style="65" customWidth="1"/>
    <col min="9511" max="9511" width="6.7109375" style="65" customWidth="1"/>
    <col min="9512" max="9512" width="1" style="65" customWidth="1"/>
    <col min="9513" max="9514" width="6.7109375" style="65" customWidth="1"/>
    <col min="9515" max="9728" width="11.42578125" style="65"/>
    <col min="9729" max="9731" width="0" style="65" hidden="1" customWidth="1"/>
    <col min="9732" max="9732" width="3" style="65" customWidth="1"/>
    <col min="9733" max="9733" width="6.140625" style="65" customWidth="1"/>
    <col min="9734" max="9734" width="1.5703125" style="65" customWidth="1"/>
    <col min="9735" max="9735" width="59.140625" style="65" bestFit="1" customWidth="1"/>
    <col min="9736" max="9737" width="5.42578125" style="65" customWidth="1"/>
    <col min="9738" max="9738" width="6.140625" style="65" customWidth="1"/>
    <col min="9739" max="9739" width="0.28515625" style="65" customWidth="1"/>
    <col min="9740" max="9741" width="5.42578125" style="65" customWidth="1"/>
    <col min="9742" max="9742" width="6.140625" style="65" customWidth="1"/>
    <col min="9743" max="9743" width="0.28515625" style="65" customWidth="1"/>
    <col min="9744" max="9745" width="5.42578125" style="65" customWidth="1"/>
    <col min="9746" max="9746" width="6.140625" style="65" customWidth="1"/>
    <col min="9747" max="9747" width="0.28515625" style="65" customWidth="1"/>
    <col min="9748" max="9749" width="5.42578125" style="65" customWidth="1"/>
    <col min="9750" max="9750" width="7.5703125" style="65" bestFit="1" customWidth="1"/>
    <col min="9751" max="9752" width="11.42578125" style="65"/>
    <col min="9753" max="9753" width="4.7109375" style="65" customWidth="1"/>
    <col min="9754" max="9754" width="5" style="65" customWidth="1"/>
    <col min="9755" max="9755" width="2.28515625" style="65" customWidth="1"/>
    <col min="9756" max="9756" width="26" style="65" customWidth="1"/>
    <col min="9757" max="9757" width="8" style="65" customWidth="1"/>
    <col min="9758" max="9758" width="1" style="65" customWidth="1"/>
    <col min="9759" max="9759" width="6.7109375" style="65" customWidth="1"/>
    <col min="9760" max="9760" width="1" style="65" customWidth="1"/>
    <col min="9761" max="9761" width="6.7109375" style="65" customWidth="1"/>
    <col min="9762" max="9762" width="1" style="65" customWidth="1"/>
    <col min="9763" max="9763" width="6.7109375" style="65" customWidth="1"/>
    <col min="9764" max="9764" width="1" style="65" customWidth="1"/>
    <col min="9765" max="9765" width="6.7109375" style="65" customWidth="1"/>
    <col min="9766" max="9766" width="1" style="65" customWidth="1"/>
    <col min="9767" max="9767" width="6.7109375" style="65" customWidth="1"/>
    <col min="9768" max="9768" width="1" style="65" customWidth="1"/>
    <col min="9769" max="9770" width="6.7109375" style="65" customWidth="1"/>
    <col min="9771" max="9984" width="11.42578125" style="65"/>
    <col min="9985" max="9987" width="0" style="65" hidden="1" customWidth="1"/>
    <col min="9988" max="9988" width="3" style="65" customWidth="1"/>
    <col min="9989" max="9989" width="6.140625" style="65" customWidth="1"/>
    <col min="9990" max="9990" width="1.5703125" style="65" customWidth="1"/>
    <col min="9991" max="9991" width="59.140625" style="65" bestFit="1" customWidth="1"/>
    <col min="9992" max="9993" width="5.42578125" style="65" customWidth="1"/>
    <col min="9994" max="9994" width="6.140625" style="65" customWidth="1"/>
    <col min="9995" max="9995" width="0.28515625" style="65" customWidth="1"/>
    <col min="9996" max="9997" width="5.42578125" style="65" customWidth="1"/>
    <col min="9998" max="9998" width="6.140625" style="65" customWidth="1"/>
    <col min="9999" max="9999" width="0.28515625" style="65" customWidth="1"/>
    <col min="10000" max="10001" width="5.42578125" style="65" customWidth="1"/>
    <col min="10002" max="10002" width="6.140625" style="65" customWidth="1"/>
    <col min="10003" max="10003" width="0.28515625" style="65" customWidth="1"/>
    <col min="10004" max="10005" width="5.42578125" style="65" customWidth="1"/>
    <col min="10006" max="10006" width="7.5703125" style="65" bestFit="1" customWidth="1"/>
    <col min="10007" max="10008" width="11.42578125" style="65"/>
    <col min="10009" max="10009" width="4.7109375" style="65" customWidth="1"/>
    <col min="10010" max="10010" width="5" style="65" customWidth="1"/>
    <col min="10011" max="10011" width="2.28515625" style="65" customWidth="1"/>
    <col min="10012" max="10012" width="26" style="65" customWidth="1"/>
    <col min="10013" max="10013" width="8" style="65" customWidth="1"/>
    <col min="10014" max="10014" width="1" style="65" customWidth="1"/>
    <col min="10015" max="10015" width="6.7109375" style="65" customWidth="1"/>
    <col min="10016" max="10016" width="1" style="65" customWidth="1"/>
    <col min="10017" max="10017" width="6.7109375" style="65" customWidth="1"/>
    <col min="10018" max="10018" width="1" style="65" customWidth="1"/>
    <col min="10019" max="10019" width="6.7109375" style="65" customWidth="1"/>
    <col min="10020" max="10020" width="1" style="65" customWidth="1"/>
    <col min="10021" max="10021" width="6.7109375" style="65" customWidth="1"/>
    <col min="10022" max="10022" width="1" style="65" customWidth="1"/>
    <col min="10023" max="10023" width="6.7109375" style="65" customWidth="1"/>
    <col min="10024" max="10024" width="1" style="65" customWidth="1"/>
    <col min="10025" max="10026" width="6.7109375" style="65" customWidth="1"/>
    <col min="10027" max="10240" width="11.42578125" style="65"/>
    <col min="10241" max="10243" width="0" style="65" hidden="1" customWidth="1"/>
    <col min="10244" max="10244" width="3" style="65" customWidth="1"/>
    <col min="10245" max="10245" width="6.140625" style="65" customWidth="1"/>
    <col min="10246" max="10246" width="1.5703125" style="65" customWidth="1"/>
    <col min="10247" max="10247" width="59.140625" style="65" bestFit="1" customWidth="1"/>
    <col min="10248" max="10249" width="5.42578125" style="65" customWidth="1"/>
    <col min="10250" max="10250" width="6.140625" style="65" customWidth="1"/>
    <col min="10251" max="10251" width="0.28515625" style="65" customWidth="1"/>
    <col min="10252" max="10253" width="5.42578125" style="65" customWidth="1"/>
    <col min="10254" max="10254" width="6.140625" style="65" customWidth="1"/>
    <col min="10255" max="10255" width="0.28515625" style="65" customWidth="1"/>
    <col min="10256" max="10257" width="5.42578125" style="65" customWidth="1"/>
    <col min="10258" max="10258" width="6.140625" style="65" customWidth="1"/>
    <col min="10259" max="10259" width="0.28515625" style="65" customWidth="1"/>
    <col min="10260" max="10261" width="5.42578125" style="65" customWidth="1"/>
    <col min="10262" max="10262" width="7.5703125" style="65" bestFit="1" customWidth="1"/>
    <col min="10263" max="10264" width="11.42578125" style="65"/>
    <col min="10265" max="10265" width="4.7109375" style="65" customWidth="1"/>
    <col min="10266" max="10266" width="5" style="65" customWidth="1"/>
    <col min="10267" max="10267" width="2.28515625" style="65" customWidth="1"/>
    <col min="10268" max="10268" width="26" style="65" customWidth="1"/>
    <col min="10269" max="10269" width="8" style="65" customWidth="1"/>
    <col min="10270" max="10270" width="1" style="65" customWidth="1"/>
    <col min="10271" max="10271" width="6.7109375" style="65" customWidth="1"/>
    <col min="10272" max="10272" width="1" style="65" customWidth="1"/>
    <col min="10273" max="10273" width="6.7109375" style="65" customWidth="1"/>
    <col min="10274" max="10274" width="1" style="65" customWidth="1"/>
    <col min="10275" max="10275" width="6.7109375" style="65" customWidth="1"/>
    <col min="10276" max="10276" width="1" style="65" customWidth="1"/>
    <col min="10277" max="10277" width="6.7109375" style="65" customWidth="1"/>
    <col min="10278" max="10278" width="1" style="65" customWidth="1"/>
    <col min="10279" max="10279" width="6.7109375" style="65" customWidth="1"/>
    <col min="10280" max="10280" width="1" style="65" customWidth="1"/>
    <col min="10281" max="10282" width="6.7109375" style="65" customWidth="1"/>
    <col min="10283" max="10496" width="11.42578125" style="65"/>
    <col min="10497" max="10499" width="0" style="65" hidden="1" customWidth="1"/>
    <col min="10500" max="10500" width="3" style="65" customWidth="1"/>
    <col min="10501" max="10501" width="6.140625" style="65" customWidth="1"/>
    <col min="10502" max="10502" width="1.5703125" style="65" customWidth="1"/>
    <col min="10503" max="10503" width="59.140625" style="65" bestFit="1" customWidth="1"/>
    <col min="10504" max="10505" width="5.42578125" style="65" customWidth="1"/>
    <col min="10506" max="10506" width="6.140625" style="65" customWidth="1"/>
    <col min="10507" max="10507" width="0.28515625" style="65" customWidth="1"/>
    <col min="10508" max="10509" width="5.42578125" style="65" customWidth="1"/>
    <col min="10510" max="10510" width="6.140625" style="65" customWidth="1"/>
    <col min="10511" max="10511" width="0.28515625" style="65" customWidth="1"/>
    <col min="10512" max="10513" width="5.42578125" style="65" customWidth="1"/>
    <col min="10514" max="10514" width="6.140625" style="65" customWidth="1"/>
    <col min="10515" max="10515" width="0.28515625" style="65" customWidth="1"/>
    <col min="10516" max="10517" width="5.42578125" style="65" customWidth="1"/>
    <col min="10518" max="10518" width="7.5703125" style="65" bestFit="1" customWidth="1"/>
    <col min="10519" max="10520" width="11.42578125" style="65"/>
    <col min="10521" max="10521" width="4.7109375" style="65" customWidth="1"/>
    <col min="10522" max="10522" width="5" style="65" customWidth="1"/>
    <col min="10523" max="10523" width="2.28515625" style="65" customWidth="1"/>
    <col min="10524" max="10524" width="26" style="65" customWidth="1"/>
    <col min="10525" max="10525" width="8" style="65" customWidth="1"/>
    <col min="10526" max="10526" width="1" style="65" customWidth="1"/>
    <col min="10527" max="10527" width="6.7109375" style="65" customWidth="1"/>
    <col min="10528" max="10528" width="1" style="65" customWidth="1"/>
    <col min="10529" max="10529" width="6.7109375" style="65" customWidth="1"/>
    <col min="10530" max="10530" width="1" style="65" customWidth="1"/>
    <col min="10531" max="10531" width="6.7109375" style="65" customWidth="1"/>
    <col min="10532" max="10532" width="1" style="65" customWidth="1"/>
    <col min="10533" max="10533" width="6.7109375" style="65" customWidth="1"/>
    <col min="10534" max="10534" width="1" style="65" customWidth="1"/>
    <col min="10535" max="10535" width="6.7109375" style="65" customWidth="1"/>
    <col min="10536" max="10536" width="1" style="65" customWidth="1"/>
    <col min="10537" max="10538" width="6.7109375" style="65" customWidth="1"/>
    <col min="10539" max="10752" width="11.42578125" style="65"/>
    <col min="10753" max="10755" width="0" style="65" hidden="1" customWidth="1"/>
    <col min="10756" max="10756" width="3" style="65" customWidth="1"/>
    <col min="10757" max="10757" width="6.140625" style="65" customWidth="1"/>
    <col min="10758" max="10758" width="1.5703125" style="65" customWidth="1"/>
    <col min="10759" max="10759" width="59.140625" style="65" bestFit="1" customWidth="1"/>
    <col min="10760" max="10761" width="5.42578125" style="65" customWidth="1"/>
    <col min="10762" max="10762" width="6.140625" style="65" customWidth="1"/>
    <col min="10763" max="10763" width="0.28515625" style="65" customWidth="1"/>
    <col min="10764" max="10765" width="5.42578125" style="65" customWidth="1"/>
    <col min="10766" max="10766" width="6.140625" style="65" customWidth="1"/>
    <col min="10767" max="10767" width="0.28515625" style="65" customWidth="1"/>
    <col min="10768" max="10769" width="5.42578125" style="65" customWidth="1"/>
    <col min="10770" max="10770" width="6.140625" style="65" customWidth="1"/>
    <col min="10771" max="10771" width="0.28515625" style="65" customWidth="1"/>
    <col min="10772" max="10773" width="5.42578125" style="65" customWidth="1"/>
    <col min="10774" max="10774" width="7.5703125" style="65" bestFit="1" customWidth="1"/>
    <col min="10775" max="10776" width="11.42578125" style="65"/>
    <col min="10777" max="10777" width="4.7109375" style="65" customWidth="1"/>
    <col min="10778" max="10778" width="5" style="65" customWidth="1"/>
    <col min="10779" max="10779" width="2.28515625" style="65" customWidth="1"/>
    <col min="10780" max="10780" width="26" style="65" customWidth="1"/>
    <col min="10781" max="10781" width="8" style="65" customWidth="1"/>
    <col min="10782" max="10782" width="1" style="65" customWidth="1"/>
    <col min="10783" max="10783" width="6.7109375" style="65" customWidth="1"/>
    <col min="10784" max="10784" width="1" style="65" customWidth="1"/>
    <col min="10785" max="10785" width="6.7109375" style="65" customWidth="1"/>
    <col min="10786" max="10786" width="1" style="65" customWidth="1"/>
    <col min="10787" max="10787" width="6.7109375" style="65" customWidth="1"/>
    <col min="10788" max="10788" width="1" style="65" customWidth="1"/>
    <col min="10789" max="10789" width="6.7109375" style="65" customWidth="1"/>
    <col min="10790" max="10790" width="1" style="65" customWidth="1"/>
    <col min="10791" max="10791" width="6.7109375" style="65" customWidth="1"/>
    <col min="10792" max="10792" width="1" style="65" customWidth="1"/>
    <col min="10793" max="10794" width="6.7109375" style="65" customWidth="1"/>
    <col min="10795" max="11008" width="11.42578125" style="65"/>
    <col min="11009" max="11011" width="0" style="65" hidden="1" customWidth="1"/>
    <col min="11012" max="11012" width="3" style="65" customWidth="1"/>
    <col min="11013" max="11013" width="6.140625" style="65" customWidth="1"/>
    <col min="11014" max="11014" width="1.5703125" style="65" customWidth="1"/>
    <col min="11015" max="11015" width="59.140625" style="65" bestFit="1" customWidth="1"/>
    <col min="11016" max="11017" width="5.42578125" style="65" customWidth="1"/>
    <col min="11018" max="11018" width="6.140625" style="65" customWidth="1"/>
    <col min="11019" max="11019" width="0.28515625" style="65" customWidth="1"/>
    <col min="11020" max="11021" width="5.42578125" style="65" customWidth="1"/>
    <col min="11022" max="11022" width="6.140625" style="65" customWidth="1"/>
    <col min="11023" max="11023" width="0.28515625" style="65" customWidth="1"/>
    <col min="11024" max="11025" width="5.42578125" style="65" customWidth="1"/>
    <col min="11026" max="11026" width="6.140625" style="65" customWidth="1"/>
    <col min="11027" max="11027" width="0.28515625" style="65" customWidth="1"/>
    <col min="11028" max="11029" width="5.42578125" style="65" customWidth="1"/>
    <col min="11030" max="11030" width="7.5703125" style="65" bestFit="1" customWidth="1"/>
    <col min="11031" max="11032" width="11.42578125" style="65"/>
    <col min="11033" max="11033" width="4.7109375" style="65" customWidth="1"/>
    <col min="11034" max="11034" width="5" style="65" customWidth="1"/>
    <col min="11035" max="11035" width="2.28515625" style="65" customWidth="1"/>
    <col min="11036" max="11036" width="26" style="65" customWidth="1"/>
    <col min="11037" max="11037" width="8" style="65" customWidth="1"/>
    <col min="11038" max="11038" width="1" style="65" customWidth="1"/>
    <col min="11039" max="11039" width="6.7109375" style="65" customWidth="1"/>
    <col min="11040" max="11040" width="1" style="65" customWidth="1"/>
    <col min="11041" max="11041" width="6.7109375" style="65" customWidth="1"/>
    <col min="11042" max="11042" width="1" style="65" customWidth="1"/>
    <col min="11043" max="11043" width="6.7109375" style="65" customWidth="1"/>
    <col min="11044" max="11044" width="1" style="65" customWidth="1"/>
    <col min="11045" max="11045" width="6.7109375" style="65" customWidth="1"/>
    <col min="11046" max="11046" width="1" style="65" customWidth="1"/>
    <col min="11047" max="11047" width="6.7109375" style="65" customWidth="1"/>
    <col min="11048" max="11048" width="1" style="65" customWidth="1"/>
    <col min="11049" max="11050" width="6.7109375" style="65" customWidth="1"/>
    <col min="11051" max="11264" width="11.42578125" style="65"/>
    <col min="11265" max="11267" width="0" style="65" hidden="1" customWidth="1"/>
    <col min="11268" max="11268" width="3" style="65" customWidth="1"/>
    <col min="11269" max="11269" width="6.140625" style="65" customWidth="1"/>
    <col min="11270" max="11270" width="1.5703125" style="65" customWidth="1"/>
    <col min="11271" max="11271" width="59.140625" style="65" bestFit="1" customWidth="1"/>
    <col min="11272" max="11273" width="5.42578125" style="65" customWidth="1"/>
    <col min="11274" max="11274" width="6.140625" style="65" customWidth="1"/>
    <col min="11275" max="11275" width="0.28515625" style="65" customWidth="1"/>
    <col min="11276" max="11277" width="5.42578125" style="65" customWidth="1"/>
    <col min="11278" max="11278" width="6.140625" style="65" customWidth="1"/>
    <col min="11279" max="11279" width="0.28515625" style="65" customWidth="1"/>
    <col min="11280" max="11281" width="5.42578125" style="65" customWidth="1"/>
    <col min="11282" max="11282" width="6.140625" style="65" customWidth="1"/>
    <col min="11283" max="11283" width="0.28515625" style="65" customWidth="1"/>
    <col min="11284" max="11285" width="5.42578125" style="65" customWidth="1"/>
    <col min="11286" max="11286" width="7.5703125" style="65" bestFit="1" customWidth="1"/>
    <col min="11287" max="11288" width="11.42578125" style="65"/>
    <col min="11289" max="11289" width="4.7109375" style="65" customWidth="1"/>
    <col min="11290" max="11290" width="5" style="65" customWidth="1"/>
    <col min="11291" max="11291" width="2.28515625" style="65" customWidth="1"/>
    <col min="11292" max="11292" width="26" style="65" customWidth="1"/>
    <col min="11293" max="11293" width="8" style="65" customWidth="1"/>
    <col min="11294" max="11294" width="1" style="65" customWidth="1"/>
    <col min="11295" max="11295" width="6.7109375" style="65" customWidth="1"/>
    <col min="11296" max="11296" width="1" style="65" customWidth="1"/>
    <col min="11297" max="11297" width="6.7109375" style="65" customWidth="1"/>
    <col min="11298" max="11298" width="1" style="65" customWidth="1"/>
    <col min="11299" max="11299" width="6.7109375" style="65" customWidth="1"/>
    <col min="11300" max="11300" width="1" style="65" customWidth="1"/>
    <col min="11301" max="11301" width="6.7109375" style="65" customWidth="1"/>
    <col min="11302" max="11302" width="1" style="65" customWidth="1"/>
    <col min="11303" max="11303" width="6.7109375" style="65" customWidth="1"/>
    <col min="11304" max="11304" width="1" style="65" customWidth="1"/>
    <col min="11305" max="11306" width="6.7109375" style="65" customWidth="1"/>
    <col min="11307" max="11520" width="11.42578125" style="65"/>
    <col min="11521" max="11523" width="0" style="65" hidden="1" customWidth="1"/>
    <col min="11524" max="11524" width="3" style="65" customWidth="1"/>
    <col min="11525" max="11525" width="6.140625" style="65" customWidth="1"/>
    <col min="11526" max="11526" width="1.5703125" style="65" customWidth="1"/>
    <col min="11527" max="11527" width="59.140625" style="65" bestFit="1" customWidth="1"/>
    <col min="11528" max="11529" width="5.42578125" style="65" customWidth="1"/>
    <col min="11530" max="11530" width="6.140625" style="65" customWidth="1"/>
    <col min="11531" max="11531" width="0.28515625" style="65" customWidth="1"/>
    <col min="11532" max="11533" width="5.42578125" style="65" customWidth="1"/>
    <col min="11534" max="11534" width="6.140625" style="65" customWidth="1"/>
    <col min="11535" max="11535" width="0.28515625" style="65" customWidth="1"/>
    <col min="11536" max="11537" width="5.42578125" style="65" customWidth="1"/>
    <col min="11538" max="11538" width="6.140625" style="65" customWidth="1"/>
    <col min="11539" max="11539" width="0.28515625" style="65" customWidth="1"/>
    <col min="11540" max="11541" width="5.42578125" style="65" customWidth="1"/>
    <col min="11542" max="11542" width="7.5703125" style="65" bestFit="1" customWidth="1"/>
    <col min="11543" max="11544" width="11.42578125" style="65"/>
    <col min="11545" max="11545" width="4.7109375" style="65" customWidth="1"/>
    <col min="11546" max="11546" width="5" style="65" customWidth="1"/>
    <col min="11547" max="11547" width="2.28515625" style="65" customWidth="1"/>
    <col min="11548" max="11548" width="26" style="65" customWidth="1"/>
    <col min="11549" max="11549" width="8" style="65" customWidth="1"/>
    <col min="11550" max="11550" width="1" style="65" customWidth="1"/>
    <col min="11551" max="11551" width="6.7109375" style="65" customWidth="1"/>
    <col min="11552" max="11552" width="1" style="65" customWidth="1"/>
    <col min="11553" max="11553" width="6.7109375" style="65" customWidth="1"/>
    <col min="11554" max="11554" width="1" style="65" customWidth="1"/>
    <col min="11555" max="11555" width="6.7109375" style="65" customWidth="1"/>
    <col min="11556" max="11556" width="1" style="65" customWidth="1"/>
    <col min="11557" max="11557" width="6.7109375" style="65" customWidth="1"/>
    <col min="11558" max="11558" width="1" style="65" customWidth="1"/>
    <col min="11559" max="11559" width="6.7109375" style="65" customWidth="1"/>
    <col min="11560" max="11560" width="1" style="65" customWidth="1"/>
    <col min="11561" max="11562" width="6.7109375" style="65" customWidth="1"/>
    <col min="11563" max="11776" width="11.42578125" style="65"/>
    <col min="11777" max="11779" width="0" style="65" hidden="1" customWidth="1"/>
    <col min="11780" max="11780" width="3" style="65" customWidth="1"/>
    <col min="11781" max="11781" width="6.140625" style="65" customWidth="1"/>
    <col min="11782" max="11782" width="1.5703125" style="65" customWidth="1"/>
    <col min="11783" max="11783" width="59.140625" style="65" bestFit="1" customWidth="1"/>
    <col min="11784" max="11785" width="5.42578125" style="65" customWidth="1"/>
    <col min="11786" max="11786" width="6.140625" style="65" customWidth="1"/>
    <col min="11787" max="11787" width="0.28515625" style="65" customWidth="1"/>
    <col min="11788" max="11789" width="5.42578125" style="65" customWidth="1"/>
    <col min="11790" max="11790" width="6.140625" style="65" customWidth="1"/>
    <col min="11791" max="11791" width="0.28515625" style="65" customWidth="1"/>
    <col min="11792" max="11793" width="5.42578125" style="65" customWidth="1"/>
    <col min="11794" max="11794" width="6.140625" style="65" customWidth="1"/>
    <col min="11795" max="11795" width="0.28515625" style="65" customWidth="1"/>
    <col min="11796" max="11797" width="5.42578125" style="65" customWidth="1"/>
    <col min="11798" max="11798" width="7.5703125" style="65" bestFit="1" customWidth="1"/>
    <col min="11799" max="11800" width="11.42578125" style="65"/>
    <col min="11801" max="11801" width="4.7109375" style="65" customWidth="1"/>
    <col min="11802" max="11802" width="5" style="65" customWidth="1"/>
    <col min="11803" max="11803" width="2.28515625" style="65" customWidth="1"/>
    <col min="11804" max="11804" width="26" style="65" customWidth="1"/>
    <col min="11805" max="11805" width="8" style="65" customWidth="1"/>
    <col min="11806" max="11806" width="1" style="65" customWidth="1"/>
    <col min="11807" max="11807" width="6.7109375" style="65" customWidth="1"/>
    <col min="11808" max="11808" width="1" style="65" customWidth="1"/>
    <col min="11809" max="11809" width="6.7109375" style="65" customWidth="1"/>
    <col min="11810" max="11810" width="1" style="65" customWidth="1"/>
    <col min="11811" max="11811" width="6.7109375" style="65" customWidth="1"/>
    <col min="11812" max="11812" width="1" style="65" customWidth="1"/>
    <col min="11813" max="11813" width="6.7109375" style="65" customWidth="1"/>
    <col min="11814" max="11814" width="1" style="65" customWidth="1"/>
    <col min="11815" max="11815" width="6.7109375" style="65" customWidth="1"/>
    <col min="11816" max="11816" width="1" style="65" customWidth="1"/>
    <col min="11817" max="11818" width="6.7109375" style="65" customWidth="1"/>
    <col min="11819" max="12032" width="11.42578125" style="65"/>
    <col min="12033" max="12035" width="0" style="65" hidden="1" customWidth="1"/>
    <col min="12036" max="12036" width="3" style="65" customWidth="1"/>
    <col min="12037" max="12037" width="6.140625" style="65" customWidth="1"/>
    <col min="12038" max="12038" width="1.5703125" style="65" customWidth="1"/>
    <col min="12039" max="12039" width="59.140625" style="65" bestFit="1" customWidth="1"/>
    <col min="12040" max="12041" width="5.42578125" style="65" customWidth="1"/>
    <col min="12042" max="12042" width="6.140625" style="65" customWidth="1"/>
    <col min="12043" max="12043" width="0.28515625" style="65" customWidth="1"/>
    <col min="12044" max="12045" width="5.42578125" style="65" customWidth="1"/>
    <col min="12046" max="12046" width="6.140625" style="65" customWidth="1"/>
    <col min="12047" max="12047" width="0.28515625" style="65" customWidth="1"/>
    <col min="12048" max="12049" width="5.42578125" style="65" customWidth="1"/>
    <col min="12050" max="12050" width="6.140625" style="65" customWidth="1"/>
    <col min="12051" max="12051" width="0.28515625" style="65" customWidth="1"/>
    <col min="12052" max="12053" width="5.42578125" style="65" customWidth="1"/>
    <col min="12054" max="12054" width="7.5703125" style="65" bestFit="1" customWidth="1"/>
    <col min="12055" max="12056" width="11.42578125" style="65"/>
    <col min="12057" max="12057" width="4.7109375" style="65" customWidth="1"/>
    <col min="12058" max="12058" width="5" style="65" customWidth="1"/>
    <col min="12059" max="12059" width="2.28515625" style="65" customWidth="1"/>
    <col min="12060" max="12060" width="26" style="65" customWidth="1"/>
    <col min="12061" max="12061" width="8" style="65" customWidth="1"/>
    <col min="12062" max="12062" width="1" style="65" customWidth="1"/>
    <col min="12063" max="12063" width="6.7109375" style="65" customWidth="1"/>
    <col min="12064" max="12064" width="1" style="65" customWidth="1"/>
    <col min="12065" max="12065" width="6.7109375" style="65" customWidth="1"/>
    <col min="12066" max="12066" width="1" style="65" customWidth="1"/>
    <col min="12067" max="12067" width="6.7109375" style="65" customWidth="1"/>
    <col min="12068" max="12068" width="1" style="65" customWidth="1"/>
    <col min="12069" max="12069" width="6.7109375" style="65" customWidth="1"/>
    <col min="12070" max="12070" width="1" style="65" customWidth="1"/>
    <col min="12071" max="12071" width="6.7109375" style="65" customWidth="1"/>
    <col min="12072" max="12072" width="1" style="65" customWidth="1"/>
    <col min="12073" max="12074" width="6.7109375" style="65" customWidth="1"/>
    <col min="12075" max="12288" width="11.42578125" style="65"/>
    <col min="12289" max="12291" width="0" style="65" hidden="1" customWidth="1"/>
    <col min="12292" max="12292" width="3" style="65" customWidth="1"/>
    <col min="12293" max="12293" width="6.140625" style="65" customWidth="1"/>
    <col min="12294" max="12294" width="1.5703125" style="65" customWidth="1"/>
    <col min="12295" max="12295" width="59.140625" style="65" bestFit="1" customWidth="1"/>
    <col min="12296" max="12297" width="5.42578125" style="65" customWidth="1"/>
    <col min="12298" max="12298" width="6.140625" style="65" customWidth="1"/>
    <col min="12299" max="12299" width="0.28515625" style="65" customWidth="1"/>
    <col min="12300" max="12301" width="5.42578125" style="65" customWidth="1"/>
    <col min="12302" max="12302" width="6.140625" style="65" customWidth="1"/>
    <col min="12303" max="12303" width="0.28515625" style="65" customWidth="1"/>
    <col min="12304" max="12305" width="5.42578125" style="65" customWidth="1"/>
    <col min="12306" max="12306" width="6.140625" style="65" customWidth="1"/>
    <col min="12307" max="12307" width="0.28515625" style="65" customWidth="1"/>
    <col min="12308" max="12309" width="5.42578125" style="65" customWidth="1"/>
    <col min="12310" max="12310" width="7.5703125" style="65" bestFit="1" customWidth="1"/>
    <col min="12311" max="12312" width="11.42578125" style="65"/>
    <col min="12313" max="12313" width="4.7109375" style="65" customWidth="1"/>
    <col min="12314" max="12314" width="5" style="65" customWidth="1"/>
    <col min="12315" max="12315" width="2.28515625" style="65" customWidth="1"/>
    <col min="12316" max="12316" width="26" style="65" customWidth="1"/>
    <col min="12317" max="12317" width="8" style="65" customWidth="1"/>
    <col min="12318" max="12318" width="1" style="65" customWidth="1"/>
    <col min="12319" max="12319" width="6.7109375" style="65" customWidth="1"/>
    <col min="12320" max="12320" width="1" style="65" customWidth="1"/>
    <col min="12321" max="12321" width="6.7109375" style="65" customWidth="1"/>
    <col min="12322" max="12322" width="1" style="65" customWidth="1"/>
    <col min="12323" max="12323" width="6.7109375" style="65" customWidth="1"/>
    <col min="12324" max="12324" width="1" style="65" customWidth="1"/>
    <col min="12325" max="12325" width="6.7109375" style="65" customWidth="1"/>
    <col min="12326" max="12326" width="1" style="65" customWidth="1"/>
    <col min="12327" max="12327" width="6.7109375" style="65" customWidth="1"/>
    <col min="12328" max="12328" width="1" style="65" customWidth="1"/>
    <col min="12329" max="12330" width="6.7109375" style="65" customWidth="1"/>
    <col min="12331" max="12544" width="11.42578125" style="65"/>
    <col min="12545" max="12547" width="0" style="65" hidden="1" customWidth="1"/>
    <col min="12548" max="12548" width="3" style="65" customWidth="1"/>
    <col min="12549" max="12549" width="6.140625" style="65" customWidth="1"/>
    <col min="12550" max="12550" width="1.5703125" style="65" customWidth="1"/>
    <col min="12551" max="12551" width="59.140625" style="65" bestFit="1" customWidth="1"/>
    <col min="12552" max="12553" width="5.42578125" style="65" customWidth="1"/>
    <col min="12554" max="12554" width="6.140625" style="65" customWidth="1"/>
    <col min="12555" max="12555" width="0.28515625" style="65" customWidth="1"/>
    <col min="12556" max="12557" width="5.42578125" style="65" customWidth="1"/>
    <col min="12558" max="12558" width="6.140625" style="65" customWidth="1"/>
    <col min="12559" max="12559" width="0.28515625" style="65" customWidth="1"/>
    <col min="12560" max="12561" width="5.42578125" style="65" customWidth="1"/>
    <col min="12562" max="12562" width="6.140625" style="65" customWidth="1"/>
    <col min="12563" max="12563" width="0.28515625" style="65" customWidth="1"/>
    <col min="12564" max="12565" width="5.42578125" style="65" customWidth="1"/>
    <col min="12566" max="12566" width="7.5703125" style="65" bestFit="1" customWidth="1"/>
    <col min="12567" max="12568" width="11.42578125" style="65"/>
    <col min="12569" max="12569" width="4.7109375" style="65" customWidth="1"/>
    <col min="12570" max="12570" width="5" style="65" customWidth="1"/>
    <col min="12571" max="12571" width="2.28515625" style="65" customWidth="1"/>
    <col min="12572" max="12572" width="26" style="65" customWidth="1"/>
    <col min="12573" max="12573" width="8" style="65" customWidth="1"/>
    <col min="12574" max="12574" width="1" style="65" customWidth="1"/>
    <col min="12575" max="12575" width="6.7109375" style="65" customWidth="1"/>
    <col min="12576" max="12576" width="1" style="65" customWidth="1"/>
    <col min="12577" max="12577" width="6.7109375" style="65" customWidth="1"/>
    <col min="12578" max="12578" width="1" style="65" customWidth="1"/>
    <col min="12579" max="12579" width="6.7109375" style="65" customWidth="1"/>
    <col min="12580" max="12580" width="1" style="65" customWidth="1"/>
    <col min="12581" max="12581" width="6.7109375" style="65" customWidth="1"/>
    <col min="12582" max="12582" width="1" style="65" customWidth="1"/>
    <col min="12583" max="12583" width="6.7109375" style="65" customWidth="1"/>
    <col min="12584" max="12584" width="1" style="65" customWidth="1"/>
    <col min="12585" max="12586" width="6.7109375" style="65" customWidth="1"/>
    <col min="12587" max="12800" width="11.42578125" style="65"/>
    <col min="12801" max="12803" width="0" style="65" hidden="1" customWidth="1"/>
    <col min="12804" max="12804" width="3" style="65" customWidth="1"/>
    <col min="12805" max="12805" width="6.140625" style="65" customWidth="1"/>
    <col min="12806" max="12806" width="1.5703125" style="65" customWidth="1"/>
    <col min="12807" max="12807" width="59.140625" style="65" bestFit="1" customWidth="1"/>
    <col min="12808" max="12809" width="5.42578125" style="65" customWidth="1"/>
    <col min="12810" max="12810" width="6.140625" style="65" customWidth="1"/>
    <col min="12811" max="12811" width="0.28515625" style="65" customWidth="1"/>
    <col min="12812" max="12813" width="5.42578125" style="65" customWidth="1"/>
    <col min="12814" max="12814" width="6.140625" style="65" customWidth="1"/>
    <col min="12815" max="12815" width="0.28515625" style="65" customWidth="1"/>
    <col min="12816" max="12817" width="5.42578125" style="65" customWidth="1"/>
    <col min="12818" max="12818" width="6.140625" style="65" customWidth="1"/>
    <col min="12819" max="12819" width="0.28515625" style="65" customWidth="1"/>
    <col min="12820" max="12821" width="5.42578125" style="65" customWidth="1"/>
    <col min="12822" max="12822" width="7.5703125" style="65" bestFit="1" customWidth="1"/>
    <col min="12823" max="12824" width="11.42578125" style="65"/>
    <col min="12825" max="12825" width="4.7109375" style="65" customWidth="1"/>
    <col min="12826" max="12826" width="5" style="65" customWidth="1"/>
    <col min="12827" max="12827" width="2.28515625" style="65" customWidth="1"/>
    <col min="12828" max="12828" width="26" style="65" customWidth="1"/>
    <col min="12829" max="12829" width="8" style="65" customWidth="1"/>
    <col min="12830" max="12830" width="1" style="65" customWidth="1"/>
    <col min="12831" max="12831" width="6.7109375" style="65" customWidth="1"/>
    <col min="12832" max="12832" width="1" style="65" customWidth="1"/>
    <col min="12833" max="12833" width="6.7109375" style="65" customWidth="1"/>
    <col min="12834" max="12834" width="1" style="65" customWidth="1"/>
    <col min="12835" max="12835" width="6.7109375" style="65" customWidth="1"/>
    <col min="12836" max="12836" width="1" style="65" customWidth="1"/>
    <col min="12837" max="12837" width="6.7109375" style="65" customWidth="1"/>
    <col min="12838" max="12838" width="1" style="65" customWidth="1"/>
    <col min="12839" max="12839" width="6.7109375" style="65" customWidth="1"/>
    <col min="12840" max="12840" width="1" style="65" customWidth="1"/>
    <col min="12841" max="12842" width="6.7109375" style="65" customWidth="1"/>
    <col min="12843" max="13056" width="11.42578125" style="65"/>
    <col min="13057" max="13059" width="0" style="65" hidden="1" customWidth="1"/>
    <col min="13060" max="13060" width="3" style="65" customWidth="1"/>
    <col min="13061" max="13061" width="6.140625" style="65" customWidth="1"/>
    <col min="13062" max="13062" width="1.5703125" style="65" customWidth="1"/>
    <col min="13063" max="13063" width="59.140625" style="65" bestFit="1" customWidth="1"/>
    <col min="13064" max="13065" width="5.42578125" style="65" customWidth="1"/>
    <col min="13066" max="13066" width="6.140625" style="65" customWidth="1"/>
    <col min="13067" max="13067" width="0.28515625" style="65" customWidth="1"/>
    <col min="13068" max="13069" width="5.42578125" style="65" customWidth="1"/>
    <col min="13070" max="13070" width="6.140625" style="65" customWidth="1"/>
    <col min="13071" max="13071" width="0.28515625" style="65" customWidth="1"/>
    <col min="13072" max="13073" width="5.42578125" style="65" customWidth="1"/>
    <col min="13074" max="13074" width="6.140625" style="65" customWidth="1"/>
    <col min="13075" max="13075" width="0.28515625" style="65" customWidth="1"/>
    <col min="13076" max="13077" width="5.42578125" style="65" customWidth="1"/>
    <col min="13078" max="13078" width="7.5703125" style="65" bestFit="1" customWidth="1"/>
    <col min="13079" max="13080" width="11.42578125" style="65"/>
    <col min="13081" max="13081" width="4.7109375" style="65" customWidth="1"/>
    <col min="13082" max="13082" width="5" style="65" customWidth="1"/>
    <col min="13083" max="13083" width="2.28515625" style="65" customWidth="1"/>
    <col min="13084" max="13084" width="26" style="65" customWidth="1"/>
    <col min="13085" max="13085" width="8" style="65" customWidth="1"/>
    <col min="13086" max="13086" width="1" style="65" customWidth="1"/>
    <col min="13087" max="13087" width="6.7109375" style="65" customWidth="1"/>
    <col min="13088" max="13088" width="1" style="65" customWidth="1"/>
    <col min="13089" max="13089" width="6.7109375" style="65" customWidth="1"/>
    <col min="13090" max="13090" width="1" style="65" customWidth="1"/>
    <col min="13091" max="13091" width="6.7109375" style="65" customWidth="1"/>
    <col min="13092" max="13092" width="1" style="65" customWidth="1"/>
    <col min="13093" max="13093" width="6.7109375" style="65" customWidth="1"/>
    <col min="13094" max="13094" width="1" style="65" customWidth="1"/>
    <col min="13095" max="13095" width="6.7109375" style="65" customWidth="1"/>
    <col min="13096" max="13096" width="1" style="65" customWidth="1"/>
    <col min="13097" max="13098" width="6.7109375" style="65" customWidth="1"/>
    <col min="13099" max="13312" width="11.42578125" style="65"/>
    <col min="13313" max="13315" width="0" style="65" hidden="1" customWidth="1"/>
    <col min="13316" max="13316" width="3" style="65" customWidth="1"/>
    <col min="13317" max="13317" width="6.140625" style="65" customWidth="1"/>
    <col min="13318" max="13318" width="1.5703125" style="65" customWidth="1"/>
    <col min="13319" max="13319" width="59.140625" style="65" bestFit="1" customWidth="1"/>
    <col min="13320" max="13321" width="5.42578125" style="65" customWidth="1"/>
    <col min="13322" max="13322" width="6.140625" style="65" customWidth="1"/>
    <col min="13323" max="13323" width="0.28515625" style="65" customWidth="1"/>
    <col min="13324" max="13325" width="5.42578125" style="65" customWidth="1"/>
    <col min="13326" max="13326" width="6.140625" style="65" customWidth="1"/>
    <col min="13327" max="13327" width="0.28515625" style="65" customWidth="1"/>
    <col min="13328" max="13329" width="5.42578125" style="65" customWidth="1"/>
    <col min="13330" max="13330" width="6.140625" style="65" customWidth="1"/>
    <col min="13331" max="13331" width="0.28515625" style="65" customWidth="1"/>
    <col min="13332" max="13333" width="5.42578125" style="65" customWidth="1"/>
    <col min="13334" max="13334" width="7.5703125" style="65" bestFit="1" customWidth="1"/>
    <col min="13335" max="13336" width="11.42578125" style="65"/>
    <col min="13337" max="13337" width="4.7109375" style="65" customWidth="1"/>
    <col min="13338" max="13338" width="5" style="65" customWidth="1"/>
    <col min="13339" max="13339" width="2.28515625" style="65" customWidth="1"/>
    <col min="13340" max="13340" width="26" style="65" customWidth="1"/>
    <col min="13341" max="13341" width="8" style="65" customWidth="1"/>
    <col min="13342" max="13342" width="1" style="65" customWidth="1"/>
    <col min="13343" max="13343" width="6.7109375" style="65" customWidth="1"/>
    <col min="13344" max="13344" width="1" style="65" customWidth="1"/>
    <col min="13345" max="13345" width="6.7109375" style="65" customWidth="1"/>
    <col min="13346" max="13346" width="1" style="65" customWidth="1"/>
    <col min="13347" max="13347" width="6.7109375" style="65" customWidth="1"/>
    <col min="13348" max="13348" width="1" style="65" customWidth="1"/>
    <col min="13349" max="13349" width="6.7109375" style="65" customWidth="1"/>
    <col min="13350" max="13350" width="1" style="65" customWidth="1"/>
    <col min="13351" max="13351" width="6.7109375" style="65" customWidth="1"/>
    <col min="13352" max="13352" width="1" style="65" customWidth="1"/>
    <col min="13353" max="13354" width="6.7109375" style="65" customWidth="1"/>
    <col min="13355" max="13568" width="11.42578125" style="65"/>
    <col min="13569" max="13571" width="0" style="65" hidden="1" customWidth="1"/>
    <col min="13572" max="13572" width="3" style="65" customWidth="1"/>
    <col min="13573" max="13573" width="6.140625" style="65" customWidth="1"/>
    <col min="13574" max="13574" width="1.5703125" style="65" customWidth="1"/>
    <col min="13575" max="13575" width="59.140625" style="65" bestFit="1" customWidth="1"/>
    <col min="13576" max="13577" width="5.42578125" style="65" customWidth="1"/>
    <col min="13578" max="13578" width="6.140625" style="65" customWidth="1"/>
    <col min="13579" max="13579" width="0.28515625" style="65" customWidth="1"/>
    <col min="13580" max="13581" width="5.42578125" style="65" customWidth="1"/>
    <col min="13582" max="13582" width="6.140625" style="65" customWidth="1"/>
    <col min="13583" max="13583" width="0.28515625" style="65" customWidth="1"/>
    <col min="13584" max="13585" width="5.42578125" style="65" customWidth="1"/>
    <col min="13586" max="13586" width="6.140625" style="65" customWidth="1"/>
    <col min="13587" max="13587" width="0.28515625" style="65" customWidth="1"/>
    <col min="13588" max="13589" width="5.42578125" style="65" customWidth="1"/>
    <col min="13590" max="13590" width="7.5703125" style="65" bestFit="1" customWidth="1"/>
    <col min="13591" max="13592" width="11.42578125" style="65"/>
    <col min="13593" max="13593" width="4.7109375" style="65" customWidth="1"/>
    <col min="13594" max="13594" width="5" style="65" customWidth="1"/>
    <col min="13595" max="13595" width="2.28515625" style="65" customWidth="1"/>
    <col min="13596" max="13596" width="26" style="65" customWidth="1"/>
    <col min="13597" max="13597" width="8" style="65" customWidth="1"/>
    <col min="13598" max="13598" width="1" style="65" customWidth="1"/>
    <col min="13599" max="13599" width="6.7109375" style="65" customWidth="1"/>
    <col min="13600" max="13600" width="1" style="65" customWidth="1"/>
    <col min="13601" max="13601" width="6.7109375" style="65" customWidth="1"/>
    <col min="13602" max="13602" width="1" style="65" customWidth="1"/>
    <col min="13603" max="13603" width="6.7109375" style="65" customWidth="1"/>
    <col min="13604" max="13604" width="1" style="65" customWidth="1"/>
    <col min="13605" max="13605" width="6.7109375" style="65" customWidth="1"/>
    <col min="13606" max="13606" width="1" style="65" customWidth="1"/>
    <col min="13607" max="13607" width="6.7109375" style="65" customWidth="1"/>
    <col min="13608" max="13608" width="1" style="65" customWidth="1"/>
    <col min="13609" max="13610" width="6.7109375" style="65" customWidth="1"/>
    <col min="13611" max="13824" width="11.42578125" style="65"/>
    <col min="13825" max="13827" width="0" style="65" hidden="1" customWidth="1"/>
    <col min="13828" max="13828" width="3" style="65" customWidth="1"/>
    <col min="13829" max="13829" width="6.140625" style="65" customWidth="1"/>
    <col min="13830" max="13830" width="1.5703125" style="65" customWidth="1"/>
    <col min="13831" max="13831" width="59.140625" style="65" bestFit="1" customWidth="1"/>
    <col min="13832" max="13833" width="5.42578125" style="65" customWidth="1"/>
    <col min="13834" max="13834" width="6.140625" style="65" customWidth="1"/>
    <col min="13835" max="13835" width="0.28515625" style="65" customWidth="1"/>
    <col min="13836" max="13837" width="5.42578125" style="65" customWidth="1"/>
    <col min="13838" max="13838" width="6.140625" style="65" customWidth="1"/>
    <col min="13839" max="13839" width="0.28515625" style="65" customWidth="1"/>
    <col min="13840" max="13841" width="5.42578125" style="65" customWidth="1"/>
    <col min="13842" max="13842" width="6.140625" style="65" customWidth="1"/>
    <col min="13843" max="13843" width="0.28515625" style="65" customWidth="1"/>
    <col min="13844" max="13845" width="5.42578125" style="65" customWidth="1"/>
    <col min="13846" max="13846" width="7.5703125" style="65" bestFit="1" customWidth="1"/>
    <col min="13847" max="13848" width="11.42578125" style="65"/>
    <col min="13849" max="13849" width="4.7109375" style="65" customWidth="1"/>
    <col min="13850" max="13850" width="5" style="65" customWidth="1"/>
    <col min="13851" max="13851" width="2.28515625" style="65" customWidth="1"/>
    <col min="13852" max="13852" width="26" style="65" customWidth="1"/>
    <col min="13853" max="13853" width="8" style="65" customWidth="1"/>
    <col min="13854" max="13854" width="1" style="65" customWidth="1"/>
    <col min="13855" max="13855" width="6.7109375" style="65" customWidth="1"/>
    <col min="13856" max="13856" width="1" style="65" customWidth="1"/>
    <col min="13857" max="13857" width="6.7109375" style="65" customWidth="1"/>
    <col min="13858" max="13858" width="1" style="65" customWidth="1"/>
    <col min="13859" max="13859" width="6.7109375" style="65" customWidth="1"/>
    <col min="13860" max="13860" width="1" style="65" customWidth="1"/>
    <col min="13861" max="13861" width="6.7109375" style="65" customWidth="1"/>
    <col min="13862" max="13862" width="1" style="65" customWidth="1"/>
    <col min="13863" max="13863" width="6.7109375" style="65" customWidth="1"/>
    <col min="13864" max="13864" width="1" style="65" customWidth="1"/>
    <col min="13865" max="13866" width="6.7109375" style="65" customWidth="1"/>
    <col min="13867" max="14080" width="11.42578125" style="65"/>
    <col min="14081" max="14083" width="0" style="65" hidden="1" customWidth="1"/>
    <col min="14084" max="14084" width="3" style="65" customWidth="1"/>
    <col min="14085" max="14085" width="6.140625" style="65" customWidth="1"/>
    <col min="14086" max="14086" width="1.5703125" style="65" customWidth="1"/>
    <col min="14087" max="14087" width="59.140625" style="65" bestFit="1" customWidth="1"/>
    <col min="14088" max="14089" width="5.42578125" style="65" customWidth="1"/>
    <col min="14090" max="14090" width="6.140625" style="65" customWidth="1"/>
    <col min="14091" max="14091" width="0.28515625" style="65" customWidth="1"/>
    <col min="14092" max="14093" width="5.42578125" style="65" customWidth="1"/>
    <col min="14094" max="14094" width="6.140625" style="65" customWidth="1"/>
    <col min="14095" max="14095" width="0.28515625" style="65" customWidth="1"/>
    <col min="14096" max="14097" width="5.42578125" style="65" customWidth="1"/>
    <col min="14098" max="14098" width="6.140625" style="65" customWidth="1"/>
    <col min="14099" max="14099" width="0.28515625" style="65" customWidth="1"/>
    <col min="14100" max="14101" width="5.42578125" style="65" customWidth="1"/>
    <col min="14102" max="14102" width="7.5703125" style="65" bestFit="1" customWidth="1"/>
    <col min="14103" max="14104" width="11.42578125" style="65"/>
    <col min="14105" max="14105" width="4.7109375" style="65" customWidth="1"/>
    <col min="14106" max="14106" width="5" style="65" customWidth="1"/>
    <col min="14107" max="14107" width="2.28515625" style="65" customWidth="1"/>
    <col min="14108" max="14108" width="26" style="65" customWidth="1"/>
    <col min="14109" max="14109" width="8" style="65" customWidth="1"/>
    <col min="14110" max="14110" width="1" style="65" customWidth="1"/>
    <col min="14111" max="14111" width="6.7109375" style="65" customWidth="1"/>
    <col min="14112" max="14112" width="1" style="65" customWidth="1"/>
    <col min="14113" max="14113" width="6.7109375" style="65" customWidth="1"/>
    <col min="14114" max="14114" width="1" style="65" customWidth="1"/>
    <col min="14115" max="14115" width="6.7109375" style="65" customWidth="1"/>
    <col min="14116" max="14116" width="1" style="65" customWidth="1"/>
    <col min="14117" max="14117" width="6.7109375" style="65" customWidth="1"/>
    <col min="14118" max="14118" width="1" style="65" customWidth="1"/>
    <col min="14119" max="14119" width="6.7109375" style="65" customWidth="1"/>
    <col min="14120" max="14120" width="1" style="65" customWidth="1"/>
    <col min="14121" max="14122" width="6.7109375" style="65" customWidth="1"/>
    <col min="14123" max="14336" width="11.42578125" style="65"/>
    <col min="14337" max="14339" width="0" style="65" hidden="1" customWidth="1"/>
    <col min="14340" max="14340" width="3" style="65" customWidth="1"/>
    <col min="14341" max="14341" width="6.140625" style="65" customWidth="1"/>
    <col min="14342" max="14342" width="1.5703125" style="65" customWidth="1"/>
    <col min="14343" max="14343" width="59.140625" style="65" bestFit="1" customWidth="1"/>
    <col min="14344" max="14345" width="5.42578125" style="65" customWidth="1"/>
    <col min="14346" max="14346" width="6.140625" style="65" customWidth="1"/>
    <col min="14347" max="14347" width="0.28515625" style="65" customWidth="1"/>
    <col min="14348" max="14349" width="5.42578125" style="65" customWidth="1"/>
    <col min="14350" max="14350" width="6.140625" style="65" customWidth="1"/>
    <col min="14351" max="14351" width="0.28515625" style="65" customWidth="1"/>
    <col min="14352" max="14353" width="5.42578125" style="65" customWidth="1"/>
    <col min="14354" max="14354" width="6.140625" style="65" customWidth="1"/>
    <col min="14355" max="14355" width="0.28515625" style="65" customWidth="1"/>
    <col min="14356" max="14357" width="5.42578125" style="65" customWidth="1"/>
    <col min="14358" max="14358" width="7.5703125" style="65" bestFit="1" customWidth="1"/>
    <col min="14359" max="14360" width="11.42578125" style="65"/>
    <col min="14361" max="14361" width="4.7109375" style="65" customWidth="1"/>
    <col min="14362" max="14362" width="5" style="65" customWidth="1"/>
    <col min="14363" max="14363" width="2.28515625" style="65" customWidth="1"/>
    <col min="14364" max="14364" width="26" style="65" customWidth="1"/>
    <col min="14365" max="14365" width="8" style="65" customWidth="1"/>
    <col min="14366" max="14366" width="1" style="65" customWidth="1"/>
    <col min="14367" max="14367" width="6.7109375" style="65" customWidth="1"/>
    <col min="14368" max="14368" width="1" style="65" customWidth="1"/>
    <col min="14369" max="14369" width="6.7109375" style="65" customWidth="1"/>
    <col min="14370" max="14370" width="1" style="65" customWidth="1"/>
    <col min="14371" max="14371" width="6.7109375" style="65" customWidth="1"/>
    <col min="14372" max="14372" width="1" style="65" customWidth="1"/>
    <col min="14373" max="14373" width="6.7109375" style="65" customWidth="1"/>
    <col min="14374" max="14374" width="1" style="65" customWidth="1"/>
    <col min="14375" max="14375" width="6.7109375" style="65" customWidth="1"/>
    <col min="14376" max="14376" width="1" style="65" customWidth="1"/>
    <col min="14377" max="14378" width="6.7109375" style="65" customWidth="1"/>
    <col min="14379" max="14592" width="11.42578125" style="65"/>
    <col min="14593" max="14595" width="0" style="65" hidden="1" customWidth="1"/>
    <col min="14596" max="14596" width="3" style="65" customWidth="1"/>
    <col min="14597" max="14597" width="6.140625" style="65" customWidth="1"/>
    <col min="14598" max="14598" width="1.5703125" style="65" customWidth="1"/>
    <col min="14599" max="14599" width="59.140625" style="65" bestFit="1" customWidth="1"/>
    <col min="14600" max="14601" width="5.42578125" style="65" customWidth="1"/>
    <col min="14602" max="14602" width="6.140625" style="65" customWidth="1"/>
    <col min="14603" max="14603" width="0.28515625" style="65" customWidth="1"/>
    <col min="14604" max="14605" width="5.42578125" style="65" customWidth="1"/>
    <col min="14606" max="14606" width="6.140625" style="65" customWidth="1"/>
    <col min="14607" max="14607" width="0.28515625" style="65" customWidth="1"/>
    <col min="14608" max="14609" width="5.42578125" style="65" customWidth="1"/>
    <col min="14610" max="14610" width="6.140625" style="65" customWidth="1"/>
    <col min="14611" max="14611" width="0.28515625" style="65" customWidth="1"/>
    <col min="14612" max="14613" width="5.42578125" style="65" customWidth="1"/>
    <col min="14614" max="14614" width="7.5703125" style="65" bestFit="1" customWidth="1"/>
    <col min="14615" max="14616" width="11.42578125" style="65"/>
    <col min="14617" max="14617" width="4.7109375" style="65" customWidth="1"/>
    <col min="14618" max="14618" width="5" style="65" customWidth="1"/>
    <col min="14619" max="14619" width="2.28515625" style="65" customWidth="1"/>
    <col min="14620" max="14620" width="26" style="65" customWidth="1"/>
    <col min="14621" max="14621" width="8" style="65" customWidth="1"/>
    <col min="14622" max="14622" width="1" style="65" customWidth="1"/>
    <col min="14623" max="14623" width="6.7109375" style="65" customWidth="1"/>
    <col min="14624" max="14624" width="1" style="65" customWidth="1"/>
    <col min="14625" max="14625" width="6.7109375" style="65" customWidth="1"/>
    <col min="14626" max="14626" width="1" style="65" customWidth="1"/>
    <col min="14627" max="14627" width="6.7109375" style="65" customWidth="1"/>
    <col min="14628" max="14628" width="1" style="65" customWidth="1"/>
    <col min="14629" max="14629" width="6.7109375" style="65" customWidth="1"/>
    <col min="14630" max="14630" width="1" style="65" customWidth="1"/>
    <col min="14631" max="14631" width="6.7109375" style="65" customWidth="1"/>
    <col min="14632" max="14632" width="1" style="65" customWidth="1"/>
    <col min="14633" max="14634" width="6.7109375" style="65" customWidth="1"/>
    <col min="14635" max="14848" width="11.42578125" style="65"/>
    <col min="14849" max="14851" width="0" style="65" hidden="1" customWidth="1"/>
    <col min="14852" max="14852" width="3" style="65" customWidth="1"/>
    <col min="14853" max="14853" width="6.140625" style="65" customWidth="1"/>
    <col min="14854" max="14854" width="1.5703125" style="65" customWidth="1"/>
    <col min="14855" max="14855" width="59.140625" style="65" bestFit="1" customWidth="1"/>
    <col min="14856" max="14857" width="5.42578125" style="65" customWidth="1"/>
    <col min="14858" max="14858" width="6.140625" style="65" customWidth="1"/>
    <col min="14859" max="14859" width="0.28515625" style="65" customWidth="1"/>
    <col min="14860" max="14861" width="5.42578125" style="65" customWidth="1"/>
    <col min="14862" max="14862" width="6.140625" style="65" customWidth="1"/>
    <col min="14863" max="14863" width="0.28515625" style="65" customWidth="1"/>
    <col min="14864" max="14865" width="5.42578125" style="65" customWidth="1"/>
    <col min="14866" max="14866" width="6.140625" style="65" customWidth="1"/>
    <col min="14867" max="14867" width="0.28515625" style="65" customWidth="1"/>
    <col min="14868" max="14869" width="5.42578125" style="65" customWidth="1"/>
    <col min="14870" max="14870" width="7.5703125" style="65" bestFit="1" customWidth="1"/>
    <col min="14871" max="14872" width="11.42578125" style="65"/>
    <col min="14873" max="14873" width="4.7109375" style="65" customWidth="1"/>
    <col min="14874" max="14874" width="5" style="65" customWidth="1"/>
    <col min="14875" max="14875" width="2.28515625" style="65" customWidth="1"/>
    <col min="14876" max="14876" width="26" style="65" customWidth="1"/>
    <col min="14877" max="14877" width="8" style="65" customWidth="1"/>
    <col min="14878" max="14878" width="1" style="65" customWidth="1"/>
    <col min="14879" max="14879" width="6.7109375" style="65" customWidth="1"/>
    <col min="14880" max="14880" width="1" style="65" customWidth="1"/>
    <col min="14881" max="14881" width="6.7109375" style="65" customWidth="1"/>
    <col min="14882" max="14882" width="1" style="65" customWidth="1"/>
    <col min="14883" max="14883" width="6.7109375" style="65" customWidth="1"/>
    <col min="14884" max="14884" width="1" style="65" customWidth="1"/>
    <col min="14885" max="14885" width="6.7109375" style="65" customWidth="1"/>
    <col min="14886" max="14886" width="1" style="65" customWidth="1"/>
    <col min="14887" max="14887" width="6.7109375" style="65" customWidth="1"/>
    <col min="14888" max="14888" width="1" style="65" customWidth="1"/>
    <col min="14889" max="14890" width="6.7109375" style="65" customWidth="1"/>
    <col min="14891" max="15104" width="11.42578125" style="65"/>
    <col min="15105" max="15107" width="0" style="65" hidden="1" customWidth="1"/>
    <col min="15108" max="15108" width="3" style="65" customWidth="1"/>
    <col min="15109" max="15109" width="6.140625" style="65" customWidth="1"/>
    <col min="15110" max="15110" width="1.5703125" style="65" customWidth="1"/>
    <col min="15111" max="15111" width="59.140625" style="65" bestFit="1" customWidth="1"/>
    <col min="15112" max="15113" width="5.42578125" style="65" customWidth="1"/>
    <col min="15114" max="15114" width="6.140625" style="65" customWidth="1"/>
    <col min="15115" max="15115" width="0.28515625" style="65" customWidth="1"/>
    <col min="15116" max="15117" width="5.42578125" style="65" customWidth="1"/>
    <col min="15118" max="15118" width="6.140625" style="65" customWidth="1"/>
    <col min="15119" max="15119" width="0.28515625" style="65" customWidth="1"/>
    <col min="15120" max="15121" width="5.42578125" style="65" customWidth="1"/>
    <col min="15122" max="15122" width="6.140625" style="65" customWidth="1"/>
    <col min="15123" max="15123" width="0.28515625" style="65" customWidth="1"/>
    <col min="15124" max="15125" width="5.42578125" style="65" customWidth="1"/>
    <col min="15126" max="15126" width="7.5703125" style="65" bestFit="1" customWidth="1"/>
    <col min="15127" max="15128" width="11.42578125" style="65"/>
    <col min="15129" max="15129" width="4.7109375" style="65" customWidth="1"/>
    <col min="15130" max="15130" width="5" style="65" customWidth="1"/>
    <col min="15131" max="15131" width="2.28515625" style="65" customWidth="1"/>
    <col min="15132" max="15132" width="26" style="65" customWidth="1"/>
    <col min="15133" max="15133" width="8" style="65" customWidth="1"/>
    <col min="15134" max="15134" width="1" style="65" customWidth="1"/>
    <col min="15135" max="15135" width="6.7109375" style="65" customWidth="1"/>
    <col min="15136" max="15136" width="1" style="65" customWidth="1"/>
    <col min="15137" max="15137" width="6.7109375" style="65" customWidth="1"/>
    <col min="15138" max="15138" width="1" style="65" customWidth="1"/>
    <col min="15139" max="15139" width="6.7109375" style="65" customWidth="1"/>
    <col min="15140" max="15140" width="1" style="65" customWidth="1"/>
    <col min="15141" max="15141" width="6.7109375" style="65" customWidth="1"/>
    <col min="15142" max="15142" width="1" style="65" customWidth="1"/>
    <col min="15143" max="15143" width="6.7109375" style="65" customWidth="1"/>
    <col min="15144" max="15144" width="1" style="65" customWidth="1"/>
    <col min="15145" max="15146" width="6.7109375" style="65" customWidth="1"/>
    <col min="15147" max="15360" width="11.42578125" style="65"/>
    <col min="15361" max="15363" width="0" style="65" hidden="1" customWidth="1"/>
    <col min="15364" max="15364" width="3" style="65" customWidth="1"/>
    <col min="15365" max="15365" width="6.140625" style="65" customWidth="1"/>
    <col min="15366" max="15366" width="1.5703125" style="65" customWidth="1"/>
    <col min="15367" max="15367" width="59.140625" style="65" bestFit="1" customWidth="1"/>
    <col min="15368" max="15369" width="5.42578125" style="65" customWidth="1"/>
    <col min="15370" max="15370" width="6.140625" style="65" customWidth="1"/>
    <col min="15371" max="15371" width="0.28515625" style="65" customWidth="1"/>
    <col min="15372" max="15373" width="5.42578125" style="65" customWidth="1"/>
    <col min="15374" max="15374" width="6.140625" style="65" customWidth="1"/>
    <col min="15375" max="15375" width="0.28515625" style="65" customWidth="1"/>
    <col min="15376" max="15377" width="5.42578125" style="65" customWidth="1"/>
    <col min="15378" max="15378" width="6.140625" style="65" customWidth="1"/>
    <col min="15379" max="15379" width="0.28515625" style="65" customWidth="1"/>
    <col min="15380" max="15381" width="5.42578125" style="65" customWidth="1"/>
    <col min="15382" max="15382" width="7.5703125" style="65" bestFit="1" customWidth="1"/>
    <col min="15383" max="15384" width="11.42578125" style="65"/>
    <col min="15385" max="15385" width="4.7109375" style="65" customWidth="1"/>
    <col min="15386" max="15386" width="5" style="65" customWidth="1"/>
    <col min="15387" max="15387" width="2.28515625" style="65" customWidth="1"/>
    <col min="15388" max="15388" width="26" style="65" customWidth="1"/>
    <col min="15389" max="15389" width="8" style="65" customWidth="1"/>
    <col min="15390" max="15390" width="1" style="65" customWidth="1"/>
    <col min="15391" max="15391" width="6.7109375" style="65" customWidth="1"/>
    <col min="15392" max="15392" width="1" style="65" customWidth="1"/>
    <col min="15393" max="15393" width="6.7109375" style="65" customWidth="1"/>
    <col min="15394" max="15394" width="1" style="65" customWidth="1"/>
    <col min="15395" max="15395" width="6.7109375" style="65" customWidth="1"/>
    <col min="15396" max="15396" width="1" style="65" customWidth="1"/>
    <col min="15397" max="15397" width="6.7109375" style="65" customWidth="1"/>
    <col min="15398" max="15398" width="1" style="65" customWidth="1"/>
    <col min="15399" max="15399" width="6.7109375" style="65" customWidth="1"/>
    <col min="15400" max="15400" width="1" style="65" customWidth="1"/>
    <col min="15401" max="15402" width="6.7109375" style="65" customWidth="1"/>
    <col min="15403" max="15616" width="11.42578125" style="65"/>
    <col min="15617" max="15619" width="0" style="65" hidden="1" customWidth="1"/>
    <col min="15620" max="15620" width="3" style="65" customWidth="1"/>
    <col min="15621" max="15621" width="6.140625" style="65" customWidth="1"/>
    <col min="15622" max="15622" width="1.5703125" style="65" customWidth="1"/>
    <col min="15623" max="15623" width="59.140625" style="65" bestFit="1" customWidth="1"/>
    <col min="15624" max="15625" width="5.42578125" style="65" customWidth="1"/>
    <col min="15626" max="15626" width="6.140625" style="65" customWidth="1"/>
    <col min="15627" max="15627" width="0.28515625" style="65" customWidth="1"/>
    <col min="15628" max="15629" width="5.42578125" style="65" customWidth="1"/>
    <col min="15630" max="15630" width="6.140625" style="65" customWidth="1"/>
    <col min="15631" max="15631" width="0.28515625" style="65" customWidth="1"/>
    <col min="15632" max="15633" width="5.42578125" style="65" customWidth="1"/>
    <col min="15634" max="15634" width="6.140625" style="65" customWidth="1"/>
    <col min="15635" max="15635" width="0.28515625" style="65" customWidth="1"/>
    <col min="15636" max="15637" width="5.42578125" style="65" customWidth="1"/>
    <col min="15638" max="15638" width="7.5703125" style="65" bestFit="1" customWidth="1"/>
    <col min="15639" max="15640" width="11.42578125" style="65"/>
    <col min="15641" max="15641" width="4.7109375" style="65" customWidth="1"/>
    <col min="15642" max="15642" width="5" style="65" customWidth="1"/>
    <col min="15643" max="15643" width="2.28515625" style="65" customWidth="1"/>
    <col min="15644" max="15644" width="26" style="65" customWidth="1"/>
    <col min="15645" max="15645" width="8" style="65" customWidth="1"/>
    <col min="15646" max="15646" width="1" style="65" customWidth="1"/>
    <col min="15647" max="15647" width="6.7109375" style="65" customWidth="1"/>
    <col min="15648" max="15648" width="1" style="65" customWidth="1"/>
    <col min="15649" max="15649" width="6.7109375" style="65" customWidth="1"/>
    <col min="15650" max="15650" width="1" style="65" customWidth="1"/>
    <col min="15651" max="15651" width="6.7109375" style="65" customWidth="1"/>
    <col min="15652" max="15652" width="1" style="65" customWidth="1"/>
    <col min="15653" max="15653" width="6.7109375" style="65" customWidth="1"/>
    <col min="15654" max="15654" width="1" style="65" customWidth="1"/>
    <col min="15655" max="15655" width="6.7109375" style="65" customWidth="1"/>
    <col min="15656" max="15656" width="1" style="65" customWidth="1"/>
    <col min="15657" max="15658" width="6.7109375" style="65" customWidth="1"/>
    <col min="15659" max="15872" width="11.42578125" style="65"/>
    <col min="15873" max="15875" width="0" style="65" hidden="1" customWidth="1"/>
    <col min="15876" max="15876" width="3" style="65" customWidth="1"/>
    <col min="15877" max="15877" width="6.140625" style="65" customWidth="1"/>
    <col min="15878" max="15878" width="1.5703125" style="65" customWidth="1"/>
    <col min="15879" max="15879" width="59.140625" style="65" bestFit="1" customWidth="1"/>
    <col min="15880" max="15881" width="5.42578125" style="65" customWidth="1"/>
    <col min="15882" max="15882" width="6.140625" style="65" customWidth="1"/>
    <col min="15883" max="15883" width="0.28515625" style="65" customWidth="1"/>
    <col min="15884" max="15885" width="5.42578125" style="65" customWidth="1"/>
    <col min="15886" max="15886" width="6.140625" style="65" customWidth="1"/>
    <col min="15887" max="15887" width="0.28515625" style="65" customWidth="1"/>
    <col min="15888" max="15889" width="5.42578125" style="65" customWidth="1"/>
    <col min="15890" max="15890" width="6.140625" style="65" customWidth="1"/>
    <col min="15891" max="15891" width="0.28515625" style="65" customWidth="1"/>
    <col min="15892" max="15893" width="5.42578125" style="65" customWidth="1"/>
    <col min="15894" max="15894" width="7.5703125" style="65" bestFit="1" customWidth="1"/>
    <col min="15895" max="15896" width="11.42578125" style="65"/>
    <col min="15897" max="15897" width="4.7109375" style="65" customWidth="1"/>
    <col min="15898" max="15898" width="5" style="65" customWidth="1"/>
    <col min="15899" max="15899" width="2.28515625" style="65" customWidth="1"/>
    <col min="15900" max="15900" width="26" style="65" customWidth="1"/>
    <col min="15901" max="15901" width="8" style="65" customWidth="1"/>
    <col min="15902" max="15902" width="1" style="65" customWidth="1"/>
    <col min="15903" max="15903" width="6.7109375" style="65" customWidth="1"/>
    <col min="15904" max="15904" width="1" style="65" customWidth="1"/>
    <col min="15905" max="15905" width="6.7109375" style="65" customWidth="1"/>
    <col min="15906" max="15906" width="1" style="65" customWidth="1"/>
    <col min="15907" max="15907" width="6.7109375" style="65" customWidth="1"/>
    <col min="15908" max="15908" width="1" style="65" customWidth="1"/>
    <col min="15909" max="15909" width="6.7109375" style="65" customWidth="1"/>
    <col min="15910" max="15910" width="1" style="65" customWidth="1"/>
    <col min="15911" max="15911" width="6.7109375" style="65" customWidth="1"/>
    <col min="15912" max="15912" width="1" style="65" customWidth="1"/>
    <col min="15913" max="15914" width="6.7109375" style="65" customWidth="1"/>
    <col min="15915" max="16128" width="11.42578125" style="65"/>
    <col min="16129" max="16131" width="0" style="65" hidden="1" customWidth="1"/>
    <col min="16132" max="16132" width="3" style="65" customWidth="1"/>
    <col min="16133" max="16133" width="6.140625" style="65" customWidth="1"/>
    <col min="16134" max="16134" width="1.5703125" style="65" customWidth="1"/>
    <col min="16135" max="16135" width="59.140625" style="65" bestFit="1" customWidth="1"/>
    <col min="16136" max="16137" width="5.42578125" style="65" customWidth="1"/>
    <col min="16138" max="16138" width="6.140625" style="65" customWidth="1"/>
    <col min="16139" max="16139" width="0.28515625" style="65" customWidth="1"/>
    <col min="16140" max="16141" width="5.42578125" style="65" customWidth="1"/>
    <col min="16142" max="16142" width="6.140625" style="65" customWidth="1"/>
    <col min="16143" max="16143" width="0.28515625" style="65" customWidth="1"/>
    <col min="16144" max="16145" width="5.42578125" style="65" customWidth="1"/>
    <col min="16146" max="16146" width="6.140625" style="65" customWidth="1"/>
    <col min="16147" max="16147" width="0.28515625" style="65" customWidth="1"/>
    <col min="16148" max="16149" width="5.42578125" style="65" customWidth="1"/>
    <col min="16150" max="16150" width="7.5703125" style="65" bestFit="1" customWidth="1"/>
    <col min="16151" max="16152" width="11.42578125" style="65"/>
    <col min="16153" max="16153" width="4.7109375" style="65" customWidth="1"/>
    <col min="16154" max="16154" width="5" style="65" customWidth="1"/>
    <col min="16155" max="16155" width="2.28515625" style="65" customWidth="1"/>
    <col min="16156" max="16156" width="26" style="65" customWidth="1"/>
    <col min="16157" max="16157" width="8" style="65" customWidth="1"/>
    <col min="16158" max="16158" width="1" style="65" customWidth="1"/>
    <col min="16159" max="16159" width="6.7109375" style="65" customWidth="1"/>
    <col min="16160" max="16160" width="1" style="65" customWidth="1"/>
    <col min="16161" max="16161" width="6.7109375" style="65" customWidth="1"/>
    <col min="16162" max="16162" width="1" style="65" customWidth="1"/>
    <col min="16163" max="16163" width="6.7109375" style="65" customWidth="1"/>
    <col min="16164" max="16164" width="1" style="65" customWidth="1"/>
    <col min="16165" max="16165" width="6.7109375" style="65" customWidth="1"/>
    <col min="16166" max="16166" width="1" style="65" customWidth="1"/>
    <col min="16167" max="16167" width="6.7109375" style="65" customWidth="1"/>
    <col min="16168" max="16168" width="1" style="65" customWidth="1"/>
    <col min="16169" max="16170" width="6.7109375" style="65" customWidth="1"/>
    <col min="16171" max="16384" width="11.42578125" style="65"/>
  </cols>
  <sheetData>
    <row r="1" spans="1:43" ht="3.75" customHeight="1">
      <c r="A1" s="69"/>
      <c r="B1" s="69"/>
      <c r="C1" s="1367"/>
      <c r="D1" s="1367"/>
      <c r="E1" s="71"/>
      <c r="F1" s="71"/>
      <c r="G1" s="71"/>
      <c r="H1" s="343"/>
      <c r="I1" s="343"/>
      <c r="J1" s="343"/>
      <c r="K1" s="343"/>
      <c r="L1" s="286"/>
      <c r="M1" s="286"/>
      <c r="N1" s="286"/>
      <c r="O1" s="286"/>
      <c r="P1" s="286"/>
      <c r="Q1" s="286"/>
      <c r="R1" s="286"/>
      <c r="S1" s="286"/>
      <c r="T1" s="286"/>
      <c r="U1" s="286"/>
      <c r="V1" s="286"/>
      <c r="W1" s="199"/>
      <c r="X1" s="199"/>
    </row>
    <row r="2" spans="1:43" ht="12.75" customHeight="1">
      <c r="A2" s="69"/>
      <c r="B2" s="69"/>
      <c r="C2" s="1367"/>
      <c r="D2" s="1367"/>
      <c r="E2" s="1813" t="s">
        <v>976</v>
      </c>
      <c r="F2" s="1813"/>
      <c r="G2" s="1813"/>
      <c r="H2" s="1813"/>
      <c r="I2" s="1813"/>
      <c r="J2" s="1813"/>
      <c r="K2" s="1813"/>
      <c r="L2" s="1813"/>
      <c r="M2" s="1813"/>
      <c r="N2" s="1813"/>
      <c r="O2" s="1813"/>
      <c r="P2" s="1813"/>
      <c r="Q2" s="1813"/>
      <c r="R2" s="1813"/>
      <c r="S2" s="1813"/>
      <c r="T2" s="1813"/>
      <c r="U2" s="1813"/>
      <c r="V2" s="1813"/>
      <c r="W2" s="199"/>
      <c r="X2" s="71"/>
      <c r="Y2" s="71"/>
      <c r="Z2" s="1813"/>
      <c r="AA2" s="1813"/>
      <c r="AB2" s="1813"/>
      <c r="AC2" s="1813"/>
      <c r="AD2" s="1813"/>
      <c r="AE2" s="1813"/>
      <c r="AF2" s="1813"/>
      <c r="AG2" s="1813"/>
      <c r="AH2" s="1813"/>
      <c r="AI2" s="1813"/>
      <c r="AJ2" s="1813"/>
      <c r="AK2" s="1813"/>
      <c r="AL2" s="1813"/>
      <c r="AM2" s="1813"/>
      <c r="AN2" s="1813"/>
    </row>
    <row r="3" spans="1:43" s="71" customFormat="1" ht="12.75" customHeight="1">
      <c r="A3" s="69"/>
      <c r="B3" s="287"/>
      <c r="C3" s="952"/>
      <c r="D3" s="952"/>
      <c r="E3" s="1813" t="s">
        <v>2</v>
      </c>
      <c r="F3" s="1813"/>
      <c r="G3" s="1813"/>
      <c r="H3" s="1813"/>
      <c r="I3" s="1813"/>
      <c r="J3" s="1813"/>
      <c r="K3" s="1813"/>
      <c r="L3" s="1813"/>
      <c r="M3" s="1813"/>
      <c r="N3" s="1813"/>
      <c r="O3" s="1813"/>
      <c r="P3" s="1813"/>
      <c r="Q3" s="1813"/>
      <c r="R3" s="1813"/>
      <c r="S3" s="1813"/>
      <c r="T3" s="1813"/>
      <c r="U3" s="1813"/>
      <c r="V3" s="1813"/>
      <c r="W3" s="240"/>
      <c r="X3" s="204"/>
      <c r="Y3" s="204"/>
      <c r="Z3" s="205"/>
      <c r="AP3" s="206"/>
      <c r="AQ3" s="206"/>
    </row>
    <row r="4" spans="1:43" s="71" customFormat="1" ht="3" customHeight="1">
      <c r="A4" s="69"/>
      <c r="B4" s="69"/>
      <c r="C4" s="1367"/>
      <c r="D4" s="1367"/>
      <c r="F4" s="72"/>
      <c r="G4" s="72"/>
      <c r="H4" s="510"/>
      <c r="I4" s="510"/>
      <c r="J4" s="510"/>
      <c r="K4" s="510"/>
      <c r="L4" s="510"/>
      <c r="M4" s="292"/>
      <c r="N4" s="292"/>
      <c r="O4" s="510"/>
      <c r="P4" s="510"/>
      <c r="Q4" s="510"/>
      <c r="R4" s="510"/>
      <c r="S4" s="1341"/>
      <c r="T4" s="1341"/>
      <c r="U4" s="1341"/>
      <c r="V4" s="286"/>
      <c r="W4" s="240"/>
      <c r="Z4" s="69"/>
    </row>
    <row r="5" spans="1:43" s="71" customFormat="1" ht="12.75" customHeight="1">
      <c r="A5" s="69"/>
      <c r="B5" s="69"/>
      <c r="C5" s="1367"/>
      <c r="D5" s="1367"/>
      <c r="E5" s="1874" t="s">
        <v>3</v>
      </c>
      <c r="F5" s="959"/>
      <c r="G5" s="959"/>
      <c r="H5" s="2356"/>
      <c r="I5" s="2356"/>
      <c r="J5" s="2356"/>
      <c r="K5" s="2356"/>
      <c r="L5" s="2357" t="s">
        <v>977</v>
      </c>
      <c r="M5" s="2357"/>
      <c r="N5" s="2357"/>
      <c r="O5" s="1338"/>
      <c r="P5" s="2358" t="s">
        <v>978</v>
      </c>
      <c r="Q5" s="2358"/>
      <c r="R5" s="2358"/>
      <c r="S5" s="1021"/>
      <c r="T5" s="1021"/>
      <c r="U5" s="1021"/>
      <c r="V5" s="2359"/>
      <c r="W5" s="240"/>
      <c r="Z5" s="69"/>
    </row>
    <row r="6" spans="1:43" ht="12.75" customHeight="1">
      <c r="A6" s="69" t="s">
        <v>9</v>
      </c>
      <c r="B6" s="1341" t="s">
        <v>10</v>
      </c>
      <c r="C6" s="1367" t="s">
        <v>11</v>
      </c>
      <c r="D6" s="1367"/>
      <c r="E6" s="2145"/>
      <c r="G6" s="347" t="s">
        <v>228</v>
      </c>
      <c r="H6" s="2360" t="s">
        <v>979</v>
      </c>
      <c r="I6" s="2360"/>
      <c r="J6" s="2360"/>
      <c r="K6" s="2361"/>
      <c r="L6" s="2360"/>
      <c r="M6" s="2360"/>
      <c r="N6" s="2360"/>
      <c r="O6" s="77"/>
      <c r="P6" s="2276"/>
      <c r="Q6" s="2276"/>
      <c r="R6" s="2276"/>
      <c r="S6" s="77"/>
      <c r="T6" s="2276" t="s">
        <v>123</v>
      </c>
      <c r="U6" s="2276"/>
      <c r="V6" s="1877" t="s">
        <v>21</v>
      </c>
      <c r="W6" s="199"/>
      <c r="X6" s="1341"/>
    </row>
    <row r="7" spans="1:43">
      <c r="A7" s="69"/>
      <c r="B7" s="69"/>
      <c r="C7" s="1367"/>
      <c r="D7" s="1367"/>
      <c r="E7" s="2151"/>
      <c r="F7" s="627"/>
      <c r="G7" s="2152"/>
      <c r="H7" s="2362" t="s">
        <v>19</v>
      </c>
      <c r="I7" s="2362" t="s">
        <v>20</v>
      </c>
      <c r="J7" s="354" t="s">
        <v>21</v>
      </c>
      <c r="K7" s="2362"/>
      <c r="L7" s="1008" t="s">
        <v>19</v>
      </c>
      <c r="M7" s="1008" t="s">
        <v>20</v>
      </c>
      <c r="N7" s="354" t="s">
        <v>21</v>
      </c>
      <c r="O7" s="1008"/>
      <c r="P7" s="1008" t="s">
        <v>19</v>
      </c>
      <c r="Q7" s="1008" t="s">
        <v>20</v>
      </c>
      <c r="R7" s="354" t="s">
        <v>21</v>
      </c>
      <c r="S7" s="1008"/>
      <c r="T7" s="1008" t="s">
        <v>19</v>
      </c>
      <c r="U7" s="1008" t="s">
        <v>20</v>
      </c>
      <c r="V7" s="1878"/>
      <c r="W7" s="199"/>
      <c r="X7" s="71"/>
    </row>
    <row r="8" spans="1:43" ht="12" customHeight="1">
      <c r="A8" s="69"/>
      <c r="B8" s="69"/>
      <c r="C8" s="1367"/>
      <c r="D8" s="1367"/>
      <c r="E8" s="1819">
        <v>1401</v>
      </c>
      <c r="F8" s="102" t="s">
        <v>22</v>
      </c>
      <c r="G8" s="97"/>
      <c r="H8" s="1354">
        <f>SUM(H9+H13+H16+H19+H26+H29)</f>
        <v>0</v>
      </c>
      <c r="I8" s="1354">
        <f>SUM(I9+I13+I16+I19+I26+I29)</f>
        <v>0</v>
      </c>
      <c r="J8" s="1354">
        <f>SUM(J9+J13+J16+J19+J26+J29)</f>
        <v>0</v>
      </c>
      <c r="K8" s="1354"/>
      <c r="L8" s="957">
        <f>SUM(L9+L13+L16+L19+L26+L29)</f>
        <v>191</v>
      </c>
      <c r="M8" s="957">
        <f t="shared" ref="M8:R8" si="0">SUM(M9+M13+M16+M19+M26+M29)</f>
        <v>55</v>
      </c>
      <c r="N8" s="957">
        <f t="shared" si="0"/>
        <v>246</v>
      </c>
      <c r="O8" s="957"/>
      <c r="P8" s="957">
        <f t="shared" si="0"/>
        <v>1539</v>
      </c>
      <c r="Q8" s="957">
        <f t="shared" si="0"/>
        <v>527</v>
      </c>
      <c r="R8" s="957">
        <f t="shared" si="0"/>
        <v>2066</v>
      </c>
      <c r="S8" s="957"/>
      <c r="T8" s="957">
        <f t="shared" ref="T8:U23" si="1">SUM(L8+P8)</f>
        <v>1730</v>
      </c>
      <c r="U8" s="957">
        <f t="shared" si="1"/>
        <v>582</v>
      </c>
      <c r="V8" s="958">
        <f>SUM(T8+U8)</f>
        <v>2312</v>
      </c>
      <c r="W8" s="199"/>
      <c r="X8" s="71"/>
    </row>
    <row r="9" spans="1:43" ht="10.5" customHeight="1">
      <c r="A9" s="69"/>
      <c r="B9" s="89"/>
      <c r="C9" s="1367"/>
      <c r="D9" s="1367"/>
      <c r="E9" s="1820"/>
      <c r="F9" s="407" t="s">
        <v>23</v>
      </c>
      <c r="G9" s="178"/>
      <c r="H9" s="1021">
        <f>SUM(H10:H12)</f>
        <v>0</v>
      </c>
      <c r="I9" s="1021">
        <f>SUM(I10:I12)</f>
        <v>0</v>
      </c>
      <c r="J9" s="1021">
        <f>SUM(J10:J12)</f>
        <v>0</v>
      </c>
      <c r="K9" s="1021"/>
      <c r="L9" s="2363">
        <f>SUM(L10:L12)</f>
        <v>108</v>
      </c>
      <c r="M9" s="2363">
        <f t="shared" ref="M9:R9" si="2">SUM(M10:M12)</f>
        <v>43</v>
      </c>
      <c r="N9" s="2363">
        <f t="shared" si="2"/>
        <v>151</v>
      </c>
      <c r="O9" s="2363"/>
      <c r="P9" s="2363">
        <f t="shared" si="2"/>
        <v>384</v>
      </c>
      <c r="Q9" s="2363">
        <f t="shared" si="2"/>
        <v>162</v>
      </c>
      <c r="R9" s="2363">
        <f t="shared" si="2"/>
        <v>546</v>
      </c>
      <c r="S9" s="2363"/>
      <c r="T9" s="2363">
        <f t="shared" si="1"/>
        <v>492</v>
      </c>
      <c r="U9" s="2363">
        <f t="shared" si="1"/>
        <v>205</v>
      </c>
      <c r="V9" s="2364">
        <f>SUM(T9+U9)</f>
        <v>697</v>
      </c>
      <c r="W9" s="199"/>
      <c r="X9" s="199"/>
    </row>
    <row r="10" spans="1:43" ht="9.9499999999999993" customHeight="1">
      <c r="A10" s="69">
        <v>1</v>
      </c>
      <c r="B10" s="69">
        <v>1</v>
      </c>
      <c r="C10" s="1367">
        <v>11</v>
      </c>
      <c r="D10" s="1367"/>
      <c r="E10" s="1890"/>
      <c r="F10" s="411"/>
      <c r="G10" s="126" t="s">
        <v>862</v>
      </c>
      <c r="H10" s="1020">
        <v>0</v>
      </c>
      <c r="I10" s="1020">
        <v>0</v>
      </c>
      <c r="J10" s="309">
        <f>SUM(H10:I10)</f>
        <v>0</v>
      </c>
      <c r="K10" s="1020"/>
      <c r="L10" s="2142">
        <v>0</v>
      </c>
      <c r="M10" s="2142">
        <v>0</v>
      </c>
      <c r="N10" s="2142">
        <f>L10+M10</f>
        <v>0</v>
      </c>
      <c r="O10" s="2142"/>
      <c r="P10" s="2142">
        <v>257</v>
      </c>
      <c r="Q10" s="2142">
        <v>95</v>
      </c>
      <c r="R10" s="963">
        <f>P10+Q10</f>
        <v>352</v>
      </c>
      <c r="S10" s="963"/>
      <c r="T10" s="963">
        <f t="shared" si="1"/>
        <v>257</v>
      </c>
      <c r="U10" s="963">
        <f t="shared" si="1"/>
        <v>95</v>
      </c>
      <c r="V10" s="2365">
        <f>SUM(T10:U10)</f>
        <v>352</v>
      </c>
      <c r="W10" s="199"/>
      <c r="X10" s="199"/>
    </row>
    <row r="11" spans="1:43" ht="9.9499999999999993" customHeight="1">
      <c r="A11" s="69">
        <v>1</v>
      </c>
      <c r="B11" s="69">
        <v>1</v>
      </c>
      <c r="C11" s="1367">
        <v>11</v>
      </c>
      <c r="D11" s="1367"/>
      <c r="E11" s="1890"/>
      <c r="F11" s="411"/>
      <c r="G11" s="126" t="s">
        <v>159</v>
      </c>
      <c r="H11" s="1020">
        <v>0</v>
      </c>
      <c r="I11" s="1020">
        <v>0</v>
      </c>
      <c r="J11" s="309">
        <f>SUM(H11:I11)</f>
        <v>0</v>
      </c>
      <c r="K11" s="1020"/>
      <c r="L11" s="2142">
        <v>108</v>
      </c>
      <c r="M11" s="2142">
        <v>43</v>
      </c>
      <c r="N11" s="2142">
        <f t="shared" ref="N11:N69" si="3">L11+M11</f>
        <v>151</v>
      </c>
      <c r="O11" s="2142"/>
      <c r="P11" s="2142">
        <v>127</v>
      </c>
      <c r="Q11" s="2142">
        <v>67</v>
      </c>
      <c r="R11" s="963">
        <f t="shared" ref="R11:R69" si="4">P11+Q11</f>
        <v>194</v>
      </c>
      <c r="S11" s="963"/>
      <c r="T11" s="963">
        <f t="shared" si="1"/>
        <v>235</v>
      </c>
      <c r="U11" s="963">
        <f t="shared" si="1"/>
        <v>110</v>
      </c>
      <c r="V11" s="2365">
        <f t="shared" ref="V11:V30" si="5">SUM(T11:U11)</f>
        <v>345</v>
      </c>
      <c r="W11" s="199"/>
      <c r="X11" s="199"/>
    </row>
    <row r="12" spans="1:43" ht="9.9499999999999993" customHeight="1">
      <c r="A12" s="69">
        <v>1</v>
      </c>
      <c r="B12" s="69">
        <v>1</v>
      </c>
      <c r="C12" s="1367">
        <v>7</v>
      </c>
      <c r="D12" s="1367"/>
      <c r="E12" s="1820"/>
      <c r="F12" s="411"/>
      <c r="G12" s="7" t="s">
        <v>863</v>
      </c>
      <c r="H12" s="290">
        <v>0</v>
      </c>
      <c r="I12" s="290">
        <v>0</v>
      </c>
      <c r="J12" s="309">
        <f>SUM(H12:I12)</f>
        <v>0</v>
      </c>
      <c r="K12" s="290"/>
      <c r="L12" s="2142">
        <v>0</v>
      </c>
      <c r="M12" s="2142">
        <v>0</v>
      </c>
      <c r="N12" s="2142">
        <f t="shared" si="3"/>
        <v>0</v>
      </c>
      <c r="O12" s="2142"/>
      <c r="P12" s="2142">
        <v>0</v>
      </c>
      <c r="Q12" s="2142">
        <v>0</v>
      </c>
      <c r="R12" s="963">
        <f t="shared" si="4"/>
        <v>0</v>
      </c>
      <c r="S12" s="963"/>
      <c r="T12" s="963">
        <f t="shared" si="1"/>
        <v>0</v>
      </c>
      <c r="U12" s="963">
        <f t="shared" si="1"/>
        <v>0</v>
      </c>
      <c r="V12" s="2365">
        <f t="shared" si="5"/>
        <v>0</v>
      </c>
      <c r="W12" s="199"/>
      <c r="X12" s="199"/>
    </row>
    <row r="13" spans="1:43" ht="11.1" customHeight="1">
      <c r="A13" s="69"/>
      <c r="B13" s="69"/>
      <c r="C13" s="1367"/>
      <c r="D13" s="1367"/>
      <c r="E13" s="1820"/>
      <c r="F13" s="414" t="s">
        <v>24</v>
      </c>
      <c r="G13" s="118"/>
      <c r="H13" s="77">
        <f>SUM(H14:H15)</f>
        <v>0</v>
      </c>
      <c r="I13" s="77">
        <f>SUM(I14:I15)</f>
        <v>0</v>
      </c>
      <c r="J13" s="77">
        <f>SUM(J14:J15)</f>
        <v>0</v>
      </c>
      <c r="K13" s="77"/>
      <c r="L13" s="957">
        <f>L14+L15</f>
        <v>34</v>
      </c>
      <c r="M13" s="957">
        <f t="shared" ref="M13:R13" si="6">M14+M15</f>
        <v>8</v>
      </c>
      <c r="N13" s="957">
        <f t="shared" si="6"/>
        <v>42</v>
      </c>
      <c r="O13" s="957"/>
      <c r="P13" s="957">
        <f t="shared" si="6"/>
        <v>455</v>
      </c>
      <c r="Q13" s="957">
        <f t="shared" si="6"/>
        <v>115</v>
      </c>
      <c r="R13" s="957">
        <f t="shared" si="6"/>
        <v>570</v>
      </c>
      <c r="S13" s="957"/>
      <c r="T13" s="2150">
        <f t="shared" si="1"/>
        <v>489</v>
      </c>
      <c r="U13" s="2150">
        <f t="shared" si="1"/>
        <v>123</v>
      </c>
      <c r="V13" s="2366">
        <f t="shared" si="5"/>
        <v>612</v>
      </c>
      <c r="W13" s="199"/>
      <c r="X13" s="199"/>
    </row>
    <row r="14" spans="1:43" ht="9.75" customHeight="1">
      <c r="A14" s="69">
        <v>1</v>
      </c>
      <c r="B14" s="69">
        <v>1</v>
      </c>
      <c r="C14" s="1367">
        <v>5</v>
      </c>
      <c r="D14" s="1367"/>
      <c r="E14" s="1820"/>
      <c r="F14" s="411"/>
      <c r="G14" s="69" t="s">
        <v>161</v>
      </c>
      <c r="H14" s="1020">
        <v>0</v>
      </c>
      <c r="I14" s="1020">
        <v>0</v>
      </c>
      <c r="J14" s="309">
        <f>SUM(H14:I14)</f>
        <v>0</v>
      </c>
      <c r="K14" s="1341"/>
      <c r="L14" s="2142">
        <v>23</v>
      </c>
      <c r="M14" s="2142">
        <v>6</v>
      </c>
      <c r="N14" s="2142">
        <f t="shared" si="3"/>
        <v>29</v>
      </c>
      <c r="O14" s="2142"/>
      <c r="P14" s="2142">
        <v>367</v>
      </c>
      <c r="Q14" s="2142">
        <v>87</v>
      </c>
      <c r="R14" s="963">
        <f t="shared" si="4"/>
        <v>454</v>
      </c>
      <c r="S14" s="963"/>
      <c r="T14" s="963">
        <f t="shared" si="1"/>
        <v>390</v>
      </c>
      <c r="U14" s="963">
        <f t="shared" si="1"/>
        <v>93</v>
      </c>
      <c r="V14" s="2365">
        <f t="shared" si="5"/>
        <v>483</v>
      </c>
      <c r="W14" s="199"/>
      <c r="X14" s="199"/>
    </row>
    <row r="15" spans="1:43" ht="9.9499999999999993" customHeight="1">
      <c r="A15" s="69">
        <v>1</v>
      </c>
      <c r="B15" s="89">
        <v>1</v>
      </c>
      <c r="C15" s="1367">
        <v>5</v>
      </c>
      <c r="D15" s="1367"/>
      <c r="E15" s="1820"/>
      <c r="F15" s="411"/>
      <c r="G15" s="69" t="s">
        <v>162</v>
      </c>
      <c r="H15" s="1020">
        <v>0</v>
      </c>
      <c r="I15" s="1020">
        <v>0</v>
      </c>
      <c r="J15" s="309">
        <f>SUM(H15:I15)</f>
        <v>0</v>
      </c>
      <c r="K15" s="1341"/>
      <c r="L15" s="2142">
        <v>11</v>
      </c>
      <c r="M15" s="2142">
        <v>2</v>
      </c>
      <c r="N15" s="2142">
        <f t="shared" si="3"/>
        <v>13</v>
      </c>
      <c r="O15" s="2142"/>
      <c r="P15" s="2142">
        <v>88</v>
      </c>
      <c r="Q15" s="2142">
        <v>28</v>
      </c>
      <c r="R15" s="963">
        <f t="shared" si="4"/>
        <v>116</v>
      </c>
      <c r="S15" s="963"/>
      <c r="T15" s="963">
        <f t="shared" si="1"/>
        <v>99</v>
      </c>
      <c r="U15" s="963">
        <f t="shared" si="1"/>
        <v>30</v>
      </c>
      <c r="V15" s="2365">
        <f t="shared" si="5"/>
        <v>129</v>
      </c>
      <c r="W15" s="199"/>
      <c r="X15" s="199"/>
    </row>
    <row r="16" spans="1:43" ht="11.1" customHeight="1">
      <c r="A16" s="69"/>
      <c r="B16" s="69"/>
      <c r="C16" s="1367"/>
      <c r="D16" s="1367"/>
      <c r="E16" s="1820"/>
      <c r="F16" s="414" t="s">
        <v>25</v>
      </c>
      <c r="G16" s="118"/>
      <c r="H16" s="77">
        <f>SUM(H17:H18)</f>
        <v>0</v>
      </c>
      <c r="I16" s="77">
        <f>SUM(I17:I18)</f>
        <v>0</v>
      </c>
      <c r="J16" s="77">
        <f>SUM(J17:J18)</f>
        <v>0</v>
      </c>
      <c r="K16" s="77"/>
      <c r="L16" s="957">
        <f>L17+L18</f>
        <v>40</v>
      </c>
      <c r="M16" s="957">
        <f t="shared" ref="M16:R16" si="7">M17+M18</f>
        <v>1</v>
      </c>
      <c r="N16" s="957">
        <f t="shared" si="7"/>
        <v>41</v>
      </c>
      <c r="O16" s="957"/>
      <c r="P16" s="957">
        <f t="shared" si="7"/>
        <v>303</v>
      </c>
      <c r="Q16" s="957">
        <f t="shared" si="7"/>
        <v>69</v>
      </c>
      <c r="R16" s="957">
        <f t="shared" si="7"/>
        <v>372</v>
      </c>
      <c r="S16" s="957"/>
      <c r="T16" s="2150">
        <f t="shared" si="1"/>
        <v>343</v>
      </c>
      <c r="U16" s="2150">
        <f t="shared" si="1"/>
        <v>70</v>
      </c>
      <c r="V16" s="2366">
        <f t="shared" si="5"/>
        <v>413</v>
      </c>
      <c r="W16" s="199"/>
      <c r="X16" s="199"/>
    </row>
    <row r="17" spans="1:24" ht="9.9499999999999993" customHeight="1">
      <c r="A17" s="69">
        <v>1</v>
      </c>
      <c r="B17" s="89">
        <v>1</v>
      </c>
      <c r="C17" s="1367">
        <v>12</v>
      </c>
      <c r="D17" s="1367"/>
      <c r="E17" s="1820"/>
      <c r="F17" s="414"/>
      <c r="G17" s="69" t="s">
        <v>163</v>
      </c>
      <c r="H17" s="1020">
        <v>0</v>
      </c>
      <c r="I17" s="1020">
        <v>0</v>
      </c>
      <c r="J17" s="309">
        <f>SUM(H17:I17)</f>
        <v>0</v>
      </c>
      <c r="K17" s="1341"/>
      <c r="L17" s="2142">
        <v>0</v>
      </c>
      <c r="M17" s="2142">
        <v>0</v>
      </c>
      <c r="N17" s="2142">
        <f t="shared" si="3"/>
        <v>0</v>
      </c>
      <c r="O17" s="2142"/>
      <c r="P17" s="2142">
        <v>0</v>
      </c>
      <c r="Q17" s="2142">
        <v>0</v>
      </c>
      <c r="R17" s="963">
        <f t="shared" si="4"/>
        <v>0</v>
      </c>
      <c r="S17" s="963"/>
      <c r="T17" s="963">
        <f t="shared" si="1"/>
        <v>0</v>
      </c>
      <c r="U17" s="963">
        <f t="shared" si="1"/>
        <v>0</v>
      </c>
      <c r="V17" s="2365">
        <f t="shared" si="5"/>
        <v>0</v>
      </c>
      <c r="W17" s="199"/>
      <c r="X17" s="199"/>
    </row>
    <row r="18" spans="1:24" ht="9.9499999999999993" customHeight="1">
      <c r="A18" s="69">
        <v>1</v>
      </c>
      <c r="B18" s="69">
        <v>1</v>
      </c>
      <c r="C18" s="1367">
        <v>12</v>
      </c>
      <c r="D18" s="1367"/>
      <c r="E18" s="1820"/>
      <c r="F18" s="416"/>
      <c r="G18" s="69" t="s">
        <v>164</v>
      </c>
      <c r="H18" s="1020">
        <v>0</v>
      </c>
      <c r="I18" s="1020">
        <v>0</v>
      </c>
      <c r="J18" s="309">
        <f>SUM(H18:I18)</f>
        <v>0</v>
      </c>
      <c r="K18" s="1341"/>
      <c r="L18" s="2142">
        <v>40</v>
      </c>
      <c r="M18" s="2142">
        <v>1</v>
      </c>
      <c r="N18" s="2142">
        <f t="shared" si="3"/>
        <v>41</v>
      </c>
      <c r="O18" s="2142"/>
      <c r="P18" s="2142">
        <v>303</v>
      </c>
      <c r="Q18" s="2142">
        <v>69</v>
      </c>
      <c r="R18" s="963">
        <f t="shared" si="4"/>
        <v>372</v>
      </c>
      <c r="S18" s="963"/>
      <c r="T18" s="963">
        <f t="shared" si="1"/>
        <v>343</v>
      </c>
      <c r="U18" s="963">
        <f t="shared" si="1"/>
        <v>70</v>
      </c>
      <c r="V18" s="2365">
        <f t="shared" si="5"/>
        <v>413</v>
      </c>
      <c r="W18" s="199"/>
      <c r="X18" s="199"/>
    </row>
    <row r="19" spans="1:24" ht="11.1" customHeight="1">
      <c r="A19" s="69"/>
      <c r="B19" s="89"/>
      <c r="C19" s="1367"/>
      <c r="D19" s="1367"/>
      <c r="E19" s="1820"/>
      <c r="F19" s="417" t="s">
        <v>26</v>
      </c>
      <c r="G19" s="112"/>
      <c r="H19" s="1354">
        <f>SUM(H20:H25)</f>
        <v>0</v>
      </c>
      <c r="I19" s="1354">
        <f>SUM(I20:I25)</f>
        <v>0</v>
      </c>
      <c r="J19" s="1354">
        <f>SUM(J20:J24)</f>
        <v>0</v>
      </c>
      <c r="K19" s="1354"/>
      <c r="L19" s="957">
        <f>SUM(L20:L25)</f>
        <v>0</v>
      </c>
      <c r="M19" s="957">
        <f>SUM(M20:M25)</f>
        <v>0</v>
      </c>
      <c r="N19" s="957">
        <f>SUM(N20:N24)</f>
        <v>0</v>
      </c>
      <c r="O19" s="957"/>
      <c r="P19" s="957">
        <f>SUM(P20:P25)</f>
        <v>197</v>
      </c>
      <c r="Q19" s="957">
        <f>SUM(Q20:Q25)</f>
        <v>83</v>
      </c>
      <c r="R19" s="957">
        <f>SUM(R20:R24)</f>
        <v>280</v>
      </c>
      <c r="S19" s="957"/>
      <c r="T19" s="2150">
        <f t="shared" si="1"/>
        <v>197</v>
      </c>
      <c r="U19" s="2150">
        <f t="shared" si="1"/>
        <v>83</v>
      </c>
      <c r="V19" s="2366">
        <f t="shared" si="5"/>
        <v>280</v>
      </c>
      <c r="W19" s="199"/>
      <c r="X19" s="199"/>
    </row>
    <row r="20" spans="1:24" ht="9.9499999999999993" customHeight="1">
      <c r="A20" s="69">
        <v>1</v>
      </c>
      <c r="B20" s="69">
        <v>1</v>
      </c>
      <c r="C20" s="1367">
        <v>2</v>
      </c>
      <c r="D20" s="1367"/>
      <c r="E20" s="1820"/>
      <c r="F20" s="416"/>
      <c r="G20" s="69" t="s">
        <v>165</v>
      </c>
      <c r="H20" s="1020">
        <v>0</v>
      </c>
      <c r="I20" s="1020">
        <v>0</v>
      </c>
      <c r="J20" s="309">
        <f t="shared" ref="J20:J25" si="8">SUM(H20:I20)</f>
        <v>0</v>
      </c>
      <c r="K20" s="1341"/>
      <c r="L20" s="2142">
        <v>0</v>
      </c>
      <c r="M20" s="2142">
        <v>0</v>
      </c>
      <c r="N20" s="2142">
        <f t="shared" si="3"/>
        <v>0</v>
      </c>
      <c r="O20" s="2142"/>
      <c r="P20" s="2142">
        <v>50</v>
      </c>
      <c r="Q20" s="2142">
        <v>20</v>
      </c>
      <c r="R20" s="963">
        <f t="shared" si="4"/>
        <v>70</v>
      </c>
      <c r="S20" s="963"/>
      <c r="T20" s="963">
        <f t="shared" si="1"/>
        <v>50</v>
      </c>
      <c r="U20" s="963">
        <f t="shared" si="1"/>
        <v>20</v>
      </c>
      <c r="V20" s="2365">
        <f t="shared" si="5"/>
        <v>70</v>
      </c>
      <c r="W20" s="199"/>
      <c r="X20" s="199"/>
    </row>
    <row r="21" spans="1:24" ht="9.9499999999999993" customHeight="1">
      <c r="A21" s="69">
        <v>1</v>
      </c>
      <c r="B21" s="69">
        <v>1</v>
      </c>
      <c r="C21" s="1367">
        <v>2</v>
      </c>
      <c r="D21" s="1367"/>
      <c r="E21" s="1820"/>
      <c r="F21" s="411"/>
      <c r="G21" s="69" t="s">
        <v>166</v>
      </c>
      <c r="H21" s="1020">
        <v>0</v>
      </c>
      <c r="I21" s="1020">
        <v>0</v>
      </c>
      <c r="J21" s="309">
        <f t="shared" si="8"/>
        <v>0</v>
      </c>
      <c r="K21" s="1341"/>
      <c r="L21" s="2142">
        <v>0</v>
      </c>
      <c r="M21" s="2142">
        <v>0</v>
      </c>
      <c r="N21" s="2142">
        <f t="shared" si="3"/>
        <v>0</v>
      </c>
      <c r="O21" s="2142"/>
      <c r="P21" s="2142">
        <v>13</v>
      </c>
      <c r="Q21" s="2142">
        <v>15</v>
      </c>
      <c r="R21" s="963">
        <f t="shared" si="4"/>
        <v>28</v>
      </c>
      <c r="S21" s="963"/>
      <c r="T21" s="963">
        <f t="shared" si="1"/>
        <v>13</v>
      </c>
      <c r="U21" s="963">
        <f t="shared" si="1"/>
        <v>15</v>
      </c>
      <c r="V21" s="2365">
        <f t="shared" si="5"/>
        <v>28</v>
      </c>
      <c r="W21" s="199"/>
      <c r="X21" s="199"/>
    </row>
    <row r="22" spans="1:24" ht="9.9499999999999993" customHeight="1">
      <c r="A22" s="69">
        <v>1</v>
      </c>
      <c r="B22" s="69">
        <v>1</v>
      </c>
      <c r="C22" s="1367">
        <v>2</v>
      </c>
      <c r="D22" s="1367"/>
      <c r="E22" s="1820"/>
      <c r="F22" s="416"/>
      <c r="G22" s="69" t="s">
        <v>167</v>
      </c>
      <c r="H22" s="1020">
        <v>0</v>
      </c>
      <c r="I22" s="1020">
        <v>0</v>
      </c>
      <c r="J22" s="309">
        <f t="shared" si="8"/>
        <v>0</v>
      </c>
      <c r="K22" s="1341"/>
      <c r="L22" s="2142">
        <v>0</v>
      </c>
      <c r="M22" s="2142">
        <v>0</v>
      </c>
      <c r="N22" s="2142">
        <f t="shared" si="3"/>
        <v>0</v>
      </c>
      <c r="O22" s="2142"/>
      <c r="P22" s="2142">
        <v>10</v>
      </c>
      <c r="Q22" s="2142">
        <v>15</v>
      </c>
      <c r="R22" s="963">
        <f t="shared" si="4"/>
        <v>25</v>
      </c>
      <c r="S22" s="963"/>
      <c r="T22" s="963">
        <f t="shared" si="1"/>
        <v>10</v>
      </c>
      <c r="U22" s="963">
        <f t="shared" si="1"/>
        <v>15</v>
      </c>
      <c r="V22" s="2365">
        <f t="shared" si="5"/>
        <v>25</v>
      </c>
      <c r="W22" s="199"/>
      <c r="X22" s="199"/>
    </row>
    <row r="23" spans="1:24" ht="9.9499999999999993" customHeight="1">
      <c r="A23" s="69">
        <v>1</v>
      </c>
      <c r="B23" s="69">
        <v>1</v>
      </c>
      <c r="C23" s="1367">
        <v>2</v>
      </c>
      <c r="D23" s="1367"/>
      <c r="E23" s="1820"/>
      <c r="F23" s="411"/>
      <c r="G23" s="69" t="s">
        <v>168</v>
      </c>
      <c r="H23" s="1020">
        <v>0</v>
      </c>
      <c r="I23" s="1020">
        <v>0</v>
      </c>
      <c r="J23" s="309">
        <f t="shared" si="8"/>
        <v>0</v>
      </c>
      <c r="K23" s="1341"/>
      <c r="L23" s="2142">
        <v>0</v>
      </c>
      <c r="M23" s="2142">
        <v>0</v>
      </c>
      <c r="N23" s="2142">
        <f t="shared" si="3"/>
        <v>0</v>
      </c>
      <c r="O23" s="2142"/>
      <c r="P23" s="2142">
        <v>32</v>
      </c>
      <c r="Q23" s="2142">
        <v>16</v>
      </c>
      <c r="R23" s="963">
        <f t="shared" si="4"/>
        <v>48</v>
      </c>
      <c r="S23" s="963"/>
      <c r="T23" s="963">
        <f t="shared" si="1"/>
        <v>32</v>
      </c>
      <c r="U23" s="963">
        <f t="shared" si="1"/>
        <v>16</v>
      </c>
      <c r="V23" s="2365">
        <f t="shared" si="5"/>
        <v>48</v>
      </c>
      <c r="W23" s="199"/>
      <c r="X23" s="199"/>
    </row>
    <row r="24" spans="1:24" ht="9.9499999999999993" customHeight="1">
      <c r="A24" s="69">
        <v>1</v>
      </c>
      <c r="B24" s="69">
        <v>1</v>
      </c>
      <c r="C24" s="1367">
        <v>2</v>
      </c>
      <c r="D24" s="1367"/>
      <c r="E24" s="1820"/>
      <c r="F24" s="411"/>
      <c r="G24" s="69" t="s">
        <v>169</v>
      </c>
      <c r="H24" s="1341">
        <v>0</v>
      </c>
      <c r="I24" s="1341">
        <v>0</v>
      </c>
      <c r="J24" s="309">
        <f t="shared" si="8"/>
        <v>0</v>
      </c>
      <c r="K24" s="1341"/>
      <c r="L24" s="2142">
        <v>0</v>
      </c>
      <c r="M24" s="2142">
        <v>0</v>
      </c>
      <c r="N24" s="2142">
        <f t="shared" si="3"/>
        <v>0</v>
      </c>
      <c r="O24" s="2142"/>
      <c r="P24" s="2142">
        <v>92</v>
      </c>
      <c r="Q24" s="2142">
        <v>17</v>
      </c>
      <c r="R24" s="963">
        <f t="shared" si="4"/>
        <v>109</v>
      </c>
      <c r="S24" s="963"/>
      <c r="T24" s="963">
        <f t="shared" ref="T24:U43" si="9">SUM(L24+P24)</f>
        <v>92</v>
      </c>
      <c r="U24" s="963">
        <f t="shared" si="9"/>
        <v>17</v>
      </c>
      <c r="V24" s="2365">
        <f t="shared" si="5"/>
        <v>109</v>
      </c>
      <c r="W24" s="199"/>
      <c r="X24" s="199"/>
    </row>
    <row r="25" spans="1:24" ht="9.9499999999999993" customHeight="1">
      <c r="A25" s="69"/>
      <c r="B25" s="69"/>
      <c r="C25" s="1367"/>
      <c r="D25" s="1367"/>
      <c r="E25" s="1820"/>
      <c r="F25" s="411"/>
      <c r="G25" s="69" t="s">
        <v>413</v>
      </c>
      <c r="H25" s="1341">
        <v>0</v>
      </c>
      <c r="I25" s="1341">
        <v>0</v>
      </c>
      <c r="J25" s="309">
        <f t="shared" si="8"/>
        <v>0</v>
      </c>
      <c r="K25" s="1341"/>
      <c r="L25" s="2142">
        <v>0</v>
      </c>
      <c r="M25" s="2142">
        <v>0</v>
      </c>
      <c r="N25" s="2142">
        <f t="shared" si="3"/>
        <v>0</v>
      </c>
      <c r="O25" s="2142"/>
      <c r="P25" s="2142">
        <v>0</v>
      </c>
      <c r="Q25" s="2142">
        <v>0</v>
      </c>
      <c r="R25" s="963">
        <f t="shared" si="4"/>
        <v>0</v>
      </c>
      <c r="S25" s="963"/>
      <c r="T25" s="963">
        <f>SUM(L25+P25)</f>
        <v>0</v>
      </c>
      <c r="U25" s="963">
        <f>SUM(M25+Q25)</f>
        <v>0</v>
      </c>
      <c r="V25" s="2365">
        <f>SUM(T25:U25)</f>
        <v>0</v>
      </c>
      <c r="W25" s="199"/>
      <c r="X25" s="199"/>
    </row>
    <row r="26" spans="1:24" ht="11.1" customHeight="1">
      <c r="A26" s="69"/>
      <c r="B26" s="69"/>
      <c r="C26" s="1367"/>
      <c r="D26" s="1367"/>
      <c r="E26" s="1820"/>
      <c r="F26" s="417" t="s">
        <v>27</v>
      </c>
      <c r="G26" s="69"/>
      <c r="H26" s="77">
        <f>SUM(H27:H28)</f>
        <v>0</v>
      </c>
      <c r="I26" s="77">
        <f>SUM(I27:I28)</f>
        <v>0</v>
      </c>
      <c r="J26" s="77">
        <f>SUM(J27:J28)</f>
        <v>0</v>
      </c>
      <c r="K26" s="77"/>
      <c r="L26" s="957">
        <f>SUM(L27:L28)</f>
        <v>0</v>
      </c>
      <c r="M26" s="957">
        <f t="shared" ref="M26:R26" si="10">SUM(M27:M28)</f>
        <v>0</v>
      </c>
      <c r="N26" s="957">
        <f t="shared" si="10"/>
        <v>0</v>
      </c>
      <c r="O26" s="957"/>
      <c r="P26" s="957">
        <f t="shared" si="10"/>
        <v>91</v>
      </c>
      <c r="Q26" s="957">
        <f t="shared" si="10"/>
        <v>33</v>
      </c>
      <c r="R26" s="957">
        <f t="shared" si="10"/>
        <v>124</v>
      </c>
      <c r="S26" s="957"/>
      <c r="T26" s="2150">
        <f t="shared" si="9"/>
        <v>91</v>
      </c>
      <c r="U26" s="2150">
        <f t="shared" si="9"/>
        <v>33</v>
      </c>
      <c r="V26" s="2366">
        <f t="shared" si="5"/>
        <v>124</v>
      </c>
      <c r="W26" s="199"/>
      <c r="X26" s="199"/>
    </row>
    <row r="27" spans="1:24" ht="9.9499999999999993" customHeight="1">
      <c r="A27" s="69">
        <v>1</v>
      </c>
      <c r="B27" s="1341">
        <v>1</v>
      </c>
      <c r="C27" s="1367">
        <v>4</v>
      </c>
      <c r="D27" s="1367"/>
      <c r="E27" s="1820"/>
      <c r="F27" s="411"/>
      <c r="G27" s="69" t="s">
        <v>165</v>
      </c>
      <c r="H27" s="1020">
        <v>0</v>
      </c>
      <c r="I27" s="1020">
        <v>0</v>
      </c>
      <c r="J27" s="309">
        <f>SUM(H27:I27)</f>
        <v>0</v>
      </c>
      <c r="K27" s="1341"/>
      <c r="L27" s="2142">
        <v>0</v>
      </c>
      <c r="M27" s="2142">
        <v>0</v>
      </c>
      <c r="N27" s="2142">
        <f t="shared" si="3"/>
        <v>0</v>
      </c>
      <c r="O27" s="2142"/>
      <c r="P27" s="2142">
        <v>32</v>
      </c>
      <c r="Q27" s="2142">
        <v>23</v>
      </c>
      <c r="R27" s="963">
        <f t="shared" si="4"/>
        <v>55</v>
      </c>
      <c r="S27" s="963"/>
      <c r="T27" s="963">
        <f t="shared" si="9"/>
        <v>32</v>
      </c>
      <c r="U27" s="963">
        <f t="shared" si="9"/>
        <v>23</v>
      </c>
      <c r="V27" s="2365">
        <f t="shared" si="5"/>
        <v>55</v>
      </c>
      <c r="W27" s="199"/>
      <c r="X27" s="199"/>
    </row>
    <row r="28" spans="1:24" ht="9.9499999999999993" customHeight="1">
      <c r="A28" s="69">
        <v>1</v>
      </c>
      <c r="B28" s="1341">
        <v>1</v>
      </c>
      <c r="C28" s="1367">
        <v>4</v>
      </c>
      <c r="D28" s="1367"/>
      <c r="E28" s="1820"/>
      <c r="F28" s="411"/>
      <c r="G28" s="126" t="s">
        <v>159</v>
      </c>
      <c r="H28" s="1020">
        <v>0</v>
      </c>
      <c r="I28" s="1020">
        <v>0</v>
      </c>
      <c r="J28" s="309">
        <f>SUM(H28:I28)</f>
        <v>0</v>
      </c>
      <c r="K28" s="1020"/>
      <c r="L28" s="2142">
        <v>0</v>
      </c>
      <c r="M28" s="2142">
        <v>0</v>
      </c>
      <c r="N28" s="2142">
        <f t="shared" si="3"/>
        <v>0</v>
      </c>
      <c r="O28" s="2142"/>
      <c r="P28" s="2142">
        <v>59</v>
      </c>
      <c r="Q28" s="2142">
        <v>10</v>
      </c>
      <c r="R28" s="963">
        <f t="shared" si="4"/>
        <v>69</v>
      </c>
      <c r="S28" s="963"/>
      <c r="T28" s="963">
        <f t="shared" si="9"/>
        <v>59</v>
      </c>
      <c r="U28" s="963">
        <f t="shared" si="9"/>
        <v>10</v>
      </c>
      <c r="V28" s="2365">
        <f t="shared" si="5"/>
        <v>69</v>
      </c>
      <c r="W28" s="199"/>
      <c r="X28" s="199"/>
    </row>
    <row r="29" spans="1:24" ht="11.1" customHeight="1">
      <c r="A29" s="69"/>
      <c r="B29" s="1341"/>
      <c r="C29" s="1367"/>
      <c r="D29" s="1367"/>
      <c r="E29" s="1820"/>
      <c r="F29" s="419" t="s">
        <v>28</v>
      </c>
      <c r="G29" s="69"/>
      <c r="H29" s="77">
        <f>SUM(H30)</f>
        <v>0</v>
      </c>
      <c r="I29" s="77">
        <f>SUM(I30)</f>
        <v>0</v>
      </c>
      <c r="J29" s="77">
        <f>SUM(J30)</f>
        <v>0</v>
      </c>
      <c r="K29" s="77"/>
      <c r="L29" s="957">
        <f>L30</f>
        <v>9</v>
      </c>
      <c r="M29" s="957">
        <f t="shared" ref="M29:R29" si="11">M30</f>
        <v>3</v>
      </c>
      <c r="N29" s="957">
        <f t="shared" si="11"/>
        <v>12</v>
      </c>
      <c r="O29" s="957"/>
      <c r="P29" s="957">
        <f t="shared" si="11"/>
        <v>109</v>
      </c>
      <c r="Q29" s="957">
        <f t="shared" si="11"/>
        <v>65</v>
      </c>
      <c r="R29" s="957">
        <f t="shared" si="11"/>
        <v>174</v>
      </c>
      <c r="S29" s="957"/>
      <c r="T29" s="2150">
        <f t="shared" si="9"/>
        <v>118</v>
      </c>
      <c r="U29" s="2150">
        <f t="shared" si="9"/>
        <v>68</v>
      </c>
      <c r="V29" s="2366">
        <f t="shared" si="5"/>
        <v>186</v>
      </c>
      <c r="W29" s="199"/>
      <c r="X29" s="199"/>
    </row>
    <row r="30" spans="1:24" ht="11.1" customHeight="1">
      <c r="A30" s="69">
        <v>1</v>
      </c>
      <c r="B30" s="69">
        <v>1</v>
      </c>
      <c r="C30" s="1367">
        <v>1</v>
      </c>
      <c r="D30" s="1367"/>
      <c r="E30" s="1820"/>
      <c r="F30" s="416"/>
      <c r="G30" s="69" t="s">
        <v>172</v>
      </c>
      <c r="H30" s="1341">
        <v>0</v>
      </c>
      <c r="I30" s="1341">
        <v>0</v>
      </c>
      <c r="J30" s="309">
        <f>SUM(H30:I30)</f>
        <v>0</v>
      </c>
      <c r="K30" s="1341"/>
      <c r="L30" s="2142">
        <v>9</v>
      </c>
      <c r="M30" s="2142">
        <v>3</v>
      </c>
      <c r="N30" s="2142">
        <f t="shared" si="3"/>
        <v>12</v>
      </c>
      <c r="O30" s="2142"/>
      <c r="P30" s="2142">
        <v>109</v>
      </c>
      <c r="Q30" s="2142">
        <v>65</v>
      </c>
      <c r="R30" s="963">
        <f t="shared" si="4"/>
        <v>174</v>
      </c>
      <c r="S30" s="963"/>
      <c r="T30" s="1331">
        <f t="shared" si="9"/>
        <v>118</v>
      </c>
      <c r="U30" s="1331">
        <f t="shared" si="9"/>
        <v>68</v>
      </c>
      <c r="V30" s="2367">
        <f t="shared" si="5"/>
        <v>186</v>
      </c>
      <c r="W30" s="199"/>
      <c r="X30" s="199"/>
    </row>
    <row r="31" spans="1:24" ht="12" customHeight="1">
      <c r="A31" s="69"/>
      <c r="B31" s="69"/>
      <c r="C31" s="1367"/>
      <c r="D31" s="1367"/>
      <c r="E31" s="1819">
        <v>1402</v>
      </c>
      <c r="F31" s="113" t="s">
        <v>29</v>
      </c>
      <c r="G31" s="114"/>
      <c r="H31" s="354">
        <f>SUM(H32+H37+H40+H45+H48+H52+H55+H59)</f>
        <v>0</v>
      </c>
      <c r="I31" s="354">
        <f>SUM(I32+I37+I40+I45+I48+I52+I55+I59)</f>
        <v>0</v>
      </c>
      <c r="J31" s="354">
        <f>SUM(J32+J37+J40+J45+J48+J52+J55+J59)</f>
        <v>0</v>
      </c>
      <c r="K31" s="354"/>
      <c r="L31" s="2368">
        <f>SUM(L32+L37+L40+L45+L48+L52+L55+L59)</f>
        <v>402</v>
      </c>
      <c r="M31" s="2368">
        <f t="shared" ref="M31:R31" si="12">SUM(M32+M37+M40+M45+M48+M52+M55+M59)</f>
        <v>360</v>
      </c>
      <c r="N31" s="2368">
        <f t="shared" si="12"/>
        <v>762</v>
      </c>
      <c r="O31" s="2368"/>
      <c r="P31" s="2368">
        <f t="shared" si="12"/>
        <v>2859</v>
      </c>
      <c r="Q31" s="2368">
        <f t="shared" si="12"/>
        <v>3343</v>
      </c>
      <c r="R31" s="2368">
        <f t="shared" si="12"/>
        <v>6202</v>
      </c>
      <c r="S31" s="2368"/>
      <c r="T31" s="970">
        <f t="shared" si="9"/>
        <v>3261</v>
      </c>
      <c r="U31" s="970">
        <f t="shared" si="9"/>
        <v>3703</v>
      </c>
      <c r="V31" s="972">
        <f>SUM(T31:U31)</f>
        <v>6964</v>
      </c>
      <c r="W31" s="199"/>
      <c r="X31" s="199"/>
    </row>
    <row r="32" spans="1:24">
      <c r="A32" s="69"/>
      <c r="B32" s="69"/>
      <c r="C32" s="1367"/>
      <c r="D32" s="1367"/>
      <c r="E32" s="1820"/>
      <c r="F32" s="414" t="s">
        <v>30</v>
      </c>
      <c r="G32" s="69"/>
      <c r="H32" s="77">
        <f>SUM(H33:H36)</f>
        <v>0</v>
      </c>
      <c r="I32" s="77">
        <f>SUM(I33:I36)</f>
        <v>0</v>
      </c>
      <c r="J32" s="77">
        <f>SUM(J33:J36)</f>
        <v>0</v>
      </c>
      <c r="K32" s="77"/>
      <c r="L32" s="957">
        <f>SUM(L33:L36)</f>
        <v>192</v>
      </c>
      <c r="M32" s="957">
        <f t="shared" ref="M32:R32" si="13">SUM(M33:M36)</f>
        <v>180</v>
      </c>
      <c r="N32" s="957">
        <f t="shared" si="13"/>
        <v>372</v>
      </c>
      <c r="O32" s="957"/>
      <c r="P32" s="957">
        <f t="shared" si="13"/>
        <v>1457</v>
      </c>
      <c r="Q32" s="957">
        <f t="shared" si="13"/>
        <v>1585</v>
      </c>
      <c r="R32" s="957">
        <f t="shared" si="13"/>
        <v>3042</v>
      </c>
      <c r="S32" s="957"/>
      <c r="T32" s="957">
        <f t="shared" si="9"/>
        <v>1649</v>
      </c>
      <c r="U32" s="957">
        <f t="shared" si="9"/>
        <v>1765</v>
      </c>
      <c r="V32" s="958">
        <f>SUM(T32+U32)</f>
        <v>3414</v>
      </c>
      <c r="W32" s="199"/>
      <c r="X32" s="199"/>
    </row>
    <row r="33" spans="1:24" ht="9.9499999999999993" customHeight="1">
      <c r="A33" s="69">
        <v>2</v>
      </c>
      <c r="B33" s="69">
        <v>4</v>
      </c>
      <c r="C33" s="1367">
        <v>11</v>
      </c>
      <c r="D33" s="1367"/>
      <c r="E33" s="1820"/>
      <c r="F33" s="411"/>
      <c r="G33" s="69" t="s">
        <v>173</v>
      </c>
      <c r="H33" s="1020">
        <v>0</v>
      </c>
      <c r="I33" s="1020">
        <v>0</v>
      </c>
      <c r="J33" s="309">
        <f>H33+I33</f>
        <v>0</v>
      </c>
      <c r="K33" s="1341"/>
      <c r="L33" s="2142">
        <v>62</v>
      </c>
      <c r="M33" s="2142">
        <v>74</v>
      </c>
      <c r="N33" s="963">
        <f t="shared" si="3"/>
        <v>136</v>
      </c>
      <c r="O33" s="2142"/>
      <c r="P33" s="2142">
        <v>524</v>
      </c>
      <c r="Q33" s="2142">
        <v>514</v>
      </c>
      <c r="R33" s="2142">
        <f>SUM(P33:Q33)</f>
        <v>1038</v>
      </c>
      <c r="S33" s="963"/>
      <c r="T33" s="963">
        <f t="shared" si="9"/>
        <v>586</v>
      </c>
      <c r="U33" s="963">
        <f t="shared" si="9"/>
        <v>588</v>
      </c>
      <c r="V33" s="2365">
        <f>SUM(T33:U33)</f>
        <v>1174</v>
      </c>
      <c r="W33" s="199"/>
      <c r="X33" s="199"/>
    </row>
    <row r="34" spans="1:24" ht="9.9499999999999993" customHeight="1">
      <c r="A34" s="69">
        <v>2</v>
      </c>
      <c r="B34" s="69">
        <v>4</v>
      </c>
      <c r="C34" s="1367">
        <v>11</v>
      </c>
      <c r="D34" s="1367"/>
      <c r="E34" s="1820"/>
      <c r="F34" s="411"/>
      <c r="G34" s="69" t="s">
        <v>174</v>
      </c>
      <c r="H34" s="1020">
        <v>0</v>
      </c>
      <c r="I34" s="1020">
        <v>0</v>
      </c>
      <c r="J34" s="309">
        <f>H34+I34</f>
        <v>0</v>
      </c>
      <c r="K34" s="1341"/>
      <c r="L34" s="2142">
        <v>52</v>
      </c>
      <c r="M34" s="2142">
        <v>53</v>
      </c>
      <c r="N34" s="963">
        <f t="shared" si="3"/>
        <v>105</v>
      </c>
      <c r="O34" s="2142"/>
      <c r="P34" s="2142">
        <v>392</v>
      </c>
      <c r="Q34" s="2142">
        <v>454</v>
      </c>
      <c r="R34" s="2142">
        <f t="shared" si="4"/>
        <v>846</v>
      </c>
      <c r="S34" s="963"/>
      <c r="T34" s="963">
        <f t="shared" si="9"/>
        <v>444</v>
      </c>
      <c r="U34" s="963">
        <f t="shared" si="9"/>
        <v>507</v>
      </c>
      <c r="V34" s="2365">
        <f t="shared" ref="V34:V69" si="14">SUM(T34:U34)</f>
        <v>951</v>
      </c>
      <c r="W34" s="199"/>
      <c r="X34" s="199"/>
    </row>
    <row r="35" spans="1:24" ht="9.9499999999999993" customHeight="1">
      <c r="A35" s="69">
        <v>2</v>
      </c>
      <c r="B35" s="69">
        <v>4</v>
      </c>
      <c r="C35" s="1367">
        <v>11</v>
      </c>
      <c r="D35" s="1367"/>
      <c r="E35" s="1820"/>
      <c r="F35" s="411"/>
      <c r="G35" s="69" t="s">
        <v>175</v>
      </c>
      <c r="H35" s="1020">
        <v>0</v>
      </c>
      <c r="I35" s="1020">
        <v>0</v>
      </c>
      <c r="J35" s="309">
        <f>H35+I35</f>
        <v>0</v>
      </c>
      <c r="K35" s="1341"/>
      <c r="L35" s="2142">
        <v>24</v>
      </c>
      <c r="M35" s="2142">
        <v>43</v>
      </c>
      <c r="N35" s="963">
        <f t="shared" si="3"/>
        <v>67</v>
      </c>
      <c r="O35" s="2142"/>
      <c r="P35" s="2142">
        <v>220</v>
      </c>
      <c r="Q35" s="2142">
        <v>516</v>
      </c>
      <c r="R35" s="2142">
        <f t="shared" si="4"/>
        <v>736</v>
      </c>
      <c r="S35" s="963"/>
      <c r="T35" s="963">
        <f t="shared" si="9"/>
        <v>244</v>
      </c>
      <c r="U35" s="963">
        <f t="shared" si="9"/>
        <v>559</v>
      </c>
      <c r="V35" s="2365">
        <f t="shared" si="14"/>
        <v>803</v>
      </c>
      <c r="W35" s="199"/>
      <c r="X35" s="199"/>
    </row>
    <row r="36" spans="1:24" ht="9.9499999999999993" customHeight="1">
      <c r="A36" s="69">
        <v>2</v>
      </c>
      <c r="B36" s="69">
        <v>6</v>
      </c>
      <c r="C36" s="1367">
        <v>11</v>
      </c>
      <c r="D36" s="1367"/>
      <c r="E36" s="1820"/>
      <c r="F36" s="416"/>
      <c r="G36" s="69" t="s">
        <v>176</v>
      </c>
      <c r="H36" s="1020">
        <v>0</v>
      </c>
      <c r="I36" s="1020">
        <v>0</v>
      </c>
      <c r="J36" s="309">
        <f>H36+I36</f>
        <v>0</v>
      </c>
      <c r="K36" s="1341"/>
      <c r="L36" s="2142">
        <v>54</v>
      </c>
      <c r="M36" s="2142">
        <v>10</v>
      </c>
      <c r="N36" s="963">
        <f t="shared" si="3"/>
        <v>64</v>
      </c>
      <c r="O36" s="2142"/>
      <c r="P36" s="2142">
        <v>321</v>
      </c>
      <c r="Q36" s="2142">
        <v>101</v>
      </c>
      <c r="R36" s="2142">
        <f t="shared" si="4"/>
        <v>422</v>
      </c>
      <c r="S36" s="963"/>
      <c r="T36" s="963">
        <f t="shared" si="9"/>
        <v>375</v>
      </c>
      <c r="U36" s="963">
        <f t="shared" si="9"/>
        <v>111</v>
      </c>
      <c r="V36" s="2365">
        <f t="shared" si="14"/>
        <v>486</v>
      </c>
      <c r="W36" s="199"/>
      <c r="X36" s="199"/>
    </row>
    <row r="37" spans="1:24" ht="11.1" customHeight="1">
      <c r="A37" s="69"/>
      <c r="B37" s="1341"/>
      <c r="C37" s="1367"/>
      <c r="D37" s="1367"/>
      <c r="E37" s="1820"/>
      <c r="F37" s="414" t="s">
        <v>31</v>
      </c>
      <c r="G37" s="69"/>
      <c r="H37" s="77">
        <f>SUM(H38:H39)</f>
        <v>0</v>
      </c>
      <c r="I37" s="77">
        <f>SUM(I38:I39)</f>
        <v>0</v>
      </c>
      <c r="J37" s="77">
        <f>SUM(J38:J39)</f>
        <v>0</v>
      </c>
      <c r="K37" s="77"/>
      <c r="L37" s="957">
        <f>SUM(L38:L39)</f>
        <v>78</v>
      </c>
      <c r="M37" s="957">
        <f t="shared" ref="M37:R37" si="15">SUM(M38:M39)</f>
        <v>61</v>
      </c>
      <c r="N37" s="957">
        <f t="shared" si="15"/>
        <v>139</v>
      </c>
      <c r="O37" s="957"/>
      <c r="P37" s="957">
        <f t="shared" si="15"/>
        <v>369</v>
      </c>
      <c r="Q37" s="957">
        <f t="shared" si="15"/>
        <v>370</v>
      </c>
      <c r="R37" s="957">
        <f t="shared" si="15"/>
        <v>739</v>
      </c>
      <c r="S37" s="957"/>
      <c r="T37" s="2150">
        <f t="shared" si="9"/>
        <v>447</v>
      </c>
      <c r="U37" s="2150">
        <f t="shared" si="9"/>
        <v>431</v>
      </c>
      <c r="V37" s="2366">
        <f t="shared" si="14"/>
        <v>878</v>
      </c>
      <c r="W37" s="2369"/>
      <c r="X37" s="199"/>
    </row>
    <row r="38" spans="1:24" ht="9.9499999999999993" customHeight="1">
      <c r="A38" s="1341">
        <v>2</v>
      </c>
      <c r="B38" s="1341">
        <v>4</v>
      </c>
      <c r="C38" s="1367">
        <v>10</v>
      </c>
      <c r="D38" s="1367"/>
      <c r="E38" s="1820"/>
      <c r="F38" s="411"/>
      <c r="G38" s="69" t="s">
        <v>174</v>
      </c>
      <c r="H38" s="1020">
        <v>0</v>
      </c>
      <c r="I38" s="1020">
        <v>0</v>
      </c>
      <c r="J38" s="309">
        <f>H38+I38</f>
        <v>0</v>
      </c>
      <c r="K38" s="1341"/>
      <c r="L38" s="2142">
        <v>56</v>
      </c>
      <c r="M38" s="2142">
        <v>52</v>
      </c>
      <c r="N38" s="963">
        <f t="shared" si="3"/>
        <v>108</v>
      </c>
      <c r="O38" s="2142"/>
      <c r="P38" s="2142">
        <v>205</v>
      </c>
      <c r="Q38" s="2142">
        <v>304</v>
      </c>
      <c r="R38" s="963">
        <f t="shared" si="4"/>
        <v>509</v>
      </c>
      <c r="S38" s="963"/>
      <c r="T38" s="963">
        <f t="shared" si="9"/>
        <v>261</v>
      </c>
      <c r="U38" s="963">
        <f t="shared" si="9"/>
        <v>356</v>
      </c>
      <c r="V38" s="2365">
        <f t="shared" si="14"/>
        <v>617</v>
      </c>
      <c r="W38" s="199"/>
      <c r="X38" s="199"/>
    </row>
    <row r="39" spans="1:24" ht="9.9499999999999993" customHeight="1">
      <c r="A39" s="69">
        <v>2</v>
      </c>
      <c r="B39" s="1341">
        <v>6</v>
      </c>
      <c r="C39" s="1367">
        <v>10</v>
      </c>
      <c r="D39" s="1367"/>
      <c r="E39" s="1820"/>
      <c r="F39" s="411"/>
      <c r="G39" s="69" t="s">
        <v>176</v>
      </c>
      <c r="H39" s="1020">
        <v>0</v>
      </c>
      <c r="I39" s="1020">
        <v>0</v>
      </c>
      <c r="J39" s="309">
        <f>H39+I39</f>
        <v>0</v>
      </c>
      <c r="K39" s="1341"/>
      <c r="L39" s="2142">
        <v>22</v>
      </c>
      <c r="M39" s="2142">
        <v>9</v>
      </c>
      <c r="N39" s="963">
        <f t="shared" si="3"/>
        <v>31</v>
      </c>
      <c r="O39" s="2142"/>
      <c r="P39" s="2142">
        <v>164</v>
      </c>
      <c r="Q39" s="2142">
        <v>66</v>
      </c>
      <c r="R39" s="963">
        <f t="shared" si="4"/>
        <v>230</v>
      </c>
      <c r="S39" s="963"/>
      <c r="T39" s="963">
        <f t="shared" si="9"/>
        <v>186</v>
      </c>
      <c r="U39" s="963">
        <f t="shared" si="9"/>
        <v>75</v>
      </c>
      <c r="V39" s="2365">
        <f t="shared" si="14"/>
        <v>261</v>
      </c>
      <c r="W39" s="199"/>
      <c r="X39" s="199"/>
    </row>
    <row r="40" spans="1:24" ht="11.1" customHeight="1">
      <c r="A40" s="1341"/>
      <c r="B40" s="1341"/>
      <c r="C40" s="1367"/>
      <c r="D40" s="1367"/>
      <c r="E40" s="1820"/>
      <c r="F40" s="414" t="s">
        <v>32</v>
      </c>
      <c r="G40" s="69"/>
      <c r="H40" s="77">
        <f>SUM(H41:H44)</f>
        <v>0</v>
      </c>
      <c r="I40" s="77">
        <f>SUM(I41:I44)</f>
        <v>0</v>
      </c>
      <c r="J40" s="77">
        <f>SUM(J41:J44)</f>
        <v>0</v>
      </c>
      <c r="K40" s="77"/>
      <c r="L40" s="957">
        <f>SUM(L41:L44)</f>
        <v>71</v>
      </c>
      <c r="M40" s="957">
        <f t="shared" ref="M40:R40" si="16">SUM(M41:M44)</f>
        <v>85</v>
      </c>
      <c r="N40" s="957">
        <f t="shared" si="16"/>
        <v>156</v>
      </c>
      <c r="O40" s="957"/>
      <c r="P40" s="957">
        <f t="shared" si="16"/>
        <v>388</v>
      </c>
      <c r="Q40" s="957">
        <f t="shared" si="16"/>
        <v>587</v>
      </c>
      <c r="R40" s="957">
        <f t="shared" si="16"/>
        <v>975</v>
      </c>
      <c r="S40" s="957"/>
      <c r="T40" s="2150">
        <f t="shared" si="9"/>
        <v>459</v>
      </c>
      <c r="U40" s="2150">
        <f t="shared" si="9"/>
        <v>672</v>
      </c>
      <c r="V40" s="2366">
        <f t="shared" si="14"/>
        <v>1131</v>
      </c>
      <c r="W40" s="199"/>
      <c r="X40" s="199"/>
    </row>
    <row r="41" spans="1:24" ht="9.9499999999999993" customHeight="1">
      <c r="A41" s="1341">
        <v>2</v>
      </c>
      <c r="B41" s="1341">
        <v>4</v>
      </c>
      <c r="C41" s="1367">
        <v>10</v>
      </c>
      <c r="D41" s="1367"/>
      <c r="E41" s="1820"/>
      <c r="F41" s="411"/>
      <c r="G41" s="7" t="s">
        <v>173</v>
      </c>
      <c r="H41" s="1020">
        <v>0</v>
      </c>
      <c r="I41" s="1020">
        <v>0</v>
      </c>
      <c r="J41" s="310">
        <f>H41+I41</f>
        <v>0</v>
      </c>
      <c r="K41" s="290"/>
      <c r="L41" s="2142">
        <v>34</v>
      </c>
      <c r="M41" s="2142">
        <v>43</v>
      </c>
      <c r="N41" s="963">
        <f t="shared" si="3"/>
        <v>77</v>
      </c>
      <c r="O41" s="2142"/>
      <c r="P41" s="2142">
        <v>183</v>
      </c>
      <c r="Q41" s="2142">
        <v>213</v>
      </c>
      <c r="R41" s="963">
        <f t="shared" si="4"/>
        <v>396</v>
      </c>
      <c r="S41" s="963"/>
      <c r="T41" s="963">
        <f t="shared" si="9"/>
        <v>217</v>
      </c>
      <c r="U41" s="963">
        <f t="shared" si="9"/>
        <v>256</v>
      </c>
      <c r="V41" s="2365">
        <f t="shared" si="14"/>
        <v>473</v>
      </c>
      <c r="W41" s="199"/>
      <c r="X41" s="199"/>
    </row>
    <row r="42" spans="1:24" ht="9.9499999999999993" customHeight="1">
      <c r="A42" s="1341">
        <v>2</v>
      </c>
      <c r="B42" s="1341">
        <v>4</v>
      </c>
      <c r="C42" s="1367">
        <v>10</v>
      </c>
      <c r="D42" s="1367"/>
      <c r="E42" s="1820"/>
      <c r="F42" s="411"/>
      <c r="G42" s="7" t="s">
        <v>177</v>
      </c>
      <c r="H42" s="1020">
        <v>0</v>
      </c>
      <c r="I42" s="1020">
        <v>0</v>
      </c>
      <c r="J42" s="310">
        <f>H42+I42</f>
        <v>0</v>
      </c>
      <c r="K42" s="290"/>
      <c r="L42" s="2142">
        <v>6</v>
      </c>
      <c r="M42" s="2142">
        <v>7</v>
      </c>
      <c r="N42" s="963">
        <f t="shared" si="3"/>
        <v>13</v>
      </c>
      <c r="O42" s="2142"/>
      <c r="P42" s="2142">
        <v>60</v>
      </c>
      <c r="Q42" s="2142">
        <v>41</v>
      </c>
      <c r="R42" s="963">
        <f t="shared" si="4"/>
        <v>101</v>
      </c>
      <c r="S42" s="963"/>
      <c r="T42" s="963">
        <f t="shared" si="9"/>
        <v>66</v>
      </c>
      <c r="U42" s="963">
        <f t="shared" si="9"/>
        <v>48</v>
      </c>
      <c r="V42" s="2365">
        <f t="shared" si="14"/>
        <v>114</v>
      </c>
      <c r="W42" s="199"/>
      <c r="X42" s="199"/>
    </row>
    <row r="43" spans="1:24" ht="9.9499999999999993" customHeight="1">
      <c r="A43" s="1341">
        <v>2</v>
      </c>
      <c r="B43" s="1341">
        <v>4</v>
      </c>
      <c r="C43" s="1367">
        <v>10</v>
      </c>
      <c r="D43" s="1367"/>
      <c r="E43" s="1820"/>
      <c r="F43" s="411"/>
      <c r="G43" s="7" t="s">
        <v>178</v>
      </c>
      <c r="H43" s="1020">
        <v>0</v>
      </c>
      <c r="I43" s="1020">
        <v>0</v>
      </c>
      <c r="J43" s="310">
        <f>H43+I43</f>
        <v>0</v>
      </c>
      <c r="K43" s="290"/>
      <c r="L43" s="2142">
        <v>9</v>
      </c>
      <c r="M43" s="2142">
        <v>11</v>
      </c>
      <c r="N43" s="963">
        <f t="shared" si="3"/>
        <v>20</v>
      </c>
      <c r="O43" s="2142"/>
      <c r="P43" s="2142">
        <v>55</v>
      </c>
      <c r="Q43" s="2142">
        <v>92</v>
      </c>
      <c r="R43" s="963">
        <f t="shared" si="4"/>
        <v>147</v>
      </c>
      <c r="S43" s="963"/>
      <c r="T43" s="963">
        <f t="shared" si="9"/>
        <v>64</v>
      </c>
      <c r="U43" s="963">
        <f t="shared" si="9"/>
        <v>103</v>
      </c>
      <c r="V43" s="2365">
        <f t="shared" si="14"/>
        <v>167</v>
      </c>
      <c r="W43" s="199"/>
      <c r="X43" s="199"/>
    </row>
    <row r="44" spans="1:24" ht="9.9499999999999993" customHeight="1">
      <c r="A44" s="1341">
        <v>2</v>
      </c>
      <c r="B44" s="1341">
        <v>4</v>
      </c>
      <c r="C44" s="1367">
        <v>10</v>
      </c>
      <c r="D44" s="1367"/>
      <c r="E44" s="1820"/>
      <c r="F44" s="411"/>
      <c r="G44" s="7" t="s">
        <v>179</v>
      </c>
      <c r="H44" s="1020">
        <v>0</v>
      </c>
      <c r="I44" s="1020">
        <v>0</v>
      </c>
      <c r="J44" s="310">
        <f>H44+I44</f>
        <v>0</v>
      </c>
      <c r="K44" s="290"/>
      <c r="L44" s="2142">
        <v>22</v>
      </c>
      <c r="M44" s="2142">
        <v>24</v>
      </c>
      <c r="N44" s="963">
        <f t="shared" si="3"/>
        <v>46</v>
      </c>
      <c r="O44" s="2142"/>
      <c r="P44" s="2142">
        <v>90</v>
      </c>
      <c r="Q44" s="2142">
        <v>241</v>
      </c>
      <c r="R44" s="963">
        <f t="shared" si="4"/>
        <v>331</v>
      </c>
      <c r="S44" s="963"/>
      <c r="T44" s="963">
        <f t="shared" ref="T44:U70" si="17">SUM(L44+P44)</f>
        <v>112</v>
      </c>
      <c r="U44" s="963">
        <f t="shared" si="17"/>
        <v>265</v>
      </c>
      <c r="V44" s="2365">
        <f t="shared" si="14"/>
        <v>377</v>
      </c>
      <c r="W44" s="199"/>
      <c r="X44" s="199"/>
    </row>
    <row r="45" spans="1:24" ht="11.1" customHeight="1">
      <c r="A45" s="1341"/>
      <c r="B45" s="1341"/>
      <c r="C45" s="1367"/>
      <c r="D45" s="1367"/>
      <c r="E45" s="1820"/>
      <c r="F45" s="414" t="s">
        <v>33</v>
      </c>
      <c r="G45" s="69"/>
      <c r="H45" s="77">
        <f>SUM(H46:H47)</f>
        <v>0</v>
      </c>
      <c r="I45" s="77">
        <f>SUM(I46:I47)</f>
        <v>0</v>
      </c>
      <c r="J45" s="77">
        <f>SUM(J46:J47)</f>
        <v>0</v>
      </c>
      <c r="K45" s="77"/>
      <c r="L45" s="957">
        <f>SUM(L46:L47)</f>
        <v>37</v>
      </c>
      <c r="M45" s="957">
        <f t="shared" ref="M45:R45" si="18">SUM(M46:M47)</f>
        <v>21</v>
      </c>
      <c r="N45" s="957">
        <f t="shared" si="18"/>
        <v>58</v>
      </c>
      <c r="O45" s="957"/>
      <c r="P45" s="957">
        <f t="shared" si="18"/>
        <v>294</v>
      </c>
      <c r="Q45" s="957">
        <f t="shared" si="18"/>
        <v>369</v>
      </c>
      <c r="R45" s="957">
        <f t="shared" si="18"/>
        <v>663</v>
      </c>
      <c r="S45" s="957"/>
      <c r="T45" s="2150">
        <f t="shared" si="17"/>
        <v>331</v>
      </c>
      <c r="U45" s="2150">
        <f t="shared" si="17"/>
        <v>390</v>
      </c>
      <c r="V45" s="2366">
        <f t="shared" si="14"/>
        <v>721</v>
      </c>
      <c r="W45" s="199"/>
      <c r="X45" s="199"/>
    </row>
    <row r="46" spans="1:24" ht="9.9499999999999993" customHeight="1">
      <c r="A46" s="69">
        <v>2</v>
      </c>
      <c r="B46" s="69">
        <v>4</v>
      </c>
      <c r="C46" s="1367">
        <v>3</v>
      </c>
      <c r="D46" s="1367"/>
      <c r="E46" s="1820"/>
      <c r="F46" s="416"/>
      <c r="G46" s="69" t="s">
        <v>173</v>
      </c>
      <c r="H46" s="1020">
        <v>0</v>
      </c>
      <c r="I46" s="1020">
        <v>0</v>
      </c>
      <c r="J46" s="309">
        <f>H46+I46</f>
        <v>0</v>
      </c>
      <c r="K46" s="1341"/>
      <c r="L46" s="2142">
        <v>19</v>
      </c>
      <c r="M46" s="2142">
        <v>9</v>
      </c>
      <c r="N46" s="963">
        <f t="shared" si="3"/>
        <v>28</v>
      </c>
      <c r="O46" s="2142"/>
      <c r="P46" s="2142">
        <v>129</v>
      </c>
      <c r="Q46" s="2142">
        <v>177</v>
      </c>
      <c r="R46" s="963">
        <f t="shared" si="4"/>
        <v>306</v>
      </c>
      <c r="S46" s="963"/>
      <c r="T46" s="963">
        <f t="shared" si="17"/>
        <v>148</v>
      </c>
      <c r="U46" s="963">
        <f t="shared" si="17"/>
        <v>186</v>
      </c>
      <c r="V46" s="2365">
        <f t="shared" si="14"/>
        <v>334</v>
      </c>
      <c r="W46" s="199"/>
      <c r="X46" s="199"/>
    </row>
    <row r="47" spans="1:24" ht="9.9499999999999993" customHeight="1">
      <c r="A47" s="69">
        <v>2</v>
      </c>
      <c r="B47" s="69">
        <v>4</v>
      </c>
      <c r="C47" s="1367">
        <v>3</v>
      </c>
      <c r="D47" s="1367"/>
      <c r="E47" s="1820"/>
      <c r="F47" s="416"/>
      <c r="G47" s="69" t="s">
        <v>174</v>
      </c>
      <c r="H47" s="1020">
        <v>0</v>
      </c>
      <c r="I47" s="1020">
        <v>0</v>
      </c>
      <c r="J47" s="309">
        <f>H47+I47</f>
        <v>0</v>
      </c>
      <c r="K47" s="1341"/>
      <c r="L47" s="2142">
        <v>18</v>
      </c>
      <c r="M47" s="2142">
        <v>12</v>
      </c>
      <c r="N47" s="963">
        <f t="shared" si="3"/>
        <v>30</v>
      </c>
      <c r="O47" s="2142"/>
      <c r="P47" s="2142">
        <v>165</v>
      </c>
      <c r="Q47" s="2142">
        <v>192</v>
      </c>
      <c r="R47" s="963">
        <f t="shared" si="4"/>
        <v>357</v>
      </c>
      <c r="S47" s="963"/>
      <c r="T47" s="963">
        <f t="shared" si="17"/>
        <v>183</v>
      </c>
      <c r="U47" s="963">
        <f t="shared" si="17"/>
        <v>204</v>
      </c>
      <c r="V47" s="2365">
        <f t="shared" si="14"/>
        <v>387</v>
      </c>
      <c r="W47" s="199"/>
      <c r="X47" s="199"/>
    </row>
    <row r="48" spans="1:24" ht="11.1" customHeight="1">
      <c r="A48" s="69"/>
      <c r="B48" s="1341"/>
      <c r="C48" s="1367"/>
      <c r="D48" s="1367"/>
      <c r="E48" s="1820"/>
      <c r="F48" s="414" t="s">
        <v>34</v>
      </c>
      <c r="G48" s="69"/>
      <c r="H48" s="77">
        <f>SUM(H49:H51)</f>
        <v>0</v>
      </c>
      <c r="I48" s="77">
        <f>SUM(I49:I51)</f>
        <v>0</v>
      </c>
      <c r="J48" s="77">
        <f>SUM(J49:J51)</f>
        <v>0</v>
      </c>
      <c r="K48" s="77"/>
      <c r="L48" s="957">
        <f>SUM(L49:L51)</f>
        <v>8</v>
      </c>
      <c r="M48" s="957">
        <f t="shared" ref="M48:R48" si="19">SUM(M49:M51)</f>
        <v>6</v>
      </c>
      <c r="N48" s="957">
        <f t="shared" si="19"/>
        <v>14</v>
      </c>
      <c r="O48" s="957"/>
      <c r="P48" s="957">
        <f t="shared" si="19"/>
        <v>102</v>
      </c>
      <c r="Q48" s="957">
        <f t="shared" si="19"/>
        <v>130</v>
      </c>
      <c r="R48" s="957">
        <f t="shared" si="19"/>
        <v>232</v>
      </c>
      <c r="S48" s="957"/>
      <c r="T48" s="2150">
        <f t="shared" si="17"/>
        <v>110</v>
      </c>
      <c r="U48" s="2150">
        <f t="shared" si="17"/>
        <v>136</v>
      </c>
      <c r="V48" s="2366">
        <f t="shared" si="14"/>
        <v>246</v>
      </c>
      <c r="W48" s="199"/>
      <c r="X48" s="199"/>
    </row>
    <row r="49" spans="1:24" ht="9.9499999999999993" customHeight="1">
      <c r="A49" s="69">
        <v>2</v>
      </c>
      <c r="B49" s="69">
        <v>4</v>
      </c>
      <c r="C49" s="1367">
        <v>7</v>
      </c>
      <c r="D49" s="1367"/>
      <c r="E49" s="1820"/>
      <c r="F49" s="411"/>
      <c r="G49" s="69" t="s">
        <v>173</v>
      </c>
      <c r="H49" s="1020">
        <v>0</v>
      </c>
      <c r="I49" s="1020">
        <v>0</v>
      </c>
      <c r="J49" s="309">
        <f>H49+I49</f>
        <v>0</v>
      </c>
      <c r="K49" s="1341"/>
      <c r="L49" s="2142">
        <v>3</v>
      </c>
      <c r="M49" s="2142">
        <v>3</v>
      </c>
      <c r="N49" s="963">
        <f t="shared" si="3"/>
        <v>6</v>
      </c>
      <c r="O49" s="2142"/>
      <c r="P49" s="2142">
        <v>49</v>
      </c>
      <c r="Q49" s="2142">
        <v>54</v>
      </c>
      <c r="R49" s="963">
        <f t="shared" si="4"/>
        <v>103</v>
      </c>
      <c r="S49" s="963"/>
      <c r="T49" s="963">
        <f t="shared" si="17"/>
        <v>52</v>
      </c>
      <c r="U49" s="963">
        <f t="shared" si="17"/>
        <v>57</v>
      </c>
      <c r="V49" s="2365">
        <f t="shared" si="14"/>
        <v>109</v>
      </c>
      <c r="W49" s="199"/>
      <c r="X49" s="199"/>
    </row>
    <row r="50" spans="1:24" ht="9.9499999999999993" customHeight="1">
      <c r="A50" s="69">
        <v>2</v>
      </c>
      <c r="B50" s="69">
        <v>4</v>
      </c>
      <c r="C50" s="1367">
        <v>7</v>
      </c>
      <c r="D50" s="1367"/>
      <c r="E50" s="1820"/>
      <c r="F50" s="411"/>
      <c r="G50" s="69" t="s">
        <v>180</v>
      </c>
      <c r="H50" s="1020">
        <v>0</v>
      </c>
      <c r="I50" s="1020">
        <v>0</v>
      </c>
      <c r="J50" s="309">
        <f>H50+I50</f>
        <v>0</v>
      </c>
      <c r="K50" s="1341"/>
      <c r="L50" s="2142">
        <v>0</v>
      </c>
      <c r="M50" s="2142">
        <v>0</v>
      </c>
      <c r="N50" s="963">
        <f t="shared" si="3"/>
        <v>0</v>
      </c>
      <c r="O50" s="2142"/>
      <c r="P50" s="2142">
        <v>5</v>
      </c>
      <c r="Q50" s="2142">
        <v>3</v>
      </c>
      <c r="R50" s="963">
        <f t="shared" si="4"/>
        <v>8</v>
      </c>
      <c r="S50" s="963"/>
      <c r="T50" s="963">
        <f t="shared" si="17"/>
        <v>5</v>
      </c>
      <c r="U50" s="963">
        <f t="shared" si="17"/>
        <v>3</v>
      </c>
      <c r="V50" s="2365">
        <f t="shared" si="14"/>
        <v>8</v>
      </c>
      <c r="W50" s="199"/>
      <c r="X50" s="199"/>
    </row>
    <row r="51" spans="1:24" ht="9.9499999999999993" customHeight="1">
      <c r="A51" s="69">
        <v>2</v>
      </c>
      <c r="B51" s="69">
        <v>4</v>
      </c>
      <c r="C51" s="1367">
        <v>7</v>
      </c>
      <c r="D51" s="1367"/>
      <c r="E51" s="1820"/>
      <c r="F51" s="411"/>
      <c r="G51" s="69" t="s">
        <v>174</v>
      </c>
      <c r="H51" s="1341">
        <v>0</v>
      </c>
      <c r="I51" s="1341">
        <v>0</v>
      </c>
      <c r="J51" s="309">
        <f>H51+I51</f>
        <v>0</v>
      </c>
      <c r="K51" s="1341"/>
      <c r="L51" s="2142">
        <v>5</v>
      </c>
      <c r="M51" s="2142">
        <v>3</v>
      </c>
      <c r="N51" s="963">
        <f t="shared" si="3"/>
        <v>8</v>
      </c>
      <c r="O51" s="2142"/>
      <c r="P51" s="2142">
        <v>48</v>
      </c>
      <c r="Q51" s="2142">
        <v>73</v>
      </c>
      <c r="R51" s="963">
        <f t="shared" si="4"/>
        <v>121</v>
      </c>
      <c r="S51" s="963"/>
      <c r="T51" s="963">
        <f t="shared" si="17"/>
        <v>53</v>
      </c>
      <c r="U51" s="963">
        <f t="shared" si="17"/>
        <v>76</v>
      </c>
      <c r="V51" s="2365">
        <f t="shared" si="14"/>
        <v>129</v>
      </c>
      <c r="W51" s="199"/>
      <c r="X51" s="199"/>
    </row>
    <row r="52" spans="1:24" ht="11.1" customHeight="1">
      <c r="A52" s="69"/>
      <c r="B52" s="69"/>
      <c r="C52" s="1367"/>
      <c r="D52" s="1367"/>
      <c r="E52" s="1820"/>
      <c r="F52" s="414" t="s">
        <v>35</v>
      </c>
      <c r="G52" s="69"/>
      <c r="H52" s="77">
        <f>SUM(H53:H54)</f>
        <v>0</v>
      </c>
      <c r="I52" s="77">
        <f>SUM(I53:I54)</f>
        <v>0</v>
      </c>
      <c r="J52" s="77">
        <f>SUM(J53:J54)</f>
        <v>0</v>
      </c>
      <c r="K52" s="77"/>
      <c r="L52" s="957">
        <f>SUM(L53:L54)</f>
        <v>0</v>
      </c>
      <c r="M52" s="957">
        <f t="shared" ref="M52:R52" si="20">SUM(M53:M54)</f>
        <v>0</v>
      </c>
      <c r="N52" s="957">
        <f t="shared" si="20"/>
        <v>0</v>
      </c>
      <c r="O52" s="957"/>
      <c r="P52" s="957">
        <f t="shared" si="20"/>
        <v>99</v>
      </c>
      <c r="Q52" s="957">
        <f t="shared" si="20"/>
        <v>104</v>
      </c>
      <c r="R52" s="957">
        <f t="shared" si="20"/>
        <v>203</v>
      </c>
      <c r="S52" s="957"/>
      <c r="T52" s="2150">
        <f t="shared" si="17"/>
        <v>99</v>
      </c>
      <c r="U52" s="2150">
        <f t="shared" si="17"/>
        <v>104</v>
      </c>
      <c r="V52" s="2366">
        <f t="shared" si="14"/>
        <v>203</v>
      </c>
      <c r="W52" s="199"/>
      <c r="X52" s="199"/>
    </row>
    <row r="53" spans="1:24" ht="9.9499999999999993" customHeight="1">
      <c r="A53" s="69">
        <v>2</v>
      </c>
      <c r="B53" s="69">
        <v>4</v>
      </c>
      <c r="C53" s="1367">
        <v>1</v>
      </c>
      <c r="D53" s="1367"/>
      <c r="E53" s="1820"/>
      <c r="F53" s="416"/>
      <c r="G53" s="69" t="s">
        <v>173</v>
      </c>
      <c r="H53" s="1020">
        <v>0</v>
      </c>
      <c r="I53" s="1020">
        <v>0</v>
      </c>
      <c r="J53" s="309">
        <f>H53+I53</f>
        <v>0</v>
      </c>
      <c r="K53" s="1341"/>
      <c r="L53" s="2142">
        <v>0</v>
      </c>
      <c r="M53" s="2142">
        <v>0</v>
      </c>
      <c r="N53" s="963">
        <f t="shared" si="3"/>
        <v>0</v>
      </c>
      <c r="O53" s="2142"/>
      <c r="P53" s="2142">
        <v>58</v>
      </c>
      <c r="Q53" s="2142">
        <v>54</v>
      </c>
      <c r="R53" s="963">
        <f t="shared" si="4"/>
        <v>112</v>
      </c>
      <c r="S53" s="963"/>
      <c r="T53" s="963">
        <f t="shared" si="17"/>
        <v>58</v>
      </c>
      <c r="U53" s="963">
        <f t="shared" si="17"/>
        <v>54</v>
      </c>
      <c r="V53" s="2365">
        <f t="shared" si="14"/>
        <v>112</v>
      </c>
      <c r="W53" s="199"/>
      <c r="X53" s="199"/>
    </row>
    <row r="54" spans="1:24" ht="9.9499999999999993" customHeight="1">
      <c r="A54" s="69">
        <v>2</v>
      </c>
      <c r="B54" s="69">
        <v>4</v>
      </c>
      <c r="C54" s="1367">
        <v>1</v>
      </c>
      <c r="D54" s="1367"/>
      <c r="E54" s="1820"/>
      <c r="F54" s="416"/>
      <c r="G54" s="69" t="s">
        <v>174</v>
      </c>
      <c r="H54" s="1020">
        <v>0</v>
      </c>
      <c r="I54" s="1020">
        <v>0</v>
      </c>
      <c r="J54" s="309">
        <f>H54+I54</f>
        <v>0</v>
      </c>
      <c r="K54" s="1341"/>
      <c r="L54" s="2142">
        <v>0</v>
      </c>
      <c r="M54" s="2142">
        <v>0</v>
      </c>
      <c r="N54" s="963">
        <f t="shared" si="3"/>
        <v>0</v>
      </c>
      <c r="O54" s="2142"/>
      <c r="P54" s="2142">
        <v>41</v>
      </c>
      <c r="Q54" s="2142">
        <v>50</v>
      </c>
      <c r="R54" s="963">
        <f t="shared" si="4"/>
        <v>91</v>
      </c>
      <c r="S54" s="963"/>
      <c r="T54" s="963">
        <f t="shared" si="17"/>
        <v>41</v>
      </c>
      <c r="U54" s="963">
        <f t="shared" si="17"/>
        <v>50</v>
      </c>
      <c r="V54" s="2365">
        <f t="shared" si="14"/>
        <v>91</v>
      </c>
      <c r="W54" s="199"/>
      <c r="X54" s="199"/>
    </row>
    <row r="55" spans="1:24" ht="11.1" customHeight="1">
      <c r="A55" s="69"/>
      <c r="B55" s="69"/>
      <c r="C55" s="1367"/>
      <c r="D55" s="1367"/>
      <c r="E55" s="1820"/>
      <c r="F55" s="414" t="s">
        <v>36</v>
      </c>
      <c r="G55" s="69"/>
      <c r="H55" s="77">
        <f>SUM(H56:H58)</f>
        <v>0</v>
      </c>
      <c r="I55" s="77">
        <f>SUM(I56:I58)</f>
        <v>0</v>
      </c>
      <c r="J55" s="77">
        <f>SUM(J56:J58)</f>
        <v>0</v>
      </c>
      <c r="K55" s="77"/>
      <c r="L55" s="957">
        <f>SUM(L56:L58)</f>
        <v>0</v>
      </c>
      <c r="M55" s="957">
        <f t="shared" ref="M55:R55" si="21">SUM(M56:M58)</f>
        <v>0</v>
      </c>
      <c r="N55" s="957">
        <f t="shared" si="21"/>
        <v>0</v>
      </c>
      <c r="O55" s="957"/>
      <c r="P55" s="957">
        <f t="shared" si="21"/>
        <v>139</v>
      </c>
      <c r="Q55" s="957">
        <f t="shared" si="21"/>
        <v>165</v>
      </c>
      <c r="R55" s="957">
        <f t="shared" si="21"/>
        <v>304</v>
      </c>
      <c r="S55" s="957"/>
      <c r="T55" s="2150">
        <f t="shared" si="17"/>
        <v>139</v>
      </c>
      <c r="U55" s="2150">
        <f t="shared" si="17"/>
        <v>165</v>
      </c>
      <c r="V55" s="2366">
        <f t="shared" si="14"/>
        <v>304</v>
      </c>
      <c r="W55" s="199"/>
      <c r="X55" s="199"/>
    </row>
    <row r="56" spans="1:24" ht="9.75" customHeight="1">
      <c r="A56" s="69">
        <v>2</v>
      </c>
      <c r="B56" s="69">
        <v>4</v>
      </c>
      <c r="C56" s="1367">
        <v>9</v>
      </c>
      <c r="D56" s="1367"/>
      <c r="E56" s="1820"/>
      <c r="F56" s="370"/>
      <c r="G56" s="69" t="s">
        <v>173</v>
      </c>
      <c r="H56" s="1020">
        <v>0</v>
      </c>
      <c r="I56" s="1020">
        <v>0</v>
      </c>
      <c r="J56" s="309">
        <f>H56+I56</f>
        <v>0</v>
      </c>
      <c r="K56" s="1341"/>
      <c r="L56" s="2142">
        <v>0</v>
      </c>
      <c r="M56" s="2142">
        <v>0</v>
      </c>
      <c r="N56" s="963">
        <f t="shared" si="3"/>
        <v>0</v>
      </c>
      <c r="O56" s="2142"/>
      <c r="P56" s="2142">
        <v>64</v>
      </c>
      <c r="Q56" s="2142">
        <v>85</v>
      </c>
      <c r="R56" s="963">
        <f t="shared" si="4"/>
        <v>149</v>
      </c>
      <c r="S56" s="963"/>
      <c r="T56" s="963">
        <f t="shared" si="17"/>
        <v>64</v>
      </c>
      <c r="U56" s="963">
        <f t="shared" si="17"/>
        <v>85</v>
      </c>
      <c r="V56" s="2365">
        <f t="shared" si="14"/>
        <v>149</v>
      </c>
      <c r="W56" s="199"/>
      <c r="X56" s="199"/>
    </row>
    <row r="57" spans="1:24" ht="9.9499999999999993" customHeight="1">
      <c r="A57" s="69">
        <v>2</v>
      </c>
      <c r="B57" s="69">
        <v>4</v>
      </c>
      <c r="C57" s="1367">
        <v>9</v>
      </c>
      <c r="D57" s="1367"/>
      <c r="E57" s="1820"/>
      <c r="F57" s="370"/>
      <c r="G57" s="69" t="s">
        <v>174</v>
      </c>
      <c r="H57" s="1020">
        <v>0</v>
      </c>
      <c r="I57" s="1020">
        <v>0</v>
      </c>
      <c r="J57" s="309">
        <f>H57+I57</f>
        <v>0</v>
      </c>
      <c r="K57" s="1341"/>
      <c r="L57" s="2142">
        <v>0</v>
      </c>
      <c r="M57" s="2142">
        <v>0</v>
      </c>
      <c r="N57" s="963">
        <f t="shared" si="3"/>
        <v>0</v>
      </c>
      <c r="O57" s="2142"/>
      <c r="P57" s="2142">
        <v>70</v>
      </c>
      <c r="Q57" s="2142">
        <v>61</v>
      </c>
      <c r="R57" s="963">
        <f t="shared" si="4"/>
        <v>131</v>
      </c>
      <c r="S57" s="963"/>
      <c r="T57" s="963">
        <f t="shared" si="17"/>
        <v>70</v>
      </c>
      <c r="U57" s="963">
        <f t="shared" si="17"/>
        <v>61</v>
      </c>
      <c r="V57" s="2365">
        <f t="shared" si="14"/>
        <v>131</v>
      </c>
      <c r="W57" s="199"/>
      <c r="X57" s="199"/>
    </row>
    <row r="58" spans="1:24" ht="9.9499999999999993" customHeight="1">
      <c r="A58" s="69">
        <v>2</v>
      </c>
      <c r="B58" s="69">
        <v>4</v>
      </c>
      <c r="C58" s="1367">
        <v>9</v>
      </c>
      <c r="D58" s="1367"/>
      <c r="E58" s="1820"/>
      <c r="F58" s="370"/>
      <c r="G58" s="69" t="s">
        <v>179</v>
      </c>
      <c r="H58" s="1341">
        <v>0</v>
      </c>
      <c r="I58" s="1341">
        <v>0</v>
      </c>
      <c r="J58" s="309">
        <f>H58+I58</f>
        <v>0</v>
      </c>
      <c r="K58" s="1341"/>
      <c r="L58" s="2142">
        <v>0</v>
      </c>
      <c r="M58" s="2142">
        <v>0</v>
      </c>
      <c r="N58" s="963">
        <f t="shared" si="3"/>
        <v>0</v>
      </c>
      <c r="O58" s="2142"/>
      <c r="P58" s="2142">
        <v>5</v>
      </c>
      <c r="Q58" s="2142">
        <v>19</v>
      </c>
      <c r="R58" s="963">
        <f t="shared" si="4"/>
        <v>24</v>
      </c>
      <c r="S58" s="963"/>
      <c r="T58" s="963">
        <f>SUM(L58+P58)</f>
        <v>5</v>
      </c>
      <c r="U58" s="963">
        <f>SUM(M58+Q58)</f>
        <v>19</v>
      </c>
      <c r="V58" s="2365">
        <f t="shared" si="14"/>
        <v>24</v>
      </c>
      <c r="W58" s="199"/>
      <c r="X58" s="199"/>
    </row>
    <row r="59" spans="1:24" ht="11.1" customHeight="1">
      <c r="A59" s="69"/>
      <c r="B59" s="1341"/>
      <c r="C59" s="1367"/>
      <c r="D59" s="1367"/>
      <c r="E59" s="1820"/>
      <c r="F59" s="419" t="s">
        <v>37</v>
      </c>
      <c r="G59" s="118"/>
      <c r="H59" s="77">
        <f>SUM(H60)</f>
        <v>0</v>
      </c>
      <c r="I59" s="77">
        <f>SUM(I60)</f>
        <v>0</v>
      </c>
      <c r="J59" s="77">
        <f>SUM(J60)</f>
        <v>0</v>
      </c>
      <c r="K59" s="77"/>
      <c r="L59" s="957">
        <f>SUM(L60)</f>
        <v>16</v>
      </c>
      <c r="M59" s="957">
        <f>SUM(M60)</f>
        <v>7</v>
      </c>
      <c r="N59" s="957">
        <f>SUM(N60)</f>
        <v>23</v>
      </c>
      <c r="O59" s="957"/>
      <c r="P59" s="957">
        <f>SUM(P60)</f>
        <v>11</v>
      </c>
      <c r="Q59" s="957">
        <f>SUM(Q60)</f>
        <v>33</v>
      </c>
      <c r="R59" s="957">
        <f>SUM(R60)</f>
        <v>44</v>
      </c>
      <c r="S59" s="957"/>
      <c r="T59" s="2150">
        <f t="shared" si="17"/>
        <v>27</v>
      </c>
      <c r="U59" s="2150">
        <f t="shared" si="17"/>
        <v>40</v>
      </c>
      <c r="V59" s="2366">
        <f t="shared" si="14"/>
        <v>67</v>
      </c>
      <c r="W59" s="199"/>
      <c r="X59" s="199"/>
    </row>
    <row r="60" spans="1:24" ht="9.9499999999999993" customHeight="1">
      <c r="A60" s="69">
        <v>2</v>
      </c>
      <c r="B60" s="1341">
        <v>4</v>
      </c>
      <c r="C60" s="1367">
        <v>11</v>
      </c>
      <c r="D60" s="1367"/>
      <c r="E60" s="1855"/>
      <c r="F60" s="416"/>
      <c r="G60" s="69" t="s">
        <v>181</v>
      </c>
      <c r="H60" s="1341">
        <v>0</v>
      </c>
      <c r="I60" s="1341">
        <v>0</v>
      </c>
      <c r="J60" s="309">
        <f>H60+I60</f>
        <v>0</v>
      </c>
      <c r="K60" s="1341"/>
      <c r="L60" s="2142">
        <v>16</v>
      </c>
      <c r="M60" s="2142">
        <v>7</v>
      </c>
      <c r="N60" s="963">
        <f t="shared" si="3"/>
        <v>23</v>
      </c>
      <c r="O60" s="2142"/>
      <c r="P60" s="2142">
        <v>11</v>
      </c>
      <c r="Q60" s="2142">
        <v>33</v>
      </c>
      <c r="R60" s="963">
        <f t="shared" si="4"/>
        <v>44</v>
      </c>
      <c r="S60" s="963"/>
      <c r="T60" s="963">
        <f t="shared" si="17"/>
        <v>27</v>
      </c>
      <c r="U60" s="963">
        <f t="shared" si="17"/>
        <v>40</v>
      </c>
      <c r="V60" s="2365">
        <f t="shared" si="14"/>
        <v>67</v>
      </c>
      <c r="W60" s="199"/>
      <c r="X60" s="199"/>
    </row>
    <row r="61" spans="1:24" ht="12" customHeight="1">
      <c r="A61" s="69"/>
      <c r="B61" s="69"/>
      <c r="C61" s="1367"/>
      <c r="D61" s="1367"/>
      <c r="E61" s="1819">
        <v>1403</v>
      </c>
      <c r="F61" s="113" t="s">
        <v>38</v>
      </c>
      <c r="G61" s="114"/>
      <c r="H61" s="354">
        <f>SUM(H62+H65+H67)</f>
        <v>0</v>
      </c>
      <c r="I61" s="354">
        <f>SUM(I62+I65+I67)</f>
        <v>0</v>
      </c>
      <c r="J61" s="354">
        <f>SUM(J62+J65+J67)</f>
        <v>0</v>
      </c>
      <c r="K61" s="354"/>
      <c r="L61" s="2368">
        <f>SUM(L62+L65+L67)</f>
        <v>33</v>
      </c>
      <c r="M61" s="2368">
        <f>SUM(M62+M65+M67)</f>
        <v>51</v>
      </c>
      <c r="N61" s="2368">
        <f>SUM(N62+N65+N67)</f>
        <v>84</v>
      </c>
      <c r="O61" s="2368"/>
      <c r="P61" s="2368">
        <f>SUM(P62+P65+P67)</f>
        <v>263</v>
      </c>
      <c r="Q61" s="2368">
        <f>SUM(Q62+Q65+Q67)</f>
        <v>391</v>
      </c>
      <c r="R61" s="2368">
        <f>SUM(R62+R65+R67)</f>
        <v>654</v>
      </c>
      <c r="S61" s="2368"/>
      <c r="T61" s="970">
        <f t="shared" si="17"/>
        <v>296</v>
      </c>
      <c r="U61" s="970">
        <f t="shared" si="17"/>
        <v>442</v>
      </c>
      <c r="V61" s="972">
        <f t="shared" si="14"/>
        <v>738</v>
      </c>
      <c r="W61" s="199"/>
      <c r="X61" s="199"/>
    </row>
    <row r="62" spans="1:24" ht="11.1" customHeight="1">
      <c r="A62" s="69"/>
      <c r="B62" s="1341"/>
      <c r="C62" s="1367"/>
      <c r="D62" s="1367"/>
      <c r="E62" s="1820"/>
      <c r="F62" s="419" t="s">
        <v>39</v>
      </c>
      <c r="G62" s="69"/>
      <c r="H62" s="77">
        <f>SUM(H63:H64)</f>
        <v>0</v>
      </c>
      <c r="I62" s="77">
        <f>SUM(I63:I64)</f>
        <v>0</v>
      </c>
      <c r="J62" s="77">
        <f>SUM(J63:J64)</f>
        <v>0</v>
      </c>
      <c r="K62" s="77"/>
      <c r="L62" s="957">
        <f>SUM(L63:L64)</f>
        <v>5</v>
      </c>
      <c r="M62" s="957">
        <f t="shared" ref="M62:R62" si="22">SUM(M63:M64)</f>
        <v>10</v>
      </c>
      <c r="N62" s="957">
        <f t="shared" si="22"/>
        <v>15</v>
      </c>
      <c r="O62" s="957"/>
      <c r="P62" s="957">
        <f t="shared" si="22"/>
        <v>100</v>
      </c>
      <c r="Q62" s="957">
        <f t="shared" si="22"/>
        <v>154</v>
      </c>
      <c r="R62" s="957">
        <f t="shared" si="22"/>
        <v>254</v>
      </c>
      <c r="S62" s="957"/>
      <c r="T62" s="2150">
        <f t="shared" si="17"/>
        <v>105</v>
      </c>
      <c r="U62" s="2150">
        <f t="shared" si="17"/>
        <v>164</v>
      </c>
      <c r="V62" s="2366">
        <f t="shared" si="14"/>
        <v>269</v>
      </c>
      <c r="W62" s="199"/>
      <c r="X62" s="199"/>
    </row>
    <row r="63" spans="1:24" ht="9.9499999999999993" customHeight="1">
      <c r="A63" s="69">
        <v>3</v>
      </c>
      <c r="B63" s="1341">
        <v>5</v>
      </c>
      <c r="C63" s="1367">
        <v>11</v>
      </c>
      <c r="D63" s="1367"/>
      <c r="E63" s="1820"/>
      <c r="F63" s="416"/>
      <c r="G63" s="69" t="s">
        <v>182</v>
      </c>
      <c r="H63" s="1020">
        <v>0</v>
      </c>
      <c r="I63" s="1020">
        <v>0</v>
      </c>
      <c r="J63" s="1341">
        <f>H63+I63</f>
        <v>0</v>
      </c>
      <c r="K63" s="1341"/>
      <c r="L63" s="2142">
        <v>0</v>
      </c>
      <c r="M63" s="2142">
        <v>0</v>
      </c>
      <c r="N63" s="963">
        <f>SUM(L63:M63)</f>
        <v>0</v>
      </c>
      <c r="O63" s="2142"/>
      <c r="P63" s="2142">
        <v>0</v>
      </c>
      <c r="Q63" s="2142">
        <v>0</v>
      </c>
      <c r="R63" s="2142">
        <f t="shared" si="4"/>
        <v>0</v>
      </c>
      <c r="S63" s="963"/>
      <c r="T63" s="963">
        <f t="shared" si="17"/>
        <v>0</v>
      </c>
      <c r="U63" s="963">
        <f t="shared" si="17"/>
        <v>0</v>
      </c>
      <c r="V63" s="2365">
        <f t="shared" si="14"/>
        <v>0</v>
      </c>
      <c r="W63" s="199"/>
      <c r="X63" s="199"/>
    </row>
    <row r="64" spans="1:24" ht="9.9499999999999993" customHeight="1">
      <c r="A64" s="69">
        <v>3</v>
      </c>
      <c r="B64" s="1341">
        <v>5</v>
      </c>
      <c r="C64" s="1367">
        <v>11</v>
      </c>
      <c r="D64" s="1367"/>
      <c r="E64" s="1820"/>
      <c r="F64" s="416"/>
      <c r="G64" s="69" t="s">
        <v>183</v>
      </c>
      <c r="H64" s="1341">
        <v>0</v>
      </c>
      <c r="I64" s="1341">
        <v>0</v>
      </c>
      <c r="J64" s="1341">
        <f>H64+I64</f>
        <v>0</v>
      </c>
      <c r="K64" s="1341"/>
      <c r="L64" s="2142">
        <v>5</v>
      </c>
      <c r="M64" s="2142">
        <v>10</v>
      </c>
      <c r="N64" s="963">
        <f t="shared" si="3"/>
        <v>15</v>
      </c>
      <c r="O64" s="2142"/>
      <c r="P64" s="2142">
        <v>100</v>
      </c>
      <c r="Q64" s="2142">
        <v>154</v>
      </c>
      <c r="R64" s="2142">
        <f>P64+Q64</f>
        <v>254</v>
      </c>
      <c r="S64" s="963"/>
      <c r="T64" s="963">
        <f t="shared" si="17"/>
        <v>105</v>
      </c>
      <c r="U64" s="963">
        <f t="shared" si="17"/>
        <v>164</v>
      </c>
      <c r="V64" s="2365">
        <f t="shared" si="14"/>
        <v>269</v>
      </c>
      <c r="W64" s="199"/>
      <c r="X64" s="199"/>
    </row>
    <row r="65" spans="1:26" ht="11.1" customHeight="1">
      <c r="A65" s="69"/>
      <c r="B65" s="69"/>
      <c r="C65" s="1367"/>
      <c r="D65" s="1367"/>
      <c r="E65" s="1820"/>
      <c r="F65" s="419" t="s">
        <v>40</v>
      </c>
      <c r="G65" s="69"/>
      <c r="H65" s="77">
        <f>SUM(H66:H66)</f>
        <v>0</v>
      </c>
      <c r="I65" s="77">
        <f>SUM(I66:I66)</f>
        <v>0</v>
      </c>
      <c r="J65" s="77">
        <f>SUM(J66:J66)</f>
        <v>0</v>
      </c>
      <c r="K65" s="77"/>
      <c r="L65" s="957">
        <f>SUM(L66:L66)</f>
        <v>6</v>
      </c>
      <c r="M65" s="957">
        <f>SUM(M66:M66)</f>
        <v>11</v>
      </c>
      <c r="N65" s="957">
        <f>SUM(N66:N66)</f>
        <v>17</v>
      </c>
      <c r="O65" s="957"/>
      <c r="P65" s="957">
        <f>SUM(P66:P66)</f>
        <v>58</v>
      </c>
      <c r="Q65" s="957">
        <f>SUM(Q66:Q66)</f>
        <v>99</v>
      </c>
      <c r="R65" s="957">
        <f>SUM(R66:R66)</f>
        <v>157</v>
      </c>
      <c r="S65" s="957"/>
      <c r="T65" s="2150">
        <f t="shared" si="17"/>
        <v>64</v>
      </c>
      <c r="U65" s="2150">
        <f t="shared" si="17"/>
        <v>110</v>
      </c>
      <c r="V65" s="2366">
        <f t="shared" si="14"/>
        <v>174</v>
      </c>
      <c r="W65" s="199"/>
      <c r="X65" s="199"/>
    </row>
    <row r="66" spans="1:26" ht="9.75" customHeight="1">
      <c r="A66" s="69">
        <v>3</v>
      </c>
      <c r="B66" s="69">
        <v>5</v>
      </c>
      <c r="C66" s="1367">
        <v>8</v>
      </c>
      <c r="D66" s="1367"/>
      <c r="E66" s="1820"/>
      <c r="F66" s="416"/>
      <c r="G66" s="69" t="s">
        <v>865</v>
      </c>
      <c r="H66" s="1341">
        <v>0</v>
      </c>
      <c r="I66" s="1341">
        <v>0</v>
      </c>
      <c r="J66" s="1341">
        <f>I66+H66</f>
        <v>0</v>
      </c>
      <c r="K66" s="1341"/>
      <c r="L66" s="2142">
        <v>6</v>
      </c>
      <c r="M66" s="2142">
        <v>11</v>
      </c>
      <c r="N66" s="963">
        <f>L66+M66</f>
        <v>17</v>
      </c>
      <c r="O66" s="2142"/>
      <c r="P66" s="2142">
        <v>58</v>
      </c>
      <c r="Q66" s="2142">
        <v>99</v>
      </c>
      <c r="R66" s="963">
        <f>P66+Q66</f>
        <v>157</v>
      </c>
      <c r="S66" s="963"/>
      <c r="T66" s="963">
        <f t="shared" si="17"/>
        <v>64</v>
      </c>
      <c r="U66" s="963">
        <f t="shared" si="17"/>
        <v>110</v>
      </c>
      <c r="V66" s="2365">
        <f t="shared" si="14"/>
        <v>174</v>
      </c>
      <c r="W66" s="199"/>
      <c r="X66" s="199"/>
    </row>
    <row r="67" spans="1:26" ht="11.1" customHeight="1">
      <c r="A67" s="69"/>
      <c r="B67" s="69"/>
      <c r="C67" s="1367"/>
      <c r="D67" s="1367"/>
      <c r="E67" s="1820"/>
      <c r="F67" s="419" t="s">
        <v>41</v>
      </c>
      <c r="G67" s="69"/>
      <c r="H67" s="77">
        <f>SUM(H68:H69)</f>
        <v>0</v>
      </c>
      <c r="I67" s="77">
        <f>SUM(I68:I69)</f>
        <v>0</v>
      </c>
      <c r="J67" s="77">
        <f>SUM(J68:J69)</f>
        <v>0</v>
      </c>
      <c r="K67" s="77"/>
      <c r="L67" s="957">
        <f>SUM(L68:L69)</f>
        <v>22</v>
      </c>
      <c r="M67" s="957">
        <f t="shared" ref="M67:R67" si="23">SUM(M68:M69)</f>
        <v>30</v>
      </c>
      <c r="N67" s="957">
        <f t="shared" si="23"/>
        <v>52</v>
      </c>
      <c r="O67" s="957"/>
      <c r="P67" s="957">
        <f t="shared" si="23"/>
        <v>105</v>
      </c>
      <c r="Q67" s="957">
        <f t="shared" si="23"/>
        <v>138</v>
      </c>
      <c r="R67" s="957">
        <f t="shared" si="23"/>
        <v>243</v>
      </c>
      <c r="S67" s="957"/>
      <c r="T67" s="2150">
        <f t="shared" si="17"/>
        <v>127</v>
      </c>
      <c r="U67" s="2150">
        <f t="shared" si="17"/>
        <v>168</v>
      </c>
      <c r="V67" s="2366">
        <f t="shared" si="14"/>
        <v>295</v>
      </c>
      <c r="W67" s="199"/>
      <c r="X67" s="199"/>
    </row>
    <row r="68" spans="1:26" ht="9.9499999999999993" customHeight="1">
      <c r="A68" s="69">
        <v>3</v>
      </c>
      <c r="B68" s="69">
        <v>5</v>
      </c>
      <c r="C68" s="1367">
        <v>10</v>
      </c>
      <c r="D68" s="1367"/>
      <c r="E68" s="1890"/>
      <c r="F68" s="416"/>
      <c r="G68" s="69" t="s">
        <v>183</v>
      </c>
      <c r="H68" s="1020">
        <v>0</v>
      </c>
      <c r="I68" s="1020">
        <v>0</v>
      </c>
      <c r="J68" s="1341">
        <f>H68+I68</f>
        <v>0</v>
      </c>
      <c r="K68" s="1341"/>
      <c r="L68" s="2142">
        <v>19</v>
      </c>
      <c r="M68" s="2142">
        <v>20</v>
      </c>
      <c r="N68" s="963">
        <f t="shared" si="3"/>
        <v>39</v>
      </c>
      <c r="O68" s="2142"/>
      <c r="P68" s="2142">
        <v>94</v>
      </c>
      <c r="Q68" s="2142">
        <v>126</v>
      </c>
      <c r="R68" s="963">
        <f t="shared" si="4"/>
        <v>220</v>
      </c>
      <c r="S68" s="963"/>
      <c r="T68" s="963">
        <f t="shared" si="17"/>
        <v>113</v>
      </c>
      <c r="U68" s="963">
        <f t="shared" si="17"/>
        <v>146</v>
      </c>
      <c r="V68" s="2365">
        <f t="shared" si="14"/>
        <v>259</v>
      </c>
      <c r="W68" s="199"/>
      <c r="X68" s="199"/>
    </row>
    <row r="69" spans="1:26" ht="9.9499999999999993" customHeight="1">
      <c r="A69" s="69">
        <v>3</v>
      </c>
      <c r="B69" s="69">
        <v>5</v>
      </c>
      <c r="C69" s="1367">
        <v>10</v>
      </c>
      <c r="D69" s="1367"/>
      <c r="E69" s="1891"/>
      <c r="F69" s="423"/>
      <c r="G69" s="72" t="s">
        <v>184</v>
      </c>
      <c r="H69" s="510">
        <v>0</v>
      </c>
      <c r="I69" s="510">
        <v>0</v>
      </c>
      <c r="J69" s="510">
        <f>H69+I69</f>
        <v>0</v>
      </c>
      <c r="K69" s="510"/>
      <c r="L69" s="2370">
        <v>3</v>
      </c>
      <c r="M69" s="2370">
        <v>10</v>
      </c>
      <c r="N69" s="963">
        <f t="shared" si="3"/>
        <v>13</v>
      </c>
      <c r="O69" s="2370"/>
      <c r="P69" s="2370">
        <v>11</v>
      </c>
      <c r="Q69" s="2370">
        <v>12</v>
      </c>
      <c r="R69" s="1331">
        <f t="shared" si="4"/>
        <v>23</v>
      </c>
      <c r="S69" s="1331"/>
      <c r="T69" s="1331">
        <f t="shared" si="17"/>
        <v>14</v>
      </c>
      <c r="U69" s="1331">
        <f t="shared" si="17"/>
        <v>22</v>
      </c>
      <c r="V69" s="2367">
        <f t="shared" si="14"/>
        <v>36</v>
      </c>
      <c r="W69" s="199"/>
      <c r="X69" s="199"/>
    </row>
    <row r="70" spans="1:26" ht="9.9499999999999993" customHeight="1">
      <c r="A70" s="69"/>
      <c r="B70" s="69"/>
      <c r="C70" s="1367"/>
      <c r="D70" s="1367"/>
      <c r="E70" s="279"/>
      <c r="F70" s="161"/>
      <c r="G70" s="69"/>
      <c r="H70" s="1341"/>
      <c r="I70" s="1341"/>
      <c r="J70" s="1341"/>
      <c r="K70" s="1341"/>
      <c r="L70" s="1341"/>
      <c r="M70" s="1341"/>
      <c r="N70" s="844"/>
      <c r="O70" s="1342"/>
      <c r="P70" s="1341"/>
      <c r="Q70" s="1341"/>
      <c r="R70" s="1284"/>
      <c r="S70" s="1284"/>
      <c r="T70" s="1284"/>
      <c r="U70" s="1284"/>
      <c r="V70" s="2371" t="s">
        <v>185</v>
      </c>
      <c r="W70" s="199"/>
      <c r="X70" s="199"/>
    </row>
    <row r="71" spans="1:26" ht="9.9499999999999993" customHeight="1">
      <c r="A71" s="69"/>
      <c r="B71" s="69"/>
      <c r="C71" s="1367"/>
      <c r="D71" s="1367"/>
      <c r="E71" s="279"/>
      <c r="F71" s="69"/>
      <c r="G71" s="69"/>
      <c r="H71" s="1341"/>
      <c r="I71" s="1341"/>
      <c r="J71" s="1341"/>
      <c r="K71" s="1341"/>
      <c r="L71" s="1341"/>
      <c r="M71" s="293"/>
      <c r="N71" s="306"/>
      <c r="O71" s="1341"/>
      <c r="P71" s="1341"/>
      <c r="Q71" s="1341"/>
      <c r="R71" s="557"/>
      <c r="S71" s="557"/>
      <c r="T71" s="557"/>
      <c r="U71" s="557" t="s">
        <v>186</v>
      </c>
      <c r="V71" s="557"/>
    </row>
    <row r="72" spans="1:26" s="71" customFormat="1" ht="12.75" customHeight="1">
      <c r="A72" s="69"/>
      <c r="B72" s="69"/>
      <c r="C72" s="1367"/>
      <c r="D72" s="1367"/>
      <c r="E72" s="1874" t="s">
        <v>3</v>
      </c>
      <c r="F72" s="959"/>
      <c r="G72" s="959"/>
      <c r="H72" s="2356"/>
      <c r="I72" s="2356"/>
      <c r="J72" s="2356"/>
      <c r="K72" s="2356"/>
      <c r="L72" s="2357" t="s">
        <v>977</v>
      </c>
      <c r="M72" s="2357"/>
      <c r="N72" s="2357"/>
      <c r="O72" s="1338"/>
      <c r="P72" s="2358" t="s">
        <v>978</v>
      </c>
      <c r="Q72" s="2358"/>
      <c r="R72" s="2358"/>
      <c r="S72" s="1021"/>
      <c r="T72" s="1021"/>
      <c r="U72" s="1021"/>
      <c r="V72" s="2359"/>
      <c r="W72" s="240"/>
      <c r="Z72" s="69"/>
    </row>
    <row r="73" spans="1:26" ht="12.75" customHeight="1">
      <c r="A73" s="69" t="s">
        <v>9</v>
      </c>
      <c r="B73" s="1341" t="s">
        <v>10</v>
      </c>
      <c r="C73" s="1367" t="s">
        <v>11</v>
      </c>
      <c r="D73" s="1367"/>
      <c r="E73" s="2145"/>
      <c r="G73" s="347" t="s">
        <v>228</v>
      </c>
      <c r="H73" s="2360" t="s">
        <v>979</v>
      </c>
      <c r="I73" s="2360"/>
      <c r="J73" s="2360"/>
      <c r="K73" s="2361"/>
      <c r="L73" s="2360"/>
      <c r="M73" s="2360"/>
      <c r="N73" s="2360"/>
      <c r="O73" s="77"/>
      <c r="P73" s="2276"/>
      <c r="Q73" s="2276"/>
      <c r="R73" s="2276"/>
      <c r="S73" s="77"/>
      <c r="T73" s="2276" t="s">
        <v>123</v>
      </c>
      <c r="U73" s="2276"/>
      <c r="V73" s="1877" t="s">
        <v>21</v>
      </c>
      <c r="W73" s="199"/>
      <c r="X73" s="1341"/>
    </row>
    <row r="74" spans="1:26">
      <c r="A74" s="69"/>
      <c r="B74" s="69"/>
      <c r="C74" s="1367"/>
      <c r="D74" s="1367"/>
      <c r="E74" s="2151"/>
      <c r="F74" s="627"/>
      <c r="G74" s="2152"/>
      <c r="H74" s="2362" t="s">
        <v>19</v>
      </c>
      <c r="I74" s="2362" t="s">
        <v>20</v>
      </c>
      <c r="J74" s="354" t="s">
        <v>21</v>
      </c>
      <c r="K74" s="2362"/>
      <c r="L74" s="1008" t="s">
        <v>19</v>
      </c>
      <c r="M74" s="1008" t="s">
        <v>20</v>
      </c>
      <c r="N74" s="354" t="s">
        <v>21</v>
      </c>
      <c r="O74" s="1008"/>
      <c r="P74" s="1008" t="s">
        <v>19</v>
      </c>
      <c r="Q74" s="1008" t="s">
        <v>20</v>
      </c>
      <c r="R74" s="354" t="s">
        <v>21</v>
      </c>
      <c r="S74" s="1008"/>
      <c r="T74" s="1008" t="s">
        <v>19</v>
      </c>
      <c r="U74" s="1008" t="s">
        <v>20</v>
      </c>
      <c r="V74" s="1878"/>
      <c r="W74" s="199"/>
      <c r="X74" s="71"/>
    </row>
    <row r="75" spans="1:26" ht="12" customHeight="1">
      <c r="A75" s="69"/>
      <c r="B75" s="69"/>
      <c r="C75" s="1367"/>
      <c r="D75" s="1367"/>
      <c r="E75" s="1821">
        <v>1404</v>
      </c>
      <c r="F75" s="113" t="s">
        <v>42</v>
      </c>
      <c r="G75" s="114"/>
      <c r="H75" s="1008">
        <f>SUM(H76+H78)</f>
        <v>0</v>
      </c>
      <c r="I75" s="1008">
        <f>SUM(I76+I78)</f>
        <v>0</v>
      </c>
      <c r="J75" s="1008">
        <f>SUM(J76+J78)</f>
        <v>0</v>
      </c>
      <c r="K75" s="354"/>
      <c r="L75" s="957">
        <f>SUM(L76+L78)</f>
        <v>262</v>
      </c>
      <c r="M75" s="957">
        <f t="shared" ref="M75:R75" si="24">SUM(M76+M78)</f>
        <v>98</v>
      </c>
      <c r="N75" s="957">
        <f t="shared" si="24"/>
        <v>360</v>
      </c>
      <c r="O75" s="957"/>
      <c r="P75" s="957">
        <f t="shared" si="24"/>
        <v>1454</v>
      </c>
      <c r="Q75" s="957">
        <f t="shared" si="24"/>
        <v>587</v>
      </c>
      <c r="R75" s="957">
        <f t="shared" si="24"/>
        <v>2041</v>
      </c>
      <c r="S75" s="957"/>
      <c r="T75" s="2368">
        <f>SUM(L75+P75)</f>
        <v>1716</v>
      </c>
      <c r="U75" s="2368">
        <f>SUM(M75+Q75)</f>
        <v>685</v>
      </c>
      <c r="V75" s="2372">
        <f>SUM(T75:U75)</f>
        <v>2401</v>
      </c>
    </row>
    <row r="76" spans="1:26" ht="11.1" customHeight="1">
      <c r="A76" s="69"/>
      <c r="B76" s="69"/>
      <c r="C76" s="1367"/>
      <c r="D76" s="1367"/>
      <c r="E76" s="1822"/>
      <c r="F76" s="414" t="s">
        <v>43</v>
      </c>
      <c r="G76" s="69"/>
      <c r="H76" s="77">
        <f>SUM(H77)</f>
        <v>0</v>
      </c>
      <c r="I76" s="77">
        <f>SUM(I77)</f>
        <v>0</v>
      </c>
      <c r="J76" s="77">
        <f>SUM(J77)</f>
        <v>0</v>
      </c>
      <c r="K76" s="77"/>
      <c r="L76" s="2363">
        <f>SUM(L77)</f>
        <v>191</v>
      </c>
      <c r="M76" s="2363">
        <f t="shared" ref="M76:R76" si="25">SUM(M77)</f>
        <v>34</v>
      </c>
      <c r="N76" s="2363">
        <f t="shared" si="25"/>
        <v>225</v>
      </c>
      <c r="O76" s="2363"/>
      <c r="P76" s="2363">
        <f t="shared" si="25"/>
        <v>952</v>
      </c>
      <c r="Q76" s="2363">
        <f t="shared" si="25"/>
        <v>234</v>
      </c>
      <c r="R76" s="2363">
        <f t="shared" si="25"/>
        <v>1186</v>
      </c>
      <c r="S76" s="2363"/>
      <c r="T76" s="957">
        <f t="shared" ref="T76:U81" si="26">SUM(L76+P76)</f>
        <v>1143</v>
      </c>
      <c r="U76" s="957">
        <f t="shared" si="26"/>
        <v>268</v>
      </c>
      <c r="V76" s="958">
        <f t="shared" ref="V76:V81" si="27">SUM(T76:U76)</f>
        <v>1411</v>
      </c>
    </row>
    <row r="77" spans="1:26" ht="9.9499999999999993" customHeight="1">
      <c r="A77" s="69">
        <v>4</v>
      </c>
      <c r="B77" s="69">
        <v>6</v>
      </c>
      <c r="C77" s="1367">
        <v>11</v>
      </c>
      <c r="D77" s="1367"/>
      <c r="E77" s="1834"/>
      <c r="F77" s="411"/>
      <c r="G77" s="69" t="s">
        <v>187</v>
      </c>
      <c r="H77" s="1341">
        <v>0</v>
      </c>
      <c r="I77" s="1341">
        <v>0</v>
      </c>
      <c r="J77" s="1341">
        <f>H77+I77</f>
        <v>0</v>
      </c>
      <c r="K77" s="1341"/>
      <c r="L77" s="2373">
        <v>191</v>
      </c>
      <c r="M77" s="2373">
        <v>34</v>
      </c>
      <c r="N77" s="963">
        <f t="shared" ref="N77:N125" si="28">L77+M77</f>
        <v>225</v>
      </c>
      <c r="O77" s="2373"/>
      <c r="P77" s="2373">
        <v>952</v>
      </c>
      <c r="Q77" s="2373">
        <v>234</v>
      </c>
      <c r="R77" s="2142">
        <f t="shared" ref="R77:R116" si="29">P77+Q77</f>
        <v>1186</v>
      </c>
      <c r="S77" s="963"/>
      <c r="T77" s="963">
        <f t="shared" si="26"/>
        <v>1143</v>
      </c>
      <c r="U77" s="963">
        <f t="shared" si="26"/>
        <v>268</v>
      </c>
      <c r="V77" s="965">
        <f t="shared" si="27"/>
        <v>1411</v>
      </c>
    </row>
    <row r="78" spans="1:26" ht="11.1" customHeight="1">
      <c r="A78" s="69"/>
      <c r="B78" s="69"/>
      <c r="C78" s="1367"/>
      <c r="D78" s="1367"/>
      <c r="E78" s="1822"/>
      <c r="F78" s="414" t="s">
        <v>44</v>
      </c>
      <c r="G78" s="69"/>
      <c r="H78" s="77">
        <f>SUM(H79:H80)</f>
        <v>0</v>
      </c>
      <c r="I78" s="77">
        <f>SUM(I79:I80)</f>
        <v>0</v>
      </c>
      <c r="J78" s="77">
        <f>SUM(J79:J80)</f>
        <v>0</v>
      </c>
      <c r="K78" s="77"/>
      <c r="L78" s="2169">
        <f>SUM(L79:L80)</f>
        <v>71</v>
      </c>
      <c r="M78" s="2169">
        <f t="shared" ref="M78:R78" si="30">SUM(M79:M80)</f>
        <v>64</v>
      </c>
      <c r="N78" s="2169">
        <f t="shared" si="30"/>
        <v>135</v>
      </c>
      <c r="O78" s="2169"/>
      <c r="P78" s="2169">
        <f t="shared" si="30"/>
        <v>502</v>
      </c>
      <c r="Q78" s="2169">
        <f t="shared" si="30"/>
        <v>353</v>
      </c>
      <c r="R78" s="2169">
        <f t="shared" si="30"/>
        <v>855</v>
      </c>
      <c r="S78" s="2169"/>
      <c r="T78" s="957">
        <f t="shared" si="26"/>
        <v>573</v>
      </c>
      <c r="U78" s="957">
        <f t="shared" si="26"/>
        <v>417</v>
      </c>
      <c r="V78" s="958">
        <f t="shared" si="27"/>
        <v>990</v>
      </c>
    </row>
    <row r="79" spans="1:26" ht="9.9499999999999993" customHeight="1">
      <c r="A79" s="69">
        <v>4</v>
      </c>
      <c r="B79" s="69">
        <v>6</v>
      </c>
      <c r="C79" s="1367">
        <v>11</v>
      </c>
      <c r="D79" s="1367"/>
      <c r="E79" s="1834"/>
      <c r="F79" s="411"/>
      <c r="G79" s="69" t="s">
        <v>866</v>
      </c>
      <c r="H79" s="1341">
        <v>0</v>
      </c>
      <c r="I79" s="1341">
        <v>0</v>
      </c>
      <c r="J79" s="1341">
        <f>H79+I79</f>
        <v>0</v>
      </c>
      <c r="K79" s="1341"/>
      <c r="L79" s="2373">
        <v>0</v>
      </c>
      <c r="M79" s="2373">
        <v>0</v>
      </c>
      <c r="N79" s="963">
        <f t="shared" si="28"/>
        <v>0</v>
      </c>
      <c r="O79" s="2373"/>
      <c r="P79" s="2373">
        <v>390</v>
      </c>
      <c r="Q79" s="2373">
        <v>260</v>
      </c>
      <c r="R79" s="2142">
        <f t="shared" si="29"/>
        <v>650</v>
      </c>
      <c r="S79" s="963"/>
      <c r="T79" s="963">
        <f t="shared" si="26"/>
        <v>390</v>
      </c>
      <c r="U79" s="963">
        <f t="shared" si="26"/>
        <v>260</v>
      </c>
      <c r="V79" s="965">
        <f t="shared" si="27"/>
        <v>650</v>
      </c>
    </row>
    <row r="80" spans="1:26" ht="9.9499999999999993" customHeight="1">
      <c r="A80" s="69">
        <v>4</v>
      </c>
      <c r="B80" s="69">
        <v>6</v>
      </c>
      <c r="C80" s="1367">
        <v>11</v>
      </c>
      <c r="D80" s="1367"/>
      <c r="E80" s="1349"/>
      <c r="F80" s="411"/>
      <c r="G80" s="69" t="s">
        <v>867</v>
      </c>
      <c r="H80" s="1341">
        <v>0</v>
      </c>
      <c r="I80" s="1341">
        <v>0</v>
      </c>
      <c r="J80" s="1341">
        <f>H80+I80</f>
        <v>0</v>
      </c>
      <c r="K80" s="1341"/>
      <c r="L80" s="2373">
        <v>71</v>
      </c>
      <c r="M80" s="2373">
        <v>64</v>
      </c>
      <c r="N80" s="963">
        <f>L80+M80</f>
        <v>135</v>
      </c>
      <c r="O80" s="2373"/>
      <c r="P80" s="2373">
        <v>112</v>
      </c>
      <c r="Q80" s="2373">
        <v>93</v>
      </c>
      <c r="R80" s="2142">
        <f>P80+Q80</f>
        <v>205</v>
      </c>
      <c r="S80" s="963"/>
      <c r="T80" s="963">
        <f t="shared" si="26"/>
        <v>183</v>
      </c>
      <c r="U80" s="963">
        <f t="shared" si="26"/>
        <v>157</v>
      </c>
      <c r="V80" s="965">
        <f t="shared" si="27"/>
        <v>340</v>
      </c>
    </row>
    <row r="81" spans="1:22" ht="12" customHeight="1">
      <c r="A81" s="69"/>
      <c r="B81" s="69"/>
      <c r="C81" s="1367"/>
      <c r="D81" s="1367"/>
      <c r="E81" s="1819">
        <v>1405</v>
      </c>
      <c r="F81" s="124" t="s">
        <v>45</v>
      </c>
      <c r="G81" s="103"/>
      <c r="H81" s="1337">
        <f>SUM(H82+H84+H91+H103)</f>
        <v>0</v>
      </c>
      <c r="I81" s="1337">
        <f>SUM(I82+I84+I91+I103)</f>
        <v>0</v>
      </c>
      <c r="J81" s="1337">
        <f>SUM(J82+J84+J91+J103)</f>
        <v>0</v>
      </c>
      <c r="K81" s="1351"/>
      <c r="L81" s="2374">
        <f>SUM(L82+L84+L91+L103)</f>
        <v>154</v>
      </c>
      <c r="M81" s="2374">
        <f>SUM(M82+M84+M91+M103)</f>
        <v>248</v>
      </c>
      <c r="N81" s="2374">
        <f>SUM(N82+N84+N91+N103)</f>
        <v>402</v>
      </c>
      <c r="O81" s="2374"/>
      <c r="P81" s="2374">
        <f>SUM(P82+P84+P91+P103)</f>
        <v>1546</v>
      </c>
      <c r="Q81" s="2374">
        <f>SUM(Q82+Q84+Q91+Q103)</f>
        <v>2116</v>
      </c>
      <c r="R81" s="2374">
        <f>SUM(R82+R84+R91+R103)</f>
        <v>3662</v>
      </c>
      <c r="S81" s="2374"/>
      <c r="T81" s="2368">
        <f t="shared" si="26"/>
        <v>1700</v>
      </c>
      <c r="U81" s="2368">
        <f t="shared" si="26"/>
        <v>2364</v>
      </c>
      <c r="V81" s="2372">
        <f t="shared" si="27"/>
        <v>4064</v>
      </c>
    </row>
    <row r="82" spans="1:22" ht="11.1" customHeight="1">
      <c r="B82" s="69"/>
      <c r="C82" s="1367"/>
      <c r="D82" s="1367"/>
      <c r="E82" s="1820"/>
      <c r="F82" s="414" t="s">
        <v>46</v>
      </c>
      <c r="G82" s="69"/>
      <c r="H82" s="77">
        <f>SUM(H83:H83)</f>
        <v>0</v>
      </c>
      <c r="I82" s="77">
        <f>SUM(I83:I83)</f>
        <v>0</v>
      </c>
      <c r="J82" s="77">
        <f>SUM(J83:J83)</f>
        <v>0</v>
      </c>
      <c r="K82" s="77"/>
      <c r="L82" s="2169">
        <f>SUM(L83:L83)</f>
        <v>53</v>
      </c>
      <c r="M82" s="2169">
        <f>SUM(M83:M83)</f>
        <v>69</v>
      </c>
      <c r="N82" s="2169">
        <f>SUM(N83:N83)</f>
        <v>122</v>
      </c>
      <c r="O82" s="2169"/>
      <c r="P82" s="2169">
        <f>SUM(P83:P83)</f>
        <v>442</v>
      </c>
      <c r="Q82" s="2169">
        <f>SUM(Q83:Q83)</f>
        <v>564</v>
      </c>
      <c r="R82" s="2169">
        <f>SUM(R83:R83)</f>
        <v>1006</v>
      </c>
      <c r="S82" s="2169"/>
      <c r="T82" s="2169">
        <f>SUM(L82+P82)</f>
        <v>495</v>
      </c>
      <c r="U82" s="2169">
        <f>SUM(M82+Q82)</f>
        <v>633</v>
      </c>
      <c r="V82" s="2375">
        <f>SUM(T82:U82)</f>
        <v>1128</v>
      </c>
    </row>
    <row r="83" spans="1:22" ht="9.9499999999999993" customHeight="1">
      <c r="A83" s="82">
        <v>5</v>
      </c>
      <c r="B83" s="69">
        <v>4</v>
      </c>
      <c r="C83" s="1367">
        <v>8</v>
      </c>
      <c r="D83" s="1367"/>
      <c r="E83" s="1820"/>
      <c r="F83" s="411"/>
      <c r="G83" s="69" t="s">
        <v>189</v>
      </c>
      <c r="H83" s="1341">
        <v>0</v>
      </c>
      <c r="I83" s="1341">
        <v>0</v>
      </c>
      <c r="J83" s="1341">
        <f>H83+I83</f>
        <v>0</v>
      </c>
      <c r="K83" s="1341"/>
      <c r="L83" s="2373">
        <v>53</v>
      </c>
      <c r="M83" s="2373">
        <v>69</v>
      </c>
      <c r="N83" s="963">
        <f>L83+M83</f>
        <v>122</v>
      </c>
      <c r="O83" s="2373"/>
      <c r="P83" s="2373">
        <v>442</v>
      </c>
      <c r="Q83" s="2373">
        <v>564</v>
      </c>
      <c r="R83" s="963">
        <f>P83+Q83</f>
        <v>1006</v>
      </c>
      <c r="S83" s="963"/>
      <c r="T83" s="963">
        <f t="shared" ref="T83:U138" si="31">SUM(L83+P83)</f>
        <v>495</v>
      </c>
      <c r="U83" s="963">
        <f t="shared" si="31"/>
        <v>633</v>
      </c>
      <c r="V83" s="966">
        <f t="shared" ref="V83:V138" si="32">SUM(T83:U83)</f>
        <v>1128</v>
      </c>
    </row>
    <row r="84" spans="1:22" ht="11.1" customHeight="1">
      <c r="B84" s="69"/>
      <c r="C84" s="1367"/>
      <c r="D84" s="1367"/>
      <c r="E84" s="1820"/>
      <c r="F84" s="414" t="s">
        <v>47</v>
      </c>
      <c r="G84" s="69"/>
      <c r="H84" s="77">
        <f>SUM(H85:H90)</f>
        <v>0</v>
      </c>
      <c r="I84" s="77">
        <f>SUM(I85:I90)</f>
        <v>0</v>
      </c>
      <c r="J84" s="77">
        <f>SUM(J85:J90)</f>
        <v>0</v>
      </c>
      <c r="K84" s="77"/>
      <c r="L84" s="2169">
        <f>SUM(L85:L90)</f>
        <v>25</v>
      </c>
      <c r="M84" s="2169">
        <f>SUM(M85:M90)</f>
        <v>25</v>
      </c>
      <c r="N84" s="2169">
        <f>SUM(N85:N90)</f>
        <v>50</v>
      </c>
      <c r="O84" s="2169"/>
      <c r="P84" s="2169">
        <f>SUM(P85:P90)</f>
        <v>283</v>
      </c>
      <c r="Q84" s="2169">
        <f>SUM(Q85:Q90)</f>
        <v>309</v>
      </c>
      <c r="R84" s="2169">
        <f>SUM(R85:R90)</f>
        <v>592</v>
      </c>
      <c r="S84" s="2169"/>
      <c r="T84" s="2150">
        <f t="shared" si="31"/>
        <v>308</v>
      </c>
      <c r="U84" s="2150">
        <f t="shared" si="31"/>
        <v>334</v>
      </c>
      <c r="V84" s="2376">
        <f t="shared" si="32"/>
        <v>642</v>
      </c>
    </row>
    <row r="85" spans="1:22" ht="9.9499999999999993" customHeight="1">
      <c r="A85" s="82">
        <v>5</v>
      </c>
      <c r="B85" s="69">
        <v>4</v>
      </c>
      <c r="C85" s="1367">
        <v>8</v>
      </c>
      <c r="D85" s="1367"/>
      <c r="E85" s="1820"/>
      <c r="F85" s="416"/>
      <c r="G85" s="69" t="s">
        <v>190</v>
      </c>
      <c r="H85" s="1020">
        <v>0</v>
      </c>
      <c r="I85" s="1020">
        <v>0</v>
      </c>
      <c r="J85" s="1341">
        <f t="shared" ref="J85:J90" si="33">H85+I85</f>
        <v>0</v>
      </c>
      <c r="K85" s="1341"/>
      <c r="L85" s="2373">
        <v>2</v>
      </c>
      <c r="M85" s="2373">
        <v>4</v>
      </c>
      <c r="N85" s="963">
        <f t="shared" si="28"/>
        <v>6</v>
      </c>
      <c r="O85" s="2373"/>
      <c r="P85" s="2373">
        <v>31</v>
      </c>
      <c r="Q85" s="2373">
        <v>20</v>
      </c>
      <c r="R85" s="963">
        <f t="shared" si="29"/>
        <v>51</v>
      </c>
      <c r="S85" s="963"/>
      <c r="T85" s="963">
        <f t="shared" si="31"/>
        <v>33</v>
      </c>
      <c r="U85" s="963">
        <f t="shared" si="31"/>
        <v>24</v>
      </c>
      <c r="V85" s="966">
        <f t="shared" si="32"/>
        <v>57</v>
      </c>
    </row>
    <row r="86" spans="1:22" ht="9.9499999999999993" customHeight="1">
      <c r="A86" s="82">
        <v>5</v>
      </c>
      <c r="B86" s="69">
        <v>4</v>
      </c>
      <c r="C86" s="1367">
        <v>8</v>
      </c>
      <c r="D86" s="1367"/>
      <c r="E86" s="1820"/>
      <c r="F86" s="416"/>
      <c r="G86" s="69" t="s">
        <v>869</v>
      </c>
      <c r="H86" s="1341">
        <v>0</v>
      </c>
      <c r="I86" s="1341">
        <v>0</v>
      </c>
      <c r="J86" s="1341">
        <f t="shared" si="33"/>
        <v>0</v>
      </c>
      <c r="K86" s="1341"/>
      <c r="L86" s="2373">
        <v>0</v>
      </c>
      <c r="M86" s="2373">
        <v>0</v>
      </c>
      <c r="N86" s="963">
        <f t="shared" si="28"/>
        <v>0</v>
      </c>
      <c r="O86" s="2373"/>
      <c r="P86" s="2373">
        <v>9</v>
      </c>
      <c r="Q86" s="2373">
        <v>4</v>
      </c>
      <c r="R86" s="963">
        <f t="shared" si="29"/>
        <v>13</v>
      </c>
      <c r="S86" s="963"/>
      <c r="T86" s="963">
        <f t="shared" si="31"/>
        <v>9</v>
      </c>
      <c r="U86" s="963">
        <f t="shared" si="31"/>
        <v>4</v>
      </c>
      <c r="V86" s="966">
        <f t="shared" si="32"/>
        <v>13</v>
      </c>
    </row>
    <row r="87" spans="1:22" s="71" customFormat="1" ht="9.9499999999999993" customHeight="1">
      <c r="A87" s="82">
        <v>5</v>
      </c>
      <c r="B87" s="69">
        <v>4</v>
      </c>
      <c r="C87" s="1367">
        <v>8</v>
      </c>
      <c r="D87" s="1367"/>
      <c r="E87" s="1820"/>
      <c r="F87" s="411"/>
      <c r="G87" s="69" t="s">
        <v>191</v>
      </c>
      <c r="H87" s="1020">
        <v>0</v>
      </c>
      <c r="I87" s="1020">
        <v>0</v>
      </c>
      <c r="J87" s="1341">
        <f t="shared" si="33"/>
        <v>0</v>
      </c>
      <c r="K87" s="1341"/>
      <c r="L87" s="2373">
        <v>14</v>
      </c>
      <c r="M87" s="2373">
        <v>10</v>
      </c>
      <c r="N87" s="963">
        <f t="shared" si="28"/>
        <v>24</v>
      </c>
      <c r="O87" s="2373"/>
      <c r="P87" s="2373">
        <v>130</v>
      </c>
      <c r="Q87" s="2373">
        <v>140</v>
      </c>
      <c r="R87" s="963">
        <f t="shared" si="29"/>
        <v>270</v>
      </c>
      <c r="S87" s="963"/>
      <c r="T87" s="963">
        <f t="shared" si="31"/>
        <v>144</v>
      </c>
      <c r="U87" s="963">
        <f t="shared" si="31"/>
        <v>150</v>
      </c>
      <c r="V87" s="966">
        <f t="shared" si="32"/>
        <v>294</v>
      </c>
    </row>
    <row r="88" spans="1:22" s="71" customFormat="1" ht="9.9499999999999993" customHeight="1">
      <c r="A88" s="82">
        <v>5</v>
      </c>
      <c r="B88" s="69">
        <v>4</v>
      </c>
      <c r="C88" s="1367">
        <v>8</v>
      </c>
      <c r="D88" s="1367"/>
      <c r="E88" s="1820"/>
      <c r="F88" s="411"/>
      <c r="G88" s="69" t="s">
        <v>192</v>
      </c>
      <c r="H88" s="1341">
        <v>0</v>
      </c>
      <c r="I88" s="1341">
        <v>0</v>
      </c>
      <c r="J88" s="1341">
        <f t="shared" si="33"/>
        <v>0</v>
      </c>
      <c r="K88" s="1341"/>
      <c r="L88" s="2373">
        <v>6</v>
      </c>
      <c r="M88" s="2373">
        <v>5</v>
      </c>
      <c r="N88" s="963">
        <f t="shared" si="28"/>
        <v>11</v>
      </c>
      <c r="O88" s="2373"/>
      <c r="P88" s="2373">
        <v>45</v>
      </c>
      <c r="Q88" s="2373">
        <v>30</v>
      </c>
      <c r="R88" s="963">
        <f t="shared" si="29"/>
        <v>75</v>
      </c>
      <c r="S88" s="963"/>
      <c r="T88" s="963">
        <f t="shared" si="31"/>
        <v>51</v>
      </c>
      <c r="U88" s="963">
        <f t="shared" si="31"/>
        <v>35</v>
      </c>
      <c r="V88" s="966">
        <f t="shared" si="32"/>
        <v>86</v>
      </c>
    </row>
    <row r="89" spans="1:22" s="71" customFormat="1" ht="9.9499999999999993" customHeight="1">
      <c r="A89" s="82">
        <v>5</v>
      </c>
      <c r="B89" s="69">
        <v>4</v>
      </c>
      <c r="C89" s="1367">
        <v>8</v>
      </c>
      <c r="D89" s="1367"/>
      <c r="E89" s="1820"/>
      <c r="F89" s="411"/>
      <c r="G89" s="69" t="s">
        <v>870</v>
      </c>
      <c r="H89" s="1020">
        <v>0</v>
      </c>
      <c r="I89" s="1020">
        <v>0</v>
      </c>
      <c r="J89" s="1341">
        <f t="shared" si="33"/>
        <v>0</v>
      </c>
      <c r="K89" s="1341"/>
      <c r="L89" s="2373">
        <v>0</v>
      </c>
      <c r="M89" s="2373">
        <v>0</v>
      </c>
      <c r="N89" s="963">
        <f t="shared" si="28"/>
        <v>0</v>
      </c>
      <c r="O89" s="2373"/>
      <c r="P89" s="2373">
        <v>5</v>
      </c>
      <c r="Q89" s="2373">
        <v>5</v>
      </c>
      <c r="R89" s="963">
        <f t="shared" si="29"/>
        <v>10</v>
      </c>
      <c r="S89" s="963"/>
      <c r="T89" s="963">
        <f t="shared" si="31"/>
        <v>5</v>
      </c>
      <c r="U89" s="963">
        <f t="shared" si="31"/>
        <v>5</v>
      </c>
      <c r="V89" s="966">
        <f t="shared" si="32"/>
        <v>10</v>
      </c>
    </row>
    <row r="90" spans="1:22" ht="9.9499999999999993" customHeight="1">
      <c r="A90" s="82">
        <v>5</v>
      </c>
      <c r="B90" s="69">
        <v>4</v>
      </c>
      <c r="C90" s="1367">
        <v>8</v>
      </c>
      <c r="D90" s="1367"/>
      <c r="E90" s="1820"/>
      <c r="F90" s="411"/>
      <c r="G90" s="69" t="s">
        <v>193</v>
      </c>
      <c r="H90" s="1341">
        <v>0</v>
      </c>
      <c r="I90" s="1341">
        <v>0</v>
      </c>
      <c r="J90" s="1341">
        <f t="shared" si="33"/>
        <v>0</v>
      </c>
      <c r="K90" s="1341"/>
      <c r="L90" s="2373">
        <v>3</v>
      </c>
      <c r="M90" s="2373">
        <v>6</v>
      </c>
      <c r="N90" s="963">
        <f t="shared" si="28"/>
        <v>9</v>
      </c>
      <c r="O90" s="2373"/>
      <c r="P90" s="2373">
        <v>63</v>
      </c>
      <c r="Q90" s="2373">
        <v>110</v>
      </c>
      <c r="R90" s="963">
        <f t="shared" si="29"/>
        <v>173</v>
      </c>
      <c r="S90" s="963"/>
      <c r="T90" s="963">
        <f t="shared" si="31"/>
        <v>66</v>
      </c>
      <c r="U90" s="963">
        <f t="shared" si="31"/>
        <v>116</v>
      </c>
      <c r="V90" s="966">
        <f t="shared" si="32"/>
        <v>182</v>
      </c>
    </row>
    <row r="91" spans="1:22" ht="11.1" customHeight="1">
      <c r="B91" s="69"/>
      <c r="C91" s="1367"/>
      <c r="D91" s="1367"/>
      <c r="E91" s="1820"/>
      <c r="F91" s="414" t="s">
        <v>48</v>
      </c>
      <c r="G91" s="118"/>
      <c r="H91" s="77">
        <f>SUM(H92:H102)</f>
        <v>0</v>
      </c>
      <c r="I91" s="77">
        <f>SUM(I92:I102)</f>
        <v>0</v>
      </c>
      <c r="J91" s="77">
        <f>SUM(J92:J102)</f>
        <v>0</v>
      </c>
      <c r="K91" s="77"/>
      <c r="L91" s="2169">
        <f>SUM(L92:L102)</f>
        <v>76</v>
      </c>
      <c r="M91" s="2169">
        <f>SUM(M92:M102)</f>
        <v>154</v>
      </c>
      <c r="N91" s="2169">
        <f>SUM(N92:N102)</f>
        <v>230</v>
      </c>
      <c r="O91" s="2169"/>
      <c r="P91" s="2169">
        <f>SUM(P92:P102)</f>
        <v>799</v>
      </c>
      <c r="Q91" s="2169">
        <f>SUM(Q92:Q102)</f>
        <v>1223</v>
      </c>
      <c r="R91" s="2169">
        <f>SUM(R92:R102)</f>
        <v>2022</v>
      </c>
      <c r="S91" s="2169"/>
      <c r="T91" s="2150">
        <f t="shared" si="31"/>
        <v>875</v>
      </c>
      <c r="U91" s="2150">
        <f t="shared" si="31"/>
        <v>1377</v>
      </c>
      <c r="V91" s="2376">
        <f t="shared" si="32"/>
        <v>2252</v>
      </c>
    </row>
    <row r="92" spans="1:22" ht="9.9499999999999993" customHeight="1">
      <c r="A92" s="82">
        <v>5</v>
      </c>
      <c r="B92" s="69">
        <v>5</v>
      </c>
      <c r="C92" s="1367">
        <v>11</v>
      </c>
      <c r="D92" s="1367"/>
      <c r="E92" s="1820"/>
      <c r="F92" s="414"/>
      <c r="G92" s="69" t="s">
        <v>871</v>
      </c>
      <c r="H92" s="1020">
        <v>0</v>
      </c>
      <c r="I92" s="1020">
        <v>0</v>
      </c>
      <c r="J92" s="1341">
        <f t="shared" ref="J92:J102" si="34">H92+I92</f>
        <v>0</v>
      </c>
      <c r="K92" s="1341"/>
      <c r="L92" s="2373">
        <v>0</v>
      </c>
      <c r="M92" s="2373">
        <v>0</v>
      </c>
      <c r="N92" s="963">
        <f t="shared" si="28"/>
        <v>0</v>
      </c>
      <c r="O92" s="2373"/>
      <c r="P92" s="2373">
        <v>10</v>
      </c>
      <c r="Q92" s="2373">
        <v>24</v>
      </c>
      <c r="R92" s="963">
        <f t="shared" si="29"/>
        <v>34</v>
      </c>
      <c r="S92" s="963"/>
      <c r="T92" s="963">
        <f t="shared" si="31"/>
        <v>10</v>
      </c>
      <c r="U92" s="963">
        <f t="shared" si="31"/>
        <v>24</v>
      </c>
      <c r="V92" s="966">
        <f t="shared" si="32"/>
        <v>34</v>
      </c>
    </row>
    <row r="93" spans="1:22" ht="9.9499999999999993" customHeight="1">
      <c r="A93" s="82">
        <v>5</v>
      </c>
      <c r="B93" s="69">
        <v>5</v>
      </c>
      <c r="C93" s="1367">
        <v>11</v>
      </c>
      <c r="D93" s="1367"/>
      <c r="E93" s="1820"/>
      <c r="F93" s="416"/>
      <c r="G93" s="69" t="s">
        <v>194</v>
      </c>
      <c r="H93" s="1341">
        <v>0</v>
      </c>
      <c r="I93" s="1341">
        <v>0</v>
      </c>
      <c r="J93" s="1341">
        <f t="shared" si="34"/>
        <v>0</v>
      </c>
      <c r="K93" s="1341"/>
      <c r="L93" s="2373">
        <v>2</v>
      </c>
      <c r="M93" s="2373">
        <v>3</v>
      </c>
      <c r="N93" s="963">
        <f t="shared" si="28"/>
        <v>5</v>
      </c>
      <c r="O93" s="2373"/>
      <c r="P93" s="2373">
        <v>16</v>
      </c>
      <c r="Q93" s="2373">
        <v>16</v>
      </c>
      <c r="R93" s="963">
        <f t="shared" si="29"/>
        <v>32</v>
      </c>
      <c r="S93" s="963"/>
      <c r="T93" s="963">
        <f t="shared" si="31"/>
        <v>18</v>
      </c>
      <c r="U93" s="963">
        <f t="shared" si="31"/>
        <v>19</v>
      </c>
      <c r="V93" s="966">
        <f t="shared" si="32"/>
        <v>37</v>
      </c>
    </row>
    <row r="94" spans="1:22" ht="9.9499999999999993" customHeight="1">
      <c r="A94" s="82">
        <v>5</v>
      </c>
      <c r="B94" s="69">
        <v>5</v>
      </c>
      <c r="C94" s="1367">
        <v>11</v>
      </c>
      <c r="D94" s="1367"/>
      <c r="E94" s="1820"/>
      <c r="F94" s="416"/>
      <c r="G94" s="69" t="s">
        <v>872</v>
      </c>
      <c r="H94" s="1020">
        <v>0</v>
      </c>
      <c r="I94" s="1020">
        <v>0</v>
      </c>
      <c r="J94" s="1341">
        <f t="shared" si="34"/>
        <v>0</v>
      </c>
      <c r="K94" s="1341"/>
      <c r="L94" s="2373">
        <v>0</v>
      </c>
      <c r="M94" s="2373">
        <v>0</v>
      </c>
      <c r="N94" s="963">
        <v>0</v>
      </c>
      <c r="O94" s="2373"/>
      <c r="P94" s="2373">
        <v>150</v>
      </c>
      <c r="Q94" s="2373">
        <v>151</v>
      </c>
      <c r="R94" s="963">
        <f t="shared" si="29"/>
        <v>301</v>
      </c>
      <c r="S94" s="963"/>
      <c r="T94" s="963">
        <f t="shared" si="31"/>
        <v>150</v>
      </c>
      <c r="U94" s="963">
        <f t="shared" si="31"/>
        <v>151</v>
      </c>
      <c r="V94" s="966">
        <f t="shared" si="32"/>
        <v>301</v>
      </c>
    </row>
    <row r="95" spans="1:22" ht="9.9499999999999993" customHeight="1">
      <c r="A95" s="82">
        <v>5</v>
      </c>
      <c r="B95" s="69">
        <v>5</v>
      </c>
      <c r="C95" s="1367">
        <v>11</v>
      </c>
      <c r="D95" s="1367"/>
      <c r="E95" s="1820"/>
      <c r="F95" s="416"/>
      <c r="G95" s="69" t="s">
        <v>195</v>
      </c>
      <c r="H95" s="1341">
        <v>0</v>
      </c>
      <c r="I95" s="1341">
        <v>0</v>
      </c>
      <c r="J95" s="1341">
        <f t="shared" si="34"/>
        <v>0</v>
      </c>
      <c r="K95" s="1341"/>
      <c r="L95" s="2373">
        <v>28</v>
      </c>
      <c r="M95" s="2373">
        <v>47</v>
      </c>
      <c r="N95" s="963">
        <f t="shared" si="28"/>
        <v>75</v>
      </c>
      <c r="O95" s="2373"/>
      <c r="P95" s="2373">
        <v>136</v>
      </c>
      <c r="Q95" s="2373">
        <v>156</v>
      </c>
      <c r="R95" s="963">
        <f t="shared" si="29"/>
        <v>292</v>
      </c>
      <c r="S95" s="963"/>
      <c r="T95" s="963">
        <f t="shared" si="31"/>
        <v>164</v>
      </c>
      <c r="U95" s="963">
        <f t="shared" si="31"/>
        <v>203</v>
      </c>
      <c r="V95" s="966">
        <f t="shared" si="32"/>
        <v>367</v>
      </c>
    </row>
    <row r="96" spans="1:22" ht="9.9499999999999993" customHeight="1">
      <c r="A96" s="82">
        <v>5</v>
      </c>
      <c r="B96" s="69">
        <v>5</v>
      </c>
      <c r="C96" s="1367">
        <v>11</v>
      </c>
      <c r="D96" s="1367"/>
      <c r="E96" s="1820"/>
      <c r="F96" s="416"/>
      <c r="G96" s="69" t="s">
        <v>873</v>
      </c>
      <c r="H96" s="1020">
        <v>0</v>
      </c>
      <c r="I96" s="1020">
        <v>0</v>
      </c>
      <c r="J96" s="1341">
        <f t="shared" si="34"/>
        <v>0</v>
      </c>
      <c r="K96" s="1341"/>
      <c r="L96" s="2373">
        <v>0</v>
      </c>
      <c r="M96" s="2373">
        <v>0</v>
      </c>
      <c r="N96" s="963">
        <f t="shared" si="28"/>
        <v>0</v>
      </c>
      <c r="O96" s="2373"/>
      <c r="P96" s="2373">
        <v>12</v>
      </c>
      <c r="Q96" s="2373">
        <v>10</v>
      </c>
      <c r="R96" s="963">
        <f t="shared" si="29"/>
        <v>22</v>
      </c>
      <c r="S96" s="963"/>
      <c r="T96" s="963">
        <f t="shared" si="31"/>
        <v>12</v>
      </c>
      <c r="U96" s="963">
        <f t="shared" si="31"/>
        <v>10</v>
      </c>
      <c r="V96" s="966">
        <f t="shared" si="32"/>
        <v>22</v>
      </c>
    </row>
    <row r="97" spans="1:22" ht="9.9499999999999993" customHeight="1">
      <c r="A97" s="82">
        <v>5</v>
      </c>
      <c r="B97" s="69">
        <v>5</v>
      </c>
      <c r="C97" s="1367">
        <v>11</v>
      </c>
      <c r="D97" s="1367"/>
      <c r="E97" s="1820"/>
      <c r="F97" s="416"/>
      <c r="G97" s="69" t="s">
        <v>196</v>
      </c>
      <c r="H97" s="1341">
        <v>0</v>
      </c>
      <c r="I97" s="1341">
        <v>0</v>
      </c>
      <c r="J97" s="1341">
        <f t="shared" si="34"/>
        <v>0</v>
      </c>
      <c r="K97" s="1341"/>
      <c r="L97" s="2373">
        <v>1</v>
      </c>
      <c r="M97" s="2373">
        <v>0</v>
      </c>
      <c r="N97" s="963">
        <f t="shared" si="28"/>
        <v>1</v>
      </c>
      <c r="O97" s="2373"/>
      <c r="P97" s="2373">
        <v>28</v>
      </c>
      <c r="Q97" s="2373">
        <v>12</v>
      </c>
      <c r="R97" s="963">
        <f t="shared" si="29"/>
        <v>40</v>
      </c>
      <c r="S97" s="963"/>
      <c r="T97" s="963">
        <f t="shared" si="31"/>
        <v>29</v>
      </c>
      <c r="U97" s="963">
        <f t="shared" si="31"/>
        <v>12</v>
      </c>
      <c r="V97" s="966">
        <f t="shared" si="32"/>
        <v>41</v>
      </c>
    </row>
    <row r="98" spans="1:22" ht="9.9499999999999993" customHeight="1">
      <c r="A98" s="82">
        <v>5</v>
      </c>
      <c r="B98" s="69">
        <v>5</v>
      </c>
      <c r="C98" s="1367">
        <v>11</v>
      </c>
      <c r="D98" s="1367"/>
      <c r="E98" s="1820"/>
      <c r="F98" s="416"/>
      <c r="G98" s="69" t="s">
        <v>874</v>
      </c>
      <c r="H98" s="1020">
        <v>0</v>
      </c>
      <c r="I98" s="1020">
        <v>0</v>
      </c>
      <c r="J98" s="1341">
        <f t="shared" si="34"/>
        <v>0</v>
      </c>
      <c r="K98" s="1341"/>
      <c r="L98" s="2373">
        <v>0</v>
      </c>
      <c r="M98" s="2373">
        <v>0</v>
      </c>
      <c r="N98" s="963">
        <f t="shared" si="28"/>
        <v>0</v>
      </c>
      <c r="O98" s="2373"/>
      <c r="P98" s="2373">
        <v>35</v>
      </c>
      <c r="Q98" s="2373">
        <v>58</v>
      </c>
      <c r="R98" s="963">
        <f t="shared" si="29"/>
        <v>93</v>
      </c>
      <c r="S98" s="963"/>
      <c r="T98" s="963">
        <f t="shared" si="31"/>
        <v>35</v>
      </c>
      <c r="U98" s="963">
        <f t="shared" si="31"/>
        <v>58</v>
      </c>
      <c r="V98" s="966">
        <f t="shared" si="32"/>
        <v>93</v>
      </c>
    </row>
    <row r="99" spans="1:22" ht="9.9499999999999993" customHeight="1">
      <c r="A99" s="82">
        <v>5</v>
      </c>
      <c r="B99" s="69">
        <v>5</v>
      </c>
      <c r="C99" s="1367">
        <v>11</v>
      </c>
      <c r="D99" s="1367"/>
      <c r="E99" s="1820"/>
      <c r="F99" s="416"/>
      <c r="G99" s="69" t="s">
        <v>894</v>
      </c>
      <c r="H99" s="1341">
        <v>0</v>
      </c>
      <c r="I99" s="1341">
        <v>0</v>
      </c>
      <c r="J99" s="1341">
        <f t="shared" si="34"/>
        <v>0</v>
      </c>
      <c r="K99" s="1341"/>
      <c r="L99" s="2373">
        <v>9</v>
      </c>
      <c r="M99" s="2373">
        <v>9</v>
      </c>
      <c r="N99" s="963">
        <f t="shared" si="28"/>
        <v>18</v>
      </c>
      <c r="O99" s="2373"/>
      <c r="P99" s="2373">
        <v>28</v>
      </c>
      <c r="Q99" s="2373">
        <v>55</v>
      </c>
      <c r="R99" s="963">
        <f t="shared" si="29"/>
        <v>83</v>
      </c>
      <c r="S99" s="963"/>
      <c r="T99" s="963">
        <f t="shared" si="31"/>
        <v>37</v>
      </c>
      <c r="U99" s="963">
        <f t="shared" si="31"/>
        <v>64</v>
      </c>
      <c r="V99" s="966">
        <f t="shared" si="32"/>
        <v>101</v>
      </c>
    </row>
    <row r="100" spans="1:22" ht="9.9499999999999993" customHeight="1">
      <c r="A100" s="82">
        <v>5</v>
      </c>
      <c r="B100" s="69">
        <v>5</v>
      </c>
      <c r="C100" s="1367">
        <v>11</v>
      </c>
      <c r="D100" s="1367"/>
      <c r="E100" s="1820"/>
      <c r="F100" s="416"/>
      <c r="G100" s="69" t="s">
        <v>875</v>
      </c>
      <c r="H100" s="1020">
        <v>0</v>
      </c>
      <c r="I100" s="1020">
        <v>0</v>
      </c>
      <c r="J100" s="1341">
        <f t="shared" si="34"/>
        <v>0</v>
      </c>
      <c r="K100" s="1341"/>
      <c r="L100" s="2373">
        <v>0</v>
      </c>
      <c r="M100" s="2373">
        <v>0</v>
      </c>
      <c r="N100" s="963">
        <f t="shared" si="28"/>
        <v>0</v>
      </c>
      <c r="O100" s="2373"/>
      <c r="P100" s="2373">
        <v>129</v>
      </c>
      <c r="Q100" s="2373">
        <v>258</v>
      </c>
      <c r="R100" s="963">
        <f t="shared" si="29"/>
        <v>387</v>
      </c>
      <c r="S100" s="963"/>
      <c r="T100" s="963">
        <f t="shared" si="31"/>
        <v>129</v>
      </c>
      <c r="U100" s="963">
        <f t="shared" si="31"/>
        <v>258</v>
      </c>
      <c r="V100" s="966">
        <f t="shared" si="32"/>
        <v>387</v>
      </c>
    </row>
    <row r="101" spans="1:22" ht="9.9499999999999993" customHeight="1">
      <c r="A101" s="82">
        <v>5</v>
      </c>
      <c r="B101" s="69">
        <v>5</v>
      </c>
      <c r="C101" s="1367">
        <v>11</v>
      </c>
      <c r="D101" s="1367"/>
      <c r="E101" s="1820"/>
      <c r="F101" s="416"/>
      <c r="G101" s="69" t="s">
        <v>223</v>
      </c>
      <c r="H101" s="1341">
        <v>0</v>
      </c>
      <c r="I101" s="1341">
        <v>0</v>
      </c>
      <c r="J101" s="1341">
        <f t="shared" si="34"/>
        <v>0</v>
      </c>
      <c r="K101" s="1341"/>
      <c r="L101" s="2373">
        <v>26</v>
      </c>
      <c r="M101" s="2373">
        <v>89</v>
      </c>
      <c r="N101" s="963">
        <f t="shared" si="28"/>
        <v>115</v>
      </c>
      <c r="O101" s="2373"/>
      <c r="P101" s="2373">
        <v>234</v>
      </c>
      <c r="Q101" s="2373">
        <v>458</v>
      </c>
      <c r="R101" s="963">
        <f t="shared" si="29"/>
        <v>692</v>
      </c>
      <c r="S101" s="963"/>
      <c r="T101" s="963">
        <f t="shared" si="31"/>
        <v>260</v>
      </c>
      <c r="U101" s="963">
        <f t="shared" si="31"/>
        <v>547</v>
      </c>
      <c r="V101" s="966">
        <f t="shared" si="32"/>
        <v>807</v>
      </c>
    </row>
    <row r="102" spans="1:22" ht="9.9499999999999993" customHeight="1">
      <c r="A102" s="82">
        <v>5</v>
      </c>
      <c r="B102" s="69">
        <v>5</v>
      </c>
      <c r="C102" s="1367">
        <v>11</v>
      </c>
      <c r="D102" s="1367"/>
      <c r="E102" s="1820"/>
      <c r="F102" s="416"/>
      <c r="G102" s="126" t="s">
        <v>199</v>
      </c>
      <c r="H102" s="1020">
        <v>0</v>
      </c>
      <c r="I102" s="1020">
        <v>0</v>
      </c>
      <c r="J102" s="1341">
        <f t="shared" si="34"/>
        <v>0</v>
      </c>
      <c r="K102" s="1020"/>
      <c r="L102" s="2373">
        <v>10</v>
      </c>
      <c r="M102" s="2373">
        <v>6</v>
      </c>
      <c r="N102" s="963">
        <f t="shared" si="28"/>
        <v>16</v>
      </c>
      <c r="O102" s="2373"/>
      <c r="P102" s="2373">
        <v>21</v>
      </c>
      <c r="Q102" s="2373">
        <v>25</v>
      </c>
      <c r="R102" s="963">
        <f t="shared" si="29"/>
        <v>46</v>
      </c>
      <c r="S102" s="963"/>
      <c r="T102" s="963">
        <f t="shared" si="31"/>
        <v>31</v>
      </c>
      <c r="U102" s="963">
        <f t="shared" si="31"/>
        <v>31</v>
      </c>
      <c r="V102" s="966">
        <f t="shared" si="32"/>
        <v>62</v>
      </c>
    </row>
    <row r="103" spans="1:22" ht="11.1" customHeight="1">
      <c r="B103" s="69"/>
      <c r="C103" s="1367"/>
      <c r="D103" s="1367"/>
      <c r="E103" s="1820"/>
      <c r="F103" s="444" t="s">
        <v>49</v>
      </c>
      <c r="G103" s="126"/>
      <c r="H103" s="2377">
        <f>SUM(H104)</f>
        <v>0</v>
      </c>
      <c r="I103" s="2377">
        <f>SUM(I104)</f>
        <v>0</v>
      </c>
      <c r="J103" s="2377">
        <f>SUM(J104)</f>
        <v>0</v>
      </c>
      <c r="K103" s="2377"/>
      <c r="L103" s="2169">
        <f>SUM(L104)</f>
        <v>0</v>
      </c>
      <c r="M103" s="2169">
        <f t="shared" ref="M103:R103" si="35">SUM(M104)</f>
        <v>0</v>
      </c>
      <c r="N103" s="2169">
        <f t="shared" si="35"/>
        <v>0</v>
      </c>
      <c r="O103" s="2169"/>
      <c r="P103" s="2169">
        <f t="shared" si="35"/>
        <v>22</v>
      </c>
      <c r="Q103" s="2169">
        <f t="shared" si="35"/>
        <v>20</v>
      </c>
      <c r="R103" s="2169">
        <f t="shared" si="35"/>
        <v>42</v>
      </c>
      <c r="S103" s="2169"/>
      <c r="T103" s="2150">
        <f t="shared" si="31"/>
        <v>22</v>
      </c>
      <c r="U103" s="2150">
        <f t="shared" si="31"/>
        <v>20</v>
      </c>
      <c r="V103" s="2376">
        <f t="shared" si="32"/>
        <v>42</v>
      </c>
    </row>
    <row r="104" spans="1:22" ht="9.9499999999999993" customHeight="1">
      <c r="A104" s="82">
        <v>5</v>
      </c>
      <c r="B104" s="69">
        <v>4</v>
      </c>
      <c r="C104" s="1367">
        <v>8</v>
      </c>
      <c r="D104" s="1367"/>
      <c r="E104" s="1820"/>
      <c r="F104" s="416"/>
      <c r="G104" s="69" t="s">
        <v>200</v>
      </c>
      <c r="H104" s="1341">
        <v>0</v>
      </c>
      <c r="I104" s="1341">
        <v>0</v>
      </c>
      <c r="J104" s="1341">
        <f>H104+I104</f>
        <v>0</v>
      </c>
      <c r="K104" s="1341"/>
      <c r="L104" s="2373">
        <v>0</v>
      </c>
      <c r="M104" s="2373">
        <v>0</v>
      </c>
      <c r="N104" s="963">
        <f t="shared" si="28"/>
        <v>0</v>
      </c>
      <c r="O104" s="2373"/>
      <c r="P104" s="2373">
        <v>22</v>
      </c>
      <c r="Q104" s="2373">
        <v>20</v>
      </c>
      <c r="R104" s="963">
        <f t="shared" si="29"/>
        <v>42</v>
      </c>
      <c r="S104" s="963"/>
      <c r="T104" s="963">
        <f t="shared" si="31"/>
        <v>22</v>
      </c>
      <c r="U104" s="963">
        <f t="shared" si="31"/>
        <v>20</v>
      </c>
      <c r="V104" s="966">
        <f t="shared" si="32"/>
        <v>42</v>
      </c>
    </row>
    <row r="105" spans="1:22" ht="12" customHeight="1">
      <c r="B105" s="69"/>
      <c r="C105" s="1367"/>
      <c r="D105" s="1367"/>
      <c r="E105" s="1819">
        <v>1406</v>
      </c>
      <c r="F105" s="113" t="s">
        <v>50</v>
      </c>
      <c r="G105" s="114"/>
      <c r="H105" s="354">
        <f>SUM(H106+H110+H113+H115)</f>
        <v>72</v>
      </c>
      <c r="I105" s="354">
        <f>SUM(I106+I110+I113+I115)</f>
        <v>72</v>
      </c>
      <c r="J105" s="354">
        <f>SUM(J106+J110+J113+J115)</f>
        <v>144</v>
      </c>
      <c r="K105" s="354"/>
      <c r="L105" s="2374">
        <f>SUM(L106+L110+L113+L115)</f>
        <v>163</v>
      </c>
      <c r="M105" s="2374">
        <f>SUM(M106+M110+M113+M115)</f>
        <v>222</v>
      </c>
      <c r="N105" s="2374">
        <f>SUM(N106+N110+N113+N115)</f>
        <v>385</v>
      </c>
      <c r="O105" s="2374"/>
      <c r="P105" s="2374">
        <f>SUM(P106+P110+P113+P115)</f>
        <v>1100</v>
      </c>
      <c r="Q105" s="2374">
        <f>SUM(Q106+Q110+Q113+Q115)</f>
        <v>1072</v>
      </c>
      <c r="R105" s="2374">
        <f>SUM(R106+R110+R113+R115)</f>
        <v>2172</v>
      </c>
      <c r="S105" s="2374"/>
      <c r="T105" s="970">
        <f t="shared" si="31"/>
        <v>1263</v>
      </c>
      <c r="U105" s="970">
        <f t="shared" si="31"/>
        <v>1294</v>
      </c>
      <c r="V105" s="968">
        <f t="shared" si="32"/>
        <v>2557</v>
      </c>
    </row>
    <row r="106" spans="1:22" ht="11.1" customHeight="1">
      <c r="B106" s="69"/>
      <c r="C106" s="1367"/>
      <c r="D106" s="1367"/>
      <c r="E106" s="1820"/>
      <c r="F106" s="414" t="s">
        <v>51</v>
      </c>
      <c r="G106" s="69"/>
      <c r="H106" s="2377">
        <f t="shared" ref="H106:N106" si="36">SUM(H107:H109)</f>
        <v>0</v>
      </c>
      <c r="I106" s="2377">
        <f t="shared" si="36"/>
        <v>0</v>
      </c>
      <c r="J106" s="2377">
        <f t="shared" si="36"/>
        <v>0</v>
      </c>
      <c r="K106" s="2377">
        <f t="shared" si="36"/>
        <v>0</v>
      </c>
      <c r="L106" s="2377">
        <f t="shared" si="36"/>
        <v>72</v>
      </c>
      <c r="M106" s="2377">
        <f t="shared" si="36"/>
        <v>121</v>
      </c>
      <c r="N106" s="2169">
        <f t="shared" si="36"/>
        <v>193</v>
      </c>
      <c r="O106" s="2169"/>
      <c r="P106" s="2169">
        <f>SUM(P107:P109)</f>
        <v>788</v>
      </c>
      <c r="Q106" s="2169">
        <f>SUM(Q107:Q109)</f>
        <v>754</v>
      </c>
      <c r="R106" s="2169">
        <f>SUM(R107:R109)</f>
        <v>1542</v>
      </c>
      <c r="S106" s="2169"/>
      <c r="T106" s="2150">
        <f t="shared" si="31"/>
        <v>860</v>
      </c>
      <c r="U106" s="2150">
        <f t="shared" si="31"/>
        <v>875</v>
      </c>
      <c r="V106" s="2376">
        <f t="shared" si="32"/>
        <v>1735</v>
      </c>
    </row>
    <row r="107" spans="1:22" ht="9.9499999999999993" customHeight="1">
      <c r="A107" s="82">
        <v>6</v>
      </c>
      <c r="B107" s="69">
        <v>2</v>
      </c>
      <c r="C107" s="1367">
        <v>6</v>
      </c>
      <c r="D107" s="1367"/>
      <c r="E107" s="1820"/>
      <c r="F107" s="445"/>
      <c r="G107" s="69" t="s">
        <v>201</v>
      </c>
      <c r="H107" s="1020">
        <v>0</v>
      </c>
      <c r="I107" s="1020">
        <v>0</v>
      </c>
      <c r="J107" s="1341">
        <f>H107+I107</f>
        <v>0</v>
      </c>
      <c r="K107" s="1341"/>
      <c r="L107" s="2373">
        <v>20</v>
      </c>
      <c r="M107" s="2373">
        <v>38</v>
      </c>
      <c r="N107" s="963">
        <f t="shared" si="28"/>
        <v>58</v>
      </c>
      <c r="O107" s="2373"/>
      <c r="P107" s="2373">
        <v>34</v>
      </c>
      <c r="Q107" s="2373">
        <v>57</v>
      </c>
      <c r="R107" s="963">
        <f t="shared" si="29"/>
        <v>91</v>
      </c>
      <c r="S107" s="963"/>
      <c r="T107" s="963">
        <f t="shared" si="31"/>
        <v>54</v>
      </c>
      <c r="U107" s="963">
        <f t="shared" si="31"/>
        <v>95</v>
      </c>
      <c r="V107" s="966">
        <f t="shared" si="32"/>
        <v>149</v>
      </c>
    </row>
    <row r="108" spans="1:22" ht="9.9499999999999993" customHeight="1">
      <c r="A108" s="82">
        <v>6</v>
      </c>
      <c r="B108" s="69">
        <v>2</v>
      </c>
      <c r="C108" s="1367">
        <v>11</v>
      </c>
      <c r="D108" s="1367"/>
      <c r="E108" s="1820"/>
      <c r="F108" s="445"/>
      <c r="G108" s="69" t="s">
        <v>878</v>
      </c>
      <c r="H108" s="1341">
        <v>0</v>
      </c>
      <c r="I108" s="1341">
        <v>0</v>
      </c>
      <c r="J108" s="1341">
        <f>H108+I108</f>
        <v>0</v>
      </c>
      <c r="K108" s="1341"/>
      <c r="L108" s="2373">
        <v>0</v>
      </c>
      <c r="M108" s="2373">
        <v>0</v>
      </c>
      <c r="N108" s="963">
        <f t="shared" si="28"/>
        <v>0</v>
      </c>
      <c r="O108" s="2373"/>
      <c r="P108" s="2373">
        <v>490</v>
      </c>
      <c r="Q108" s="2373">
        <v>460</v>
      </c>
      <c r="R108" s="963">
        <f t="shared" si="29"/>
        <v>950</v>
      </c>
      <c r="S108" s="963"/>
      <c r="T108" s="963">
        <f t="shared" si="31"/>
        <v>490</v>
      </c>
      <c r="U108" s="963">
        <f t="shared" si="31"/>
        <v>460</v>
      </c>
      <c r="V108" s="966">
        <f t="shared" si="32"/>
        <v>950</v>
      </c>
    </row>
    <row r="109" spans="1:22" ht="9.9499999999999993" customHeight="1">
      <c r="A109" s="82">
        <v>6</v>
      </c>
      <c r="B109" s="69">
        <v>2</v>
      </c>
      <c r="C109" s="1367">
        <v>11</v>
      </c>
      <c r="D109" s="1367"/>
      <c r="E109" s="1820"/>
      <c r="F109" s="445"/>
      <c r="G109" s="69" t="s">
        <v>202</v>
      </c>
      <c r="H109" s="1341">
        <v>0</v>
      </c>
      <c r="I109" s="1341">
        <v>0</v>
      </c>
      <c r="J109" s="1341">
        <f>H109+I109</f>
        <v>0</v>
      </c>
      <c r="K109" s="1341"/>
      <c r="L109" s="2373">
        <v>52</v>
      </c>
      <c r="M109" s="2373">
        <v>83</v>
      </c>
      <c r="N109" s="963">
        <f t="shared" si="28"/>
        <v>135</v>
      </c>
      <c r="O109" s="2373"/>
      <c r="P109" s="2373">
        <v>264</v>
      </c>
      <c r="Q109" s="2373">
        <v>237</v>
      </c>
      <c r="R109" s="963">
        <f t="shared" si="29"/>
        <v>501</v>
      </c>
      <c r="S109" s="963"/>
      <c r="T109" s="963">
        <f t="shared" si="31"/>
        <v>316</v>
      </c>
      <c r="U109" s="963">
        <f t="shared" si="31"/>
        <v>320</v>
      </c>
      <c r="V109" s="966">
        <f t="shared" si="32"/>
        <v>636</v>
      </c>
    </row>
    <row r="110" spans="1:22" ht="11.1" customHeight="1">
      <c r="B110" s="69"/>
      <c r="C110" s="1367"/>
      <c r="D110" s="1367"/>
      <c r="E110" s="1820"/>
      <c r="F110" s="414" t="s">
        <v>52</v>
      </c>
      <c r="G110" s="69"/>
      <c r="H110" s="77">
        <f>SUM(H111:H112)</f>
        <v>72</v>
      </c>
      <c r="I110" s="77">
        <f>I111+I112</f>
        <v>72</v>
      </c>
      <c r="J110" s="77">
        <f>SUM(J111:J112)</f>
        <v>144</v>
      </c>
      <c r="K110" s="77"/>
      <c r="L110" s="2169">
        <f>SUM(L111+L112)</f>
        <v>42</v>
      </c>
      <c r="M110" s="2169">
        <f>SUM(M111+M112)</f>
        <v>60</v>
      </c>
      <c r="N110" s="2169">
        <f>SUM(N111)</f>
        <v>102</v>
      </c>
      <c r="O110" s="2169"/>
      <c r="P110" s="2169">
        <f>SUM(P111+P112)</f>
        <v>263</v>
      </c>
      <c r="Q110" s="2169">
        <f>SUM(Q111+Q112)</f>
        <v>280</v>
      </c>
      <c r="R110" s="2169">
        <f>SUM(R111)</f>
        <v>543</v>
      </c>
      <c r="S110" s="2169"/>
      <c r="T110" s="2150">
        <f t="shared" si="31"/>
        <v>305</v>
      </c>
      <c r="U110" s="2150">
        <f t="shared" si="31"/>
        <v>340</v>
      </c>
      <c r="V110" s="2376">
        <f t="shared" si="32"/>
        <v>645</v>
      </c>
    </row>
    <row r="111" spans="1:22" ht="9.9499999999999993" customHeight="1">
      <c r="A111" s="82">
        <v>6</v>
      </c>
      <c r="B111" s="69">
        <v>2</v>
      </c>
      <c r="C111" s="1367">
        <v>10</v>
      </c>
      <c r="D111" s="1367"/>
      <c r="E111" s="1820"/>
      <c r="F111" s="411"/>
      <c r="G111" s="69" t="s">
        <v>203</v>
      </c>
      <c r="H111" s="1020">
        <v>46</v>
      </c>
      <c r="I111" s="1020">
        <v>35</v>
      </c>
      <c r="J111" s="309">
        <f>H111+I111</f>
        <v>81</v>
      </c>
      <c r="K111" s="1341"/>
      <c r="L111" s="2373">
        <v>42</v>
      </c>
      <c r="M111" s="2373">
        <v>60</v>
      </c>
      <c r="N111" s="963">
        <f t="shared" si="28"/>
        <v>102</v>
      </c>
      <c r="O111" s="2373"/>
      <c r="P111" s="2373">
        <v>263</v>
      </c>
      <c r="Q111" s="2373">
        <v>280</v>
      </c>
      <c r="R111" s="963">
        <f t="shared" si="29"/>
        <v>543</v>
      </c>
      <c r="S111" s="963"/>
      <c r="T111" s="963">
        <f t="shared" si="31"/>
        <v>305</v>
      </c>
      <c r="U111" s="963">
        <f t="shared" si="31"/>
        <v>340</v>
      </c>
      <c r="V111" s="966">
        <f t="shared" si="32"/>
        <v>645</v>
      </c>
    </row>
    <row r="112" spans="1:22" ht="9.9499999999999993" customHeight="1">
      <c r="A112" s="82">
        <v>6</v>
      </c>
      <c r="B112" s="69">
        <v>2</v>
      </c>
      <c r="C112" s="1367">
        <v>6</v>
      </c>
      <c r="D112" s="1367"/>
      <c r="E112" s="1820"/>
      <c r="F112" s="411"/>
      <c r="G112" s="69" t="s">
        <v>879</v>
      </c>
      <c r="H112" s="1341">
        <v>26</v>
      </c>
      <c r="I112" s="1341">
        <v>37</v>
      </c>
      <c r="J112" s="309">
        <f>H112+I112</f>
        <v>63</v>
      </c>
      <c r="K112" s="1341"/>
      <c r="L112" s="2373">
        <v>0</v>
      </c>
      <c r="M112" s="2373">
        <v>0</v>
      </c>
      <c r="N112" s="963">
        <f t="shared" si="28"/>
        <v>0</v>
      </c>
      <c r="O112" s="2373"/>
      <c r="P112" s="2373">
        <v>0</v>
      </c>
      <c r="Q112" s="2373">
        <v>0</v>
      </c>
      <c r="R112" s="963">
        <f t="shared" si="29"/>
        <v>0</v>
      </c>
      <c r="S112" s="963"/>
      <c r="T112" s="963">
        <f t="shared" si="31"/>
        <v>0</v>
      </c>
      <c r="U112" s="963">
        <f t="shared" si="31"/>
        <v>0</v>
      </c>
      <c r="V112" s="966">
        <f t="shared" si="32"/>
        <v>0</v>
      </c>
    </row>
    <row r="113" spans="1:22" ht="11.1" customHeight="1">
      <c r="B113" s="69"/>
      <c r="C113" s="1367"/>
      <c r="D113" s="1367"/>
      <c r="E113" s="1820"/>
      <c r="F113" s="414" t="s">
        <v>53</v>
      </c>
      <c r="G113" s="69"/>
      <c r="H113" s="77">
        <f>SUM(H114:H114)</f>
        <v>0</v>
      </c>
      <c r="I113" s="77">
        <f>SUM(I114:I114)</f>
        <v>0</v>
      </c>
      <c r="J113" s="77">
        <f>SUM(J114:J114)</f>
        <v>0</v>
      </c>
      <c r="K113" s="77"/>
      <c r="L113" s="2169">
        <f>SUM(L114:L114)</f>
        <v>40</v>
      </c>
      <c r="M113" s="2169">
        <f>SUM(M114:M114)</f>
        <v>37</v>
      </c>
      <c r="N113" s="2169">
        <f>SUM(N114:N114)</f>
        <v>77</v>
      </c>
      <c r="O113" s="2169"/>
      <c r="P113" s="2169">
        <f>SUM(P114:P114)</f>
        <v>36</v>
      </c>
      <c r="Q113" s="2169">
        <f>SUM(Q114:Q114)</f>
        <v>30</v>
      </c>
      <c r="R113" s="2169">
        <f>SUM(R114:R114)</f>
        <v>66</v>
      </c>
      <c r="S113" s="2169"/>
      <c r="T113" s="2150">
        <f t="shared" si="31"/>
        <v>76</v>
      </c>
      <c r="U113" s="2150">
        <f t="shared" si="31"/>
        <v>67</v>
      </c>
      <c r="V113" s="2376">
        <f t="shared" si="32"/>
        <v>143</v>
      </c>
    </row>
    <row r="114" spans="1:22" ht="9.9499999999999993" customHeight="1">
      <c r="A114" s="82">
        <v>6</v>
      </c>
      <c r="B114" s="69">
        <v>2</v>
      </c>
      <c r="C114" s="1367">
        <v>10</v>
      </c>
      <c r="D114" s="1367"/>
      <c r="E114" s="1820"/>
      <c r="F114" s="445"/>
      <c r="G114" s="69" t="s">
        <v>205</v>
      </c>
      <c r="H114" s="1341">
        <v>0</v>
      </c>
      <c r="I114" s="1341"/>
      <c r="J114" s="77">
        <f>SUM(H114:I114)</f>
        <v>0</v>
      </c>
      <c r="K114" s="1341"/>
      <c r="L114" s="2373">
        <v>40</v>
      </c>
      <c r="M114" s="2373">
        <v>37</v>
      </c>
      <c r="N114" s="963">
        <f t="shared" si="28"/>
        <v>77</v>
      </c>
      <c r="O114" s="2373"/>
      <c r="P114" s="2373">
        <v>36</v>
      </c>
      <c r="Q114" s="2373">
        <v>30</v>
      </c>
      <c r="R114" s="963">
        <f t="shared" si="29"/>
        <v>66</v>
      </c>
      <c r="S114" s="963"/>
      <c r="T114" s="963">
        <f t="shared" si="31"/>
        <v>76</v>
      </c>
      <c r="U114" s="963">
        <f t="shared" si="31"/>
        <v>67</v>
      </c>
      <c r="V114" s="966">
        <f t="shared" si="32"/>
        <v>143</v>
      </c>
    </row>
    <row r="115" spans="1:22" ht="11.1" customHeight="1">
      <c r="B115" s="69"/>
      <c r="C115" s="1367"/>
      <c r="D115" s="1367"/>
      <c r="E115" s="1820"/>
      <c r="F115" s="414" t="s">
        <v>54</v>
      </c>
      <c r="G115" s="69"/>
      <c r="H115" s="77">
        <f>SUM(H116)</f>
        <v>0</v>
      </c>
      <c r="I115" s="77">
        <f>SUM(I116)</f>
        <v>0</v>
      </c>
      <c r="J115" s="77">
        <f>SUM(J116)</f>
        <v>0</v>
      </c>
      <c r="K115" s="77"/>
      <c r="L115" s="2169">
        <f>SUM(L116)</f>
        <v>9</v>
      </c>
      <c r="M115" s="2169">
        <f t="shared" ref="M115:R115" si="37">SUM(M116)</f>
        <v>4</v>
      </c>
      <c r="N115" s="2169">
        <f t="shared" si="37"/>
        <v>13</v>
      </c>
      <c r="O115" s="2169"/>
      <c r="P115" s="2169">
        <f t="shared" si="37"/>
        <v>13</v>
      </c>
      <c r="Q115" s="2169">
        <f t="shared" si="37"/>
        <v>8</v>
      </c>
      <c r="R115" s="2169">
        <f t="shared" si="37"/>
        <v>21</v>
      </c>
      <c r="S115" s="2169"/>
      <c r="T115" s="2150">
        <f t="shared" si="31"/>
        <v>22</v>
      </c>
      <c r="U115" s="2150">
        <f t="shared" si="31"/>
        <v>12</v>
      </c>
      <c r="V115" s="2376">
        <f t="shared" si="32"/>
        <v>34</v>
      </c>
    </row>
    <row r="116" spans="1:22" ht="9.9499999999999993" customHeight="1">
      <c r="A116" s="82">
        <v>6</v>
      </c>
      <c r="B116" s="69">
        <v>4</v>
      </c>
      <c r="C116" s="1367">
        <v>11</v>
      </c>
      <c r="D116" s="1367"/>
      <c r="E116" s="1855"/>
      <c r="F116" s="411"/>
      <c r="G116" s="69" t="s">
        <v>206</v>
      </c>
      <c r="H116" s="1341">
        <v>0</v>
      </c>
      <c r="I116" s="1341">
        <v>0</v>
      </c>
      <c r="J116" s="1341">
        <f>H116+I116</f>
        <v>0</v>
      </c>
      <c r="K116" s="1341"/>
      <c r="L116" s="2373">
        <v>9</v>
      </c>
      <c r="M116" s="2373">
        <v>4</v>
      </c>
      <c r="N116" s="963">
        <f t="shared" si="28"/>
        <v>13</v>
      </c>
      <c r="O116" s="2373"/>
      <c r="P116" s="2373">
        <v>13</v>
      </c>
      <c r="Q116" s="2373">
        <v>8</v>
      </c>
      <c r="R116" s="963">
        <f t="shared" si="29"/>
        <v>21</v>
      </c>
      <c r="S116" s="963"/>
      <c r="T116" s="963">
        <f t="shared" si="31"/>
        <v>22</v>
      </c>
      <c r="U116" s="963">
        <f t="shared" si="31"/>
        <v>12</v>
      </c>
      <c r="V116" s="966">
        <f t="shared" si="32"/>
        <v>34</v>
      </c>
    </row>
    <row r="117" spans="1:22" ht="12" customHeight="1">
      <c r="B117" s="69"/>
      <c r="C117" s="1367"/>
      <c r="D117" s="1367"/>
      <c r="E117" s="1821">
        <v>1407</v>
      </c>
      <c r="F117" s="124" t="s">
        <v>55</v>
      </c>
      <c r="G117" s="114"/>
      <c r="H117" s="354">
        <f>SUM(H118+H123)</f>
        <v>0</v>
      </c>
      <c r="I117" s="354">
        <f>I118+I123</f>
        <v>0</v>
      </c>
      <c r="J117" s="354">
        <f>J118+J123</f>
        <v>0</v>
      </c>
      <c r="K117" s="354"/>
      <c r="L117" s="2374">
        <f>SUM(L118+L123)</f>
        <v>7</v>
      </c>
      <c r="M117" s="2374">
        <f t="shared" ref="M117:R117" si="38">SUM(M118+M123)</f>
        <v>4</v>
      </c>
      <c r="N117" s="2374">
        <f t="shared" si="38"/>
        <v>11</v>
      </c>
      <c r="O117" s="2374">
        <f t="shared" si="38"/>
        <v>0</v>
      </c>
      <c r="P117" s="2374">
        <f t="shared" si="38"/>
        <v>159</v>
      </c>
      <c r="Q117" s="2374">
        <f t="shared" si="38"/>
        <v>130</v>
      </c>
      <c r="R117" s="2374">
        <f t="shared" si="38"/>
        <v>289</v>
      </c>
      <c r="S117" s="2374"/>
      <c r="T117" s="970">
        <f t="shared" si="31"/>
        <v>166</v>
      </c>
      <c r="U117" s="970">
        <f t="shared" si="31"/>
        <v>134</v>
      </c>
      <c r="V117" s="968">
        <f t="shared" si="32"/>
        <v>300</v>
      </c>
    </row>
    <row r="118" spans="1:22" ht="11.1" customHeight="1">
      <c r="B118" s="69"/>
      <c r="C118" s="1367"/>
      <c r="D118" s="1367"/>
      <c r="E118" s="1822"/>
      <c r="F118" s="414" t="s">
        <v>56</v>
      </c>
      <c r="G118" s="69"/>
      <c r="H118" s="77">
        <f>SUM(H119:H122)</f>
        <v>0</v>
      </c>
      <c r="I118" s="77">
        <f>SUM(I119:I122)</f>
        <v>0</v>
      </c>
      <c r="J118" s="77">
        <f>SUM(J119:J122)</f>
        <v>0</v>
      </c>
      <c r="K118" s="77"/>
      <c r="L118" s="2169">
        <f>SUM(L119:L122)</f>
        <v>1</v>
      </c>
      <c r="M118" s="2169">
        <f>SUM(M119:M122)</f>
        <v>0</v>
      </c>
      <c r="N118" s="2169">
        <f>SUM(N120:N122)</f>
        <v>1</v>
      </c>
      <c r="O118" s="2169"/>
      <c r="P118" s="2169">
        <f>SUM(P119:P122)</f>
        <v>60</v>
      </c>
      <c r="Q118" s="2169">
        <f>SUM(Q119:Q122)</f>
        <v>40</v>
      </c>
      <c r="R118" s="2169">
        <f>SUM(R119:R122)</f>
        <v>100</v>
      </c>
      <c r="S118" s="2169"/>
      <c r="T118" s="2150">
        <f t="shared" si="31"/>
        <v>61</v>
      </c>
      <c r="U118" s="2150">
        <f t="shared" si="31"/>
        <v>40</v>
      </c>
      <c r="V118" s="2376">
        <f t="shared" si="32"/>
        <v>101</v>
      </c>
    </row>
    <row r="119" spans="1:22" ht="11.1" customHeight="1">
      <c r="A119" s="82">
        <v>7</v>
      </c>
      <c r="B119" s="69">
        <v>3</v>
      </c>
      <c r="C119" s="1367">
        <v>11</v>
      </c>
      <c r="D119" s="1367"/>
      <c r="E119" s="1822"/>
      <c r="F119" s="414"/>
      <c r="G119" s="69" t="s">
        <v>880</v>
      </c>
      <c r="H119" s="1020">
        <v>0</v>
      </c>
      <c r="I119" s="1020">
        <v>0</v>
      </c>
      <c r="J119" s="309">
        <f>SUM(J122:J123)</f>
        <v>0</v>
      </c>
      <c r="K119" s="77"/>
      <c r="L119" s="1328">
        <v>0</v>
      </c>
      <c r="M119" s="1328">
        <v>0</v>
      </c>
      <c r="N119" s="1328">
        <f>SUM(N122:N123)</f>
        <v>10</v>
      </c>
      <c r="O119" s="2169"/>
      <c r="P119" s="1328">
        <v>15</v>
      </c>
      <c r="Q119" s="1328">
        <v>8</v>
      </c>
      <c r="R119" s="1328">
        <f>SUM(P119:Q119)</f>
        <v>23</v>
      </c>
      <c r="S119" s="2169"/>
      <c r="T119" s="963">
        <f>SUM(L119+P119)</f>
        <v>15</v>
      </c>
      <c r="U119" s="963">
        <f>SUM(M119+Q119)</f>
        <v>8</v>
      </c>
      <c r="V119" s="966">
        <f>SUM(T119:U119)</f>
        <v>23</v>
      </c>
    </row>
    <row r="120" spans="1:22" ht="9.9499999999999993" customHeight="1">
      <c r="A120" s="82">
        <v>7</v>
      </c>
      <c r="B120" s="69">
        <v>3</v>
      </c>
      <c r="C120" s="1367">
        <v>11</v>
      </c>
      <c r="D120" s="1367"/>
      <c r="E120" s="1822"/>
      <c r="F120" s="419"/>
      <c r="G120" s="69" t="s">
        <v>207</v>
      </c>
      <c r="H120" s="1341">
        <v>0</v>
      </c>
      <c r="I120" s="1341">
        <v>0</v>
      </c>
      <c r="J120" s="309">
        <f>SUM(J123:J124)</f>
        <v>0</v>
      </c>
      <c r="K120" s="1341"/>
      <c r="L120" s="2373">
        <v>1</v>
      </c>
      <c r="M120" s="2373">
        <v>0</v>
      </c>
      <c r="N120" s="963">
        <f>L120+M120</f>
        <v>1</v>
      </c>
      <c r="O120" s="2373"/>
      <c r="P120" s="2373">
        <v>25</v>
      </c>
      <c r="Q120" s="2373">
        <v>9</v>
      </c>
      <c r="R120" s="1328">
        <f>SUM(P120:Q120)</f>
        <v>34</v>
      </c>
      <c r="S120" s="963"/>
      <c r="T120" s="963">
        <f t="shared" si="31"/>
        <v>26</v>
      </c>
      <c r="U120" s="963">
        <f t="shared" si="31"/>
        <v>9</v>
      </c>
      <c r="V120" s="966">
        <f t="shared" si="32"/>
        <v>35</v>
      </c>
    </row>
    <row r="121" spans="1:22" ht="9.9499999999999993" customHeight="1">
      <c r="A121" s="82">
        <v>7</v>
      </c>
      <c r="B121" s="69">
        <v>3</v>
      </c>
      <c r="C121" s="1367">
        <v>11</v>
      </c>
      <c r="D121" s="1367"/>
      <c r="E121" s="1822"/>
      <c r="F121" s="419"/>
      <c r="G121" s="69" t="s">
        <v>881</v>
      </c>
      <c r="H121" s="1020">
        <v>0</v>
      </c>
      <c r="I121" s="1020">
        <v>0</v>
      </c>
      <c r="J121" s="309">
        <f>SUM(J124:J125)</f>
        <v>0</v>
      </c>
      <c r="K121" s="1341"/>
      <c r="L121" s="2373">
        <v>0</v>
      </c>
      <c r="M121" s="2373">
        <v>0</v>
      </c>
      <c r="N121" s="963">
        <f>L121+M121</f>
        <v>0</v>
      </c>
      <c r="O121" s="2373"/>
      <c r="P121" s="2373">
        <v>6</v>
      </c>
      <c r="Q121" s="2373">
        <v>10</v>
      </c>
      <c r="R121" s="1328">
        <f>SUM(P121:Q121)</f>
        <v>16</v>
      </c>
      <c r="S121" s="963"/>
      <c r="T121" s="963">
        <f>SUM(L121+P121)</f>
        <v>6</v>
      </c>
      <c r="U121" s="963">
        <f>SUM(M121+Q121)</f>
        <v>10</v>
      </c>
      <c r="V121" s="966">
        <f>SUM(T121:U121)</f>
        <v>16</v>
      </c>
    </row>
    <row r="122" spans="1:22" ht="9.9499999999999993" customHeight="1">
      <c r="A122" s="82">
        <v>7</v>
      </c>
      <c r="B122" s="69">
        <v>3</v>
      </c>
      <c r="C122" s="1367">
        <v>11</v>
      </c>
      <c r="D122" s="1367"/>
      <c r="E122" s="1822"/>
      <c r="F122" s="411"/>
      <c r="G122" s="69" t="s">
        <v>208</v>
      </c>
      <c r="H122" s="1341">
        <v>0</v>
      </c>
      <c r="I122" s="1341">
        <v>0</v>
      </c>
      <c r="J122" s="309">
        <f>SUM(J124:J125)</f>
        <v>0</v>
      </c>
      <c r="K122" s="1341"/>
      <c r="L122" s="2373">
        <v>0</v>
      </c>
      <c r="M122" s="2373">
        <v>0</v>
      </c>
      <c r="N122" s="963">
        <f>L122+M122</f>
        <v>0</v>
      </c>
      <c r="O122" s="2373"/>
      <c r="P122" s="2373">
        <v>14</v>
      </c>
      <c r="Q122" s="2373">
        <v>13</v>
      </c>
      <c r="R122" s="1328">
        <f>SUM(P122:Q122)</f>
        <v>27</v>
      </c>
      <c r="S122" s="963"/>
      <c r="T122" s="963">
        <f t="shared" si="31"/>
        <v>14</v>
      </c>
      <c r="U122" s="963">
        <f t="shared" si="31"/>
        <v>13</v>
      </c>
      <c r="V122" s="966">
        <f t="shared" si="32"/>
        <v>27</v>
      </c>
    </row>
    <row r="123" spans="1:22" ht="11.1" customHeight="1">
      <c r="B123" s="69"/>
      <c r="C123" s="1367"/>
      <c r="D123" s="1367"/>
      <c r="E123" s="1822"/>
      <c r="F123" s="419" t="s">
        <v>57</v>
      </c>
      <c r="G123" s="118"/>
      <c r="H123" s="77">
        <f>SUM(H124:H125)</f>
        <v>0</v>
      </c>
      <c r="I123" s="77">
        <f>SUM(I124:I125)</f>
        <v>0</v>
      </c>
      <c r="J123" s="77">
        <f>SUM(J124:J125)</f>
        <v>0</v>
      </c>
      <c r="K123" s="77"/>
      <c r="L123" s="2169">
        <f>SUM(L124:L125)</f>
        <v>6</v>
      </c>
      <c r="M123" s="2169">
        <f>SUM(M124:M125)</f>
        <v>4</v>
      </c>
      <c r="N123" s="2169">
        <f>SUM(N124:N125)</f>
        <v>10</v>
      </c>
      <c r="O123" s="2169"/>
      <c r="P123" s="2169">
        <f>SUM(P124:P125)</f>
        <v>99</v>
      </c>
      <c r="Q123" s="2169">
        <f>SUM(Q124:Q125)</f>
        <v>90</v>
      </c>
      <c r="R123" s="2169">
        <f>SUM(R124:R125)</f>
        <v>189</v>
      </c>
      <c r="S123" s="2169"/>
      <c r="T123" s="2150">
        <f t="shared" si="31"/>
        <v>105</v>
      </c>
      <c r="U123" s="2150">
        <f t="shared" si="31"/>
        <v>94</v>
      </c>
      <c r="V123" s="2376">
        <f t="shared" si="32"/>
        <v>199</v>
      </c>
    </row>
    <row r="124" spans="1:22" ht="9.9499999999999993" customHeight="1">
      <c r="A124" s="82">
        <v>7</v>
      </c>
      <c r="B124" s="69">
        <v>6</v>
      </c>
      <c r="C124" s="1367">
        <v>10</v>
      </c>
      <c r="D124" s="1367"/>
      <c r="E124" s="1822"/>
      <c r="F124" s="416"/>
      <c r="G124" s="69" t="s">
        <v>209</v>
      </c>
      <c r="H124" s="1020">
        <v>0</v>
      </c>
      <c r="I124" s="1020">
        <v>0</v>
      </c>
      <c r="J124" s="1341">
        <f>H124+I124</f>
        <v>0</v>
      </c>
      <c r="K124" s="1341"/>
      <c r="L124" s="2373">
        <v>6</v>
      </c>
      <c r="M124" s="2373">
        <v>4</v>
      </c>
      <c r="N124" s="963">
        <f t="shared" si="28"/>
        <v>10</v>
      </c>
      <c r="O124" s="2373"/>
      <c r="P124" s="2373">
        <v>77</v>
      </c>
      <c r="Q124" s="2373">
        <v>72</v>
      </c>
      <c r="R124" s="963">
        <f>SUM(P124:Q124)</f>
        <v>149</v>
      </c>
      <c r="S124" s="963"/>
      <c r="T124" s="963">
        <f t="shared" si="31"/>
        <v>83</v>
      </c>
      <c r="U124" s="963">
        <f t="shared" si="31"/>
        <v>76</v>
      </c>
      <c r="V124" s="966">
        <f t="shared" si="32"/>
        <v>159</v>
      </c>
    </row>
    <row r="125" spans="1:22" ht="9.9499999999999993" customHeight="1">
      <c r="A125" s="82">
        <v>7</v>
      </c>
      <c r="B125" s="69">
        <v>6</v>
      </c>
      <c r="C125" s="1367">
        <v>10</v>
      </c>
      <c r="D125" s="1367"/>
      <c r="E125" s="1822"/>
      <c r="F125" s="411"/>
      <c r="G125" s="69" t="s">
        <v>210</v>
      </c>
      <c r="H125" s="1341">
        <v>0</v>
      </c>
      <c r="I125" s="1341">
        <v>0</v>
      </c>
      <c r="J125" s="1341">
        <f>H125+I125</f>
        <v>0</v>
      </c>
      <c r="K125" s="1341"/>
      <c r="L125" s="2373">
        <v>0</v>
      </c>
      <c r="M125" s="2373">
        <v>0</v>
      </c>
      <c r="N125" s="963">
        <f t="shared" si="28"/>
        <v>0</v>
      </c>
      <c r="O125" s="2373"/>
      <c r="P125" s="2373">
        <v>22</v>
      </c>
      <c r="Q125" s="2373">
        <v>18</v>
      </c>
      <c r="R125" s="963">
        <f>SUM(P125:Q125)</f>
        <v>40</v>
      </c>
      <c r="S125" s="963"/>
      <c r="T125" s="963">
        <f t="shared" si="31"/>
        <v>22</v>
      </c>
      <c r="U125" s="963">
        <f t="shared" si="31"/>
        <v>18</v>
      </c>
      <c r="V125" s="966">
        <f t="shared" si="32"/>
        <v>40</v>
      </c>
    </row>
    <row r="126" spans="1:22" ht="12" customHeight="1">
      <c r="B126" s="69"/>
      <c r="C126" s="1367"/>
      <c r="D126" s="1367"/>
      <c r="E126" s="1821">
        <v>1408</v>
      </c>
      <c r="F126" s="124" t="s">
        <v>58</v>
      </c>
      <c r="G126" s="127"/>
      <c r="H126" s="354">
        <f>SUM(H127+H131+H133)</f>
        <v>0</v>
      </c>
      <c r="I126" s="354">
        <f>I127+I131+I133</f>
        <v>0</v>
      </c>
      <c r="J126" s="354">
        <f>J127+J131+J133</f>
        <v>0</v>
      </c>
      <c r="K126" s="354"/>
      <c r="L126" s="2374">
        <f>SUM(L127+L131+L133)</f>
        <v>45</v>
      </c>
      <c r="M126" s="2374">
        <f>SUM(M127+M131+M133)</f>
        <v>42</v>
      </c>
      <c r="N126" s="2374">
        <f>SUM(N127+N131+N133)</f>
        <v>87</v>
      </c>
      <c r="O126" s="2374"/>
      <c r="P126" s="2374">
        <f>SUM(P127+P131+P133)</f>
        <v>111</v>
      </c>
      <c r="Q126" s="2374">
        <f>SUM(Q127+Q131+Q133)</f>
        <v>94</v>
      </c>
      <c r="R126" s="2374">
        <f>SUM(R127+R131+R133)</f>
        <v>205</v>
      </c>
      <c r="S126" s="2374"/>
      <c r="T126" s="970">
        <f t="shared" si="31"/>
        <v>156</v>
      </c>
      <c r="U126" s="970">
        <f t="shared" si="31"/>
        <v>136</v>
      </c>
      <c r="V126" s="968">
        <f t="shared" si="32"/>
        <v>292</v>
      </c>
    </row>
    <row r="127" spans="1:22" ht="11.1" customHeight="1">
      <c r="B127" s="69"/>
      <c r="C127" s="1367"/>
      <c r="D127" s="1367"/>
      <c r="E127" s="1822"/>
      <c r="F127" s="419" t="s">
        <v>59</v>
      </c>
      <c r="G127" s="69"/>
      <c r="H127" s="77">
        <f>SUM(H128:H130)</f>
        <v>0</v>
      </c>
      <c r="I127" s="77">
        <f>SUM(I128:I130)</f>
        <v>0</v>
      </c>
      <c r="J127" s="77">
        <f>SUM(J128:J130)</f>
        <v>0</v>
      </c>
      <c r="K127" s="77"/>
      <c r="L127" s="2169">
        <f>SUM(L128:L130)</f>
        <v>28</v>
      </c>
      <c r="M127" s="2169">
        <f>SUM(M128:M130)</f>
        <v>11</v>
      </c>
      <c r="N127" s="2169">
        <f>SUM(N128:N130)</f>
        <v>39</v>
      </c>
      <c r="O127" s="2169"/>
      <c r="P127" s="2169">
        <f>SUM(P128:P130)</f>
        <v>54</v>
      </c>
      <c r="Q127" s="2169">
        <f>SUM(Q128:Q130)</f>
        <v>37</v>
      </c>
      <c r="R127" s="2169">
        <f>SUM(R128:R130)</f>
        <v>91</v>
      </c>
      <c r="S127" s="2169"/>
      <c r="T127" s="2150">
        <f t="shared" si="31"/>
        <v>82</v>
      </c>
      <c r="U127" s="2150">
        <f t="shared" si="31"/>
        <v>48</v>
      </c>
      <c r="V127" s="2376">
        <f t="shared" si="32"/>
        <v>130</v>
      </c>
    </row>
    <row r="128" spans="1:22" ht="9.9499999999999993" customHeight="1">
      <c r="A128" s="82">
        <v>8</v>
      </c>
      <c r="B128" s="69">
        <v>4</v>
      </c>
      <c r="C128" s="1367">
        <v>11</v>
      </c>
      <c r="D128" s="1367"/>
      <c r="E128" s="1822"/>
      <c r="F128" s="419"/>
      <c r="G128" s="69" t="s">
        <v>211</v>
      </c>
      <c r="H128" s="1341">
        <v>0</v>
      </c>
      <c r="I128" s="1341">
        <v>0</v>
      </c>
      <c r="J128" s="1341">
        <f>H128+I128</f>
        <v>0</v>
      </c>
      <c r="K128" s="1341"/>
      <c r="L128" s="2373">
        <v>13</v>
      </c>
      <c r="M128" s="2373">
        <v>2</v>
      </c>
      <c r="N128" s="963">
        <f>L128+M128</f>
        <v>15</v>
      </c>
      <c r="O128" s="2373"/>
      <c r="P128" s="2373">
        <v>27</v>
      </c>
      <c r="Q128" s="2373">
        <v>10</v>
      </c>
      <c r="R128" s="963">
        <f>P128+Q128</f>
        <v>37</v>
      </c>
      <c r="S128" s="963"/>
      <c r="T128" s="963">
        <f t="shared" si="31"/>
        <v>40</v>
      </c>
      <c r="U128" s="963">
        <f t="shared" si="31"/>
        <v>12</v>
      </c>
      <c r="V128" s="966">
        <f t="shared" si="32"/>
        <v>52</v>
      </c>
    </row>
    <row r="129" spans="1:24" ht="9.9499999999999993" customHeight="1">
      <c r="A129" s="82">
        <v>8</v>
      </c>
      <c r="B129" s="82">
        <v>3</v>
      </c>
      <c r="C129" s="1362">
        <v>11</v>
      </c>
      <c r="E129" s="1822"/>
      <c r="F129" s="419"/>
      <c r="G129" s="69" t="s">
        <v>882</v>
      </c>
      <c r="H129" s="1341">
        <v>0</v>
      </c>
      <c r="I129" s="1341">
        <v>0</v>
      </c>
      <c r="J129" s="1341">
        <f>H129+I129</f>
        <v>0</v>
      </c>
      <c r="K129" s="1341"/>
      <c r="L129" s="2373">
        <v>10</v>
      </c>
      <c r="M129" s="2373">
        <v>1</v>
      </c>
      <c r="N129" s="963">
        <f>L129+M129</f>
        <v>11</v>
      </c>
      <c r="O129" s="2373"/>
      <c r="P129" s="2373">
        <v>17</v>
      </c>
      <c r="Q129" s="2373">
        <v>13</v>
      </c>
      <c r="R129" s="963">
        <f>P129+Q129</f>
        <v>30</v>
      </c>
      <c r="S129" s="963"/>
      <c r="T129" s="963">
        <f t="shared" si="31"/>
        <v>27</v>
      </c>
      <c r="U129" s="963">
        <f t="shared" si="31"/>
        <v>14</v>
      </c>
      <c r="V129" s="966">
        <f t="shared" si="32"/>
        <v>41</v>
      </c>
    </row>
    <row r="130" spans="1:24" ht="9.9499999999999993" customHeight="1">
      <c r="A130" s="82">
        <v>8</v>
      </c>
      <c r="B130" s="82">
        <v>4</v>
      </c>
      <c r="C130" s="1362">
        <v>11</v>
      </c>
      <c r="E130" s="1822"/>
      <c r="F130" s="419"/>
      <c r="G130" s="69" t="s">
        <v>883</v>
      </c>
      <c r="H130" s="1341">
        <v>0</v>
      </c>
      <c r="I130" s="1341">
        <v>0</v>
      </c>
      <c r="J130" s="1341">
        <f>H130+I130</f>
        <v>0</v>
      </c>
      <c r="K130" s="1341"/>
      <c r="L130" s="2373">
        <v>5</v>
      </c>
      <c r="M130" s="2373">
        <v>8</v>
      </c>
      <c r="N130" s="963">
        <f>L130+M130</f>
        <v>13</v>
      </c>
      <c r="O130" s="2373"/>
      <c r="P130" s="2373">
        <v>10</v>
      </c>
      <c r="Q130" s="2373">
        <v>14</v>
      </c>
      <c r="R130" s="963">
        <f>P130+Q130</f>
        <v>24</v>
      </c>
      <c r="S130" s="963"/>
      <c r="T130" s="963">
        <f t="shared" si="31"/>
        <v>15</v>
      </c>
      <c r="U130" s="963">
        <f t="shared" si="31"/>
        <v>22</v>
      </c>
      <c r="V130" s="966">
        <f t="shared" si="32"/>
        <v>37</v>
      </c>
    </row>
    <row r="131" spans="1:24" ht="11.1" customHeight="1">
      <c r="E131" s="1822"/>
      <c r="F131" s="419" t="s">
        <v>60</v>
      </c>
      <c r="G131" s="118"/>
      <c r="H131" s="77">
        <f>SUM(H132)</f>
        <v>0</v>
      </c>
      <c r="I131" s="77">
        <f>SUM(I132)</f>
        <v>0</v>
      </c>
      <c r="J131" s="77">
        <f>SUM(J132)</f>
        <v>0</v>
      </c>
      <c r="K131" s="77"/>
      <c r="L131" s="2169">
        <f>SUM(L132)</f>
        <v>14</v>
      </c>
      <c r="M131" s="2169">
        <f t="shared" ref="M131:R131" si="39">SUM(M132)</f>
        <v>22</v>
      </c>
      <c r="N131" s="2169">
        <f t="shared" si="39"/>
        <v>36</v>
      </c>
      <c r="O131" s="2169"/>
      <c r="P131" s="2169">
        <f t="shared" si="39"/>
        <v>41</v>
      </c>
      <c r="Q131" s="2169">
        <f t="shared" si="39"/>
        <v>37</v>
      </c>
      <c r="R131" s="2169">
        <f t="shared" si="39"/>
        <v>78</v>
      </c>
      <c r="S131" s="2169"/>
      <c r="T131" s="2150">
        <f t="shared" si="31"/>
        <v>55</v>
      </c>
      <c r="U131" s="2150">
        <f t="shared" si="31"/>
        <v>59</v>
      </c>
      <c r="V131" s="2376">
        <f t="shared" si="32"/>
        <v>114</v>
      </c>
    </row>
    <row r="132" spans="1:24" ht="9.9499999999999993" customHeight="1">
      <c r="A132" s="82">
        <v>8</v>
      </c>
      <c r="B132" s="82">
        <v>4</v>
      </c>
      <c r="C132" s="1362">
        <v>11</v>
      </c>
      <c r="E132" s="1822"/>
      <c r="F132" s="416"/>
      <c r="G132" s="69" t="s">
        <v>214</v>
      </c>
      <c r="H132" s="1341">
        <v>0</v>
      </c>
      <c r="I132" s="1341">
        <v>0</v>
      </c>
      <c r="J132" s="1341">
        <f>H132+I132</f>
        <v>0</v>
      </c>
      <c r="K132" s="1341"/>
      <c r="L132" s="2373">
        <v>14</v>
      </c>
      <c r="M132" s="2373">
        <v>22</v>
      </c>
      <c r="N132" s="963">
        <f>L132+M132</f>
        <v>36</v>
      </c>
      <c r="O132" s="2373"/>
      <c r="P132" s="2373">
        <v>41</v>
      </c>
      <c r="Q132" s="2373">
        <v>37</v>
      </c>
      <c r="R132" s="963">
        <f>P132+Q132</f>
        <v>78</v>
      </c>
      <c r="S132" s="963"/>
      <c r="T132" s="963">
        <f t="shared" si="31"/>
        <v>55</v>
      </c>
      <c r="U132" s="963">
        <f t="shared" si="31"/>
        <v>59</v>
      </c>
      <c r="V132" s="966">
        <f t="shared" si="32"/>
        <v>114</v>
      </c>
    </row>
    <row r="133" spans="1:24" ht="11.1" customHeight="1">
      <c r="E133" s="1822"/>
      <c r="F133" s="414" t="s">
        <v>61</v>
      </c>
      <c r="G133" s="69"/>
      <c r="H133" s="77">
        <f>SUM(H134)</f>
        <v>0</v>
      </c>
      <c r="I133" s="77">
        <f>SUM(I134)</f>
        <v>0</v>
      </c>
      <c r="J133" s="77">
        <f>SUM(J134)</f>
        <v>0</v>
      </c>
      <c r="K133" s="77"/>
      <c r="L133" s="2169">
        <f>SUM(L134)</f>
        <v>3</v>
      </c>
      <c r="M133" s="2169">
        <f t="shared" ref="M133:R133" si="40">SUM(M134)</f>
        <v>9</v>
      </c>
      <c r="N133" s="2169">
        <f t="shared" si="40"/>
        <v>12</v>
      </c>
      <c r="O133" s="2169"/>
      <c r="P133" s="2169">
        <f t="shared" si="40"/>
        <v>16</v>
      </c>
      <c r="Q133" s="2169">
        <f t="shared" si="40"/>
        <v>20</v>
      </c>
      <c r="R133" s="2169">
        <f t="shared" si="40"/>
        <v>36</v>
      </c>
      <c r="S133" s="2169"/>
      <c r="T133" s="2150">
        <f t="shared" si="31"/>
        <v>19</v>
      </c>
      <c r="U133" s="2150">
        <f t="shared" si="31"/>
        <v>29</v>
      </c>
      <c r="V133" s="2376">
        <f t="shared" si="32"/>
        <v>48</v>
      </c>
    </row>
    <row r="134" spans="1:24" ht="9.9499999999999993" customHeight="1">
      <c r="A134" s="82">
        <v>8</v>
      </c>
      <c r="B134" s="82">
        <v>5</v>
      </c>
      <c r="C134" s="1362">
        <v>11</v>
      </c>
      <c r="E134" s="1823"/>
      <c r="F134" s="411"/>
      <c r="G134" s="69" t="s">
        <v>215</v>
      </c>
      <c r="H134" s="1341">
        <v>0</v>
      </c>
      <c r="I134" s="1341">
        <v>0</v>
      </c>
      <c r="J134" s="1341">
        <f>H134+I134</f>
        <v>0</v>
      </c>
      <c r="K134" s="1341"/>
      <c r="L134" s="2373">
        <v>3</v>
      </c>
      <c r="M134" s="2373">
        <v>9</v>
      </c>
      <c r="N134" s="963">
        <f>L134+M134</f>
        <v>12</v>
      </c>
      <c r="O134" s="2373"/>
      <c r="P134" s="2373">
        <v>16</v>
      </c>
      <c r="Q134" s="2373">
        <v>20</v>
      </c>
      <c r="R134" s="963">
        <f>P134+Q134</f>
        <v>36</v>
      </c>
      <c r="S134" s="963"/>
      <c r="T134" s="963">
        <f t="shared" si="31"/>
        <v>19</v>
      </c>
      <c r="U134" s="963">
        <f t="shared" si="31"/>
        <v>29</v>
      </c>
      <c r="V134" s="966">
        <f t="shared" si="32"/>
        <v>48</v>
      </c>
    </row>
    <row r="135" spans="1:24" ht="12" customHeight="1">
      <c r="E135" s="2378"/>
      <c r="F135" s="127" t="s">
        <v>63</v>
      </c>
      <c r="G135" s="2175"/>
      <c r="H135" s="354">
        <f>SUM(H136)</f>
        <v>0</v>
      </c>
      <c r="I135" s="354">
        <f>I136</f>
        <v>0</v>
      </c>
      <c r="J135" s="354">
        <f>J136</f>
        <v>0</v>
      </c>
      <c r="K135" s="354"/>
      <c r="L135" s="1327">
        <f>SUM(L136+L139)</f>
        <v>38</v>
      </c>
      <c r="M135" s="1327">
        <f>SUM(M136+M139)</f>
        <v>67</v>
      </c>
      <c r="N135" s="1327">
        <f>SUM(N136+N139)</f>
        <v>105</v>
      </c>
      <c r="O135" s="1327"/>
      <c r="P135" s="1327">
        <f>SUM(P136+P139)</f>
        <v>185</v>
      </c>
      <c r="Q135" s="1327">
        <f>SUM(Q136+Q139)</f>
        <v>369</v>
      </c>
      <c r="R135" s="1327">
        <f>SUM(R136+R139)</f>
        <v>554</v>
      </c>
      <c r="S135" s="1327"/>
      <c r="T135" s="970">
        <f t="shared" si="31"/>
        <v>223</v>
      </c>
      <c r="U135" s="970">
        <f t="shared" si="31"/>
        <v>436</v>
      </c>
      <c r="V135" s="968">
        <f t="shared" si="32"/>
        <v>659</v>
      </c>
    </row>
    <row r="136" spans="1:24" ht="11.1" customHeight="1">
      <c r="E136" s="1821"/>
      <c r="F136" s="262" t="s">
        <v>64</v>
      </c>
      <c r="G136" s="185"/>
      <c r="H136" s="1035">
        <f>SUM(H137:H138)</f>
        <v>0</v>
      </c>
      <c r="I136" s="1035">
        <f>SUM(I137:I138)</f>
        <v>0</v>
      </c>
      <c r="J136" s="1035">
        <f>SUM(J137:J138)</f>
        <v>0</v>
      </c>
      <c r="K136" s="1035"/>
      <c r="L136" s="2379">
        <f>SUM(L137:L138)</f>
        <v>38</v>
      </c>
      <c r="M136" s="2379">
        <f t="shared" ref="M136:R136" si="41">SUM(M137:M138)</f>
        <v>67</v>
      </c>
      <c r="N136" s="2379">
        <f t="shared" si="41"/>
        <v>105</v>
      </c>
      <c r="O136" s="2379"/>
      <c r="P136" s="2379">
        <f t="shared" si="41"/>
        <v>174</v>
      </c>
      <c r="Q136" s="2379">
        <f t="shared" si="41"/>
        <v>364</v>
      </c>
      <c r="R136" s="2379">
        <f t="shared" si="41"/>
        <v>538</v>
      </c>
      <c r="S136" s="2379"/>
      <c r="T136" s="2150">
        <f t="shared" si="31"/>
        <v>212</v>
      </c>
      <c r="U136" s="2150">
        <f t="shared" si="31"/>
        <v>431</v>
      </c>
      <c r="V136" s="2376">
        <f t="shared" si="32"/>
        <v>643</v>
      </c>
    </row>
    <row r="137" spans="1:24" ht="9.9499999999999993" customHeight="1">
      <c r="A137" s="82">
        <v>9</v>
      </c>
      <c r="B137" s="82">
        <v>5</v>
      </c>
      <c r="C137" s="1362">
        <v>10</v>
      </c>
      <c r="E137" s="1822"/>
      <c r="F137" s="161"/>
      <c r="G137" s="69" t="s">
        <v>875</v>
      </c>
      <c r="H137" s="1341">
        <v>0</v>
      </c>
      <c r="I137" s="1341">
        <v>0</v>
      </c>
      <c r="J137" s="1341">
        <f>SUM(H137:I137)</f>
        <v>0</v>
      </c>
      <c r="K137" s="1341"/>
      <c r="L137" s="2373">
        <v>0</v>
      </c>
      <c r="M137" s="2373">
        <v>0</v>
      </c>
      <c r="N137" s="963">
        <f>L137+M137</f>
        <v>0</v>
      </c>
      <c r="O137" s="2373"/>
      <c r="P137" s="2373">
        <v>71</v>
      </c>
      <c r="Q137" s="2373">
        <v>129</v>
      </c>
      <c r="R137" s="963">
        <f>P137+Q137</f>
        <v>200</v>
      </c>
      <c r="S137" s="963"/>
      <c r="T137" s="963">
        <f t="shared" si="31"/>
        <v>71</v>
      </c>
      <c r="U137" s="963">
        <f t="shared" si="31"/>
        <v>129</v>
      </c>
      <c r="V137" s="966">
        <f t="shared" si="32"/>
        <v>200</v>
      </c>
      <c r="X137" s="604"/>
    </row>
    <row r="138" spans="1:24" ht="9.9499999999999993" customHeight="1">
      <c r="A138" s="82">
        <v>9</v>
      </c>
      <c r="B138" s="82">
        <v>5</v>
      </c>
      <c r="C138" s="1362">
        <v>10</v>
      </c>
      <c r="E138" s="1822"/>
      <c r="F138" s="161"/>
      <c r="G138" s="69" t="s">
        <v>216</v>
      </c>
      <c r="H138" s="1341">
        <v>0</v>
      </c>
      <c r="I138" s="1341">
        <v>0</v>
      </c>
      <c r="J138" s="1341">
        <f>SUM(H138:I138)</f>
        <v>0</v>
      </c>
      <c r="K138" s="1341"/>
      <c r="L138" s="2373">
        <v>38</v>
      </c>
      <c r="M138" s="2373">
        <v>67</v>
      </c>
      <c r="N138" s="963">
        <f>L138+M138</f>
        <v>105</v>
      </c>
      <c r="O138" s="2373"/>
      <c r="P138" s="2373">
        <v>103</v>
      </c>
      <c r="Q138" s="2373">
        <v>235</v>
      </c>
      <c r="R138" s="963">
        <f>P138+Q138</f>
        <v>338</v>
      </c>
      <c r="S138" s="963"/>
      <c r="T138" s="963">
        <f t="shared" si="31"/>
        <v>141</v>
      </c>
      <c r="U138" s="963">
        <f t="shared" si="31"/>
        <v>302</v>
      </c>
      <c r="V138" s="966">
        <f t="shared" si="32"/>
        <v>443</v>
      </c>
    </row>
    <row r="139" spans="1:24" s="602" customFormat="1" ht="9.9499999999999993" customHeight="1">
      <c r="A139" s="441"/>
      <c r="B139" s="441"/>
      <c r="C139" s="2380"/>
      <c r="D139" s="2380"/>
      <c r="E139" s="1822"/>
      <c r="F139" s="347" t="s">
        <v>133</v>
      </c>
      <c r="G139" s="118"/>
      <c r="H139" s="77">
        <f>SUM(H140)</f>
        <v>0</v>
      </c>
      <c r="I139" s="77">
        <f>SUM(I140)</f>
        <v>0</v>
      </c>
      <c r="J139" s="77">
        <f>SUM(J140)</f>
        <v>0</v>
      </c>
      <c r="K139" s="77"/>
      <c r="L139" s="77">
        <f t="shared" ref="L139:R139" si="42">SUM(L140)</f>
        <v>0</v>
      </c>
      <c r="M139" s="77">
        <f t="shared" si="42"/>
        <v>0</v>
      </c>
      <c r="N139" s="77">
        <f t="shared" si="42"/>
        <v>0</v>
      </c>
      <c r="O139" s="77"/>
      <c r="P139" s="77">
        <f t="shared" si="42"/>
        <v>11</v>
      </c>
      <c r="Q139" s="77">
        <f t="shared" si="42"/>
        <v>5</v>
      </c>
      <c r="R139" s="77">
        <f t="shared" si="42"/>
        <v>16</v>
      </c>
      <c r="S139" s="2150"/>
      <c r="T139" s="2150">
        <f>SUM(L139+P139)</f>
        <v>11</v>
      </c>
      <c r="U139" s="2150">
        <f>SUM(M139+Q139)</f>
        <v>5</v>
      </c>
      <c r="V139" s="2376">
        <f>SUM(T139:U139)</f>
        <v>16</v>
      </c>
    </row>
    <row r="140" spans="1:24" ht="9.9499999999999993" customHeight="1">
      <c r="A140" s="82">
        <v>9</v>
      </c>
      <c r="B140" s="82">
        <v>4</v>
      </c>
      <c r="C140" s="1362">
        <v>6</v>
      </c>
      <c r="E140" s="1823"/>
      <c r="F140" s="161"/>
      <c r="G140" s="69" t="s">
        <v>230</v>
      </c>
      <c r="H140" s="1341">
        <v>0</v>
      </c>
      <c r="I140" s="1341">
        <v>0</v>
      </c>
      <c r="J140" s="1341">
        <f>SUM(H140:I140)</f>
        <v>0</v>
      </c>
      <c r="K140" s="1341"/>
      <c r="L140" s="2373">
        <v>0</v>
      </c>
      <c r="M140" s="2373">
        <v>0</v>
      </c>
      <c r="N140" s="963">
        <f>SUM(L140:M140)</f>
        <v>0</v>
      </c>
      <c r="O140" s="2373"/>
      <c r="P140" s="2373">
        <v>11</v>
      </c>
      <c r="Q140" s="2373">
        <v>5</v>
      </c>
      <c r="R140" s="963">
        <f>SUM(P140:Q140)</f>
        <v>16</v>
      </c>
      <c r="S140" s="963"/>
      <c r="T140" s="963">
        <f>SUM(L140+P140)</f>
        <v>11</v>
      </c>
      <c r="U140" s="963">
        <f>SUM(M140+Q140)</f>
        <v>5</v>
      </c>
      <c r="V140" s="966">
        <f>SUM(T140:U140)</f>
        <v>16</v>
      </c>
    </row>
    <row r="141" spans="1:24" ht="12" customHeight="1">
      <c r="A141" s="65"/>
      <c r="B141" s="65"/>
      <c r="C141" s="65"/>
      <c r="D141" s="65"/>
      <c r="F141" s="1825" t="s">
        <v>21</v>
      </c>
      <c r="G141" s="1826"/>
      <c r="H141" s="1343">
        <f>SUM(H8+H31+H61+H75+H81+H105+H117+H126+H135)</f>
        <v>72</v>
      </c>
      <c r="I141" s="1343">
        <f>I135+I126+I117++I105+I81++I75+I61+I31+I8</f>
        <v>72</v>
      </c>
      <c r="J141" s="1343">
        <f>J135+J126+J117+J105++J81+J75+J61+J31++J8</f>
        <v>144</v>
      </c>
      <c r="K141" s="1343"/>
      <c r="L141" s="1343">
        <f t="shared" ref="L141:V141" si="43">SUM(L8+L31+L61+L75+L81+L105+L117+L126+L135)</f>
        <v>1295</v>
      </c>
      <c r="M141" s="1343">
        <f t="shared" si="43"/>
        <v>1147</v>
      </c>
      <c r="N141" s="1343">
        <f t="shared" si="43"/>
        <v>2442</v>
      </c>
      <c r="O141" s="1343"/>
      <c r="P141" s="1343">
        <f>SUM(P8+P31+P61+P75+P81+P105+P117+P126+P135)</f>
        <v>9216</v>
      </c>
      <c r="Q141" s="1343">
        <f t="shared" si="43"/>
        <v>8629</v>
      </c>
      <c r="R141" s="1343">
        <f t="shared" si="43"/>
        <v>17845</v>
      </c>
      <c r="S141" s="1343"/>
      <c r="T141" s="1343">
        <f t="shared" si="43"/>
        <v>10511</v>
      </c>
      <c r="U141" s="1343">
        <f t="shared" si="43"/>
        <v>9776</v>
      </c>
      <c r="V141" s="986">
        <f t="shared" si="43"/>
        <v>20287</v>
      </c>
    </row>
    <row r="142" spans="1:24" ht="9.9499999999999993" customHeight="1">
      <c r="A142" s="65"/>
      <c r="B142" s="65"/>
      <c r="C142" s="65"/>
      <c r="D142" s="65"/>
      <c r="F142" s="69" t="s">
        <v>963</v>
      </c>
      <c r="G142" s="1360"/>
      <c r="H142" s="1360"/>
      <c r="I142" s="1360"/>
      <c r="J142" s="1360"/>
      <c r="K142" s="1360"/>
      <c r="L142" s="1284"/>
      <c r="M142" s="1284"/>
      <c r="N142" s="1284"/>
      <c r="O142" s="1284"/>
      <c r="P142" s="1284"/>
      <c r="Q142" s="1284"/>
      <c r="R142" s="1284"/>
      <c r="S142" s="1284"/>
      <c r="T142" s="1284"/>
      <c r="U142" s="1284"/>
      <c r="V142" s="1284"/>
    </row>
    <row r="143" spans="1:24" ht="9.9499999999999993" customHeight="1">
      <c r="A143" s="65"/>
      <c r="B143" s="65"/>
      <c r="C143" s="65"/>
      <c r="D143" s="65"/>
      <c r="F143" s="69" t="s">
        <v>884</v>
      </c>
      <c r="G143" s="1360"/>
      <c r="H143" s="1360"/>
      <c r="I143" s="1360"/>
      <c r="J143" s="1360"/>
      <c r="K143" s="1360"/>
      <c r="L143" s="1284"/>
      <c r="M143" s="1284"/>
      <c r="N143" s="1284"/>
      <c r="O143" s="1284"/>
      <c r="P143" s="1284"/>
      <c r="Q143" s="1284"/>
      <c r="R143" s="1284"/>
      <c r="S143" s="1284"/>
      <c r="T143" s="1284"/>
      <c r="U143" s="1284"/>
      <c r="V143" s="1284"/>
    </row>
    <row r="144" spans="1:24" ht="20.25" customHeight="1">
      <c r="A144" s="65"/>
      <c r="B144" s="65"/>
      <c r="C144" s="65"/>
      <c r="D144" s="65"/>
      <c r="F144" s="2381" t="s">
        <v>885</v>
      </c>
      <c r="G144" s="2381"/>
      <c r="H144" s="2381"/>
      <c r="I144" s="2381"/>
      <c r="J144" s="2381"/>
      <c r="K144" s="2381"/>
      <c r="L144" s="2381"/>
      <c r="M144" s="2381"/>
      <c r="N144" s="2381"/>
      <c r="O144" s="2381"/>
      <c r="P144" s="2381"/>
      <c r="Q144" s="2381"/>
      <c r="R144" s="2381"/>
      <c r="S144" s="2381"/>
      <c r="T144" s="2381"/>
      <c r="U144" s="2381"/>
      <c r="V144" s="2381"/>
    </row>
    <row r="145" spans="1:4" ht="9" customHeight="1">
      <c r="A145" s="65"/>
      <c r="B145" s="65"/>
      <c r="C145" s="65"/>
      <c r="D145" s="65"/>
    </row>
    <row r="146" spans="1:4" ht="9" customHeight="1">
      <c r="A146" s="65"/>
      <c r="B146" s="65"/>
      <c r="C146" s="65"/>
      <c r="D146" s="65"/>
    </row>
    <row r="147" spans="1:4" ht="9" customHeight="1">
      <c r="A147" s="65"/>
      <c r="B147" s="65"/>
      <c r="C147" s="65"/>
      <c r="D147" s="65"/>
    </row>
    <row r="148" spans="1:4" ht="9" customHeight="1">
      <c r="A148" s="65"/>
      <c r="B148" s="65"/>
      <c r="C148" s="65"/>
      <c r="D148" s="65"/>
    </row>
    <row r="149" spans="1:4" ht="9" customHeight="1">
      <c r="A149" s="65"/>
      <c r="B149" s="65"/>
      <c r="C149" s="65"/>
      <c r="D149" s="65"/>
    </row>
    <row r="150" spans="1:4" ht="9" customHeight="1">
      <c r="A150" s="65"/>
      <c r="B150" s="65"/>
      <c r="C150" s="65"/>
      <c r="D150" s="65"/>
    </row>
    <row r="151" spans="1:4" ht="9" customHeight="1">
      <c r="A151" s="65"/>
      <c r="B151" s="65"/>
      <c r="C151" s="65"/>
      <c r="D151" s="65"/>
    </row>
    <row r="152" spans="1:4" ht="9" customHeight="1">
      <c r="A152" s="65"/>
      <c r="B152" s="65"/>
      <c r="C152" s="65"/>
      <c r="D152" s="65"/>
    </row>
    <row r="153" spans="1:4" ht="9" customHeight="1">
      <c r="A153" s="65"/>
      <c r="B153" s="65"/>
      <c r="C153" s="65"/>
      <c r="D153" s="65"/>
    </row>
    <row r="154" spans="1:4" ht="9" customHeight="1">
      <c r="A154" s="65"/>
      <c r="B154" s="65"/>
      <c r="C154" s="65"/>
      <c r="D154" s="65"/>
    </row>
    <row r="155" spans="1:4" ht="9" customHeight="1">
      <c r="A155" s="65"/>
      <c r="B155" s="65"/>
      <c r="C155" s="65"/>
      <c r="D155" s="65"/>
    </row>
    <row r="156" spans="1:4" ht="9" customHeight="1">
      <c r="A156" s="65"/>
      <c r="B156" s="65"/>
      <c r="C156" s="65"/>
      <c r="D156" s="65"/>
    </row>
    <row r="157" spans="1:4" ht="9" customHeight="1">
      <c r="A157" s="65"/>
      <c r="B157" s="65"/>
      <c r="C157" s="65"/>
      <c r="D157" s="65"/>
    </row>
    <row r="158" spans="1:4" ht="9" customHeight="1">
      <c r="A158" s="65"/>
      <c r="B158" s="65"/>
      <c r="C158" s="65"/>
      <c r="D158" s="65"/>
    </row>
    <row r="159" spans="1:4" ht="9" customHeight="1">
      <c r="A159" s="65"/>
      <c r="B159" s="65"/>
      <c r="C159" s="65"/>
      <c r="D159" s="65"/>
    </row>
    <row r="160" spans="1:4" ht="9" customHeight="1">
      <c r="A160" s="65"/>
      <c r="B160" s="65"/>
      <c r="C160" s="65"/>
      <c r="D160" s="65"/>
    </row>
    <row r="161" spans="1:4" ht="9" customHeight="1">
      <c r="A161" s="65"/>
      <c r="B161" s="65"/>
      <c r="C161" s="65"/>
      <c r="D161" s="65"/>
    </row>
    <row r="162" spans="1:4" ht="9" customHeight="1">
      <c r="A162" s="65"/>
      <c r="B162" s="65"/>
      <c r="C162" s="65"/>
      <c r="D162" s="65"/>
    </row>
    <row r="163" spans="1:4" ht="9" customHeight="1">
      <c r="A163" s="65"/>
      <c r="B163" s="65"/>
      <c r="C163" s="65"/>
      <c r="D163" s="65"/>
    </row>
    <row r="164" spans="1:4" ht="9" customHeight="1">
      <c r="A164" s="65"/>
      <c r="B164" s="65"/>
      <c r="C164" s="65"/>
      <c r="D164" s="65"/>
    </row>
    <row r="165" spans="1:4" ht="9" customHeight="1">
      <c r="A165" s="65"/>
      <c r="B165" s="65"/>
      <c r="C165" s="65"/>
      <c r="D165" s="65"/>
    </row>
    <row r="166" spans="1:4" ht="9" customHeight="1">
      <c r="A166" s="65"/>
      <c r="B166" s="65"/>
      <c r="C166" s="65"/>
      <c r="D166" s="65"/>
    </row>
    <row r="167" spans="1:4" ht="9" customHeight="1">
      <c r="A167" s="65"/>
      <c r="B167" s="65"/>
      <c r="C167" s="65"/>
      <c r="D167" s="65"/>
    </row>
    <row r="168" spans="1:4" ht="9" customHeight="1">
      <c r="A168" s="65"/>
      <c r="B168" s="65"/>
      <c r="C168" s="65"/>
      <c r="D168" s="65"/>
    </row>
    <row r="169" spans="1:4" ht="9" customHeight="1">
      <c r="A169" s="65"/>
      <c r="B169" s="65"/>
      <c r="C169" s="65"/>
      <c r="D169" s="65"/>
    </row>
    <row r="170" spans="1:4" ht="9" customHeight="1">
      <c r="A170" s="65"/>
      <c r="B170" s="65"/>
      <c r="C170" s="65"/>
      <c r="D170" s="65"/>
    </row>
    <row r="171" spans="1:4" ht="9" customHeight="1">
      <c r="A171" s="65"/>
      <c r="B171" s="65"/>
      <c r="C171" s="65"/>
      <c r="D171" s="65"/>
    </row>
    <row r="172" spans="1:4" ht="9" customHeight="1">
      <c r="A172" s="65"/>
      <c r="B172" s="65"/>
      <c r="C172" s="65"/>
      <c r="D172" s="65"/>
    </row>
    <row r="173" spans="1:4" ht="9" customHeight="1">
      <c r="A173" s="65"/>
      <c r="B173" s="65"/>
      <c r="C173" s="65"/>
      <c r="D173" s="65"/>
    </row>
    <row r="174" spans="1:4" ht="9" customHeight="1">
      <c r="A174" s="65"/>
      <c r="B174" s="65"/>
      <c r="C174" s="65"/>
      <c r="D174" s="65"/>
    </row>
    <row r="175" spans="1:4" ht="9" customHeight="1">
      <c r="A175" s="65"/>
      <c r="B175" s="65"/>
      <c r="C175" s="65"/>
      <c r="D175" s="65"/>
    </row>
    <row r="176" spans="1:4" ht="9" customHeight="1">
      <c r="A176" s="65"/>
      <c r="B176" s="65"/>
      <c r="C176" s="65"/>
      <c r="D176" s="65"/>
    </row>
    <row r="177" spans="1:4" ht="9" customHeight="1">
      <c r="A177" s="65"/>
      <c r="B177" s="65"/>
      <c r="C177" s="65"/>
      <c r="D177" s="65"/>
    </row>
    <row r="178" spans="1:4" ht="9" customHeight="1">
      <c r="A178" s="65"/>
      <c r="B178" s="65"/>
      <c r="C178" s="65"/>
      <c r="D178" s="65"/>
    </row>
    <row r="179" spans="1:4" ht="9" customHeight="1">
      <c r="A179" s="65"/>
      <c r="B179" s="65"/>
      <c r="C179" s="65"/>
      <c r="D179" s="65"/>
    </row>
    <row r="180" spans="1:4" ht="9" customHeight="1">
      <c r="A180" s="65"/>
      <c r="B180" s="65"/>
      <c r="C180" s="65"/>
      <c r="D180" s="65"/>
    </row>
    <row r="181" spans="1:4" ht="9" customHeight="1">
      <c r="A181" s="65"/>
      <c r="B181" s="65"/>
      <c r="C181" s="65"/>
      <c r="D181" s="65"/>
    </row>
    <row r="182" spans="1:4" ht="9" customHeight="1">
      <c r="A182" s="65"/>
      <c r="B182" s="65"/>
      <c r="C182" s="65"/>
      <c r="D182" s="65"/>
    </row>
    <row r="183" spans="1:4" ht="9" customHeight="1">
      <c r="A183" s="65"/>
      <c r="B183" s="65"/>
      <c r="C183" s="65"/>
      <c r="D183" s="65"/>
    </row>
    <row r="184" spans="1:4" ht="9" customHeight="1">
      <c r="A184" s="65"/>
      <c r="B184" s="65"/>
      <c r="C184" s="65"/>
      <c r="D184" s="65"/>
    </row>
    <row r="185" spans="1:4" ht="9" customHeight="1">
      <c r="A185" s="65"/>
      <c r="B185" s="65"/>
      <c r="C185" s="65"/>
      <c r="D185" s="65"/>
    </row>
    <row r="186" spans="1:4" ht="9" customHeight="1">
      <c r="A186" s="65"/>
      <c r="B186" s="65"/>
      <c r="C186" s="65"/>
      <c r="D186" s="65"/>
    </row>
    <row r="187" spans="1:4" ht="9" customHeight="1">
      <c r="A187" s="65"/>
      <c r="B187" s="65"/>
      <c r="C187" s="65"/>
      <c r="D187" s="65"/>
    </row>
    <row r="188" spans="1:4" ht="9" customHeight="1">
      <c r="A188" s="65"/>
      <c r="B188" s="65"/>
      <c r="C188" s="65"/>
      <c r="D188" s="65"/>
    </row>
    <row r="189" spans="1:4" ht="9" customHeight="1">
      <c r="A189" s="65"/>
      <c r="B189" s="65"/>
      <c r="C189" s="65"/>
      <c r="D189" s="65"/>
    </row>
    <row r="190" spans="1:4" ht="9" customHeight="1">
      <c r="A190" s="65"/>
      <c r="B190" s="65"/>
      <c r="C190" s="65"/>
      <c r="D190" s="65"/>
    </row>
    <row r="191" spans="1:4" ht="9" customHeight="1">
      <c r="A191" s="65"/>
      <c r="B191" s="65"/>
      <c r="C191" s="65"/>
      <c r="D191" s="65"/>
    </row>
    <row r="192" spans="1:4" ht="9" customHeight="1">
      <c r="A192" s="65"/>
      <c r="B192" s="65"/>
      <c r="C192" s="65"/>
      <c r="D192" s="65"/>
    </row>
    <row r="193" spans="1:4" ht="9" customHeight="1">
      <c r="A193" s="65"/>
      <c r="B193" s="65"/>
      <c r="C193" s="65"/>
      <c r="D193" s="65"/>
    </row>
    <row r="194" spans="1:4" ht="9" customHeight="1">
      <c r="A194" s="65"/>
      <c r="B194" s="65"/>
      <c r="C194" s="65"/>
      <c r="D194" s="65"/>
    </row>
    <row r="195" spans="1:4" ht="9" customHeight="1">
      <c r="A195" s="65"/>
      <c r="B195" s="65"/>
      <c r="C195" s="65"/>
      <c r="D195" s="65"/>
    </row>
    <row r="196" spans="1:4" ht="9" customHeight="1">
      <c r="A196" s="65"/>
      <c r="B196" s="65"/>
      <c r="C196" s="65"/>
      <c r="D196" s="65"/>
    </row>
    <row r="197" spans="1:4" ht="9" customHeight="1">
      <c r="A197" s="65"/>
      <c r="B197" s="65"/>
      <c r="C197" s="65"/>
      <c r="D197" s="65"/>
    </row>
    <row r="198" spans="1:4" ht="9" customHeight="1">
      <c r="A198" s="65"/>
      <c r="B198" s="65"/>
      <c r="C198" s="65"/>
      <c r="D198" s="65"/>
    </row>
    <row r="199" spans="1:4" ht="9" customHeight="1">
      <c r="A199" s="65"/>
      <c r="B199" s="65"/>
      <c r="C199" s="65"/>
      <c r="D199" s="65"/>
    </row>
    <row r="200" spans="1:4" ht="9" customHeight="1">
      <c r="A200" s="65"/>
      <c r="B200" s="65"/>
      <c r="C200" s="65"/>
      <c r="D200" s="65"/>
    </row>
    <row r="201" spans="1:4" ht="9" customHeight="1">
      <c r="A201" s="65"/>
      <c r="B201" s="65"/>
      <c r="C201" s="65"/>
      <c r="D201" s="65"/>
    </row>
    <row r="202" spans="1:4" ht="9" customHeight="1">
      <c r="A202" s="65"/>
      <c r="B202" s="65"/>
      <c r="C202" s="65"/>
      <c r="D202" s="65"/>
    </row>
    <row r="203" spans="1:4" ht="9" customHeight="1">
      <c r="A203" s="65"/>
      <c r="B203" s="65"/>
      <c r="C203" s="65"/>
      <c r="D203" s="65"/>
    </row>
    <row r="204" spans="1:4" ht="9" customHeight="1">
      <c r="A204" s="65"/>
      <c r="B204" s="65"/>
      <c r="C204" s="65"/>
      <c r="D204" s="65"/>
    </row>
    <row r="205" spans="1:4" ht="9" customHeight="1">
      <c r="A205" s="65"/>
      <c r="B205" s="65"/>
      <c r="C205" s="65"/>
      <c r="D205" s="65"/>
    </row>
    <row r="206" spans="1:4" ht="9" customHeight="1">
      <c r="A206" s="65"/>
      <c r="B206" s="65"/>
      <c r="C206" s="65"/>
      <c r="D206" s="65"/>
    </row>
    <row r="207" spans="1:4" ht="9" customHeight="1">
      <c r="A207" s="65"/>
      <c r="B207" s="65"/>
      <c r="C207" s="65"/>
      <c r="D207" s="65"/>
    </row>
    <row r="208" spans="1:4" ht="9" customHeight="1">
      <c r="A208" s="65"/>
      <c r="B208" s="65"/>
      <c r="C208" s="65"/>
      <c r="D208" s="65"/>
    </row>
    <row r="209" spans="1:21" ht="9" customHeight="1">
      <c r="A209" s="65"/>
      <c r="B209" s="65"/>
      <c r="C209" s="65"/>
      <c r="D209" s="65"/>
    </row>
    <row r="210" spans="1:21" ht="9" customHeight="1">
      <c r="A210" s="65"/>
      <c r="B210" s="65"/>
      <c r="C210" s="65"/>
      <c r="D210" s="65"/>
    </row>
    <row r="211" spans="1:21" ht="9" customHeight="1">
      <c r="A211" s="65"/>
      <c r="B211" s="65"/>
      <c r="C211" s="65"/>
      <c r="D211" s="65"/>
    </row>
    <row r="212" spans="1:21" ht="9" customHeight="1">
      <c r="A212" s="65"/>
      <c r="B212" s="65"/>
      <c r="C212" s="65"/>
      <c r="D212" s="65"/>
    </row>
    <row r="213" spans="1:21" ht="9" customHeight="1">
      <c r="A213" s="65"/>
      <c r="B213" s="65"/>
      <c r="C213" s="65"/>
      <c r="D213" s="65"/>
    </row>
    <row r="214" spans="1:21" ht="9" customHeight="1">
      <c r="A214" s="65"/>
      <c r="B214" s="65"/>
      <c r="C214" s="65"/>
      <c r="D214" s="65"/>
    </row>
    <row r="215" spans="1:21" ht="9" customHeight="1">
      <c r="A215" s="65"/>
      <c r="B215" s="65"/>
      <c r="C215" s="65"/>
      <c r="D215" s="65"/>
    </row>
    <row r="216" spans="1:21" ht="9" customHeight="1">
      <c r="A216" s="65"/>
      <c r="B216" s="65"/>
      <c r="C216" s="65"/>
      <c r="D216" s="65"/>
    </row>
    <row r="217" spans="1:21" ht="9" customHeight="1">
      <c r="A217" s="65"/>
      <c r="B217" s="65"/>
      <c r="C217" s="65"/>
      <c r="D217" s="65"/>
    </row>
    <row r="218" spans="1:21" ht="9" customHeight="1">
      <c r="A218" s="65"/>
      <c r="B218" s="65"/>
      <c r="C218" s="65"/>
      <c r="D218" s="65"/>
    </row>
    <row r="219" spans="1:21" ht="9" customHeight="1">
      <c r="A219" s="65"/>
      <c r="B219" s="65"/>
      <c r="C219" s="65"/>
      <c r="D219" s="65"/>
    </row>
    <row r="220" spans="1:21" ht="9" customHeight="1">
      <c r="A220" s="65"/>
      <c r="B220" s="65"/>
      <c r="C220" s="65"/>
      <c r="D220" s="65"/>
    </row>
    <row r="221" spans="1:21" ht="9" customHeight="1">
      <c r="A221" s="65"/>
      <c r="B221" s="65"/>
      <c r="C221" s="65"/>
      <c r="D221" s="65"/>
    </row>
    <row r="222" spans="1:21" ht="9" customHeight="1">
      <c r="A222" s="65"/>
      <c r="B222" s="65"/>
      <c r="C222" s="65"/>
      <c r="D222" s="65"/>
    </row>
    <row r="223" spans="1:21" ht="9" customHeight="1">
      <c r="A223" s="65"/>
      <c r="B223" s="65"/>
      <c r="C223" s="65"/>
      <c r="D223" s="65"/>
      <c r="F223" s="69"/>
      <c r="G223" s="69"/>
      <c r="H223" s="1341"/>
      <c r="I223" s="1341"/>
      <c r="J223" s="1341"/>
      <c r="K223" s="1341"/>
      <c r="L223" s="344"/>
      <c r="M223" s="344"/>
      <c r="N223" s="345"/>
      <c r="O223" s="344"/>
      <c r="P223" s="344"/>
      <c r="Q223" s="344"/>
      <c r="R223" s="345"/>
      <c r="S223" s="345"/>
      <c r="T223" s="345"/>
      <c r="U223" s="345"/>
    </row>
    <row r="224" spans="1:21" ht="9" customHeight="1">
      <c r="A224" s="65"/>
      <c r="B224" s="65"/>
      <c r="C224" s="65"/>
      <c r="D224" s="65"/>
    </row>
    <row r="225" spans="1:4" ht="9" customHeight="1">
      <c r="A225" s="65"/>
      <c r="B225" s="65"/>
      <c r="C225" s="65"/>
      <c r="D225" s="65"/>
    </row>
    <row r="226" spans="1:4" ht="9" customHeight="1">
      <c r="A226" s="65"/>
      <c r="B226" s="65"/>
      <c r="C226" s="65"/>
      <c r="D226" s="65"/>
    </row>
    <row r="227" spans="1:4" ht="9" customHeight="1">
      <c r="A227" s="65"/>
      <c r="B227" s="65"/>
      <c r="C227" s="65"/>
      <c r="D227" s="65"/>
    </row>
    <row r="228" spans="1:4" ht="9" customHeight="1">
      <c r="A228" s="65"/>
      <c r="B228" s="65"/>
      <c r="C228" s="65"/>
      <c r="D228" s="65"/>
    </row>
    <row r="229" spans="1:4" ht="9" customHeight="1">
      <c r="A229" s="65"/>
      <c r="B229" s="65"/>
      <c r="C229" s="65"/>
      <c r="D229" s="65"/>
    </row>
    <row r="230" spans="1:4" ht="9" customHeight="1">
      <c r="A230" s="65"/>
      <c r="B230" s="65"/>
      <c r="C230" s="65"/>
      <c r="D230" s="65"/>
    </row>
    <row r="231" spans="1:4" ht="9" customHeight="1">
      <c r="A231" s="65"/>
      <c r="B231" s="65"/>
      <c r="C231" s="65"/>
      <c r="D231" s="65"/>
    </row>
    <row r="232" spans="1:4" ht="9" customHeight="1">
      <c r="A232" s="65"/>
      <c r="B232" s="65"/>
      <c r="C232" s="65"/>
      <c r="D232" s="65"/>
    </row>
    <row r="233" spans="1:4" ht="9" customHeight="1">
      <c r="A233" s="65"/>
      <c r="B233" s="65"/>
      <c r="C233" s="65"/>
      <c r="D233" s="65"/>
    </row>
    <row r="234" spans="1:4" ht="9" customHeight="1">
      <c r="A234" s="65"/>
      <c r="B234" s="65"/>
      <c r="C234" s="65"/>
      <c r="D234" s="65"/>
    </row>
    <row r="235" spans="1:4" ht="9" customHeight="1">
      <c r="A235" s="65"/>
      <c r="B235" s="65"/>
      <c r="C235" s="65"/>
      <c r="D235" s="65"/>
    </row>
    <row r="236" spans="1:4" ht="9" customHeight="1">
      <c r="A236" s="65"/>
      <c r="B236" s="65"/>
      <c r="C236" s="65"/>
      <c r="D236" s="65"/>
    </row>
    <row r="237" spans="1:4" ht="9" customHeight="1">
      <c r="A237" s="65"/>
      <c r="B237" s="65"/>
      <c r="C237" s="65"/>
      <c r="D237" s="65"/>
    </row>
    <row r="238" spans="1:4" ht="9" customHeight="1">
      <c r="A238" s="65"/>
      <c r="B238" s="65"/>
      <c r="C238" s="65"/>
      <c r="D238" s="65"/>
    </row>
    <row r="239" spans="1:4" ht="9" customHeight="1">
      <c r="A239" s="65"/>
      <c r="B239" s="65"/>
      <c r="C239" s="65"/>
      <c r="D239" s="65"/>
    </row>
    <row r="240" spans="1:4" ht="9" customHeight="1">
      <c r="A240" s="65"/>
      <c r="B240" s="65"/>
      <c r="C240" s="65"/>
      <c r="D240" s="65"/>
    </row>
    <row r="241" spans="1:4" ht="9" customHeight="1">
      <c r="A241" s="65"/>
      <c r="B241" s="65"/>
      <c r="C241" s="65"/>
      <c r="D241" s="65"/>
    </row>
    <row r="242" spans="1:4" ht="9" customHeight="1">
      <c r="A242" s="65"/>
      <c r="B242" s="65"/>
      <c r="C242" s="65"/>
      <c r="D242" s="65"/>
    </row>
    <row r="243" spans="1:4" ht="9" customHeight="1">
      <c r="A243" s="65"/>
      <c r="B243" s="65"/>
      <c r="C243" s="65"/>
      <c r="D243" s="65"/>
    </row>
    <row r="244" spans="1:4" ht="9" customHeight="1">
      <c r="A244" s="65"/>
      <c r="B244" s="65"/>
      <c r="C244" s="65"/>
      <c r="D244" s="65"/>
    </row>
    <row r="245" spans="1:4" ht="9" customHeight="1">
      <c r="A245" s="65"/>
      <c r="B245" s="65"/>
      <c r="C245" s="65"/>
      <c r="D245" s="65"/>
    </row>
    <row r="246" spans="1:4" ht="9" customHeight="1">
      <c r="A246" s="65"/>
      <c r="B246" s="65"/>
      <c r="C246" s="65"/>
      <c r="D246" s="65"/>
    </row>
    <row r="247" spans="1:4" ht="9" customHeight="1">
      <c r="A247" s="65"/>
      <c r="B247" s="65"/>
      <c r="C247" s="65"/>
      <c r="D247" s="65"/>
    </row>
    <row r="248" spans="1:4" ht="9" customHeight="1">
      <c r="A248" s="65"/>
      <c r="B248" s="65"/>
      <c r="C248" s="65"/>
      <c r="D248" s="65"/>
    </row>
    <row r="249" spans="1:4" ht="9" customHeight="1">
      <c r="A249" s="65"/>
      <c r="B249" s="65"/>
      <c r="C249" s="65"/>
      <c r="D249" s="65"/>
    </row>
    <row r="250" spans="1:4" ht="9" customHeight="1">
      <c r="A250" s="65"/>
      <c r="B250" s="65"/>
      <c r="C250" s="65"/>
      <c r="D250" s="65"/>
    </row>
    <row r="251" spans="1:4" ht="9" customHeight="1">
      <c r="A251" s="65"/>
      <c r="B251" s="65"/>
      <c r="C251" s="65"/>
      <c r="D251" s="65"/>
    </row>
    <row r="252" spans="1:4" ht="9" customHeight="1">
      <c r="A252" s="65"/>
      <c r="B252" s="65"/>
      <c r="C252" s="65"/>
      <c r="D252" s="65"/>
    </row>
    <row r="253" spans="1:4" ht="9" customHeight="1">
      <c r="A253" s="65"/>
      <c r="B253" s="65"/>
      <c r="C253" s="65"/>
      <c r="D253" s="65"/>
    </row>
    <row r="254" spans="1:4" ht="9" customHeight="1">
      <c r="A254" s="65"/>
      <c r="B254" s="65"/>
      <c r="C254" s="65"/>
      <c r="D254" s="65"/>
    </row>
    <row r="255" spans="1:4" ht="9" customHeight="1">
      <c r="A255" s="65"/>
      <c r="B255" s="65"/>
      <c r="C255" s="65"/>
      <c r="D255" s="65"/>
    </row>
    <row r="256" spans="1:4" ht="9" customHeight="1">
      <c r="A256" s="65"/>
      <c r="B256" s="65"/>
      <c r="C256" s="65"/>
      <c r="D256" s="65"/>
    </row>
    <row r="257" spans="1:4" ht="9" customHeight="1">
      <c r="A257" s="65"/>
      <c r="B257" s="65"/>
      <c r="C257" s="65"/>
      <c r="D257" s="65"/>
    </row>
    <row r="258" spans="1:4" ht="9" customHeight="1">
      <c r="A258" s="65"/>
      <c r="B258" s="65"/>
      <c r="C258" s="65"/>
      <c r="D258" s="65"/>
    </row>
    <row r="259" spans="1:4" ht="9" customHeight="1">
      <c r="A259" s="65"/>
      <c r="B259" s="65"/>
      <c r="C259" s="65"/>
      <c r="D259" s="65"/>
    </row>
    <row r="260" spans="1:4" ht="9" customHeight="1">
      <c r="A260" s="65"/>
      <c r="B260" s="65"/>
      <c r="C260" s="65"/>
      <c r="D260" s="65"/>
    </row>
    <row r="261" spans="1:4" ht="9" customHeight="1">
      <c r="A261" s="65"/>
      <c r="B261" s="65"/>
      <c r="C261" s="65"/>
      <c r="D261" s="65"/>
    </row>
    <row r="262" spans="1:4" ht="9" customHeight="1">
      <c r="A262" s="65"/>
      <c r="B262" s="65"/>
      <c r="C262" s="65"/>
      <c r="D262" s="65"/>
    </row>
    <row r="263" spans="1:4" ht="9" customHeight="1">
      <c r="A263" s="65"/>
      <c r="B263" s="65"/>
      <c r="C263" s="65"/>
      <c r="D263" s="65"/>
    </row>
    <row r="264" spans="1:4" ht="9" customHeight="1">
      <c r="A264" s="65"/>
      <c r="B264" s="65"/>
      <c r="C264" s="65"/>
      <c r="D264" s="65"/>
    </row>
    <row r="265" spans="1:4" ht="9" customHeight="1">
      <c r="A265" s="65"/>
      <c r="B265" s="65"/>
      <c r="C265" s="65"/>
      <c r="D265" s="65"/>
    </row>
    <row r="266" spans="1:4" ht="9" customHeight="1">
      <c r="A266" s="65"/>
      <c r="B266" s="65"/>
      <c r="C266" s="65"/>
      <c r="D266" s="65"/>
    </row>
    <row r="267" spans="1:4" ht="9" customHeight="1">
      <c r="A267" s="65"/>
      <c r="B267" s="65"/>
      <c r="C267" s="65"/>
      <c r="D267" s="65"/>
    </row>
    <row r="268" spans="1:4" ht="9" customHeight="1">
      <c r="A268" s="65"/>
      <c r="B268" s="65"/>
      <c r="C268" s="65"/>
      <c r="D268" s="65"/>
    </row>
    <row r="269" spans="1:4" ht="9" customHeight="1">
      <c r="A269" s="65"/>
      <c r="B269" s="65"/>
      <c r="C269" s="65"/>
      <c r="D269" s="65"/>
    </row>
    <row r="270" spans="1:4" ht="9" customHeight="1">
      <c r="A270" s="65"/>
      <c r="B270" s="65"/>
      <c r="C270" s="65"/>
      <c r="D270" s="65"/>
    </row>
    <row r="271" spans="1:4" ht="9" customHeight="1">
      <c r="A271" s="65"/>
      <c r="B271" s="65"/>
      <c r="C271" s="65"/>
      <c r="D271" s="65"/>
    </row>
    <row r="272" spans="1:4" ht="9" customHeight="1">
      <c r="A272" s="65"/>
      <c r="B272" s="65"/>
      <c r="C272" s="65"/>
      <c r="D272" s="65"/>
    </row>
    <row r="273" spans="1:4" ht="9" customHeight="1">
      <c r="A273" s="65"/>
      <c r="B273" s="65"/>
      <c r="C273" s="65"/>
      <c r="D273" s="65"/>
    </row>
    <row r="274" spans="1:4" ht="9" customHeight="1">
      <c r="A274" s="65"/>
      <c r="B274" s="65"/>
      <c r="C274" s="65"/>
      <c r="D274" s="65"/>
    </row>
    <row r="275" spans="1:4" ht="9" customHeight="1">
      <c r="A275" s="65"/>
      <c r="B275" s="65"/>
      <c r="C275" s="65"/>
      <c r="D275" s="65"/>
    </row>
    <row r="276" spans="1:4" ht="9" customHeight="1">
      <c r="A276" s="65"/>
      <c r="B276" s="65"/>
      <c r="C276" s="65"/>
      <c r="D276" s="65"/>
    </row>
    <row r="277" spans="1:4" ht="9" customHeight="1">
      <c r="A277" s="65"/>
      <c r="B277" s="65"/>
      <c r="C277" s="65"/>
      <c r="D277" s="65"/>
    </row>
    <row r="278" spans="1:4" ht="9" customHeight="1">
      <c r="A278" s="65"/>
      <c r="B278" s="65"/>
      <c r="C278" s="65"/>
      <c r="D278" s="65"/>
    </row>
    <row r="279" spans="1:4" ht="9" customHeight="1">
      <c r="A279" s="65"/>
      <c r="B279" s="65"/>
      <c r="C279" s="65"/>
      <c r="D279" s="65"/>
    </row>
    <row r="280" spans="1:4" ht="9" customHeight="1">
      <c r="A280" s="65"/>
      <c r="B280" s="65"/>
      <c r="C280" s="65"/>
      <c r="D280" s="65"/>
    </row>
    <row r="281" spans="1:4" ht="9" customHeight="1">
      <c r="A281" s="65"/>
      <c r="B281" s="65"/>
      <c r="C281" s="65"/>
      <c r="D281" s="65"/>
    </row>
    <row r="282" spans="1:4" ht="9" customHeight="1">
      <c r="A282" s="65"/>
      <c r="B282" s="65"/>
      <c r="C282" s="65"/>
      <c r="D282" s="65"/>
    </row>
    <row r="283" spans="1:4" ht="9" customHeight="1">
      <c r="A283" s="65"/>
      <c r="B283" s="65"/>
      <c r="C283" s="65"/>
      <c r="D283" s="65"/>
    </row>
    <row r="284" spans="1:4" ht="9" customHeight="1">
      <c r="A284" s="65"/>
      <c r="B284" s="65"/>
      <c r="C284" s="65"/>
      <c r="D284" s="65"/>
    </row>
    <row r="285" spans="1:4" ht="9" customHeight="1">
      <c r="A285" s="65"/>
      <c r="B285" s="65"/>
      <c r="C285" s="65"/>
      <c r="D285" s="65"/>
    </row>
    <row r="286" spans="1:4" ht="9" customHeight="1">
      <c r="A286" s="65"/>
      <c r="B286" s="65"/>
      <c r="C286" s="65"/>
      <c r="D286" s="65"/>
    </row>
    <row r="287" spans="1:4" ht="9" customHeight="1">
      <c r="A287" s="65"/>
      <c r="B287" s="65"/>
      <c r="C287" s="65"/>
      <c r="D287" s="65"/>
    </row>
    <row r="288" spans="1:4" ht="9" customHeight="1">
      <c r="A288" s="65"/>
      <c r="B288" s="65"/>
      <c r="C288" s="65"/>
      <c r="D288" s="65"/>
    </row>
    <row r="289" spans="1:4" ht="9" customHeight="1">
      <c r="A289" s="65"/>
      <c r="B289" s="65"/>
      <c r="C289" s="65"/>
      <c r="D289" s="65"/>
    </row>
    <row r="290" spans="1:4" ht="9" customHeight="1">
      <c r="A290" s="65"/>
      <c r="B290" s="65"/>
      <c r="C290" s="65"/>
      <c r="D290" s="65"/>
    </row>
    <row r="291" spans="1:4" ht="9" customHeight="1">
      <c r="A291" s="65"/>
      <c r="B291" s="65"/>
      <c r="C291" s="65"/>
      <c r="D291" s="65"/>
    </row>
    <row r="292" spans="1:4" ht="9" customHeight="1">
      <c r="A292" s="65"/>
      <c r="B292" s="65"/>
      <c r="C292" s="65"/>
      <c r="D292" s="65"/>
    </row>
    <row r="293" spans="1:4" ht="9" customHeight="1">
      <c r="A293" s="65"/>
      <c r="B293" s="65"/>
      <c r="C293" s="65"/>
      <c r="D293" s="65"/>
    </row>
    <row r="294" spans="1:4" ht="9" customHeight="1">
      <c r="A294" s="65"/>
      <c r="B294" s="65"/>
      <c r="C294" s="65"/>
      <c r="D294" s="65"/>
    </row>
    <row r="295" spans="1:4" ht="9" customHeight="1">
      <c r="A295" s="65"/>
      <c r="B295" s="65"/>
      <c r="C295" s="65"/>
      <c r="D295" s="65"/>
    </row>
    <row r="296" spans="1:4" ht="9" customHeight="1">
      <c r="A296" s="65"/>
      <c r="B296" s="65"/>
      <c r="C296" s="65"/>
      <c r="D296" s="65"/>
    </row>
    <row r="297" spans="1:4" ht="9" customHeight="1">
      <c r="A297" s="65"/>
      <c r="B297" s="65"/>
      <c r="C297" s="65"/>
      <c r="D297" s="65"/>
    </row>
    <row r="298" spans="1:4" ht="9" customHeight="1">
      <c r="A298" s="65"/>
      <c r="B298" s="65"/>
      <c r="C298" s="65"/>
      <c r="D298" s="65"/>
    </row>
    <row r="299" spans="1:4" ht="9" customHeight="1">
      <c r="A299" s="65"/>
      <c r="B299" s="65"/>
      <c r="C299" s="65"/>
      <c r="D299" s="65"/>
    </row>
    <row r="300" spans="1:4" ht="9" customHeight="1">
      <c r="A300" s="65"/>
      <c r="B300" s="65"/>
      <c r="C300" s="65"/>
      <c r="D300" s="65"/>
    </row>
    <row r="301" spans="1:4" ht="9" customHeight="1">
      <c r="A301" s="65"/>
      <c r="B301" s="65"/>
      <c r="C301" s="65"/>
      <c r="D301" s="65"/>
    </row>
    <row r="302" spans="1:4" ht="9" customHeight="1">
      <c r="A302" s="65"/>
      <c r="B302" s="65"/>
      <c r="C302" s="65"/>
      <c r="D302" s="65"/>
    </row>
    <row r="303" spans="1:4" ht="9" customHeight="1">
      <c r="A303" s="65"/>
      <c r="B303" s="65"/>
      <c r="C303" s="65"/>
      <c r="D303" s="65"/>
    </row>
    <row r="304" spans="1:4" ht="9" customHeight="1">
      <c r="A304" s="65"/>
      <c r="B304" s="65"/>
      <c r="C304" s="65"/>
      <c r="D304" s="65"/>
    </row>
    <row r="305" spans="1:4" ht="9" customHeight="1">
      <c r="A305" s="65"/>
      <c r="B305" s="65"/>
      <c r="C305" s="65"/>
      <c r="D305" s="65"/>
    </row>
    <row r="306" spans="1:4" ht="9" customHeight="1">
      <c r="A306" s="65"/>
      <c r="B306" s="65"/>
      <c r="C306" s="65"/>
      <c r="D306" s="65"/>
    </row>
    <row r="307" spans="1:4" ht="9" customHeight="1">
      <c r="A307" s="65"/>
      <c r="B307" s="65"/>
      <c r="C307" s="65"/>
      <c r="D307" s="65"/>
    </row>
    <row r="308" spans="1:4" ht="9" customHeight="1">
      <c r="A308" s="65"/>
      <c r="B308" s="65"/>
      <c r="C308" s="65"/>
      <c r="D308" s="65"/>
    </row>
    <row r="309" spans="1:4" ht="9" customHeight="1">
      <c r="A309" s="65"/>
      <c r="B309" s="65"/>
      <c r="C309" s="65"/>
      <c r="D309" s="65"/>
    </row>
    <row r="310" spans="1:4" ht="9" customHeight="1">
      <c r="A310" s="65"/>
      <c r="B310" s="65"/>
      <c r="C310" s="65"/>
      <c r="D310" s="65"/>
    </row>
    <row r="311" spans="1:4" ht="9" customHeight="1">
      <c r="A311" s="65"/>
      <c r="B311" s="65"/>
      <c r="C311" s="65"/>
      <c r="D311" s="65"/>
    </row>
    <row r="312" spans="1:4" ht="9" customHeight="1">
      <c r="A312" s="65"/>
      <c r="B312" s="65"/>
      <c r="C312" s="65"/>
      <c r="D312" s="65"/>
    </row>
    <row r="313" spans="1:4" ht="9" customHeight="1">
      <c r="A313" s="65"/>
      <c r="B313" s="65"/>
      <c r="C313" s="65"/>
      <c r="D313" s="65"/>
    </row>
    <row r="314" spans="1:4" ht="9" customHeight="1">
      <c r="A314" s="65"/>
      <c r="B314" s="65"/>
      <c r="C314" s="65"/>
      <c r="D314" s="65"/>
    </row>
    <row r="315" spans="1:4" ht="9" customHeight="1">
      <c r="A315" s="65"/>
      <c r="B315" s="65"/>
      <c r="C315" s="65"/>
      <c r="D315" s="65"/>
    </row>
    <row r="316" spans="1:4" ht="9" customHeight="1">
      <c r="A316" s="65"/>
      <c r="B316" s="65"/>
      <c r="C316" s="65"/>
      <c r="D316" s="65"/>
    </row>
    <row r="317" spans="1:4" ht="9" customHeight="1">
      <c r="A317" s="65"/>
      <c r="B317" s="65"/>
      <c r="C317" s="65"/>
      <c r="D317" s="65"/>
    </row>
    <row r="318" spans="1:4" ht="9" customHeight="1">
      <c r="A318" s="65"/>
      <c r="B318" s="65"/>
      <c r="C318" s="65"/>
      <c r="D318" s="65"/>
    </row>
    <row r="319" spans="1:4" ht="9" customHeight="1">
      <c r="A319" s="65"/>
      <c r="B319" s="65"/>
      <c r="C319" s="65"/>
      <c r="D319" s="65"/>
    </row>
    <row r="320" spans="1:4" ht="9" customHeight="1">
      <c r="A320" s="65"/>
      <c r="B320" s="65"/>
      <c r="C320" s="65"/>
      <c r="D320" s="65"/>
    </row>
    <row r="321" spans="1:4" ht="9" customHeight="1">
      <c r="A321" s="65"/>
      <c r="B321" s="65"/>
      <c r="C321" s="65"/>
      <c r="D321" s="65"/>
    </row>
    <row r="322" spans="1:4" ht="9" customHeight="1">
      <c r="A322" s="65"/>
      <c r="B322" s="65"/>
      <c r="C322" s="65"/>
      <c r="D322" s="65"/>
    </row>
    <row r="323" spans="1:4" ht="9" customHeight="1">
      <c r="A323" s="65"/>
      <c r="B323" s="65"/>
      <c r="C323" s="65"/>
      <c r="D323" s="65"/>
    </row>
    <row r="324" spans="1:4" ht="9" customHeight="1">
      <c r="A324" s="65"/>
      <c r="B324" s="65"/>
      <c r="C324" s="65"/>
      <c r="D324" s="65"/>
    </row>
    <row r="325" spans="1:4" ht="9" customHeight="1">
      <c r="A325" s="65"/>
      <c r="B325" s="65"/>
      <c r="C325" s="65"/>
      <c r="D325" s="65"/>
    </row>
    <row r="326" spans="1:4" ht="9" customHeight="1">
      <c r="A326" s="65"/>
      <c r="B326" s="65"/>
      <c r="C326" s="65"/>
      <c r="D326" s="65"/>
    </row>
    <row r="327" spans="1:4" ht="9" customHeight="1">
      <c r="A327" s="65"/>
      <c r="B327" s="65"/>
      <c r="C327" s="65"/>
      <c r="D327" s="65"/>
    </row>
    <row r="328" spans="1:4" ht="9" customHeight="1">
      <c r="A328" s="65"/>
      <c r="B328" s="65"/>
      <c r="C328" s="65"/>
      <c r="D328" s="65"/>
    </row>
    <row r="329" spans="1:4" ht="9" customHeight="1">
      <c r="A329" s="65"/>
      <c r="B329" s="65"/>
      <c r="C329" s="65"/>
      <c r="D329" s="65"/>
    </row>
    <row r="330" spans="1:4" ht="9" customHeight="1">
      <c r="A330" s="65"/>
      <c r="B330" s="65"/>
      <c r="C330" s="65"/>
      <c r="D330" s="65"/>
    </row>
    <row r="331" spans="1:4" ht="9" customHeight="1">
      <c r="A331" s="65"/>
      <c r="B331" s="65"/>
      <c r="C331" s="65"/>
      <c r="D331" s="65"/>
    </row>
    <row r="332" spans="1:4" ht="9" customHeight="1">
      <c r="A332" s="65"/>
      <c r="B332" s="65"/>
      <c r="C332" s="65"/>
      <c r="D332" s="65"/>
    </row>
    <row r="333" spans="1:4" ht="9" customHeight="1">
      <c r="A333" s="65"/>
      <c r="B333" s="65"/>
      <c r="C333" s="65"/>
      <c r="D333" s="65"/>
    </row>
    <row r="334" spans="1:4" ht="9" customHeight="1">
      <c r="A334" s="65"/>
      <c r="B334" s="65"/>
      <c r="C334" s="65"/>
      <c r="D334" s="65"/>
    </row>
    <row r="335" spans="1:4" ht="9" customHeight="1">
      <c r="A335" s="65"/>
      <c r="B335" s="65"/>
      <c r="C335" s="65"/>
      <c r="D335" s="65"/>
    </row>
    <row r="336" spans="1:4" ht="9" customHeight="1">
      <c r="A336" s="65"/>
      <c r="B336" s="65"/>
      <c r="C336" s="65"/>
      <c r="D336" s="65"/>
    </row>
    <row r="337" spans="1:4" ht="9" customHeight="1">
      <c r="A337" s="65"/>
      <c r="B337" s="65"/>
      <c r="C337" s="65"/>
      <c r="D337" s="65"/>
    </row>
    <row r="338" spans="1:4" ht="9" customHeight="1">
      <c r="A338" s="65"/>
      <c r="B338" s="65"/>
      <c r="C338" s="65"/>
      <c r="D338" s="65"/>
    </row>
    <row r="339" spans="1:4" ht="9" customHeight="1">
      <c r="A339" s="65"/>
      <c r="B339" s="65"/>
      <c r="C339" s="65"/>
      <c r="D339" s="65"/>
    </row>
    <row r="340" spans="1:4" ht="9" customHeight="1">
      <c r="A340" s="65"/>
      <c r="B340" s="65"/>
      <c r="C340" s="65"/>
      <c r="D340" s="65"/>
    </row>
    <row r="341" spans="1:4" ht="9" customHeight="1">
      <c r="A341" s="65"/>
      <c r="B341" s="65"/>
      <c r="C341" s="65"/>
      <c r="D341" s="65"/>
    </row>
    <row r="342" spans="1:4" ht="9" customHeight="1">
      <c r="A342" s="65"/>
      <c r="B342" s="65"/>
      <c r="C342" s="65"/>
      <c r="D342" s="65"/>
    </row>
    <row r="343" spans="1:4" ht="9" customHeight="1">
      <c r="A343" s="65"/>
      <c r="B343" s="65"/>
      <c r="C343" s="65"/>
      <c r="D343" s="65"/>
    </row>
    <row r="344" spans="1:4" ht="9" customHeight="1">
      <c r="A344" s="65"/>
      <c r="B344" s="65"/>
      <c r="C344" s="65"/>
      <c r="D344" s="65"/>
    </row>
    <row r="345" spans="1:4" ht="9" customHeight="1">
      <c r="A345" s="65"/>
      <c r="B345" s="65"/>
      <c r="C345" s="65"/>
      <c r="D345" s="65"/>
    </row>
    <row r="346" spans="1:4" ht="9" customHeight="1">
      <c r="A346" s="65"/>
      <c r="B346" s="65"/>
      <c r="C346" s="65"/>
      <c r="D346" s="65"/>
    </row>
    <row r="347" spans="1:4" ht="9" customHeight="1">
      <c r="A347" s="65"/>
      <c r="B347" s="65"/>
      <c r="C347" s="65"/>
      <c r="D347" s="65"/>
    </row>
    <row r="348" spans="1:4" ht="9" customHeight="1">
      <c r="A348" s="65"/>
      <c r="B348" s="65"/>
      <c r="C348" s="65"/>
      <c r="D348" s="65"/>
    </row>
    <row r="349" spans="1:4" ht="9" customHeight="1">
      <c r="A349" s="65"/>
      <c r="B349" s="65"/>
      <c r="C349" s="65"/>
      <c r="D349" s="65"/>
    </row>
    <row r="350" spans="1:4" ht="9" customHeight="1">
      <c r="A350" s="65"/>
      <c r="B350" s="65"/>
      <c r="C350" s="65"/>
      <c r="D350" s="65"/>
    </row>
    <row r="351" spans="1:4" ht="9" customHeight="1">
      <c r="A351" s="65"/>
      <c r="B351" s="65"/>
      <c r="C351" s="65"/>
      <c r="D351" s="65"/>
    </row>
    <row r="352" spans="1:4" ht="9" customHeight="1">
      <c r="A352" s="65"/>
      <c r="B352" s="65"/>
      <c r="C352" s="65"/>
      <c r="D352" s="65"/>
    </row>
    <row r="353" spans="1:4" ht="9" customHeight="1">
      <c r="A353" s="65"/>
      <c r="B353" s="65"/>
      <c r="C353" s="65"/>
      <c r="D353" s="65"/>
    </row>
    <row r="354" spans="1:4" ht="9" customHeight="1">
      <c r="A354" s="65"/>
      <c r="B354" s="65"/>
      <c r="C354" s="65"/>
      <c r="D354" s="65"/>
    </row>
    <row r="355" spans="1:4" ht="9" customHeight="1">
      <c r="A355" s="65"/>
      <c r="B355" s="65"/>
      <c r="C355" s="65"/>
      <c r="D355" s="65"/>
    </row>
    <row r="356" spans="1:4" ht="9" customHeight="1">
      <c r="A356" s="65"/>
      <c r="B356" s="65"/>
      <c r="C356" s="65"/>
      <c r="D356" s="65"/>
    </row>
    <row r="357" spans="1:4" ht="9" customHeight="1">
      <c r="A357" s="65"/>
      <c r="B357" s="65"/>
      <c r="C357" s="65"/>
      <c r="D357" s="65"/>
    </row>
    <row r="358" spans="1:4" ht="9" customHeight="1">
      <c r="A358" s="65"/>
      <c r="B358" s="65"/>
      <c r="C358" s="65"/>
      <c r="D358" s="65"/>
    </row>
    <row r="359" spans="1:4" ht="9" customHeight="1">
      <c r="A359" s="65"/>
      <c r="B359" s="65"/>
      <c r="C359" s="65"/>
      <c r="D359" s="65"/>
    </row>
    <row r="360" spans="1:4" ht="9" customHeight="1">
      <c r="A360" s="65"/>
      <c r="B360" s="65"/>
      <c r="C360" s="65"/>
      <c r="D360" s="65"/>
    </row>
    <row r="361" spans="1:4" ht="9" customHeight="1">
      <c r="A361" s="65"/>
      <c r="B361" s="65"/>
      <c r="C361" s="65"/>
      <c r="D361" s="65"/>
    </row>
    <row r="362" spans="1:4" ht="9" customHeight="1">
      <c r="A362" s="65"/>
      <c r="B362" s="65"/>
      <c r="C362" s="65"/>
      <c r="D362" s="65"/>
    </row>
    <row r="363" spans="1:4" ht="9" customHeight="1">
      <c r="A363" s="65"/>
      <c r="B363" s="65"/>
      <c r="C363" s="65"/>
      <c r="D363" s="65"/>
    </row>
    <row r="364" spans="1:4" ht="9" customHeight="1">
      <c r="A364" s="65"/>
      <c r="B364" s="65"/>
      <c r="C364" s="65"/>
      <c r="D364" s="65"/>
    </row>
    <row r="365" spans="1:4" ht="9" customHeight="1">
      <c r="A365" s="65"/>
      <c r="B365" s="65"/>
      <c r="C365" s="65"/>
      <c r="D365" s="65"/>
    </row>
    <row r="366" spans="1:4" ht="9" customHeight="1">
      <c r="A366" s="65"/>
      <c r="B366" s="65"/>
      <c r="C366" s="65"/>
      <c r="D366" s="65"/>
    </row>
    <row r="367" spans="1:4" ht="9" customHeight="1">
      <c r="A367" s="65"/>
      <c r="B367" s="65"/>
      <c r="C367" s="65"/>
      <c r="D367" s="65"/>
    </row>
    <row r="368" spans="1:4" ht="9" customHeight="1">
      <c r="A368" s="65"/>
      <c r="B368" s="65"/>
      <c r="C368" s="65"/>
      <c r="D368" s="65"/>
    </row>
    <row r="369" spans="1:4" ht="9" customHeight="1">
      <c r="A369" s="65"/>
      <c r="B369" s="65"/>
      <c r="C369" s="65"/>
      <c r="D369" s="65"/>
    </row>
    <row r="370" spans="1:4" ht="9" customHeight="1">
      <c r="A370" s="65"/>
      <c r="B370" s="65"/>
      <c r="C370" s="65"/>
      <c r="D370" s="65"/>
    </row>
    <row r="371" spans="1:4" ht="9" customHeight="1">
      <c r="A371" s="65"/>
      <c r="B371" s="65"/>
      <c r="C371" s="65"/>
      <c r="D371" s="65"/>
    </row>
    <row r="372" spans="1:4" ht="9" customHeight="1">
      <c r="A372" s="65"/>
      <c r="B372" s="65"/>
      <c r="C372" s="65"/>
      <c r="D372" s="65"/>
    </row>
    <row r="373" spans="1:4" ht="9" customHeight="1">
      <c r="A373" s="65"/>
      <c r="B373" s="65"/>
      <c r="C373" s="65"/>
      <c r="D373" s="65"/>
    </row>
    <row r="374" spans="1:4" ht="9" customHeight="1">
      <c r="A374" s="65"/>
      <c r="B374" s="65"/>
      <c r="C374" s="65"/>
      <c r="D374" s="65"/>
    </row>
    <row r="375" spans="1:4" ht="9" customHeight="1">
      <c r="A375" s="65"/>
      <c r="B375" s="65"/>
      <c r="C375" s="65"/>
      <c r="D375" s="65"/>
    </row>
    <row r="376" spans="1:4" ht="9" customHeight="1">
      <c r="A376" s="65"/>
      <c r="B376" s="65"/>
      <c r="C376" s="65"/>
      <c r="D376" s="65"/>
    </row>
    <row r="377" spans="1:4" ht="9" customHeight="1">
      <c r="A377" s="65"/>
      <c r="B377" s="65"/>
      <c r="C377" s="65"/>
      <c r="D377" s="65"/>
    </row>
    <row r="378" spans="1:4" ht="9" customHeight="1">
      <c r="A378" s="65"/>
      <c r="B378" s="65"/>
      <c r="C378" s="65"/>
      <c r="D378" s="65"/>
    </row>
    <row r="379" spans="1:4" ht="9" customHeight="1">
      <c r="A379" s="65"/>
      <c r="B379" s="65"/>
      <c r="C379" s="65"/>
      <c r="D379" s="65"/>
    </row>
    <row r="380" spans="1:4" ht="9" customHeight="1">
      <c r="A380" s="65"/>
      <c r="B380" s="65"/>
      <c r="C380" s="65"/>
      <c r="D380" s="65"/>
    </row>
    <row r="381" spans="1:4" ht="9" customHeight="1">
      <c r="A381" s="65"/>
      <c r="B381" s="65"/>
      <c r="C381" s="65"/>
      <c r="D381" s="65"/>
    </row>
    <row r="382" spans="1:4" ht="9" customHeight="1">
      <c r="A382" s="65"/>
      <c r="B382" s="65"/>
      <c r="C382" s="65"/>
      <c r="D382" s="65"/>
    </row>
    <row r="383" spans="1:4" ht="9" customHeight="1">
      <c r="A383" s="65"/>
      <c r="B383" s="65"/>
      <c r="C383" s="65"/>
      <c r="D383" s="65"/>
    </row>
    <row r="384" spans="1:4" ht="9" customHeight="1">
      <c r="A384" s="65"/>
      <c r="B384" s="65"/>
      <c r="C384" s="65"/>
      <c r="D384" s="65"/>
    </row>
    <row r="385" spans="1:4" ht="9" customHeight="1">
      <c r="A385" s="65"/>
      <c r="B385" s="65"/>
      <c r="C385" s="65"/>
      <c r="D385" s="65"/>
    </row>
    <row r="386" spans="1:4" ht="9" customHeight="1">
      <c r="A386" s="65"/>
      <c r="B386" s="65"/>
      <c r="C386" s="65"/>
      <c r="D386" s="65"/>
    </row>
    <row r="387" spans="1:4" ht="9" customHeight="1">
      <c r="A387" s="65"/>
      <c r="B387" s="65"/>
      <c r="C387" s="65"/>
      <c r="D387" s="65"/>
    </row>
    <row r="388" spans="1:4" ht="9" customHeight="1">
      <c r="A388" s="65"/>
      <c r="B388" s="65"/>
      <c r="C388" s="65"/>
      <c r="D388" s="65"/>
    </row>
    <row r="389" spans="1:4" ht="9" customHeight="1">
      <c r="A389" s="65"/>
      <c r="B389" s="65"/>
      <c r="C389" s="65"/>
      <c r="D389" s="65"/>
    </row>
    <row r="390" spans="1:4" ht="9" customHeight="1">
      <c r="A390" s="65"/>
      <c r="B390" s="65"/>
      <c r="C390" s="65"/>
      <c r="D390" s="65"/>
    </row>
    <row r="391" spans="1:4" ht="9" customHeight="1">
      <c r="A391" s="65"/>
      <c r="B391" s="65"/>
      <c r="C391" s="65"/>
      <c r="D391" s="65"/>
    </row>
    <row r="392" spans="1:4" ht="9" customHeight="1">
      <c r="A392" s="65"/>
      <c r="B392" s="65"/>
      <c r="C392" s="65"/>
      <c r="D392" s="65"/>
    </row>
    <row r="393" spans="1:4" ht="9" customHeight="1">
      <c r="A393" s="65"/>
      <c r="B393" s="65"/>
      <c r="C393" s="65"/>
      <c r="D393" s="65"/>
    </row>
    <row r="394" spans="1:4" ht="9" customHeight="1">
      <c r="A394" s="65"/>
      <c r="B394" s="65"/>
      <c r="C394" s="65"/>
      <c r="D394" s="65"/>
    </row>
    <row r="395" spans="1:4" ht="9" customHeight="1">
      <c r="A395" s="65"/>
      <c r="B395" s="65"/>
      <c r="C395" s="65"/>
      <c r="D395" s="65"/>
    </row>
    <row r="396" spans="1:4" ht="9" customHeight="1">
      <c r="A396" s="65"/>
      <c r="B396" s="65"/>
      <c r="C396" s="65"/>
      <c r="D396" s="65"/>
    </row>
    <row r="397" spans="1:4" ht="9" customHeight="1">
      <c r="A397" s="65"/>
      <c r="B397" s="65"/>
      <c r="C397" s="65"/>
      <c r="D397" s="65"/>
    </row>
    <row r="398" spans="1:4" ht="9" customHeight="1">
      <c r="A398" s="65"/>
      <c r="B398" s="65"/>
      <c r="C398" s="65"/>
      <c r="D398" s="65"/>
    </row>
    <row r="399" spans="1:4" ht="9" customHeight="1">
      <c r="A399" s="65"/>
      <c r="B399" s="65"/>
      <c r="C399" s="65"/>
      <c r="D399" s="65"/>
    </row>
    <row r="400" spans="1:4" ht="9" customHeight="1">
      <c r="A400" s="65"/>
      <c r="B400" s="65"/>
      <c r="C400" s="65"/>
      <c r="D400" s="65"/>
    </row>
    <row r="401" spans="1:4" ht="9" customHeight="1">
      <c r="A401" s="65"/>
      <c r="B401" s="65"/>
      <c r="C401" s="65"/>
      <c r="D401" s="65"/>
    </row>
    <row r="402" spans="1:4" ht="9" customHeight="1">
      <c r="A402" s="65"/>
      <c r="B402" s="65"/>
      <c r="C402" s="65"/>
      <c r="D402" s="65"/>
    </row>
    <row r="403" spans="1:4" ht="9" customHeight="1">
      <c r="A403" s="65"/>
      <c r="B403" s="65"/>
      <c r="C403" s="65"/>
      <c r="D403" s="65"/>
    </row>
    <row r="404" spans="1:4" ht="9" customHeight="1">
      <c r="A404" s="65"/>
      <c r="B404" s="65"/>
      <c r="C404" s="65"/>
      <c r="D404" s="65"/>
    </row>
    <row r="405" spans="1:4" ht="9" customHeight="1">
      <c r="A405" s="65"/>
      <c r="B405" s="65"/>
      <c r="C405" s="65"/>
      <c r="D405" s="65"/>
    </row>
    <row r="406" spans="1:4" ht="9" customHeight="1">
      <c r="A406" s="65"/>
      <c r="B406" s="65"/>
      <c r="C406" s="65"/>
      <c r="D406" s="65"/>
    </row>
    <row r="407" spans="1:4" ht="9" customHeight="1">
      <c r="A407" s="65"/>
      <c r="B407" s="65"/>
      <c r="C407" s="65"/>
      <c r="D407" s="65"/>
    </row>
    <row r="408" spans="1:4" ht="9" customHeight="1">
      <c r="A408" s="65"/>
      <c r="B408" s="65"/>
      <c r="C408" s="65"/>
      <c r="D408" s="65"/>
    </row>
    <row r="409" spans="1:4" ht="9" customHeight="1">
      <c r="A409" s="65"/>
      <c r="B409" s="65"/>
      <c r="C409" s="65"/>
      <c r="D409" s="65"/>
    </row>
    <row r="410" spans="1:4" ht="9" customHeight="1">
      <c r="A410" s="65"/>
      <c r="B410" s="65"/>
      <c r="C410" s="65"/>
      <c r="D410" s="65"/>
    </row>
    <row r="411" spans="1:4" ht="9" customHeight="1">
      <c r="A411" s="65"/>
      <c r="B411" s="65"/>
      <c r="C411" s="65"/>
      <c r="D411" s="65"/>
    </row>
    <row r="412" spans="1:4" ht="9" customHeight="1">
      <c r="A412" s="65"/>
      <c r="B412" s="65"/>
      <c r="C412" s="65"/>
      <c r="D412" s="65"/>
    </row>
    <row r="413" spans="1:4" ht="9" customHeight="1">
      <c r="A413" s="65"/>
      <c r="B413" s="65"/>
      <c r="C413" s="65"/>
      <c r="D413" s="65"/>
    </row>
    <row r="414" spans="1:4" ht="9" customHeight="1">
      <c r="A414" s="65"/>
      <c r="B414" s="65"/>
      <c r="C414" s="65"/>
      <c r="D414" s="65"/>
    </row>
    <row r="415" spans="1:4" ht="9" customHeight="1">
      <c r="A415" s="65"/>
      <c r="B415" s="65"/>
      <c r="C415" s="65"/>
      <c r="D415" s="65"/>
    </row>
    <row r="416" spans="1:4" ht="9" customHeight="1">
      <c r="A416" s="65"/>
      <c r="B416" s="65"/>
      <c r="C416" s="65"/>
      <c r="D416" s="65"/>
    </row>
    <row r="417" spans="1:4" ht="9" customHeight="1">
      <c r="A417" s="65"/>
      <c r="B417" s="65"/>
      <c r="C417" s="65"/>
      <c r="D417" s="65"/>
    </row>
    <row r="418" spans="1:4" ht="9" customHeight="1">
      <c r="A418" s="65"/>
      <c r="B418" s="65"/>
      <c r="C418" s="65"/>
      <c r="D418" s="65"/>
    </row>
    <row r="419" spans="1:4" ht="9" customHeight="1">
      <c r="A419" s="65"/>
      <c r="B419" s="65"/>
      <c r="C419" s="65"/>
      <c r="D419" s="65"/>
    </row>
    <row r="420" spans="1:4" ht="9" customHeight="1">
      <c r="A420" s="65"/>
      <c r="B420" s="65"/>
      <c r="C420" s="65"/>
      <c r="D420" s="65"/>
    </row>
    <row r="421" spans="1:4" ht="9" customHeight="1">
      <c r="A421" s="65"/>
      <c r="B421" s="65"/>
      <c r="C421" s="65"/>
      <c r="D421" s="65"/>
    </row>
    <row r="422" spans="1:4" ht="9" customHeight="1">
      <c r="A422" s="65"/>
      <c r="B422" s="65"/>
      <c r="C422" s="65"/>
      <c r="D422" s="65"/>
    </row>
    <row r="423" spans="1:4" ht="9" customHeight="1">
      <c r="A423" s="65"/>
      <c r="B423" s="65"/>
      <c r="C423" s="65"/>
      <c r="D423" s="65"/>
    </row>
    <row r="424" spans="1:4" ht="9" customHeight="1">
      <c r="A424" s="65"/>
      <c r="B424" s="65"/>
      <c r="C424" s="65"/>
      <c r="D424" s="65"/>
    </row>
    <row r="425" spans="1:4" ht="9" customHeight="1">
      <c r="A425" s="65"/>
      <c r="B425" s="65"/>
      <c r="C425" s="65"/>
      <c r="D425" s="65"/>
    </row>
    <row r="426" spans="1:4" ht="9" customHeight="1">
      <c r="A426" s="65"/>
      <c r="B426" s="65"/>
      <c r="C426" s="65"/>
      <c r="D426" s="65"/>
    </row>
    <row r="427" spans="1:4" ht="9" customHeight="1">
      <c r="A427" s="65"/>
      <c r="B427" s="65"/>
      <c r="C427" s="65"/>
      <c r="D427" s="65"/>
    </row>
    <row r="428" spans="1:4" ht="9" customHeight="1">
      <c r="A428" s="65"/>
      <c r="B428" s="65"/>
      <c r="C428" s="65"/>
      <c r="D428" s="65"/>
    </row>
    <row r="429" spans="1:4" ht="9" customHeight="1">
      <c r="A429" s="65"/>
      <c r="B429" s="65"/>
      <c r="C429" s="65"/>
      <c r="D429" s="65"/>
    </row>
    <row r="430" spans="1:4" ht="9" customHeight="1">
      <c r="A430" s="65"/>
      <c r="B430" s="65"/>
      <c r="C430" s="65"/>
      <c r="D430" s="65"/>
    </row>
    <row r="431" spans="1:4" ht="9" customHeight="1">
      <c r="A431" s="65"/>
      <c r="B431" s="65"/>
      <c r="C431" s="65"/>
      <c r="D431" s="65"/>
    </row>
    <row r="432" spans="1:4" ht="9" customHeight="1">
      <c r="A432" s="65"/>
      <c r="B432" s="65"/>
      <c r="C432" s="65"/>
      <c r="D432" s="65"/>
    </row>
    <row r="433" spans="1:4" ht="9" customHeight="1">
      <c r="A433" s="65"/>
      <c r="B433" s="65"/>
      <c r="C433" s="65"/>
      <c r="D433" s="65"/>
    </row>
    <row r="434" spans="1:4" ht="9" customHeight="1">
      <c r="A434" s="65"/>
      <c r="B434" s="65"/>
      <c r="C434" s="65"/>
      <c r="D434" s="65"/>
    </row>
    <row r="435" spans="1:4" ht="9" customHeight="1">
      <c r="A435" s="65"/>
      <c r="B435" s="65"/>
      <c r="C435" s="65"/>
      <c r="D435" s="65"/>
    </row>
    <row r="436" spans="1:4" ht="9" customHeight="1">
      <c r="A436" s="65"/>
      <c r="B436" s="65"/>
      <c r="C436" s="65"/>
      <c r="D436" s="65"/>
    </row>
    <row r="437" spans="1:4" ht="9" customHeight="1">
      <c r="A437" s="65"/>
      <c r="B437" s="65"/>
      <c r="C437" s="65"/>
      <c r="D437" s="65"/>
    </row>
    <row r="438" spans="1:4" ht="9" customHeight="1">
      <c r="A438" s="65"/>
      <c r="B438" s="65"/>
      <c r="C438" s="65"/>
      <c r="D438" s="65"/>
    </row>
    <row r="439" spans="1:4" ht="9" customHeight="1">
      <c r="A439" s="65"/>
      <c r="B439" s="65"/>
      <c r="C439" s="65"/>
      <c r="D439" s="65"/>
    </row>
    <row r="440" spans="1:4" ht="9" customHeight="1">
      <c r="A440" s="65"/>
      <c r="B440" s="65"/>
      <c r="C440" s="65"/>
      <c r="D440" s="65"/>
    </row>
    <row r="441" spans="1:4" ht="9" customHeight="1">
      <c r="A441" s="65"/>
      <c r="B441" s="65"/>
      <c r="C441" s="65"/>
      <c r="D441" s="65"/>
    </row>
    <row r="442" spans="1:4" ht="9" customHeight="1">
      <c r="A442" s="65"/>
      <c r="B442" s="65"/>
      <c r="C442" s="65"/>
      <c r="D442" s="65"/>
    </row>
    <row r="443" spans="1:4" ht="9" customHeight="1">
      <c r="A443" s="65"/>
      <c r="B443" s="65"/>
      <c r="C443" s="65"/>
      <c r="D443" s="65"/>
    </row>
    <row r="444" spans="1:4" ht="9" customHeight="1">
      <c r="A444" s="65"/>
      <c r="B444" s="65"/>
      <c r="C444" s="65"/>
      <c r="D444" s="65"/>
    </row>
    <row r="445" spans="1:4" ht="9" customHeight="1">
      <c r="A445" s="65"/>
      <c r="B445" s="65"/>
      <c r="C445" s="65"/>
      <c r="D445" s="65"/>
    </row>
    <row r="446" spans="1:4" ht="9" customHeight="1">
      <c r="A446" s="65"/>
      <c r="B446" s="65"/>
      <c r="C446" s="65"/>
      <c r="D446" s="65"/>
    </row>
    <row r="447" spans="1:4" ht="9" customHeight="1">
      <c r="A447" s="65"/>
      <c r="B447" s="65"/>
      <c r="C447" s="65"/>
      <c r="D447" s="65"/>
    </row>
    <row r="448" spans="1:4" ht="9" customHeight="1">
      <c r="A448" s="65"/>
      <c r="B448" s="65"/>
      <c r="C448" s="65"/>
      <c r="D448" s="65"/>
    </row>
    <row r="449" spans="1:4" ht="9" customHeight="1">
      <c r="A449" s="65"/>
      <c r="B449" s="65"/>
      <c r="C449" s="65"/>
      <c r="D449" s="65"/>
    </row>
    <row r="450" spans="1:4" ht="9" customHeight="1">
      <c r="A450" s="65"/>
      <c r="B450" s="65"/>
      <c r="C450" s="65"/>
      <c r="D450" s="65"/>
    </row>
    <row r="451" spans="1:4" ht="9" customHeight="1">
      <c r="A451" s="65"/>
      <c r="B451" s="65"/>
      <c r="C451" s="65"/>
      <c r="D451" s="65"/>
    </row>
    <row r="452" spans="1:4" ht="9" customHeight="1">
      <c r="A452" s="65"/>
      <c r="B452" s="65"/>
      <c r="C452" s="65"/>
      <c r="D452" s="65"/>
    </row>
    <row r="453" spans="1:4" ht="9" customHeight="1">
      <c r="A453" s="65"/>
      <c r="B453" s="65"/>
      <c r="C453" s="65"/>
      <c r="D453" s="65"/>
    </row>
    <row r="454" spans="1:4" ht="9" customHeight="1">
      <c r="A454" s="65"/>
      <c r="B454" s="65"/>
      <c r="C454" s="65"/>
      <c r="D454" s="65"/>
    </row>
    <row r="455" spans="1:4" ht="9" customHeight="1">
      <c r="A455" s="65"/>
      <c r="B455" s="65"/>
      <c r="C455" s="65"/>
      <c r="D455" s="65"/>
    </row>
    <row r="456" spans="1:4" ht="9" customHeight="1">
      <c r="A456" s="65"/>
      <c r="B456" s="65"/>
      <c r="C456" s="65"/>
      <c r="D456" s="65"/>
    </row>
    <row r="457" spans="1:4" ht="9" customHeight="1">
      <c r="A457" s="65"/>
      <c r="B457" s="65"/>
      <c r="C457" s="65"/>
      <c r="D457" s="65"/>
    </row>
    <row r="458" spans="1:4" ht="9" customHeight="1">
      <c r="A458" s="65"/>
      <c r="B458" s="65"/>
      <c r="C458" s="65"/>
      <c r="D458" s="65"/>
    </row>
    <row r="459" spans="1:4" ht="9" customHeight="1">
      <c r="A459" s="65"/>
      <c r="B459" s="65"/>
      <c r="C459" s="65"/>
      <c r="D459" s="65"/>
    </row>
    <row r="460" spans="1:4" ht="9" customHeight="1">
      <c r="A460" s="65"/>
      <c r="B460" s="65"/>
      <c r="C460" s="65"/>
      <c r="D460" s="65"/>
    </row>
    <row r="461" spans="1:4" ht="9" customHeight="1">
      <c r="A461" s="65"/>
      <c r="B461" s="65"/>
      <c r="C461" s="65"/>
      <c r="D461" s="65"/>
    </row>
    <row r="462" spans="1:4" ht="9" customHeight="1">
      <c r="A462" s="65"/>
      <c r="B462" s="65"/>
      <c r="C462" s="65"/>
      <c r="D462" s="65"/>
    </row>
    <row r="463" spans="1:4" ht="9" customHeight="1">
      <c r="A463" s="65"/>
      <c r="B463" s="65"/>
      <c r="C463" s="65"/>
      <c r="D463" s="65"/>
    </row>
    <row r="464" spans="1:4" ht="9" customHeight="1">
      <c r="A464" s="65"/>
      <c r="B464" s="65"/>
      <c r="C464" s="65"/>
      <c r="D464" s="65"/>
    </row>
    <row r="465" spans="1:4" ht="9" customHeight="1">
      <c r="A465" s="65"/>
      <c r="B465" s="65"/>
      <c r="C465" s="65"/>
      <c r="D465" s="65"/>
    </row>
    <row r="466" spans="1:4" ht="9" customHeight="1">
      <c r="A466" s="65"/>
      <c r="B466" s="65"/>
      <c r="C466" s="65"/>
      <c r="D466" s="65"/>
    </row>
    <row r="467" spans="1:4" ht="9" customHeight="1">
      <c r="A467" s="65"/>
      <c r="B467" s="65"/>
      <c r="C467" s="65"/>
      <c r="D467" s="65"/>
    </row>
    <row r="468" spans="1:4" ht="9" customHeight="1">
      <c r="A468" s="65"/>
      <c r="B468" s="65"/>
      <c r="C468" s="65"/>
      <c r="D468" s="65"/>
    </row>
    <row r="469" spans="1:4" ht="9" customHeight="1">
      <c r="A469" s="65"/>
      <c r="B469" s="65"/>
      <c r="C469" s="65"/>
      <c r="D469" s="65"/>
    </row>
    <row r="470" spans="1:4" ht="9" customHeight="1">
      <c r="A470" s="65"/>
      <c r="B470" s="65"/>
      <c r="C470" s="65"/>
      <c r="D470" s="65"/>
    </row>
    <row r="471" spans="1:4" ht="9" customHeight="1">
      <c r="A471" s="65"/>
      <c r="B471" s="65"/>
      <c r="C471" s="65"/>
      <c r="D471" s="65"/>
    </row>
    <row r="472" spans="1:4" ht="9" customHeight="1">
      <c r="A472" s="65"/>
      <c r="B472" s="65"/>
      <c r="C472" s="65"/>
      <c r="D472" s="65"/>
    </row>
    <row r="473" spans="1:4" ht="9" customHeight="1">
      <c r="A473" s="65"/>
      <c r="B473" s="65"/>
      <c r="C473" s="65"/>
      <c r="D473" s="65"/>
    </row>
    <row r="474" spans="1:4" ht="9" customHeight="1">
      <c r="A474" s="65"/>
      <c r="B474" s="65"/>
      <c r="C474" s="65"/>
      <c r="D474" s="65"/>
    </row>
    <row r="475" spans="1:4" ht="9" customHeight="1">
      <c r="A475" s="65"/>
      <c r="B475" s="65"/>
      <c r="C475" s="65"/>
      <c r="D475" s="65"/>
    </row>
    <row r="476" spans="1:4" ht="9" customHeight="1">
      <c r="A476" s="65"/>
      <c r="B476" s="65"/>
      <c r="C476" s="65"/>
      <c r="D476" s="65"/>
    </row>
    <row r="477" spans="1:4" ht="9" customHeight="1">
      <c r="A477" s="65"/>
      <c r="B477" s="65"/>
      <c r="C477" s="65"/>
      <c r="D477" s="65"/>
    </row>
    <row r="478" spans="1:4" ht="9" customHeight="1">
      <c r="A478" s="65"/>
      <c r="B478" s="65"/>
      <c r="C478" s="65"/>
      <c r="D478" s="65"/>
    </row>
    <row r="479" spans="1:4" ht="9" customHeight="1">
      <c r="A479" s="65"/>
      <c r="B479" s="65"/>
      <c r="C479" s="65"/>
      <c r="D479" s="65"/>
    </row>
    <row r="480" spans="1:4" ht="9" customHeight="1">
      <c r="A480" s="65"/>
      <c r="B480" s="65"/>
      <c r="C480" s="65"/>
      <c r="D480" s="65"/>
    </row>
    <row r="481" spans="1:4" ht="9" customHeight="1">
      <c r="A481" s="65"/>
      <c r="B481" s="65"/>
      <c r="C481" s="65"/>
      <c r="D481" s="65"/>
    </row>
    <row r="482" spans="1:4" ht="9" customHeight="1">
      <c r="A482" s="65"/>
      <c r="B482" s="65"/>
      <c r="C482" s="65"/>
      <c r="D482" s="65"/>
    </row>
    <row r="483" spans="1:4" ht="9" customHeight="1">
      <c r="A483" s="65"/>
      <c r="B483" s="65"/>
      <c r="C483" s="65"/>
      <c r="D483" s="65"/>
    </row>
    <row r="484" spans="1:4" ht="9" customHeight="1">
      <c r="A484" s="65"/>
      <c r="B484" s="65"/>
      <c r="C484" s="65"/>
      <c r="D484" s="65"/>
    </row>
    <row r="485" spans="1:4" ht="9" customHeight="1">
      <c r="A485" s="65"/>
      <c r="B485" s="65"/>
      <c r="C485" s="65"/>
      <c r="D485" s="65"/>
    </row>
    <row r="486" spans="1:4" ht="9" customHeight="1">
      <c r="A486" s="65"/>
      <c r="B486" s="65"/>
      <c r="C486" s="65"/>
      <c r="D486" s="65"/>
    </row>
    <row r="487" spans="1:4" ht="9" customHeight="1">
      <c r="A487" s="65"/>
      <c r="B487" s="65"/>
      <c r="C487" s="65"/>
      <c r="D487" s="65"/>
    </row>
    <row r="488" spans="1:4" ht="9" customHeight="1">
      <c r="A488" s="65"/>
      <c r="B488" s="65"/>
      <c r="C488" s="65"/>
      <c r="D488" s="65"/>
    </row>
  </sheetData>
  <mergeCells count="26">
    <mergeCell ref="E126:E134"/>
    <mergeCell ref="E136:E140"/>
    <mergeCell ref="F141:G141"/>
    <mergeCell ref="F144:V144"/>
    <mergeCell ref="T73:U73"/>
    <mergeCell ref="V73:V74"/>
    <mergeCell ref="E75:E79"/>
    <mergeCell ref="E81:E104"/>
    <mergeCell ref="E105:E116"/>
    <mergeCell ref="E117:E125"/>
    <mergeCell ref="E8:E30"/>
    <mergeCell ref="E31:E60"/>
    <mergeCell ref="E61:E69"/>
    <mergeCell ref="E72:E74"/>
    <mergeCell ref="L72:N73"/>
    <mergeCell ref="P72:R73"/>
    <mergeCell ref="H73:J73"/>
    <mergeCell ref="E2:V2"/>
    <mergeCell ref="Z2:AN2"/>
    <mergeCell ref="E3:V3"/>
    <mergeCell ref="E5:E7"/>
    <mergeCell ref="L5:N6"/>
    <mergeCell ref="P5:R6"/>
    <mergeCell ref="H6:J6"/>
    <mergeCell ref="T6:U6"/>
    <mergeCell ref="V6:V7"/>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M38"/>
  <sheetViews>
    <sheetView workbookViewId="0">
      <selection activeCell="B31" sqref="B31"/>
    </sheetView>
  </sheetViews>
  <sheetFormatPr baseColWidth="10" defaultRowHeight="12.75"/>
  <cols>
    <col min="1" max="1" width="8.28515625" style="65" customWidth="1"/>
    <col min="2" max="2" width="19.85546875" style="65" customWidth="1"/>
    <col min="3" max="3" width="8.7109375" style="65" customWidth="1"/>
    <col min="4" max="4" width="1.42578125" style="65" customWidth="1"/>
    <col min="5" max="5" width="7.7109375" style="65" customWidth="1"/>
    <col min="6" max="6" width="1.42578125" style="65" customWidth="1"/>
    <col min="7" max="8" width="5.85546875" style="65" customWidth="1"/>
    <col min="9" max="9" width="1.140625" style="65" customWidth="1"/>
    <col min="10" max="11" width="5.85546875" style="65" customWidth="1"/>
    <col min="12" max="12" width="6.7109375" style="65" customWidth="1"/>
    <col min="13" max="13" width="2.7109375" style="65" customWidth="1"/>
    <col min="14" max="256" width="11.42578125" style="65"/>
    <col min="257" max="257" width="8.28515625" style="65" customWidth="1"/>
    <col min="258" max="258" width="19.85546875" style="65" customWidth="1"/>
    <col min="259" max="259" width="8.7109375" style="65" customWidth="1"/>
    <col min="260" max="260" width="1.42578125" style="65" customWidth="1"/>
    <col min="261" max="261" width="7.7109375" style="65" customWidth="1"/>
    <col min="262" max="262" width="1.42578125" style="65" customWidth="1"/>
    <col min="263" max="264" width="5.85546875" style="65" customWidth="1"/>
    <col min="265" max="265" width="1.140625" style="65" customWidth="1"/>
    <col min="266" max="267" width="5.85546875" style="65" customWidth="1"/>
    <col min="268" max="268" width="6.7109375" style="65" customWidth="1"/>
    <col min="269" max="269" width="2.7109375" style="65" customWidth="1"/>
    <col min="270" max="512" width="11.42578125" style="65"/>
    <col min="513" max="513" width="8.28515625" style="65" customWidth="1"/>
    <col min="514" max="514" width="19.85546875" style="65" customWidth="1"/>
    <col min="515" max="515" width="8.7109375" style="65" customWidth="1"/>
    <col min="516" max="516" width="1.42578125" style="65" customWidth="1"/>
    <col min="517" max="517" width="7.7109375" style="65" customWidth="1"/>
    <col min="518" max="518" width="1.42578125" style="65" customWidth="1"/>
    <col min="519" max="520" width="5.85546875" style="65" customWidth="1"/>
    <col min="521" max="521" width="1.140625" style="65" customWidth="1"/>
    <col min="522" max="523" width="5.85546875" style="65" customWidth="1"/>
    <col min="524" max="524" width="6.7109375" style="65" customWidth="1"/>
    <col min="525" max="525" width="2.7109375" style="65" customWidth="1"/>
    <col min="526" max="768" width="11.42578125" style="65"/>
    <col min="769" max="769" width="8.28515625" style="65" customWidth="1"/>
    <col min="770" max="770" width="19.85546875" style="65" customWidth="1"/>
    <col min="771" max="771" width="8.7109375" style="65" customWidth="1"/>
    <col min="772" max="772" width="1.42578125" style="65" customWidth="1"/>
    <col min="773" max="773" width="7.7109375" style="65" customWidth="1"/>
    <col min="774" max="774" width="1.42578125" style="65" customWidth="1"/>
    <col min="775" max="776" width="5.85546875" style="65" customWidth="1"/>
    <col min="777" max="777" width="1.140625" style="65" customWidth="1"/>
    <col min="778" max="779" width="5.85546875" style="65" customWidth="1"/>
    <col min="780" max="780" width="6.7109375" style="65" customWidth="1"/>
    <col min="781" max="781" width="2.7109375" style="65" customWidth="1"/>
    <col min="782" max="1024" width="11.42578125" style="65"/>
    <col min="1025" max="1025" width="8.28515625" style="65" customWidth="1"/>
    <col min="1026" max="1026" width="19.85546875" style="65" customWidth="1"/>
    <col min="1027" max="1027" width="8.7109375" style="65" customWidth="1"/>
    <col min="1028" max="1028" width="1.42578125" style="65" customWidth="1"/>
    <col min="1029" max="1029" width="7.7109375" style="65" customWidth="1"/>
    <col min="1030" max="1030" width="1.42578125" style="65" customWidth="1"/>
    <col min="1031" max="1032" width="5.85546875" style="65" customWidth="1"/>
    <col min="1033" max="1033" width="1.140625" style="65" customWidth="1"/>
    <col min="1034" max="1035" width="5.85546875" style="65" customWidth="1"/>
    <col min="1036" max="1036" width="6.7109375" style="65" customWidth="1"/>
    <col min="1037" max="1037" width="2.7109375" style="65" customWidth="1"/>
    <col min="1038" max="1280" width="11.42578125" style="65"/>
    <col min="1281" max="1281" width="8.28515625" style="65" customWidth="1"/>
    <col min="1282" max="1282" width="19.85546875" style="65" customWidth="1"/>
    <col min="1283" max="1283" width="8.7109375" style="65" customWidth="1"/>
    <col min="1284" max="1284" width="1.42578125" style="65" customWidth="1"/>
    <col min="1285" max="1285" width="7.7109375" style="65" customWidth="1"/>
    <col min="1286" max="1286" width="1.42578125" style="65" customWidth="1"/>
    <col min="1287" max="1288" width="5.85546875" style="65" customWidth="1"/>
    <col min="1289" max="1289" width="1.140625" style="65" customWidth="1"/>
    <col min="1290" max="1291" width="5.85546875" style="65" customWidth="1"/>
    <col min="1292" max="1292" width="6.7109375" style="65" customWidth="1"/>
    <col min="1293" max="1293" width="2.7109375" style="65" customWidth="1"/>
    <col min="1294" max="1536" width="11.42578125" style="65"/>
    <col min="1537" max="1537" width="8.28515625" style="65" customWidth="1"/>
    <col min="1538" max="1538" width="19.85546875" style="65" customWidth="1"/>
    <col min="1539" max="1539" width="8.7109375" style="65" customWidth="1"/>
    <col min="1540" max="1540" width="1.42578125" style="65" customWidth="1"/>
    <col min="1541" max="1541" width="7.7109375" style="65" customWidth="1"/>
    <col min="1542" max="1542" width="1.42578125" style="65" customWidth="1"/>
    <col min="1543" max="1544" width="5.85546875" style="65" customWidth="1"/>
    <col min="1545" max="1545" width="1.140625" style="65" customWidth="1"/>
    <col min="1546" max="1547" width="5.85546875" style="65" customWidth="1"/>
    <col min="1548" max="1548" width="6.7109375" style="65" customWidth="1"/>
    <col min="1549" max="1549" width="2.7109375" style="65" customWidth="1"/>
    <col min="1550" max="1792" width="11.42578125" style="65"/>
    <col min="1793" max="1793" width="8.28515625" style="65" customWidth="1"/>
    <col min="1794" max="1794" width="19.85546875" style="65" customWidth="1"/>
    <col min="1795" max="1795" width="8.7109375" style="65" customWidth="1"/>
    <col min="1796" max="1796" width="1.42578125" style="65" customWidth="1"/>
    <col min="1797" max="1797" width="7.7109375" style="65" customWidth="1"/>
    <col min="1798" max="1798" width="1.42578125" style="65" customWidth="1"/>
    <col min="1799" max="1800" width="5.85546875" style="65" customWidth="1"/>
    <col min="1801" max="1801" width="1.140625" style="65" customWidth="1"/>
    <col min="1802" max="1803" width="5.85546875" style="65" customWidth="1"/>
    <col min="1804" max="1804" width="6.7109375" style="65" customWidth="1"/>
    <col min="1805" max="1805" width="2.7109375" style="65" customWidth="1"/>
    <col min="1806" max="2048" width="11.42578125" style="65"/>
    <col min="2049" max="2049" width="8.28515625" style="65" customWidth="1"/>
    <col min="2050" max="2050" width="19.85546875" style="65" customWidth="1"/>
    <col min="2051" max="2051" width="8.7109375" style="65" customWidth="1"/>
    <col min="2052" max="2052" width="1.42578125" style="65" customWidth="1"/>
    <col min="2053" max="2053" width="7.7109375" style="65" customWidth="1"/>
    <col min="2054" max="2054" width="1.42578125" style="65" customWidth="1"/>
    <col min="2055" max="2056" width="5.85546875" style="65" customWidth="1"/>
    <col min="2057" max="2057" width="1.140625" style="65" customWidth="1"/>
    <col min="2058" max="2059" width="5.85546875" style="65" customWidth="1"/>
    <col min="2060" max="2060" width="6.7109375" style="65" customWidth="1"/>
    <col min="2061" max="2061" width="2.7109375" style="65" customWidth="1"/>
    <col min="2062" max="2304" width="11.42578125" style="65"/>
    <col min="2305" max="2305" width="8.28515625" style="65" customWidth="1"/>
    <col min="2306" max="2306" width="19.85546875" style="65" customWidth="1"/>
    <col min="2307" max="2307" width="8.7109375" style="65" customWidth="1"/>
    <col min="2308" max="2308" width="1.42578125" style="65" customWidth="1"/>
    <col min="2309" max="2309" width="7.7109375" style="65" customWidth="1"/>
    <col min="2310" max="2310" width="1.42578125" style="65" customWidth="1"/>
    <col min="2311" max="2312" width="5.85546875" style="65" customWidth="1"/>
    <col min="2313" max="2313" width="1.140625" style="65" customWidth="1"/>
    <col min="2314" max="2315" width="5.85546875" style="65" customWidth="1"/>
    <col min="2316" max="2316" width="6.7109375" style="65" customWidth="1"/>
    <col min="2317" max="2317" width="2.7109375" style="65" customWidth="1"/>
    <col min="2318" max="2560" width="11.42578125" style="65"/>
    <col min="2561" max="2561" width="8.28515625" style="65" customWidth="1"/>
    <col min="2562" max="2562" width="19.85546875" style="65" customWidth="1"/>
    <col min="2563" max="2563" width="8.7109375" style="65" customWidth="1"/>
    <col min="2564" max="2564" width="1.42578125" style="65" customWidth="1"/>
    <col min="2565" max="2565" width="7.7109375" style="65" customWidth="1"/>
    <col min="2566" max="2566" width="1.42578125" style="65" customWidth="1"/>
    <col min="2567" max="2568" width="5.85546875" style="65" customWidth="1"/>
    <col min="2569" max="2569" width="1.140625" style="65" customWidth="1"/>
    <col min="2570" max="2571" width="5.85546875" style="65" customWidth="1"/>
    <col min="2572" max="2572" width="6.7109375" style="65" customWidth="1"/>
    <col min="2573" max="2573" width="2.7109375" style="65" customWidth="1"/>
    <col min="2574" max="2816" width="11.42578125" style="65"/>
    <col min="2817" max="2817" width="8.28515625" style="65" customWidth="1"/>
    <col min="2818" max="2818" width="19.85546875" style="65" customWidth="1"/>
    <col min="2819" max="2819" width="8.7109375" style="65" customWidth="1"/>
    <col min="2820" max="2820" width="1.42578125" style="65" customWidth="1"/>
    <col min="2821" max="2821" width="7.7109375" style="65" customWidth="1"/>
    <col min="2822" max="2822" width="1.42578125" style="65" customWidth="1"/>
    <col min="2823" max="2824" width="5.85546875" style="65" customWidth="1"/>
    <col min="2825" max="2825" width="1.140625" style="65" customWidth="1"/>
    <col min="2826" max="2827" width="5.85546875" style="65" customWidth="1"/>
    <col min="2828" max="2828" width="6.7109375" style="65" customWidth="1"/>
    <col min="2829" max="2829" width="2.7109375" style="65" customWidth="1"/>
    <col min="2830" max="3072" width="11.42578125" style="65"/>
    <col min="3073" max="3073" width="8.28515625" style="65" customWidth="1"/>
    <col min="3074" max="3074" width="19.85546875" style="65" customWidth="1"/>
    <col min="3075" max="3075" width="8.7109375" style="65" customWidth="1"/>
    <col min="3076" max="3076" width="1.42578125" style="65" customWidth="1"/>
    <col min="3077" max="3077" width="7.7109375" style="65" customWidth="1"/>
    <col min="3078" max="3078" width="1.42578125" style="65" customWidth="1"/>
    <col min="3079" max="3080" width="5.85546875" style="65" customWidth="1"/>
    <col min="3081" max="3081" width="1.140625" style="65" customWidth="1"/>
    <col min="3082" max="3083" width="5.85546875" style="65" customWidth="1"/>
    <col min="3084" max="3084" width="6.7109375" style="65" customWidth="1"/>
    <col min="3085" max="3085" width="2.7109375" style="65" customWidth="1"/>
    <col min="3086" max="3328" width="11.42578125" style="65"/>
    <col min="3329" max="3329" width="8.28515625" style="65" customWidth="1"/>
    <col min="3330" max="3330" width="19.85546875" style="65" customWidth="1"/>
    <col min="3331" max="3331" width="8.7109375" style="65" customWidth="1"/>
    <col min="3332" max="3332" width="1.42578125" style="65" customWidth="1"/>
    <col min="3333" max="3333" width="7.7109375" style="65" customWidth="1"/>
    <col min="3334" max="3334" width="1.42578125" style="65" customWidth="1"/>
    <col min="3335" max="3336" width="5.85546875" style="65" customWidth="1"/>
    <col min="3337" max="3337" width="1.140625" style="65" customWidth="1"/>
    <col min="3338" max="3339" width="5.85546875" style="65" customWidth="1"/>
    <col min="3340" max="3340" width="6.7109375" style="65" customWidth="1"/>
    <col min="3341" max="3341" width="2.7109375" style="65" customWidth="1"/>
    <col min="3342" max="3584" width="11.42578125" style="65"/>
    <col min="3585" max="3585" width="8.28515625" style="65" customWidth="1"/>
    <col min="3586" max="3586" width="19.85546875" style="65" customWidth="1"/>
    <col min="3587" max="3587" width="8.7109375" style="65" customWidth="1"/>
    <col min="3588" max="3588" width="1.42578125" style="65" customWidth="1"/>
    <col min="3589" max="3589" width="7.7109375" style="65" customWidth="1"/>
    <col min="3590" max="3590" width="1.42578125" style="65" customWidth="1"/>
    <col min="3591" max="3592" width="5.85546875" style="65" customWidth="1"/>
    <col min="3593" max="3593" width="1.140625" style="65" customWidth="1"/>
    <col min="3594" max="3595" width="5.85546875" style="65" customWidth="1"/>
    <col min="3596" max="3596" width="6.7109375" style="65" customWidth="1"/>
    <col min="3597" max="3597" width="2.7109375" style="65" customWidth="1"/>
    <col min="3598" max="3840" width="11.42578125" style="65"/>
    <col min="3841" max="3841" width="8.28515625" style="65" customWidth="1"/>
    <col min="3842" max="3842" width="19.85546875" style="65" customWidth="1"/>
    <col min="3843" max="3843" width="8.7109375" style="65" customWidth="1"/>
    <col min="3844" max="3844" width="1.42578125" style="65" customWidth="1"/>
    <col min="3845" max="3845" width="7.7109375" style="65" customWidth="1"/>
    <col min="3846" max="3846" width="1.42578125" style="65" customWidth="1"/>
    <col min="3847" max="3848" width="5.85546875" style="65" customWidth="1"/>
    <col min="3849" max="3849" width="1.140625" style="65" customWidth="1"/>
    <col min="3850" max="3851" width="5.85546875" style="65" customWidth="1"/>
    <col min="3852" max="3852" width="6.7109375" style="65" customWidth="1"/>
    <col min="3853" max="3853" width="2.7109375" style="65" customWidth="1"/>
    <col min="3854" max="4096" width="11.42578125" style="65"/>
    <col min="4097" max="4097" width="8.28515625" style="65" customWidth="1"/>
    <col min="4098" max="4098" width="19.85546875" style="65" customWidth="1"/>
    <col min="4099" max="4099" width="8.7109375" style="65" customWidth="1"/>
    <col min="4100" max="4100" width="1.42578125" style="65" customWidth="1"/>
    <col min="4101" max="4101" width="7.7109375" style="65" customWidth="1"/>
    <col min="4102" max="4102" width="1.42578125" style="65" customWidth="1"/>
    <col min="4103" max="4104" width="5.85546875" style="65" customWidth="1"/>
    <col min="4105" max="4105" width="1.140625" style="65" customWidth="1"/>
    <col min="4106" max="4107" width="5.85546875" style="65" customWidth="1"/>
    <col min="4108" max="4108" width="6.7109375" style="65" customWidth="1"/>
    <col min="4109" max="4109" width="2.7109375" style="65" customWidth="1"/>
    <col min="4110" max="4352" width="11.42578125" style="65"/>
    <col min="4353" max="4353" width="8.28515625" style="65" customWidth="1"/>
    <col min="4354" max="4354" width="19.85546875" style="65" customWidth="1"/>
    <col min="4355" max="4355" width="8.7109375" style="65" customWidth="1"/>
    <col min="4356" max="4356" width="1.42578125" style="65" customWidth="1"/>
    <col min="4357" max="4357" width="7.7109375" style="65" customWidth="1"/>
    <col min="4358" max="4358" width="1.42578125" style="65" customWidth="1"/>
    <col min="4359" max="4360" width="5.85546875" style="65" customWidth="1"/>
    <col min="4361" max="4361" width="1.140625" style="65" customWidth="1"/>
    <col min="4362" max="4363" width="5.85546875" style="65" customWidth="1"/>
    <col min="4364" max="4364" width="6.7109375" style="65" customWidth="1"/>
    <col min="4365" max="4365" width="2.7109375" style="65" customWidth="1"/>
    <col min="4366" max="4608" width="11.42578125" style="65"/>
    <col min="4609" max="4609" width="8.28515625" style="65" customWidth="1"/>
    <col min="4610" max="4610" width="19.85546875" style="65" customWidth="1"/>
    <col min="4611" max="4611" width="8.7109375" style="65" customWidth="1"/>
    <col min="4612" max="4612" width="1.42578125" style="65" customWidth="1"/>
    <col min="4613" max="4613" width="7.7109375" style="65" customWidth="1"/>
    <col min="4614" max="4614" width="1.42578125" style="65" customWidth="1"/>
    <col min="4615" max="4616" width="5.85546875" style="65" customWidth="1"/>
    <col min="4617" max="4617" width="1.140625" style="65" customWidth="1"/>
    <col min="4618" max="4619" width="5.85546875" style="65" customWidth="1"/>
    <col min="4620" max="4620" width="6.7109375" style="65" customWidth="1"/>
    <col min="4621" max="4621" width="2.7109375" style="65" customWidth="1"/>
    <col min="4622" max="4864" width="11.42578125" style="65"/>
    <col min="4865" max="4865" width="8.28515625" style="65" customWidth="1"/>
    <col min="4866" max="4866" width="19.85546875" style="65" customWidth="1"/>
    <col min="4867" max="4867" width="8.7109375" style="65" customWidth="1"/>
    <col min="4868" max="4868" width="1.42578125" style="65" customWidth="1"/>
    <col min="4869" max="4869" width="7.7109375" style="65" customWidth="1"/>
    <col min="4870" max="4870" width="1.42578125" style="65" customWidth="1"/>
    <col min="4871" max="4872" width="5.85546875" style="65" customWidth="1"/>
    <col min="4873" max="4873" width="1.140625" style="65" customWidth="1"/>
    <col min="4874" max="4875" width="5.85546875" style="65" customWidth="1"/>
    <col min="4876" max="4876" width="6.7109375" style="65" customWidth="1"/>
    <col min="4877" max="4877" width="2.7109375" style="65" customWidth="1"/>
    <col min="4878" max="5120" width="11.42578125" style="65"/>
    <col min="5121" max="5121" width="8.28515625" style="65" customWidth="1"/>
    <col min="5122" max="5122" width="19.85546875" style="65" customWidth="1"/>
    <col min="5123" max="5123" width="8.7109375" style="65" customWidth="1"/>
    <col min="5124" max="5124" width="1.42578125" style="65" customWidth="1"/>
    <col min="5125" max="5125" width="7.7109375" style="65" customWidth="1"/>
    <col min="5126" max="5126" width="1.42578125" style="65" customWidth="1"/>
    <col min="5127" max="5128" width="5.85546875" style="65" customWidth="1"/>
    <col min="5129" max="5129" width="1.140625" style="65" customWidth="1"/>
    <col min="5130" max="5131" width="5.85546875" style="65" customWidth="1"/>
    <col min="5132" max="5132" width="6.7109375" style="65" customWidth="1"/>
    <col min="5133" max="5133" width="2.7109375" style="65" customWidth="1"/>
    <col min="5134" max="5376" width="11.42578125" style="65"/>
    <col min="5377" max="5377" width="8.28515625" style="65" customWidth="1"/>
    <col min="5378" max="5378" width="19.85546875" style="65" customWidth="1"/>
    <col min="5379" max="5379" width="8.7109375" style="65" customWidth="1"/>
    <col min="5380" max="5380" width="1.42578125" style="65" customWidth="1"/>
    <col min="5381" max="5381" width="7.7109375" style="65" customWidth="1"/>
    <col min="5382" max="5382" width="1.42578125" style="65" customWidth="1"/>
    <col min="5383" max="5384" width="5.85546875" style="65" customWidth="1"/>
    <col min="5385" max="5385" width="1.140625" style="65" customWidth="1"/>
    <col min="5386" max="5387" width="5.85546875" style="65" customWidth="1"/>
    <col min="5388" max="5388" width="6.7109375" style="65" customWidth="1"/>
    <col min="5389" max="5389" width="2.7109375" style="65" customWidth="1"/>
    <col min="5390" max="5632" width="11.42578125" style="65"/>
    <col min="5633" max="5633" width="8.28515625" style="65" customWidth="1"/>
    <col min="5634" max="5634" width="19.85546875" style="65" customWidth="1"/>
    <col min="5635" max="5635" width="8.7109375" style="65" customWidth="1"/>
    <col min="5636" max="5636" width="1.42578125" style="65" customWidth="1"/>
    <col min="5637" max="5637" width="7.7109375" style="65" customWidth="1"/>
    <col min="5638" max="5638" width="1.42578125" style="65" customWidth="1"/>
    <col min="5639" max="5640" width="5.85546875" style="65" customWidth="1"/>
    <col min="5641" max="5641" width="1.140625" style="65" customWidth="1"/>
    <col min="5642" max="5643" width="5.85546875" style="65" customWidth="1"/>
    <col min="5644" max="5644" width="6.7109375" style="65" customWidth="1"/>
    <col min="5645" max="5645" width="2.7109375" style="65" customWidth="1"/>
    <col min="5646" max="5888" width="11.42578125" style="65"/>
    <col min="5889" max="5889" width="8.28515625" style="65" customWidth="1"/>
    <col min="5890" max="5890" width="19.85546875" style="65" customWidth="1"/>
    <col min="5891" max="5891" width="8.7109375" style="65" customWidth="1"/>
    <col min="5892" max="5892" width="1.42578125" style="65" customWidth="1"/>
    <col min="5893" max="5893" width="7.7109375" style="65" customWidth="1"/>
    <col min="5894" max="5894" width="1.42578125" style="65" customWidth="1"/>
    <col min="5895" max="5896" width="5.85546875" style="65" customWidth="1"/>
    <col min="5897" max="5897" width="1.140625" style="65" customWidth="1"/>
    <col min="5898" max="5899" width="5.85546875" style="65" customWidth="1"/>
    <col min="5900" max="5900" width="6.7109375" style="65" customWidth="1"/>
    <col min="5901" max="5901" width="2.7109375" style="65" customWidth="1"/>
    <col min="5902" max="6144" width="11.42578125" style="65"/>
    <col min="6145" max="6145" width="8.28515625" style="65" customWidth="1"/>
    <col min="6146" max="6146" width="19.85546875" style="65" customWidth="1"/>
    <col min="6147" max="6147" width="8.7109375" style="65" customWidth="1"/>
    <col min="6148" max="6148" width="1.42578125" style="65" customWidth="1"/>
    <col min="6149" max="6149" width="7.7109375" style="65" customWidth="1"/>
    <col min="6150" max="6150" width="1.42578125" style="65" customWidth="1"/>
    <col min="6151" max="6152" width="5.85546875" style="65" customWidth="1"/>
    <col min="6153" max="6153" width="1.140625" style="65" customWidth="1"/>
    <col min="6154" max="6155" width="5.85546875" style="65" customWidth="1"/>
    <col min="6156" max="6156" width="6.7109375" style="65" customWidth="1"/>
    <col min="6157" max="6157" width="2.7109375" style="65" customWidth="1"/>
    <col min="6158" max="6400" width="11.42578125" style="65"/>
    <col min="6401" max="6401" width="8.28515625" style="65" customWidth="1"/>
    <col min="6402" max="6402" width="19.85546875" style="65" customWidth="1"/>
    <col min="6403" max="6403" width="8.7109375" style="65" customWidth="1"/>
    <col min="6404" max="6404" width="1.42578125" style="65" customWidth="1"/>
    <col min="6405" max="6405" width="7.7109375" style="65" customWidth="1"/>
    <col min="6406" max="6406" width="1.42578125" style="65" customWidth="1"/>
    <col min="6407" max="6408" width="5.85546875" style="65" customWidth="1"/>
    <col min="6409" max="6409" width="1.140625" style="65" customWidth="1"/>
    <col min="6410" max="6411" width="5.85546875" style="65" customWidth="1"/>
    <col min="6412" max="6412" width="6.7109375" style="65" customWidth="1"/>
    <col min="6413" max="6413" width="2.7109375" style="65" customWidth="1"/>
    <col min="6414" max="6656" width="11.42578125" style="65"/>
    <col min="6657" max="6657" width="8.28515625" style="65" customWidth="1"/>
    <col min="6658" max="6658" width="19.85546875" style="65" customWidth="1"/>
    <col min="6659" max="6659" width="8.7109375" style="65" customWidth="1"/>
    <col min="6660" max="6660" width="1.42578125" style="65" customWidth="1"/>
    <col min="6661" max="6661" width="7.7109375" style="65" customWidth="1"/>
    <col min="6662" max="6662" width="1.42578125" style="65" customWidth="1"/>
    <col min="6663" max="6664" width="5.85546875" style="65" customWidth="1"/>
    <col min="6665" max="6665" width="1.140625" style="65" customWidth="1"/>
    <col min="6666" max="6667" width="5.85546875" style="65" customWidth="1"/>
    <col min="6668" max="6668" width="6.7109375" style="65" customWidth="1"/>
    <col min="6669" max="6669" width="2.7109375" style="65" customWidth="1"/>
    <col min="6670" max="6912" width="11.42578125" style="65"/>
    <col min="6913" max="6913" width="8.28515625" style="65" customWidth="1"/>
    <col min="6914" max="6914" width="19.85546875" style="65" customWidth="1"/>
    <col min="6915" max="6915" width="8.7109375" style="65" customWidth="1"/>
    <col min="6916" max="6916" width="1.42578125" style="65" customWidth="1"/>
    <col min="6917" max="6917" width="7.7109375" style="65" customWidth="1"/>
    <col min="6918" max="6918" width="1.42578125" style="65" customWidth="1"/>
    <col min="6919" max="6920" width="5.85546875" style="65" customWidth="1"/>
    <col min="6921" max="6921" width="1.140625" style="65" customWidth="1"/>
    <col min="6922" max="6923" width="5.85546875" style="65" customWidth="1"/>
    <col min="6924" max="6924" width="6.7109375" style="65" customWidth="1"/>
    <col min="6925" max="6925" width="2.7109375" style="65" customWidth="1"/>
    <col min="6926" max="7168" width="11.42578125" style="65"/>
    <col min="7169" max="7169" width="8.28515625" style="65" customWidth="1"/>
    <col min="7170" max="7170" width="19.85546875" style="65" customWidth="1"/>
    <col min="7171" max="7171" width="8.7109375" style="65" customWidth="1"/>
    <col min="7172" max="7172" width="1.42578125" style="65" customWidth="1"/>
    <col min="7173" max="7173" width="7.7109375" style="65" customWidth="1"/>
    <col min="7174" max="7174" width="1.42578125" style="65" customWidth="1"/>
    <col min="7175" max="7176" width="5.85546875" style="65" customWidth="1"/>
    <col min="7177" max="7177" width="1.140625" style="65" customWidth="1"/>
    <col min="7178" max="7179" width="5.85546875" style="65" customWidth="1"/>
    <col min="7180" max="7180" width="6.7109375" style="65" customWidth="1"/>
    <col min="7181" max="7181" width="2.7109375" style="65" customWidth="1"/>
    <col min="7182" max="7424" width="11.42578125" style="65"/>
    <col min="7425" max="7425" width="8.28515625" style="65" customWidth="1"/>
    <col min="7426" max="7426" width="19.85546875" style="65" customWidth="1"/>
    <col min="7427" max="7427" width="8.7109375" style="65" customWidth="1"/>
    <col min="7428" max="7428" width="1.42578125" style="65" customWidth="1"/>
    <col min="7429" max="7429" width="7.7109375" style="65" customWidth="1"/>
    <col min="7430" max="7430" width="1.42578125" style="65" customWidth="1"/>
    <col min="7431" max="7432" width="5.85546875" style="65" customWidth="1"/>
    <col min="7433" max="7433" width="1.140625" style="65" customWidth="1"/>
    <col min="7434" max="7435" width="5.85546875" style="65" customWidth="1"/>
    <col min="7436" max="7436" width="6.7109375" style="65" customWidth="1"/>
    <col min="7437" max="7437" width="2.7109375" style="65" customWidth="1"/>
    <col min="7438" max="7680" width="11.42578125" style="65"/>
    <col min="7681" max="7681" width="8.28515625" style="65" customWidth="1"/>
    <col min="7682" max="7682" width="19.85546875" style="65" customWidth="1"/>
    <col min="7683" max="7683" width="8.7109375" style="65" customWidth="1"/>
    <col min="7684" max="7684" width="1.42578125" style="65" customWidth="1"/>
    <col min="7685" max="7685" width="7.7109375" style="65" customWidth="1"/>
    <col min="7686" max="7686" width="1.42578125" style="65" customWidth="1"/>
    <col min="7687" max="7688" width="5.85546875" style="65" customWidth="1"/>
    <col min="7689" max="7689" width="1.140625" style="65" customWidth="1"/>
    <col min="7690" max="7691" width="5.85546875" style="65" customWidth="1"/>
    <col min="7692" max="7692" width="6.7109375" style="65" customWidth="1"/>
    <col min="7693" max="7693" width="2.7109375" style="65" customWidth="1"/>
    <col min="7694" max="7936" width="11.42578125" style="65"/>
    <col min="7937" max="7937" width="8.28515625" style="65" customWidth="1"/>
    <col min="7938" max="7938" width="19.85546875" style="65" customWidth="1"/>
    <col min="7939" max="7939" width="8.7109375" style="65" customWidth="1"/>
    <col min="7940" max="7940" width="1.42578125" style="65" customWidth="1"/>
    <col min="7941" max="7941" width="7.7109375" style="65" customWidth="1"/>
    <col min="7942" max="7942" width="1.42578125" style="65" customWidth="1"/>
    <col min="7943" max="7944" width="5.85546875" style="65" customWidth="1"/>
    <col min="7945" max="7945" width="1.140625" style="65" customWidth="1"/>
    <col min="7946" max="7947" width="5.85546875" style="65" customWidth="1"/>
    <col min="7948" max="7948" width="6.7109375" style="65" customWidth="1"/>
    <col min="7949" max="7949" width="2.7109375" style="65" customWidth="1"/>
    <col min="7950" max="8192" width="11.42578125" style="65"/>
    <col min="8193" max="8193" width="8.28515625" style="65" customWidth="1"/>
    <col min="8194" max="8194" width="19.85546875" style="65" customWidth="1"/>
    <col min="8195" max="8195" width="8.7109375" style="65" customWidth="1"/>
    <col min="8196" max="8196" width="1.42578125" style="65" customWidth="1"/>
    <col min="8197" max="8197" width="7.7109375" style="65" customWidth="1"/>
    <col min="8198" max="8198" width="1.42578125" style="65" customWidth="1"/>
    <col min="8199" max="8200" width="5.85546875" style="65" customWidth="1"/>
    <col min="8201" max="8201" width="1.140625" style="65" customWidth="1"/>
    <col min="8202" max="8203" width="5.85546875" style="65" customWidth="1"/>
    <col min="8204" max="8204" width="6.7109375" style="65" customWidth="1"/>
    <col min="8205" max="8205" width="2.7109375" style="65" customWidth="1"/>
    <col min="8206" max="8448" width="11.42578125" style="65"/>
    <col min="8449" max="8449" width="8.28515625" style="65" customWidth="1"/>
    <col min="8450" max="8450" width="19.85546875" style="65" customWidth="1"/>
    <col min="8451" max="8451" width="8.7109375" style="65" customWidth="1"/>
    <col min="8452" max="8452" width="1.42578125" style="65" customWidth="1"/>
    <col min="8453" max="8453" width="7.7109375" style="65" customWidth="1"/>
    <col min="8454" max="8454" width="1.42578125" style="65" customWidth="1"/>
    <col min="8455" max="8456" width="5.85546875" style="65" customWidth="1"/>
    <col min="8457" max="8457" width="1.140625" style="65" customWidth="1"/>
    <col min="8458" max="8459" width="5.85546875" style="65" customWidth="1"/>
    <col min="8460" max="8460" width="6.7109375" style="65" customWidth="1"/>
    <col min="8461" max="8461" width="2.7109375" style="65" customWidth="1"/>
    <col min="8462" max="8704" width="11.42578125" style="65"/>
    <col min="8705" max="8705" width="8.28515625" style="65" customWidth="1"/>
    <col min="8706" max="8706" width="19.85546875" style="65" customWidth="1"/>
    <col min="8707" max="8707" width="8.7109375" style="65" customWidth="1"/>
    <col min="8708" max="8708" width="1.42578125" style="65" customWidth="1"/>
    <col min="8709" max="8709" width="7.7109375" style="65" customWidth="1"/>
    <col min="8710" max="8710" width="1.42578125" style="65" customWidth="1"/>
    <col min="8711" max="8712" width="5.85546875" style="65" customWidth="1"/>
    <col min="8713" max="8713" width="1.140625" style="65" customWidth="1"/>
    <col min="8714" max="8715" width="5.85546875" style="65" customWidth="1"/>
    <col min="8716" max="8716" width="6.7109375" style="65" customWidth="1"/>
    <col min="8717" max="8717" width="2.7109375" style="65" customWidth="1"/>
    <col min="8718" max="8960" width="11.42578125" style="65"/>
    <col min="8961" max="8961" width="8.28515625" style="65" customWidth="1"/>
    <col min="8962" max="8962" width="19.85546875" style="65" customWidth="1"/>
    <col min="8963" max="8963" width="8.7109375" style="65" customWidth="1"/>
    <col min="8964" max="8964" width="1.42578125" style="65" customWidth="1"/>
    <col min="8965" max="8965" width="7.7109375" style="65" customWidth="1"/>
    <col min="8966" max="8966" width="1.42578125" style="65" customWidth="1"/>
    <col min="8967" max="8968" width="5.85546875" style="65" customWidth="1"/>
    <col min="8969" max="8969" width="1.140625" style="65" customWidth="1"/>
    <col min="8970" max="8971" width="5.85546875" style="65" customWidth="1"/>
    <col min="8972" max="8972" width="6.7109375" style="65" customWidth="1"/>
    <col min="8973" max="8973" width="2.7109375" style="65" customWidth="1"/>
    <col min="8974" max="9216" width="11.42578125" style="65"/>
    <col min="9217" max="9217" width="8.28515625" style="65" customWidth="1"/>
    <col min="9218" max="9218" width="19.85546875" style="65" customWidth="1"/>
    <col min="9219" max="9219" width="8.7109375" style="65" customWidth="1"/>
    <col min="9220" max="9220" width="1.42578125" style="65" customWidth="1"/>
    <col min="9221" max="9221" width="7.7109375" style="65" customWidth="1"/>
    <col min="9222" max="9222" width="1.42578125" style="65" customWidth="1"/>
    <col min="9223" max="9224" width="5.85546875" style="65" customWidth="1"/>
    <col min="9225" max="9225" width="1.140625" style="65" customWidth="1"/>
    <col min="9226" max="9227" width="5.85546875" style="65" customWidth="1"/>
    <col min="9228" max="9228" width="6.7109375" style="65" customWidth="1"/>
    <col min="9229" max="9229" width="2.7109375" style="65" customWidth="1"/>
    <col min="9230" max="9472" width="11.42578125" style="65"/>
    <col min="9473" max="9473" width="8.28515625" style="65" customWidth="1"/>
    <col min="9474" max="9474" width="19.85546875" style="65" customWidth="1"/>
    <col min="9475" max="9475" width="8.7109375" style="65" customWidth="1"/>
    <col min="9476" max="9476" width="1.42578125" style="65" customWidth="1"/>
    <col min="9477" max="9477" width="7.7109375" style="65" customWidth="1"/>
    <col min="9478" max="9478" width="1.42578125" style="65" customWidth="1"/>
    <col min="9479" max="9480" width="5.85546875" style="65" customWidth="1"/>
    <col min="9481" max="9481" width="1.140625" style="65" customWidth="1"/>
    <col min="9482" max="9483" width="5.85546875" style="65" customWidth="1"/>
    <col min="9484" max="9484" width="6.7109375" style="65" customWidth="1"/>
    <col min="9485" max="9485" width="2.7109375" style="65" customWidth="1"/>
    <col min="9486" max="9728" width="11.42578125" style="65"/>
    <col min="9729" max="9729" width="8.28515625" style="65" customWidth="1"/>
    <col min="9730" max="9730" width="19.85546875" style="65" customWidth="1"/>
    <col min="9731" max="9731" width="8.7109375" style="65" customWidth="1"/>
    <col min="9732" max="9732" width="1.42578125" style="65" customWidth="1"/>
    <col min="9733" max="9733" width="7.7109375" style="65" customWidth="1"/>
    <col min="9734" max="9734" width="1.42578125" style="65" customWidth="1"/>
    <col min="9735" max="9736" width="5.85546875" style="65" customWidth="1"/>
    <col min="9737" max="9737" width="1.140625" style="65" customWidth="1"/>
    <col min="9738" max="9739" width="5.85546875" style="65" customWidth="1"/>
    <col min="9740" max="9740" width="6.7109375" style="65" customWidth="1"/>
    <col min="9741" max="9741" width="2.7109375" style="65" customWidth="1"/>
    <col min="9742" max="9984" width="11.42578125" style="65"/>
    <col min="9985" max="9985" width="8.28515625" style="65" customWidth="1"/>
    <col min="9986" max="9986" width="19.85546875" style="65" customWidth="1"/>
    <col min="9987" max="9987" width="8.7109375" style="65" customWidth="1"/>
    <col min="9988" max="9988" width="1.42578125" style="65" customWidth="1"/>
    <col min="9989" max="9989" width="7.7109375" style="65" customWidth="1"/>
    <col min="9990" max="9990" width="1.42578125" style="65" customWidth="1"/>
    <col min="9991" max="9992" width="5.85546875" style="65" customWidth="1"/>
    <col min="9993" max="9993" width="1.140625" style="65" customWidth="1"/>
    <col min="9994" max="9995" width="5.85546875" style="65" customWidth="1"/>
    <col min="9996" max="9996" width="6.7109375" style="65" customWidth="1"/>
    <col min="9997" max="9997" width="2.7109375" style="65" customWidth="1"/>
    <col min="9998" max="10240" width="11.42578125" style="65"/>
    <col min="10241" max="10241" width="8.28515625" style="65" customWidth="1"/>
    <col min="10242" max="10242" width="19.85546875" style="65" customWidth="1"/>
    <col min="10243" max="10243" width="8.7109375" style="65" customWidth="1"/>
    <col min="10244" max="10244" width="1.42578125" style="65" customWidth="1"/>
    <col min="10245" max="10245" width="7.7109375" style="65" customWidth="1"/>
    <col min="10246" max="10246" width="1.42578125" style="65" customWidth="1"/>
    <col min="10247" max="10248" width="5.85546875" style="65" customWidth="1"/>
    <col min="10249" max="10249" width="1.140625" style="65" customWidth="1"/>
    <col min="10250" max="10251" width="5.85546875" style="65" customWidth="1"/>
    <col min="10252" max="10252" width="6.7109375" style="65" customWidth="1"/>
    <col min="10253" max="10253" width="2.7109375" style="65" customWidth="1"/>
    <col min="10254" max="10496" width="11.42578125" style="65"/>
    <col min="10497" max="10497" width="8.28515625" style="65" customWidth="1"/>
    <col min="10498" max="10498" width="19.85546875" style="65" customWidth="1"/>
    <col min="10499" max="10499" width="8.7109375" style="65" customWidth="1"/>
    <col min="10500" max="10500" width="1.42578125" style="65" customWidth="1"/>
    <col min="10501" max="10501" width="7.7109375" style="65" customWidth="1"/>
    <col min="10502" max="10502" width="1.42578125" style="65" customWidth="1"/>
    <col min="10503" max="10504" width="5.85546875" style="65" customWidth="1"/>
    <col min="10505" max="10505" width="1.140625" style="65" customWidth="1"/>
    <col min="10506" max="10507" width="5.85546875" style="65" customWidth="1"/>
    <col min="10508" max="10508" width="6.7109375" style="65" customWidth="1"/>
    <col min="10509" max="10509" width="2.7109375" style="65" customWidth="1"/>
    <col min="10510" max="10752" width="11.42578125" style="65"/>
    <col min="10753" max="10753" width="8.28515625" style="65" customWidth="1"/>
    <col min="10754" max="10754" width="19.85546875" style="65" customWidth="1"/>
    <col min="10755" max="10755" width="8.7109375" style="65" customWidth="1"/>
    <col min="10756" max="10756" width="1.42578125" style="65" customWidth="1"/>
    <col min="10757" max="10757" width="7.7109375" style="65" customWidth="1"/>
    <col min="10758" max="10758" width="1.42578125" style="65" customWidth="1"/>
    <col min="10759" max="10760" width="5.85546875" style="65" customWidth="1"/>
    <col min="10761" max="10761" width="1.140625" style="65" customWidth="1"/>
    <col min="10762" max="10763" width="5.85546875" style="65" customWidth="1"/>
    <col min="10764" max="10764" width="6.7109375" style="65" customWidth="1"/>
    <col min="10765" max="10765" width="2.7109375" style="65" customWidth="1"/>
    <col min="10766" max="11008" width="11.42578125" style="65"/>
    <col min="11009" max="11009" width="8.28515625" style="65" customWidth="1"/>
    <col min="11010" max="11010" width="19.85546875" style="65" customWidth="1"/>
    <col min="11011" max="11011" width="8.7109375" style="65" customWidth="1"/>
    <col min="11012" max="11012" width="1.42578125" style="65" customWidth="1"/>
    <col min="11013" max="11013" width="7.7109375" style="65" customWidth="1"/>
    <col min="11014" max="11014" width="1.42578125" style="65" customWidth="1"/>
    <col min="11015" max="11016" width="5.85546875" style="65" customWidth="1"/>
    <col min="11017" max="11017" width="1.140625" style="65" customWidth="1"/>
    <col min="11018" max="11019" width="5.85546875" style="65" customWidth="1"/>
    <col min="11020" max="11020" width="6.7109375" style="65" customWidth="1"/>
    <col min="11021" max="11021" width="2.7109375" style="65" customWidth="1"/>
    <col min="11022" max="11264" width="11.42578125" style="65"/>
    <col min="11265" max="11265" width="8.28515625" style="65" customWidth="1"/>
    <col min="11266" max="11266" width="19.85546875" style="65" customWidth="1"/>
    <col min="11267" max="11267" width="8.7109375" style="65" customWidth="1"/>
    <col min="11268" max="11268" width="1.42578125" style="65" customWidth="1"/>
    <col min="11269" max="11269" width="7.7109375" style="65" customWidth="1"/>
    <col min="11270" max="11270" width="1.42578125" style="65" customWidth="1"/>
    <col min="11271" max="11272" width="5.85546875" style="65" customWidth="1"/>
    <col min="11273" max="11273" width="1.140625" style="65" customWidth="1"/>
    <col min="11274" max="11275" width="5.85546875" style="65" customWidth="1"/>
    <col min="11276" max="11276" width="6.7109375" style="65" customWidth="1"/>
    <col min="11277" max="11277" width="2.7109375" style="65" customWidth="1"/>
    <col min="11278" max="11520" width="11.42578125" style="65"/>
    <col min="11521" max="11521" width="8.28515625" style="65" customWidth="1"/>
    <col min="11522" max="11522" width="19.85546875" style="65" customWidth="1"/>
    <col min="11523" max="11523" width="8.7109375" style="65" customWidth="1"/>
    <col min="11524" max="11524" width="1.42578125" style="65" customWidth="1"/>
    <col min="11525" max="11525" width="7.7109375" style="65" customWidth="1"/>
    <col min="11526" max="11526" width="1.42578125" style="65" customWidth="1"/>
    <col min="11527" max="11528" width="5.85546875" style="65" customWidth="1"/>
    <col min="11529" max="11529" width="1.140625" style="65" customWidth="1"/>
    <col min="11530" max="11531" width="5.85546875" style="65" customWidth="1"/>
    <col min="11532" max="11532" width="6.7109375" style="65" customWidth="1"/>
    <col min="11533" max="11533" width="2.7109375" style="65" customWidth="1"/>
    <col min="11534" max="11776" width="11.42578125" style="65"/>
    <col min="11777" max="11777" width="8.28515625" style="65" customWidth="1"/>
    <col min="11778" max="11778" width="19.85546875" style="65" customWidth="1"/>
    <col min="11779" max="11779" width="8.7109375" style="65" customWidth="1"/>
    <col min="11780" max="11780" width="1.42578125" style="65" customWidth="1"/>
    <col min="11781" max="11781" width="7.7109375" style="65" customWidth="1"/>
    <col min="11782" max="11782" width="1.42578125" style="65" customWidth="1"/>
    <col min="11783" max="11784" width="5.85546875" style="65" customWidth="1"/>
    <col min="11785" max="11785" width="1.140625" style="65" customWidth="1"/>
    <col min="11786" max="11787" width="5.85546875" style="65" customWidth="1"/>
    <col min="11788" max="11788" width="6.7109375" style="65" customWidth="1"/>
    <col min="11789" max="11789" width="2.7109375" style="65" customWidth="1"/>
    <col min="11790" max="12032" width="11.42578125" style="65"/>
    <col min="12033" max="12033" width="8.28515625" style="65" customWidth="1"/>
    <col min="12034" max="12034" width="19.85546875" style="65" customWidth="1"/>
    <col min="12035" max="12035" width="8.7109375" style="65" customWidth="1"/>
    <col min="12036" max="12036" width="1.42578125" style="65" customWidth="1"/>
    <col min="12037" max="12037" width="7.7109375" style="65" customWidth="1"/>
    <col min="12038" max="12038" width="1.42578125" style="65" customWidth="1"/>
    <col min="12039" max="12040" width="5.85546875" style="65" customWidth="1"/>
    <col min="12041" max="12041" width="1.140625" style="65" customWidth="1"/>
    <col min="12042" max="12043" width="5.85546875" style="65" customWidth="1"/>
    <col min="12044" max="12044" width="6.7109375" style="65" customWidth="1"/>
    <col min="12045" max="12045" width="2.7109375" style="65" customWidth="1"/>
    <col min="12046" max="12288" width="11.42578125" style="65"/>
    <col min="12289" max="12289" width="8.28515625" style="65" customWidth="1"/>
    <col min="12290" max="12290" width="19.85546875" style="65" customWidth="1"/>
    <col min="12291" max="12291" width="8.7109375" style="65" customWidth="1"/>
    <col min="12292" max="12292" width="1.42578125" style="65" customWidth="1"/>
    <col min="12293" max="12293" width="7.7109375" style="65" customWidth="1"/>
    <col min="12294" max="12294" width="1.42578125" style="65" customWidth="1"/>
    <col min="12295" max="12296" width="5.85546875" style="65" customWidth="1"/>
    <col min="12297" max="12297" width="1.140625" style="65" customWidth="1"/>
    <col min="12298" max="12299" width="5.85546875" style="65" customWidth="1"/>
    <col min="12300" max="12300" width="6.7109375" style="65" customWidth="1"/>
    <col min="12301" max="12301" width="2.7109375" style="65" customWidth="1"/>
    <col min="12302" max="12544" width="11.42578125" style="65"/>
    <col min="12545" max="12545" width="8.28515625" style="65" customWidth="1"/>
    <col min="12546" max="12546" width="19.85546875" style="65" customWidth="1"/>
    <col min="12547" max="12547" width="8.7109375" style="65" customWidth="1"/>
    <col min="12548" max="12548" width="1.42578125" style="65" customWidth="1"/>
    <col min="12549" max="12549" width="7.7109375" style="65" customWidth="1"/>
    <col min="12550" max="12550" width="1.42578125" style="65" customWidth="1"/>
    <col min="12551" max="12552" width="5.85546875" style="65" customWidth="1"/>
    <col min="12553" max="12553" width="1.140625" style="65" customWidth="1"/>
    <col min="12554" max="12555" width="5.85546875" style="65" customWidth="1"/>
    <col min="12556" max="12556" width="6.7109375" style="65" customWidth="1"/>
    <col min="12557" max="12557" width="2.7109375" style="65" customWidth="1"/>
    <col min="12558" max="12800" width="11.42578125" style="65"/>
    <col min="12801" max="12801" width="8.28515625" style="65" customWidth="1"/>
    <col min="12802" max="12802" width="19.85546875" style="65" customWidth="1"/>
    <col min="12803" max="12803" width="8.7109375" style="65" customWidth="1"/>
    <col min="12804" max="12804" width="1.42578125" style="65" customWidth="1"/>
    <col min="12805" max="12805" width="7.7109375" style="65" customWidth="1"/>
    <col min="12806" max="12806" width="1.42578125" style="65" customWidth="1"/>
    <col min="12807" max="12808" width="5.85546875" style="65" customWidth="1"/>
    <col min="12809" max="12809" width="1.140625" style="65" customWidth="1"/>
    <col min="12810" max="12811" width="5.85546875" style="65" customWidth="1"/>
    <col min="12812" max="12812" width="6.7109375" style="65" customWidth="1"/>
    <col min="12813" max="12813" width="2.7109375" style="65" customWidth="1"/>
    <col min="12814" max="13056" width="11.42578125" style="65"/>
    <col min="13057" max="13057" width="8.28515625" style="65" customWidth="1"/>
    <col min="13058" max="13058" width="19.85546875" style="65" customWidth="1"/>
    <col min="13059" max="13059" width="8.7109375" style="65" customWidth="1"/>
    <col min="13060" max="13060" width="1.42578125" style="65" customWidth="1"/>
    <col min="13061" max="13061" width="7.7109375" style="65" customWidth="1"/>
    <col min="13062" max="13062" width="1.42578125" style="65" customWidth="1"/>
    <col min="13063" max="13064" width="5.85546875" style="65" customWidth="1"/>
    <col min="13065" max="13065" width="1.140625" style="65" customWidth="1"/>
    <col min="13066" max="13067" width="5.85546875" style="65" customWidth="1"/>
    <col min="13068" max="13068" width="6.7109375" style="65" customWidth="1"/>
    <col min="13069" max="13069" width="2.7109375" style="65" customWidth="1"/>
    <col min="13070" max="13312" width="11.42578125" style="65"/>
    <col min="13313" max="13313" width="8.28515625" style="65" customWidth="1"/>
    <col min="13314" max="13314" width="19.85546875" style="65" customWidth="1"/>
    <col min="13315" max="13315" width="8.7109375" style="65" customWidth="1"/>
    <col min="13316" max="13316" width="1.42578125" style="65" customWidth="1"/>
    <col min="13317" max="13317" width="7.7109375" style="65" customWidth="1"/>
    <col min="13318" max="13318" width="1.42578125" style="65" customWidth="1"/>
    <col min="13319" max="13320" width="5.85546875" style="65" customWidth="1"/>
    <col min="13321" max="13321" width="1.140625" style="65" customWidth="1"/>
    <col min="13322" max="13323" width="5.85546875" style="65" customWidth="1"/>
    <col min="13324" max="13324" width="6.7109375" style="65" customWidth="1"/>
    <col min="13325" max="13325" width="2.7109375" style="65" customWidth="1"/>
    <col min="13326" max="13568" width="11.42578125" style="65"/>
    <col min="13569" max="13569" width="8.28515625" style="65" customWidth="1"/>
    <col min="13570" max="13570" width="19.85546875" style="65" customWidth="1"/>
    <col min="13571" max="13571" width="8.7109375" style="65" customWidth="1"/>
    <col min="13572" max="13572" width="1.42578125" style="65" customWidth="1"/>
    <col min="13573" max="13573" width="7.7109375" style="65" customWidth="1"/>
    <col min="13574" max="13574" width="1.42578125" style="65" customWidth="1"/>
    <col min="13575" max="13576" width="5.85546875" style="65" customWidth="1"/>
    <col min="13577" max="13577" width="1.140625" style="65" customWidth="1"/>
    <col min="13578" max="13579" width="5.85546875" style="65" customWidth="1"/>
    <col min="13580" max="13580" width="6.7109375" style="65" customWidth="1"/>
    <col min="13581" max="13581" width="2.7109375" style="65" customWidth="1"/>
    <col min="13582" max="13824" width="11.42578125" style="65"/>
    <col min="13825" max="13825" width="8.28515625" style="65" customWidth="1"/>
    <col min="13826" max="13826" width="19.85546875" style="65" customWidth="1"/>
    <col min="13827" max="13827" width="8.7109375" style="65" customWidth="1"/>
    <col min="13828" max="13828" width="1.42578125" style="65" customWidth="1"/>
    <col min="13829" max="13829" width="7.7109375" style="65" customWidth="1"/>
    <col min="13830" max="13830" width="1.42578125" style="65" customWidth="1"/>
    <col min="13831" max="13832" width="5.85546875" style="65" customWidth="1"/>
    <col min="13833" max="13833" width="1.140625" style="65" customWidth="1"/>
    <col min="13834" max="13835" width="5.85546875" style="65" customWidth="1"/>
    <col min="13836" max="13836" width="6.7109375" style="65" customWidth="1"/>
    <col min="13837" max="13837" width="2.7109375" style="65" customWidth="1"/>
    <col min="13838" max="14080" width="11.42578125" style="65"/>
    <col min="14081" max="14081" width="8.28515625" style="65" customWidth="1"/>
    <col min="14082" max="14082" width="19.85546875" style="65" customWidth="1"/>
    <col min="14083" max="14083" width="8.7109375" style="65" customWidth="1"/>
    <col min="14084" max="14084" width="1.42578125" style="65" customWidth="1"/>
    <col min="14085" max="14085" width="7.7109375" style="65" customWidth="1"/>
    <col min="14086" max="14086" width="1.42578125" style="65" customWidth="1"/>
    <col min="14087" max="14088" width="5.85546875" style="65" customWidth="1"/>
    <col min="14089" max="14089" width="1.140625" style="65" customWidth="1"/>
    <col min="14090" max="14091" width="5.85546875" style="65" customWidth="1"/>
    <col min="14092" max="14092" width="6.7109375" style="65" customWidth="1"/>
    <col min="14093" max="14093" width="2.7109375" style="65" customWidth="1"/>
    <col min="14094" max="14336" width="11.42578125" style="65"/>
    <col min="14337" max="14337" width="8.28515625" style="65" customWidth="1"/>
    <col min="14338" max="14338" width="19.85546875" style="65" customWidth="1"/>
    <col min="14339" max="14339" width="8.7109375" style="65" customWidth="1"/>
    <col min="14340" max="14340" width="1.42578125" style="65" customWidth="1"/>
    <col min="14341" max="14341" width="7.7109375" style="65" customWidth="1"/>
    <col min="14342" max="14342" width="1.42578125" style="65" customWidth="1"/>
    <col min="14343" max="14344" width="5.85546875" style="65" customWidth="1"/>
    <col min="14345" max="14345" width="1.140625" style="65" customWidth="1"/>
    <col min="14346" max="14347" width="5.85546875" style="65" customWidth="1"/>
    <col min="14348" max="14348" width="6.7109375" style="65" customWidth="1"/>
    <col min="14349" max="14349" width="2.7109375" style="65" customWidth="1"/>
    <col min="14350" max="14592" width="11.42578125" style="65"/>
    <col min="14593" max="14593" width="8.28515625" style="65" customWidth="1"/>
    <col min="14594" max="14594" width="19.85546875" style="65" customWidth="1"/>
    <col min="14595" max="14595" width="8.7109375" style="65" customWidth="1"/>
    <col min="14596" max="14596" width="1.42578125" style="65" customWidth="1"/>
    <col min="14597" max="14597" width="7.7109375" style="65" customWidth="1"/>
    <col min="14598" max="14598" width="1.42578125" style="65" customWidth="1"/>
    <col min="14599" max="14600" width="5.85546875" style="65" customWidth="1"/>
    <col min="14601" max="14601" width="1.140625" style="65" customWidth="1"/>
    <col min="14602" max="14603" width="5.85546875" style="65" customWidth="1"/>
    <col min="14604" max="14604" width="6.7109375" style="65" customWidth="1"/>
    <col min="14605" max="14605" width="2.7109375" style="65" customWidth="1"/>
    <col min="14606" max="14848" width="11.42578125" style="65"/>
    <col min="14849" max="14849" width="8.28515625" style="65" customWidth="1"/>
    <col min="14850" max="14850" width="19.85546875" style="65" customWidth="1"/>
    <col min="14851" max="14851" width="8.7109375" style="65" customWidth="1"/>
    <col min="14852" max="14852" width="1.42578125" style="65" customWidth="1"/>
    <col min="14853" max="14853" width="7.7109375" style="65" customWidth="1"/>
    <col min="14854" max="14854" width="1.42578125" style="65" customWidth="1"/>
    <col min="14855" max="14856" width="5.85546875" style="65" customWidth="1"/>
    <col min="14857" max="14857" width="1.140625" style="65" customWidth="1"/>
    <col min="14858" max="14859" width="5.85546875" style="65" customWidth="1"/>
    <col min="14860" max="14860" width="6.7109375" style="65" customWidth="1"/>
    <col min="14861" max="14861" width="2.7109375" style="65" customWidth="1"/>
    <col min="14862" max="15104" width="11.42578125" style="65"/>
    <col min="15105" max="15105" width="8.28515625" style="65" customWidth="1"/>
    <col min="15106" max="15106" width="19.85546875" style="65" customWidth="1"/>
    <col min="15107" max="15107" width="8.7109375" style="65" customWidth="1"/>
    <col min="15108" max="15108" width="1.42578125" style="65" customWidth="1"/>
    <col min="15109" max="15109" width="7.7109375" style="65" customWidth="1"/>
    <col min="15110" max="15110" width="1.42578125" style="65" customWidth="1"/>
    <col min="15111" max="15112" width="5.85546875" style="65" customWidth="1"/>
    <col min="15113" max="15113" width="1.140625" style="65" customWidth="1"/>
    <col min="15114" max="15115" width="5.85546875" style="65" customWidth="1"/>
    <col min="15116" max="15116" width="6.7109375" style="65" customWidth="1"/>
    <col min="15117" max="15117" width="2.7109375" style="65" customWidth="1"/>
    <col min="15118" max="15360" width="11.42578125" style="65"/>
    <col min="15361" max="15361" width="8.28515625" style="65" customWidth="1"/>
    <col min="15362" max="15362" width="19.85546875" style="65" customWidth="1"/>
    <col min="15363" max="15363" width="8.7109375" style="65" customWidth="1"/>
    <col min="15364" max="15364" width="1.42578125" style="65" customWidth="1"/>
    <col min="15365" max="15365" width="7.7109375" style="65" customWidth="1"/>
    <col min="15366" max="15366" width="1.42578125" style="65" customWidth="1"/>
    <col min="15367" max="15368" width="5.85546875" style="65" customWidth="1"/>
    <col min="15369" max="15369" width="1.140625" style="65" customWidth="1"/>
    <col min="15370" max="15371" width="5.85546875" style="65" customWidth="1"/>
    <col min="15372" max="15372" width="6.7109375" style="65" customWidth="1"/>
    <col min="15373" max="15373" width="2.7109375" style="65" customWidth="1"/>
    <col min="15374" max="15616" width="11.42578125" style="65"/>
    <col min="15617" max="15617" width="8.28515625" style="65" customWidth="1"/>
    <col min="15618" max="15618" width="19.85546875" style="65" customWidth="1"/>
    <col min="15619" max="15619" width="8.7109375" style="65" customWidth="1"/>
    <col min="15620" max="15620" width="1.42578125" style="65" customWidth="1"/>
    <col min="15621" max="15621" width="7.7109375" style="65" customWidth="1"/>
    <col min="15622" max="15622" width="1.42578125" style="65" customWidth="1"/>
    <col min="15623" max="15624" width="5.85546875" style="65" customWidth="1"/>
    <col min="15625" max="15625" width="1.140625" style="65" customWidth="1"/>
    <col min="15626" max="15627" width="5.85546875" style="65" customWidth="1"/>
    <col min="15628" max="15628" width="6.7109375" style="65" customWidth="1"/>
    <col min="15629" max="15629" width="2.7109375" style="65" customWidth="1"/>
    <col min="15630" max="15872" width="11.42578125" style="65"/>
    <col min="15873" max="15873" width="8.28515625" style="65" customWidth="1"/>
    <col min="15874" max="15874" width="19.85546875" style="65" customWidth="1"/>
    <col min="15875" max="15875" width="8.7109375" style="65" customWidth="1"/>
    <col min="15876" max="15876" width="1.42578125" style="65" customWidth="1"/>
    <col min="15877" max="15877" width="7.7109375" style="65" customWidth="1"/>
    <col min="15878" max="15878" width="1.42578125" style="65" customWidth="1"/>
    <col min="15879" max="15880" width="5.85546875" style="65" customWidth="1"/>
    <col min="15881" max="15881" width="1.140625" style="65" customWidth="1"/>
    <col min="15882" max="15883" width="5.85546875" style="65" customWidth="1"/>
    <col min="15884" max="15884" width="6.7109375" style="65" customWidth="1"/>
    <col min="15885" max="15885" width="2.7109375" style="65" customWidth="1"/>
    <col min="15886" max="16128" width="11.42578125" style="65"/>
    <col min="16129" max="16129" width="8.28515625" style="65" customWidth="1"/>
    <col min="16130" max="16130" width="19.85546875" style="65" customWidth="1"/>
    <col min="16131" max="16131" width="8.7109375" style="65" customWidth="1"/>
    <col min="16132" max="16132" width="1.42578125" style="65" customWidth="1"/>
    <col min="16133" max="16133" width="7.7109375" style="65" customWidth="1"/>
    <col min="16134" max="16134" width="1.42578125" style="65" customWidth="1"/>
    <col min="16135" max="16136" width="5.85546875" style="65" customWidth="1"/>
    <col min="16137" max="16137" width="1.140625" style="65" customWidth="1"/>
    <col min="16138" max="16139" width="5.85546875" style="65" customWidth="1"/>
    <col min="16140" max="16140" width="6.7109375" style="65" customWidth="1"/>
    <col min="16141" max="16141" width="2.7109375" style="65" customWidth="1"/>
    <col min="16142" max="16384" width="11.42578125" style="65"/>
  </cols>
  <sheetData>
    <row r="3" spans="1:13">
      <c r="A3" s="71"/>
      <c r="B3" s="71"/>
      <c r="C3" s="71"/>
      <c r="D3" s="71"/>
      <c r="E3" s="71"/>
      <c r="F3" s="71"/>
      <c r="G3" s="71"/>
      <c r="H3" s="71"/>
      <c r="I3" s="71"/>
      <c r="J3" s="71"/>
      <c r="K3" s="71"/>
      <c r="L3" s="71"/>
      <c r="M3" s="71"/>
    </row>
    <row r="4" spans="1:13">
      <c r="A4" s="1813" t="s">
        <v>74</v>
      </c>
      <c r="B4" s="1813"/>
      <c r="C4" s="1813"/>
      <c r="D4" s="1813"/>
      <c r="E4" s="1813"/>
      <c r="F4" s="1813"/>
      <c r="G4" s="1813"/>
      <c r="H4" s="1813"/>
      <c r="I4" s="1813"/>
      <c r="J4" s="1813"/>
      <c r="K4" s="1813"/>
      <c r="L4" s="1813"/>
      <c r="M4" s="67"/>
    </row>
    <row r="5" spans="1:13">
      <c r="A5" s="1813" t="s">
        <v>68</v>
      </c>
      <c r="B5" s="1813"/>
      <c r="C5" s="1813"/>
      <c r="D5" s="1813"/>
      <c r="E5" s="1813"/>
      <c r="F5" s="1813"/>
      <c r="G5" s="1813"/>
      <c r="H5" s="1813"/>
      <c r="I5" s="1813"/>
      <c r="J5" s="1813"/>
      <c r="K5" s="1813"/>
      <c r="L5" s="1813"/>
      <c r="M5" s="67"/>
    </row>
    <row r="6" spans="1:13" ht="13.5" thickBot="1">
      <c r="A6" s="68"/>
      <c r="B6" s="68"/>
      <c r="C6" s="68"/>
      <c r="D6" s="68"/>
      <c r="E6" s="68"/>
      <c r="F6" s="68"/>
      <c r="G6" s="68"/>
      <c r="H6" s="68"/>
      <c r="I6" s="68"/>
      <c r="J6" s="68"/>
      <c r="K6" s="68"/>
      <c r="L6" s="68"/>
      <c r="M6" s="67"/>
    </row>
    <row r="7" spans="1:13">
      <c r="A7" s="1814" t="s">
        <v>76</v>
      </c>
      <c r="B7" s="89"/>
      <c r="C7" s="1814" t="s">
        <v>77</v>
      </c>
      <c r="D7" s="1814"/>
      <c r="E7" s="1814"/>
      <c r="F7" s="1814"/>
      <c r="G7" s="1814"/>
      <c r="H7" s="1814"/>
      <c r="I7" s="90"/>
      <c r="J7" s="1818" t="s">
        <v>8</v>
      </c>
      <c r="K7" s="1818"/>
      <c r="L7" s="1818"/>
      <c r="M7" s="67"/>
    </row>
    <row r="8" spans="1:13">
      <c r="A8" s="1815"/>
      <c r="B8" s="72"/>
      <c r="C8" s="1816" t="s">
        <v>78</v>
      </c>
      <c r="D8" s="1816"/>
      <c r="E8" s="1816" t="s">
        <v>79</v>
      </c>
      <c r="F8" s="1816"/>
      <c r="G8" s="1816" t="s">
        <v>80</v>
      </c>
      <c r="H8" s="1816"/>
      <c r="I8" s="74"/>
      <c r="J8" s="74" t="s">
        <v>19</v>
      </c>
      <c r="K8" s="74" t="s">
        <v>20</v>
      </c>
      <c r="L8" s="74" t="s">
        <v>21</v>
      </c>
      <c r="M8" s="71"/>
    </row>
    <row r="9" spans="1:13">
      <c r="A9" s="69" t="s">
        <v>81</v>
      </c>
      <c r="B9" s="69"/>
      <c r="C9" s="1810">
        <v>0</v>
      </c>
      <c r="D9" s="1810"/>
      <c r="E9" s="1811">
        <v>0</v>
      </c>
      <c r="F9" s="1811"/>
      <c r="G9" s="1817">
        <v>920</v>
      </c>
      <c r="H9" s="1817"/>
      <c r="I9" s="75"/>
      <c r="J9" s="76">
        <v>540</v>
      </c>
      <c r="K9" s="79">
        <v>380</v>
      </c>
      <c r="L9" s="77">
        <f>SUM(J9:K9)</f>
        <v>920</v>
      </c>
      <c r="M9" s="71"/>
    </row>
    <row r="10" spans="1:13">
      <c r="A10" s="69" t="s">
        <v>82</v>
      </c>
      <c r="B10" s="69"/>
      <c r="C10" s="1807">
        <v>0</v>
      </c>
      <c r="D10" s="1807"/>
      <c r="E10" s="1807">
        <v>0</v>
      </c>
      <c r="F10" s="1807"/>
      <c r="G10" s="1808">
        <v>328</v>
      </c>
      <c r="H10" s="1808"/>
      <c r="I10" s="75"/>
      <c r="J10" s="76">
        <v>224</v>
      </c>
      <c r="K10" s="76">
        <v>104</v>
      </c>
      <c r="L10" s="77">
        <f t="shared" ref="L10:L22" si="0">SUM(J10:K10)</f>
        <v>328</v>
      </c>
      <c r="M10" s="71"/>
    </row>
    <row r="11" spans="1:13">
      <c r="A11" s="69" t="s">
        <v>83</v>
      </c>
      <c r="B11" s="69"/>
      <c r="C11" s="1807">
        <v>29</v>
      </c>
      <c r="D11" s="1807"/>
      <c r="E11" s="1807">
        <v>0</v>
      </c>
      <c r="F11" s="1807"/>
      <c r="G11" s="1808">
        <v>0</v>
      </c>
      <c r="H11" s="1808"/>
      <c r="I11" s="75"/>
      <c r="J11" s="76">
        <v>18</v>
      </c>
      <c r="K11" s="76">
        <v>11</v>
      </c>
      <c r="L11" s="77">
        <f t="shared" si="0"/>
        <v>29</v>
      </c>
      <c r="M11" s="71"/>
    </row>
    <row r="12" spans="1:13">
      <c r="A12" s="69" t="s">
        <v>84</v>
      </c>
      <c r="B12" s="69"/>
      <c r="C12" s="1807">
        <v>19</v>
      </c>
      <c r="D12" s="1807"/>
      <c r="E12" s="1807">
        <v>0</v>
      </c>
      <c r="F12" s="1807"/>
      <c r="G12" s="1808">
        <v>0</v>
      </c>
      <c r="H12" s="1808"/>
      <c r="I12" s="75"/>
      <c r="J12" s="76">
        <v>10</v>
      </c>
      <c r="K12" s="76">
        <v>9</v>
      </c>
      <c r="L12" s="77">
        <f t="shared" si="0"/>
        <v>19</v>
      </c>
      <c r="M12" s="71"/>
    </row>
    <row r="13" spans="1:13">
      <c r="A13" s="69" t="s">
        <v>85</v>
      </c>
      <c r="B13" s="69"/>
      <c r="C13" s="1807">
        <v>57</v>
      </c>
      <c r="D13" s="1807"/>
      <c r="E13" s="1807">
        <v>0</v>
      </c>
      <c r="F13" s="1807"/>
      <c r="G13" s="1808">
        <v>0</v>
      </c>
      <c r="H13" s="1808"/>
      <c r="I13" s="75"/>
      <c r="J13" s="76">
        <v>30</v>
      </c>
      <c r="K13" s="76">
        <v>27</v>
      </c>
      <c r="L13" s="77">
        <f t="shared" si="0"/>
        <v>57</v>
      </c>
      <c r="M13" s="71"/>
    </row>
    <row r="14" spans="1:13">
      <c r="A14" s="69" t="s">
        <v>86</v>
      </c>
      <c r="B14" s="69"/>
      <c r="C14" s="1807">
        <v>63</v>
      </c>
      <c r="D14" s="1807"/>
      <c r="E14" s="1807">
        <v>0</v>
      </c>
      <c r="F14" s="1807"/>
      <c r="G14" s="1808">
        <v>0</v>
      </c>
      <c r="H14" s="1808"/>
      <c r="I14" s="75"/>
      <c r="J14" s="76">
        <v>28</v>
      </c>
      <c r="K14" s="76">
        <v>35</v>
      </c>
      <c r="L14" s="77">
        <f t="shared" si="0"/>
        <v>63</v>
      </c>
      <c r="M14" s="71"/>
    </row>
    <row r="15" spans="1:13">
      <c r="A15" s="69" t="s">
        <v>87</v>
      </c>
      <c r="B15" s="69"/>
      <c r="C15" s="1807">
        <v>41</v>
      </c>
      <c r="D15" s="1807"/>
      <c r="E15" s="1807">
        <v>1</v>
      </c>
      <c r="F15" s="1807"/>
      <c r="G15" s="1808">
        <v>0</v>
      </c>
      <c r="H15" s="1808"/>
      <c r="I15" s="75"/>
      <c r="J15" s="76">
        <v>25</v>
      </c>
      <c r="K15" s="76">
        <v>17</v>
      </c>
      <c r="L15" s="77">
        <f t="shared" si="0"/>
        <v>42</v>
      </c>
      <c r="M15" s="71"/>
    </row>
    <row r="16" spans="1:13">
      <c r="A16" s="69" t="s">
        <v>88</v>
      </c>
      <c r="B16" s="69"/>
      <c r="C16" s="1807">
        <v>27</v>
      </c>
      <c r="D16" s="1807"/>
      <c r="E16" s="1807">
        <v>0</v>
      </c>
      <c r="F16" s="1807"/>
      <c r="G16" s="1808">
        <v>0</v>
      </c>
      <c r="H16" s="1808"/>
      <c r="I16" s="75"/>
      <c r="J16" s="76">
        <v>12</v>
      </c>
      <c r="K16" s="76">
        <v>15</v>
      </c>
      <c r="L16" s="77">
        <f t="shared" si="0"/>
        <v>27</v>
      </c>
      <c r="M16" s="71"/>
    </row>
    <row r="17" spans="1:13">
      <c r="A17" s="69" t="s">
        <v>89</v>
      </c>
      <c r="B17" s="69"/>
      <c r="C17" s="1807">
        <v>53</v>
      </c>
      <c r="D17" s="1807"/>
      <c r="E17" s="1807">
        <v>26</v>
      </c>
      <c r="F17" s="1807"/>
      <c r="G17" s="1808">
        <v>0</v>
      </c>
      <c r="H17" s="1808"/>
      <c r="I17" s="75"/>
      <c r="J17" s="76">
        <v>53</v>
      </c>
      <c r="K17" s="76">
        <v>26</v>
      </c>
      <c r="L17" s="77">
        <f t="shared" si="0"/>
        <v>79</v>
      </c>
      <c r="M17" s="71"/>
    </row>
    <row r="18" spans="1:13">
      <c r="A18" s="69" t="s">
        <v>90</v>
      </c>
      <c r="B18" s="69"/>
      <c r="C18" s="1807">
        <v>57</v>
      </c>
      <c r="D18" s="1807"/>
      <c r="E18" s="1807">
        <v>29</v>
      </c>
      <c r="F18" s="1807"/>
      <c r="G18" s="1808">
        <v>0</v>
      </c>
      <c r="H18" s="1808"/>
      <c r="I18" s="75"/>
      <c r="J18" s="76">
        <v>56</v>
      </c>
      <c r="K18" s="76">
        <v>30</v>
      </c>
      <c r="L18" s="77">
        <f t="shared" si="0"/>
        <v>86</v>
      </c>
      <c r="M18" s="71"/>
    </row>
    <row r="19" spans="1:13">
      <c r="A19" s="69" t="s">
        <v>91</v>
      </c>
      <c r="B19" s="69"/>
      <c r="C19" s="1807">
        <v>163</v>
      </c>
      <c r="D19" s="1807"/>
      <c r="E19" s="1807">
        <v>38</v>
      </c>
      <c r="F19" s="1807"/>
      <c r="G19" s="1808">
        <v>0</v>
      </c>
      <c r="H19" s="1808"/>
      <c r="I19" s="75"/>
      <c r="J19" s="76">
        <v>124</v>
      </c>
      <c r="K19" s="76">
        <v>77</v>
      </c>
      <c r="L19" s="77">
        <f t="shared" si="0"/>
        <v>201</v>
      </c>
      <c r="M19" s="71"/>
    </row>
    <row r="20" spans="1:13">
      <c r="A20" s="69" t="s">
        <v>92</v>
      </c>
      <c r="B20" s="69"/>
      <c r="C20" s="1807">
        <v>200</v>
      </c>
      <c r="D20" s="1807"/>
      <c r="E20" s="1807">
        <v>45</v>
      </c>
      <c r="F20" s="1807"/>
      <c r="G20" s="1808">
        <v>0</v>
      </c>
      <c r="H20" s="1808"/>
      <c r="I20" s="75"/>
      <c r="J20" s="76">
        <v>167</v>
      </c>
      <c r="K20" s="76">
        <v>78</v>
      </c>
      <c r="L20" s="77">
        <f t="shared" si="0"/>
        <v>245</v>
      </c>
      <c r="M20" s="71"/>
    </row>
    <row r="21" spans="1:13">
      <c r="A21" s="69" t="s">
        <v>93</v>
      </c>
      <c r="B21" s="69"/>
      <c r="C21" s="1807">
        <v>168</v>
      </c>
      <c r="D21" s="1807"/>
      <c r="E21" s="1807">
        <v>9</v>
      </c>
      <c r="F21" s="1807"/>
      <c r="G21" s="1808">
        <v>0</v>
      </c>
      <c r="H21" s="1808"/>
      <c r="I21" s="75"/>
      <c r="J21" s="76">
        <v>122</v>
      </c>
      <c r="K21" s="76">
        <v>55</v>
      </c>
      <c r="L21" s="77">
        <f t="shared" si="0"/>
        <v>177</v>
      </c>
      <c r="M21" s="71"/>
    </row>
    <row r="22" spans="1:13">
      <c r="A22" s="69" t="s">
        <v>94</v>
      </c>
      <c r="B22" s="69"/>
      <c r="C22" s="1809">
        <v>181</v>
      </c>
      <c r="D22" s="1809"/>
      <c r="E22" s="1807">
        <v>7</v>
      </c>
      <c r="F22" s="1807"/>
      <c r="G22" s="1808">
        <v>0</v>
      </c>
      <c r="H22" s="1808"/>
      <c r="I22" s="75"/>
      <c r="J22" s="79">
        <v>144</v>
      </c>
      <c r="K22" s="76">
        <v>44</v>
      </c>
      <c r="L22" s="77">
        <f t="shared" si="0"/>
        <v>188</v>
      </c>
      <c r="M22" s="71"/>
    </row>
    <row r="23" spans="1:13">
      <c r="A23" s="1806" t="s">
        <v>21</v>
      </c>
      <c r="B23" s="1806"/>
      <c r="C23" s="1806">
        <f>SUM(C9:D22)</f>
        <v>1058</v>
      </c>
      <c r="D23" s="1806"/>
      <c r="E23" s="1806">
        <f>SUM(E9:F22)</f>
        <v>155</v>
      </c>
      <c r="F23" s="1806"/>
      <c r="G23" s="1806">
        <f>SUM(G9:H22)</f>
        <v>1248</v>
      </c>
      <c r="H23" s="1806"/>
      <c r="I23" s="81"/>
      <c r="J23" s="81">
        <f>SUM(J9:J22)</f>
        <v>1553</v>
      </c>
      <c r="K23" s="81">
        <f>SUM(K9:K22)</f>
        <v>908</v>
      </c>
      <c r="L23" s="81">
        <f>SUM(L9:L22)</f>
        <v>2461</v>
      </c>
      <c r="M23" s="71"/>
    </row>
    <row r="24" spans="1:13">
      <c r="A24" s="82" t="s">
        <v>67</v>
      </c>
      <c r="B24" s="83"/>
      <c r="C24" s="83"/>
      <c r="D24" s="83"/>
      <c r="E24" s="83"/>
      <c r="F24" s="83"/>
      <c r="G24" s="83"/>
      <c r="H24" s="83"/>
      <c r="I24" s="83"/>
      <c r="J24" s="83"/>
      <c r="K24" s="83"/>
      <c r="L24" s="83"/>
      <c r="M24" s="71"/>
    </row>
    <row r="25" spans="1:13">
      <c r="B25" s="84"/>
      <c r="C25" s="84"/>
      <c r="D25" s="83"/>
      <c r="E25" s="83"/>
      <c r="F25" s="83"/>
      <c r="G25" s="83"/>
      <c r="H25" s="83"/>
      <c r="I25" s="83"/>
      <c r="J25" s="83"/>
      <c r="K25" s="83"/>
      <c r="L25" s="83"/>
      <c r="M25" s="71"/>
    </row>
    <row r="26" spans="1:13">
      <c r="A26" s="85"/>
      <c r="B26" s="71"/>
      <c r="C26" s="86"/>
      <c r="D26" s="71"/>
      <c r="E26" s="71"/>
      <c r="F26" s="71"/>
      <c r="G26" s="71"/>
      <c r="H26" s="71"/>
      <c r="I26" s="71"/>
      <c r="J26" s="71"/>
      <c r="K26" s="71"/>
      <c r="L26" s="71"/>
      <c r="M26" s="71"/>
    </row>
    <row r="27" spans="1:13">
      <c r="A27" s="71"/>
      <c r="B27" s="71"/>
      <c r="C27" s="71"/>
      <c r="D27" s="71"/>
      <c r="E27" s="71"/>
      <c r="F27" s="71"/>
      <c r="G27" s="71"/>
      <c r="H27" s="71"/>
      <c r="I27" s="71"/>
      <c r="J27" s="71"/>
      <c r="K27" s="71"/>
      <c r="L27" s="71"/>
      <c r="M27" s="71"/>
    </row>
    <row r="28" spans="1:13">
      <c r="A28" s="71"/>
      <c r="B28" s="71"/>
      <c r="C28" s="71"/>
      <c r="D28" s="71"/>
      <c r="E28" s="71"/>
      <c r="F28" s="71"/>
      <c r="G28" s="71"/>
      <c r="H28" s="71"/>
      <c r="I28" s="71"/>
      <c r="J28" s="71"/>
      <c r="K28" s="71"/>
      <c r="L28" s="71"/>
      <c r="M28" s="71"/>
    </row>
    <row r="29" spans="1:13">
      <c r="A29" s="71"/>
      <c r="B29" s="71"/>
      <c r="C29" s="71"/>
      <c r="D29" s="71"/>
      <c r="E29" s="71"/>
      <c r="F29" s="71"/>
      <c r="G29" s="71"/>
      <c r="H29" s="71"/>
      <c r="I29" s="71"/>
      <c r="J29" s="71"/>
      <c r="K29" s="71"/>
      <c r="L29" s="71"/>
      <c r="M29" s="71"/>
    </row>
    <row r="30" spans="1:13">
      <c r="A30" s="71"/>
      <c r="B30" s="71"/>
      <c r="C30" s="71"/>
      <c r="D30" s="71"/>
      <c r="E30" s="71"/>
      <c r="F30" s="71"/>
      <c r="G30" s="71"/>
      <c r="H30" s="71"/>
      <c r="I30" s="71"/>
      <c r="J30" s="71"/>
      <c r="K30" s="71"/>
      <c r="L30" s="71"/>
      <c r="M30" s="71"/>
    </row>
    <row r="31" spans="1:13">
      <c r="A31" s="71"/>
      <c r="B31" s="71"/>
      <c r="C31" s="71"/>
      <c r="D31" s="71"/>
      <c r="E31" s="71"/>
      <c r="F31" s="71"/>
      <c r="G31" s="71"/>
      <c r="H31" s="71"/>
      <c r="I31" s="71"/>
      <c r="J31" s="71"/>
      <c r="K31" s="71"/>
      <c r="L31" s="71"/>
      <c r="M31" s="71"/>
    </row>
    <row r="32" spans="1:13">
      <c r="A32" s="71"/>
      <c r="B32" s="71"/>
      <c r="C32" s="71"/>
      <c r="D32" s="71"/>
      <c r="E32" s="71"/>
      <c r="F32" s="71"/>
      <c r="G32" s="71"/>
      <c r="H32" s="71"/>
      <c r="I32" s="71"/>
      <c r="J32" s="71"/>
      <c r="K32" s="71"/>
      <c r="L32" s="71"/>
      <c r="M32" s="71"/>
    </row>
    <row r="33" spans="1:13">
      <c r="A33" s="71"/>
      <c r="B33" s="71"/>
      <c r="C33" s="71"/>
      <c r="D33" s="71"/>
      <c r="E33" s="71"/>
      <c r="F33" s="71"/>
      <c r="G33" s="71"/>
      <c r="H33" s="71"/>
      <c r="I33" s="71"/>
      <c r="J33" s="71"/>
      <c r="K33" s="71"/>
      <c r="L33" s="71"/>
      <c r="M33" s="71"/>
    </row>
    <row r="34" spans="1:13">
      <c r="A34" s="71"/>
      <c r="B34" s="71"/>
      <c r="C34" s="71"/>
      <c r="D34" s="71"/>
      <c r="E34" s="71"/>
      <c r="F34" s="71"/>
      <c r="G34" s="71"/>
      <c r="H34" s="71"/>
      <c r="I34" s="71"/>
      <c r="J34" s="71"/>
      <c r="K34" s="71"/>
      <c r="L34" s="71"/>
      <c r="M34" s="71"/>
    </row>
    <row r="35" spans="1:13">
      <c r="A35" s="71"/>
      <c r="B35" s="71"/>
      <c r="C35" s="71"/>
      <c r="D35" s="71"/>
      <c r="E35" s="71"/>
      <c r="F35" s="71"/>
      <c r="G35" s="71"/>
      <c r="H35" s="71"/>
      <c r="I35" s="71"/>
      <c r="J35" s="71"/>
      <c r="K35" s="71"/>
      <c r="L35" s="71"/>
      <c r="M35" s="71"/>
    </row>
    <row r="36" spans="1:13">
      <c r="A36" s="71"/>
      <c r="B36" s="71"/>
      <c r="C36" s="71"/>
      <c r="D36" s="71"/>
      <c r="E36" s="71"/>
      <c r="F36" s="71"/>
      <c r="G36" s="71"/>
      <c r="H36" s="71"/>
      <c r="I36" s="71"/>
      <c r="J36" s="71"/>
      <c r="K36" s="71"/>
      <c r="L36" s="71"/>
      <c r="M36" s="71"/>
    </row>
    <row r="38" spans="1:13" ht="14.1" customHeight="1">
      <c r="A38" s="87"/>
      <c r="M38" s="88"/>
    </row>
  </sheetData>
  <mergeCells count="54">
    <mergeCell ref="A4:L4"/>
    <mergeCell ref="A5:L5"/>
    <mergeCell ref="A7:A8"/>
    <mergeCell ref="C7:H7"/>
    <mergeCell ref="J7:L7"/>
    <mergeCell ref="C8:D8"/>
    <mergeCell ref="E8:F8"/>
    <mergeCell ref="G8:H8"/>
    <mergeCell ref="C9:D9"/>
    <mergeCell ref="E9:F9"/>
    <mergeCell ref="G9:H9"/>
    <mergeCell ref="C10:D10"/>
    <mergeCell ref="E10:F10"/>
    <mergeCell ref="G10:H10"/>
    <mergeCell ref="C11:D11"/>
    <mergeCell ref="E11:F11"/>
    <mergeCell ref="G11:H11"/>
    <mergeCell ref="C12:D12"/>
    <mergeCell ref="E12:F12"/>
    <mergeCell ref="G12:H12"/>
    <mergeCell ref="C13:D13"/>
    <mergeCell ref="E13:F13"/>
    <mergeCell ref="G13:H13"/>
    <mergeCell ref="C14:D14"/>
    <mergeCell ref="E14:F14"/>
    <mergeCell ref="G14:H14"/>
    <mergeCell ref="C15:D15"/>
    <mergeCell ref="E15:F15"/>
    <mergeCell ref="G15:H15"/>
    <mergeCell ref="C16:D16"/>
    <mergeCell ref="E16:F16"/>
    <mergeCell ref="G16:H16"/>
    <mergeCell ref="C17:D17"/>
    <mergeCell ref="E17:F17"/>
    <mergeCell ref="G17:H17"/>
    <mergeCell ref="C18:D18"/>
    <mergeCell ref="E18:F18"/>
    <mergeCell ref="G18:H18"/>
    <mergeCell ref="C19:D19"/>
    <mergeCell ref="E19:F19"/>
    <mergeCell ref="G19:H19"/>
    <mergeCell ref="C20:D20"/>
    <mergeCell ref="E20:F20"/>
    <mergeCell ref="G20:H20"/>
    <mergeCell ref="A23:B23"/>
    <mergeCell ref="C23:D23"/>
    <mergeCell ref="E23:F23"/>
    <mergeCell ref="G23:H23"/>
    <mergeCell ref="C21:D21"/>
    <mergeCell ref="E21:F21"/>
    <mergeCell ref="G21:H21"/>
    <mergeCell ref="C22:D22"/>
    <mergeCell ref="E22:F22"/>
    <mergeCell ref="G22:H22"/>
  </mergeCell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498"/>
  <sheetViews>
    <sheetView topLeftCell="D1" workbookViewId="0">
      <selection activeCell="F26" sqref="F26"/>
    </sheetView>
  </sheetViews>
  <sheetFormatPr baseColWidth="10" defaultRowHeight="12.75"/>
  <cols>
    <col min="1" max="2" width="1.7109375" style="56" hidden="1" customWidth="1"/>
    <col min="3" max="3" width="2.5703125" style="1362" hidden="1" customWidth="1"/>
    <col min="4" max="4" width="6.140625" style="65" customWidth="1"/>
    <col min="5" max="5" width="1.5703125" style="65" customWidth="1"/>
    <col min="6" max="6" width="59.140625" style="65" bestFit="1" customWidth="1"/>
    <col min="7" max="9" width="5.42578125" style="342" customWidth="1"/>
    <col min="10" max="10" width="0.42578125" style="342" customWidth="1"/>
    <col min="11" max="12" width="5.42578125" style="342" customWidth="1"/>
    <col min="13" max="13" width="6.140625" style="342" customWidth="1"/>
    <col min="14" max="14" width="0.42578125" style="342" customWidth="1"/>
    <col min="15" max="16" width="5.42578125" style="342" customWidth="1"/>
    <col min="17" max="17" width="6.28515625" style="342" customWidth="1"/>
    <col min="18" max="18" width="0.28515625" style="342" customWidth="1"/>
    <col min="19" max="20" width="5.42578125" style="342" customWidth="1"/>
    <col min="21" max="21" width="6.140625" style="342" customWidth="1"/>
    <col min="22" max="22" width="6.7109375" style="65" hidden="1" customWidth="1"/>
    <col min="23" max="23" width="6.7109375" style="65" customWidth="1"/>
    <col min="24" max="25" width="11.42578125" style="65"/>
    <col min="26" max="26" width="4.7109375" style="65" customWidth="1"/>
    <col min="27" max="27" width="5" style="65" customWidth="1"/>
    <col min="28" max="28" width="2.28515625" style="65" customWidth="1"/>
    <col min="29" max="29" width="26" style="65" customWidth="1"/>
    <col min="30" max="30" width="8" style="65" customWidth="1"/>
    <col min="31" max="31" width="1" style="65" customWidth="1"/>
    <col min="32" max="32" width="6.7109375" style="65" customWidth="1"/>
    <col min="33" max="33" width="1" style="65" customWidth="1"/>
    <col min="34" max="34" width="6.7109375" style="65" customWidth="1"/>
    <col min="35" max="35" width="1" style="65" customWidth="1"/>
    <col min="36" max="36" width="6.7109375" style="65" customWidth="1"/>
    <col min="37" max="37" width="1" style="65" customWidth="1"/>
    <col min="38" max="38" width="6.7109375" style="65" customWidth="1"/>
    <col min="39" max="39" width="1" style="65" customWidth="1"/>
    <col min="40" max="40" width="6.7109375" style="65" customWidth="1"/>
    <col min="41" max="41" width="1" style="65" customWidth="1"/>
    <col min="42" max="43" width="6.7109375" style="65" customWidth="1"/>
    <col min="44" max="256" width="11.42578125" style="65"/>
    <col min="257" max="259" width="0" style="65" hidden="1" customWidth="1"/>
    <col min="260" max="260" width="6.140625" style="65" customWidth="1"/>
    <col min="261" max="261" width="1.5703125" style="65" customWidth="1"/>
    <col min="262" max="262" width="59.140625" style="65" bestFit="1" customWidth="1"/>
    <col min="263" max="265" width="5.42578125" style="65" customWidth="1"/>
    <col min="266" max="266" width="0.42578125" style="65" customWidth="1"/>
    <col min="267" max="268" width="5.42578125" style="65" customWidth="1"/>
    <col min="269" max="269" width="6.140625" style="65" customWidth="1"/>
    <col min="270" max="270" width="0.42578125" style="65" customWidth="1"/>
    <col min="271" max="272" width="5.42578125" style="65" customWidth="1"/>
    <col min="273" max="273" width="6.28515625" style="65" customWidth="1"/>
    <col min="274" max="274" width="0.28515625" style="65" customWidth="1"/>
    <col min="275" max="276" width="5.42578125" style="65" customWidth="1"/>
    <col min="277" max="277" width="6.140625" style="65" customWidth="1"/>
    <col min="278" max="278" width="0" style="65" hidden="1" customWidth="1"/>
    <col min="279" max="279" width="6.7109375" style="65" customWidth="1"/>
    <col min="280" max="281" width="11.42578125" style="65"/>
    <col min="282" max="282" width="4.7109375" style="65" customWidth="1"/>
    <col min="283" max="283" width="5" style="65" customWidth="1"/>
    <col min="284" max="284" width="2.28515625" style="65" customWidth="1"/>
    <col min="285" max="285" width="26" style="65" customWidth="1"/>
    <col min="286" max="286" width="8" style="65" customWidth="1"/>
    <col min="287" max="287" width="1" style="65" customWidth="1"/>
    <col min="288" max="288" width="6.7109375" style="65" customWidth="1"/>
    <col min="289" max="289" width="1" style="65" customWidth="1"/>
    <col min="290" max="290" width="6.7109375" style="65" customWidth="1"/>
    <col min="291" max="291" width="1" style="65" customWidth="1"/>
    <col min="292" max="292" width="6.7109375" style="65" customWidth="1"/>
    <col min="293" max="293" width="1" style="65" customWidth="1"/>
    <col min="294" max="294" width="6.7109375" style="65" customWidth="1"/>
    <col min="295" max="295" width="1" style="65" customWidth="1"/>
    <col min="296" max="296" width="6.7109375" style="65" customWidth="1"/>
    <col min="297" max="297" width="1" style="65" customWidth="1"/>
    <col min="298" max="299" width="6.7109375" style="65" customWidth="1"/>
    <col min="300" max="512" width="11.42578125" style="65"/>
    <col min="513" max="515" width="0" style="65" hidden="1" customWidth="1"/>
    <col min="516" max="516" width="6.140625" style="65" customWidth="1"/>
    <col min="517" max="517" width="1.5703125" style="65" customWidth="1"/>
    <col min="518" max="518" width="59.140625" style="65" bestFit="1" customWidth="1"/>
    <col min="519" max="521" width="5.42578125" style="65" customWidth="1"/>
    <col min="522" max="522" width="0.42578125" style="65" customWidth="1"/>
    <col min="523" max="524" width="5.42578125" style="65" customWidth="1"/>
    <col min="525" max="525" width="6.140625" style="65" customWidth="1"/>
    <col min="526" max="526" width="0.42578125" style="65" customWidth="1"/>
    <col min="527" max="528" width="5.42578125" style="65" customWidth="1"/>
    <col min="529" max="529" width="6.28515625" style="65" customWidth="1"/>
    <col min="530" max="530" width="0.28515625" style="65" customWidth="1"/>
    <col min="531" max="532" width="5.42578125" style="65" customWidth="1"/>
    <col min="533" max="533" width="6.140625" style="65" customWidth="1"/>
    <col min="534" max="534" width="0" style="65" hidden="1" customWidth="1"/>
    <col min="535" max="535" width="6.7109375" style="65" customWidth="1"/>
    <col min="536" max="537" width="11.42578125" style="65"/>
    <col min="538" max="538" width="4.7109375" style="65" customWidth="1"/>
    <col min="539" max="539" width="5" style="65" customWidth="1"/>
    <col min="540" max="540" width="2.28515625" style="65" customWidth="1"/>
    <col min="541" max="541" width="26" style="65" customWidth="1"/>
    <col min="542" max="542" width="8" style="65" customWidth="1"/>
    <col min="543" max="543" width="1" style="65" customWidth="1"/>
    <col min="544" max="544" width="6.7109375" style="65" customWidth="1"/>
    <col min="545" max="545" width="1" style="65" customWidth="1"/>
    <col min="546" max="546" width="6.7109375" style="65" customWidth="1"/>
    <col min="547" max="547" width="1" style="65" customWidth="1"/>
    <col min="548" max="548" width="6.7109375" style="65" customWidth="1"/>
    <col min="549" max="549" width="1" style="65" customWidth="1"/>
    <col min="550" max="550" width="6.7109375" style="65" customWidth="1"/>
    <col min="551" max="551" width="1" style="65" customWidth="1"/>
    <col min="552" max="552" width="6.7109375" style="65" customWidth="1"/>
    <col min="553" max="553" width="1" style="65" customWidth="1"/>
    <col min="554" max="555" width="6.7109375" style="65" customWidth="1"/>
    <col min="556" max="768" width="11.42578125" style="65"/>
    <col min="769" max="771" width="0" style="65" hidden="1" customWidth="1"/>
    <col min="772" max="772" width="6.140625" style="65" customWidth="1"/>
    <col min="773" max="773" width="1.5703125" style="65" customWidth="1"/>
    <col min="774" max="774" width="59.140625" style="65" bestFit="1" customWidth="1"/>
    <col min="775" max="777" width="5.42578125" style="65" customWidth="1"/>
    <col min="778" max="778" width="0.42578125" style="65" customWidth="1"/>
    <col min="779" max="780" width="5.42578125" style="65" customWidth="1"/>
    <col min="781" max="781" width="6.140625" style="65" customWidth="1"/>
    <col min="782" max="782" width="0.42578125" style="65" customWidth="1"/>
    <col min="783" max="784" width="5.42578125" style="65" customWidth="1"/>
    <col min="785" max="785" width="6.28515625" style="65" customWidth="1"/>
    <col min="786" max="786" width="0.28515625" style="65" customWidth="1"/>
    <col min="787" max="788" width="5.42578125" style="65" customWidth="1"/>
    <col min="789" max="789" width="6.140625" style="65" customWidth="1"/>
    <col min="790" max="790" width="0" style="65" hidden="1" customWidth="1"/>
    <col min="791" max="791" width="6.7109375" style="65" customWidth="1"/>
    <col min="792" max="793" width="11.42578125" style="65"/>
    <col min="794" max="794" width="4.7109375" style="65" customWidth="1"/>
    <col min="795" max="795" width="5" style="65" customWidth="1"/>
    <col min="796" max="796" width="2.28515625" style="65" customWidth="1"/>
    <col min="797" max="797" width="26" style="65" customWidth="1"/>
    <col min="798" max="798" width="8" style="65" customWidth="1"/>
    <col min="799" max="799" width="1" style="65" customWidth="1"/>
    <col min="800" max="800" width="6.7109375" style="65" customWidth="1"/>
    <col min="801" max="801" width="1" style="65" customWidth="1"/>
    <col min="802" max="802" width="6.7109375" style="65" customWidth="1"/>
    <col min="803" max="803" width="1" style="65" customWidth="1"/>
    <col min="804" max="804" width="6.7109375" style="65" customWidth="1"/>
    <col min="805" max="805" width="1" style="65" customWidth="1"/>
    <col min="806" max="806" width="6.7109375" style="65" customWidth="1"/>
    <col min="807" max="807" width="1" style="65" customWidth="1"/>
    <col min="808" max="808" width="6.7109375" style="65" customWidth="1"/>
    <col min="809" max="809" width="1" style="65" customWidth="1"/>
    <col min="810" max="811" width="6.7109375" style="65" customWidth="1"/>
    <col min="812" max="1024" width="11.42578125" style="65"/>
    <col min="1025" max="1027" width="0" style="65" hidden="1" customWidth="1"/>
    <col min="1028" max="1028" width="6.140625" style="65" customWidth="1"/>
    <col min="1029" max="1029" width="1.5703125" style="65" customWidth="1"/>
    <col min="1030" max="1030" width="59.140625" style="65" bestFit="1" customWidth="1"/>
    <col min="1031" max="1033" width="5.42578125" style="65" customWidth="1"/>
    <col min="1034" max="1034" width="0.42578125" style="65" customWidth="1"/>
    <col min="1035" max="1036" width="5.42578125" style="65" customWidth="1"/>
    <col min="1037" max="1037" width="6.140625" style="65" customWidth="1"/>
    <col min="1038" max="1038" width="0.42578125" style="65" customWidth="1"/>
    <col min="1039" max="1040" width="5.42578125" style="65" customWidth="1"/>
    <col min="1041" max="1041" width="6.28515625" style="65" customWidth="1"/>
    <col min="1042" max="1042" width="0.28515625" style="65" customWidth="1"/>
    <col min="1043" max="1044" width="5.42578125" style="65" customWidth="1"/>
    <col min="1045" max="1045" width="6.140625" style="65" customWidth="1"/>
    <col min="1046" max="1046" width="0" style="65" hidden="1" customWidth="1"/>
    <col min="1047" max="1047" width="6.7109375" style="65" customWidth="1"/>
    <col min="1048" max="1049" width="11.42578125" style="65"/>
    <col min="1050" max="1050" width="4.7109375" style="65" customWidth="1"/>
    <col min="1051" max="1051" width="5" style="65" customWidth="1"/>
    <col min="1052" max="1052" width="2.28515625" style="65" customWidth="1"/>
    <col min="1053" max="1053" width="26" style="65" customWidth="1"/>
    <col min="1054" max="1054" width="8" style="65" customWidth="1"/>
    <col min="1055" max="1055" width="1" style="65" customWidth="1"/>
    <col min="1056" max="1056" width="6.7109375" style="65" customWidth="1"/>
    <col min="1057" max="1057" width="1" style="65" customWidth="1"/>
    <col min="1058" max="1058" width="6.7109375" style="65" customWidth="1"/>
    <col min="1059" max="1059" width="1" style="65" customWidth="1"/>
    <col min="1060" max="1060" width="6.7109375" style="65" customWidth="1"/>
    <col min="1061" max="1061" width="1" style="65" customWidth="1"/>
    <col min="1062" max="1062" width="6.7109375" style="65" customWidth="1"/>
    <col min="1063" max="1063" width="1" style="65" customWidth="1"/>
    <col min="1064" max="1064" width="6.7109375" style="65" customWidth="1"/>
    <col min="1065" max="1065" width="1" style="65" customWidth="1"/>
    <col min="1066" max="1067" width="6.7109375" style="65" customWidth="1"/>
    <col min="1068" max="1280" width="11.42578125" style="65"/>
    <col min="1281" max="1283" width="0" style="65" hidden="1" customWidth="1"/>
    <col min="1284" max="1284" width="6.140625" style="65" customWidth="1"/>
    <col min="1285" max="1285" width="1.5703125" style="65" customWidth="1"/>
    <col min="1286" max="1286" width="59.140625" style="65" bestFit="1" customWidth="1"/>
    <col min="1287" max="1289" width="5.42578125" style="65" customWidth="1"/>
    <col min="1290" max="1290" width="0.42578125" style="65" customWidth="1"/>
    <col min="1291" max="1292" width="5.42578125" style="65" customWidth="1"/>
    <col min="1293" max="1293" width="6.140625" style="65" customWidth="1"/>
    <col min="1294" max="1294" width="0.42578125" style="65" customWidth="1"/>
    <col min="1295" max="1296" width="5.42578125" style="65" customWidth="1"/>
    <col min="1297" max="1297" width="6.28515625" style="65" customWidth="1"/>
    <col min="1298" max="1298" width="0.28515625" style="65" customWidth="1"/>
    <col min="1299" max="1300" width="5.42578125" style="65" customWidth="1"/>
    <col min="1301" max="1301" width="6.140625" style="65" customWidth="1"/>
    <col min="1302" max="1302" width="0" style="65" hidden="1" customWidth="1"/>
    <col min="1303" max="1303" width="6.7109375" style="65" customWidth="1"/>
    <col min="1304" max="1305" width="11.42578125" style="65"/>
    <col min="1306" max="1306" width="4.7109375" style="65" customWidth="1"/>
    <col min="1307" max="1307" width="5" style="65" customWidth="1"/>
    <col min="1308" max="1308" width="2.28515625" style="65" customWidth="1"/>
    <col min="1309" max="1309" width="26" style="65" customWidth="1"/>
    <col min="1310" max="1310" width="8" style="65" customWidth="1"/>
    <col min="1311" max="1311" width="1" style="65" customWidth="1"/>
    <col min="1312" max="1312" width="6.7109375" style="65" customWidth="1"/>
    <col min="1313" max="1313" width="1" style="65" customWidth="1"/>
    <col min="1314" max="1314" width="6.7109375" style="65" customWidth="1"/>
    <col min="1315" max="1315" width="1" style="65" customWidth="1"/>
    <col min="1316" max="1316" width="6.7109375" style="65" customWidth="1"/>
    <col min="1317" max="1317" width="1" style="65" customWidth="1"/>
    <col min="1318" max="1318" width="6.7109375" style="65" customWidth="1"/>
    <col min="1319" max="1319" width="1" style="65" customWidth="1"/>
    <col min="1320" max="1320" width="6.7109375" style="65" customWidth="1"/>
    <col min="1321" max="1321" width="1" style="65" customWidth="1"/>
    <col min="1322" max="1323" width="6.7109375" style="65" customWidth="1"/>
    <col min="1324" max="1536" width="11.42578125" style="65"/>
    <col min="1537" max="1539" width="0" style="65" hidden="1" customWidth="1"/>
    <col min="1540" max="1540" width="6.140625" style="65" customWidth="1"/>
    <col min="1541" max="1541" width="1.5703125" style="65" customWidth="1"/>
    <col min="1542" max="1542" width="59.140625" style="65" bestFit="1" customWidth="1"/>
    <col min="1543" max="1545" width="5.42578125" style="65" customWidth="1"/>
    <col min="1546" max="1546" width="0.42578125" style="65" customWidth="1"/>
    <col min="1547" max="1548" width="5.42578125" style="65" customWidth="1"/>
    <col min="1549" max="1549" width="6.140625" style="65" customWidth="1"/>
    <col min="1550" max="1550" width="0.42578125" style="65" customWidth="1"/>
    <col min="1551" max="1552" width="5.42578125" style="65" customWidth="1"/>
    <col min="1553" max="1553" width="6.28515625" style="65" customWidth="1"/>
    <col min="1554" max="1554" width="0.28515625" style="65" customWidth="1"/>
    <col min="1555" max="1556" width="5.42578125" style="65" customWidth="1"/>
    <col min="1557" max="1557" width="6.140625" style="65" customWidth="1"/>
    <col min="1558" max="1558" width="0" style="65" hidden="1" customWidth="1"/>
    <col min="1559" max="1559" width="6.7109375" style="65" customWidth="1"/>
    <col min="1560" max="1561" width="11.42578125" style="65"/>
    <col min="1562" max="1562" width="4.7109375" style="65" customWidth="1"/>
    <col min="1563" max="1563" width="5" style="65" customWidth="1"/>
    <col min="1564" max="1564" width="2.28515625" style="65" customWidth="1"/>
    <col min="1565" max="1565" width="26" style="65" customWidth="1"/>
    <col min="1566" max="1566" width="8" style="65" customWidth="1"/>
    <col min="1567" max="1567" width="1" style="65" customWidth="1"/>
    <col min="1568" max="1568" width="6.7109375" style="65" customWidth="1"/>
    <col min="1569" max="1569" width="1" style="65" customWidth="1"/>
    <col min="1570" max="1570" width="6.7109375" style="65" customWidth="1"/>
    <col min="1571" max="1571" width="1" style="65" customWidth="1"/>
    <col min="1572" max="1572" width="6.7109375" style="65" customWidth="1"/>
    <col min="1573" max="1573" width="1" style="65" customWidth="1"/>
    <col min="1574" max="1574" width="6.7109375" style="65" customWidth="1"/>
    <col min="1575" max="1575" width="1" style="65" customWidth="1"/>
    <col min="1576" max="1576" width="6.7109375" style="65" customWidth="1"/>
    <col min="1577" max="1577" width="1" style="65" customWidth="1"/>
    <col min="1578" max="1579" width="6.7109375" style="65" customWidth="1"/>
    <col min="1580" max="1792" width="11.42578125" style="65"/>
    <col min="1793" max="1795" width="0" style="65" hidden="1" customWidth="1"/>
    <col min="1796" max="1796" width="6.140625" style="65" customWidth="1"/>
    <col min="1797" max="1797" width="1.5703125" style="65" customWidth="1"/>
    <col min="1798" max="1798" width="59.140625" style="65" bestFit="1" customWidth="1"/>
    <col min="1799" max="1801" width="5.42578125" style="65" customWidth="1"/>
    <col min="1802" max="1802" width="0.42578125" style="65" customWidth="1"/>
    <col min="1803" max="1804" width="5.42578125" style="65" customWidth="1"/>
    <col min="1805" max="1805" width="6.140625" style="65" customWidth="1"/>
    <col min="1806" max="1806" width="0.42578125" style="65" customWidth="1"/>
    <col min="1807" max="1808" width="5.42578125" style="65" customWidth="1"/>
    <col min="1809" max="1809" width="6.28515625" style="65" customWidth="1"/>
    <col min="1810" max="1810" width="0.28515625" style="65" customWidth="1"/>
    <col min="1811" max="1812" width="5.42578125" style="65" customWidth="1"/>
    <col min="1813" max="1813" width="6.140625" style="65" customWidth="1"/>
    <col min="1814" max="1814" width="0" style="65" hidden="1" customWidth="1"/>
    <col min="1815" max="1815" width="6.7109375" style="65" customWidth="1"/>
    <col min="1816" max="1817" width="11.42578125" style="65"/>
    <col min="1818" max="1818" width="4.7109375" style="65" customWidth="1"/>
    <col min="1819" max="1819" width="5" style="65" customWidth="1"/>
    <col min="1820" max="1820" width="2.28515625" style="65" customWidth="1"/>
    <col min="1821" max="1821" width="26" style="65" customWidth="1"/>
    <col min="1822" max="1822" width="8" style="65" customWidth="1"/>
    <col min="1823" max="1823" width="1" style="65" customWidth="1"/>
    <col min="1824" max="1824" width="6.7109375" style="65" customWidth="1"/>
    <col min="1825" max="1825" width="1" style="65" customWidth="1"/>
    <col min="1826" max="1826" width="6.7109375" style="65" customWidth="1"/>
    <col min="1827" max="1827" width="1" style="65" customWidth="1"/>
    <col min="1828" max="1828" width="6.7109375" style="65" customWidth="1"/>
    <col min="1829" max="1829" width="1" style="65" customWidth="1"/>
    <col min="1830" max="1830" width="6.7109375" style="65" customWidth="1"/>
    <col min="1831" max="1831" width="1" style="65" customWidth="1"/>
    <col min="1832" max="1832" width="6.7109375" style="65" customWidth="1"/>
    <col min="1833" max="1833" width="1" style="65" customWidth="1"/>
    <col min="1834" max="1835" width="6.7109375" style="65" customWidth="1"/>
    <col min="1836" max="2048" width="11.42578125" style="65"/>
    <col min="2049" max="2051" width="0" style="65" hidden="1" customWidth="1"/>
    <col min="2052" max="2052" width="6.140625" style="65" customWidth="1"/>
    <col min="2053" max="2053" width="1.5703125" style="65" customWidth="1"/>
    <col min="2054" max="2054" width="59.140625" style="65" bestFit="1" customWidth="1"/>
    <col min="2055" max="2057" width="5.42578125" style="65" customWidth="1"/>
    <col min="2058" max="2058" width="0.42578125" style="65" customWidth="1"/>
    <col min="2059" max="2060" width="5.42578125" style="65" customWidth="1"/>
    <col min="2061" max="2061" width="6.140625" style="65" customWidth="1"/>
    <col min="2062" max="2062" width="0.42578125" style="65" customWidth="1"/>
    <col min="2063" max="2064" width="5.42578125" style="65" customWidth="1"/>
    <col min="2065" max="2065" width="6.28515625" style="65" customWidth="1"/>
    <col min="2066" max="2066" width="0.28515625" style="65" customWidth="1"/>
    <col min="2067" max="2068" width="5.42578125" style="65" customWidth="1"/>
    <col min="2069" max="2069" width="6.140625" style="65" customWidth="1"/>
    <col min="2070" max="2070" width="0" style="65" hidden="1" customWidth="1"/>
    <col min="2071" max="2071" width="6.7109375" style="65" customWidth="1"/>
    <col min="2072" max="2073" width="11.42578125" style="65"/>
    <col min="2074" max="2074" width="4.7109375" style="65" customWidth="1"/>
    <col min="2075" max="2075" width="5" style="65" customWidth="1"/>
    <col min="2076" max="2076" width="2.28515625" style="65" customWidth="1"/>
    <col min="2077" max="2077" width="26" style="65" customWidth="1"/>
    <col min="2078" max="2078" width="8" style="65" customWidth="1"/>
    <col min="2079" max="2079" width="1" style="65" customWidth="1"/>
    <col min="2080" max="2080" width="6.7109375" style="65" customWidth="1"/>
    <col min="2081" max="2081" width="1" style="65" customWidth="1"/>
    <col min="2082" max="2082" width="6.7109375" style="65" customWidth="1"/>
    <col min="2083" max="2083" width="1" style="65" customWidth="1"/>
    <col min="2084" max="2084" width="6.7109375" style="65" customWidth="1"/>
    <col min="2085" max="2085" width="1" style="65" customWidth="1"/>
    <col min="2086" max="2086" width="6.7109375" style="65" customWidth="1"/>
    <col min="2087" max="2087" width="1" style="65" customWidth="1"/>
    <col min="2088" max="2088" width="6.7109375" style="65" customWidth="1"/>
    <col min="2089" max="2089" width="1" style="65" customWidth="1"/>
    <col min="2090" max="2091" width="6.7109375" style="65" customWidth="1"/>
    <col min="2092" max="2304" width="11.42578125" style="65"/>
    <col min="2305" max="2307" width="0" style="65" hidden="1" customWidth="1"/>
    <col min="2308" max="2308" width="6.140625" style="65" customWidth="1"/>
    <col min="2309" max="2309" width="1.5703125" style="65" customWidth="1"/>
    <col min="2310" max="2310" width="59.140625" style="65" bestFit="1" customWidth="1"/>
    <col min="2311" max="2313" width="5.42578125" style="65" customWidth="1"/>
    <col min="2314" max="2314" width="0.42578125" style="65" customWidth="1"/>
    <col min="2315" max="2316" width="5.42578125" style="65" customWidth="1"/>
    <col min="2317" max="2317" width="6.140625" style="65" customWidth="1"/>
    <col min="2318" max="2318" width="0.42578125" style="65" customWidth="1"/>
    <col min="2319" max="2320" width="5.42578125" style="65" customWidth="1"/>
    <col min="2321" max="2321" width="6.28515625" style="65" customWidth="1"/>
    <col min="2322" max="2322" width="0.28515625" style="65" customWidth="1"/>
    <col min="2323" max="2324" width="5.42578125" style="65" customWidth="1"/>
    <col min="2325" max="2325" width="6.140625" style="65" customWidth="1"/>
    <col min="2326" max="2326" width="0" style="65" hidden="1" customWidth="1"/>
    <col min="2327" max="2327" width="6.7109375" style="65" customWidth="1"/>
    <col min="2328" max="2329" width="11.42578125" style="65"/>
    <col min="2330" max="2330" width="4.7109375" style="65" customWidth="1"/>
    <col min="2331" max="2331" width="5" style="65" customWidth="1"/>
    <col min="2332" max="2332" width="2.28515625" style="65" customWidth="1"/>
    <col min="2333" max="2333" width="26" style="65" customWidth="1"/>
    <col min="2334" max="2334" width="8" style="65" customWidth="1"/>
    <col min="2335" max="2335" width="1" style="65" customWidth="1"/>
    <col min="2336" max="2336" width="6.7109375" style="65" customWidth="1"/>
    <col min="2337" max="2337" width="1" style="65" customWidth="1"/>
    <col min="2338" max="2338" width="6.7109375" style="65" customWidth="1"/>
    <col min="2339" max="2339" width="1" style="65" customWidth="1"/>
    <col min="2340" max="2340" width="6.7109375" style="65" customWidth="1"/>
    <col min="2341" max="2341" width="1" style="65" customWidth="1"/>
    <col min="2342" max="2342" width="6.7109375" style="65" customWidth="1"/>
    <col min="2343" max="2343" width="1" style="65" customWidth="1"/>
    <col min="2344" max="2344" width="6.7109375" style="65" customWidth="1"/>
    <col min="2345" max="2345" width="1" style="65" customWidth="1"/>
    <col min="2346" max="2347" width="6.7109375" style="65" customWidth="1"/>
    <col min="2348" max="2560" width="11.42578125" style="65"/>
    <col min="2561" max="2563" width="0" style="65" hidden="1" customWidth="1"/>
    <col min="2564" max="2564" width="6.140625" style="65" customWidth="1"/>
    <col min="2565" max="2565" width="1.5703125" style="65" customWidth="1"/>
    <col min="2566" max="2566" width="59.140625" style="65" bestFit="1" customWidth="1"/>
    <col min="2567" max="2569" width="5.42578125" style="65" customWidth="1"/>
    <col min="2570" max="2570" width="0.42578125" style="65" customWidth="1"/>
    <col min="2571" max="2572" width="5.42578125" style="65" customWidth="1"/>
    <col min="2573" max="2573" width="6.140625" style="65" customWidth="1"/>
    <col min="2574" max="2574" width="0.42578125" style="65" customWidth="1"/>
    <col min="2575" max="2576" width="5.42578125" style="65" customWidth="1"/>
    <col min="2577" max="2577" width="6.28515625" style="65" customWidth="1"/>
    <col min="2578" max="2578" width="0.28515625" style="65" customWidth="1"/>
    <col min="2579" max="2580" width="5.42578125" style="65" customWidth="1"/>
    <col min="2581" max="2581" width="6.140625" style="65" customWidth="1"/>
    <col min="2582" max="2582" width="0" style="65" hidden="1" customWidth="1"/>
    <col min="2583" max="2583" width="6.7109375" style="65" customWidth="1"/>
    <col min="2584" max="2585" width="11.42578125" style="65"/>
    <col min="2586" max="2586" width="4.7109375" style="65" customWidth="1"/>
    <col min="2587" max="2587" width="5" style="65" customWidth="1"/>
    <col min="2588" max="2588" width="2.28515625" style="65" customWidth="1"/>
    <col min="2589" max="2589" width="26" style="65" customWidth="1"/>
    <col min="2590" max="2590" width="8" style="65" customWidth="1"/>
    <col min="2591" max="2591" width="1" style="65" customWidth="1"/>
    <col min="2592" max="2592" width="6.7109375" style="65" customWidth="1"/>
    <col min="2593" max="2593" width="1" style="65" customWidth="1"/>
    <col min="2594" max="2594" width="6.7109375" style="65" customWidth="1"/>
    <col min="2595" max="2595" width="1" style="65" customWidth="1"/>
    <col min="2596" max="2596" width="6.7109375" style="65" customWidth="1"/>
    <col min="2597" max="2597" width="1" style="65" customWidth="1"/>
    <col min="2598" max="2598" width="6.7109375" style="65" customWidth="1"/>
    <col min="2599" max="2599" width="1" style="65" customWidth="1"/>
    <col min="2600" max="2600" width="6.7109375" style="65" customWidth="1"/>
    <col min="2601" max="2601" width="1" style="65" customWidth="1"/>
    <col min="2602" max="2603" width="6.7109375" style="65" customWidth="1"/>
    <col min="2604" max="2816" width="11.42578125" style="65"/>
    <col min="2817" max="2819" width="0" style="65" hidden="1" customWidth="1"/>
    <col min="2820" max="2820" width="6.140625" style="65" customWidth="1"/>
    <col min="2821" max="2821" width="1.5703125" style="65" customWidth="1"/>
    <col min="2822" max="2822" width="59.140625" style="65" bestFit="1" customWidth="1"/>
    <col min="2823" max="2825" width="5.42578125" style="65" customWidth="1"/>
    <col min="2826" max="2826" width="0.42578125" style="65" customWidth="1"/>
    <col min="2827" max="2828" width="5.42578125" style="65" customWidth="1"/>
    <col min="2829" max="2829" width="6.140625" style="65" customWidth="1"/>
    <col min="2830" max="2830" width="0.42578125" style="65" customWidth="1"/>
    <col min="2831" max="2832" width="5.42578125" style="65" customWidth="1"/>
    <col min="2833" max="2833" width="6.28515625" style="65" customWidth="1"/>
    <col min="2834" max="2834" width="0.28515625" style="65" customWidth="1"/>
    <col min="2835" max="2836" width="5.42578125" style="65" customWidth="1"/>
    <col min="2837" max="2837" width="6.140625" style="65" customWidth="1"/>
    <col min="2838" max="2838" width="0" style="65" hidden="1" customWidth="1"/>
    <col min="2839" max="2839" width="6.7109375" style="65" customWidth="1"/>
    <col min="2840" max="2841" width="11.42578125" style="65"/>
    <col min="2842" max="2842" width="4.7109375" style="65" customWidth="1"/>
    <col min="2843" max="2843" width="5" style="65" customWidth="1"/>
    <col min="2844" max="2844" width="2.28515625" style="65" customWidth="1"/>
    <col min="2845" max="2845" width="26" style="65" customWidth="1"/>
    <col min="2846" max="2846" width="8" style="65" customWidth="1"/>
    <col min="2847" max="2847" width="1" style="65" customWidth="1"/>
    <col min="2848" max="2848" width="6.7109375" style="65" customWidth="1"/>
    <col min="2849" max="2849" width="1" style="65" customWidth="1"/>
    <col min="2850" max="2850" width="6.7109375" style="65" customWidth="1"/>
    <col min="2851" max="2851" width="1" style="65" customWidth="1"/>
    <col min="2852" max="2852" width="6.7109375" style="65" customWidth="1"/>
    <col min="2853" max="2853" width="1" style="65" customWidth="1"/>
    <col min="2854" max="2854" width="6.7109375" style="65" customWidth="1"/>
    <col min="2855" max="2855" width="1" style="65" customWidth="1"/>
    <col min="2856" max="2856" width="6.7109375" style="65" customWidth="1"/>
    <col min="2857" max="2857" width="1" style="65" customWidth="1"/>
    <col min="2858" max="2859" width="6.7109375" style="65" customWidth="1"/>
    <col min="2860" max="3072" width="11.42578125" style="65"/>
    <col min="3073" max="3075" width="0" style="65" hidden="1" customWidth="1"/>
    <col min="3076" max="3076" width="6.140625" style="65" customWidth="1"/>
    <col min="3077" max="3077" width="1.5703125" style="65" customWidth="1"/>
    <col min="3078" max="3078" width="59.140625" style="65" bestFit="1" customWidth="1"/>
    <col min="3079" max="3081" width="5.42578125" style="65" customWidth="1"/>
    <col min="3082" max="3082" width="0.42578125" style="65" customWidth="1"/>
    <col min="3083" max="3084" width="5.42578125" style="65" customWidth="1"/>
    <col min="3085" max="3085" width="6.140625" style="65" customWidth="1"/>
    <col min="3086" max="3086" width="0.42578125" style="65" customWidth="1"/>
    <col min="3087" max="3088" width="5.42578125" style="65" customWidth="1"/>
    <col min="3089" max="3089" width="6.28515625" style="65" customWidth="1"/>
    <col min="3090" max="3090" width="0.28515625" style="65" customWidth="1"/>
    <col min="3091" max="3092" width="5.42578125" style="65" customWidth="1"/>
    <col min="3093" max="3093" width="6.140625" style="65" customWidth="1"/>
    <col min="3094" max="3094" width="0" style="65" hidden="1" customWidth="1"/>
    <col min="3095" max="3095" width="6.7109375" style="65" customWidth="1"/>
    <col min="3096" max="3097" width="11.42578125" style="65"/>
    <col min="3098" max="3098" width="4.7109375" style="65" customWidth="1"/>
    <col min="3099" max="3099" width="5" style="65" customWidth="1"/>
    <col min="3100" max="3100" width="2.28515625" style="65" customWidth="1"/>
    <col min="3101" max="3101" width="26" style="65" customWidth="1"/>
    <col min="3102" max="3102" width="8" style="65" customWidth="1"/>
    <col min="3103" max="3103" width="1" style="65" customWidth="1"/>
    <col min="3104" max="3104" width="6.7109375" style="65" customWidth="1"/>
    <col min="3105" max="3105" width="1" style="65" customWidth="1"/>
    <col min="3106" max="3106" width="6.7109375" style="65" customWidth="1"/>
    <col min="3107" max="3107" width="1" style="65" customWidth="1"/>
    <col min="3108" max="3108" width="6.7109375" style="65" customWidth="1"/>
    <col min="3109" max="3109" width="1" style="65" customWidth="1"/>
    <col min="3110" max="3110" width="6.7109375" style="65" customWidth="1"/>
    <col min="3111" max="3111" width="1" style="65" customWidth="1"/>
    <col min="3112" max="3112" width="6.7109375" style="65" customWidth="1"/>
    <col min="3113" max="3113" width="1" style="65" customWidth="1"/>
    <col min="3114" max="3115" width="6.7109375" style="65" customWidth="1"/>
    <col min="3116" max="3328" width="11.42578125" style="65"/>
    <col min="3329" max="3331" width="0" style="65" hidden="1" customWidth="1"/>
    <col min="3332" max="3332" width="6.140625" style="65" customWidth="1"/>
    <col min="3333" max="3333" width="1.5703125" style="65" customWidth="1"/>
    <col min="3334" max="3334" width="59.140625" style="65" bestFit="1" customWidth="1"/>
    <col min="3335" max="3337" width="5.42578125" style="65" customWidth="1"/>
    <col min="3338" max="3338" width="0.42578125" style="65" customWidth="1"/>
    <col min="3339" max="3340" width="5.42578125" style="65" customWidth="1"/>
    <col min="3341" max="3341" width="6.140625" style="65" customWidth="1"/>
    <col min="3342" max="3342" width="0.42578125" style="65" customWidth="1"/>
    <col min="3343" max="3344" width="5.42578125" style="65" customWidth="1"/>
    <col min="3345" max="3345" width="6.28515625" style="65" customWidth="1"/>
    <col min="3346" max="3346" width="0.28515625" style="65" customWidth="1"/>
    <col min="3347" max="3348" width="5.42578125" style="65" customWidth="1"/>
    <col min="3349" max="3349" width="6.140625" style="65" customWidth="1"/>
    <col min="3350" max="3350" width="0" style="65" hidden="1" customWidth="1"/>
    <col min="3351" max="3351" width="6.7109375" style="65" customWidth="1"/>
    <col min="3352" max="3353" width="11.42578125" style="65"/>
    <col min="3354" max="3354" width="4.7109375" style="65" customWidth="1"/>
    <col min="3355" max="3355" width="5" style="65" customWidth="1"/>
    <col min="3356" max="3356" width="2.28515625" style="65" customWidth="1"/>
    <col min="3357" max="3357" width="26" style="65" customWidth="1"/>
    <col min="3358" max="3358" width="8" style="65" customWidth="1"/>
    <col min="3359" max="3359" width="1" style="65" customWidth="1"/>
    <col min="3360" max="3360" width="6.7109375" style="65" customWidth="1"/>
    <col min="3361" max="3361" width="1" style="65" customWidth="1"/>
    <col min="3362" max="3362" width="6.7109375" style="65" customWidth="1"/>
    <col min="3363" max="3363" width="1" style="65" customWidth="1"/>
    <col min="3364" max="3364" width="6.7109375" style="65" customWidth="1"/>
    <col min="3365" max="3365" width="1" style="65" customWidth="1"/>
    <col min="3366" max="3366" width="6.7109375" style="65" customWidth="1"/>
    <col min="3367" max="3367" width="1" style="65" customWidth="1"/>
    <col min="3368" max="3368" width="6.7109375" style="65" customWidth="1"/>
    <col min="3369" max="3369" width="1" style="65" customWidth="1"/>
    <col min="3370" max="3371" width="6.7109375" style="65" customWidth="1"/>
    <col min="3372" max="3584" width="11.42578125" style="65"/>
    <col min="3585" max="3587" width="0" style="65" hidden="1" customWidth="1"/>
    <col min="3588" max="3588" width="6.140625" style="65" customWidth="1"/>
    <col min="3589" max="3589" width="1.5703125" style="65" customWidth="1"/>
    <col min="3590" max="3590" width="59.140625" style="65" bestFit="1" customWidth="1"/>
    <col min="3591" max="3593" width="5.42578125" style="65" customWidth="1"/>
    <col min="3594" max="3594" width="0.42578125" style="65" customWidth="1"/>
    <col min="3595" max="3596" width="5.42578125" style="65" customWidth="1"/>
    <col min="3597" max="3597" width="6.140625" style="65" customWidth="1"/>
    <col min="3598" max="3598" width="0.42578125" style="65" customWidth="1"/>
    <col min="3599" max="3600" width="5.42578125" style="65" customWidth="1"/>
    <col min="3601" max="3601" width="6.28515625" style="65" customWidth="1"/>
    <col min="3602" max="3602" width="0.28515625" style="65" customWidth="1"/>
    <col min="3603" max="3604" width="5.42578125" style="65" customWidth="1"/>
    <col min="3605" max="3605" width="6.140625" style="65" customWidth="1"/>
    <col min="3606" max="3606" width="0" style="65" hidden="1" customWidth="1"/>
    <col min="3607" max="3607" width="6.7109375" style="65" customWidth="1"/>
    <col min="3608" max="3609" width="11.42578125" style="65"/>
    <col min="3610" max="3610" width="4.7109375" style="65" customWidth="1"/>
    <col min="3611" max="3611" width="5" style="65" customWidth="1"/>
    <col min="3612" max="3612" width="2.28515625" style="65" customWidth="1"/>
    <col min="3613" max="3613" width="26" style="65" customWidth="1"/>
    <col min="3614" max="3614" width="8" style="65" customWidth="1"/>
    <col min="3615" max="3615" width="1" style="65" customWidth="1"/>
    <col min="3616" max="3616" width="6.7109375" style="65" customWidth="1"/>
    <col min="3617" max="3617" width="1" style="65" customWidth="1"/>
    <col min="3618" max="3618" width="6.7109375" style="65" customWidth="1"/>
    <col min="3619" max="3619" width="1" style="65" customWidth="1"/>
    <col min="3620" max="3620" width="6.7109375" style="65" customWidth="1"/>
    <col min="3621" max="3621" width="1" style="65" customWidth="1"/>
    <col min="3622" max="3622" width="6.7109375" style="65" customWidth="1"/>
    <col min="3623" max="3623" width="1" style="65" customWidth="1"/>
    <col min="3624" max="3624" width="6.7109375" style="65" customWidth="1"/>
    <col min="3625" max="3625" width="1" style="65" customWidth="1"/>
    <col min="3626" max="3627" width="6.7109375" style="65" customWidth="1"/>
    <col min="3628" max="3840" width="11.42578125" style="65"/>
    <col min="3841" max="3843" width="0" style="65" hidden="1" customWidth="1"/>
    <col min="3844" max="3844" width="6.140625" style="65" customWidth="1"/>
    <col min="3845" max="3845" width="1.5703125" style="65" customWidth="1"/>
    <col min="3846" max="3846" width="59.140625" style="65" bestFit="1" customWidth="1"/>
    <col min="3847" max="3849" width="5.42578125" style="65" customWidth="1"/>
    <col min="3850" max="3850" width="0.42578125" style="65" customWidth="1"/>
    <col min="3851" max="3852" width="5.42578125" style="65" customWidth="1"/>
    <col min="3853" max="3853" width="6.140625" style="65" customWidth="1"/>
    <col min="3854" max="3854" width="0.42578125" style="65" customWidth="1"/>
    <col min="3855" max="3856" width="5.42578125" style="65" customWidth="1"/>
    <col min="3857" max="3857" width="6.28515625" style="65" customWidth="1"/>
    <col min="3858" max="3858" width="0.28515625" style="65" customWidth="1"/>
    <col min="3859" max="3860" width="5.42578125" style="65" customWidth="1"/>
    <col min="3861" max="3861" width="6.140625" style="65" customWidth="1"/>
    <col min="3862" max="3862" width="0" style="65" hidden="1" customWidth="1"/>
    <col min="3863" max="3863" width="6.7109375" style="65" customWidth="1"/>
    <col min="3864" max="3865" width="11.42578125" style="65"/>
    <col min="3866" max="3866" width="4.7109375" style="65" customWidth="1"/>
    <col min="3867" max="3867" width="5" style="65" customWidth="1"/>
    <col min="3868" max="3868" width="2.28515625" style="65" customWidth="1"/>
    <col min="3869" max="3869" width="26" style="65" customWidth="1"/>
    <col min="3870" max="3870" width="8" style="65" customWidth="1"/>
    <col min="3871" max="3871" width="1" style="65" customWidth="1"/>
    <col min="3872" max="3872" width="6.7109375" style="65" customWidth="1"/>
    <col min="3873" max="3873" width="1" style="65" customWidth="1"/>
    <col min="3874" max="3874" width="6.7109375" style="65" customWidth="1"/>
    <col min="3875" max="3875" width="1" style="65" customWidth="1"/>
    <col min="3876" max="3876" width="6.7109375" style="65" customWidth="1"/>
    <col min="3877" max="3877" width="1" style="65" customWidth="1"/>
    <col min="3878" max="3878" width="6.7109375" style="65" customWidth="1"/>
    <col min="3879" max="3879" width="1" style="65" customWidth="1"/>
    <col min="3880" max="3880" width="6.7109375" style="65" customWidth="1"/>
    <col min="3881" max="3881" width="1" style="65" customWidth="1"/>
    <col min="3882" max="3883" width="6.7109375" style="65" customWidth="1"/>
    <col min="3884" max="4096" width="11.42578125" style="65"/>
    <col min="4097" max="4099" width="0" style="65" hidden="1" customWidth="1"/>
    <col min="4100" max="4100" width="6.140625" style="65" customWidth="1"/>
    <col min="4101" max="4101" width="1.5703125" style="65" customWidth="1"/>
    <col min="4102" max="4102" width="59.140625" style="65" bestFit="1" customWidth="1"/>
    <col min="4103" max="4105" width="5.42578125" style="65" customWidth="1"/>
    <col min="4106" max="4106" width="0.42578125" style="65" customWidth="1"/>
    <col min="4107" max="4108" width="5.42578125" style="65" customWidth="1"/>
    <col min="4109" max="4109" width="6.140625" style="65" customWidth="1"/>
    <col min="4110" max="4110" width="0.42578125" style="65" customWidth="1"/>
    <col min="4111" max="4112" width="5.42578125" style="65" customWidth="1"/>
    <col min="4113" max="4113" width="6.28515625" style="65" customWidth="1"/>
    <col min="4114" max="4114" width="0.28515625" style="65" customWidth="1"/>
    <col min="4115" max="4116" width="5.42578125" style="65" customWidth="1"/>
    <col min="4117" max="4117" width="6.140625" style="65" customWidth="1"/>
    <col min="4118" max="4118" width="0" style="65" hidden="1" customWidth="1"/>
    <col min="4119" max="4119" width="6.7109375" style="65" customWidth="1"/>
    <col min="4120" max="4121" width="11.42578125" style="65"/>
    <col min="4122" max="4122" width="4.7109375" style="65" customWidth="1"/>
    <col min="4123" max="4123" width="5" style="65" customWidth="1"/>
    <col min="4124" max="4124" width="2.28515625" style="65" customWidth="1"/>
    <col min="4125" max="4125" width="26" style="65" customWidth="1"/>
    <col min="4126" max="4126" width="8" style="65" customWidth="1"/>
    <col min="4127" max="4127" width="1" style="65" customWidth="1"/>
    <col min="4128" max="4128" width="6.7109375" style="65" customWidth="1"/>
    <col min="4129" max="4129" width="1" style="65" customWidth="1"/>
    <col min="4130" max="4130" width="6.7109375" style="65" customWidth="1"/>
    <col min="4131" max="4131" width="1" style="65" customWidth="1"/>
    <col min="4132" max="4132" width="6.7109375" style="65" customWidth="1"/>
    <col min="4133" max="4133" width="1" style="65" customWidth="1"/>
    <col min="4134" max="4134" width="6.7109375" style="65" customWidth="1"/>
    <col min="4135" max="4135" width="1" style="65" customWidth="1"/>
    <col min="4136" max="4136" width="6.7109375" style="65" customWidth="1"/>
    <col min="4137" max="4137" width="1" style="65" customWidth="1"/>
    <col min="4138" max="4139" width="6.7109375" style="65" customWidth="1"/>
    <col min="4140" max="4352" width="11.42578125" style="65"/>
    <col min="4353" max="4355" width="0" style="65" hidden="1" customWidth="1"/>
    <col min="4356" max="4356" width="6.140625" style="65" customWidth="1"/>
    <col min="4357" max="4357" width="1.5703125" style="65" customWidth="1"/>
    <col min="4358" max="4358" width="59.140625" style="65" bestFit="1" customWidth="1"/>
    <col min="4359" max="4361" width="5.42578125" style="65" customWidth="1"/>
    <col min="4362" max="4362" width="0.42578125" style="65" customWidth="1"/>
    <col min="4363" max="4364" width="5.42578125" style="65" customWidth="1"/>
    <col min="4365" max="4365" width="6.140625" style="65" customWidth="1"/>
    <col min="4366" max="4366" width="0.42578125" style="65" customWidth="1"/>
    <col min="4367" max="4368" width="5.42578125" style="65" customWidth="1"/>
    <col min="4369" max="4369" width="6.28515625" style="65" customWidth="1"/>
    <col min="4370" max="4370" width="0.28515625" style="65" customWidth="1"/>
    <col min="4371" max="4372" width="5.42578125" style="65" customWidth="1"/>
    <col min="4373" max="4373" width="6.140625" style="65" customWidth="1"/>
    <col min="4374" max="4374" width="0" style="65" hidden="1" customWidth="1"/>
    <col min="4375" max="4375" width="6.7109375" style="65" customWidth="1"/>
    <col min="4376" max="4377" width="11.42578125" style="65"/>
    <col min="4378" max="4378" width="4.7109375" style="65" customWidth="1"/>
    <col min="4379" max="4379" width="5" style="65" customWidth="1"/>
    <col min="4380" max="4380" width="2.28515625" style="65" customWidth="1"/>
    <col min="4381" max="4381" width="26" style="65" customWidth="1"/>
    <col min="4382" max="4382" width="8" style="65" customWidth="1"/>
    <col min="4383" max="4383" width="1" style="65" customWidth="1"/>
    <col min="4384" max="4384" width="6.7109375" style="65" customWidth="1"/>
    <col min="4385" max="4385" width="1" style="65" customWidth="1"/>
    <col min="4386" max="4386" width="6.7109375" style="65" customWidth="1"/>
    <col min="4387" max="4387" width="1" style="65" customWidth="1"/>
    <col min="4388" max="4388" width="6.7109375" style="65" customWidth="1"/>
    <col min="4389" max="4389" width="1" style="65" customWidth="1"/>
    <col min="4390" max="4390" width="6.7109375" style="65" customWidth="1"/>
    <col min="4391" max="4391" width="1" style="65" customWidth="1"/>
    <col min="4392" max="4392" width="6.7109375" style="65" customWidth="1"/>
    <col min="4393" max="4393" width="1" style="65" customWidth="1"/>
    <col min="4394" max="4395" width="6.7109375" style="65" customWidth="1"/>
    <col min="4396" max="4608" width="11.42578125" style="65"/>
    <col min="4609" max="4611" width="0" style="65" hidden="1" customWidth="1"/>
    <col min="4612" max="4612" width="6.140625" style="65" customWidth="1"/>
    <col min="4613" max="4613" width="1.5703125" style="65" customWidth="1"/>
    <col min="4614" max="4614" width="59.140625" style="65" bestFit="1" customWidth="1"/>
    <col min="4615" max="4617" width="5.42578125" style="65" customWidth="1"/>
    <col min="4618" max="4618" width="0.42578125" style="65" customWidth="1"/>
    <col min="4619" max="4620" width="5.42578125" style="65" customWidth="1"/>
    <col min="4621" max="4621" width="6.140625" style="65" customWidth="1"/>
    <col min="4622" max="4622" width="0.42578125" style="65" customWidth="1"/>
    <col min="4623" max="4624" width="5.42578125" style="65" customWidth="1"/>
    <col min="4625" max="4625" width="6.28515625" style="65" customWidth="1"/>
    <col min="4626" max="4626" width="0.28515625" style="65" customWidth="1"/>
    <col min="4627" max="4628" width="5.42578125" style="65" customWidth="1"/>
    <col min="4629" max="4629" width="6.140625" style="65" customWidth="1"/>
    <col min="4630" max="4630" width="0" style="65" hidden="1" customWidth="1"/>
    <col min="4631" max="4631" width="6.7109375" style="65" customWidth="1"/>
    <col min="4632" max="4633" width="11.42578125" style="65"/>
    <col min="4634" max="4634" width="4.7109375" style="65" customWidth="1"/>
    <col min="4635" max="4635" width="5" style="65" customWidth="1"/>
    <col min="4636" max="4636" width="2.28515625" style="65" customWidth="1"/>
    <col min="4637" max="4637" width="26" style="65" customWidth="1"/>
    <col min="4638" max="4638" width="8" style="65" customWidth="1"/>
    <col min="4639" max="4639" width="1" style="65" customWidth="1"/>
    <col min="4640" max="4640" width="6.7109375" style="65" customWidth="1"/>
    <col min="4641" max="4641" width="1" style="65" customWidth="1"/>
    <col min="4642" max="4642" width="6.7109375" style="65" customWidth="1"/>
    <col min="4643" max="4643" width="1" style="65" customWidth="1"/>
    <col min="4644" max="4644" width="6.7109375" style="65" customWidth="1"/>
    <col min="4645" max="4645" width="1" style="65" customWidth="1"/>
    <col min="4646" max="4646" width="6.7109375" style="65" customWidth="1"/>
    <col min="4647" max="4647" width="1" style="65" customWidth="1"/>
    <col min="4648" max="4648" width="6.7109375" style="65" customWidth="1"/>
    <col min="4649" max="4649" width="1" style="65" customWidth="1"/>
    <col min="4650" max="4651" width="6.7109375" style="65" customWidth="1"/>
    <col min="4652" max="4864" width="11.42578125" style="65"/>
    <col min="4865" max="4867" width="0" style="65" hidden="1" customWidth="1"/>
    <col min="4868" max="4868" width="6.140625" style="65" customWidth="1"/>
    <col min="4869" max="4869" width="1.5703125" style="65" customWidth="1"/>
    <col min="4870" max="4870" width="59.140625" style="65" bestFit="1" customWidth="1"/>
    <col min="4871" max="4873" width="5.42578125" style="65" customWidth="1"/>
    <col min="4874" max="4874" width="0.42578125" style="65" customWidth="1"/>
    <col min="4875" max="4876" width="5.42578125" style="65" customWidth="1"/>
    <col min="4877" max="4877" width="6.140625" style="65" customWidth="1"/>
    <col min="4878" max="4878" width="0.42578125" style="65" customWidth="1"/>
    <col min="4879" max="4880" width="5.42578125" style="65" customWidth="1"/>
    <col min="4881" max="4881" width="6.28515625" style="65" customWidth="1"/>
    <col min="4882" max="4882" width="0.28515625" style="65" customWidth="1"/>
    <col min="4883" max="4884" width="5.42578125" style="65" customWidth="1"/>
    <col min="4885" max="4885" width="6.140625" style="65" customWidth="1"/>
    <col min="4886" max="4886" width="0" style="65" hidden="1" customWidth="1"/>
    <col min="4887" max="4887" width="6.7109375" style="65" customWidth="1"/>
    <col min="4888" max="4889" width="11.42578125" style="65"/>
    <col min="4890" max="4890" width="4.7109375" style="65" customWidth="1"/>
    <col min="4891" max="4891" width="5" style="65" customWidth="1"/>
    <col min="4892" max="4892" width="2.28515625" style="65" customWidth="1"/>
    <col min="4893" max="4893" width="26" style="65" customWidth="1"/>
    <col min="4894" max="4894" width="8" style="65" customWidth="1"/>
    <col min="4895" max="4895" width="1" style="65" customWidth="1"/>
    <col min="4896" max="4896" width="6.7109375" style="65" customWidth="1"/>
    <col min="4897" max="4897" width="1" style="65" customWidth="1"/>
    <col min="4898" max="4898" width="6.7109375" style="65" customWidth="1"/>
    <col min="4899" max="4899" width="1" style="65" customWidth="1"/>
    <col min="4900" max="4900" width="6.7109375" style="65" customWidth="1"/>
    <col min="4901" max="4901" width="1" style="65" customWidth="1"/>
    <col min="4902" max="4902" width="6.7109375" style="65" customWidth="1"/>
    <col min="4903" max="4903" width="1" style="65" customWidth="1"/>
    <col min="4904" max="4904" width="6.7109375" style="65" customWidth="1"/>
    <col min="4905" max="4905" width="1" style="65" customWidth="1"/>
    <col min="4906" max="4907" width="6.7109375" style="65" customWidth="1"/>
    <col min="4908" max="5120" width="11.42578125" style="65"/>
    <col min="5121" max="5123" width="0" style="65" hidden="1" customWidth="1"/>
    <col min="5124" max="5124" width="6.140625" style="65" customWidth="1"/>
    <col min="5125" max="5125" width="1.5703125" style="65" customWidth="1"/>
    <col min="5126" max="5126" width="59.140625" style="65" bestFit="1" customWidth="1"/>
    <col min="5127" max="5129" width="5.42578125" style="65" customWidth="1"/>
    <col min="5130" max="5130" width="0.42578125" style="65" customWidth="1"/>
    <col min="5131" max="5132" width="5.42578125" style="65" customWidth="1"/>
    <col min="5133" max="5133" width="6.140625" style="65" customWidth="1"/>
    <col min="5134" max="5134" width="0.42578125" style="65" customWidth="1"/>
    <col min="5135" max="5136" width="5.42578125" style="65" customWidth="1"/>
    <col min="5137" max="5137" width="6.28515625" style="65" customWidth="1"/>
    <col min="5138" max="5138" width="0.28515625" style="65" customWidth="1"/>
    <col min="5139" max="5140" width="5.42578125" style="65" customWidth="1"/>
    <col min="5141" max="5141" width="6.140625" style="65" customWidth="1"/>
    <col min="5142" max="5142" width="0" style="65" hidden="1" customWidth="1"/>
    <col min="5143" max="5143" width="6.7109375" style="65" customWidth="1"/>
    <col min="5144" max="5145" width="11.42578125" style="65"/>
    <col min="5146" max="5146" width="4.7109375" style="65" customWidth="1"/>
    <col min="5147" max="5147" width="5" style="65" customWidth="1"/>
    <col min="5148" max="5148" width="2.28515625" style="65" customWidth="1"/>
    <col min="5149" max="5149" width="26" style="65" customWidth="1"/>
    <col min="5150" max="5150" width="8" style="65" customWidth="1"/>
    <col min="5151" max="5151" width="1" style="65" customWidth="1"/>
    <col min="5152" max="5152" width="6.7109375" style="65" customWidth="1"/>
    <col min="5153" max="5153" width="1" style="65" customWidth="1"/>
    <col min="5154" max="5154" width="6.7109375" style="65" customWidth="1"/>
    <col min="5155" max="5155" width="1" style="65" customWidth="1"/>
    <col min="5156" max="5156" width="6.7109375" style="65" customWidth="1"/>
    <col min="5157" max="5157" width="1" style="65" customWidth="1"/>
    <col min="5158" max="5158" width="6.7109375" style="65" customWidth="1"/>
    <col min="5159" max="5159" width="1" style="65" customWidth="1"/>
    <col min="5160" max="5160" width="6.7109375" style="65" customWidth="1"/>
    <col min="5161" max="5161" width="1" style="65" customWidth="1"/>
    <col min="5162" max="5163" width="6.7109375" style="65" customWidth="1"/>
    <col min="5164" max="5376" width="11.42578125" style="65"/>
    <col min="5377" max="5379" width="0" style="65" hidden="1" customWidth="1"/>
    <col min="5380" max="5380" width="6.140625" style="65" customWidth="1"/>
    <col min="5381" max="5381" width="1.5703125" style="65" customWidth="1"/>
    <col min="5382" max="5382" width="59.140625" style="65" bestFit="1" customWidth="1"/>
    <col min="5383" max="5385" width="5.42578125" style="65" customWidth="1"/>
    <col min="5386" max="5386" width="0.42578125" style="65" customWidth="1"/>
    <col min="5387" max="5388" width="5.42578125" style="65" customWidth="1"/>
    <col min="5389" max="5389" width="6.140625" style="65" customWidth="1"/>
    <col min="5390" max="5390" width="0.42578125" style="65" customWidth="1"/>
    <col min="5391" max="5392" width="5.42578125" style="65" customWidth="1"/>
    <col min="5393" max="5393" width="6.28515625" style="65" customWidth="1"/>
    <col min="5394" max="5394" width="0.28515625" style="65" customWidth="1"/>
    <col min="5395" max="5396" width="5.42578125" style="65" customWidth="1"/>
    <col min="5397" max="5397" width="6.140625" style="65" customWidth="1"/>
    <col min="5398" max="5398" width="0" style="65" hidden="1" customWidth="1"/>
    <col min="5399" max="5399" width="6.7109375" style="65" customWidth="1"/>
    <col min="5400" max="5401" width="11.42578125" style="65"/>
    <col min="5402" max="5402" width="4.7109375" style="65" customWidth="1"/>
    <col min="5403" max="5403" width="5" style="65" customWidth="1"/>
    <col min="5404" max="5404" width="2.28515625" style="65" customWidth="1"/>
    <col min="5405" max="5405" width="26" style="65" customWidth="1"/>
    <col min="5406" max="5406" width="8" style="65" customWidth="1"/>
    <col min="5407" max="5407" width="1" style="65" customWidth="1"/>
    <col min="5408" max="5408" width="6.7109375" style="65" customWidth="1"/>
    <col min="5409" max="5409" width="1" style="65" customWidth="1"/>
    <col min="5410" max="5410" width="6.7109375" style="65" customWidth="1"/>
    <col min="5411" max="5411" width="1" style="65" customWidth="1"/>
    <col min="5412" max="5412" width="6.7109375" style="65" customWidth="1"/>
    <col min="5413" max="5413" width="1" style="65" customWidth="1"/>
    <col min="5414" max="5414" width="6.7109375" style="65" customWidth="1"/>
    <col min="5415" max="5415" width="1" style="65" customWidth="1"/>
    <col min="5416" max="5416" width="6.7109375" style="65" customWidth="1"/>
    <col min="5417" max="5417" width="1" style="65" customWidth="1"/>
    <col min="5418" max="5419" width="6.7109375" style="65" customWidth="1"/>
    <col min="5420" max="5632" width="11.42578125" style="65"/>
    <col min="5633" max="5635" width="0" style="65" hidden="1" customWidth="1"/>
    <col min="5636" max="5636" width="6.140625" style="65" customWidth="1"/>
    <col min="5637" max="5637" width="1.5703125" style="65" customWidth="1"/>
    <col min="5638" max="5638" width="59.140625" style="65" bestFit="1" customWidth="1"/>
    <col min="5639" max="5641" width="5.42578125" style="65" customWidth="1"/>
    <col min="5642" max="5642" width="0.42578125" style="65" customWidth="1"/>
    <col min="5643" max="5644" width="5.42578125" style="65" customWidth="1"/>
    <col min="5645" max="5645" width="6.140625" style="65" customWidth="1"/>
    <col min="5646" max="5646" width="0.42578125" style="65" customWidth="1"/>
    <col min="5647" max="5648" width="5.42578125" style="65" customWidth="1"/>
    <col min="5649" max="5649" width="6.28515625" style="65" customWidth="1"/>
    <col min="5650" max="5650" width="0.28515625" style="65" customWidth="1"/>
    <col min="5651" max="5652" width="5.42578125" style="65" customWidth="1"/>
    <col min="5653" max="5653" width="6.140625" style="65" customWidth="1"/>
    <col min="5654" max="5654" width="0" style="65" hidden="1" customWidth="1"/>
    <col min="5655" max="5655" width="6.7109375" style="65" customWidth="1"/>
    <col min="5656" max="5657" width="11.42578125" style="65"/>
    <col min="5658" max="5658" width="4.7109375" style="65" customWidth="1"/>
    <col min="5659" max="5659" width="5" style="65" customWidth="1"/>
    <col min="5660" max="5660" width="2.28515625" style="65" customWidth="1"/>
    <col min="5661" max="5661" width="26" style="65" customWidth="1"/>
    <col min="5662" max="5662" width="8" style="65" customWidth="1"/>
    <col min="5663" max="5663" width="1" style="65" customWidth="1"/>
    <col min="5664" max="5664" width="6.7109375" style="65" customWidth="1"/>
    <col min="5665" max="5665" width="1" style="65" customWidth="1"/>
    <col min="5666" max="5666" width="6.7109375" style="65" customWidth="1"/>
    <col min="5667" max="5667" width="1" style="65" customWidth="1"/>
    <col min="5668" max="5668" width="6.7109375" style="65" customWidth="1"/>
    <col min="5669" max="5669" width="1" style="65" customWidth="1"/>
    <col min="5670" max="5670" width="6.7109375" style="65" customWidth="1"/>
    <col min="5671" max="5671" width="1" style="65" customWidth="1"/>
    <col min="5672" max="5672" width="6.7109375" style="65" customWidth="1"/>
    <col min="5673" max="5673" width="1" style="65" customWidth="1"/>
    <col min="5674" max="5675" width="6.7109375" style="65" customWidth="1"/>
    <col min="5676" max="5888" width="11.42578125" style="65"/>
    <col min="5889" max="5891" width="0" style="65" hidden="1" customWidth="1"/>
    <col min="5892" max="5892" width="6.140625" style="65" customWidth="1"/>
    <col min="5893" max="5893" width="1.5703125" style="65" customWidth="1"/>
    <col min="5894" max="5894" width="59.140625" style="65" bestFit="1" customWidth="1"/>
    <col min="5895" max="5897" width="5.42578125" style="65" customWidth="1"/>
    <col min="5898" max="5898" width="0.42578125" style="65" customWidth="1"/>
    <col min="5899" max="5900" width="5.42578125" style="65" customWidth="1"/>
    <col min="5901" max="5901" width="6.140625" style="65" customWidth="1"/>
    <col min="5902" max="5902" width="0.42578125" style="65" customWidth="1"/>
    <col min="5903" max="5904" width="5.42578125" style="65" customWidth="1"/>
    <col min="5905" max="5905" width="6.28515625" style="65" customWidth="1"/>
    <col min="5906" max="5906" width="0.28515625" style="65" customWidth="1"/>
    <col min="5907" max="5908" width="5.42578125" style="65" customWidth="1"/>
    <col min="5909" max="5909" width="6.140625" style="65" customWidth="1"/>
    <col min="5910" max="5910" width="0" style="65" hidden="1" customWidth="1"/>
    <col min="5911" max="5911" width="6.7109375" style="65" customWidth="1"/>
    <col min="5912" max="5913" width="11.42578125" style="65"/>
    <col min="5914" max="5914" width="4.7109375" style="65" customWidth="1"/>
    <col min="5915" max="5915" width="5" style="65" customWidth="1"/>
    <col min="5916" max="5916" width="2.28515625" style="65" customWidth="1"/>
    <col min="5917" max="5917" width="26" style="65" customWidth="1"/>
    <col min="5918" max="5918" width="8" style="65" customWidth="1"/>
    <col min="5919" max="5919" width="1" style="65" customWidth="1"/>
    <col min="5920" max="5920" width="6.7109375" style="65" customWidth="1"/>
    <col min="5921" max="5921" width="1" style="65" customWidth="1"/>
    <col min="5922" max="5922" width="6.7109375" style="65" customWidth="1"/>
    <col min="5923" max="5923" width="1" style="65" customWidth="1"/>
    <col min="5924" max="5924" width="6.7109375" style="65" customWidth="1"/>
    <col min="5925" max="5925" width="1" style="65" customWidth="1"/>
    <col min="5926" max="5926" width="6.7109375" style="65" customWidth="1"/>
    <col min="5927" max="5927" width="1" style="65" customWidth="1"/>
    <col min="5928" max="5928" width="6.7109375" style="65" customWidth="1"/>
    <col min="5929" max="5929" width="1" style="65" customWidth="1"/>
    <col min="5930" max="5931" width="6.7109375" style="65" customWidth="1"/>
    <col min="5932" max="6144" width="11.42578125" style="65"/>
    <col min="6145" max="6147" width="0" style="65" hidden="1" customWidth="1"/>
    <col min="6148" max="6148" width="6.140625" style="65" customWidth="1"/>
    <col min="6149" max="6149" width="1.5703125" style="65" customWidth="1"/>
    <col min="6150" max="6150" width="59.140625" style="65" bestFit="1" customWidth="1"/>
    <col min="6151" max="6153" width="5.42578125" style="65" customWidth="1"/>
    <col min="6154" max="6154" width="0.42578125" style="65" customWidth="1"/>
    <col min="6155" max="6156" width="5.42578125" style="65" customWidth="1"/>
    <col min="6157" max="6157" width="6.140625" style="65" customWidth="1"/>
    <col min="6158" max="6158" width="0.42578125" style="65" customWidth="1"/>
    <col min="6159" max="6160" width="5.42578125" style="65" customWidth="1"/>
    <col min="6161" max="6161" width="6.28515625" style="65" customWidth="1"/>
    <col min="6162" max="6162" width="0.28515625" style="65" customWidth="1"/>
    <col min="6163" max="6164" width="5.42578125" style="65" customWidth="1"/>
    <col min="6165" max="6165" width="6.140625" style="65" customWidth="1"/>
    <col min="6166" max="6166" width="0" style="65" hidden="1" customWidth="1"/>
    <col min="6167" max="6167" width="6.7109375" style="65" customWidth="1"/>
    <col min="6168" max="6169" width="11.42578125" style="65"/>
    <col min="6170" max="6170" width="4.7109375" style="65" customWidth="1"/>
    <col min="6171" max="6171" width="5" style="65" customWidth="1"/>
    <col min="6172" max="6172" width="2.28515625" style="65" customWidth="1"/>
    <col min="6173" max="6173" width="26" style="65" customWidth="1"/>
    <col min="6174" max="6174" width="8" style="65" customWidth="1"/>
    <col min="6175" max="6175" width="1" style="65" customWidth="1"/>
    <col min="6176" max="6176" width="6.7109375" style="65" customWidth="1"/>
    <col min="6177" max="6177" width="1" style="65" customWidth="1"/>
    <col min="6178" max="6178" width="6.7109375" style="65" customWidth="1"/>
    <col min="6179" max="6179" width="1" style="65" customWidth="1"/>
    <col min="6180" max="6180" width="6.7109375" style="65" customWidth="1"/>
    <col min="6181" max="6181" width="1" style="65" customWidth="1"/>
    <col min="6182" max="6182" width="6.7109375" style="65" customWidth="1"/>
    <col min="6183" max="6183" width="1" style="65" customWidth="1"/>
    <col min="6184" max="6184" width="6.7109375" style="65" customWidth="1"/>
    <col min="6185" max="6185" width="1" style="65" customWidth="1"/>
    <col min="6186" max="6187" width="6.7109375" style="65" customWidth="1"/>
    <col min="6188" max="6400" width="11.42578125" style="65"/>
    <col min="6401" max="6403" width="0" style="65" hidden="1" customWidth="1"/>
    <col min="6404" max="6404" width="6.140625" style="65" customWidth="1"/>
    <col min="6405" max="6405" width="1.5703125" style="65" customWidth="1"/>
    <col min="6406" max="6406" width="59.140625" style="65" bestFit="1" customWidth="1"/>
    <col min="6407" max="6409" width="5.42578125" style="65" customWidth="1"/>
    <col min="6410" max="6410" width="0.42578125" style="65" customWidth="1"/>
    <col min="6411" max="6412" width="5.42578125" style="65" customWidth="1"/>
    <col min="6413" max="6413" width="6.140625" style="65" customWidth="1"/>
    <col min="6414" max="6414" width="0.42578125" style="65" customWidth="1"/>
    <col min="6415" max="6416" width="5.42578125" style="65" customWidth="1"/>
    <col min="6417" max="6417" width="6.28515625" style="65" customWidth="1"/>
    <col min="6418" max="6418" width="0.28515625" style="65" customWidth="1"/>
    <col min="6419" max="6420" width="5.42578125" style="65" customWidth="1"/>
    <col min="6421" max="6421" width="6.140625" style="65" customWidth="1"/>
    <col min="6422" max="6422" width="0" style="65" hidden="1" customWidth="1"/>
    <col min="6423" max="6423" width="6.7109375" style="65" customWidth="1"/>
    <col min="6424" max="6425" width="11.42578125" style="65"/>
    <col min="6426" max="6426" width="4.7109375" style="65" customWidth="1"/>
    <col min="6427" max="6427" width="5" style="65" customWidth="1"/>
    <col min="6428" max="6428" width="2.28515625" style="65" customWidth="1"/>
    <col min="6429" max="6429" width="26" style="65" customWidth="1"/>
    <col min="6430" max="6430" width="8" style="65" customWidth="1"/>
    <col min="6431" max="6431" width="1" style="65" customWidth="1"/>
    <col min="6432" max="6432" width="6.7109375" style="65" customWidth="1"/>
    <col min="6433" max="6433" width="1" style="65" customWidth="1"/>
    <col min="6434" max="6434" width="6.7109375" style="65" customWidth="1"/>
    <col min="6435" max="6435" width="1" style="65" customWidth="1"/>
    <col min="6436" max="6436" width="6.7109375" style="65" customWidth="1"/>
    <col min="6437" max="6437" width="1" style="65" customWidth="1"/>
    <col min="6438" max="6438" width="6.7109375" style="65" customWidth="1"/>
    <col min="6439" max="6439" width="1" style="65" customWidth="1"/>
    <col min="6440" max="6440" width="6.7109375" style="65" customWidth="1"/>
    <col min="6441" max="6441" width="1" style="65" customWidth="1"/>
    <col min="6442" max="6443" width="6.7109375" style="65" customWidth="1"/>
    <col min="6444" max="6656" width="11.42578125" style="65"/>
    <col min="6657" max="6659" width="0" style="65" hidden="1" customWidth="1"/>
    <col min="6660" max="6660" width="6.140625" style="65" customWidth="1"/>
    <col min="6661" max="6661" width="1.5703125" style="65" customWidth="1"/>
    <col min="6662" max="6662" width="59.140625" style="65" bestFit="1" customWidth="1"/>
    <col min="6663" max="6665" width="5.42578125" style="65" customWidth="1"/>
    <col min="6666" max="6666" width="0.42578125" style="65" customWidth="1"/>
    <col min="6667" max="6668" width="5.42578125" style="65" customWidth="1"/>
    <col min="6669" max="6669" width="6.140625" style="65" customWidth="1"/>
    <col min="6670" max="6670" width="0.42578125" style="65" customWidth="1"/>
    <col min="6671" max="6672" width="5.42578125" style="65" customWidth="1"/>
    <col min="6673" max="6673" width="6.28515625" style="65" customWidth="1"/>
    <col min="6674" max="6674" width="0.28515625" style="65" customWidth="1"/>
    <col min="6675" max="6676" width="5.42578125" style="65" customWidth="1"/>
    <col min="6677" max="6677" width="6.140625" style="65" customWidth="1"/>
    <col min="6678" max="6678" width="0" style="65" hidden="1" customWidth="1"/>
    <col min="6679" max="6679" width="6.7109375" style="65" customWidth="1"/>
    <col min="6680" max="6681" width="11.42578125" style="65"/>
    <col min="6682" max="6682" width="4.7109375" style="65" customWidth="1"/>
    <col min="6683" max="6683" width="5" style="65" customWidth="1"/>
    <col min="6684" max="6684" width="2.28515625" style="65" customWidth="1"/>
    <col min="6685" max="6685" width="26" style="65" customWidth="1"/>
    <col min="6686" max="6686" width="8" style="65" customWidth="1"/>
    <col min="6687" max="6687" width="1" style="65" customWidth="1"/>
    <col min="6688" max="6688" width="6.7109375" style="65" customWidth="1"/>
    <col min="6689" max="6689" width="1" style="65" customWidth="1"/>
    <col min="6690" max="6690" width="6.7109375" style="65" customWidth="1"/>
    <col min="6691" max="6691" width="1" style="65" customWidth="1"/>
    <col min="6692" max="6692" width="6.7109375" style="65" customWidth="1"/>
    <col min="6693" max="6693" width="1" style="65" customWidth="1"/>
    <col min="6694" max="6694" width="6.7109375" style="65" customWidth="1"/>
    <col min="6695" max="6695" width="1" style="65" customWidth="1"/>
    <col min="6696" max="6696" width="6.7109375" style="65" customWidth="1"/>
    <col min="6697" max="6697" width="1" style="65" customWidth="1"/>
    <col min="6698" max="6699" width="6.7109375" style="65" customWidth="1"/>
    <col min="6700" max="6912" width="11.42578125" style="65"/>
    <col min="6913" max="6915" width="0" style="65" hidden="1" customWidth="1"/>
    <col min="6916" max="6916" width="6.140625" style="65" customWidth="1"/>
    <col min="6917" max="6917" width="1.5703125" style="65" customWidth="1"/>
    <col min="6918" max="6918" width="59.140625" style="65" bestFit="1" customWidth="1"/>
    <col min="6919" max="6921" width="5.42578125" style="65" customWidth="1"/>
    <col min="6922" max="6922" width="0.42578125" style="65" customWidth="1"/>
    <col min="6923" max="6924" width="5.42578125" style="65" customWidth="1"/>
    <col min="6925" max="6925" width="6.140625" style="65" customWidth="1"/>
    <col min="6926" max="6926" width="0.42578125" style="65" customWidth="1"/>
    <col min="6927" max="6928" width="5.42578125" style="65" customWidth="1"/>
    <col min="6929" max="6929" width="6.28515625" style="65" customWidth="1"/>
    <col min="6930" max="6930" width="0.28515625" style="65" customWidth="1"/>
    <col min="6931" max="6932" width="5.42578125" style="65" customWidth="1"/>
    <col min="6933" max="6933" width="6.140625" style="65" customWidth="1"/>
    <col min="6934" max="6934" width="0" style="65" hidden="1" customWidth="1"/>
    <col min="6935" max="6935" width="6.7109375" style="65" customWidth="1"/>
    <col min="6936" max="6937" width="11.42578125" style="65"/>
    <col min="6938" max="6938" width="4.7109375" style="65" customWidth="1"/>
    <col min="6939" max="6939" width="5" style="65" customWidth="1"/>
    <col min="6940" max="6940" width="2.28515625" style="65" customWidth="1"/>
    <col min="6941" max="6941" width="26" style="65" customWidth="1"/>
    <col min="6942" max="6942" width="8" style="65" customWidth="1"/>
    <col min="6943" max="6943" width="1" style="65" customWidth="1"/>
    <col min="6944" max="6944" width="6.7109375" style="65" customWidth="1"/>
    <col min="6945" max="6945" width="1" style="65" customWidth="1"/>
    <col min="6946" max="6946" width="6.7109375" style="65" customWidth="1"/>
    <col min="6947" max="6947" width="1" style="65" customWidth="1"/>
    <col min="6948" max="6948" width="6.7109375" style="65" customWidth="1"/>
    <col min="6949" max="6949" width="1" style="65" customWidth="1"/>
    <col min="6950" max="6950" width="6.7109375" style="65" customWidth="1"/>
    <col min="6951" max="6951" width="1" style="65" customWidth="1"/>
    <col min="6952" max="6952" width="6.7109375" style="65" customWidth="1"/>
    <col min="6953" max="6953" width="1" style="65" customWidth="1"/>
    <col min="6954" max="6955" width="6.7109375" style="65" customWidth="1"/>
    <col min="6956" max="7168" width="11.42578125" style="65"/>
    <col min="7169" max="7171" width="0" style="65" hidden="1" customWidth="1"/>
    <col min="7172" max="7172" width="6.140625" style="65" customWidth="1"/>
    <col min="7173" max="7173" width="1.5703125" style="65" customWidth="1"/>
    <col min="7174" max="7174" width="59.140625" style="65" bestFit="1" customWidth="1"/>
    <col min="7175" max="7177" width="5.42578125" style="65" customWidth="1"/>
    <col min="7178" max="7178" width="0.42578125" style="65" customWidth="1"/>
    <col min="7179" max="7180" width="5.42578125" style="65" customWidth="1"/>
    <col min="7181" max="7181" width="6.140625" style="65" customWidth="1"/>
    <col min="7182" max="7182" width="0.42578125" style="65" customWidth="1"/>
    <col min="7183" max="7184" width="5.42578125" style="65" customWidth="1"/>
    <col min="7185" max="7185" width="6.28515625" style="65" customWidth="1"/>
    <col min="7186" max="7186" width="0.28515625" style="65" customWidth="1"/>
    <col min="7187" max="7188" width="5.42578125" style="65" customWidth="1"/>
    <col min="7189" max="7189" width="6.140625" style="65" customWidth="1"/>
    <col min="7190" max="7190" width="0" style="65" hidden="1" customWidth="1"/>
    <col min="7191" max="7191" width="6.7109375" style="65" customWidth="1"/>
    <col min="7192" max="7193" width="11.42578125" style="65"/>
    <col min="7194" max="7194" width="4.7109375" style="65" customWidth="1"/>
    <col min="7195" max="7195" width="5" style="65" customWidth="1"/>
    <col min="7196" max="7196" width="2.28515625" style="65" customWidth="1"/>
    <col min="7197" max="7197" width="26" style="65" customWidth="1"/>
    <col min="7198" max="7198" width="8" style="65" customWidth="1"/>
    <col min="7199" max="7199" width="1" style="65" customWidth="1"/>
    <col min="7200" max="7200" width="6.7109375" style="65" customWidth="1"/>
    <col min="7201" max="7201" width="1" style="65" customWidth="1"/>
    <col min="7202" max="7202" width="6.7109375" style="65" customWidth="1"/>
    <col min="7203" max="7203" width="1" style="65" customWidth="1"/>
    <col min="7204" max="7204" width="6.7109375" style="65" customWidth="1"/>
    <col min="7205" max="7205" width="1" style="65" customWidth="1"/>
    <col min="7206" max="7206" width="6.7109375" style="65" customWidth="1"/>
    <col min="7207" max="7207" width="1" style="65" customWidth="1"/>
    <col min="7208" max="7208" width="6.7109375" style="65" customWidth="1"/>
    <col min="7209" max="7209" width="1" style="65" customWidth="1"/>
    <col min="7210" max="7211" width="6.7109375" style="65" customWidth="1"/>
    <col min="7212" max="7424" width="11.42578125" style="65"/>
    <col min="7425" max="7427" width="0" style="65" hidden="1" customWidth="1"/>
    <col min="7428" max="7428" width="6.140625" style="65" customWidth="1"/>
    <col min="7429" max="7429" width="1.5703125" style="65" customWidth="1"/>
    <col min="7430" max="7430" width="59.140625" style="65" bestFit="1" customWidth="1"/>
    <col min="7431" max="7433" width="5.42578125" style="65" customWidth="1"/>
    <col min="7434" max="7434" width="0.42578125" style="65" customWidth="1"/>
    <col min="7435" max="7436" width="5.42578125" style="65" customWidth="1"/>
    <col min="7437" max="7437" width="6.140625" style="65" customWidth="1"/>
    <col min="7438" max="7438" width="0.42578125" style="65" customWidth="1"/>
    <col min="7439" max="7440" width="5.42578125" style="65" customWidth="1"/>
    <col min="7441" max="7441" width="6.28515625" style="65" customWidth="1"/>
    <col min="7442" max="7442" width="0.28515625" style="65" customWidth="1"/>
    <col min="7443" max="7444" width="5.42578125" style="65" customWidth="1"/>
    <col min="7445" max="7445" width="6.140625" style="65" customWidth="1"/>
    <col min="7446" max="7446" width="0" style="65" hidden="1" customWidth="1"/>
    <col min="7447" max="7447" width="6.7109375" style="65" customWidth="1"/>
    <col min="7448" max="7449" width="11.42578125" style="65"/>
    <col min="7450" max="7450" width="4.7109375" style="65" customWidth="1"/>
    <col min="7451" max="7451" width="5" style="65" customWidth="1"/>
    <col min="7452" max="7452" width="2.28515625" style="65" customWidth="1"/>
    <col min="7453" max="7453" width="26" style="65" customWidth="1"/>
    <col min="7454" max="7454" width="8" style="65" customWidth="1"/>
    <col min="7455" max="7455" width="1" style="65" customWidth="1"/>
    <col min="7456" max="7456" width="6.7109375" style="65" customWidth="1"/>
    <col min="7457" max="7457" width="1" style="65" customWidth="1"/>
    <col min="7458" max="7458" width="6.7109375" style="65" customWidth="1"/>
    <col min="7459" max="7459" width="1" style="65" customWidth="1"/>
    <col min="7460" max="7460" width="6.7109375" style="65" customWidth="1"/>
    <col min="7461" max="7461" width="1" style="65" customWidth="1"/>
    <col min="7462" max="7462" width="6.7109375" style="65" customWidth="1"/>
    <col min="7463" max="7463" width="1" style="65" customWidth="1"/>
    <col min="7464" max="7464" width="6.7109375" style="65" customWidth="1"/>
    <col min="7465" max="7465" width="1" style="65" customWidth="1"/>
    <col min="7466" max="7467" width="6.7109375" style="65" customWidth="1"/>
    <col min="7468" max="7680" width="11.42578125" style="65"/>
    <col min="7681" max="7683" width="0" style="65" hidden="1" customWidth="1"/>
    <col min="7684" max="7684" width="6.140625" style="65" customWidth="1"/>
    <col min="7685" max="7685" width="1.5703125" style="65" customWidth="1"/>
    <col min="7686" max="7686" width="59.140625" style="65" bestFit="1" customWidth="1"/>
    <col min="7687" max="7689" width="5.42578125" style="65" customWidth="1"/>
    <col min="7690" max="7690" width="0.42578125" style="65" customWidth="1"/>
    <col min="7691" max="7692" width="5.42578125" style="65" customWidth="1"/>
    <col min="7693" max="7693" width="6.140625" style="65" customWidth="1"/>
    <col min="7694" max="7694" width="0.42578125" style="65" customWidth="1"/>
    <col min="7695" max="7696" width="5.42578125" style="65" customWidth="1"/>
    <col min="7697" max="7697" width="6.28515625" style="65" customWidth="1"/>
    <col min="7698" max="7698" width="0.28515625" style="65" customWidth="1"/>
    <col min="7699" max="7700" width="5.42578125" style="65" customWidth="1"/>
    <col min="7701" max="7701" width="6.140625" style="65" customWidth="1"/>
    <col min="7702" max="7702" width="0" style="65" hidden="1" customWidth="1"/>
    <col min="7703" max="7703" width="6.7109375" style="65" customWidth="1"/>
    <col min="7704" max="7705" width="11.42578125" style="65"/>
    <col min="7706" max="7706" width="4.7109375" style="65" customWidth="1"/>
    <col min="7707" max="7707" width="5" style="65" customWidth="1"/>
    <col min="7708" max="7708" width="2.28515625" style="65" customWidth="1"/>
    <col min="7709" max="7709" width="26" style="65" customWidth="1"/>
    <col min="7710" max="7710" width="8" style="65" customWidth="1"/>
    <col min="7711" max="7711" width="1" style="65" customWidth="1"/>
    <col min="7712" max="7712" width="6.7109375" style="65" customWidth="1"/>
    <col min="7713" max="7713" width="1" style="65" customWidth="1"/>
    <col min="7714" max="7714" width="6.7109375" style="65" customWidth="1"/>
    <col min="7715" max="7715" width="1" style="65" customWidth="1"/>
    <col min="7716" max="7716" width="6.7109375" style="65" customWidth="1"/>
    <col min="7717" max="7717" width="1" style="65" customWidth="1"/>
    <col min="7718" max="7718" width="6.7109375" style="65" customWidth="1"/>
    <col min="7719" max="7719" width="1" style="65" customWidth="1"/>
    <col min="7720" max="7720" width="6.7109375" style="65" customWidth="1"/>
    <col min="7721" max="7721" width="1" style="65" customWidth="1"/>
    <col min="7722" max="7723" width="6.7109375" style="65" customWidth="1"/>
    <col min="7724" max="7936" width="11.42578125" style="65"/>
    <col min="7937" max="7939" width="0" style="65" hidden="1" customWidth="1"/>
    <col min="7940" max="7940" width="6.140625" style="65" customWidth="1"/>
    <col min="7941" max="7941" width="1.5703125" style="65" customWidth="1"/>
    <col min="7942" max="7942" width="59.140625" style="65" bestFit="1" customWidth="1"/>
    <col min="7943" max="7945" width="5.42578125" style="65" customWidth="1"/>
    <col min="7946" max="7946" width="0.42578125" style="65" customWidth="1"/>
    <col min="7947" max="7948" width="5.42578125" style="65" customWidth="1"/>
    <col min="7949" max="7949" width="6.140625" style="65" customWidth="1"/>
    <col min="7950" max="7950" width="0.42578125" style="65" customWidth="1"/>
    <col min="7951" max="7952" width="5.42578125" style="65" customWidth="1"/>
    <col min="7953" max="7953" width="6.28515625" style="65" customWidth="1"/>
    <col min="7954" max="7954" width="0.28515625" style="65" customWidth="1"/>
    <col min="7955" max="7956" width="5.42578125" style="65" customWidth="1"/>
    <col min="7957" max="7957" width="6.140625" style="65" customWidth="1"/>
    <col min="7958" max="7958" width="0" style="65" hidden="1" customWidth="1"/>
    <col min="7959" max="7959" width="6.7109375" style="65" customWidth="1"/>
    <col min="7960" max="7961" width="11.42578125" style="65"/>
    <col min="7962" max="7962" width="4.7109375" style="65" customWidth="1"/>
    <col min="7963" max="7963" width="5" style="65" customWidth="1"/>
    <col min="7964" max="7964" width="2.28515625" style="65" customWidth="1"/>
    <col min="7965" max="7965" width="26" style="65" customWidth="1"/>
    <col min="7966" max="7966" width="8" style="65" customWidth="1"/>
    <col min="7967" max="7967" width="1" style="65" customWidth="1"/>
    <col min="7968" max="7968" width="6.7109375" style="65" customWidth="1"/>
    <col min="7969" max="7969" width="1" style="65" customWidth="1"/>
    <col min="7970" max="7970" width="6.7109375" style="65" customWidth="1"/>
    <col min="7971" max="7971" width="1" style="65" customWidth="1"/>
    <col min="7972" max="7972" width="6.7109375" style="65" customWidth="1"/>
    <col min="7973" max="7973" width="1" style="65" customWidth="1"/>
    <col min="7974" max="7974" width="6.7109375" style="65" customWidth="1"/>
    <col min="7975" max="7975" width="1" style="65" customWidth="1"/>
    <col min="7976" max="7976" width="6.7109375" style="65" customWidth="1"/>
    <col min="7977" max="7977" width="1" style="65" customWidth="1"/>
    <col min="7978" max="7979" width="6.7109375" style="65" customWidth="1"/>
    <col min="7980" max="8192" width="11.42578125" style="65"/>
    <col min="8193" max="8195" width="0" style="65" hidden="1" customWidth="1"/>
    <col min="8196" max="8196" width="6.140625" style="65" customWidth="1"/>
    <col min="8197" max="8197" width="1.5703125" style="65" customWidth="1"/>
    <col min="8198" max="8198" width="59.140625" style="65" bestFit="1" customWidth="1"/>
    <col min="8199" max="8201" width="5.42578125" style="65" customWidth="1"/>
    <col min="8202" max="8202" width="0.42578125" style="65" customWidth="1"/>
    <col min="8203" max="8204" width="5.42578125" style="65" customWidth="1"/>
    <col min="8205" max="8205" width="6.140625" style="65" customWidth="1"/>
    <col min="8206" max="8206" width="0.42578125" style="65" customWidth="1"/>
    <col min="8207" max="8208" width="5.42578125" style="65" customWidth="1"/>
    <col min="8209" max="8209" width="6.28515625" style="65" customWidth="1"/>
    <col min="8210" max="8210" width="0.28515625" style="65" customWidth="1"/>
    <col min="8211" max="8212" width="5.42578125" style="65" customWidth="1"/>
    <col min="8213" max="8213" width="6.140625" style="65" customWidth="1"/>
    <col min="8214" max="8214" width="0" style="65" hidden="1" customWidth="1"/>
    <col min="8215" max="8215" width="6.7109375" style="65" customWidth="1"/>
    <col min="8216" max="8217" width="11.42578125" style="65"/>
    <col min="8218" max="8218" width="4.7109375" style="65" customWidth="1"/>
    <col min="8219" max="8219" width="5" style="65" customWidth="1"/>
    <col min="8220" max="8220" width="2.28515625" style="65" customWidth="1"/>
    <col min="8221" max="8221" width="26" style="65" customWidth="1"/>
    <col min="8222" max="8222" width="8" style="65" customWidth="1"/>
    <col min="8223" max="8223" width="1" style="65" customWidth="1"/>
    <col min="8224" max="8224" width="6.7109375" style="65" customWidth="1"/>
    <col min="8225" max="8225" width="1" style="65" customWidth="1"/>
    <col min="8226" max="8226" width="6.7109375" style="65" customWidth="1"/>
    <col min="8227" max="8227" width="1" style="65" customWidth="1"/>
    <col min="8228" max="8228" width="6.7109375" style="65" customWidth="1"/>
    <col min="8229" max="8229" width="1" style="65" customWidth="1"/>
    <col min="8230" max="8230" width="6.7109375" style="65" customWidth="1"/>
    <col min="8231" max="8231" width="1" style="65" customWidth="1"/>
    <col min="8232" max="8232" width="6.7109375" style="65" customWidth="1"/>
    <col min="8233" max="8233" width="1" style="65" customWidth="1"/>
    <col min="8234" max="8235" width="6.7109375" style="65" customWidth="1"/>
    <col min="8236" max="8448" width="11.42578125" style="65"/>
    <col min="8449" max="8451" width="0" style="65" hidden="1" customWidth="1"/>
    <col min="8452" max="8452" width="6.140625" style="65" customWidth="1"/>
    <col min="8453" max="8453" width="1.5703125" style="65" customWidth="1"/>
    <col min="8454" max="8454" width="59.140625" style="65" bestFit="1" customWidth="1"/>
    <col min="8455" max="8457" width="5.42578125" style="65" customWidth="1"/>
    <col min="8458" max="8458" width="0.42578125" style="65" customWidth="1"/>
    <col min="8459" max="8460" width="5.42578125" style="65" customWidth="1"/>
    <col min="8461" max="8461" width="6.140625" style="65" customWidth="1"/>
    <col min="8462" max="8462" width="0.42578125" style="65" customWidth="1"/>
    <col min="8463" max="8464" width="5.42578125" style="65" customWidth="1"/>
    <col min="8465" max="8465" width="6.28515625" style="65" customWidth="1"/>
    <col min="8466" max="8466" width="0.28515625" style="65" customWidth="1"/>
    <col min="8467" max="8468" width="5.42578125" style="65" customWidth="1"/>
    <col min="8469" max="8469" width="6.140625" style="65" customWidth="1"/>
    <col min="8470" max="8470" width="0" style="65" hidden="1" customWidth="1"/>
    <col min="8471" max="8471" width="6.7109375" style="65" customWidth="1"/>
    <col min="8472" max="8473" width="11.42578125" style="65"/>
    <col min="8474" max="8474" width="4.7109375" style="65" customWidth="1"/>
    <col min="8475" max="8475" width="5" style="65" customWidth="1"/>
    <col min="8476" max="8476" width="2.28515625" style="65" customWidth="1"/>
    <col min="8477" max="8477" width="26" style="65" customWidth="1"/>
    <col min="8478" max="8478" width="8" style="65" customWidth="1"/>
    <col min="8479" max="8479" width="1" style="65" customWidth="1"/>
    <col min="8480" max="8480" width="6.7109375" style="65" customWidth="1"/>
    <col min="8481" max="8481" width="1" style="65" customWidth="1"/>
    <col min="8482" max="8482" width="6.7109375" style="65" customWidth="1"/>
    <col min="8483" max="8483" width="1" style="65" customWidth="1"/>
    <col min="8484" max="8484" width="6.7109375" style="65" customWidth="1"/>
    <col min="8485" max="8485" width="1" style="65" customWidth="1"/>
    <col min="8486" max="8486" width="6.7109375" style="65" customWidth="1"/>
    <col min="8487" max="8487" width="1" style="65" customWidth="1"/>
    <col min="8488" max="8488" width="6.7109375" style="65" customWidth="1"/>
    <col min="8489" max="8489" width="1" style="65" customWidth="1"/>
    <col min="8490" max="8491" width="6.7109375" style="65" customWidth="1"/>
    <col min="8492" max="8704" width="11.42578125" style="65"/>
    <col min="8705" max="8707" width="0" style="65" hidden="1" customWidth="1"/>
    <col min="8708" max="8708" width="6.140625" style="65" customWidth="1"/>
    <col min="8709" max="8709" width="1.5703125" style="65" customWidth="1"/>
    <col min="8710" max="8710" width="59.140625" style="65" bestFit="1" customWidth="1"/>
    <col min="8711" max="8713" width="5.42578125" style="65" customWidth="1"/>
    <col min="8714" max="8714" width="0.42578125" style="65" customWidth="1"/>
    <col min="8715" max="8716" width="5.42578125" style="65" customWidth="1"/>
    <col min="8717" max="8717" width="6.140625" style="65" customWidth="1"/>
    <col min="8718" max="8718" width="0.42578125" style="65" customWidth="1"/>
    <col min="8719" max="8720" width="5.42578125" style="65" customWidth="1"/>
    <col min="8721" max="8721" width="6.28515625" style="65" customWidth="1"/>
    <col min="8722" max="8722" width="0.28515625" style="65" customWidth="1"/>
    <col min="8723" max="8724" width="5.42578125" style="65" customWidth="1"/>
    <col min="8725" max="8725" width="6.140625" style="65" customWidth="1"/>
    <col min="8726" max="8726" width="0" style="65" hidden="1" customWidth="1"/>
    <col min="8727" max="8727" width="6.7109375" style="65" customWidth="1"/>
    <col min="8728" max="8729" width="11.42578125" style="65"/>
    <col min="8730" max="8730" width="4.7109375" style="65" customWidth="1"/>
    <col min="8731" max="8731" width="5" style="65" customWidth="1"/>
    <col min="8732" max="8732" width="2.28515625" style="65" customWidth="1"/>
    <col min="8733" max="8733" width="26" style="65" customWidth="1"/>
    <col min="8734" max="8734" width="8" style="65" customWidth="1"/>
    <col min="8735" max="8735" width="1" style="65" customWidth="1"/>
    <col min="8736" max="8736" width="6.7109375" style="65" customWidth="1"/>
    <col min="8737" max="8737" width="1" style="65" customWidth="1"/>
    <col min="8738" max="8738" width="6.7109375" style="65" customWidth="1"/>
    <col min="8739" max="8739" width="1" style="65" customWidth="1"/>
    <col min="8740" max="8740" width="6.7109375" style="65" customWidth="1"/>
    <col min="8741" max="8741" width="1" style="65" customWidth="1"/>
    <col min="8742" max="8742" width="6.7109375" style="65" customWidth="1"/>
    <col min="8743" max="8743" width="1" style="65" customWidth="1"/>
    <col min="8744" max="8744" width="6.7109375" style="65" customWidth="1"/>
    <col min="8745" max="8745" width="1" style="65" customWidth="1"/>
    <col min="8746" max="8747" width="6.7109375" style="65" customWidth="1"/>
    <col min="8748" max="8960" width="11.42578125" style="65"/>
    <col min="8961" max="8963" width="0" style="65" hidden="1" customWidth="1"/>
    <col min="8964" max="8964" width="6.140625" style="65" customWidth="1"/>
    <col min="8965" max="8965" width="1.5703125" style="65" customWidth="1"/>
    <col min="8966" max="8966" width="59.140625" style="65" bestFit="1" customWidth="1"/>
    <col min="8967" max="8969" width="5.42578125" style="65" customWidth="1"/>
    <col min="8970" max="8970" width="0.42578125" style="65" customWidth="1"/>
    <col min="8971" max="8972" width="5.42578125" style="65" customWidth="1"/>
    <col min="8973" max="8973" width="6.140625" style="65" customWidth="1"/>
    <col min="8974" max="8974" width="0.42578125" style="65" customWidth="1"/>
    <col min="8975" max="8976" width="5.42578125" style="65" customWidth="1"/>
    <col min="8977" max="8977" width="6.28515625" style="65" customWidth="1"/>
    <col min="8978" max="8978" width="0.28515625" style="65" customWidth="1"/>
    <col min="8979" max="8980" width="5.42578125" style="65" customWidth="1"/>
    <col min="8981" max="8981" width="6.140625" style="65" customWidth="1"/>
    <col min="8982" max="8982" width="0" style="65" hidden="1" customWidth="1"/>
    <col min="8983" max="8983" width="6.7109375" style="65" customWidth="1"/>
    <col min="8984" max="8985" width="11.42578125" style="65"/>
    <col min="8986" max="8986" width="4.7109375" style="65" customWidth="1"/>
    <col min="8987" max="8987" width="5" style="65" customWidth="1"/>
    <col min="8988" max="8988" width="2.28515625" style="65" customWidth="1"/>
    <col min="8989" max="8989" width="26" style="65" customWidth="1"/>
    <col min="8990" max="8990" width="8" style="65" customWidth="1"/>
    <col min="8991" max="8991" width="1" style="65" customWidth="1"/>
    <col min="8992" max="8992" width="6.7109375" style="65" customWidth="1"/>
    <col min="8993" max="8993" width="1" style="65" customWidth="1"/>
    <col min="8994" max="8994" width="6.7109375" style="65" customWidth="1"/>
    <col min="8995" max="8995" width="1" style="65" customWidth="1"/>
    <col min="8996" max="8996" width="6.7109375" style="65" customWidth="1"/>
    <col min="8997" max="8997" width="1" style="65" customWidth="1"/>
    <col min="8998" max="8998" width="6.7109375" style="65" customWidth="1"/>
    <col min="8999" max="8999" width="1" style="65" customWidth="1"/>
    <col min="9000" max="9000" width="6.7109375" style="65" customWidth="1"/>
    <col min="9001" max="9001" width="1" style="65" customWidth="1"/>
    <col min="9002" max="9003" width="6.7109375" style="65" customWidth="1"/>
    <col min="9004" max="9216" width="11.42578125" style="65"/>
    <col min="9217" max="9219" width="0" style="65" hidden="1" customWidth="1"/>
    <col min="9220" max="9220" width="6.140625" style="65" customWidth="1"/>
    <col min="9221" max="9221" width="1.5703125" style="65" customWidth="1"/>
    <col min="9222" max="9222" width="59.140625" style="65" bestFit="1" customWidth="1"/>
    <col min="9223" max="9225" width="5.42578125" style="65" customWidth="1"/>
    <col min="9226" max="9226" width="0.42578125" style="65" customWidth="1"/>
    <col min="9227" max="9228" width="5.42578125" style="65" customWidth="1"/>
    <col min="9229" max="9229" width="6.140625" style="65" customWidth="1"/>
    <col min="9230" max="9230" width="0.42578125" style="65" customWidth="1"/>
    <col min="9231" max="9232" width="5.42578125" style="65" customWidth="1"/>
    <col min="9233" max="9233" width="6.28515625" style="65" customWidth="1"/>
    <col min="9234" max="9234" width="0.28515625" style="65" customWidth="1"/>
    <col min="9235" max="9236" width="5.42578125" style="65" customWidth="1"/>
    <col min="9237" max="9237" width="6.140625" style="65" customWidth="1"/>
    <col min="9238" max="9238" width="0" style="65" hidden="1" customWidth="1"/>
    <col min="9239" max="9239" width="6.7109375" style="65" customWidth="1"/>
    <col min="9240" max="9241" width="11.42578125" style="65"/>
    <col min="9242" max="9242" width="4.7109375" style="65" customWidth="1"/>
    <col min="9243" max="9243" width="5" style="65" customWidth="1"/>
    <col min="9244" max="9244" width="2.28515625" style="65" customWidth="1"/>
    <col min="9245" max="9245" width="26" style="65" customWidth="1"/>
    <col min="9246" max="9246" width="8" style="65" customWidth="1"/>
    <col min="9247" max="9247" width="1" style="65" customWidth="1"/>
    <col min="9248" max="9248" width="6.7109375" style="65" customWidth="1"/>
    <col min="9249" max="9249" width="1" style="65" customWidth="1"/>
    <col min="9250" max="9250" width="6.7109375" style="65" customWidth="1"/>
    <col min="9251" max="9251" width="1" style="65" customWidth="1"/>
    <col min="9252" max="9252" width="6.7109375" style="65" customWidth="1"/>
    <col min="9253" max="9253" width="1" style="65" customWidth="1"/>
    <col min="9254" max="9254" width="6.7109375" style="65" customWidth="1"/>
    <col min="9255" max="9255" width="1" style="65" customWidth="1"/>
    <col min="9256" max="9256" width="6.7109375" style="65" customWidth="1"/>
    <col min="9257" max="9257" width="1" style="65" customWidth="1"/>
    <col min="9258" max="9259" width="6.7109375" style="65" customWidth="1"/>
    <col min="9260" max="9472" width="11.42578125" style="65"/>
    <col min="9473" max="9475" width="0" style="65" hidden="1" customWidth="1"/>
    <col min="9476" max="9476" width="6.140625" style="65" customWidth="1"/>
    <col min="9477" max="9477" width="1.5703125" style="65" customWidth="1"/>
    <col min="9478" max="9478" width="59.140625" style="65" bestFit="1" customWidth="1"/>
    <col min="9479" max="9481" width="5.42578125" style="65" customWidth="1"/>
    <col min="9482" max="9482" width="0.42578125" style="65" customWidth="1"/>
    <col min="9483" max="9484" width="5.42578125" style="65" customWidth="1"/>
    <col min="9485" max="9485" width="6.140625" style="65" customWidth="1"/>
    <col min="9486" max="9486" width="0.42578125" style="65" customWidth="1"/>
    <col min="9487" max="9488" width="5.42578125" style="65" customWidth="1"/>
    <col min="9489" max="9489" width="6.28515625" style="65" customWidth="1"/>
    <col min="9490" max="9490" width="0.28515625" style="65" customWidth="1"/>
    <col min="9491" max="9492" width="5.42578125" style="65" customWidth="1"/>
    <col min="9493" max="9493" width="6.140625" style="65" customWidth="1"/>
    <col min="9494" max="9494" width="0" style="65" hidden="1" customWidth="1"/>
    <col min="9495" max="9495" width="6.7109375" style="65" customWidth="1"/>
    <col min="9496" max="9497" width="11.42578125" style="65"/>
    <col min="9498" max="9498" width="4.7109375" style="65" customWidth="1"/>
    <col min="9499" max="9499" width="5" style="65" customWidth="1"/>
    <col min="9500" max="9500" width="2.28515625" style="65" customWidth="1"/>
    <col min="9501" max="9501" width="26" style="65" customWidth="1"/>
    <col min="9502" max="9502" width="8" style="65" customWidth="1"/>
    <col min="9503" max="9503" width="1" style="65" customWidth="1"/>
    <col min="9504" max="9504" width="6.7109375" style="65" customWidth="1"/>
    <col min="9505" max="9505" width="1" style="65" customWidth="1"/>
    <col min="9506" max="9506" width="6.7109375" style="65" customWidth="1"/>
    <col min="9507" max="9507" width="1" style="65" customWidth="1"/>
    <col min="9508" max="9508" width="6.7109375" style="65" customWidth="1"/>
    <col min="9509" max="9509" width="1" style="65" customWidth="1"/>
    <col min="9510" max="9510" width="6.7109375" style="65" customWidth="1"/>
    <col min="9511" max="9511" width="1" style="65" customWidth="1"/>
    <col min="9512" max="9512" width="6.7109375" style="65" customWidth="1"/>
    <col min="9513" max="9513" width="1" style="65" customWidth="1"/>
    <col min="9514" max="9515" width="6.7109375" style="65" customWidth="1"/>
    <col min="9516" max="9728" width="11.42578125" style="65"/>
    <col min="9729" max="9731" width="0" style="65" hidden="1" customWidth="1"/>
    <col min="9732" max="9732" width="6.140625" style="65" customWidth="1"/>
    <col min="9733" max="9733" width="1.5703125" style="65" customWidth="1"/>
    <col min="9734" max="9734" width="59.140625" style="65" bestFit="1" customWidth="1"/>
    <col min="9735" max="9737" width="5.42578125" style="65" customWidth="1"/>
    <col min="9738" max="9738" width="0.42578125" style="65" customWidth="1"/>
    <col min="9739" max="9740" width="5.42578125" style="65" customWidth="1"/>
    <col min="9741" max="9741" width="6.140625" style="65" customWidth="1"/>
    <col min="9742" max="9742" width="0.42578125" style="65" customWidth="1"/>
    <col min="9743" max="9744" width="5.42578125" style="65" customWidth="1"/>
    <col min="9745" max="9745" width="6.28515625" style="65" customWidth="1"/>
    <col min="9746" max="9746" width="0.28515625" style="65" customWidth="1"/>
    <col min="9747" max="9748" width="5.42578125" style="65" customWidth="1"/>
    <col min="9749" max="9749" width="6.140625" style="65" customWidth="1"/>
    <col min="9750" max="9750" width="0" style="65" hidden="1" customWidth="1"/>
    <col min="9751" max="9751" width="6.7109375" style="65" customWidth="1"/>
    <col min="9752" max="9753" width="11.42578125" style="65"/>
    <col min="9754" max="9754" width="4.7109375" style="65" customWidth="1"/>
    <col min="9755" max="9755" width="5" style="65" customWidth="1"/>
    <col min="9756" max="9756" width="2.28515625" style="65" customWidth="1"/>
    <col min="9757" max="9757" width="26" style="65" customWidth="1"/>
    <col min="9758" max="9758" width="8" style="65" customWidth="1"/>
    <col min="9759" max="9759" width="1" style="65" customWidth="1"/>
    <col min="9760" max="9760" width="6.7109375" style="65" customWidth="1"/>
    <col min="9761" max="9761" width="1" style="65" customWidth="1"/>
    <col min="9762" max="9762" width="6.7109375" style="65" customWidth="1"/>
    <col min="9763" max="9763" width="1" style="65" customWidth="1"/>
    <col min="9764" max="9764" width="6.7109375" style="65" customWidth="1"/>
    <col min="9765" max="9765" width="1" style="65" customWidth="1"/>
    <col min="9766" max="9766" width="6.7109375" style="65" customWidth="1"/>
    <col min="9767" max="9767" width="1" style="65" customWidth="1"/>
    <col min="9768" max="9768" width="6.7109375" style="65" customWidth="1"/>
    <col min="9769" max="9769" width="1" style="65" customWidth="1"/>
    <col min="9770" max="9771" width="6.7109375" style="65" customWidth="1"/>
    <col min="9772" max="9984" width="11.42578125" style="65"/>
    <col min="9985" max="9987" width="0" style="65" hidden="1" customWidth="1"/>
    <col min="9988" max="9988" width="6.140625" style="65" customWidth="1"/>
    <col min="9989" max="9989" width="1.5703125" style="65" customWidth="1"/>
    <col min="9990" max="9990" width="59.140625" style="65" bestFit="1" customWidth="1"/>
    <col min="9991" max="9993" width="5.42578125" style="65" customWidth="1"/>
    <col min="9994" max="9994" width="0.42578125" style="65" customWidth="1"/>
    <col min="9995" max="9996" width="5.42578125" style="65" customWidth="1"/>
    <col min="9997" max="9997" width="6.140625" style="65" customWidth="1"/>
    <col min="9998" max="9998" width="0.42578125" style="65" customWidth="1"/>
    <col min="9999" max="10000" width="5.42578125" style="65" customWidth="1"/>
    <col min="10001" max="10001" width="6.28515625" style="65" customWidth="1"/>
    <col min="10002" max="10002" width="0.28515625" style="65" customWidth="1"/>
    <col min="10003" max="10004" width="5.42578125" style="65" customWidth="1"/>
    <col min="10005" max="10005" width="6.140625" style="65" customWidth="1"/>
    <col min="10006" max="10006" width="0" style="65" hidden="1" customWidth="1"/>
    <col min="10007" max="10007" width="6.7109375" style="65" customWidth="1"/>
    <col min="10008" max="10009" width="11.42578125" style="65"/>
    <col min="10010" max="10010" width="4.7109375" style="65" customWidth="1"/>
    <col min="10011" max="10011" width="5" style="65" customWidth="1"/>
    <col min="10012" max="10012" width="2.28515625" style="65" customWidth="1"/>
    <col min="10013" max="10013" width="26" style="65" customWidth="1"/>
    <col min="10014" max="10014" width="8" style="65" customWidth="1"/>
    <col min="10015" max="10015" width="1" style="65" customWidth="1"/>
    <col min="10016" max="10016" width="6.7109375" style="65" customWidth="1"/>
    <col min="10017" max="10017" width="1" style="65" customWidth="1"/>
    <col min="10018" max="10018" width="6.7109375" style="65" customWidth="1"/>
    <col min="10019" max="10019" width="1" style="65" customWidth="1"/>
    <col min="10020" max="10020" width="6.7109375" style="65" customWidth="1"/>
    <col min="10021" max="10021" width="1" style="65" customWidth="1"/>
    <col min="10022" max="10022" width="6.7109375" style="65" customWidth="1"/>
    <col min="10023" max="10023" width="1" style="65" customWidth="1"/>
    <col min="10024" max="10024" width="6.7109375" style="65" customWidth="1"/>
    <col min="10025" max="10025" width="1" style="65" customWidth="1"/>
    <col min="10026" max="10027" width="6.7109375" style="65" customWidth="1"/>
    <col min="10028" max="10240" width="11.42578125" style="65"/>
    <col min="10241" max="10243" width="0" style="65" hidden="1" customWidth="1"/>
    <col min="10244" max="10244" width="6.140625" style="65" customWidth="1"/>
    <col min="10245" max="10245" width="1.5703125" style="65" customWidth="1"/>
    <col min="10246" max="10246" width="59.140625" style="65" bestFit="1" customWidth="1"/>
    <col min="10247" max="10249" width="5.42578125" style="65" customWidth="1"/>
    <col min="10250" max="10250" width="0.42578125" style="65" customWidth="1"/>
    <col min="10251" max="10252" width="5.42578125" style="65" customWidth="1"/>
    <col min="10253" max="10253" width="6.140625" style="65" customWidth="1"/>
    <col min="10254" max="10254" width="0.42578125" style="65" customWidth="1"/>
    <col min="10255" max="10256" width="5.42578125" style="65" customWidth="1"/>
    <col min="10257" max="10257" width="6.28515625" style="65" customWidth="1"/>
    <col min="10258" max="10258" width="0.28515625" style="65" customWidth="1"/>
    <col min="10259" max="10260" width="5.42578125" style="65" customWidth="1"/>
    <col min="10261" max="10261" width="6.140625" style="65" customWidth="1"/>
    <col min="10262" max="10262" width="0" style="65" hidden="1" customWidth="1"/>
    <col min="10263" max="10263" width="6.7109375" style="65" customWidth="1"/>
    <col min="10264" max="10265" width="11.42578125" style="65"/>
    <col min="10266" max="10266" width="4.7109375" style="65" customWidth="1"/>
    <col min="10267" max="10267" width="5" style="65" customWidth="1"/>
    <col min="10268" max="10268" width="2.28515625" style="65" customWidth="1"/>
    <col min="10269" max="10269" width="26" style="65" customWidth="1"/>
    <col min="10270" max="10270" width="8" style="65" customWidth="1"/>
    <col min="10271" max="10271" width="1" style="65" customWidth="1"/>
    <col min="10272" max="10272" width="6.7109375" style="65" customWidth="1"/>
    <col min="10273" max="10273" width="1" style="65" customWidth="1"/>
    <col min="10274" max="10274" width="6.7109375" style="65" customWidth="1"/>
    <col min="10275" max="10275" width="1" style="65" customWidth="1"/>
    <col min="10276" max="10276" width="6.7109375" style="65" customWidth="1"/>
    <col min="10277" max="10277" width="1" style="65" customWidth="1"/>
    <col min="10278" max="10278" width="6.7109375" style="65" customWidth="1"/>
    <col min="10279" max="10279" width="1" style="65" customWidth="1"/>
    <col min="10280" max="10280" width="6.7109375" style="65" customWidth="1"/>
    <col min="10281" max="10281" width="1" style="65" customWidth="1"/>
    <col min="10282" max="10283" width="6.7109375" style="65" customWidth="1"/>
    <col min="10284" max="10496" width="11.42578125" style="65"/>
    <col min="10497" max="10499" width="0" style="65" hidden="1" customWidth="1"/>
    <col min="10500" max="10500" width="6.140625" style="65" customWidth="1"/>
    <col min="10501" max="10501" width="1.5703125" style="65" customWidth="1"/>
    <col min="10502" max="10502" width="59.140625" style="65" bestFit="1" customWidth="1"/>
    <col min="10503" max="10505" width="5.42578125" style="65" customWidth="1"/>
    <col min="10506" max="10506" width="0.42578125" style="65" customWidth="1"/>
    <col min="10507" max="10508" width="5.42578125" style="65" customWidth="1"/>
    <col min="10509" max="10509" width="6.140625" style="65" customWidth="1"/>
    <col min="10510" max="10510" width="0.42578125" style="65" customWidth="1"/>
    <col min="10511" max="10512" width="5.42578125" style="65" customWidth="1"/>
    <col min="10513" max="10513" width="6.28515625" style="65" customWidth="1"/>
    <col min="10514" max="10514" width="0.28515625" style="65" customWidth="1"/>
    <col min="10515" max="10516" width="5.42578125" style="65" customWidth="1"/>
    <col min="10517" max="10517" width="6.140625" style="65" customWidth="1"/>
    <col min="10518" max="10518" width="0" style="65" hidden="1" customWidth="1"/>
    <col min="10519" max="10519" width="6.7109375" style="65" customWidth="1"/>
    <col min="10520" max="10521" width="11.42578125" style="65"/>
    <col min="10522" max="10522" width="4.7109375" style="65" customWidth="1"/>
    <col min="10523" max="10523" width="5" style="65" customWidth="1"/>
    <col min="10524" max="10524" width="2.28515625" style="65" customWidth="1"/>
    <col min="10525" max="10525" width="26" style="65" customWidth="1"/>
    <col min="10526" max="10526" width="8" style="65" customWidth="1"/>
    <col min="10527" max="10527" width="1" style="65" customWidth="1"/>
    <col min="10528" max="10528" width="6.7109375" style="65" customWidth="1"/>
    <col min="10529" max="10529" width="1" style="65" customWidth="1"/>
    <col min="10530" max="10530" width="6.7109375" style="65" customWidth="1"/>
    <col min="10531" max="10531" width="1" style="65" customWidth="1"/>
    <col min="10532" max="10532" width="6.7109375" style="65" customWidth="1"/>
    <col min="10533" max="10533" width="1" style="65" customWidth="1"/>
    <col min="10534" max="10534" width="6.7109375" style="65" customWidth="1"/>
    <col min="10535" max="10535" width="1" style="65" customWidth="1"/>
    <col min="10536" max="10536" width="6.7109375" style="65" customWidth="1"/>
    <col min="10537" max="10537" width="1" style="65" customWidth="1"/>
    <col min="10538" max="10539" width="6.7109375" style="65" customWidth="1"/>
    <col min="10540" max="10752" width="11.42578125" style="65"/>
    <col min="10753" max="10755" width="0" style="65" hidden="1" customWidth="1"/>
    <col min="10756" max="10756" width="6.140625" style="65" customWidth="1"/>
    <col min="10757" max="10757" width="1.5703125" style="65" customWidth="1"/>
    <col min="10758" max="10758" width="59.140625" style="65" bestFit="1" customWidth="1"/>
    <col min="10759" max="10761" width="5.42578125" style="65" customWidth="1"/>
    <col min="10762" max="10762" width="0.42578125" style="65" customWidth="1"/>
    <col min="10763" max="10764" width="5.42578125" style="65" customWidth="1"/>
    <col min="10765" max="10765" width="6.140625" style="65" customWidth="1"/>
    <col min="10766" max="10766" width="0.42578125" style="65" customWidth="1"/>
    <col min="10767" max="10768" width="5.42578125" style="65" customWidth="1"/>
    <col min="10769" max="10769" width="6.28515625" style="65" customWidth="1"/>
    <col min="10770" max="10770" width="0.28515625" style="65" customWidth="1"/>
    <col min="10771" max="10772" width="5.42578125" style="65" customWidth="1"/>
    <col min="10773" max="10773" width="6.140625" style="65" customWidth="1"/>
    <col min="10774" max="10774" width="0" style="65" hidden="1" customWidth="1"/>
    <col min="10775" max="10775" width="6.7109375" style="65" customWidth="1"/>
    <col min="10776" max="10777" width="11.42578125" style="65"/>
    <col min="10778" max="10778" width="4.7109375" style="65" customWidth="1"/>
    <col min="10779" max="10779" width="5" style="65" customWidth="1"/>
    <col min="10780" max="10780" width="2.28515625" style="65" customWidth="1"/>
    <col min="10781" max="10781" width="26" style="65" customWidth="1"/>
    <col min="10782" max="10782" width="8" style="65" customWidth="1"/>
    <col min="10783" max="10783" width="1" style="65" customWidth="1"/>
    <col min="10784" max="10784" width="6.7109375" style="65" customWidth="1"/>
    <col min="10785" max="10785" width="1" style="65" customWidth="1"/>
    <col min="10786" max="10786" width="6.7109375" style="65" customWidth="1"/>
    <col min="10787" max="10787" width="1" style="65" customWidth="1"/>
    <col min="10788" max="10788" width="6.7109375" style="65" customWidth="1"/>
    <col min="10789" max="10789" width="1" style="65" customWidth="1"/>
    <col min="10790" max="10790" width="6.7109375" style="65" customWidth="1"/>
    <col min="10791" max="10791" width="1" style="65" customWidth="1"/>
    <col min="10792" max="10792" width="6.7109375" style="65" customWidth="1"/>
    <col min="10793" max="10793" width="1" style="65" customWidth="1"/>
    <col min="10794" max="10795" width="6.7109375" style="65" customWidth="1"/>
    <col min="10796" max="11008" width="11.42578125" style="65"/>
    <col min="11009" max="11011" width="0" style="65" hidden="1" customWidth="1"/>
    <col min="11012" max="11012" width="6.140625" style="65" customWidth="1"/>
    <col min="11013" max="11013" width="1.5703125" style="65" customWidth="1"/>
    <col min="11014" max="11014" width="59.140625" style="65" bestFit="1" customWidth="1"/>
    <col min="11015" max="11017" width="5.42578125" style="65" customWidth="1"/>
    <col min="11018" max="11018" width="0.42578125" style="65" customWidth="1"/>
    <col min="11019" max="11020" width="5.42578125" style="65" customWidth="1"/>
    <col min="11021" max="11021" width="6.140625" style="65" customWidth="1"/>
    <col min="11022" max="11022" width="0.42578125" style="65" customWidth="1"/>
    <col min="11023" max="11024" width="5.42578125" style="65" customWidth="1"/>
    <col min="11025" max="11025" width="6.28515625" style="65" customWidth="1"/>
    <col min="11026" max="11026" width="0.28515625" style="65" customWidth="1"/>
    <col min="11027" max="11028" width="5.42578125" style="65" customWidth="1"/>
    <col min="11029" max="11029" width="6.140625" style="65" customWidth="1"/>
    <col min="11030" max="11030" width="0" style="65" hidden="1" customWidth="1"/>
    <col min="11031" max="11031" width="6.7109375" style="65" customWidth="1"/>
    <col min="11032" max="11033" width="11.42578125" style="65"/>
    <col min="11034" max="11034" width="4.7109375" style="65" customWidth="1"/>
    <col min="11035" max="11035" width="5" style="65" customWidth="1"/>
    <col min="11036" max="11036" width="2.28515625" style="65" customWidth="1"/>
    <col min="11037" max="11037" width="26" style="65" customWidth="1"/>
    <col min="11038" max="11038" width="8" style="65" customWidth="1"/>
    <col min="11039" max="11039" width="1" style="65" customWidth="1"/>
    <col min="11040" max="11040" width="6.7109375" style="65" customWidth="1"/>
    <col min="11041" max="11041" width="1" style="65" customWidth="1"/>
    <col min="11042" max="11042" width="6.7109375" style="65" customWidth="1"/>
    <col min="11043" max="11043" width="1" style="65" customWidth="1"/>
    <col min="11044" max="11044" width="6.7109375" style="65" customWidth="1"/>
    <col min="11045" max="11045" width="1" style="65" customWidth="1"/>
    <col min="11046" max="11046" width="6.7109375" style="65" customWidth="1"/>
    <col min="11047" max="11047" width="1" style="65" customWidth="1"/>
    <col min="11048" max="11048" width="6.7109375" style="65" customWidth="1"/>
    <col min="11049" max="11049" width="1" style="65" customWidth="1"/>
    <col min="11050" max="11051" width="6.7109375" style="65" customWidth="1"/>
    <col min="11052" max="11264" width="11.42578125" style="65"/>
    <col min="11265" max="11267" width="0" style="65" hidden="1" customWidth="1"/>
    <col min="11268" max="11268" width="6.140625" style="65" customWidth="1"/>
    <col min="11269" max="11269" width="1.5703125" style="65" customWidth="1"/>
    <col min="11270" max="11270" width="59.140625" style="65" bestFit="1" customWidth="1"/>
    <col min="11271" max="11273" width="5.42578125" style="65" customWidth="1"/>
    <col min="11274" max="11274" width="0.42578125" style="65" customWidth="1"/>
    <col min="11275" max="11276" width="5.42578125" style="65" customWidth="1"/>
    <col min="11277" max="11277" width="6.140625" style="65" customWidth="1"/>
    <col min="11278" max="11278" width="0.42578125" style="65" customWidth="1"/>
    <col min="11279" max="11280" width="5.42578125" style="65" customWidth="1"/>
    <col min="11281" max="11281" width="6.28515625" style="65" customWidth="1"/>
    <col min="11282" max="11282" width="0.28515625" style="65" customWidth="1"/>
    <col min="11283" max="11284" width="5.42578125" style="65" customWidth="1"/>
    <col min="11285" max="11285" width="6.140625" style="65" customWidth="1"/>
    <col min="11286" max="11286" width="0" style="65" hidden="1" customWidth="1"/>
    <col min="11287" max="11287" width="6.7109375" style="65" customWidth="1"/>
    <col min="11288" max="11289" width="11.42578125" style="65"/>
    <col min="11290" max="11290" width="4.7109375" style="65" customWidth="1"/>
    <col min="11291" max="11291" width="5" style="65" customWidth="1"/>
    <col min="11292" max="11292" width="2.28515625" style="65" customWidth="1"/>
    <col min="11293" max="11293" width="26" style="65" customWidth="1"/>
    <col min="11294" max="11294" width="8" style="65" customWidth="1"/>
    <col min="11295" max="11295" width="1" style="65" customWidth="1"/>
    <col min="11296" max="11296" width="6.7109375" style="65" customWidth="1"/>
    <col min="11297" max="11297" width="1" style="65" customWidth="1"/>
    <col min="11298" max="11298" width="6.7109375" style="65" customWidth="1"/>
    <col min="11299" max="11299" width="1" style="65" customWidth="1"/>
    <col min="11300" max="11300" width="6.7109375" style="65" customWidth="1"/>
    <col min="11301" max="11301" width="1" style="65" customWidth="1"/>
    <col min="11302" max="11302" width="6.7109375" style="65" customWidth="1"/>
    <col min="11303" max="11303" width="1" style="65" customWidth="1"/>
    <col min="11304" max="11304" width="6.7109375" style="65" customWidth="1"/>
    <col min="11305" max="11305" width="1" style="65" customWidth="1"/>
    <col min="11306" max="11307" width="6.7109375" style="65" customWidth="1"/>
    <col min="11308" max="11520" width="11.42578125" style="65"/>
    <col min="11521" max="11523" width="0" style="65" hidden="1" customWidth="1"/>
    <col min="11524" max="11524" width="6.140625" style="65" customWidth="1"/>
    <col min="11525" max="11525" width="1.5703125" style="65" customWidth="1"/>
    <col min="11526" max="11526" width="59.140625" style="65" bestFit="1" customWidth="1"/>
    <col min="11527" max="11529" width="5.42578125" style="65" customWidth="1"/>
    <col min="11530" max="11530" width="0.42578125" style="65" customWidth="1"/>
    <col min="11531" max="11532" width="5.42578125" style="65" customWidth="1"/>
    <col min="11533" max="11533" width="6.140625" style="65" customWidth="1"/>
    <col min="11534" max="11534" width="0.42578125" style="65" customWidth="1"/>
    <col min="11535" max="11536" width="5.42578125" style="65" customWidth="1"/>
    <col min="11537" max="11537" width="6.28515625" style="65" customWidth="1"/>
    <col min="11538" max="11538" width="0.28515625" style="65" customWidth="1"/>
    <col min="11539" max="11540" width="5.42578125" style="65" customWidth="1"/>
    <col min="11541" max="11541" width="6.140625" style="65" customWidth="1"/>
    <col min="11542" max="11542" width="0" style="65" hidden="1" customWidth="1"/>
    <col min="11543" max="11543" width="6.7109375" style="65" customWidth="1"/>
    <col min="11544" max="11545" width="11.42578125" style="65"/>
    <col min="11546" max="11546" width="4.7109375" style="65" customWidth="1"/>
    <col min="11547" max="11547" width="5" style="65" customWidth="1"/>
    <col min="11548" max="11548" width="2.28515625" style="65" customWidth="1"/>
    <col min="11549" max="11549" width="26" style="65" customWidth="1"/>
    <col min="11550" max="11550" width="8" style="65" customWidth="1"/>
    <col min="11551" max="11551" width="1" style="65" customWidth="1"/>
    <col min="11552" max="11552" width="6.7109375" style="65" customWidth="1"/>
    <col min="11553" max="11553" width="1" style="65" customWidth="1"/>
    <col min="11554" max="11554" width="6.7109375" style="65" customWidth="1"/>
    <col min="11555" max="11555" width="1" style="65" customWidth="1"/>
    <col min="11556" max="11556" width="6.7109375" style="65" customWidth="1"/>
    <col min="11557" max="11557" width="1" style="65" customWidth="1"/>
    <col min="11558" max="11558" width="6.7109375" style="65" customWidth="1"/>
    <col min="11559" max="11559" width="1" style="65" customWidth="1"/>
    <col min="11560" max="11560" width="6.7109375" style="65" customWidth="1"/>
    <col min="11561" max="11561" width="1" style="65" customWidth="1"/>
    <col min="11562" max="11563" width="6.7109375" style="65" customWidth="1"/>
    <col min="11564" max="11776" width="11.42578125" style="65"/>
    <col min="11777" max="11779" width="0" style="65" hidden="1" customWidth="1"/>
    <col min="11780" max="11780" width="6.140625" style="65" customWidth="1"/>
    <col min="11781" max="11781" width="1.5703125" style="65" customWidth="1"/>
    <col min="11782" max="11782" width="59.140625" style="65" bestFit="1" customWidth="1"/>
    <col min="11783" max="11785" width="5.42578125" style="65" customWidth="1"/>
    <col min="11786" max="11786" width="0.42578125" style="65" customWidth="1"/>
    <col min="11787" max="11788" width="5.42578125" style="65" customWidth="1"/>
    <col min="11789" max="11789" width="6.140625" style="65" customWidth="1"/>
    <col min="11790" max="11790" width="0.42578125" style="65" customWidth="1"/>
    <col min="11791" max="11792" width="5.42578125" style="65" customWidth="1"/>
    <col min="11793" max="11793" width="6.28515625" style="65" customWidth="1"/>
    <col min="11794" max="11794" width="0.28515625" style="65" customWidth="1"/>
    <col min="11795" max="11796" width="5.42578125" style="65" customWidth="1"/>
    <col min="11797" max="11797" width="6.140625" style="65" customWidth="1"/>
    <col min="11798" max="11798" width="0" style="65" hidden="1" customWidth="1"/>
    <col min="11799" max="11799" width="6.7109375" style="65" customWidth="1"/>
    <col min="11800" max="11801" width="11.42578125" style="65"/>
    <col min="11802" max="11802" width="4.7109375" style="65" customWidth="1"/>
    <col min="11803" max="11803" width="5" style="65" customWidth="1"/>
    <col min="11804" max="11804" width="2.28515625" style="65" customWidth="1"/>
    <col min="11805" max="11805" width="26" style="65" customWidth="1"/>
    <col min="11806" max="11806" width="8" style="65" customWidth="1"/>
    <col min="11807" max="11807" width="1" style="65" customWidth="1"/>
    <col min="11808" max="11808" width="6.7109375" style="65" customWidth="1"/>
    <col min="11809" max="11809" width="1" style="65" customWidth="1"/>
    <col min="11810" max="11810" width="6.7109375" style="65" customWidth="1"/>
    <col min="11811" max="11811" width="1" style="65" customWidth="1"/>
    <col min="11812" max="11812" width="6.7109375" style="65" customWidth="1"/>
    <col min="11813" max="11813" width="1" style="65" customWidth="1"/>
    <col min="11814" max="11814" width="6.7109375" style="65" customWidth="1"/>
    <col min="11815" max="11815" width="1" style="65" customWidth="1"/>
    <col min="11816" max="11816" width="6.7109375" style="65" customWidth="1"/>
    <col min="11817" max="11817" width="1" style="65" customWidth="1"/>
    <col min="11818" max="11819" width="6.7109375" style="65" customWidth="1"/>
    <col min="11820" max="12032" width="11.42578125" style="65"/>
    <col min="12033" max="12035" width="0" style="65" hidden="1" customWidth="1"/>
    <col min="12036" max="12036" width="6.140625" style="65" customWidth="1"/>
    <col min="12037" max="12037" width="1.5703125" style="65" customWidth="1"/>
    <col min="12038" max="12038" width="59.140625" style="65" bestFit="1" customWidth="1"/>
    <col min="12039" max="12041" width="5.42578125" style="65" customWidth="1"/>
    <col min="12042" max="12042" width="0.42578125" style="65" customWidth="1"/>
    <col min="12043" max="12044" width="5.42578125" style="65" customWidth="1"/>
    <col min="12045" max="12045" width="6.140625" style="65" customWidth="1"/>
    <col min="12046" max="12046" width="0.42578125" style="65" customWidth="1"/>
    <col min="12047" max="12048" width="5.42578125" style="65" customWidth="1"/>
    <col min="12049" max="12049" width="6.28515625" style="65" customWidth="1"/>
    <col min="12050" max="12050" width="0.28515625" style="65" customWidth="1"/>
    <col min="12051" max="12052" width="5.42578125" style="65" customWidth="1"/>
    <col min="12053" max="12053" width="6.140625" style="65" customWidth="1"/>
    <col min="12054" max="12054" width="0" style="65" hidden="1" customWidth="1"/>
    <col min="12055" max="12055" width="6.7109375" style="65" customWidth="1"/>
    <col min="12056" max="12057" width="11.42578125" style="65"/>
    <col min="12058" max="12058" width="4.7109375" style="65" customWidth="1"/>
    <col min="12059" max="12059" width="5" style="65" customWidth="1"/>
    <col min="12060" max="12060" width="2.28515625" style="65" customWidth="1"/>
    <col min="12061" max="12061" width="26" style="65" customWidth="1"/>
    <col min="12062" max="12062" width="8" style="65" customWidth="1"/>
    <col min="12063" max="12063" width="1" style="65" customWidth="1"/>
    <col min="12064" max="12064" width="6.7109375" style="65" customWidth="1"/>
    <col min="12065" max="12065" width="1" style="65" customWidth="1"/>
    <col min="12066" max="12066" width="6.7109375" style="65" customWidth="1"/>
    <col min="12067" max="12067" width="1" style="65" customWidth="1"/>
    <col min="12068" max="12068" width="6.7109375" style="65" customWidth="1"/>
    <col min="12069" max="12069" width="1" style="65" customWidth="1"/>
    <col min="12070" max="12070" width="6.7109375" style="65" customWidth="1"/>
    <col min="12071" max="12071" width="1" style="65" customWidth="1"/>
    <col min="12072" max="12072" width="6.7109375" style="65" customWidth="1"/>
    <col min="12073" max="12073" width="1" style="65" customWidth="1"/>
    <col min="12074" max="12075" width="6.7109375" style="65" customWidth="1"/>
    <col min="12076" max="12288" width="11.42578125" style="65"/>
    <col min="12289" max="12291" width="0" style="65" hidden="1" customWidth="1"/>
    <col min="12292" max="12292" width="6.140625" style="65" customWidth="1"/>
    <col min="12293" max="12293" width="1.5703125" style="65" customWidth="1"/>
    <col min="12294" max="12294" width="59.140625" style="65" bestFit="1" customWidth="1"/>
    <col min="12295" max="12297" width="5.42578125" style="65" customWidth="1"/>
    <col min="12298" max="12298" width="0.42578125" style="65" customWidth="1"/>
    <col min="12299" max="12300" width="5.42578125" style="65" customWidth="1"/>
    <col min="12301" max="12301" width="6.140625" style="65" customWidth="1"/>
    <col min="12302" max="12302" width="0.42578125" style="65" customWidth="1"/>
    <col min="12303" max="12304" width="5.42578125" style="65" customWidth="1"/>
    <col min="12305" max="12305" width="6.28515625" style="65" customWidth="1"/>
    <col min="12306" max="12306" width="0.28515625" style="65" customWidth="1"/>
    <col min="12307" max="12308" width="5.42578125" style="65" customWidth="1"/>
    <col min="12309" max="12309" width="6.140625" style="65" customWidth="1"/>
    <col min="12310" max="12310" width="0" style="65" hidden="1" customWidth="1"/>
    <col min="12311" max="12311" width="6.7109375" style="65" customWidth="1"/>
    <col min="12312" max="12313" width="11.42578125" style="65"/>
    <col min="12314" max="12314" width="4.7109375" style="65" customWidth="1"/>
    <col min="12315" max="12315" width="5" style="65" customWidth="1"/>
    <col min="12316" max="12316" width="2.28515625" style="65" customWidth="1"/>
    <col min="12317" max="12317" width="26" style="65" customWidth="1"/>
    <col min="12318" max="12318" width="8" style="65" customWidth="1"/>
    <col min="12319" max="12319" width="1" style="65" customWidth="1"/>
    <col min="12320" max="12320" width="6.7109375" style="65" customWidth="1"/>
    <col min="12321" max="12321" width="1" style="65" customWidth="1"/>
    <col min="12322" max="12322" width="6.7109375" style="65" customWidth="1"/>
    <col min="12323" max="12323" width="1" style="65" customWidth="1"/>
    <col min="12324" max="12324" width="6.7109375" style="65" customWidth="1"/>
    <col min="12325" max="12325" width="1" style="65" customWidth="1"/>
    <col min="12326" max="12326" width="6.7109375" style="65" customWidth="1"/>
    <col min="12327" max="12327" width="1" style="65" customWidth="1"/>
    <col min="12328" max="12328" width="6.7109375" style="65" customWidth="1"/>
    <col min="12329" max="12329" width="1" style="65" customWidth="1"/>
    <col min="12330" max="12331" width="6.7109375" style="65" customWidth="1"/>
    <col min="12332" max="12544" width="11.42578125" style="65"/>
    <col min="12545" max="12547" width="0" style="65" hidden="1" customWidth="1"/>
    <col min="12548" max="12548" width="6.140625" style="65" customWidth="1"/>
    <col min="12549" max="12549" width="1.5703125" style="65" customWidth="1"/>
    <col min="12550" max="12550" width="59.140625" style="65" bestFit="1" customWidth="1"/>
    <col min="12551" max="12553" width="5.42578125" style="65" customWidth="1"/>
    <col min="12554" max="12554" width="0.42578125" style="65" customWidth="1"/>
    <col min="12555" max="12556" width="5.42578125" style="65" customWidth="1"/>
    <col min="12557" max="12557" width="6.140625" style="65" customWidth="1"/>
    <col min="12558" max="12558" width="0.42578125" style="65" customWidth="1"/>
    <col min="12559" max="12560" width="5.42578125" style="65" customWidth="1"/>
    <col min="12561" max="12561" width="6.28515625" style="65" customWidth="1"/>
    <col min="12562" max="12562" width="0.28515625" style="65" customWidth="1"/>
    <col min="12563" max="12564" width="5.42578125" style="65" customWidth="1"/>
    <col min="12565" max="12565" width="6.140625" style="65" customWidth="1"/>
    <col min="12566" max="12566" width="0" style="65" hidden="1" customWidth="1"/>
    <col min="12567" max="12567" width="6.7109375" style="65" customWidth="1"/>
    <col min="12568" max="12569" width="11.42578125" style="65"/>
    <col min="12570" max="12570" width="4.7109375" style="65" customWidth="1"/>
    <col min="12571" max="12571" width="5" style="65" customWidth="1"/>
    <col min="12572" max="12572" width="2.28515625" style="65" customWidth="1"/>
    <col min="12573" max="12573" width="26" style="65" customWidth="1"/>
    <col min="12574" max="12574" width="8" style="65" customWidth="1"/>
    <col min="12575" max="12575" width="1" style="65" customWidth="1"/>
    <col min="12576" max="12576" width="6.7109375" style="65" customWidth="1"/>
    <col min="12577" max="12577" width="1" style="65" customWidth="1"/>
    <col min="12578" max="12578" width="6.7109375" style="65" customWidth="1"/>
    <col min="12579" max="12579" width="1" style="65" customWidth="1"/>
    <col min="12580" max="12580" width="6.7109375" style="65" customWidth="1"/>
    <col min="12581" max="12581" width="1" style="65" customWidth="1"/>
    <col min="12582" max="12582" width="6.7109375" style="65" customWidth="1"/>
    <col min="12583" max="12583" width="1" style="65" customWidth="1"/>
    <col min="12584" max="12584" width="6.7109375" style="65" customWidth="1"/>
    <col min="12585" max="12585" width="1" style="65" customWidth="1"/>
    <col min="12586" max="12587" width="6.7109375" style="65" customWidth="1"/>
    <col min="12588" max="12800" width="11.42578125" style="65"/>
    <col min="12801" max="12803" width="0" style="65" hidden="1" customWidth="1"/>
    <col min="12804" max="12804" width="6.140625" style="65" customWidth="1"/>
    <col min="12805" max="12805" width="1.5703125" style="65" customWidth="1"/>
    <col min="12806" max="12806" width="59.140625" style="65" bestFit="1" customWidth="1"/>
    <col min="12807" max="12809" width="5.42578125" style="65" customWidth="1"/>
    <col min="12810" max="12810" width="0.42578125" style="65" customWidth="1"/>
    <col min="12811" max="12812" width="5.42578125" style="65" customWidth="1"/>
    <col min="12813" max="12813" width="6.140625" style="65" customWidth="1"/>
    <col min="12814" max="12814" width="0.42578125" style="65" customWidth="1"/>
    <col min="12815" max="12816" width="5.42578125" style="65" customWidth="1"/>
    <col min="12817" max="12817" width="6.28515625" style="65" customWidth="1"/>
    <col min="12818" max="12818" width="0.28515625" style="65" customWidth="1"/>
    <col min="12819" max="12820" width="5.42578125" style="65" customWidth="1"/>
    <col min="12821" max="12821" width="6.140625" style="65" customWidth="1"/>
    <col min="12822" max="12822" width="0" style="65" hidden="1" customWidth="1"/>
    <col min="12823" max="12823" width="6.7109375" style="65" customWidth="1"/>
    <col min="12824" max="12825" width="11.42578125" style="65"/>
    <col min="12826" max="12826" width="4.7109375" style="65" customWidth="1"/>
    <col min="12827" max="12827" width="5" style="65" customWidth="1"/>
    <col min="12828" max="12828" width="2.28515625" style="65" customWidth="1"/>
    <col min="12829" max="12829" width="26" style="65" customWidth="1"/>
    <col min="12830" max="12830" width="8" style="65" customWidth="1"/>
    <col min="12831" max="12831" width="1" style="65" customWidth="1"/>
    <col min="12832" max="12832" width="6.7109375" style="65" customWidth="1"/>
    <col min="12833" max="12833" width="1" style="65" customWidth="1"/>
    <col min="12834" max="12834" width="6.7109375" style="65" customWidth="1"/>
    <col min="12835" max="12835" width="1" style="65" customWidth="1"/>
    <col min="12836" max="12836" width="6.7109375" style="65" customWidth="1"/>
    <col min="12837" max="12837" width="1" style="65" customWidth="1"/>
    <col min="12838" max="12838" width="6.7109375" style="65" customWidth="1"/>
    <col min="12839" max="12839" width="1" style="65" customWidth="1"/>
    <col min="12840" max="12840" width="6.7109375" style="65" customWidth="1"/>
    <col min="12841" max="12841" width="1" style="65" customWidth="1"/>
    <col min="12842" max="12843" width="6.7109375" style="65" customWidth="1"/>
    <col min="12844" max="13056" width="11.42578125" style="65"/>
    <col min="13057" max="13059" width="0" style="65" hidden="1" customWidth="1"/>
    <col min="13060" max="13060" width="6.140625" style="65" customWidth="1"/>
    <col min="13061" max="13061" width="1.5703125" style="65" customWidth="1"/>
    <col min="13062" max="13062" width="59.140625" style="65" bestFit="1" customWidth="1"/>
    <col min="13063" max="13065" width="5.42578125" style="65" customWidth="1"/>
    <col min="13066" max="13066" width="0.42578125" style="65" customWidth="1"/>
    <col min="13067" max="13068" width="5.42578125" style="65" customWidth="1"/>
    <col min="13069" max="13069" width="6.140625" style="65" customWidth="1"/>
    <col min="13070" max="13070" width="0.42578125" style="65" customWidth="1"/>
    <col min="13071" max="13072" width="5.42578125" style="65" customWidth="1"/>
    <col min="13073" max="13073" width="6.28515625" style="65" customWidth="1"/>
    <col min="13074" max="13074" width="0.28515625" style="65" customWidth="1"/>
    <col min="13075" max="13076" width="5.42578125" style="65" customWidth="1"/>
    <col min="13077" max="13077" width="6.140625" style="65" customWidth="1"/>
    <col min="13078" max="13078" width="0" style="65" hidden="1" customWidth="1"/>
    <col min="13079" max="13079" width="6.7109375" style="65" customWidth="1"/>
    <col min="13080" max="13081" width="11.42578125" style="65"/>
    <col min="13082" max="13082" width="4.7109375" style="65" customWidth="1"/>
    <col min="13083" max="13083" width="5" style="65" customWidth="1"/>
    <col min="13084" max="13084" width="2.28515625" style="65" customWidth="1"/>
    <col min="13085" max="13085" width="26" style="65" customWidth="1"/>
    <col min="13086" max="13086" width="8" style="65" customWidth="1"/>
    <col min="13087" max="13087" width="1" style="65" customWidth="1"/>
    <col min="13088" max="13088" width="6.7109375" style="65" customWidth="1"/>
    <col min="13089" max="13089" width="1" style="65" customWidth="1"/>
    <col min="13090" max="13090" width="6.7109375" style="65" customWidth="1"/>
    <col min="13091" max="13091" width="1" style="65" customWidth="1"/>
    <col min="13092" max="13092" width="6.7109375" style="65" customWidth="1"/>
    <col min="13093" max="13093" width="1" style="65" customWidth="1"/>
    <col min="13094" max="13094" width="6.7109375" style="65" customWidth="1"/>
    <col min="13095" max="13095" width="1" style="65" customWidth="1"/>
    <col min="13096" max="13096" width="6.7109375" style="65" customWidth="1"/>
    <col min="13097" max="13097" width="1" style="65" customWidth="1"/>
    <col min="13098" max="13099" width="6.7109375" style="65" customWidth="1"/>
    <col min="13100" max="13312" width="11.42578125" style="65"/>
    <col min="13313" max="13315" width="0" style="65" hidden="1" customWidth="1"/>
    <col min="13316" max="13316" width="6.140625" style="65" customWidth="1"/>
    <col min="13317" max="13317" width="1.5703125" style="65" customWidth="1"/>
    <col min="13318" max="13318" width="59.140625" style="65" bestFit="1" customWidth="1"/>
    <col min="13319" max="13321" width="5.42578125" style="65" customWidth="1"/>
    <col min="13322" max="13322" width="0.42578125" style="65" customWidth="1"/>
    <col min="13323" max="13324" width="5.42578125" style="65" customWidth="1"/>
    <col min="13325" max="13325" width="6.140625" style="65" customWidth="1"/>
    <col min="13326" max="13326" width="0.42578125" style="65" customWidth="1"/>
    <col min="13327" max="13328" width="5.42578125" style="65" customWidth="1"/>
    <col min="13329" max="13329" width="6.28515625" style="65" customWidth="1"/>
    <col min="13330" max="13330" width="0.28515625" style="65" customWidth="1"/>
    <col min="13331" max="13332" width="5.42578125" style="65" customWidth="1"/>
    <col min="13333" max="13333" width="6.140625" style="65" customWidth="1"/>
    <col min="13334" max="13334" width="0" style="65" hidden="1" customWidth="1"/>
    <col min="13335" max="13335" width="6.7109375" style="65" customWidth="1"/>
    <col min="13336" max="13337" width="11.42578125" style="65"/>
    <col min="13338" max="13338" width="4.7109375" style="65" customWidth="1"/>
    <col min="13339" max="13339" width="5" style="65" customWidth="1"/>
    <col min="13340" max="13340" width="2.28515625" style="65" customWidth="1"/>
    <col min="13341" max="13341" width="26" style="65" customWidth="1"/>
    <col min="13342" max="13342" width="8" style="65" customWidth="1"/>
    <col min="13343" max="13343" width="1" style="65" customWidth="1"/>
    <col min="13344" max="13344" width="6.7109375" style="65" customWidth="1"/>
    <col min="13345" max="13345" width="1" style="65" customWidth="1"/>
    <col min="13346" max="13346" width="6.7109375" style="65" customWidth="1"/>
    <col min="13347" max="13347" width="1" style="65" customWidth="1"/>
    <col min="13348" max="13348" width="6.7109375" style="65" customWidth="1"/>
    <col min="13349" max="13349" width="1" style="65" customWidth="1"/>
    <col min="13350" max="13350" width="6.7109375" style="65" customWidth="1"/>
    <col min="13351" max="13351" width="1" style="65" customWidth="1"/>
    <col min="13352" max="13352" width="6.7109375" style="65" customWidth="1"/>
    <col min="13353" max="13353" width="1" style="65" customWidth="1"/>
    <col min="13354" max="13355" width="6.7109375" style="65" customWidth="1"/>
    <col min="13356" max="13568" width="11.42578125" style="65"/>
    <col min="13569" max="13571" width="0" style="65" hidden="1" customWidth="1"/>
    <col min="13572" max="13572" width="6.140625" style="65" customWidth="1"/>
    <col min="13573" max="13573" width="1.5703125" style="65" customWidth="1"/>
    <col min="13574" max="13574" width="59.140625" style="65" bestFit="1" customWidth="1"/>
    <col min="13575" max="13577" width="5.42578125" style="65" customWidth="1"/>
    <col min="13578" max="13578" width="0.42578125" style="65" customWidth="1"/>
    <col min="13579" max="13580" width="5.42578125" style="65" customWidth="1"/>
    <col min="13581" max="13581" width="6.140625" style="65" customWidth="1"/>
    <col min="13582" max="13582" width="0.42578125" style="65" customWidth="1"/>
    <col min="13583" max="13584" width="5.42578125" style="65" customWidth="1"/>
    <col min="13585" max="13585" width="6.28515625" style="65" customWidth="1"/>
    <col min="13586" max="13586" width="0.28515625" style="65" customWidth="1"/>
    <col min="13587" max="13588" width="5.42578125" style="65" customWidth="1"/>
    <col min="13589" max="13589" width="6.140625" style="65" customWidth="1"/>
    <col min="13590" max="13590" width="0" style="65" hidden="1" customWidth="1"/>
    <col min="13591" max="13591" width="6.7109375" style="65" customWidth="1"/>
    <col min="13592" max="13593" width="11.42578125" style="65"/>
    <col min="13594" max="13594" width="4.7109375" style="65" customWidth="1"/>
    <col min="13595" max="13595" width="5" style="65" customWidth="1"/>
    <col min="13596" max="13596" width="2.28515625" style="65" customWidth="1"/>
    <col min="13597" max="13597" width="26" style="65" customWidth="1"/>
    <col min="13598" max="13598" width="8" style="65" customWidth="1"/>
    <col min="13599" max="13599" width="1" style="65" customWidth="1"/>
    <col min="13600" max="13600" width="6.7109375" style="65" customWidth="1"/>
    <col min="13601" max="13601" width="1" style="65" customWidth="1"/>
    <col min="13602" max="13602" width="6.7109375" style="65" customWidth="1"/>
    <col min="13603" max="13603" width="1" style="65" customWidth="1"/>
    <col min="13604" max="13604" width="6.7109375" style="65" customWidth="1"/>
    <col min="13605" max="13605" width="1" style="65" customWidth="1"/>
    <col min="13606" max="13606" width="6.7109375" style="65" customWidth="1"/>
    <col min="13607" max="13607" width="1" style="65" customWidth="1"/>
    <col min="13608" max="13608" width="6.7109375" style="65" customWidth="1"/>
    <col min="13609" max="13609" width="1" style="65" customWidth="1"/>
    <col min="13610" max="13611" width="6.7109375" style="65" customWidth="1"/>
    <col min="13612" max="13824" width="11.42578125" style="65"/>
    <col min="13825" max="13827" width="0" style="65" hidden="1" customWidth="1"/>
    <col min="13828" max="13828" width="6.140625" style="65" customWidth="1"/>
    <col min="13829" max="13829" width="1.5703125" style="65" customWidth="1"/>
    <col min="13830" max="13830" width="59.140625" style="65" bestFit="1" customWidth="1"/>
    <col min="13831" max="13833" width="5.42578125" style="65" customWidth="1"/>
    <col min="13834" max="13834" width="0.42578125" style="65" customWidth="1"/>
    <col min="13835" max="13836" width="5.42578125" style="65" customWidth="1"/>
    <col min="13837" max="13837" width="6.140625" style="65" customWidth="1"/>
    <col min="13838" max="13838" width="0.42578125" style="65" customWidth="1"/>
    <col min="13839" max="13840" width="5.42578125" style="65" customWidth="1"/>
    <col min="13841" max="13841" width="6.28515625" style="65" customWidth="1"/>
    <col min="13842" max="13842" width="0.28515625" style="65" customWidth="1"/>
    <col min="13843" max="13844" width="5.42578125" style="65" customWidth="1"/>
    <col min="13845" max="13845" width="6.140625" style="65" customWidth="1"/>
    <col min="13846" max="13846" width="0" style="65" hidden="1" customWidth="1"/>
    <col min="13847" max="13847" width="6.7109375" style="65" customWidth="1"/>
    <col min="13848" max="13849" width="11.42578125" style="65"/>
    <col min="13850" max="13850" width="4.7109375" style="65" customWidth="1"/>
    <col min="13851" max="13851" width="5" style="65" customWidth="1"/>
    <col min="13852" max="13852" width="2.28515625" style="65" customWidth="1"/>
    <col min="13853" max="13853" width="26" style="65" customWidth="1"/>
    <col min="13854" max="13854" width="8" style="65" customWidth="1"/>
    <col min="13855" max="13855" width="1" style="65" customWidth="1"/>
    <col min="13856" max="13856" width="6.7109375" style="65" customWidth="1"/>
    <col min="13857" max="13857" width="1" style="65" customWidth="1"/>
    <col min="13858" max="13858" width="6.7109375" style="65" customWidth="1"/>
    <col min="13859" max="13859" width="1" style="65" customWidth="1"/>
    <col min="13860" max="13860" width="6.7109375" style="65" customWidth="1"/>
    <col min="13861" max="13861" width="1" style="65" customWidth="1"/>
    <col min="13862" max="13862" width="6.7109375" style="65" customWidth="1"/>
    <col min="13863" max="13863" width="1" style="65" customWidth="1"/>
    <col min="13864" max="13864" width="6.7109375" style="65" customWidth="1"/>
    <col min="13865" max="13865" width="1" style="65" customWidth="1"/>
    <col min="13866" max="13867" width="6.7109375" style="65" customWidth="1"/>
    <col min="13868" max="14080" width="11.42578125" style="65"/>
    <col min="14081" max="14083" width="0" style="65" hidden="1" customWidth="1"/>
    <col min="14084" max="14084" width="6.140625" style="65" customWidth="1"/>
    <col min="14085" max="14085" width="1.5703125" style="65" customWidth="1"/>
    <col min="14086" max="14086" width="59.140625" style="65" bestFit="1" customWidth="1"/>
    <col min="14087" max="14089" width="5.42578125" style="65" customWidth="1"/>
    <col min="14090" max="14090" width="0.42578125" style="65" customWidth="1"/>
    <col min="14091" max="14092" width="5.42578125" style="65" customWidth="1"/>
    <col min="14093" max="14093" width="6.140625" style="65" customWidth="1"/>
    <col min="14094" max="14094" width="0.42578125" style="65" customWidth="1"/>
    <col min="14095" max="14096" width="5.42578125" style="65" customWidth="1"/>
    <col min="14097" max="14097" width="6.28515625" style="65" customWidth="1"/>
    <col min="14098" max="14098" width="0.28515625" style="65" customWidth="1"/>
    <col min="14099" max="14100" width="5.42578125" style="65" customWidth="1"/>
    <col min="14101" max="14101" width="6.140625" style="65" customWidth="1"/>
    <col min="14102" max="14102" width="0" style="65" hidden="1" customWidth="1"/>
    <col min="14103" max="14103" width="6.7109375" style="65" customWidth="1"/>
    <col min="14104" max="14105" width="11.42578125" style="65"/>
    <col min="14106" max="14106" width="4.7109375" style="65" customWidth="1"/>
    <col min="14107" max="14107" width="5" style="65" customWidth="1"/>
    <col min="14108" max="14108" width="2.28515625" style="65" customWidth="1"/>
    <col min="14109" max="14109" width="26" style="65" customWidth="1"/>
    <col min="14110" max="14110" width="8" style="65" customWidth="1"/>
    <col min="14111" max="14111" width="1" style="65" customWidth="1"/>
    <col min="14112" max="14112" width="6.7109375" style="65" customWidth="1"/>
    <col min="14113" max="14113" width="1" style="65" customWidth="1"/>
    <col min="14114" max="14114" width="6.7109375" style="65" customWidth="1"/>
    <col min="14115" max="14115" width="1" style="65" customWidth="1"/>
    <col min="14116" max="14116" width="6.7109375" style="65" customWidth="1"/>
    <col min="14117" max="14117" width="1" style="65" customWidth="1"/>
    <col min="14118" max="14118" width="6.7109375" style="65" customWidth="1"/>
    <col min="14119" max="14119" width="1" style="65" customWidth="1"/>
    <col min="14120" max="14120" width="6.7109375" style="65" customWidth="1"/>
    <col min="14121" max="14121" width="1" style="65" customWidth="1"/>
    <col min="14122" max="14123" width="6.7109375" style="65" customWidth="1"/>
    <col min="14124" max="14336" width="11.42578125" style="65"/>
    <col min="14337" max="14339" width="0" style="65" hidden="1" customWidth="1"/>
    <col min="14340" max="14340" width="6.140625" style="65" customWidth="1"/>
    <col min="14341" max="14341" width="1.5703125" style="65" customWidth="1"/>
    <col min="14342" max="14342" width="59.140625" style="65" bestFit="1" customWidth="1"/>
    <col min="14343" max="14345" width="5.42578125" style="65" customWidth="1"/>
    <col min="14346" max="14346" width="0.42578125" style="65" customWidth="1"/>
    <col min="14347" max="14348" width="5.42578125" style="65" customWidth="1"/>
    <col min="14349" max="14349" width="6.140625" style="65" customWidth="1"/>
    <col min="14350" max="14350" width="0.42578125" style="65" customWidth="1"/>
    <col min="14351" max="14352" width="5.42578125" style="65" customWidth="1"/>
    <col min="14353" max="14353" width="6.28515625" style="65" customWidth="1"/>
    <col min="14354" max="14354" width="0.28515625" style="65" customWidth="1"/>
    <col min="14355" max="14356" width="5.42578125" style="65" customWidth="1"/>
    <col min="14357" max="14357" width="6.140625" style="65" customWidth="1"/>
    <col min="14358" max="14358" width="0" style="65" hidden="1" customWidth="1"/>
    <col min="14359" max="14359" width="6.7109375" style="65" customWidth="1"/>
    <col min="14360" max="14361" width="11.42578125" style="65"/>
    <col min="14362" max="14362" width="4.7109375" style="65" customWidth="1"/>
    <col min="14363" max="14363" width="5" style="65" customWidth="1"/>
    <col min="14364" max="14364" width="2.28515625" style="65" customWidth="1"/>
    <col min="14365" max="14365" width="26" style="65" customWidth="1"/>
    <col min="14366" max="14366" width="8" style="65" customWidth="1"/>
    <col min="14367" max="14367" width="1" style="65" customWidth="1"/>
    <col min="14368" max="14368" width="6.7109375" style="65" customWidth="1"/>
    <col min="14369" max="14369" width="1" style="65" customWidth="1"/>
    <col min="14370" max="14370" width="6.7109375" style="65" customWidth="1"/>
    <col min="14371" max="14371" width="1" style="65" customWidth="1"/>
    <col min="14372" max="14372" width="6.7109375" style="65" customWidth="1"/>
    <col min="14373" max="14373" width="1" style="65" customWidth="1"/>
    <col min="14374" max="14374" width="6.7109375" style="65" customWidth="1"/>
    <col min="14375" max="14375" width="1" style="65" customWidth="1"/>
    <col min="14376" max="14376" width="6.7109375" style="65" customWidth="1"/>
    <col min="14377" max="14377" width="1" style="65" customWidth="1"/>
    <col min="14378" max="14379" width="6.7109375" style="65" customWidth="1"/>
    <col min="14380" max="14592" width="11.42578125" style="65"/>
    <col min="14593" max="14595" width="0" style="65" hidden="1" customWidth="1"/>
    <col min="14596" max="14596" width="6.140625" style="65" customWidth="1"/>
    <col min="14597" max="14597" width="1.5703125" style="65" customWidth="1"/>
    <col min="14598" max="14598" width="59.140625" style="65" bestFit="1" customWidth="1"/>
    <col min="14599" max="14601" width="5.42578125" style="65" customWidth="1"/>
    <col min="14602" max="14602" width="0.42578125" style="65" customWidth="1"/>
    <col min="14603" max="14604" width="5.42578125" style="65" customWidth="1"/>
    <col min="14605" max="14605" width="6.140625" style="65" customWidth="1"/>
    <col min="14606" max="14606" width="0.42578125" style="65" customWidth="1"/>
    <col min="14607" max="14608" width="5.42578125" style="65" customWidth="1"/>
    <col min="14609" max="14609" width="6.28515625" style="65" customWidth="1"/>
    <col min="14610" max="14610" width="0.28515625" style="65" customWidth="1"/>
    <col min="14611" max="14612" width="5.42578125" style="65" customWidth="1"/>
    <col min="14613" max="14613" width="6.140625" style="65" customWidth="1"/>
    <col min="14614" max="14614" width="0" style="65" hidden="1" customWidth="1"/>
    <col min="14615" max="14615" width="6.7109375" style="65" customWidth="1"/>
    <col min="14616" max="14617" width="11.42578125" style="65"/>
    <col min="14618" max="14618" width="4.7109375" style="65" customWidth="1"/>
    <col min="14619" max="14619" width="5" style="65" customWidth="1"/>
    <col min="14620" max="14620" width="2.28515625" style="65" customWidth="1"/>
    <col min="14621" max="14621" width="26" style="65" customWidth="1"/>
    <col min="14622" max="14622" width="8" style="65" customWidth="1"/>
    <col min="14623" max="14623" width="1" style="65" customWidth="1"/>
    <col min="14624" max="14624" width="6.7109375" style="65" customWidth="1"/>
    <col min="14625" max="14625" width="1" style="65" customWidth="1"/>
    <col min="14626" max="14626" width="6.7109375" style="65" customWidth="1"/>
    <col min="14627" max="14627" width="1" style="65" customWidth="1"/>
    <col min="14628" max="14628" width="6.7109375" style="65" customWidth="1"/>
    <col min="14629" max="14629" width="1" style="65" customWidth="1"/>
    <col min="14630" max="14630" width="6.7109375" style="65" customWidth="1"/>
    <col min="14631" max="14631" width="1" style="65" customWidth="1"/>
    <col min="14632" max="14632" width="6.7109375" style="65" customWidth="1"/>
    <col min="14633" max="14633" width="1" style="65" customWidth="1"/>
    <col min="14634" max="14635" width="6.7109375" style="65" customWidth="1"/>
    <col min="14636" max="14848" width="11.42578125" style="65"/>
    <col min="14849" max="14851" width="0" style="65" hidden="1" customWidth="1"/>
    <col min="14852" max="14852" width="6.140625" style="65" customWidth="1"/>
    <col min="14853" max="14853" width="1.5703125" style="65" customWidth="1"/>
    <col min="14854" max="14854" width="59.140625" style="65" bestFit="1" customWidth="1"/>
    <col min="14855" max="14857" width="5.42578125" style="65" customWidth="1"/>
    <col min="14858" max="14858" width="0.42578125" style="65" customWidth="1"/>
    <col min="14859" max="14860" width="5.42578125" style="65" customWidth="1"/>
    <col min="14861" max="14861" width="6.140625" style="65" customWidth="1"/>
    <col min="14862" max="14862" width="0.42578125" style="65" customWidth="1"/>
    <col min="14863" max="14864" width="5.42578125" style="65" customWidth="1"/>
    <col min="14865" max="14865" width="6.28515625" style="65" customWidth="1"/>
    <col min="14866" max="14866" width="0.28515625" style="65" customWidth="1"/>
    <col min="14867" max="14868" width="5.42578125" style="65" customWidth="1"/>
    <col min="14869" max="14869" width="6.140625" style="65" customWidth="1"/>
    <col min="14870" max="14870" width="0" style="65" hidden="1" customWidth="1"/>
    <col min="14871" max="14871" width="6.7109375" style="65" customWidth="1"/>
    <col min="14872" max="14873" width="11.42578125" style="65"/>
    <col min="14874" max="14874" width="4.7109375" style="65" customWidth="1"/>
    <col min="14875" max="14875" width="5" style="65" customWidth="1"/>
    <col min="14876" max="14876" width="2.28515625" style="65" customWidth="1"/>
    <col min="14877" max="14877" width="26" style="65" customWidth="1"/>
    <col min="14878" max="14878" width="8" style="65" customWidth="1"/>
    <col min="14879" max="14879" width="1" style="65" customWidth="1"/>
    <col min="14880" max="14880" width="6.7109375" style="65" customWidth="1"/>
    <col min="14881" max="14881" width="1" style="65" customWidth="1"/>
    <col min="14882" max="14882" width="6.7109375" style="65" customWidth="1"/>
    <col min="14883" max="14883" width="1" style="65" customWidth="1"/>
    <col min="14884" max="14884" width="6.7109375" style="65" customWidth="1"/>
    <col min="14885" max="14885" width="1" style="65" customWidth="1"/>
    <col min="14886" max="14886" width="6.7109375" style="65" customWidth="1"/>
    <col min="14887" max="14887" width="1" style="65" customWidth="1"/>
    <col min="14888" max="14888" width="6.7109375" style="65" customWidth="1"/>
    <col min="14889" max="14889" width="1" style="65" customWidth="1"/>
    <col min="14890" max="14891" width="6.7109375" style="65" customWidth="1"/>
    <col min="14892" max="15104" width="11.42578125" style="65"/>
    <col min="15105" max="15107" width="0" style="65" hidden="1" customWidth="1"/>
    <col min="15108" max="15108" width="6.140625" style="65" customWidth="1"/>
    <col min="15109" max="15109" width="1.5703125" style="65" customWidth="1"/>
    <col min="15110" max="15110" width="59.140625" style="65" bestFit="1" customWidth="1"/>
    <col min="15111" max="15113" width="5.42578125" style="65" customWidth="1"/>
    <col min="15114" max="15114" width="0.42578125" style="65" customWidth="1"/>
    <col min="15115" max="15116" width="5.42578125" style="65" customWidth="1"/>
    <col min="15117" max="15117" width="6.140625" style="65" customWidth="1"/>
    <col min="15118" max="15118" width="0.42578125" style="65" customWidth="1"/>
    <col min="15119" max="15120" width="5.42578125" style="65" customWidth="1"/>
    <col min="15121" max="15121" width="6.28515625" style="65" customWidth="1"/>
    <col min="15122" max="15122" width="0.28515625" style="65" customWidth="1"/>
    <col min="15123" max="15124" width="5.42578125" style="65" customWidth="1"/>
    <col min="15125" max="15125" width="6.140625" style="65" customWidth="1"/>
    <col min="15126" max="15126" width="0" style="65" hidden="1" customWidth="1"/>
    <col min="15127" max="15127" width="6.7109375" style="65" customWidth="1"/>
    <col min="15128" max="15129" width="11.42578125" style="65"/>
    <col min="15130" max="15130" width="4.7109375" style="65" customWidth="1"/>
    <col min="15131" max="15131" width="5" style="65" customWidth="1"/>
    <col min="15132" max="15132" width="2.28515625" style="65" customWidth="1"/>
    <col min="15133" max="15133" width="26" style="65" customWidth="1"/>
    <col min="15134" max="15134" width="8" style="65" customWidth="1"/>
    <col min="15135" max="15135" width="1" style="65" customWidth="1"/>
    <col min="15136" max="15136" width="6.7109375" style="65" customWidth="1"/>
    <col min="15137" max="15137" width="1" style="65" customWidth="1"/>
    <col min="15138" max="15138" width="6.7109375" style="65" customWidth="1"/>
    <col min="15139" max="15139" width="1" style="65" customWidth="1"/>
    <col min="15140" max="15140" width="6.7109375" style="65" customWidth="1"/>
    <col min="15141" max="15141" width="1" style="65" customWidth="1"/>
    <col min="15142" max="15142" width="6.7109375" style="65" customWidth="1"/>
    <col min="15143" max="15143" width="1" style="65" customWidth="1"/>
    <col min="15144" max="15144" width="6.7109375" style="65" customWidth="1"/>
    <col min="15145" max="15145" width="1" style="65" customWidth="1"/>
    <col min="15146" max="15147" width="6.7109375" style="65" customWidth="1"/>
    <col min="15148" max="15360" width="11.42578125" style="65"/>
    <col min="15361" max="15363" width="0" style="65" hidden="1" customWidth="1"/>
    <col min="15364" max="15364" width="6.140625" style="65" customWidth="1"/>
    <col min="15365" max="15365" width="1.5703125" style="65" customWidth="1"/>
    <col min="15366" max="15366" width="59.140625" style="65" bestFit="1" customWidth="1"/>
    <col min="15367" max="15369" width="5.42578125" style="65" customWidth="1"/>
    <col min="15370" max="15370" width="0.42578125" style="65" customWidth="1"/>
    <col min="15371" max="15372" width="5.42578125" style="65" customWidth="1"/>
    <col min="15373" max="15373" width="6.140625" style="65" customWidth="1"/>
    <col min="15374" max="15374" width="0.42578125" style="65" customWidth="1"/>
    <col min="15375" max="15376" width="5.42578125" style="65" customWidth="1"/>
    <col min="15377" max="15377" width="6.28515625" style="65" customWidth="1"/>
    <col min="15378" max="15378" width="0.28515625" style="65" customWidth="1"/>
    <col min="15379" max="15380" width="5.42578125" style="65" customWidth="1"/>
    <col min="15381" max="15381" width="6.140625" style="65" customWidth="1"/>
    <col min="15382" max="15382" width="0" style="65" hidden="1" customWidth="1"/>
    <col min="15383" max="15383" width="6.7109375" style="65" customWidth="1"/>
    <col min="15384" max="15385" width="11.42578125" style="65"/>
    <col min="15386" max="15386" width="4.7109375" style="65" customWidth="1"/>
    <col min="15387" max="15387" width="5" style="65" customWidth="1"/>
    <col min="15388" max="15388" width="2.28515625" style="65" customWidth="1"/>
    <col min="15389" max="15389" width="26" style="65" customWidth="1"/>
    <col min="15390" max="15390" width="8" style="65" customWidth="1"/>
    <col min="15391" max="15391" width="1" style="65" customWidth="1"/>
    <col min="15392" max="15392" width="6.7109375" style="65" customWidth="1"/>
    <col min="15393" max="15393" width="1" style="65" customWidth="1"/>
    <col min="15394" max="15394" width="6.7109375" style="65" customWidth="1"/>
    <col min="15395" max="15395" width="1" style="65" customWidth="1"/>
    <col min="15396" max="15396" width="6.7109375" style="65" customWidth="1"/>
    <col min="15397" max="15397" width="1" style="65" customWidth="1"/>
    <col min="15398" max="15398" width="6.7109375" style="65" customWidth="1"/>
    <col min="15399" max="15399" width="1" style="65" customWidth="1"/>
    <col min="15400" max="15400" width="6.7109375" style="65" customWidth="1"/>
    <col min="15401" max="15401" width="1" style="65" customWidth="1"/>
    <col min="15402" max="15403" width="6.7109375" style="65" customWidth="1"/>
    <col min="15404" max="15616" width="11.42578125" style="65"/>
    <col min="15617" max="15619" width="0" style="65" hidden="1" customWidth="1"/>
    <col min="15620" max="15620" width="6.140625" style="65" customWidth="1"/>
    <col min="15621" max="15621" width="1.5703125" style="65" customWidth="1"/>
    <col min="15622" max="15622" width="59.140625" style="65" bestFit="1" customWidth="1"/>
    <col min="15623" max="15625" width="5.42578125" style="65" customWidth="1"/>
    <col min="15626" max="15626" width="0.42578125" style="65" customWidth="1"/>
    <col min="15627" max="15628" width="5.42578125" style="65" customWidth="1"/>
    <col min="15629" max="15629" width="6.140625" style="65" customWidth="1"/>
    <col min="15630" max="15630" width="0.42578125" style="65" customWidth="1"/>
    <col min="15631" max="15632" width="5.42578125" style="65" customWidth="1"/>
    <col min="15633" max="15633" width="6.28515625" style="65" customWidth="1"/>
    <col min="15634" max="15634" width="0.28515625" style="65" customWidth="1"/>
    <col min="15635" max="15636" width="5.42578125" style="65" customWidth="1"/>
    <col min="15637" max="15637" width="6.140625" style="65" customWidth="1"/>
    <col min="15638" max="15638" width="0" style="65" hidden="1" customWidth="1"/>
    <col min="15639" max="15639" width="6.7109375" style="65" customWidth="1"/>
    <col min="15640" max="15641" width="11.42578125" style="65"/>
    <col min="15642" max="15642" width="4.7109375" style="65" customWidth="1"/>
    <col min="15643" max="15643" width="5" style="65" customWidth="1"/>
    <col min="15644" max="15644" width="2.28515625" style="65" customWidth="1"/>
    <col min="15645" max="15645" width="26" style="65" customWidth="1"/>
    <col min="15646" max="15646" width="8" style="65" customWidth="1"/>
    <col min="15647" max="15647" width="1" style="65" customWidth="1"/>
    <col min="15648" max="15648" width="6.7109375" style="65" customWidth="1"/>
    <col min="15649" max="15649" width="1" style="65" customWidth="1"/>
    <col min="15650" max="15650" width="6.7109375" style="65" customWidth="1"/>
    <col min="15651" max="15651" width="1" style="65" customWidth="1"/>
    <col min="15652" max="15652" width="6.7109375" style="65" customWidth="1"/>
    <col min="15653" max="15653" width="1" style="65" customWidth="1"/>
    <col min="15654" max="15654" width="6.7109375" style="65" customWidth="1"/>
    <col min="15655" max="15655" width="1" style="65" customWidth="1"/>
    <col min="15656" max="15656" width="6.7109375" style="65" customWidth="1"/>
    <col min="15657" max="15657" width="1" style="65" customWidth="1"/>
    <col min="15658" max="15659" width="6.7109375" style="65" customWidth="1"/>
    <col min="15660" max="15872" width="11.42578125" style="65"/>
    <col min="15873" max="15875" width="0" style="65" hidden="1" customWidth="1"/>
    <col min="15876" max="15876" width="6.140625" style="65" customWidth="1"/>
    <col min="15877" max="15877" width="1.5703125" style="65" customWidth="1"/>
    <col min="15878" max="15878" width="59.140625" style="65" bestFit="1" customWidth="1"/>
    <col min="15879" max="15881" width="5.42578125" style="65" customWidth="1"/>
    <col min="15882" max="15882" width="0.42578125" style="65" customWidth="1"/>
    <col min="15883" max="15884" width="5.42578125" style="65" customWidth="1"/>
    <col min="15885" max="15885" width="6.140625" style="65" customWidth="1"/>
    <col min="15886" max="15886" width="0.42578125" style="65" customWidth="1"/>
    <col min="15887" max="15888" width="5.42578125" style="65" customWidth="1"/>
    <col min="15889" max="15889" width="6.28515625" style="65" customWidth="1"/>
    <col min="15890" max="15890" width="0.28515625" style="65" customWidth="1"/>
    <col min="15891" max="15892" width="5.42578125" style="65" customWidth="1"/>
    <col min="15893" max="15893" width="6.140625" style="65" customWidth="1"/>
    <col min="15894" max="15894" width="0" style="65" hidden="1" customWidth="1"/>
    <col min="15895" max="15895" width="6.7109375" style="65" customWidth="1"/>
    <col min="15896" max="15897" width="11.42578125" style="65"/>
    <col min="15898" max="15898" width="4.7109375" style="65" customWidth="1"/>
    <col min="15899" max="15899" width="5" style="65" customWidth="1"/>
    <col min="15900" max="15900" width="2.28515625" style="65" customWidth="1"/>
    <col min="15901" max="15901" width="26" style="65" customWidth="1"/>
    <col min="15902" max="15902" width="8" style="65" customWidth="1"/>
    <col min="15903" max="15903" width="1" style="65" customWidth="1"/>
    <col min="15904" max="15904" width="6.7109375" style="65" customWidth="1"/>
    <col min="15905" max="15905" width="1" style="65" customWidth="1"/>
    <col min="15906" max="15906" width="6.7109375" style="65" customWidth="1"/>
    <col min="15907" max="15907" width="1" style="65" customWidth="1"/>
    <col min="15908" max="15908" width="6.7109375" style="65" customWidth="1"/>
    <col min="15909" max="15909" width="1" style="65" customWidth="1"/>
    <col min="15910" max="15910" width="6.7109375" style="65" customWidth="1"/>
    <col min="15911" max="15911" width="1" style="65" customWidth="1"/>
    <col min="15912" max="15912" width="6.7109375" style="65" customWidth="1"/>
    <col min="15913" max="15913" width="1" style="65" customWidth="1"/>
    <col min="15914" max="15915" width="6.7109375" style="65" customWidth="1"/>
    <col min="15916" max="16128" width="11.42578125" style="65"/>
    <col min="16129" max="16131" width="0" style="65" hidden="1" customWidth="1"/>
    <col min="16132" max="16132" width="6.140625" style="65" customWidth="1"/>
    <col min="16133" max="16133" width="1.5703125" style="65" customWidth="1"/>
    <col min="16134" max="16134" width="59.140625" style="65" bestFit="1" customWidth="1"/>
    <col min="16135" max="16137" width="5.42578125" style="65" customWidth="1"/>
    <col min="16138" max="16138" width="0.42578125" style="65" customWidth="1"/>
    <col min="16139" max="16140" width="5.42578125" style="65" customWidth="1"/>
    <col min="16141" max="16141" width="6.140625" style="65" customWidth="1"/>
    <col min="16142" max="16142" width="0.42578125" style="65" customWidth="1"/>
    <col min="16143" max="16144" width="5.42578125" style="65" customWidth="1"/>
    <col min="16145" max="16145" width="6.28515625" style="65" customWidth="1"/>
    <col min="16146" max="16146" width="0.28515625" style="65" customWidth="1"/>
    <col min="16147" max="16148" width="5.42578125" style="65" customWidth="1"/>
    <col min="16149" max="16149" width="6.140625" style="65" customWidth="1"/>
    <col min="16150" max="16150" width="0" style="65" hidden="1" customWidth="1"/>
    <col min="16151" max="16151" width="6.7109375" style="65" customWidth="1"/>
    <col min="16152" max="16153" width="11.42578125" style="65"/>
    <col min="16154" max="16154" width="4.7109375" style="65" customWidth="1"/>
    <col min="16155" max="16155" width="5" style="65" customWidth="1"/>
    <col min="16156" max="16156" width="2.28515625" style="65" customWidth="1"/>
    <col min="16157" max="16157" width="26" style="65" customWidth="1"/>
    <col min="16158" max="16158" width="8" style="65" customWidth="1"/>
    <col min="16159" max="16159" width="1" style="65" customWidth="1"/>
    <col min="16160" max="16160" width="6.7109375" style="65" customWidth="1"/>
    <col min="16161" max="16161" width="1" style="65" customWidth="1"/>
    <col min="16162" max="16162" width="6.7109375" style="65" customWidth="1"/>
    <col min="16163" max="16163" width="1" style="65" customWidth="1"/>
    <col min="16164" max="16164" width="6.7109375" style="65" customWidth="1"/>
    <col min="16165" max="16165" width="1" style="65" customWidth="1"/>
    <col min="16166" max="16166" width="6.7109375" style="65" customWidth="1"/>
    <col min="16167" max="16167" width="1" style="65" customWidth="1"/>
    <col min="16168" max="16168" width="6.7109375" style="65" customWidth="1"/>
    <col min="16169" max="16169" width="1" style="65" customWidth="1"/>
    <col min="16170" max="16171" width="6.7109375" style="65" customWidth="1"/>
    <col min="16172" max="16384" width="11.42578125" style="65"/>
  </cols>
  <sheetData>
    <row r="1" spans="1:44" ht="3.75" customHeight="1">
      <c r="A1" s="7"/>
      <c r="B1" s="7"/>
      <c r="C1" s="1367"/>
      <c r="D1" s="71"/>
      <c r="E1" s="71"/>
      <c r="F1" s="71"/>
      <c r="G1" s="343"/>
      <c r="H1" s="343"/>
      <c r="I1" s="343"/>
      <c r="J1" s="343"/>
      <c r="K1" s="286"/>
      <c r="L1" s="286"/>
      <c r="M1" s="286"/>
      <c r="N1" s="286"/>
      <c r="O1" s="286"/>
      <c r="P1" s="286"/>
      <c r="Q1" s="286"/>
      <c r="R1" s="286"/>
      <c r="S1" s="286"/>
      <c r="T1" s="286"/>
      <c r="U1" s="286"/>
      <c r="V1" s="240"/>
      <c r="W1" s="240"/>
      <c r="X1" s="199"/>
      <c r="Y1" s="199"/>
    </row>
    <row r="2" spans="1:44" ht="12.75" customHeight="1">
      <c r="A2" s="7"/>
      <c r="B2" s="7"/>
      <c r="C2" s="1367"/>
      <c r="D2" s="1893" t="s">
        <v>980</v>
      </c>
      <c r="E2" s="1893"/>
      <c r="F2" s="1893"/>
      <c r="G2" s="1893"/>
      <c r="H2" s="1893"/>
      <c r="I2" s="1893"/>
      <c r="J2" s="1893"/>
      <c r="K2" s="1893"/>
      <c r="L2" s="1893"/>
      <c r="M2" s="1893"/>
      <c r="N2" s="1893"/>
      <c r="O2" s="1893"/>
      <c r="P2" s="1893"/>
      <c r="Q2" s="1893"/>
      <c r="R2" s="1893"/>
      <c r="S2" s="1893"/>
      <c r="T2" s="1893"/>
      <c r="U2" s="1893"/>
      <c r="V2" s="240"/>
      <c r="W2" s="240"/>
      <c r="X2" s="199"/>
      <c r="Y2" s="71"/>
      <c r="Z2" s="71"/>
      <c r="AA2" s="1813"/>
      <c r="AB2" s="1813"/>
      <c r="AC2" s="1813"/>
      <c r="AD2" s="1813"/>
      <c r="AE2" s="1813"/>
      <c r="AF2" s="1813"/>
      <c r="AG2" s="1813"/>
      <c r="AH2" s="1813"/>
      <c r="AI2" s="1813"/>
      <c r="AJ2" s="1813"/>
      <c r="AK2" s="1813"/>
      <c r="AL2" s="1813"/>
      <c r="AM2" s="1813"/>
      <c r="AN2" s="1813"/>
      <c r="AO2" s="1813"/>
    </row>
    <row r="3" spans="1:44" s="71" customFormat="1" ht="12.75" customHeight="1">
      <c r="A3" s="7"/>
      <c r="B3" s="2182"/>
      <c r="C3" s="952"/>
      <c r="D3" s="1813" t="s">
        <v>68</v>
      </c>
      <c r="E3" s="1813"/>
      <c r="F3" s="1813"/>
      <c r="G3" s="1813"/>
      <c r="H3" s="1813"/>
      <c r="I3" s="1813"/>
      <c r="J3" s="1813"/>
      <c r="K3" s="1813"/>
      <c r="L3" s="1813"/>
      <c r="M3" s="1813"/>
      <c r="N3" s="1813"/>
      <c r="O3" s="1813"/>
      <c r="P3" s="1813"/>
      <c r="Q3" s="1813"/>
      <c r="R3" s="1813"/>
      <c r="S3" s="1813"/>
      <c r="T3" s="1813"/>
      <c r="U3" s="1813"/>
      <c r="V3" s="286"/>
      <c r="W3" s="375"/>
      <c r="X3" s="240"/>
      <c r="Y3" s="204"/>
      <c r="Z3" s="204"/>
      <c r="AA3" s="205"/>
      <c r="AQ3" s="206"/>
      <c r="AR3" s="206"/>
    </row>
    <row r="4" spans="1:44" s="71" customFormat="1" ht="3" customHeight="1">
      <c r="A4" s="7"/>
      <c r="B4" s="7"/>
      <c r="C4" s="1367"/>
      <c r="E4" s="72"/>
      <c r="F4" s="72"/>
      <c r="G4" s="510"/>
      <c r="H4" s="510"/>
      <c r="I4" s="510"/>
      <c r="J4" s="510"/>
      <c r="K4" s="510"/>
      <c r="L4" s="292"/>
      <c r="M4" s="292"/>
      <c r="N4" s="510"/>
      <c r="O4" s="510"/>
      <c r="P4" s="510"/>
      <c r="Q4" s="510"/>
      <c r="R4" s="1341"/>
      <c r="S4" s="1341"/>
      <c r="T4" s="286"/>
      <c r="U4" s="286"/>
      <c r="V4" s="286"/>
      <c r="W4" s="375"/>
      <c r="X4" s="240"/>
      <c r="AA4" s="69"/>
    </row>
    <row r="5" spans="1:44" s="71" customFormat="1" ht="12.75" customHeight="1">
      <c r="A5" s="69"/>
      <c r="B5" s="69"/>
      <c r="C5" s="1367"/>
      <c r="D5" s="1874" t="s">
        <v>3</v>
      </c>
      <c r="E5" s="959"/>
      <c r="F5" s="959"/>
      <c r="G5" s="1338"/>
      <c r="H5" s="1338"/>
      <c r="I5" s="2382"/>
      <c r="J5" s="2382"/>
      <c r="K5" s="2357" t="s">
        <v>977</v>
      </c>
      <c r="L5" s="2357"/>
      <c r="M5" s="2357"/>
      <c r="N5" s="1338"/>
      <c r="O5" s="2358" t="s">
        <v>978</v>
      </c>
      <c r="P5" s="2358"/>
      <c r="Q5" s="2358"/>
      <c r="R5" s="1021"/>
      <c r="S5" s="1021"/>
      <c r="T5" s="1021"/>
      <c r="U5" s="2383"/>
      <c r="V5" s="2359"/>
      <c r="W5" s="240"/>
      <c r="Z5" s="69"/>
    </row>
    <row r="6" spans="1:44" ht="12.75" customHeight="1">
      <c r="A6" s="69" t="s">
        <v>9</v>
      </c>
      <c r="B6" s="1341" t="s">
        <v>10</v>
      </c>
      <c r="C6" s="1367" t="s">
        <v>11</v>
      </c>
      <c r="D6" s="2145"/>
      <c r="F6" s="347" t="s">
        <v>228</v>
      </c>
      <c r="G6" s="2360" t="s">
        <v>979</v>
      </c>
      <c r="H6" s="2360"/>
      <c r="I6" s="2360"/>
      <c r="J6" s="2384"/>
      <c r="K6" s="2360"/>
      <c r="L6" s="2360"/>
      <c r="M6" s="2360"/>
      <c r="N6" s="77"/>
      <c r="O6" s="2276"/>
      <c r="P6" s="2276"/>
      <c r="Q6" s="2276"/>
      <c r="R6" s="77"/>
      <c r="S6" s="2276" t="s">
        <v>123</v>
      </c>
      <c r="T6" s="2276"/>
      <c r="U6" s="1877" t="s">
        <v>21</v>
      </c>
      <c r="V6" s="1877"/>
      <c r="W6" s="199"/>
      <c r="X6" s="1341"/>
    </row>
    <row r="7" spans="1:44">
      <c r="A7" s="69"/>
      <c r="B7" s="69"/>
      <c r="C7" s="1367"/>
      <c r="D7" s="2151"/>
      <c r="E7" s="627"/>
      <c r="F7" s="2152"/>
      <c r="G7" s="2362" t="s">
        <v>19</v>
      </c>
      <c r="H7" s="2362" t="s">
        <v>20</v>
      </c>
      <c r="I7" s="354" t="s">
        <v>21</v>
      </c>
      <c r="J7" s="2385"/>
      <c r="K7" s="1008" t="s">
        <v>19</v>
      </c>
      <c r="L7" s="1008" t="s">
        <v>20</v>
      </c>
      <c r="M7" s="354" t="s">
        <v>21</v>
      </c>
      <c r="N7" s="1008"/>
      <c r="O7" s="1008" t="s">
        <v>19</v>
      </c>
      <c r="P7" s="1008" t="s">
        <v>20</v>
      </c>
      <c r="Q7" s="354" t="s">
        <v>21</v>
      </c>
      <c r="R7" s="1008"/>
      <c r="S7" s="1008" t="s">
        <v>19</v>
      </c>
      <c r="T7" s="1008" t="s">
        <v>20</v>
      </c>
      <c r="U7" s="1878"/>
      <c r="V7" s="1878"/>
      <c r="W7" s="199"/>
      <c r="X7" s="71"/>
    </row>
    <row r="8" spans="1:44">
      <c r="A8" s="7"/>
      <c r="B8" s="7"/>
      <c r="C8" s="1367"/>
      <c r="D8" s="1819">
        <v>1401</v>
      </c>
      <c r="E8" s="102" t="s">
        <v>22</v>
      </c>
      <c r="F8" s="97"/>
      <c r="G8" s="1364">
        <f>SUM(G9+G13+G16+G19+G26+G29)</f>
        <v>0</v>
      </c>
      <c r="H8" s="1364">
        <f>SUM(H9+H13+H16+H19+H26+H29)</f>
        <v>0</v>
      </c>
      <c r="I8" s="2386">
        <f>SUM(I9+I13+I16+I19+I26+I29)</f>
        <v>0</v>
      </c>
      <c r="J8" s="2386">
        <f t="shared" ref="J8:Q8" si="0">SUM(J9+J13+J16+J19+J26+J29)</f>
        <v>0</v>
      </c>
      <c r="K8" s="2386">
        <f t="shared" si="0"/>
        <v>507</v>
      </c>
      <c r="L8" s="2386">
        <f t="shared" si="0"/>
        <v>133</v>
      </c>
      <c r="M8" s="2386">
        <f t="shared" si="0"/>
        <v>640</v>
      </c>
      <c r="N8" s="2386">
        <f t="shared" si="0"/>
        <v>0</v>
      </c>
      <c r="O8" s="2386">
        <f t="shared" si="0"/>
        <v>1390</v>
      </c>
      <c r="P8" s="2386">
        <f t="shared" si="0"/>
        <v>451</v>
      </c>
      <c r="Q8" s="2386">
        <f t="shared" si="0"/>
        <v>1841</v>
      </c>
      <c r="R8" s="957"/>
      <c r="S8" s="957">
        <f t="shared" ref="S8:T23" si="1">SUM(K8+O8)</f>
        <v>1897</v>
      </c>
      <c r="T8" s="957">
        <f t="shared" si="1"/>
        <v>584</v>
      </c>
      <c r="U8" s="958">
        <f>SUM(S8+T8)</f>
        <v>2481</v>
      </c>
      <c r="V8" s="930"/>
      <c r="W8" s="930"/>
      <c r="X8" s="199"/>
      <c r="Y8" s="71"/>
    </row>
    <row r="9" spans="1:44" ht="11.1" customHeight="1">
      <c r="A9" s="7"/>
      <c r="B9" s="208"/>
      <c r="C9" s="1367"/>
      <c r="D9" s="1820"/>
      <c r="E9" s="407" t="s">
        <v>23</v>
      </c>
      <c r="F9" s="178"/>
      <c r="G9" s="1021">
        <f>SUM(G10:G12)</f>
        <v>0</v>
      </c>
      <c r="H9" s="1021">
        <f>SUM(H10:H12)</f>
        <v>0</v>
      </c>
      <c r="I9" s="1021">
        <f>SUM(I10:I12)</f>
        <v>0</v>
      </c>
      <c r="J9" s="1021"/>
      <c r="K9" s="2363">
        <f>SUM(K10:K12)</f>
        <v>88</v>
      </c>
      <c r="L9" s="2363">
        <f t="shared" ref="L9:Q9" si="2">SUM(L10:L12)</f>
        <v>23</v>
      </c>
      <c r="M9" s="2363">
        <f t="shared" si="2"/>
        <v>111</v>
      </c>
      <c r="N9" s="2363"/>
      <c r="O9" s="2363">
        <f t="shared" si="2"/>
        <v>415</v>
      </c>
      <c r="P9" s="2363">
        <f t="shared" si="2"/>
        <v>177</v>
      </c>
      <c r="Q9" s="2363">
        <f t="shared" si="2"/>
        <v>592</v>
      </c>
      <c r="R9" s="2363"/>
      <c r="S9" s="2363">
        <f t="shared" si="1"/>
        <v>503</v>
      </c>
      <c r="T9" s="2363">
        <f t="shared" si="1"/>
        <v>200</v>
      </c>
      <c r="U9" s="2364">
        <f>SUM(S9:T9)</f>
        <v>703</v>
      </c>
      <c r="V9" s="566"/>
      <c r="W9" s="566"/>
      <c r="X9" s="199"/>
      <c r="Y9" s="199"/>
    </row>
    <row r="10" spans="1:44" ht="9.9499999999999993" customHeight="1">
      <c r="A10" s="7">
        <v>1</v>
      </c>
      <c r="B10" s="7">
        <v>1</v>
      </c>
      <c r="C10" s="1367">
        <v>11</v>
      </c>
      <c r="D10" s="1890"/>
      <c r="E10" s="411"/>
      <c r="F10" s="126" t="s">
        <v>886</v>
      </c>
      <c r="G10" s="1020">
        <v>0</v>
      </c>
      <c r="H10" s="1020">
        <v>0</v>
      </c>
      <c r="I10" s="1020">
        <f>SUM(G10:H10)</f>
        <v>0</v>
      </c>
      <c r="J10" s="1020"/>
      <c r="K10" s="2142">
        <v>0</v>
      </c>
      <c r="L10" s="2142">
        <v>0</v>
      </c>
      <c r="M10" s="2142">
        <f>K10+L10</f>
        <v>0</v>
      </c>
      <c r="N10" s="2142"/>
      <c r="O10" s="2142">
        <v>220</v>
      </c>
      <c r="P10" s="2142">
        <v>82</v>
      </c>
      <c r="Q10" s="2142">
        <f>O10+P10</f>
        <v>302</v>
      </c>
      <c r="R10" s="2142"/>
      <c r="S10" s="2142">
        <f t="shared" si="1"/>
        <v>220</v>
      </c>
      <c r="T10" s="2142">
        <f t="shared" si="1"/>
        <v>82</v>
      </c>
      <c r="U10" s="965">
        <f>SUM(S10:T10)</f>
        <v>302</v>
      </c>
      <c r="V10" s="583"/>
      <c r="W10" s="583"/>
      <c r="X10" s="199"/>
      <c r="Y10" s="199"/>
    </row>
    <row r="11" spans="1:44" ht="9.9499999999999993" customHeight="1">
      <c r="A11" s="7">
        <v>1</v>
      </c>
      <c r="B11" s="7">
        <v>1</v>
      </c>
      <c r="C11" s="1367">
        <v>11</v>
      </c>
      <c r="D11" s="1890"/>
      <c r="E11" s="411"/>
      <c r="F11" s="7" t="s">
        <v>887</v>
      </c>
      <c r="G11" s="290">
        <v>0</v>
      </c>
      <c r="H11" s="290">
        <v>0</v>
      </c>
      <c r="I11" s="1020">
        <f>SUM(G11:H11)</f>
        <v>0</v>
      </c>
      <c r="J11" s="290"/>
      <c r="K11" s="2142">
        <v>88</v>
      </c>
      <c r="L11" s="2142">
        <v>23</v>
      </c>
      <c r="M11" s="2142">
        <f>K11+L11</f>
        <v>111</v>
      </c>
      <c r="N11" s="2142"/>
      <c r="O11" s="2142">
        <v>195</v>
      </c>
      <c r="P11" s="2142">
        <v>95</v>
      </c>
      <c r="Q11" s="2142">
        <f>O11+P11</f>
        <v>290</v>
      </c>
      <c r="R11" s="2142"/>
      <c r="S11" s="2142">
        <f t="shared" si="1"/>
        <v>283</v>
      </c>
      <c r="T11" s="2142">
        <f t="shared" si="1"/>
        <v>118</v>
      </c>
      <c r="U11" s="965">
        <f t="shared" ref="U11:U69" si="3">SUM(S11:T11)</f>
        <v>401</v>
      </c>
      <c r="V11" s="583"/>
      <c r="W11" s="583"/>
      <c r="X11" s="199"/>
      <c r="Y11" s="199"/>
    </row>
    <row r="12" spans="1:44" ht="9.9499999999999993" customHeight="1">
      <c r="A12" s="7">
        <v>1</v>
      </c>
      <c r="B12" s="7">
        <v>1</v>
      </c>
      <c r="C12" s="1367">
        <v>7</v>
      </c>
      <c r="D12" s="1820"/>
      <c r="E12" s="411"/>
      <c r="F12" s="126" t="s">
        <v>863</v>
      </c>
      <c r="G12" s="1020">
        <v>0</v>
      </c>
      <c r="H12" s="1020">
        <v>0</v>
      </c>
      <c r="I12" s="1020">
        <f>SUM(G12:H12)</f>
        <v>0</v>
      </c>
      <c r="J12" s="1020"/>
      <c r="K12" s="2142">
        <v>0</v>
      </c>
      <c r="L12" s="2142">
        <v>0</v>
      </c>
      <c r="M12" s="2142">
        <f>K12+L12</f>
        <v>0</v>
      </c>
      <c r="N12" s="2142"/>
      <c r="O12" s="2142">
        <v>0</v>
      </c>
      <c r="P12" s="2142">
        <v>0</v>
      </c>
      <c r="Q12" s="2142">
        <f>O12+P12</f>
        <v>0</v>
      </c>
      <c r="R12" s="2142"/>
      <c r="S12" s="2142">
        <f t="shared" si="1"/>
        <v>0</v>
      </c>
      <c r="T12" s="2142">
        <f t="shared" si="1"/>
        <v>0</v>
      </c>
      <c r="U12" s="965">
        <f t="shared" si="3"/>
        <v>0</v>
      </c>
      <c r="V12" s="583"/>
      <c r="W12" s="583"/>
      <c r="X12" s="199"/>
      <c r="Y12" s="199"/>
    </row>
    <row r="13" spans="1:44" ht="11.1" customHeight="1">
      <c r="A13" s="7"/>
      <c r="B13" s="7"/>
      <c r="C13" s="1367"/>
      <c r="D13" s="1820"/>
      <c r="E13" s="414" t="s">
        <v>24</v>
      </c>
      <c r="F13" s="118"/>
      <c r="G13" s="77">
        <f>SUM(G14:G15)</f>
        <v>0</v>
      </c>
      <c r="H13" s="77">
        <f>SUM(H14:H15)</f>
        <v>0</v>
      </c>
      <c r="I13" s="77">
        <f>SUM(I14:I15)</f>
        <v>0</v>
      </c>
      <c r="J13" s="77"/>
      <c r="K13" s="2150">
        <f>SUM(K14:K15)</f>
        <v>143</v>
      </c>
      <c r="L13" s="2150">
        <f t="shared" ref="L13:Q13" si="4">SUM(L14:L15)</f>
        <v>22</v>
      </c>
      <c r="M13" s="2150">
        <f t="shared" si="4"/>
        <v>165</v>
      </c>
      <c r="N13" s="2150"/>
      <c r="O13" s="2150">
        <f t="shared" si="4"/>
        <v>398</v>
      </c>
      <c r="P13" s="2150">
        <f t="shared" si="4"/>
        <v>98</v>
      </c>
      <c r="Q13" s="2150">
        <f t="shared" si="4"/>
        <v>496</v>
      </c>
      <c r="R13" s="2150"/>
      <c r="S13" s="2150">
        <f t="shared" si="1"/>
        <v>541</v>
      </c>
      <c r="T13" s="2150">
        <f t="shared" si="1"/>
        <v>120</v>
      </c>
      <c r="U13" s="2366">
        <f t="shared" si="3"/>
        <v>661</v>
      </c>
      <c r="V13" s="600"/>
      <c r="W13" s="600"/>
      <c r="X13" s="199"/>
      <c r="Y13" s="199"/>
    </row>
    <row r="14" spans="1:44" ht="9.9499999999999993" customHeight="1">
      <c r="A14" s="7">
        <v>1</v>
      </c>
      <c r="B14" s="7">
        <v>1</v>
      </c>
      <c r="C14" s="1367">
        <v>5</v>
      </c>
      <c r="D14" s="1820"/>
      <c r="E14" s="411"/>
      <c r="F14" s="7" t="s">
        <v>161</v>
      </c>
      <c r="G14" s="290">
        <v>0</v>
      </c>
      <c r="H14" s="290">
        <v>0</v>
      </c>
      <c r="I14" s="290">
        <f>SUM(G14:H14)</f>
        <v>0</v>
      </c>
      <c r="J14" s="290"/>
      <c r="K14" s="2142">
        <v>117</v>
      </c>
      <c r="L14" s="2142">
        <v>21</v>
      </c>
      <c r="M14" s="2142">
        <f>K14+L14</f>
        <v>138</v>
      </c>
      <c r="N14" s="2142"/>
      <c r="O14" s="2142">
        <v>319</v>
      </c>
      <c r="P14" s="2142">
        <v>74</v>
      </c>
      <c r="Q14" s="2142">
        <f>O14+P14</f>
        <v>393</v>
      </c>
      <c r="R14" s="2142"/>
      <c r="S14" s="2142">
        <f t="shared" si="1"/>
        <v>436</v>
      </c>
      <c r="T14" s="2142">
        <f t="shared" si="1"/>
        <v>95</v>
      </c>
      <c r="U14" s="965">
        <f t="shared" si="3"/>
        <v>531</v>
      </c>
      <c r="V14" s="583"/>
      <c r="W14" s="583"/>
      <c r="X14" s="199"/>
      <c r="Y14" s="199"/>
    </row>
    <row r="15" spans="1:44" ht="9.9499999999999993" customHeight="1">
      <c r="A15" s="7">
        <v>1</v>
      </c>
      <c r="B15" s="208">
        <v>1</v>
      </c>
      <c r="C15" s="1367">
        <v>5</v>
      </c>
      <c r="D15" s="1820"/>
      <c r="E15" s="411"/>
      <c r="F15" s="69" t="s">
        <v>162</v>
      </c>
      <c r="G15" s="1341">
        <v>0</v>
      </c>
      <c r="H15" s="1341">
        <v>0</v>
      </c>
      <c r="I15" s="290">
        <f>SUM(G15:H15)</f>
        <v>0</v>
      </c>
      <c r="J15" s="1341"/>
      <c r="K15" s="2142">
        <v>26</v>
      </c>
      <c r="L15" s="2142">
        <v>1</v>
      </c>
      <c r="M15" s="2142">
        <f>K15+L15</f>
        <v>27</v>
      </c>
      <c r="N15" s="2142"/>
      <c r="O15" s="2142">
        <v>79</v>
      </c>
      <c r="P15" s="2142">
        <v>24</v>
      </c>
      <c r="Q15" s="2142">
        <f>O15+P15</f>
        <v>103</v>
      </c>
      <c r="R15" s="2142"/>
      <c r="S15" s="2142">
        <f t="shared" si="1"/>
        <v>105</v>
      </c>
      <c r="T15" s="2142">
        <f t="shared" si="1"/>
        <v>25</v>
      </c>
      <c r="U15" s="965">
        <f t="shared" si="3"/>
        <v>130</v>
      </c>
      <c r="V15" s="583"/>
      <c r="W15" s="583"/>
      <c r="X15" s="199"/>
      <c r="Y15" s="199"/>
    </row>
    <row r="16" spans="1:44" ht="11.1" customHeight="1">
      <c r="A16" s="7"/>
      <c r="B16" s="7"/>
      <c r="C16" s="1367"/>
      <c r="D16" s="1820"/>
      <c r="E16" s="414" t="s">
        <v>25</v>
      </c>
      <c r="F16" s="118"/>
      <c r="G16" s="77">
        <f>SUM(G17:G18)</f>
        <v>0</v>
      </c>
      <c r="H16" s="77">
        <f>SUM(H17:H18)</f>
        <v>0</v>
      </c>
      <c r="I16" s="77">
        <f>SUM(I17:I18)</f>
        <v>0</v>
      </c>
      <c r="J16" s="77"/>
      <c r="K16" s="2150">
        <f>SUM(K17:K18)</f>
        <v>114</v>
      </c>
      <c r="L16" s="2150">
        <f t="shared" ref="L16:Q16" si="5">SUM(L17:L18)</f>
        <v>19</v>
      </c>
      <c r="M16" s="2150">
        <f t="shared" si="5"/>
        <v>133</v>
      </c>
      <c r="N16" s="2150"/>
      <c r="O16" s="2150">
        <f t="shared" si="5"/>
        <v>286</v>
      </c>
      <c r="P16" s="2150">
        <f t="shared" si="5"/>
        <v>60</v>
      </c>
      <c r="Q16" s="2150">
        <f t="shared" si="5"/>
        <v>346</v>
      </c>
      <c r="R16" s="2150"/>
      <c r="S16" s="2150">
        <f t="shared" si="1"/>
        <v>400</v>
      </c>
      <c r="T16" s="2150">
        <f t="shared" si="1"/>
        <v>79</v>
      </c>
      <c r="U16" s="2366">
        <f t="shared" si="3"/>
        <v>479</v>
      </c>
      <c r="V16" s="600"/>
      <c r="W16" s="600"/>
      <c r="X16" s="199"/>
      <c r="Y16" s="199"/>
    </row>
    <row r="17" spans="1:25" ht="9.9499999999999993" customHeight="1">
      <c r="A17" s="7">
        <v>1</v>
      </c>
      <c r="B17" s="208">
        <v>1</v>
      </c>
      <c r="C17" s="1367">
        <v>12</v>
      </c>
      <c r="D17" s="1820"/>
      <c r="E17" s="414"/>
      <c r="F17" s="69" t="s">
        <v>163</v>
      </c>
      <c r="G17" s="290">
        <v>0</v>
      </c>
      <c r="H17" s="290">
        <v>0</v>
      </c>
      <c r="I17" s="1341">
        <f>SUM(G17:H17)</f>
        <v>0</v>
      </c>
      <c r="J17" s="1341"/>
      <c r="K17" s="2142">
        <v>0</v>
      </c>
      <c r="L17" s="2142">
        <v>0</v>
      </c>
      <c r="M17" s="2142">
        <f>K17+L17</f>
        <v>0</v>
      </c>
      <c r="N17" s="2142"/>
      <c r="O17" s="2142">
        <v>0</v>
      </c>
      <c r="P17" s="2142">
        <v>0</v>
      </c>
      <c r="Q17" s="2142">
        <f>O17+P17</f>
        <v>0</v>
      </c>
      <c r="R17" s="2142"/>
      <c r="S17" s="2142">
        <f t="shared" si="1"/>
        <v>0</v>
      </c>
      <c r="T17" s="2142">
        <f t="shared" si="1"/>
        <v>0</v>
      </c>
      <c r="U17" s="965">
        <f t="shared" si="3"/>
        <v>0</v>
      </c>
      <c r="V17" s="583"/>
      <c r="W17" s="583"/>
      <c r="X17" s="199"/>
      <c r="Y17" s="199"/>
    </row>
    <row r="18" spans="1:25" ht="9.9499999999999993" customHeight="1">
      <c r="A18" s="7">
        <v>1</v>
      </c>
      <c r="B18" s="7">
        <v>1</v>
      </c>
      <c r="C18" s="1367">
        <v>12</v>
      </c>
      <c r="D18" s="1820"/>
      <c r="E18" s="416"/>
      <c r="F18" s="69" t="s">
        <v>164</v>
      </c>
      <c r="G18" s="1341">
        <v>0</v>
      </c>
      <c r="H18" s="1341">
        <v>0</v>
      </c>
      <c r="I18" s="1341">
        <f>SUM(G18:H18)</f>
        <v>0</v>
      </c>
      <c r="J18" s="1341"/>
      <c r="K18" s="2142">
        <v>114</v>
      </c>
      <c r="L18" s="2142">
        <v>19</v>
      </c>
      <c r="M18" s="2142">
        <f>K18+L18</f>
        <v>133</v>
      </c>
      <c r="N18" s="2142"/>
      <c r="O18" s="2142">
        <v>286</v>
      </c>
      <c r="P18" s="2142">
        <v>60</v>
      </c>
      <c r="Q18" s="2142">
        <f>O18+P18</f>
        <v>346</v>
      </c>
      <c r="R18" s="2142"/>
      <c r="S18" s="2142">
        <f t="shared" si="1"/>
        <v>400</v>
      </c>
      <c r="T18" s="2142">
        <f t="shared" si="1"/>
        <v>79</v>
      </c>
      <c r="U18" s="965">
        <f t="shared" si="3"/>
        <v>479</v>
      </c>
      <c r="V18" s="583"/>
      <c r="W18" s="583"/>
      <c r="X18" s="199"/>
      <c r="Y18" s="199"/>
    </row>
    <row r="19" spans="1:25" ht="11.1" customHeight="1">
      <c r="A19" s="7"/>
      <c r="B19" s="208"/>
      <c r="C19" s="1367"/>
      <c r="D19" s="1820"/>
      <c r="E19" s="417" t="s">
        <v>26</v>
      </c>
      <c r="F19" s="118"/>
      <c r="G19" s="77">
        <f>SUM(G20:G25)</f>
        <v>0</v>
      </c>
      <c r="H19" s="77">
        <f>SUM(H20:H25)</f>
        <v>0</v>
      </c>
      <c r="I19" s="77">
        <f>SUM(I20:I25)</f>
        <v>0</v>
      </c>
      <c r="J19" s="77"/>
      <c r="K19" s="2150">
        <f>SUM(K20:K25)</f>
        <v>97</v>
      </c>
      <c r="L19" s="2150">
        <f t="shared" ref="L19:Q19" si="6">SUM(L20:L25)</f>
        <v>35</v>
      </c>
      <c r="M19" s="2150">
        <f t="shared" si="6"/>
        <v>132</v>
      </c>
      <c r="N19" s="2150"/>
      <c r="O19" s="2150">
        <f t="shared" si="6"/>
        <v>138</v>
      </c>
      <c r="P19" s="2150">
        <f t="shared" si="6"/>
        <v>41</v>
      </c>
      <c r="Q19" s="2150">
        <f t="shared" si="6"/>
        <v>179</v>
      </c>
      <c r="R19" s="2150"/>
      <c r="S19" s="2150">
        <f t="shared" si="1"/>
        <v>235</v>
      </c>
      <c r="T19" s="2150">
        <f t="shared" si="1"/>
        <v>76</v>
      </c>
      <c r="U19" s="2366">
        <f t="shared" si="3"/>
        <v>311</v>
      </c>
      <c r="V19" s="600"/>
      <c r="W19" s="600"/>
      <c r="X19" s="199"/>
      <c r="Y19" s="199"/>
    </row>
    <row r="20" spans="1:25" ht="9.9499999999999993" customHeight="1">
      <c r="A20" s="7">
        <v>1</v>
      </c>
      <c r="B20" s="7">
        <v>1</v>
      </c>
      <c r="C20" s="1367">
        <v>2</v>
      </c>
      <c r="D20" s="1820"/>
      <c r="E20" s="416"/>
      <c r="F20" s="69" t="s">
        <v>165</v>
      </c>
      <c r="G20" s="290">
        <v>0</v>
      </c>
      <c r="H20" s="290">
        <v>0</v>
      </c>
      <c r="I20" s="1341">
        <f t="shared" ref="I20:I25" si="7">SUM(G20:H20)</f>
        <v>0</v>
      </c>
      <c r="J20" s="1341"/>
      <c r="K20" s="2142">
        <v>20</v>
      </c>
      <c r="L20" s="2142">
        <v>5</v>
      </c>
      <c r="M20" s="2142">
        <f t="shared" ref="M20:M25" si="8">K20+L20</f>
        <v>25</v>
      </c>
      <c r="N20" s="2142"/>
      <c r="O20" s="2142">
        <v>38</v>
      </c>
      <c r="P20" s="2142">
        <v>13</v>
      </c>
      <c r="Q20" s="2142">
        <f t="shared" ref="Q20:Q25" si="9">O20+P20</f>
        <v>51</v>
      </c>
      <c r="R20" s="2142"/>
      <c r="S20" s="2142">
        <f t="shared" si="1"/>
        <v>58</v>
      </c>
      <c r="T20" s="2142">
        <f t="shared" si="1"/>
        <v>18</v>
      </c>
      <c r="U20" s="965">
        <f t="shared" si="3"/>
        <v>76</v>
      </c>
      <c r="V20" s="583"/>
      <c r="W20" s="583"/>
      <c r="X20" s="199"/>
      <c r="Y20" s="199"/>
    </row>
    <row r="21" spans="1:25" ht="9.9499999999999993" customHeight="1">
      <c r="A21" s="7">
        <v>1</v>
      </c>
      <c r="B21" s="7">
        <v>1</v>
      </c>
      <c r="C21" s="1367">
        <v>2</v>
      </c>
      <c r="D21" s="1820"/>
      <c r="E21" s="411"/>
      <c r="F21" s="69" t="s">
        <v>166</v>
      </c>
      <c r="G21" s="1341">
        <v>0</v>
      </c>
      <c r="H21" s="1341">
        <v>0</v>
      </c>
      <c r="I21" s="1341">
        <f t="shared" si="7"/>
        <v>0</v>
      </c>
      <c r="J21" s="1341"/>
      <c r="K21" s="2142">
        <v>5</v>
      </c>
      <c r="L21" s="2142">
        <v>4</v>
      </c>
      <c r="M21" s="2142">
        <f t="shared" si="8"/>
        <v>9</v>
      </c>
      <c r="N21" s="2142"/>
      <c r="O21" s="2142">
        <v>8</v>
      </c>
      <c r="P21" s="2142">
        <v>3</v>
      </c>
      <c r="Q21" s="2142">
        <f t="shared" si="9"/>
        <v>11</v>
      </c>
      <c r="R21" s="2142"/>
      <c r="S21" s="2142">
        <f t="shared" si="1"/>
        <v>13</v>
      </c>
      <c r="T21" s="2142">
        <f t="shared" si="1"/>
        <v>7</v>
      </c>
      <c r="U21" s="965">
        <f t="shared" si="3"/>
        <v>20</v>
      </c>
      <c r="V21" s="583"/>
      <c r="W21" s="583"/>
      <c r="X21" s="199"/>
      <c r="Y21" s="199"/>
    </row>
    <row r="22" spans="1:25" ht="9.9499999999999993" customHeight="1">
      <c r="A22" s="7">
        <v>1</v>
      </c>
      <c r="B22" s="7">
        <v>1</v>
      </c>
      <c r="C22" s="1367">
        <v>2</v>
      </c>
      <c r="D22" s="1820"/>
      <c r="E22" s="416"/>
      <c r="F22" s="69" t="s">
        <v>167</v>
      </c>
      <c r="G22" s="290">
        <v>0</v>
      </c>
      <c r="H22" s="290">
        <v>0</v>
      </c>
      <c r="I22" s="1341">
        <f t="shared" si="7"/>
        <v>0</v>
      </c>
      <c r="J22" s="1341"/>
      <c r="K22" s="2142">
        <v>7</v>
      </c>
      <c r="L22" s="2142">
        <v>3</v>
      </c>
      <c r="M22" s="2142">
        <f t="shared" si="8"/>
        <v>10</v>
      </c>
      <c r="N22" s="2142"/>
      <c r="O22" s="2142">
        <v>6</v>
      </c>
      <c r="P22" s="2142">
        <v>6</v>
      </c>
      <c r="Q22" s="2142">
        <f t="shared" si="9"/>
        <v>12</v>
      </c>
      <c r="R22" s="2142"/>
      <c r="S22" s="2142">
        <f t="shared" si="1"/>
        <v>13</v>
      </c>
      <c r="T22" s="2142">
        <f t="shared" si="1"/>
        <v>9</v>
      </c>
      <c r="U22" s="965">
        <f t="shared" si="3"/>
        <v>22</v>
      </c>
      <c r="V22" s="583"/>
      <c r="W22" s="583"/>
      <c r="X22" s="199"/>
      <c r="Y22" s="199"/>
    </row>
    <row r="23" spans="1:25" ht="9.9499999999999993" customHeight="1">
      <c r="A23" s="7">
        <v>1</v>
      </c>
      <c r="B23" s="7">
        <v>1</v>
      </c>
      <c r="C23" s="1367">
        <v>2</v>
      </c>
      <c r="D23" s="1820"/>
      <c r="E23" s="411"/>
      <c r="F23" s="69" t="s">
        <v>168</v>
      </c>
      <c r="G23" s="1341">
        <v>0</v>
      </c>
      <c r="H23" s="1341">
        <v>0</v>
      </c>
      <c r="I23" s="1341">
        <f t="shared" si="7"/>
        <v>0</v>
      </c>
      <c r="J23" s="1341"/>
      <c r="K23" s="2142">
        <v>12</v>
      </c>
      <c r="L23" s="2142">
        <v>9</v>
      </c>
      <c r="M23" s="2142">
        <f t="shared" si="8"/>
        <v>21</v>
      </c>
      <c r="N23" s="2142"/>
      <c r="O23" s="2142">
        <v>24</v>
      </c>
      <c r="P23" s="2142">
        <v>7</v>
      </c>
      <c r="Q23" s="2142">
        <f t="shared" si="9"/>
        <v>31</v>
      </c>
      <c r="R23" s="2142"/>
      <c r="S23" s="2142">
        <f t="shared" si="1"/>
        <v>36</v>
      </c>
      <c r="T23" s="2142">
        <f t="shared" si="1"/>
        <v>16</v>
      </c>
      <c r="U23" s="965">
        <f t="shared" si="3"/>
        <v>52</v>
      </c>
      <c r="V23" s="583"/>
      <c r="W23" s="583"/>
      <c r="X23" s="199"/>
      <c r="Y23" s="199"/>
    </row>
    <row r="24" spans="1:25" ht="9.9499999999999993" customHeight="1">
      <c r="A24" s="7">
        <v>1</v>
      </c>
      <c r="B24" s="7">
        <v>1</v>
      </c>
      <c r="C24" s="1367">
        <v>2</v>
      </c>
      <c r="D24" s="1820"/>
      <c r="E24" s="411"/>
      <c r="F24" s="69" t="s">
        <v>169</v>
      </c>
      <c r="G24" s="290">
        <v>0</v>
      </c>
      <c r="H24" s="290">
        <v>0</v>
      </c>
      <c r="I24" s="1341">
        <f t="shared" si="7"/>
        <v>0</v>
      </c>
      <c r="J24" s="1341"/>
      <c r="K24" s="2142">
        <v>53</v>
      </c>
      <c r="L24" s="2142">
        <v>14</v>
      </c>
      <c r="M24" s="2142">
        <f t="shared" si="8"/>
        <v>67</v>
      </c>
      <c r="N24" s="2142"/>
      <c r="O24" s="2142">
        <v>62</v>
      </c>
      <c r="P24" s="2142">
        <v>12</v>
      </c>
      <c r="Q24" s="2142">
        <f t="shared" si="9"/>
        <v>74</v>
      </c>
      <c r="R24" s="2142"/>
      <c r="S24" s="2142">
        <f t="shared" ref="S24:T82" si="10">SUM(K24+O24)</f>
        <v>115</v>
      </c>
      <c r="T24" s="2142">
        <f t="shared" si="10"/>
        <v>26</v>
      </c>
      <c r="U24" s="965">
        <f t="shared" si="3"/>
        <v>141</v>
      </c>
      <c r="V24" s="583"/>
      <c r="W24" s="583"/>
      <c r="X24" s="199"/>
      <c r="Y24" s="199"/>
    </row>
    <row r="25" spans="1:25" ht="9.9499999999999993" customHeight="1">
      <c r="A25" s="7">
        <v>1</v>
      </c>
      <c r="B25" s="7">
        <v>1</v>
      </c>
      <c r="C25" s="1367">
        <v>2</v>
      </c>
      <c r="D25" s="1820"/>
      <c r="E25" s="411"/>
      <c r="F25" s="69" t="s">
        <v>413</v>
      </c>
      <c r="G25" s="1341">
        <v>0</v>
      </c>
      <c r="H25" s="1341">
        <v>0</v>
      </c>
      <c r="I25" s="1341">
        <f t="shared" si="7"/>
        <v>0</v>
      </c>
      <c r="J25" s="1020"/>
      <c r="K25" s="2142">
        <v>0</v>
      </c>
      <c r="L25" s="2142">
        <v>0</v>
      </c>
      <c r="M25" s="2142">
        <f t="shared" si="8"/>
        <v>0</v>
      </c>
      <c r="N25" s="2142"/>
      <c r="O25" s="2142">
        <v>0</v>
      </c>
      <c r="P25" s="2142">
        <v>0</v>
      </c>
      <c r="Q25" s="2142">
        <f t="shared" si="9"/>
        <v>0</v>
      </c>
      <c r="R25" s="2142"/>
      <c r="S25" s="2142">
        <f t="shared" si="10"/>
        <v>0</v>
      </c>
      <c r="T25" s="2142">
        <f t="shared" si="10"/>
        <v>0</v>
      </c>
      <c r="U25" s="965">
        <f t="shared" si="3"/>
        <v>0</v>
      </c>
      <c r="V25" s="583"/>
      <c r="W25" s="583"/>
      <c r="X25" s="199"/>
      <c r="Y25" s="199"/>
    </row>
    <row r="26" spans="1:25" ht="11.1" customHeight="1">
      <c r="A26" s="7"/>
      <c r="B26" s="7"/>
      <c r="C26" s="1367"/>
      <c r="D26" s="1820"/>
      <c r="E26" s="417" t="s">
        <v>27</v>
      </c>
      <c r="F26" s="118"/>
      <c r="G26" s="77">
        <f>SUM(G27:G28)</f>
        <v>0</v>
      </c>
      <c r="H26" s="77">
        <f>SUM(H27:H28)</f>
        <v>0</v>
      </c>
      <c r="I26" s="77">
        <f>SUM(I27:I28)</f>
        <v>0</v>
      </c>
      <c r="J26" s="77"/>
      <c r="K26" s="2150">
        <f>SUM(K27:K28)</f>
        <v>38</v>
      </c>
      <c r="L26" s="2150">
        <f t="shared" ref="L26:Q26" si="11">SUM(L27:L28)</f>
        <v>18</v>
      </c>
      <c r="M26" s="2150">
        <f t="shared" si="11"/>
        <v>56</v>
      </c>
      <c r="N26" s="2150"/>
      <c r="O26" s="2150">
        <f t="shared" si="11"/>
        <v>66</v>
      </c>
      <c r="P26" s="2150">
        <f t="shared" si="11"/>
        <v>24</v>
      </c>
      <c r="Q26" s="2150">
        <f t="shared" si="11"/>
        <v>90</v>
      </c>
      <c r="R26" s="2150"/>
      <c r="S26" s="2150">
        <f t="shared" si="10"/>
        <v>104</v>
      </c>
      <c r="T26" s="2150">
        <f t="shared" si="10"/>
        <v>42</v>
      </c>
      <c r="U26" s="2366">
        <f t="shared" si="3"/>
        <v>146</v>
      </c>
      <c r="V26" s="600"/>
      <c r="W26" s="600"/>
      <c r="X26" s="199"/>
      <c r="Y26" s="199"/>
    </row>
    <row r="27" spans="1:25" ht="9.9499999999999993" customHeight="1">
      <c r="A27" s="7">
        <v>1</v>
      </c>
      <c r="B27" s="290">
        <v>1</v>
      </c>
      <c r="C27" s="1367">
        <v>4</v>
      </c>
      <c r="D27" s="1820"/>
      <c r="E27" s="411"/>
      <c r="F27" s="69" t="s">
        <v>165</v>
      </c>
      <c r="G27" s="290">
        <v>0</v>
      </c>
      <c r="H27" s="290">
        <v>0</v>
      </c>
      <c r="I27" s="1341">
        <f>SUM(G27:H27)</f>
        <v>0</v>
      </c>
      <c r="J27" s="1341"/>
      <c r="K27" s="2142">
        <v>15</v>
      </c>
      <c r="L27" s="2142">
        <v>9</v>
      </c>
      <c r="M27" s="2142">
        <f>K27+L27</f>
        <v>24</v>
      </c>
      <c r="N27" s="2142"/>
      <c r="O27" s="2142">
        <v>22</v>
      </c>
      <c r="P27" s="2142">
        <v>17</v>
      </c>
      <c r="Q27" s="2142">
        <f>O27+P27</f>
        <v>39</v>
      </c>
      <c r="R27" s="2142"/>
      <c r="S27" s="2142">
        <f t="shared" si="10"/>
        <v>37</v>
      </c>
      <c r="T27" s="2142">
        <f t="shared" si="10"/>
        <v>26</v>
      </c>
      <c r="U27" s="965">
        <f t="shared" si="3"/>
        <v>63</v>
      </c>
      <c r="V27" s="583"/>
      <c r="W27" s="583"/>
      <c r="X27" s="199"/>
      <c r="Y27" s="199"/>
    </row>
    <row r="28" spans="1:25" ht="9.9499999999999993" customHeight="1">
      <c r="A28" s="7">
        <v>1</v>
      </c>
      <c r="B28" s="290">
        <v>1</v>
      </c>
      <c r="C28" s="1367">
        <v>4</v>
      </c>
      <c r="D28" s="1820"/>
      <c r="E28" s="411"/>
      <c r="F28" s="126" t="s">
        <v>159</v>
      </c>
      <c r="G28" s="1341">
        <v>0</v>
      </c>
      <c r="H28" s="1341">
        <v>0</v>
      </c>
      <c r="I28" s="1341">
        <f>SUM(G28:H28)</f>
        <v>0</v>
      </c>
      <c r="J28" s="1020"/>
      <c r="K28" s="2142">
        <v>23</v>
      </c>
      <c r="L28" s="2142">
        <v>9</v>
      </c>
      <c r="M28" s="2142">
        <f>K28+L28</f>
        <v>32</v>
      </c>
      <c r="N28" s="2142"/>
      <c r="O28" s="2142">
        <v>44</v>
      </c>
      <c r="P28" s="2142">
        <v>7</v>
      </c>
      <c r="Q28" s="2142">
        <f>O28+P28</f>
        <v>51</v>
      </c>
      <c r="R28" s="2142"/>
      <c r="S28" s="2142">
        <f t="shared" si="10"/>
        <v>67</v>
      </c>
      <c r="T28" s="2142">
        <f t="shared" si="10"/>
        <v>16</v>
      </c>
      <c r="U28" s="965">
        <f t="shared" si="3"/>
        <v>83</v>
      </c>
      <c r="V28" s="583"/>
      <c r="W28" s="583"/>
      <c r="X28" s="199"/>
      <c r="Y28" s="199"/>
    </row>
    <row r="29" spans="1:25" ht="11.1" customHeight="1">
      <c r="A29" s="7"/>
      <c r="B29" s="290"/>
      <c r="C29" s="1367"/>
      <c r="D29" s="1820"/>
      <c r="E29" s="419" t="s">
        <v>69</v>
      </c>
      <c r="F29" s="118"/>
      <c r="G29" s="77">
        <f>SUM(G30)</f>
        <v>0</v>
      </c>
      <c r="H29" s="77">
        <f>SUM(H30)</f>
        <v>0</v>
      </c>
      <c r="I29" s="77">
        <f>SUM(I30)</f>
        <v>0</v>
      </c>
      <c r="J29" s="77"/>
      <c r="K29" s="2150">
        <f>SUM(K30)</f>
        <v>27</v>
      </c>
      <c r="L29" s="2150">
        <f t="shared" ref="L29:Q29" si="12">SUM(L30)</f>
        <v>16</v>
      </c>
      <c r="M29" s="2150">
        <f t="shared" si="12"/>
        <v>43</v>
      </c>
      <c r="N29" s="2150"/>
      <c r="O29" s="2150">
        <f t="shared" si="12"/>
        <v>87</v>
      </c>
      <c r="P29" s="2150">
        <f t="shared" si="12"/>
        <v>51</v>
      </c>
      <c r="Q29" s="2150">
        <f t="shared" si="12"/>
        <v>138</v>
      </c>
      <c r="R29" s="2150"/>
      <c r="S29" s="2150">
        <f t="shared" si="10"/>
        <v>114</v>
      </c>
      <c r="T29" s="2150">
        <f t="shared" si="10"/>
        <v>67</v>
      </c>
      <c r="U29" s="2366">
        <f t="shared" si="3"/>
        <v>181</v>
      </c>
      <c r="V29" s="600"/>
      <c r="W29" s="600"/>
      <c r="X29" s="199"/>
      <c r="Y29" s="199"/>
    </row>
    <row r="30" spans="1:25" ht="9.9499999999999993" customHeight="1">
      <c r="A30" s="7">
        <v>1</v>
      </c>
      <c r="B30" s="7">
        <v>1</v>
      </c>
      <c r="C30" s="1367">
        <v>1</v>
      </c>
      <c r="D30" s="1820"/>
      <c r="E30" s="416"/>
      <c r="F30" s="69" t="s">
        <v>172</v>
      </c>
      <c r="G30" s="1341">
        <v>0</v>
      </c>
      <c r="H30" s="1341">
        <v>0</v>
      </c>
      <c r="I30" s="1341">
        <f>SUM(G30:H30)</f>
        <v>0</v>
      </c>
      <c r="J30" s="1341"/>
      <c r="K30" s="2142">
        <v>27</v>
      </c>
      <c r="L30" s="2142">
        <v>16</v>
      </c>
      <c r="M30" s="2142">
        <f>K30+L30</f>
        <v>43</v>
      </c>
      <c r="N30" s="2142"/>
      <c r="O30" s="2142">
        <v>87</v>
      </c>
      <c r="P30" s="2142">
        <v>51</v>
      </c>
      <c r="Q30" s="2142">
        <f>O30+P30</f>
        <v>138</v>
      </c>
      <c r="R30" s="2142"/>
      <c r="S30" s="2142">
        <f t="shared" si="10"/>
        <v>114</v>
      </c>
      <c r="T30" s="2142">
        <f t="shared" si="10"/>
        <v>67</v>
      </c>
      <c r="U30" s="965">
        <f t="shared" si="3"/>
        <v>181</v>
      </c>
      <c r="V30" s="583"/>
      <c r="W30" s="583"/>
      <c r="X30" s="199"/>
      <c r="Y30" s="199"/>
    </row>
    <row r="31" spans="1:25">
      <c r="A31" s="7"/>
      <c r="B31" s="7"/>
      <c r="C31" s="1367"/>
      <c r="D31" s="1819">
        <v>1402</v>
      </c>
      <c r="E31" s="113" t="s">
        <v>29</v>
      </c>
      <c r="F31" s="114"/>
      <c r="G31" s="354">
        <f>SUM(G32+G37+G40+G45+G48+G52+G55+G59)</f>
        <v>0</v>
      </c>
      <c r="H31" s="354">
        <f>SUM(H32+H37+H40+H45+H48+H52+H55+H59)</f>
        <v>0</v>
      </c>
      <c r="I31" s="354">
        <f>SUM(I32+I37+I40+I45+I48+I52+I55+I59)</f>
        <v>0</v>
      </c>
      <c r="J31" s="354"/>
      <c r="K31" s="970">
        <f>SUM(K32+K37+K40+K45+K48+K52+K55+K59)</f>
        <v>708</v>
      </c>
      <c r="L31" s="970">
        <f t="shared" ref="L31:Q31" si="13">SUM(L32+L37+L40+L45+L48+L52+L55+L59)</f>
        <v>699</v>
      </c>
      <c r="M31" s="970">
        <f t="shared" si="13"/>
        <v>1407</v>
      </c>
      <c r="N31" s="970"/>
      <c r="O31" s="970">
        <f t="shared" si="13"/>
        <v>2863</v>
      </c>
      <c r="P31" s="970">
        <f t="shared" si="13"/>
        <v>3228</v>
      </c>
      <c r="Q31" s="970">
        <f t="shared" si="13"/>
        <v>6091</v>
      </c>
      <c r="R31" s="970"/>
      <c r="S31" s="970">
        <f t="shared" si="10"/>
        <v>3571</v>
      </c>
      <c r="T31" s="970">
        <f t="shared" si="10"/>
        <v>3927</v>
      </c>
      <c r="U31" s="972">
        <f t="shared" si="3"/>
        <v>7498</v>
      </c>
      <c r="V31" s="600"/>
      <c r="W31" s="600"/>
      <c r="X31" s="199"/>
      <c r="Y31" s="199"/>
    </row>
    <row r="32" spans="1:25" ht="11.1" customHeight="1">
      <c r="A32" s="7"/>
      <c r="B32" s="7"/>
      <c r="C32" s="1367"/>
      <c r="D32" s="1820"/>
      <c r="E32" s="414" t="s">
        <v>30</v>
      </c>
      <c r="F32" s="69"/>
      <c r="G32" s="77">
        <f>SUM(G33:G36)</f>
        <v>0</v>
      </c>
      <c r="H32" s="77">
        <f>SUM(H33:H36)</f>
        <v>0</v>
      </c>
      <c r="I32" s="77">
        <f>SUM(I33:I36)</f>
        <v>0</v>
      </c>
      <c r="J32" s="77"/>
      <c r="K32" s="2150">
        <f>SUM(K33:K36)</f>
        <v>269</v>
      </c>
      <c r="L32" s="2150">
        <f t="shared" ref="L32:Q32" si="14">SUM(L33:L36)</f>
        <v>246</v>
      </c>
      <c r="M32" s="2150">
        <f t="shared" si="14"/>
        <v>515</v>
      </c>
      <c r="N32" s="2150"/>
      <c r="O32" s="2150">
        <f t="shared" si="14"/>
        <v>1443</v>
      </c>
      <c r="P32" s="2150">
        <f t="shared" si="14"/>
        <v>1551</v>
      </c>
      <c r="Q32" s="2150">
        <f t="shared" si="14"/>
        <v>2994</v>
      </c>
      <c r="R32" s="2150"/>
      <c r="S32" s="2150">
        <f t="shared" si="10"/>
        <v>1712</v>
      </c>
      <c r="T32" s="2150">
        <f t="shared" si="10"/>
        <v>1797</v>
      </c>
      <c r="U32" s="2366">
        <f t="shared" si="3"/>
        <v>3509</v>
      </c>
      <c r="V32" s="600"/>
      <c r="W32" s="600"/>
      <c r="X32" s="199"/>
      <c r="Y32" s="199"/>
    </row>
    <row r="33" spans="1:25" ht="9.9499999999999993" customHeight="1">
      <c r="A33" s="7">
        <v>2</v>
      </c>
      <c r="B33" s="7">
        <v>4</v>
      </c>
      <c r="C33" s="1367">
        <v>11</v>
      </c>
      <c r="D33" s="1820"/>
      <c r="E33" s="411"/>
      <c r="F33" s="69" t="s">
        <v>173</v>
      </c>
      <c r="G33" s="290">
        <v>0</v>
      </c>
      <c r="H33" s="290">
        <v>0</v>
      </c>
      <c r="I33" s="1341">
        <f>SUM(G33:H33)</f>
        <v>0</v>
      </c>
      <c r="J33" s="1341"/>
      <c r="K33" s="2142">
        <v>66</v>
      </c>
      <c r="L33" s="2142">
        <v>67</v>
      </c>
      <c r="M33" s="2142">
        <f>K33+L33</f>
        <v>133</v>
      </c>
      <c r="N33" s="2142"/>
      <c r="O33" s="2142">
        <v>514</v>
      </c>
      <c r="P33" s="2142">
        <v>517</v>
      </c>
      <c r="Q33" s="2142">
        <f>O33+P33</f>
        <v>1031</v>
      </c>
      <c r="R33" s="2142"/>
      <c r="S33" s="2142">
        <f t="shared" si="10"/>
        <v>580</v>
      </c>
      <c r="T33" s="2142">
        <f t="shared" si="10"/>
        <v>584</v>
      </c>
      <c r="U33" s="965">
        <f t="shared" si="3"/>
        <v>1164</v>
      </c>
      <c r="V33" s="583"/>
      <c r="W33" s="583"/>
      <c r="X33" s="199"/>
      <c r="Y33" s="199"/>
    </row>
    <row r="34" spans="1:25" ht="9.9499999999999993" customHeight="1">
      <c r="A34" s="7">
        <v>2</v>
      </c>
      <c r="B34" s="7">
        <v>4</v>
      </c>
      <c r="C34" s="1367">
        <v>11</v>
      </c>
      <c r="D34" s="1820"/>
      <c r="E34" s="411"/>
      <c r="F34" s="69" t="s">
        <v>174</v>
      </c>
      <c r="G34" s="1341">
        <v>0</v>
      </c>
      <c r="H34" s="1341">
        <v>0</v>
      </c>
      <c r="I34" s="1341">
        <f>SUM(G34:H34)</f>
        <v>0</v>
      </c>
      <c r="J34" s="1341"/>
      <c r="K34" s="2142">
        <v>71</v>
      </c>
      <c r="L34" s="2142">
        <v>71</v>
      </c>
      <c r="M34" s="2142">
        <f>K34+L34</f>
        <v>142</v>
      </c>
      <c r="N34" s="2142"/>
      <c r="O34" s="2142">
        <v>398</v>
      </c>
      <c r="P34" s="2142">
        <v>447</v>
      </c>
      <c r="Q34" s="2142">
        <f>O34+P34</f>
        <v>845</v>
      </c>
      <c r="R34" s="2142"/>
      <c r="S34" s="2142">
        <f t="shared" si="10"/>
        <v>469</v>
      </c>
      <c r="T34" s="2142">
        <f t="shared" si="10"/>
        <v>518</v>
      </c>
      <c r="U34" s="965">
        <f t="shared" si="3"/>
        <v>987</v>
      </c>
      <c r="V34" s="583"/>
      <c r="W34" s="583"/>
      <c r="X34" s="199"/>
      <c r="Y34" s="199"/>
    </row>
    <row r="35" spans="1:25" ht="9.9499999999999993" customHeight="1">
      <c r="A35" s="7">
        <v>2</v>
      </c>
      <c r="B35" s="7">
        <v>4</v>
      </c>
      <c r="C35" s="1367">
        <v>11</v>
      </c>
      <c r="D35" s="1820"/>
      <c r="E35" s="411"/>
      <c r="F35" s="69" t="s">
        <v>175</v>
      </c>
      <c r="G35" s="290">
        <v>0</v>
      </c>
      <c r="H35" s="290">
        <v>0</v>
      </c>
      <c r="I35" s="1341">
        <f>SUM(G35:H35)</f>
        <v>0</v>
      </c>
      <c r="J35" s="1341"/>
      <c r="K35" s="2142">
        <v>51</v>
      </c>
      <c r="L35" s="2142">
        <v>83</v>
      </c>
      <c r="M35" s="2142">
        <f>K35+L35</f>
        <v>134</v>
      </c>
      <c r="N35" s="2142"/>
      <c r="O35" s="2142">
        <v>213</v>
      </c>
      <c r="P35" s="2142">
        <v>501</v>
      </c>
      <c r="Q35" s="2142">
        <f>O35+P35</f>
        <v>714</v>
      </c>
      <c r="R35" s="2142"/>
      <c r="S35" s="2142">
        <f t="shared" si="10"/>
        <v>264</v>
      </c>
      <c r="T35" s="2142">
        <f t="shared" si="10"/>
        <v>584</v>
      </c>
      <c r="U35" s="965">
        <f t="shared" si="3"/>
        <v>848</v>
      </c>
      <c r="V35" s="583"/>
      <c r="W35" s="583"/>
      <c r="X35" s="199"/>
      <c r="Y35" s="199"/>
    </row>
    <row r="36" spans="1:25" ht="9.9499999999999993" customHeight="1">
      <c r="A36" s="7">
        <v>2</v>
      </c>
      <c r="B36" s="7">
        <v>6</v>
      </c>
      <c r="C36" s="1367">
        <v>11</v>
      </c>
      <c r="D36" s="1820"/>
      <c r="E36" s="416"/>
      <c r="F36" s="69" t="s">
        <v>176</v>
      </c>
      <c r="G36" s="1341">
        <v>0</v>
      </c>
      <c r="H36" s="1341">
        <v>0</v>
      </c>
      <c r="I36" s="1341">
        <f>SUM(G36:H36)</f>
        <v>0</v>
      </c>
      <c r="J36" s="1341"/>
      <c r="K36" s="2142">
        <v>81</v>
      </c>
      <c r="L36" s="2142">
        <v>25</v>
      </c>
      <c r="M36" s="2142">
        <f>K36+L36</f>
        <v>106</v>
      </c>
      <c r="N36" s="2142"/>
      <c r="O36" s="2142">
        <v>318</v>
      </c>
      <c r="P36" s="2142">
        <v>86</v>
      </c>
      <c r="Q36" s="2142">
        <f>O36+P36</f>
        <v>404</v>
      </c>
      <c r="R36" s="2142"/>
      <c r="S36" s="2142">
        <f t="shared" si="10"/>
        <v>399</v>
      </c>
      <c r="T36" s="2142">
        <f t="shared" si="10"/>
        <v>111</v>
      </c>
      <c r="U36" s="965">
        <f t="shared" si="3"/>
        <v>510</v>
      </c>
      <c r="V36" s="583"/>
      <c r="W36" s="583"/>
      <c r="X36" s="199"/>
      <c r="Y36" s="199"/>
    </row>
    <row r="37" spans="1:25" ht="11.1" customHeight="1">
      <c r="A37" s="7"/>
      <c r="B37" s="290"/>
      <c r="C37" s="1367"/>
      <c r="D37" s="1820"/>
      <c r="E37" s="414" t="s">
        <v>31</v>
      </c>
      <c r="F37" s="118"/>
      <c r="G37" s="77">
        <f>SUM(G38:G39)</f>
        <v>0</v>
      </c>
      <c r="H37" s="77">
        <f>SUM(H38:H39)</f>
        <v>0</v>
      </c>
      <c r="I37" s="77">
        <f>SUM(I38:I39)</f>
        <v>0</v>
      </c>
      <c r="J37" s="77"/>
      <c r="K37" s="2150">
        <f>SUM(K38:K39)</f>
        <v>97</v>
      </c>
      <c r="L37" s="2150">
        <f t="shared" ref="L37:Q37" si="15">SUM(L38:L39)</f>
        <v>76</v>
      </c>
      <c r="M37" s="2150">
        <f t="shared" si="15"/>
        <v>173</v>
      </c>
      <c r="N37" s="2150"/>
      <c r="O37" s="2150">
        <f t="shared" si="15"/>
        <v>389</v>
      </c>
      <c r="P37" s="2150">
        <f t="shared" si="15"/>
        <v>368</v>
      </c>
      <c r="Q37" s="2150">
        <f t="shared" si="15"/>
        <v>757</v>
      </c>
      <c r="R37" s="2150"/>
      <c r="S37" s="2150">
        <f t="shared" si="10"/>
        <v>486</v>
      </c>
      <c r="T37" s="2150">
        <f t="shared" si="10"/>
        <v>444</v>
      </c>
      <c r="U37" s="2366">
        <f t="shared" si="3"/>
        <v>930</v>
      </c>
      <c r="V37" s="600"/>
      <c r="W37" s="600"/>
      <c r="X37" s="199"/>
      <c r="Y37" s="199"/>
    </row>
    <row r="38" spans="1:25" ht="9.9499999999999993" customHeight="1">
      <c r="A38" s="290">
        <v>2</v>
      </c>
      <c r="B38" s="290">
        <v>4</v>
      </c>
      <c r="C38" s="1367">
        <v>10</v>
      </c>
      <c r="D38" s="1820"/>
      <c r="E38" s="411"/>
      <c r="F38" s="69" t="s">
        <v>174</v>
      </c>
      <c r="G38" s="290">
        <v>0</v>
      </c>
      <c r="H38" s="290">
        <v>0</v>
      </c>
      <c r="I38" s="1341">
        <f>SUM(G38:H38)</f>
        <v>0</v>
      </c>
      <c r="J38" s="1341"/>
      <c r="K38" s="2142">
        <v>55</v>
      </c>
      <c r="L38" s="2142">
        <v>63</v>
      </c>
      <c r="M38" s="2142">
        <f>K38+L38</f>
        <v>118</v>
      </c>
      <c r="N38" s="2142"/>
      <c r="O38" s="2142">
        <v>233</v>
      </c>
      <c r="P38" s="2142">
        <v>315</v>
      </c>
      <c r="Q38" s="2142">
        <f>O38+P38</f>
        <v>548</v>
      </c>
      <c r="R38" s="2142"/>
      <c r="S38" s="2142">
        <f t="shared" si="10"/>
        <v>288</v>
      </c>
      <c r="T38" s="2142">
        <f t="shared" si="10"/>
        <v>378</v>
      </c>
      <c r="U38" s="965">
        <f t="shared" si="3"/>
        <v>666</v>
      </c>
      <c r="V38" s="583"/>
      <c r="W38" s="583"/>
      <c r="X38" s="199"/>
      <c r="Y38" s="199"/>
    </row>
    <row r="39" spans="1:25" ht="9.9499999999999993" customHeight="1">
      <c r="A39" s="7">
        <v>2</v>
      </c>
      <c r="B39" s="290">
        <v>6</v>
      </c>
      <c r="C39" s="1367">
        <v>10</v>
      </c>
      <c r="D39" s="1820"/>
      <c r="E39" s="411"/>
      <c r="F39" s="69" t="s">
        <v>176</v>
      </c>
      <c r="G39" s="1341">
        <v>0</v>
      </c>
      <c r="H39" s="1341">
        <v>0</v>
      </c>
      <c r="I39" s="1341">
        <f>SUM(G39:H39)</f>
        <v>0</v>
      </c>
      <c r="J39" s="1341"/>
      <c r="K39" s="2142">
        <v>42</v>
      </c>
      <c r="L39" s="2142">
        <v>13</v>
      </c>
      <c r="M39" s="2142">
        <f>K39+L39</f>
        <v>55</v>
      </c>
      <c r="N39" s="2142"/>
      <c r="O39" s="2142">
        <v>156</v>
      </c>
      <c r="P39" s="2142">
        <v>53</v>
      </c>
      <c r="Q39" s="2142">
        <f>O39+P39</f>
        <v>209</v>
      </c>
      <c r="R39" s="2142"/>
      <c r="S39" s="2142">
        <f t="shared" si="10"/>
        <v>198</v>
      </c>
      <c r="T39" s="2142">
        <f t="shared" si="10"/>
        <v>66</v>
      </c>
      <c r="U39" s="965">
        <f t="shared" si="3"/>
        <v>264</v>
      </c>
      <c r="V39" s="583"/>
      <c r="W39" s="583"/>
      <c r="X39" s="199"/>
      <c r="Y39" s="199"/>
    </row>
    <row r="40" spans="1:25" ht="11.1" customHeight="1">
      <c r="A40" s="290"/>
      <c r="B40" s="290"/>
      <c r="C40" s="1367"/>
      <c r="D40" s="1820"/>
      <c r="E40" s="414" t="s">
        <v>32</v>
      </c>
      <c r="F40" s="118"/>
      <c r="G40" s="77">
        <f>SUM(G41:G44)</f>
        <v>0</v>
      </c>
      <c r="H40" s="77">
        <f>SUM(H41:H44)</f>
        <v>0</v>
      </c>
      <c r="I40" s="77">
        <f>SUM(I41:I44)</f>
        <v>0</v>
      </c>
      <c r="J40" s="77"/>
      <c r="K40" s="2150">
        <f>SUM(K41:K44)</f>
        <v>98</v>
      </c>
      <c r="L40" s="2150">
        <f t="shared" ref="L40:Q40" si="16">SUM(L41:L44)</f>
        <v>116</v>
      </c>
      <c r="M40" s="2150">
        <f t="shared" si="16"/>
        <v>214</v>
      </c>
      <c r="N40" s="2150"/>
      <c r="O40" s="2150">
        <f t="shared" si="16"/>
        <v>394</v>
      </c>
      <c r="P40" s="2150">
        <f t="shared" si="16"/>
        <v>560</v>
      </c>
      <c r="Q40" s="2150">
        <f t="shared" si="16"/>
        <v>954</v>
      </c>
      <c r="R40" s="2150"/>
      <c r="S40" s="2150">
        <f t="shared" si="10"/>
        <v>492</v>
      </c>
      <c r="T40" s="2150">
        <f t="shared" si="10"/>
        <v>676</v>
      </c>
      <c r="U40" s="2366">
        <f t="shared" si="3"/>
        <v>1168</v>
      </c>
      <c r="V40" s="600"/>
      <c r="W40" s="600"/>
      <c r="X40" s="199"/>
      <c r="Y40" s="199"/>
    </row>
    <row r="41" spans="1:25" ht="9.9499999999999993" customHeight="1">
      <c r="A41" s="290">
        <v>2</v>
      </c>
      <c r="B41" s="290">
        <v>4</v>
      </c>
      <c r="C41" s="1367">
        <v>10</v>
      </c>
      <c r="D41" s="1820"/>
      <c r="E41" s="411"/>
      <c r="F41" s="126" t="s">
        <v>173</v>
      </c>
      <c r="G41" s="290">
        <v>0</v>
      </c>
      <c r="H41" s="290">
        <v>0</v>
      </c>
      <c r="I41" s="1020">
        <f>SUM(G41:H41)</f>
        <v>0</v>
      </c>
      <c r="J41" s="1020"/>
      <c r="K41" s="2387">
        <v>51</v>
      </c>
      <c r="L41" s="2387">
        <v>50</v>
      </c>
      <c r="M41" s="2387">
        <f>K41+L41</f>
        <v>101</v>
      </c>
      <c r="N41" s="2387"/>
      <c r="O41" s="2387">
        <v>193</v>
      </c>
      <c r="P41" s="2387">
        <v>225</v>
      </c>
      <c r="Q41" s="2387">
        <f>O41+P41</f>
        <v>418</v>
      </c>
      <c r="R41" s="2387"/>
      <c r="S41" s="2142">
        <f t="shared" si="10"/>
        <v>244</v>
      </c>
      <c r="T41" s="2142">
        <f t="shared" si="10"/>
        <v>275</v>
      </c>
      <c r="U41" s="965">
        <f t="shared" si="3"/>
        <v>519</v>
      </c>
      <c r="V41" s="2197"/>
      <c r="W41" s="2197"/>
      <c r="X41" s="199"/>
      <c r="Y41" s="199"/>
    </row>
    <row r="42" spans="1:25" ht="9.9499999999999993" customHeight="1">
      <c r="A42" s="290">
        <v>2</v>
      </c>
      <c r="B42" s="290">
        <v>4</v>
      </c>
      <c r="C42" s="1367">
        <v>10</v>
      </c>
      <c r="D42" s="1820"/>
      <c r="E42" s="411"/>
      <c r="F42" s="126" t="s">
        <v>177</v>
      </c>
      <c r="G42" s="1341">
        <v>0</v>
      </c>
      <c r="H42" s="1341">
        <v>0</v>
      </c>
      <c r="I42" s="1020">
        <f>SUM(G42:H42)</f>
        <v>0</v>
      </c>
      <c r="J42" s="1020"/>
      <c r="K42" s="2387">
        <v>9</v>
      </c>
      <c r="L42" s="2387">
        <v>11</v>
      </c>
      <c r="M42" s="2387">
        <f>K42+L42</f>
        <v>20</v>
      </c>
      <c r="N42" s="2387"/>
      <c r="O42" s="2387">
        <v>50</v>
      </c>
      <c r="P42" s="2387">
        <v>37</v>
      </c>
      <c r="Q42" s="2387">
        <f>O42+P42</f>
        <v>87</v>
      </c>
      <c r="R42" s="2387"/>
      <c r="S42" s="2142">
        <f t="shared" si="10"/>
        <v>59</v>
      </c>
      <c r="T42" s="2142">
        <f t="shared" si="10"/>
        <v>48</v>
      </c>
      <c r="U42" s="965">
        <f t="shared" si="3"/>
        <v>107</v>
      </c>
      <c r="V42" s="2197"/>
      <c r="W42" s="2197"/>
      <c r="X42" s="199"/>
      <c r="Y42" s="199"/>
    </row>
    <row r="43" spans="1:25" ht="9.9499999999999993" customHeight="1">
      <c r="A43" s="290">
        <v>2</v>
      </c>
      <c r="B43" s="290">
        <v>4</v>
      </c>
      <c r="C43" s="1367">
        <v>10</v>
      </c>
      <c r="D43" s="1820"/>
      <c r="E43" s="411"/>
      <c r="F43" s="126" t="s">
        <v>178</v>
      </c>
      <c r="G43" s="290">
        <v>0</v>
      </c>
      <c r="H43" s="290">
        <v>0</v>
      </c>
      <c r="I43" s="1020">
        <f>SUM(G43:H43)</f>
        <v>0</v>
      </c>
      <c r="J43" s="1020"/>
      <c r="K43" s="2387">
        <v>16</v>
      </c>
      <c r="L43" s="2387">
        <v>18</v>
      </c>
      <c r="M43" s="2387">
        <f>K43+L43</f>
        <v>34</v>
      </c>
      <c r="N43" s="2387"/>
      <c r="O43" s="2387">
        <v>53</v>
      </c>
      <c r="P43" s="2387">
        <v>87</v>
      </c>
      <c r="Q43" s="2387">
        <f>O43+P43</f>
        <v>140</v>
      </c>
      <c r="R43" s="2387"/>
      <c r="S43" s="2142">
        <f t="shared" si="10"/>
        <v>69</v>
      </c>
      <c r="T43" s="2142">
        <f t="shared" si="10"/>
        <v>105</v>
      </c>
      <c r="U43" s="965">
        <f t="shared" si="3"/>
        <v>174</v>
      </c>
      <c r="V43" s="2197"/>
      <c r="W43" s="2197"/>
      <c r="X43" s="199"/>
      <c r="Y43" s="199"/>
    </row>
    <row r="44" spans="1:25" ht="9.9499999999999993" customHeight="1">
      <c r="A44" s="290">
        <v>2</v>
      </c>
      <c r="B44" s="290">
        <v>4</v>
      </c>
      <c r="C44" s="1367">
        <v>10</v>
      </c>
      <c r="D44" s="1820"/>
      <c r="E44" s="411"/>
      <c r="F44" s="126" t="s">
        <v>179</v>
      </c>
      <c r="G44" s="1341">
        <v>0</v>
      </c>
      <c r="H44" s="1341">
        <v>0</v>
      </c>
      <c r="I44" s="1020">
        <f>SUM(G44:H44)</f>
        <v>0</v>
      </c>
      <c r="J44" s="1020"/>
      <c r="K44" s="2387">
        <v>22</v>
      </c>
      <c r="L44" s="2387">
        <v>37</v>
      </c>
      <c r="M44" s="2387">
        <f>K44+L44</f>
        <v>59</v>
      </c>
      <c r="N44" s="2387"/>
      <c r="O44" s="2387">
        <v>98</v>
      </c>
      <c r="P44" s="2387">
        <v>211</v>
      </c>
      <c r="Q44" s="2387">
        <f>O44+P44</f>
        <v>309</v>
      </c>
      <c r="R44" s="2387"/>
      <c r="S44" s="2142">
        <f t="shared" si="10"/>
        <v>120</v>
      </c>
      <c r="T44" s="2142">
        <f t="shared" si="10"/>
        <v>248</v>
      </c>
      <c r="U44" s="965">
        <f t="shared" si="3"/>
        <v>368</v>
      </c>
      <c r="V44" s="2197"/>
      <c r="W44" s="2197"/>
      <c r="X44" s="199"/>
      <c r="Y44" s="199"/>
    </row>
    <row r="45" spans="1:25" ht="11.1" customHeight="1">
      <c r="A45" s="290"/>
      <c r="B45" s="290"/>
      <c r="C45" s="1367"/>
      <c r="D45" s="1820"/>
      <c r="E45" s="414" t="s">
        <v>33</v>
      </c>
      <c r="F45" s="69"/>
      <c r="G45" s="77">
        <f>SUM(G46:G47)</f>
        <v>0</v>
      </c>
      <c r="H45" s="77">
        <f>SUM(H46:H47)</f>
        <v>0</v>
      </c>
      <c r="I45" s="77">
        <f>SUM(I46:I47)</f>
        <v>0</v>
      </c>
      <c r="J45" s="77"/>
      <c r="K45" s="2150">
        <f>SUM(K46:K47)</f>
        <v>70</v>
      </c>
      <c r="L45" s="2150">
        <f t="shared" ref="L45:Q45" si="17">SUM(L46:L47)</f>
        <v>98</v>
      </c>
      <c r="M45" s="2150">
        <f t="shared" si="17"/>
        <v>168</v>
      </c>
      <c r="N45" s="2150"/>
      <c r="O45" s="2150">
        <f t="shared" si="17"/>
        <v>294</v>
      </c>
      <c r="P45" s="2150">
        <f t="shared" si="17"/>
        <v>361</v>
      </c>
      <c r="Q45" s="2150">
        <f t="shared" si="17"/>
        <v>655</v>
      </c>
      <c r="R45" s="2150"/>
      <c r="S45" s="2150">
        <f t="shared" si="10"/>
        <v>364</v>
      </c>
      <c r="T45" s="2150">
        <f t="shared" si="10"/>
        <v>459</v>
      </c>
      <c r="U45" s="2366">
        <f t="shared" si="3"/>
        <v>823</v>
      </c>
      <c r="V45" s="600"/>
      <c r="W45" s="600"/>
      <c r="X45" s="199"/>
      <c r="Y45" s="199"/>
    </row>
    <row r="46" spans="1:25" ht="9.9499999999999993" customHeight="1">
      <c r="A46" s="7">
        <v>2</v>
      </c>
      <c r="B46" s="7">
        <v>4</v>
      </c>
      <c r="C46" s="1367">
        <v>3</v>
      </c>
      <c r="D46" s="1820"/>
      <c r="E46" s="416"/>
      <c r="F46" s="69" t="s">
        <v>173</v>
      </c>
      <c r="G46" s="290">
        <v>0</v>
      </c>
      <c r="H46" s="290">
        <v>0</v>
      </c>
      <c r="I46" s="1341">
        <f>SUM(G46:H46)</f>
        <v>0</v>
      </c>
      <c r="J46" s="1341"/>
      <c r="K46" s="2142">
        <v>24</v>
      </c>
      <c r="L46" s="2142">
        <v>52</v>
      </c>
      <c r="M46" s="2142">
        <f>K46+L46</f>
        <v>76</v>
      </c>
      <c r="N46" s="2142"/>
      <c r="O46" s="2142">
        <v>137</v>
      </c>
      <c r="P46" s="2142">
        <v>179</v>
      </c>
      <c r="Q46" s="2142">
        <f>O46+P46</f>
        <v>316</v>
      </c>
      <c r="R46" s="2142"/>
      <c r="S46" s="2142">
        <f t="shared" si="10"/>
        <v>161</v>
      </c>
      <c r="T46" s="2142">
        <f t="shared" si="10"/>
        <v>231</v>
      </c>
      <c r="U46" s="965">
        <f t="shared" si="3"/>
        <v>392</v>
      </c>
      <c r="V46" s="583"/>
      <c r="W46" s="583"/>
      <c r="X46" s="199"/>
      <c r="Y46" s="199"/>
    </row>
    <row r="47" spans="1:25" ht="9.9499999999999993" customHeight="1">
      <c r="A47" s="7">
        <v>2</v>
      </c>
      <c r="B47" s="7">
        <v>4</v>
      </c>
      <c r="C47" s="1367">
        <v>3</v>
      </c>
      <c r="D47" s="1820"/>
      <c r="E47" s="416"/>
      <c r="F47" s="69" t="s">
        <v>174</v>
      </c>
      <c r="G47" s="1341">
        <v>0</v>
      </c>
      <c r="H47" s="1341">
        <v>0</v>
      </c>
      <c r="I47" s="1341">
        <f>SUM(G47:H47)</f>
        <v>0</v>
      </c>
      <c r="J47" s="1341"/>
      <c r="K47" s="2142">
        <v>46</v>
      </c>
      <c r="L47" s="2142">
        <v>46</v>
      </c>
      <c r="M47" s="2142">
        <f>K47+L47</f>
        <v>92</v>
      </c>
      <c r="N47" s="2142"/>
      <c r="O47" s="2142">
        <v>157</v>
      </c>
      <c r="P47" s="2142">
        <v>182</v>
      </c>
      <c r="Q47" s="2142">
        <f>O47+P47</f>
        <v>339</v>
      </c>
      <c r="R47" s="2142"/>
      <c r="S47" s="2142">
        <f t="shared" si="10"/>
        <v>203</v>
      </c>
      <c r="T47" s="2142">
        <f t="shared" si="10"/>
        <v>228</v>
      </c>
      <c r="U47" s="965">
        <f t="shared" si="3"/>
        <v>431</v>
      </c>
      <c r="V47" s="583"/>
      <c r="W47" s="583"/>
      <c r="X47" s="199"/>
      <c r="Y47" s="199"/>
    </row>
    <row r="48" spans="1:25" ht="11.1" customHeight="1">
      <c r="A48" s="7"/>
      <c r="B48" s="290"/>
      <c r="C48" s="1367"/>
      <c r="D48" s="1820"/>
      <c r="E48" s="414" t="s">
        <v>34</v>
      </c>
      <c r="F48" s="69"/>
      <c r="G48" s="77">
        <f>SUM(G49:G51)</f>
        <v>0</v>
      </c>
      <c r="H48" s="77">
        <f>SUM(H49:H51)</f>
        <v>0</v>
      </c>
      <c r="I48" s="77">
        <f>SUM(I49:I51)</f>
        <v>0</v>
      </c>
      <c r="J48" s="77"/>
      <c r="K48" s="2150">
        <f>SUM(K49:K51)</f>
        <v>37</v>
      </c>
      <c r="L48" s="2150">
        <f t="shared" ref="L48:Q48" si="18">SUM(L49:L51)</f>
        <v>39</v>
      </c>
      <c r="M48" s="2150">
        <f t="shared" si="18"/>
        <v>76</v>
      </c>
      <c r="N48" s="2150"/>
      <c r="O48" s="2150">
        <f t="shared" si="18"/>
        <v>103</v>
      </c>
      <c r="P48" s="2150">
        <f t="shared" si="18"/>
        <v>129</v>
      </c>
      <c r="Q48" s="2150">
        <f t="shared" si="18"/>
        <v>232</v>
      </c>
      <c r="R48" s="2150"/>
      <c r="S48" s="2150">
        <f t="shared" si="10"/>
        <v>140</v>
      </c>
      <c r="T48" s="2150">
        <f t="shared" si="10"/>
        <v>168</v>
      </c>
      <c r="U48" s="2366">
        <f t="shared" si="3"/>
        <v>308</v>
      </c>
      <c r="V48" s="600"/>
      <c r="W48" s="600"/>
      <c r="X48" s="199"/>
      <c r="Y48" s="199"/>
    </row>
    <row r="49" spans="1:25" ht="9.9499999999999993" customHeight="1">
      <c r="A49" s="7">
        <v>2</v>
      </c>
      <c r="B49" s="7">
        <v>4</v>
      </c>
      <c r="C49" s="1367">
        <v>7</v>
      </c>
      <c r="D49" s="1820"/>
      <c r="E49" s="411"/>
      <c r="F49" s="69" t="s">
        <v>173</v>
      </c>
      <c r="G49" s="290">
        <v>0</v>
      </c>
      <c r="H49" s="290">
        <v>0</v>
      </c>
      <c r="I49" s="1341">
        <f>SUM(G49:H49)</f>
        <v>0</v>
      </c>
      <c r="J49" s="1341"/>
      <c r="K49" s="2142">
        <v>8</v>
      </c>
      <c r="L49" s="2142">
        <v>22</v>
      </c>
      <c r="M49" s="2142">
        <f>K49+L49</f>
        <v>30</v>
      </c>
      <c r="N49" s="2142"/>
      <c r="O49" s="2142">
        <v>50</v>
      </c>
      <c r="P49" s="2142">
        <v>55</v>
      </c>
      <c r="Q49" s="2142">
        <f>O49+P49</f>
        <v>105</v>
      </c>
      <c r="R49" s="2142"/>
      <c r="S49" s="2142">
        <f t="shared" si="10"/>
        <v>58</v>
      </c>
      <c r="T49" s="2142">
        <f t="shared" si="10"/>
        <v>77</v>
      </c>
      <c r="U49" s="965">
        <f t="shared" si="3"/>
        <v>135</v>
      </c>
      <c r="V49" s="583"/>
      <c r="W49" s="583"/>
      <c r="X49" s="199"/>
      <c r="Y49" s="199"/>
    </row>
    <row r="50" spans="1:25" ht="9.9499999999999993" customHeight="1">
      <c r="A50" s="7">
        <v>2</v>
      </c>
      <c r="B50" s="290">
        <v>4</v>
      </c>
      <c r="C50" s="1367">
        <v>7</v>
      </c>
      <c r="D50" s="1820"/>
      <c r="E50" s="411"/>
      <c r="F50" s="69" t="s">
        <v>180</v>
      </c>
      <c r="G50" s="1341">
        <v>0</v>
      </c>
      <c r="H50" s="1341">
        <v>0</v>
      </c>
      <c r="I50" s="1341">
        <f>SUM(G50:H50)</f>
        <v>0</v>
      </c>
      <c r="J50" s="1341"/>
      <c r="K50" s="2142">
        <v>0</v>
      </c>
      <c r="L50" s="2142">
        <v>0</v>
      </c>
      <c r="M50" s="2142">
        <f>K50+L50</f>
        <v>0</v>
      </c>
      <c r="N50" s="2142"/>
      <c r="O50" s="2142">
        <v>4</v>
      </c>
      <c r="P50" s="2142">
        <v>2</v>
      </c>
      <c r="Q50" s="2142">
        <f>O50+P50</f>
        <v>6</v>
      </c>
      <c r="R50" s="2142"/>
      <c r="S50" s="2142">
        <f t="shared" si="10"/>
        <v>4</v>
      </c>
      <c r="T50" s="2142">
        <f t="shared" si="10"/>
        <v>2</v>
      </c>
      <c r="U50" s="965">
        <f t="shared" si="3"/>
        <v>6</v>
      </c>
      <c r="V50" s="583"/>
      <c r="W50" s="583"/>
      <c r="X50" s="199"/>
      <c r="Y50" s="199"/>
    </row>
    <row r="51" spans="1:25" ht="9.9499999999999993" customHeight="1">
      <c r="A51" s="7">
        <v>2</v>
      </c>
      <c r="B51" s="7">
        <v>4</v>
      </c>
      <c r="C51" s="1367">
        <v>7</v>
      </c>
      <c r="D51" s="1820"/>
      <c r="E51" s="411"/>
      <c r="F51" s="69" t="s">
        <v>174</v>
      </c>
      <c r="G51" s="1341">
        <v>0</v>
      </c>
      <c r="H51" s="1341">
        <v>0</v>
      </c>
      <c r="I51" s="1341">
        <f>SUM(G51:H51)</f>
        <v>0</v>
      </c>
      <c r="J51" s="1341"/>
      <c r="K51" s="2142">
        <v>29</v>
      </c>
      <c r="L51" s="2142">
        <v>17</v>
      </c>
      <c r="M51" s="2142">
        <f>K51+L51</f>
        <v>46</v>
      </c>
      <c r="N51" s="2142"/>
      <c r="O51" s="2142">
        <v>49</v>
      </c>
      <c r="P51" s="2142">
        <v>72</v>
      </c>
      <c r="Q51" s="2142">
        <f>O51+P51</f>
        <v>121</v>
      </c>
      <c r="R51" s="2142"/>
      <c r="S51" s="2142">
        <f t="shared" si="10"/>
        <v>78</v>
      </c>
      <c r="T51" s="2142">
        <f t="shared" si="10"/>
        <v>89</v>
      </c>
      <c r="U51" s="965">
        <f t="shared" si="3"/>
        <v>167</v>
      </c>
      <c r="V51" s="583"/>
      <c r="W51" s="583"/>
      <c r="X51" s="199"/>
      <c r="Y51" s="199"/>
    </row>
    <row r="52" spans="1:25" ht="11.1" customHeight="1">
      <c r="A52" s="7"/>
      <c r="B52" s="7"/>
      <c r="C52" s="1367"/>
      <c r="D52" s="1820"/>
      <c r="E52" s="414" t="s">
        <v>70</v>
      </c>
      <c r="F52" s="69"/>
      <c r="G52" s="77">
        <f>SUM(G53:G54)</f>
        <v>0</v>
      </c>
      <c r="H52" s="77">
        <f>SUM(H53:H54)</f>
        <v>0</v>
      </c>
      <c r="I52" s="77">
        <f>SUM(I53:I54)</f>
        <v>0</v>
      </c>
      <c r="J52" s="77"/>
      <c r="K52" s="2150">
        <f>SUM(K53:K54)</f>
        <v>40</v>
      </c>
      <c r="L52" s="2150">
        <f t="shared" ref="L52:Q52" si="19">SUM(L53:L54)</f>
        <v>46</v>
      </c>
      <c r="M52" s="2150">
        <f t="shared" si="19"/>
        <v>86</v>
      </c>
      <c r="N52" s="2150"/>
      <c r="O52" s="2150">
        <f t="shared" si="19"/>
        <v>96</v>
      </c>
      <c r="P52" s="2150">
        <f t="shared" si="19"/>
        <v>100</v>
      </c>
      <c r="Q52" s="2150">
        <f t="shared" si="19"/>
        <v>196</v>
      </c>
      <c r="R52" s="2150"/>
      <c r="S52" s="2150">
        <f t="shared" si="10"/>
        <v>136</v>
      </c>
      <c r="T52" s="2150">
        <f t="shared" si="10"/>
        <v>146</v>
      </c>
      <c r="U52" s="2366">
        <f t="shared" si="3"/>
        <v>282</v>
      </c>
      <c r="V52" s="600"/>
      <c r="W52" s="600"/>
      <c r="X52" s="199"/>
      <c r="Y52" s="199"/>
    </row>
    <row r="53" spans="1:25" ht="9.9499999999999993" customHeight="1">
      <c r="A53" s="7">
        <v>2</v>
      </c>
      <c r="B53" s="7">
        <v>4</v>
      </c>
      <c r="C53" s="1367">
        <v>1</v>
      </c>
      <c r="D53" s="1820"/>
      <c r="E53" s="416"/>
      <c r="F53" s="69" t="s">
        <v>173</v>
      </c>
      <c r="G53" s="290">
        <v>0</v>
      </c>
      <c r="H53" s="290">
        <v>0</v>
      </c>
      <c r="I53" s="1341">
        <f>SUM(G53:H53)</f>
        <v>0</v>
      </c>
      <c r="J53" s="1341"/>
      <c r="K53" s="2142">
        <v>27</v>
      </c>
      <c r="L53" s="2142">
        <v>27</v>
      </c>
      <c r="M53" s="2142">
        <f>K53+L53</f>
        <v>54</v>
      </c>
      <c r="N53" s="2142"/>
      <c r="O53" s="2142">
        <v>57</v>
      </c>
      <c r="P53" s="2142">
        <v>51</v>
      </c>
      <c r="Q53" s="2142">
        <f>O53+P53</f>
        <v>108</v>
      </c>
      <c r="R53" s="2142"/>
      <c r="S53" s="2142">
        <f t="shared" si="10"/>
        <v>84</v>
      </c>
      <c r="T53" s="2142">
        <f t="shared" si="10"/>
        <v>78</v>
      </c>
      <c r="U53" s="965">
        <f t="shared" si="3"/>
        <v>162</v>
      </c>
      <c r="V53" s="583"/>
      <c r="W53" s="583"/>
      <c r="X53" s="199"/>
      <c r="Y53" s="199"/>
    </row>
    <row r="54" spans="1:25" ht="9.9499999999999993" customHeight="1">
      <c r="A54" s="7">
        <v>2</v>
      </c>
      <c r="B54" s="7">
        <v>4</v>
      </c>
      <c r="C54" s="1367">
        <v>1</v>
      </c>
      <c r="D54" s="1820"/>
      <c r="E54" s="416"/>
      <c r="F54" s="69" t="s">
        <v>174</v>
      </c>
      <c r="G54" s="1341">
        <v>0</v>
      </c>
      <c r="H54" s="1341">
        <v>0</v>
      </c>
      <c r="I54" s="1341">
        <f>SUM(G54:H54)</f>
        <v>0</v>
      </c>
      <c r="J54" s="1341"/>
      <c r="K54" s="2142">
        <v>13</v>
      </c>
      <c r="L54" s="2142">
        <v>19</v>
      </c>
      <c r="M54" s="2142">
        <f>K54+L54</f>
        <v>32</v>
      </c>
      <c r="N54" s="2142"/>
      <c r="O54" s="2142">
        <v>39</v>
      </c>
      <c r="P54" s="2142">
        <v>49</v>
      </c>
      <c r="Q54" s="2142">
        <f>O54+P54</f>
        <v>88</v>
      </c>
      <c r="R54" s="2142"/>
      <c r="S54" s="2142">
        <f t="shared" si="10"/>
        <v>52</v>
      </c>
      <c r="T54" s="2142">
        <f t="shared" si="10"/>
        <v>68</v>
      </c>
      <c r="U54" s="965">
        <f t="shared" si="3"/>
        <v>120</v>
      </c>
      <c r="V54" s="583"/>
      <c r="W54" s="583"/>
      <c r="X54" s="199"/>
      <c r="Y54" s="199"/>
    </row>
    <row r="55" spans="1:25" ht="11.1" customHeight="1">
      <c r="A55" s="7"/>
      <c r="B55" s="7"/>
      <c r="C55" s="1367"/>
      <c r="D55" s="1820"/>
      <c r="E55" s="414" t="s">
        <v>36</v>
      </c>
      <c r="F55" s="69"/>
      <c r="G55" s="77">
        <f>SUM(G56:G58)</f>
        <v>0</v>
      </c>
      <c r="H55" s="77">
        <f>SUM(H56:H58)</f>
        <v>0</v>
      </c>
      <c r="I55" s="77">
        <f>SUM(I56:I58)</f>
        <v>0</v>
      </c>
      <c r="J55" s="77"/>
      <c r="K55" s="2150">
        <f>SUM(K56:K58)</f>
        <v>70</v>
      </c>
      <c r="L55" s="2150">
        <f t="shared" ref="L55:Q55" si="20">SUM(L56:L58)</f>
        <v>51</v>
      </c>
      <c r="M55" s="2150">
        <f t="shared" si="20"/>
        <v>121</v>
      </c>
      <c r="N55" s="2150"/>
      <c r="O55" s="2150">
        <f t="shared" si="20"/>
        <v>125</v>
      </c>
      <c r="P55" s="2150">
        <f t="shared" si="20"/>
        <v>135</v>
      </c>
      <c r="Q55" s="2150">
        <f t="shared" si="20"/>
        <v>260</v>
      </c>
      <c r="R55" s="2150"/>
      <c r="S55" s="2150">
        <f t="shared" si="10"/>
        <v>195</v>
      </c>
      <c r="T55" s="2150">
        <f t="shared" si="10"/>
        <v>186</v>
      </c>
      <c r="U55" s="2366">
        <f t="shared" si="3"/>
        <v>381</v>
      </c>
      <c r="V55" s="600"/>
      <c r="W55" s="600"/>
      <c r="X55" s="199"/>
      <c r="Y55" s="199"/>
    </row>
    <row r="56" spans="1:25" ht="9.9499999999999993" customHeight="1">
      <c r="A56" s="7">
        <v>2</v>
      </c>
      <c r="B56" s="7">
        <v>4</v>
      </c>
      <c r="C56" s="1367">
        <v>9</v>
      </c>
      <c r="D56" s="1820"/>
      <c r="E56" s="370"/>
      <c r="F56" s="69" t="s">
        <v>173</v>
      </c>
      <c r="G56" s="290">
        <v>0</v>
      </c>
      <c r="H56" s="290">
        <v>0</v>
      </c>
      <c r="I56" s="1341">
        <f>SUM(G56:H56)</f>
        <v>0</v>
      </c>
      <c r="J56" s="1341"/>
      <c r="K56" s="2142">
        <v>28</v>
      </c>
      <c r="L56" s="2142">
        <v>20</v>
      </c>
      <c r="M56" s="2142">
        <f>K56+L56</f>
        <v>48</v>
      </c>
      <c r="N56" s="2142"/>
      <c r="O56" s="2142">
        <v>58</v>
      </c>
      <c r="P56" s="2142">
        <v>77</v>
      </c>
      <c r="Q56" s="2142">
        <f>O56+P56</f>
        <v>135</v>
      </c>
      <c r="R56" s="2142"/>
      <c r="S56" s="2142">
        <f t="shared" si="10"/>
        <v>86</v>
      </c>
      <c r="T56" s="2142">
        <f t="shared" si="10"/>
        <v>97</v>
      </c>
      <c r="U56" s="965">
        <f t="shared" si="3"/>
        <v>183</v>
      </c>
      <c r="V56" s="583"/>
      <c r="W56" s="583"/>
      <c r="X56" s="199"/>
      <c r="Y56" s="199"/>
    </row>
    <row r="57" spans="1:25" ht="9.9499999999999993" customHeight="1">
      <c r="A57" s="7">
        <v>2</v>
      </c>
      <c r="B57" s="7">
        <v>4</v>
      </c>
      <c r="C57" s="1367">
        <v>9</v>
      </c>
      <c r="D57" s="1820"/>
      <c r="E57" s="370"/>
      <c r="F57" s="69" t="s">
        <v>174</v>
      </c>
      <c r="G57" s="1341">
        <v>0</v>
      </c>
      <c r="H57" s="1341">
        <v>0</v>
      </c>
      <c r="I57" s="1341">
        <f>SUM(G57:H57)</f>
        <v>0</v>
      </c>
      <c r="J57" s="1341"/>
      <c r="K57" s="2142">
        <v>37</v>
      </c>
      <c r="L57" s="2142">
        <v>19</v>
      </c>
      <c r="M57" s="2142">
        <f>K57+L57</f>
        <v>56</v>
      </c>
      <c r="N57" s="2142"/>
      <c r="O57" s="2142">
        <v>67</v>
      </c>
      <c r="P57" s="2142">
        <v>58</v>
      </c>
      <c r="Q57" s="2142">
        <f>O57+P57</f>
        <v>125</v>
      </c>
      <c r="R57" s="2142"/>
      <c r="S57" s="2142">
        <f t="shared" si="10"/>
        <v>104</v>
      </c>
      <c r="T57" s="2142">
        <f t="shared" si="10"/>
        <v>77</v>
      </c>
      <c r="U57" s="965">
        <f t="shared" si="3"/>
        <v>181</v>
      </c>
      <c r="V57" s="583"/>
      <c r="W57" s="583"/>
      <c r="X57" s="199"/>
      <c r="Y57" s="199"/>
    </row>
    <row r="58" spans="1:25" ht="9.9499999999999993" customHeight="1">
      <c r="A58" s="7">
        <v>2</v>
      </c>
      <c r="B58" s="7">
        <v>4</v>
      </c>
      <c r="C58" s="1367">
        <v>9</v>
      </c>
      <c r="D58" s="1820"/>
      <c r="E58" s="370"/>
      <c r="F58" s="69" t="s">
        <v>179</v>
      </c>
      <c r="G58" s="1341">
        <v>0</v>
      </c>
      <c r="H58" s="1341">
        <v>0</v>
      </c>
      <c r="I58" s="1341">
        <f>SUM(G58:H58)</f>
        <v>0</v>
      </c>
      <c r="J58" s="1341"/>
      <c r="K58" s="2142">
        <v>5</v>
      </c>
      <c r="L58" s="2142">
        <v>12</v>
      </c>
      <c r="M58" s="2142">
        <f>K58+L58</f>
        <v>17</v>
      </c>
      <c r="N58" s="2142"/>
      <c r="O58" s="2142">
        <v>0</v>
      </c>
      <c r="P58" s="2142">
        <v>0</v>
      </c>
      <c r="Q58" s="2142">
        <f>O58+P58</f>
        <v>0</v>
      </c>
      <c r="R58" s="2142"/>
      <c r="S58" s="2142">
        <f t="shared" si="10"/>
        <v>5</v>
      </c>
      <c r="T58" s="2142">
        <f t="shared" si="10"/>
        <v>12</v>
      </c>
      <c r="U58" s="965">
        <f t="shared" si="3"/>
        <v>17</v>
      </c>
      <c r="V58" s="583"/>
      <c r="W58" s="583"/>
      <c r="X58" s="199"/>
      <c r="Y58" s="199"/>
    </row>
    <row r="59" spans="1:25" ht="11.1" customHeight="1">
      <c r="A59" s="7"/>
      <c r="B59" s="290"/>
      <c r="C59" s="1367"/>
      <c r="D59" s="1820"/>
      <c r="E59" s="419" t="s">
        <v>37</v>
      </c>
      <c r="F59" s="118"/>
      <c r="G59" s="77">
        <f>SUM(G60)</f>
        <v>0</v>
      </c>
      <c r="H59" s="77">
        <f>SUM(H60)</f>
        <v>0</v>
      </c>
      <c r="I59" s="77">
        <f>SUM(I60)</f>
        <v>0</v>
      </c>
      <c r="J59" s="77"/>
      <c r="K59" s="2150">
        <f>SUM(K60)</f>
        <v>27</v>
      </c>
      <c r="L59" s="2150">
        <f t="shared" ref="L59:Q59" si="21">SUM(L60)</f>
        <v>27</v>
      </c>
      <c r="M59" s="2150">
        <f t="shared" si="21"/>
        <v>54</v>
      </c>
      <c r="N59" s="2150"/>
      <c r="O59" s="2150">
        <f t="shared" si="21"/>
        <v>19</v>
      </c>
      <c r="P59" s="2150">
        <f t="shared" si="21"/>
        <v>24</v>
      </c>
      <c r="Q59" s="2150">
        <f t="shared" si="21"/>
        <v>43</v>
      </c>
      <c r="R59" s="2150"/>
      <c r="S59" s="2150">
        <f t="shared" si="10"/>
        <v>46</v>
      </c>
      <c r="T59" s="2150">
        <f t="shared" si="10"/>
        <v>51</v>
      </c>
      <c r="U59" s="2366">
        <f t="shared" si="3"/>
        <v>97</v>
      </c>
      <c r="V59" s="600"/>
      <c r="W59" s="600"/>
      <c r="X59" s="199"/>
      <c r="Y59" s="199"/>
    </row>
    <row r="60" spans="1:25" ht="9.9499999999999993" customHeight="1">
      <c r="A60" s="7">
        <v>2</v>
      </c>
      <c r="B60" s="290">
        <v>4</v>
      </c>
      <c r="C60" s="1367">
        <v>11</v>
      </c>
      <c r="D60" s="1855"/>
      <c r="E60" s="416"/>
      <c r="F60" s="69" t="s">
        <v>181</v>
      </c>
      <c r="G60" s="1341">
        <v>0</v>
      </c>
      <c r="H60" s="1341">
        <v>0</v>
      </c>
      <c r="I60" s="1341">
        <f>SUM(G60:H60)</f>
        <v>0</v>
      </c>
      <c r="J60" s="1341"/>
      <c r="K60" s="963">
        <v>27</v>
      </c>
      <c r="L60" s="963">
        <v>27</v>
      </c>
      <c r="M60" s="963">
        <f>K60+L60</f>
        <v>54</v>
      </c>
      <c r="N60" s="963"/>
      <c r="O60" s="963">
        <v>19</v>
      </c>
      <c r="P60" s="963">
        <v>24</v>
      </c>
      <c r="Q60" s="963">
        <f>O60+P60</f>
        <v>43</v>
      </c>
      <c r="R60" s="963"/>
      <c r="S60" s="2142">
        <f t="shared" si="10"/>
        <v>46</v>
      </c>
      <c r="T60" s="2142">
        <f t="shared" si="10"/>
        <v>51</v>
      </c>
      <c r="U60" s="965">
        <f t="shared" si="3"/>
        <v>97</v>
      </c>
      <c r="V60" s="583"/>
      <c r="W60" s="583"/>
      <c r="X60" s="199"/>
      <c r="Y60" s="199"/>
    </row>
    <row r="61" spans="1:25">
      <c r="A61" s="7"/>
      <c r="B61" s="7"/>
      <c r="C61" s="1367"/>
      <c r="D61" s="1819">
        <v>1403</v>
      </c>
      <c r="E61" s="113" t="s">
        <v>38</v>
      </c>
      <c r="F61" s="114"/>
      <c r="G61" s="354">
        <f>SUM(G62+G65+G67)</f>
        <v>0</v>
      </c>
      <c r="H61" s="354">
        <f>SUM(H62+H65+H67)</f>
        <v>0</v>
      </c>
      <c r="I61" s="354">
        <f>SUM(I62+I65+I67)</f>
        <v>0</v>
      </c>
      <c r="J61" s="354"/>
      <c r="K61" s="970">
        <f>SUM(K62+K65+K67)</f>
        <v>70</v>
      </c>
      <c r="L61" s="970">
        <f t="shared" ref="L61:Q61" si="22">SUM(L62+L65+L67)</f>
        <v>96</v>
      </c>
      <c r="M61" s="970">
        <f t="shared" si="22"/>
        <v>166</v>
      </c>
      <c r="N61" s="970"/>
      <c r="O61" s="970">
        <f t="shared" si="22"/>
        <v>253</v>
      </c>
      <c r="P61" s="970">
        <f t="shared" si="22"/>
        <v>392</v>
      </c>
      <c r="Q61" s="970">
        <f t="shared" si="22"/>
        <v>645</v>
      </c>
      <c r="R61" s="970"/>
      <c r="S61" s="970">
        <f t="shared" si="10"/>
        <v>323</v>
      </c>
      <c r="T61" s="970">
        <f t="shared" si="10"/>
        <v>488</v>
      </c>
      <c r="U61" s="972">
        <f t="shared" si="3"/>
        <v>811</v>
      </c>
      <c r="V61" s="600"/>
      <c r="W61" s="600"/>
      <c r="X61" s="199"/>
      <c r="Y61" s="199"/>
    </row>
    <row r="62" spans="1:25" ht="10.5" customHeight="1">
      <c r="A62" s="7"/>
      <c r="B62" s="290"/>
      <c r="C62" s="1367"/>
      <c r="D62" s="1820"/>
      <c r="E62" s="419" t="s">
        <v>39</v>
      </c>
      <c r="F62" s="69"/>
      <c r="G62" s="77">
        <f>SUM(G64)</f>
        <v>0</v>
      </c>
      <c r="H62" s="77">
        <f>SUM(H64)</f>
        <v>0</v>
      </c>
      <c r="I62" s="77">
        <f>SUM(I63:I64)</f>
        <v>0</v>
      </c>
      <c r="J62" s="77"/>
      <c r="K62" s="2150">
        <f>SUM(K63:K64)</f>
        <v>7</v>
      </c>
      <c r="L62" s="2150">
        <f t="shared" ref="L62:Q62" si="23">SUM(L63:L64)</f>
        <v>21</v>
      </c>
      <c r="M62" s="2150">
        <f t="shared" si="23"/>
        <v>28</v>
      </c>
      <c r="N62" s="2150"/>
      <c r="O62" s="2150">
        <f t="shared" si="23"/>
        <v>101</v>
      </c>
      <c r="P62" s="2150">
        <f t="shared" si="23"/>
        <v>156</v>
      </c>
      <c r="Q62" s="2150">
        <f t="shared" si="23"/>
        <v>257</v>
      </c>
      <c r="R62" s="2150"/>
      <c r="S62" s="2150">
        <f t="shared" si="10"/>
        <v>108</v>
      </c>
      <c r="T62" s="2150">
        <f t="shared" si="10"/>
        <v>177</v>
      </c>
      <c r="U62" s="2366">
        <f t="shared" si="3"/>
        <v>285</v>
      </c>
      <c r="V62" s="600"/>
      <c r="W62" s="600"/>
      <c r="X62" s="199"/>
      <c r="Y62" s="199"/>
    </row>
    <row r="63" spans="1:25" ht="10.5" customHeight="1">
      <c r="A63" s="7">
        <v>3</v>
      </c>
      <c r="B63" s="290">
        <v>5</v>
      </c>
      <c r="C63" s="1367">
        <v>11</v>
      </c>
      <c r="D63" s="1820"/>
      <c r="E63" s="416"/>
      <c r="F63" s="69" t="s">
        <v>182</v>
      </c>
      <c r="G63" s="1341">
        <v>0</v>
      </c>
      <c r="H63" s="1341">
        <v>0</v>
      </c>
      <c r="I63" s="1341">
        <f>SUM(G63:H63)</f>
        <v>0</v>
      </c>
      <c r="J63" s="1341"/>
      <c r="K63" s="2142">
        <v>0</v>
      </c>
      <c r="L63" s="2142">
        <v>0</v>
      </c>
      <c r="M63" s="2142">
        <f>K63+L63</f>
        <v>0</v>
      </c>
      <c r="N63" s="2142"/>
      <c r="O63" s="2142">
        <v>0</v>
      </c>
      <c r="P63" s="2142">
        <v>0</v>
      </c>
      <c r="Q63" s="2142">
        <f>O63+P63</f>
        <v>0</v>
      </c>
      <c r="R63" s="2142"/>
      <c r="S63" s="2142">
        <f t="shared" si="10"/>
        <v>0</v>
      </c>
      <c r="T63" s="2142">
        <f t="shared" si="10"/>
        <v>0</v>
      </c>
      <c r="U63" s="965">
        <f t="shared" si="3"/>
        <v>0</v>
      </c>
      <c r="V63" s="583"/>
      <c r="W63" s="583"/>
      <c r="X63" s="199"/>
      <c r="Y63" s="199"/>
    </row>
    <row r="64" spans="1:25" ht="10.5" customHeight="1">
      <c r="A64" s="7">
        <v>3</v>
      </c>
      <c r="B64" s="290">
        <v>5</v>
      </c>
      <c r="C64" s="1367">
        <v>11</v>
      </c>
      <c r="D64" s="1820"/>
      <c r="E64" s="416"/>
      <c r="F64" s="69" t="s">
        <v>183</v>
      </c>
      <c r="G64" s="1341">
        <v>0</v>
      </c>
      <c r="H64" s="1341">
        <v>0</v>
      </c>
      <c r="I64" s="1341">
        <f>SUM(G64:H64)</f>
        <v>0</v>
      </c>
      <c r="J64" s="1341"/>
      <c r="K64" s="2142">
        <v>7</v>
      </c>
      <c r="L64" s="2142">
        <v>21</v>
      </c>
      <c r="M64" s="2142">
        <f>K64+L64</f>
        <v>28</v>
      </c>
      <c r="N64" s="2142"/>
      <c r="O64" s="2142">
        <v>101</v>
      </c>
      <c r="P64" s="2142">
        <v>156</v>
      </c>
      <c r="Q64" s="2142">
        <f>O64+P64</f>
        <v>257</v>
      </c>
      <c r="R64" s="2142"/>
      <c r="S64" s="2142">
        <f t="shared" si="10"/>
        <v>108</v>
      </c>
      <c r="T64" s="2142">
        <f t="shared" si="10"/>
        <v>177</v>
      </c>
      <c r="U64" s="965">
        <f t="shared" si="3"/>
        <v>285</v>
      </c>
      <c r="V64" s="583"/>
      <c r="W64" s="583"/>
      <c r="X64" s="199"/>
      <c r="Y64" s="199"/>
    </row>
    <row r="65" spans="1:26" ht="10.5" customHeight="1">
      <c r="A65" s="7"/>
      <c r="B65" s="7"/>
      <c r="C65" s="1367"/>
      <c r="D65" s="1820"/>
      <c r="E65" s="419" t="s">
        <v>40</v>
      </c>
      <c r="F65" s="69"/>
      <c r="G65" s="77">
        <f>SUM(G66)</f>
        <v>0</v>
      </c>
      <c r="H65" s="77">
        <f>SUM(H66)</f>
        <v>0</v>
      </c>
      <c r="I65" s="77">
        <f>SUM(I66)</f>
        <v>0</v>
      </c>
      <c r="J65" s="77"/>
      <c r="K65" s="2150">
        <f>SUM(K66)</f>
        <v>24</v>
      </c>
      <c r="L65" s="2150">
        <f t="shared" ref="L65:Q65" si="24">SUM(L66)</f>
        <v>26</v>
      </c>
      <c r="M65" s="2150">
        <f t="shared" si="24"/>
        <v>50</v>
      </c>
      <c r="N65" s="2150"/>
      <c r="O65" s="2150">
        <f t="shared" si="24"/>
        <v>51</v>
      </c>
      <c r="P65" s="2150">
        <f t="shared" si="24"/>
        <v>95</v>
      </c>
      <c r="Q65" s="2150">
        <f t="shared" si="24"/>
        <v>146</v>
      </c>
      <c r="R65" s="2150"/>
      <c r="S65" s="2150">
        <f t="shared" si="10"/>
        <v>75</v>
      </c>
      <c r="T65" s="2150">
        <f t="shared" si="10"/>
        <v>121</v>
      </c>
      <c r="U65" s="2366">
        <f t="shared" si="3"/>
        <v>196</v>
      </c>
      <c r="V65" s="600"/>
      <c r="W65" s="600"/>
      <c r="X65" s="199"/>
      <c r="Y65" s="199"/>
    </row>
    <row r="66" spans="1:26" ht="10.5" customHeight="1">
      <c r="A66" s="7">
        <v>3</v>
      </c>
      <c r="B66" s="7">
        <v>5</v>
      </c>
      <c r="C66" s="1367">
        <v>8</v>
      </c>
      <c r="D66" s="1820"/>
      <c r="E66" s="416"/>
      <c r="F66" s="69" t="s">
        <v>183</v>
      </c>
      <c r="G66" s="1341">
        <v>0</v>
      </c>
      <c r="H66" s="1341">
        <v>0</v>
      </c>
      <c r="I66" s="1341">
        <f>SUM(G66:H66)</f>
        <v>0</v>
      </c>
      <c r="J66" s="1341"/>
      <c r="K66" s="2142">
        <v>24</v>
      </c>
      <c r="L66" s="2142">
        <v>26</v>
      </c>
      <c r="M66" s="2142">
        <f>K66+L66</f>
        <v>50</v>
      </c>
      <c r="N66" s="2142"/>
      <c r="O66" s="2142">
        <v>51</v>
      </c>
      <c r="P66" s="2142">
        <v>95</v>
      </c>
      <c r="Q66" s="2142">
        <f>O66+P66</f>
        <v>146</v>
      </c>
      <c r="R66" s="2142"/>
      <c r="S66" s="2142">
        <f t="shared" si="10"/>
        <v>75</v>
      </c>
      <c r="T66" s="2142">
        <f t="shared" si="10"/>
        <v>121</v>
      </c>
      <c r="U66" s="965">
        <f t="shared" si="3"/>
        <v>196</v>
      </c>
      <c r="V66" s="583"/>
      <c r="W66" s="583"/>
      <c r="X66" s="199"/>
      <c r="Y66" s="199"/>
    </row>
    <row r="67" spans="1:26" ht="10.5" customHeight="1">
      <c r="A67" s="7"/>
      <c r="B67" s="7"/>
      <c r="C67" s="1367"/>
      <c r="D67" s="1820"/>
      <c r="E67" s="419" t="s">
        <v>41</v>
      </c>
      <c r="F67" s="69"/>
      <c r="G67" s="77">
        <f>SUM(G68:G69)</f>
        <v>0</v>
      </c>
      <c r="H67" s="77">
        <f>SUM(H68:H69)</f>
        <v>0</v>
      </c>
      <c r="I67" s="77">
        <f>SUM(I68:I69)</f>
        <v>0</v>
      </c>
      <c r="J67" s="77"/>
      <c r="K67" s="2150">
        <f>SUM(K68:K69)</f>
        <v>39</v>
      </c>
      <c r="L67" s="2150">
        <f t="shared" ref="L67:Q67" si="25">SUM(L68:L69)</f>
        <v>49</v>
      </c>
      <c r="M67" s="2150">
        <f t="shared" si="25"/>
        <v>88</v>
      </c>
      <c r="N67" s="2150"/>
      <c r="O67" s="2150">
        <f t="shared" si="25"/>
        <v>101</v>
      </c>
      <c r="P67" s="2150">
        <f t="shared" si="25"/>
        <v>141</v>
      </c>
      <c r="Q67" s="2150">
        <f t="shared" si="25"/>
        <v>242</v>
      </c>
      <c r="R67" s="2150"/>
      <c r="S67" s="2150">
        <f t="shared" si="10"/>
        <v>140</v>
      </c>
      <c r="T67" s="2150">
        <f t="shared" si="10"/>
        <v>190</v>
      </c>
      <c r="U67" s="2366">
        <f t="shared" si="3"/>
        <v>330</v>
      </c>
      <c r="V67" s="600"/>
      <c r="W67" s="600"/>
      <c r="X67" s="199"/>
      <c r="Y67" s="199"/>
    </row>
    <row r="68" spans="1:26" ht="10.5" customHeight="1">
      <c r="A68" s="7">
        <v>3</v>
      </c>
      <c r="B68" s="7">
        <v>5</v>
      </c>
      <c r="C68" s="1367">
        <v>10</v>
      </c>
      <c r="D68" s="1890"/>
      <c r="E68" s="416"/>
      <c r="F68" s="69" t="s">
        <v>183</v>
      </c>
      <c r="G68" s="1341">
        <v>0</v>
      </c>
      <c r="H68" s="1341">
        <v>0</v>
      </c>
      <c r="I68" s="1341">
        <f>SUM(G68:H68)</f>
        <v>0</v>
      </c>
      <c r="J68" s="1341"/>
      <c r="K68" s="2142">
        <v>29</v>
      </c>
      <c r="L68" s="2142">
        <v>38</v>
      </c>
      <c r="M68" s="2142">
        <f>K68+L68</f>
        <v>67</v>
      </c>
      <c r="N68" s="2142"/>
      <c r="O68" s="2142">
        <v>92</v>
      </c>
      <c r="P68" s="2142">
        <v>121</v>
      </c>
      <c r="Q68" s="2142">
        <f>O68+P68</f>
        <v>213</v>
      </c>
      <c r="R68" s="2142"/>
      <c r="S68" s="2142">
        <f t="shared" si="10"/>
        <v>121</v>
      </c>
      <c r="T68" s="2142">
        <f t="shared" si="10"/>
        <v>159</v>
      </c>
      <c r="U68" s="965">
        <f t="shared" si="3"/>
        <v>280</v>
      </c>
      <c r="V68" s="583"/>
      <c r="W68" s="583"/>
      <c r="X68" s="199"/>
      <c r="Y68" s="199"/>
    </row>
    <row r="69" spans="1:26" ht="10.5" customHeight="1">
      <c r="A69" s="7">
        <v>3</v>
      </c>
      <c r="B69" s="7">
        <v>5</v>
      </c>
      <c r="C69" s="1367">
        <v>10</v>
      </c>
      <c r="D69" s="1891"/>
      <c r="E69" s="423"/>
      <c r="F69" s="72" t="s">
        <v>184</v>
      </c>
      <c r="G69" s="510">
        <v>0</v>
      </c>
      <c r="H69" s="510">
        <v>0</v>
      </c>
      <c r="I69" s="510">
        <f>SUM(G69:H69)</f>
        <v>0</v>
      </c>
      <c r="J69" s="510"/>
      <c r="K69" s="2370">
        <v>10</v>
      </c>
      <c r="L69" s="2370">
        <v>11</v>
      </c>
      <c r="M69" s="2370">
        <f>K69+L69</f>
        <v>21</v>
      </c>
      <c r="N69" s="2370"/>
      <c r="O69" s="2370">
        <v>9</v>
      </c>
      <c r="P69" s="2370">
        <v>20</v>
      </c>
      <c r="Q69" s="2370">
        <f>O69+P69</f>
        <v>29</v>
      </c>
      <c r="R69" s="2370"/>
      <c r="S69" s="2370">
        <f t="shared" si="10"/>
        <v>19</v>
      </c>
      <c r="T69" s="2370">
        <f t="shared" si="10"/>
        <v>31</v>
      </c>
      <c r="U69" s="1332">
        <f t="shared" si="3"/>
        <v>50</v>
      </c>
      <c r="V69" s="583"/>
      <c r="W69" s="583"/>
      <c r="X69" s="199"/>
      <c r="Y69" s="199"/>
    </row>
    <row r="70" spans="1:26" ht="14.25" customHeight="1">
      <c r="A70" s="7"/>
      <c r="B70" s="7"/>
      <c r="C70" s="1367"/>
      <c r="D70" s="279"/>
      <c r="E70" s="161"/>
      <c r="F70" s="69"/>
      <c r="G70" s="1341"/>
      <c r="H70" s="1341"/>
      <c r="I70" s="1341"/>
      <c r="J70" s="1341"/>
      <c r="K70" s="1341"/>
      <c r="L70" s="1341"/>
      <c r="M70" s="1342"/>
      <c r="N70" s="1342"/>
      <c r="O70" s="1341"/>
      <c r="P70" s="508"/>
      <c r="Q70" s="508"/>
      <c r="R70" s="508"/>
      <c r="S70" s="508"/>
      <c r="T70" s="2388"/>
      <c r="U70" s="2371" t="s">
        <v>185</v>
      </c>
      <c r="V70" s="2389"/>
      <c r="W70" s="2389"/>
      <c r="X70" s="199"/>
      <c r="Y70" s="199"/>
    </row>
    <row r="71" spans="1:26" ht="12" customHeight="1">
      <c r="A71" s="7"/>
      <c r="B71" s="7"/>
      <c r="C71" s="1367"/>
      <c r="D71" s="279"/>
      <c r="E71" s="69"/>
      <c r="F71" s="69"/>
      <c r="G71" s="1341"/>
      <c r="H71" s="1341"/>
      <c r="I71" s="1341"/>
      <c r="J71" s="1341"/>
      <c r="K71" s="1341"/>
      <c r="L71" s="293"/>
      <c r="M71" s="1341"/>
      <c r="N71" s="1341"/>
      <c r="O71" s="1341"/>
      <c r="P71" s="1341"/>
      <c r="Q71" s="508"/>
      <c r="R71" s="508"/>
      <c r="S71" s="508"/>
      <c r="T71" s="508" t="s">
        <v>186</v>
      </c>
      <c r="U71" s="508"/>
      <c r="V71" s="83"/>
      <c r="W71" s="83"/>
    </row>
    <row r="72" spans="1:26" s="71" customFormat="1" ht="12.75" customHeight="1">
      <c r="A72" s="69"/>
      <c r="B72" s="69"/>
      <c r="C72" s="1367"/>
      <c r="D72" s="1874" t="s">
        <v>3</v>
      </c>
      <c r="E72" s="959"/>
      <c r="F72" s="959"/>
      <c r="G72" s="1338"/>
      <c r="H72" s="1338"/>
      <c r="I72" s="2382"/>
      <c r="J72" s="2382"/>
      <c r="K72" s="2357" t="s">
        <v>977</v>
      </c>
      <c r="L72" s="2357"/>
      <c r="M72" s="2357"/>
      <c r="N72" s="1338"/>
      <c r="O72" s="2358" t="s">
        <v>978</v>
      </c>
      <c r="P72" s="2358"/>
      <c r="Q72" s="2358"/>
      <c r="R72" s="1021"/>
      <c r="S72" s="1021"/>
      <c r="T72" s="1021"/>
      <c r="U72" s="2383"/>
      <c r="V72" s="2359"/>
      <c r="W72" s="240"/>
      <c r="Z72" s="69"/>
    </row>
    <row r="73" spans="1:26" ht="12.75" customHeight="1">
      <c r="A73" s="69" t="s">
        <v>9</v>
      </c>
      <c r="B73" s="1341" t="s">
        <v>10</v>
      </c>
      <c r="C73" s="1367" t="s">
        <v>11</v>
      </c>
      <c r="D73" s="2145"/>
      <c r="E73" s="347"/>
      <c r="F73" s="347" t="s">
        <v>228</v>
      </c>
      <c r="G73" s="2360" t="s">
        <v>979</v>
      </c>
      <c r="H73" s="2360"/>
      <c r="I73" s="2360"/>
      <c r="J73" s="2361"/>
      <c r="K73" s="2360"/>
      <c r="L73" s="2360"/>
      <c r="M73" s="2360"/>
      <c r="N73" s="77"/>
      <c r="O73" s="2276"/>
      <c r="P73" s="2276"/>
      <c r="Q73" s="2276"/>
      <c r="R73" s="77"/>
      <c r="S73" s="2276" t="s">
        <v>123</v>
      </c>
      <c r="T73" s="2276"/>
      <c r="U73" s="1877" t="s">
        <v>21</v>
      </c>
      <c r="V73" s="1877"/>
      <c r="W73" s="199"/>
      <c r="X73" s="1341"/>
    </row>
    <row r="74" spans="1:26">
      <c r="A74" s="69"/>
      <c r="B74" s="69"/>
      <c r="C74" s="1367"/>
      <c r="D74" s="2151"/>
      <c r="E74" s="627"/>
      <c r="F74" s="2152"/>
      <c r="G74" s="2362" t="s">
        <v>19</v>
      </c>
      <c r="H74" s="2362" t="s">
        <v>20</v>
      </c>
      <c r="I74" s="354" t="s">
        <v>21</v>
      </c>
      <c r="J74" s="1008"/>
      <c r="K74" s="1008" t="s">
        <v>19</v>
      </c>
      <c r="L74" s="1008" t="s">
        <v>20</v>
      </c>
      <c r="M74" s="354" t="s">
        <v>21</v>
      </c>
      <c r="N74" s="1008"/>
      <c r="O74" s="1008" t="s">
        <v>19</v>
      </c>
      <c r="P74" s="1008" t="s">
        <v>20</v>
      </c>
      <c r="Q74" s="354" t="s">
        <v>21</v>
      </c>
      <c r="R74" s="1008"/>
      <c r="S74" s="1008" t="s">
        <v>19</v>
      </c>
      <c r="T74" s="1008" t="s">
        <v>20</v>
      </c>
      <c r="U74" s="1878"/>
      <c r="V74" s="1878"/>
      <c r="W74" s="199"/>
      <c r="X74" s="71"/>
    </row>
    <row r="75" spans="1:26">
      <c r="A75" s="7"/>
      <c r="B75" s="7"/>
      <c r="C75" s="1367"/>
      <c r="D75" s="1821">
        <v>1404</v>
      </c>
      <c r="E75" s="113" t="s">
        <v>42</v>
      </c>
      <c r="F75" s="114"/>
      <c r="G75" s="354">
        <f>SUM(G76+G78)</f>
        <v>0</v>
      </c>
      <c r="H75" s="354">
        <f>SUM(H76+H78)</f>
        <v>0</v>
      </c>
      <c r="I75" s="354">
        <f>SUM(I76+I78)</f>
        <v>0</v>
      </c>
      <c r="J75" s="1021"/>
      <c r="K75" s="2363">
        <f>SUM(K76+K78)</f>
        <v>251</v>
      </c>
      <c r="L75" s="2363">
        <f t="shared" ref="L75:Q75" si="26">SUM(L76+L78)</f>
        <v>81</v>
      </c>
      <c r="M75" s="2363">
        <f t="shared" si="26"/>
        <v>332</v>
      </c>
      <c r="N75" s="2363">
        <f t="shared" si="26"/>
        <v>0</v>
      </c>
      <c r="O75" s="2363">
        <f t="shared" si="26"/>
        <v>1479</v>
      </c>
      <c r="P75" s="2363">
        <f t="shared" si="26"/>
        <v>608</v>
      </c>
      <c r="Q75" s="2363">
        <f t="shared" si="26"/>
        <v>2087</v>
      </c>
      <c r="R75" s="2363"/>
      <c r="S75" s="2363">
        <f>SUM(K75+O75)</f>
        <v>1730</v>
      </c>
      <c r="T75" s="2363">
        <f>SUM(L75+P75)</f>
        <v>689</v>
      </c>
      <c r="U75" s="2364">
        <f>SUM(S75:T75)</f>
        <v>2419</v>
      </c>
      <c r="V75" s="566"/>
      <c r="W75" s="566"/>
    </row>
    <row r="76" spans="1:26" ht="10.5" customHeight="1">
      <c r="A76" s="7"/>
      <c r="B76" s="7"/>
      <c r="C76" s="1367"/>
      <c r="D76" s="1822"/>
      <c r="E76" s="414" t="s">
        <v>43</v>
      </c>
      <c r="F76" s="69"/>
      <c r="G76" s="77">
        <f>SUM(G77)</f>
        <v>0</v>
      </c>
      <c r="H76" s="77">
        <f>SUM(H77)</f>
        <v>0</v>
      </c>
      <c r="I76" s="77">
        <f>SUM(I77)</f>
        <v>0</v>
      </c>
      <c r="J76" s="77"/>
      <c r="K76" s="2363">
        <f>SUM(K77)</f>
        <v>167</v>
      </c>
      <c r="L76" s="2363">
        <f t="shared" ref="L76:Q76" si="27">SUM(L77)</f>
        <v>38</v>
      </c>
      <c r="M76" s="2363">
        <f t="shared" si="27"/>
        <v>205</v>
      </c>
      <c r="N76" s="2363">
        <f t="shared" si="27"/>
        <v>0</v>
      </c>
      <c r="O76" s="2363">
        <f t="shared" si="27"/>
        <v>995</v>
      </c>
      <c r="P76" s="2363">
        <f t="shared" si="27"/>
        <v>250</v>
      </c>
      <c r="Q76" s="2363">
        <f t="shared" si="27"/>
        <v>1245</v>
      </c>
      <c r="R76" s="2363"/>
      <c r="S76" s="2363">
        <f>SUM(K76+O76)</f>
        <v>1162</v>
      </c>
      <c r="T76" s="2363">
        <f>SUM(L76+P76)</f>
        <v>288</v>
      </c>
      <c r="U76" s="2364">
        <f>SUM(S76:T76)</f>
        <v>1450</v>
      </c>
      <c r="V76" s="566"/>
      <c r="W76" s="566"/>
    </row>
    <row r="77" spans="1:26" ht="10.5" customHeight="1">
      <c r="A77" s="7">
        <v>4</v>
      </c>
      <c r="B77" s="7">
        <v>6</v>
      </c>
      <c r="C77" s="1367">
        <v>11</v>
      </c>
      <c r="D77" s="1834"/>
      <c r="E77" s="411"/>
      <c r="F77" s="69" t="s">
        <v>187</v>
      </c>
      <c r="G77" s="1341">
        <v>0</v>
      </c>
      <c r="H77" s="1341">
        <v>0</v>
      </c>
      <c r="I77" s="1341">
        <f>SUM(G77:H77)</f>
        <v>0</v>
      </c>
      <c r="J77" s="1341"/>
      <c r="K77" s="2373">
        <v>167</v>
      </c>
      <c r="L77" s="2373">
        <v>38</v>
      </c>
      <c r="M77" s="2373">
        <f>K77+L77</f>
        <v>205</v>
      </c>
      <c r="N77" s="2373"/>
      <c r="O77" s="2373">
        <v>995</v>
      </c>
      <c r="P77" s="2373">
        <v>250</v>
      </c>
      <c r="Q77" s="2373">
        <f>O77+P77</f>
        <v>1245</v>
      </c>
      <c r="R77" s="2373"/>
      <c r="S77" s="2373">
        <f>SUM(K77+O77)</f>
        <v>1162</v>
      </c>
      <c r="T77" s="963">
        <f>L77+P77</f>
        <v>288</v>
      </c>
      <c r="U77" s="965">
        <f>SUM(S77:T77)</f>
        <v>1450</v>
      </c>
      <c r="V77" s="583"/>
      <c r="W77" s="583"/>
    </row>
    <row r="78" spans="1:26" ht="10.5" customHeight="1">
      <c r="A78" s="7"/>
      <c r="B78" s="7"/>
      <c r="C78" s="1367"/>
      <c r="D78" s="1822"/>
      <c r="E78" s="414" t="s">
        <v>44</v>
      </c>
      <c r="F78" s="69"/>
      <c r="G78" s="77">
        <f>SUM(G79:G80)</f>
        <v>0</v>
      </c>
      <c r="H78" s="77">
        <f>SUM(H79:H80)</f>
        <v>0</v>
      </c>
      <c r="I78" s="77">
        <f>SUM(I79:I80)</f>
        <v>0</v>
      </c>
      <c r="J78" s="77"/>
      <c r="K78" s="2171">
        <f>SUM(K79:K80)</f>
        <v>84</v>
      </c>
      <c r="L78" s="2171">
        <f t="shared" ref="L78:Q78" si="28">SUM(L79:L80)</f>
        <v>43</v>
      </c>
      <c r="M78" s="2171">
        <f t="shared" si="28"/>
        <v>127</v>
      </c>
      <c r="N78" s="2171">
        <f t="shared" si="28"/>
        <v>0</v>
      </c>
      <c r="O78" s="2171">
        <f t="shared" si="28"/>
        <v>484</v>
      </c>
      <c r="P78" s="2171">
        <f t="shared" si="28"/>
        <v>358</v>
      </c>
      <c r="Q78" s="2171">
        <f t="shared" si="28"/>
        <v>842</v>
      </c>
      <c r="R78" s="2171"/>
      <c r="S78" s="2171">
        <f t="shared" ref="S78:S141" si="29">SUM(K78+O78)</f>
        <v>568</v>
      </c>
      <c r="T78" s="2150">
        <f t="shared" ref="T78:T141" si="30">L78+P78</f>
        <v>401</v>
      </c>
      <c r="U78" s="2366">
        <f t="shared" ref="U78:U141" si="31">SUM(S78:T78)</f>
        <v>969</v>
      </c>
      <c r="V78" s="932"/>
      <c r="W78" s="932"/>
    </row>
    <row r="79" spans="1:26" ht="10.5" customHeight="1">
      <c r="A79" s="7">
        <v>4</v>
      </c>
      <c r="B79" s="7">
        <v>6</v>
      </c>
      <c r="C79" s="1367">
        <v>11</v>
      </c>
      <c r="D79" s="1834"/>
      <c r="E79" s="411"/>
      <c r="F79" s="69" t="s">
        <v>866</v>
      </c>
      <c r="G79" s="1341">
        <v>0</v>
      </c>
      <c r="H79" s="1341">
        <v>0</v>
      </c>
      <c r="I79" s="1341">
        <f>SUM(G79:H79)</f>
        <v>0</v>
      </c>
      <c r="J79" s="1341"/>
      <c r="K79" s="2373">
        <v>0</v>
      </c>
      <c r="L79" s="2373">
        <v>0</v>
      </c>
      <c r="M79" s="2373">
        <f>K79+L79</f>
        <v>0</v>
      </c>
      <c r="N79" s="2373"/>
      <c r="O79" s="2373">
        <v>326</v>
      </c>
      <c r="P79" s="2373">
        <v>218</v>
      </c>
      <c r="Q79" s="2373">
        <f>O79+P79</f>
        <v>544</v>
      </c>
      <c r="R79" s="2373"/>
      <c r="S79" s="2373">
        <f t="shared" si="29"/>
        <v>326</v>
      </c>
      <c r="T79" s="963">
        <f t="shared" si="30"/>
        <v>218</v>
      </c>
      <c r="U79" s="965">
        <f t="shared" si="31"/>
        <v>544</v>
      </c>
      <c r="V79" s="583"/>
      <c r="W79" s="583"/>
    </row>
    <row r="80" spans="1:26" ht="10.5" customHeight="1">
      <c r="A80" s="7">
        <v>4</v>
      </c>
      <c r="B80" s="7">
        <v>6</v>
      </c>
      <c r="C80" s="1367">
        <v>11</v>
      </c>
      <c r="D80" s="1349"/>
      <c r="E80" s="411"/>
      <c r="F80" s="69" t="s">
        <v>867</v>
      </c>
      <c r="G80" s="1341">
        <v>0</v>
      </c>
      <c r="H80" s="1341">
        <v>0</v>
      </c>
      <c r="I80" s="1341">
        <f>SUM(G80:H80)</f>
        <v>0</v>
      </c>
      <c r="J80" s="1341"/>
      <c r="K80" s="2373">
        <v>84</v>
      </c>
      <c r="L80" s="2373">
        <v>43</v>
      </c>
      <c r="M80" s="2373">
        <f>K80+L80</f>
        <v>127</v>
      </c>
      <c r="N80" s="2373"/>
      <c r="O80" s="2373">
        <v>158</v>
      </c>
      <c r="P80" s="2373">
        <v>140</v>
      </c>
      <c r="Q80" s="2373">
        <f>O80+P80</f>
        <v>298</v>
      </c>
      <c r="R80" s="2373"/>
      <c r="S80" s="2373">
        <f t="shared" si="29"/>
        <v>242</v>
      </c>
      <c r="T80" s="963">
        <f t="shared" si="30"/>
        <v>183</v>
      </c>
      <c r="U80" s="965">
        <f t="shared" si="31"/>
        <v>425</v>
      </c>
      <c r="V80" s="583"/>
      <c r="W80" s="583"/>
    </row>
    <row r="81" spans="1:23" ht="12" customHeight="1">
      <c r="A81" s="7"/>
      <c r="B81" s="7"/>
      <c r="C81" s="1367"/>
      <c r="D81" s="1819">
        <v>1405</v>
      </c>
      <c r="E81" s="124" t="s">
        <v>45</v>
      </c>
      <c r="F81" s="103"/>
      <c r="G81" s="1351">
        <f>SUM(G82+G85+G93+G105)</f>
        <v>0</v>
      </c>
      <c r="H81" s="1351">
        <f>SUM(H82+H85+H93+H105)</f>
        <v>0</v>
      </c>
      <c r="I81" s="1351">
        <f>SUM(I82+I85+I93+I105)</f>
        <v>0</v>
      </c>
      <c r="J81" s="1337"/>
      <c r="K81" s="1337">
        <f t="shared" ref="K81:Q81" si="32">SUM(K82+K85+K93+K105)</f>
        <v>371</v>
      </c>
      <c r="L81" s="1337">
        <f t="shared" si="32"/>
        <v>401</v>
      </c>
      <c r="M81" s="1337">
        <f t="shared" si="32"/>
        <v>772</v>
      </c>
      <c r="N81" s="1337"/>
      <c r="O81" s="1337">
        <f t="shared" si="32"/>
        <v>1435</v>
      </c>
      <c r="P81" s="1337">
        <f t="shared" si="32"/>
        <v>1958</v>
      </c>
      <c r="Q81" s="1337">
        <f t="shared" si="32"/>
        <v>3393</v>
      </c>
      <c r="R81" s="1327"/>
      <c r="S81" s="1327">
        <f t="shared" si="29"/>
        <v>1806</v>
      </c>
      <c r="T81" s="970">
        <f t="shared" si="30"/>
        <v>2359</v>
      </c>
      <c r="U81" s="972">
        <f t="shared" si="31"/>
        <v>4165</v>
      </c>
      <c r="V81" s="932"/>
      <c r="W81" s="932"/>
    </row>
    <row r="82" spans="1:23" ht="10.5" customHeight="1">
      <c r="B82" s="7"/>
      <c r="C82" s="1367"/>
      <c r="D82" s="1820"/>
      <c r="E82" s="414" t="s">
        <v>46</v>
      </c>
      <c r="F82" s="69"/>
      <c r="G82" s="77">
        <f>SUM(G83:G84)</f>
        <v>0</v>
      </c>
      <c r="H82" s="77">
        <f>SUM(H83:H84)</f>
        <v>0</v>
      </c>
      <c r="I82" s="77">
        <f>SUM(I83:I83)</f>
        <v>0</v>
      </c>
      <c r="J82" s="77"/>
      <c r="K82" s="2171">
        <f>SUM(K83:K84)</f>
        <v>70</v>
      </c>
      <c r="L82" s="2171">
        <f t="shared" ref="L82:Q82" si="33">SUM(L83:L84)</f>
        <v>88</v>
      </c>
      <c r="M82" s="2171">
        <f t="shared" si="33"/>
        <v>158</v>
      </c>
      <c r="N82" s="2171">
        <f t="shared" si="33"/>
        <v>0</v>
      </c>
      <c r="O82" s="2171">
        <f t="shared" si="33"/>
        <v>464</v>
      </c>
      <c r="P82" s="2171">
        <f t="shared" si="33"/>
        <v>563</v>
      </c>
      <c r="Q82" s="2171">
        <f t="shared" si="33"/>
        <v>1027</v>
      </c>
      <c r="R82" s="2171"/>
      <c r="S82" s="2171">
        <f t="shared" si="29"/>
        <v>534</v>
      </c>
      <c r="T82" s="2150">
        <f t="shared" si="30"/>
        <v>651</v>
      </c>
      <c r="U82" s="2366">
        <f t="shared" si="31"/>
        <v>1185</v>
      </c>
      <c r="V82" s="932"/>
      <c r="W82" s="932"/>
    </row>
    <row r="83" spans="1:23" ht="9.9499999999999993" customHeight="1">
      <c r="A83" s="56">
        <v>5</v>
      </c>
      <c r="B83" s="7">
        <v>4</v>
      </c>
      <c r="C83" s="1367">
        <v>8</v>
      </c>
      <c r="D83" s="1820"/>
      <c r="E83" s="411"/>
      <c r="F83" s="69" t="s">
        <v>868</v>
      </c>
      <c r="G83" s="1341">
        <v>0</v>
      </c>
      <c r="H83" s="1341">
        <v>0</v>
      </c>
      <c r="I83" s="1341">
        <f>SUM(G83:H83)</f>
        <v>0</v>
      </c>
      <c r="J83" s="1341"/>
      <c r="K83" s="2373">
        <v>0</v>
      </c>
      <c r="L83" s="2373">
        <v>0</v>
      </c>
      <c r="M83" s="2373">
        <f>K83+L83</f>
        <v>0</v>
      </c>
      <c r="N83" s="2373"/>
      <c r="O83" s="2373">
        <v>0</v>
      </c>
      <c r="P83" s="2373">
        <v>0</v>
      </c>
      <c r="Q83" s="2373">
        <f>O83+P83</f>
        <v>0</v>
      </c>
      <c r="R83" s="2373"/>
      <c r="S83" s="2373">
        <f t="shared" si="29"/>
        <v>0</v>
      </c>
      <c r="T83" s="963">
        <f t="shared" si="30"/>
        <v>0</v>
      </c>
      <c r="U83" s="965">
        <f t="shared" si="31"/>
        <v>0</v>
      </c>
      <c r="V83" s="2170"/>
      <c r="W83" s="2170"/>
    </row>
    <row r="84" spans="1:23" ht="9.9499999999999993" customHeight="1">
      <c r="A84" s="56">
        <v>5</v>
      </c>
      <c r="B84" s="7">
        <v>4</v>
      </c>
      <c r="C84" s="1367">
        <v>8</v>
      </c>
      <c r="D84" s="1820"/>
      <c r="E84" s="411"/>
      <c r="F84" s="69" t="s">
        <v>889</v>
      </c>
      <c r="G84" s="1341">
        <v>0</v>
      </c>
      <c r="H84" s="1341">
        <v>0</v>
      </c>
      <c r="I84" s="1341">
        <f>SUM(G84:H84)</f>
        <v>0</v>
      </c>
      <c r="J84" s="1341"/>
      <c r="K84" s="2373">
        <v>70</v>
      </c>
      <c r="L84" s="2373">
        <v>88</v>
      </c>
      <c r="M84" s="2373">
        <f>K84+L84</f>
        <v>158</v>
      </c>
      <c r="N84" s="2373"/>
      <c r="O84" s="2373">
        <v>464</v>
      </c>
      <c r="P84" s="2373">
        <v>563</v>
      </c>
      <c r="Q84" s="2373">
        <f>O84+P84</f>
        <v>1027</v>
      </c>
      <c r="R84" s="2373"/>
      <c r="S84" s="2373">
        <f t="shared" si="29"/>
        <v>534</v>
      </c>
      <c r="T84" s="963">
        <f t="shared" si="30"/>
        <v>651</v>
      </c>
      <c r="U84" s="965">
        <f t="shared" si="31"/>
        <v>1185</v>
      </c>
      <c r="V84" s="2170"/>
      <c r="W84" s="2170"/>
    </row>
    <row r="85" spans="1:23" ht="10.5" customHeight="1">
      <c r="B85" s="7"/>
      <c r="C85" s="1367"/>
      <c r="D85" s="1820"/>
      <c r="E85" s="414" t="s">
        <v>47</v>
      </c>
      <c r="F85" s="69"/>
      <c r="G85" s="77">
        <f>SUM(G86:G92)</f>
        <v>0</v>
      </c>
      <c r="H85" s="77">
        <f>SUM(H86:H92)</f>
        <v>0</v>
      </c>
      <c r="I85" s="77">
        <f>SUM(I86:I92)</f>
        <v>0</v>
      </c>
      <c r="J85" s="77"/>
      <c r="K85" s="2171">
        <f>SUM(K86:K92)</f>
        <v>119</v>
      </c>
      <c r="L85" s="2171">
        <f t="shared" ref="L85:Q85" si="34">SUM(L86:L92)</f>
        <v>92</v>
      </c>
      <c r="M85" s="2171">
        <f t="shared" si="34"/>
        <v>211</v>
      </c>
      <c r="N85" s="2171">
        <f t="shared" si="34"/>
        <v>0</v>
      </c>
      <c r="O85" s="2171">
        <f t="shared" si="34"/>
        <v>232</v>
      </c>
      <c r="P85" s="2171">
        <f t="shared" si="34"/>
        <v>232</v>
      </c>
      <c r="Q85" s="2171">
        <f t="shared" si="34"/>
        <v>464</v>
      </c>
      <c r="R85" s="2171"/>
      <c r="S85" s="2171">
        <f t="shared" si="29"/>
        <v>351</v>
      </c>
      <c r="T85" s="2150">
        <f t="shared" si="30"/>
        <v>324</v>
      </c>
      <c r="U85" s="2366">
        <f t="shared" si="31"/>
        <v>675</v>
      </c>
      <c r="V85" s="932"/>
      <c r="W85" s="932"/>
    </row>
    <row r="86" spans="1:23" ht="9.9499999999999993" customHeight="1">
      <c r="A86" s="56">
        <v>5</v>
      </c>
      <c r="B86" s="7">
        <v>4</v>
      </c>
      <c r="C86" s="1367">
        <v>8</v>
      </c>
      <c r="D86" s="1820"/>
      <c r="E86" s="416"/>
      <c r="F86" s="69" t="s">
        <v>190</v>
      </c>
      <c r="G86" s="1341">
        <v>0</v>
      </c>
      <c r="H86" s="1341">
        <v>0</v>
      </c>
      <c r="I86" s="1341">
        <f>SUM(G86:H86)</f>
        <v>0</v>
      </c>
      <c r="J86" s="1341"/>
      <c r="K86" s="2373">
        <v>18</v>
      </c>
      <c r="L86" s="2373">
        <v>20</v>
      </c>
      <c r="M86" s="2373">
        <f>K86+L86</f>
        <v>38</v>
      </c>
      <c r="N86" s="2373"/>
      <c r="O86" s="2373">
        <v>23</v>
      </c>
      <c r="P86" s="2373">
        <v>11</v>
      </c>
      <c r="Q86" s="2373">
        <f>O86+P86</f>
        <v>34</v>
      </c>
      <c r="R86" s="2373"/>
      <c r="S86" s="2373">
        <f t="shared" si="29"/>
        <v>41</v>
      </c>
      <c r="T86" s="963">
        <f t="shared" si="30"/>
        <v>31</v>
      </c>
      <c r="U86" s="965">
        <f t="shared" si="31"/>
        <v>72</v>
      </c>
      <c r="V86" s="2170"/>
      <c r="W86" s="2170"/>
    </row>
    <row r="87" spans="1:23" s="71" customFormat="1" ht="9.9499999999999993" customHeight="1">
      <c r="A87" s="56">
        <v>5</v>
      </c>
      <c r="B87" s="7">
        <v>4</v>
      </c>
      <c r="C87" s="1367">
        <v>8</v>
      </c>
      <c r="D87" s="1820"/>
      <c r="E87" s="411"/>
      <c r="F87" s="69" t="s">
        <v>869</v>
      </c>
      <c r="G87" s="1341">
        <v>0</v>
      </c>
      <c r="H87" s="1341">
        <v>0</v>
      </c>
      <c r="I87" s="1341">
        <f t="shared" ref="I87:I92" si="35">SUM(G87:H87)</f>
        <v>0</v>
      </c>
      <c r="J87" s="1341"/>
      <c r="K87" s="2373">
        <v>0</v>
      </c>
      <c r="L87" s="2373">
        <v>0</v>
      </c>
      <c r="M87" s="2373">
        <f t="shared" ref="M87:M92" si="36">K87+L87</f>
        <v>0</v>
      </c>
      <c r="N87" s="2373"/>
      <c r="O87" s="2373">
        <v>2</v>
      </c>
      <c r="P87" s="2373">
        <v>1</v>
      </c>
      <c r="Q87" s="2373">
        <f t="shared" ref="Q87:Q92" si="37">O87+P87</f>
        <v>3</v>
      </c>
      <c r="R87" s="2373"/>
      <c r="S87" s="2373">
        <f t="shared" si="29"/>
        <v>2</v>
      </c>
      <c r="T87" s="963">
        <f t="shared" si="30"/>
        <v>1</v>
      </c>
      <c r="U87" s="965">
        <f t="shared" si="31"/>
        <v>3</v>
      </c>
      <c r="V87" s="2170"/>
      <c r="W87" s="2170"/>
    </row>
    <row r="88" spans="1:23" s="71" customFormat="1" ht="9.9499999999999993" customHeight="1">
      <c r="A88" s="56">
        <v>5</v>
      </c>
      <c r="B88" s="7">
        <v>4</v>
      </c>
      <c r="C88" s="1367">
        <v>8</v>
      </c>
      <c r="D88" s="1820"/>
      <c r="E88" s="411"/>
      <c r="F88" s="69" t="s">
        <v>890</v>
      </c>
      <c r="G88" s="1341">
        <v>0</v>
      </c>
      <c r="H88" s="1341">
        <v>0</v>
      </c>
      <c r="I88" s="1341">
        <f t="shared" si="35"/>
        <v>0</v>
      </c>
      <c r="J88" s="1341"/>
      <c r="K88" s="2373">
        <v>61</v>
      </c>
      <c r="L88" s="2373">
        <v>42</v>
      </c>
      <c r="M88" s="2373">
        <f t="shared" si="36"/>
        <v>103</v>
      </c>
      <c r="N88" s="2373"/>
      <c r="O88" s="2373">
        <v>107</v>
      </c>
      <c r="P88" s="2373">
        <v>118</v>
      </c>
      <c r="Q88" s="2373">
        <f t="shared" si="37"/>
        <v>225</v>
      </c>
      <c r="R88" s="2373"/>
      <c r="S88" s="2373">
        <f t="shared" si="29"/>
        <v>168</v>
      </c>
      <c r="T88" s="963">
        <f t="shared" si="30"/>
        <v>160</v>
      </c>
      <c r="U88" s="965">
        <f t="shared" si="31"/>
        <v>328</v>
      </c>
      <c r="V88" s="2170"/>
      <c r="W88" s="2170"/>
    </row>
    <row r="89" spans="1:23" s="71" customFormat="1" ht="9.9499999999999993" customHeight="1">
      <c r="A89" s="56">
        <v>5</v>
      </c>
      <c r="B89" s="7">
        <v>4</v>
      </c>
      <c r="C89" s="1367">
        <v>8</v>
      </c>
      <c r="D89" s="1820"/>
      <c r="E89" s="411"/>
      <c r="F89" s="69" t="s">
        <v>891</v>
      </c>
      <c r="G89" s="1341">
        <v>0</v>
      </c>
      <c r="H89" s="1341">
        <v>0</v>
      </c>
      <c r="I89" s="1341">
        <f t="shared" si="35"/>
        <v>0</v>
      </c>
      <c r="J89" s="1341"/>
      <c r="K89" s="2373">
        <v>0</v>
      </c>
      <c r="L89" s="2373">
        <v>0</v>
      </c>
      <c r="M89" s="2373">
        <f t="shared" si="36"/>
        <v>0</v>
      </c>
      <c r="N89" s="2373"/>
      <c r="O89" s="2373">
        <v>0</v>
      </c>
      <c r="P89" s="2373">
        <v>0</v>
      </c>
      <c r="Q89" s="2373">
        <f t="shared" si="37"/>
        <v>0</v>
      </c>
      <c r="R89" s="2373"/>
      <c r="S89" s="2373">
        <f t="shared" si="29"/>
        <v>0</v>
      </c>
      <c r="T89" s="963">
        <f t="shared" si="30"/>
        <v>0</v>
      </c>
      <c r="U89" s="965">
        <f t="shared" si="31"/>
        <v>0</v>
      </c>
      <c r="V89" s="2170"/>
      <c r="W89" s="2170"/>
    </row>
    <row r="90" spans="1:23" s="71" customFormat="1" ht="9.9499999999999993" customHeight="1">
      <c r="A90" s="56">
        <v>5</v>
      </c>
      <c r="B90" s="7">
        <v>4</v>
      </c>
      <c r="C90" s="1367">
        <v>8</v>
      </c>
      <c r="D90" s="1820"/>
      <c r="E90" s="411"/>
      <c r="F90" s="69" t="s">
        <v>892</v>
      </c>
      <c r="G90" s="1341">
        <v>0</v>
      </c>
      <c r="H90" s="1341">
        <v>0</v>
      </c>
      <c r="I90" s="1341">
        <f t="shared" si="35"/>
        <v>0</v>
      </c>
      <c r="J90" s="1341"/>
      <c r="K90" s="2373">
        <v>21</v>
      </c>
      <c r="L90" s="2373">
        <v>11</v>
      </c>
      <c r="M90" s="2373">
        <f t="shared" si="36"/>
        <v>32</v>
      </c>
      <c r="N90" s="2373"/>
      <c r="O90" s="2373">
        <v>41</v>
      </c>
      <c r="P90" s="2373">
        <v>25</v>
      </c>
      <c r="Q90" s="2373">
        <f t="shared" si="37"/>
        <v>66</v>
      </c>
      <c r="R90" s="2373"/>
      <c r="S90" s="2373">
        <f t="shared" si="29"/>
        <v>62</v>
      </c>
      <c r="T90" s="963">
        <f t="shared" si="30"/>
        <v>36</v>
      </c>
      <c r="U90" s="965">
        <f t="shared" si="31"/>
        <v>98</v>
      </c>
      <c r="V90" s="2170"/>
      <c r="W90" s="2170"/>
    </row>
    <row r="91" spans="1:23" ht="9.9499999999999993" customHeight="1">
      <c r="A91" s="56">
        <v>5</v>
      </c>
      <c r="B91" s="7">
        <v>4</v>
      </c>
      <c r="C91" s="1367">
        <v>8</v>
      </c>
      <c r="D91" s="1820"/>
      <c r="E91" s="411"/>
      <c r="F91" s="69" t="s">
        <v>870</v>
      </c>
      <c r="G91" s="1341">
        <v>0</v>
      </c>
      <c r="H91" s="1341">
        <v>0</v>
      </c>
      <c r="I91" s="1341">
        <f t="shared" si="35"/>
        <v>0</v>
      </c>
      <c r="J91" s="1341"/>
      <c r="K91" s="2373">
        <v>0</v>
      </c>
      <c r="L91" s="2373">
        <v>0</v>
      </c>
      <c r="M91" s="2373">
        <f t="shared" si="36"/>
        <v>0</v>
      </c>
      <c r="N91" s="2373"/>
      <c r="O91" s="2373">
        <v>2</v>
      </c>
      <c r="P91" s="2373">
        <v>1</v>
      </c>
      <c r="Q91" s="2373">
        <f t="shared" si="37"/>
        <v>3</v>
      </c>
      <c r="R91" s="2373"/>
      <c r="S91" s="2373">
        <f t="shared" si="29"/>
        <v>2</v>
      </c>
      <c r="T91" s="963">
        <f t="shared" si="30"/>
        <v>1</v>
      </c>
      <c r="U91" s="965">
        <f t="shared" si="31"/>
        <v>3</v>
      </c>
      <c r="V91" s="2170"/>
      <c r="W91" s="2170"/>
    </row>
    <row r="92" spans="1:23" ht="9.9499999999999993" customHeight="1">
      <c r="A92" s="56">
        <v>5</v>
      </c>
      <c r="B92" s="7">
        <v>4</v>
      </c>
      <c r="C92" s="1367">
        <v>8</v>
      </c>
      <c r="D92" s="1820"/>
      <c r="E92" s="411"/>
      <c r="F92" s="69" t="s">
        <v>193</v>
      </c>
      <c r="G92" s="1341">
        <v>0</v>
      </c>
      <c r="H92" s="1341">
        <v>0</v>
      </c>
      <c r="I92" s="1341">
        <f t="shared" si="35"/>
        <v>0</v>
      </c>
      <c r="J92" s="1341"/>
      <c r="K92" s="2373">
        <v>19</v>
      </c>
      <c r="L92" s="2373">
        <v>19</v>
      </c>
      <c r="M92" s="2373">
        <f t="shared" si="36"/>
        <v>38</v>
      </c>
      <c r="N92" s="2373"/>
      <c r="O92" s="2373">
        <v>57</v>
      </c>
      <c r="P92" s="2373">
        <v>76</v>
      </c>
      <c r="Q92" s="2373">
        <f t="shared" si="37"/>
        <v>133</v>
      </c>
      <c r="R92" s="2373"/>
      <c r="S92" s="2373">
        <f t="shared" si="29"/>
        <v>76</v>
      </c>
      <c r="T92" s="963">
        <f t="shared" si="30"/>
        <v>95</v>
      </c>
      <c r="U92" s="965">
        <f t="shared" si="31"/>
        <v>171</v>
      </c>
      <c r="V92" s="2170"/>
      <c r="W92" s="2170"/>
    </row>
    <row r="93" spans="1:23" ht="10.5" customHeight="1">
      <c r="B93" s="7"/>
      <c r="C93" s="1367"/>
      <c r="D93" s="1820"/>
      <c r="E93" s="414" t="s">
        <v>48</v>
      </c>
      <c r="F93" s="69"/>
      <c r="G93" s="77">
        <f>SUM(G94:G104)</f>
        <v>0</v>
      </c>
      <c r="H93" s="77">
        <f>SUM(H94:H104)</f>
        <v>0</v>
      </c>
      <c r="I93" s="77">
        <f>SUM(I94:I104)</f>
        <v>0</v>
      </c>
      <c r="J93" s="77"/>
      <c r="K93" s="2171">
        <f>SUM(K94:K104)</f>
        <v>177</v>
      </c>
      <c r="L93" s="2171">
        <f t="shared" ref="L93:Q93" si="38">SUM(L94:L104)</f>
        <v>213</v>
      </c>
      <c r="M93" s="2171">
        <f t="shared" si="38"/>
        <v>390</v>
      </c>
      <c r="N93" s="2171">
        <f t="shared" si="38"/>
        <v>0</v>
      </c>
      <c r="O93" s="2171">
        <f t="shared" si="38"/>
        <v>719</v>
      </c>
      <c r="P93" s="2171">
        <f t="shared" si="38"/>
        <v>1145</v>
      </c>
      <c r="Q93" s="2171">
        <f t="shared" si="38"/>
        <v>1864</v>
      </c>
      <c r="R93" s="2171"/>
      <c r="S93" s="2171">
        <f t="shared" si="29"/>
        <v>896</v>
      </c>
      <c r="T93" s="2150">
        <f t="shared" si="30"/>
        <v>1358</v>
      </c>
      <c r="U93" s="2366">
        <f t="shared" si="31"/>
        <v>2254</v>
      </c>
      <c r="V93" s="932"/>
      <c r="W93" s="932"/>
    </row>
    <row r="94" spans="1:23" ht="9.9499999999999993" customHeight="1">
      <c r="A94" s="56">
        <v>5</v>
      </c>
      <c r="B94" s="7">
        <v>5</v>
      </c>
      <c r="C94" s="1367">
        <v>11</v>
      </c>
      <c r="D94" s="1820"/>
      <c r="E94" s="416"/>
      <c r="F94" s="69" t="s">
        <v>871</v>
      </c>
      <c r="G94" s="1341">
        <v>0</v>
      </c>
      <c r="H94" s="1341">
        <v>0</v>
      </c>
      <c r="I94" s="1341">
        <f>SUM(G94:H94)</f>
        <v>0</v>
      </c>
      <c r="J94" s="1341"/>
      <c r="K94" s="2373">
        <v>0</v>
      </c>
      <c r="L94" s="2373">
        <v>0</v>
      </c>
      <c r="M94" s="2373">
        <f>K94+L94</f>
        <v>0</v>
      </c>
      <c r="N94" s="2373"/>
      <c r="O94" s="2373">
        <v>9</v>
      </c>
      <c r="P94" s="2373">
        <v>20</v>
      </c>
      <c r="Q94" s="2373">
        <f>O94+P94</f>
        <v>29</v>
      </c>
      <c r="R94" s="2373"/>
      <c r="S94" s="2373">
        <f t="shared" si="29"/>
        <v>9</v>
      </c>
      <c r="T94" s="963">
        <f t="shared" si="30"/>
        <v>20</v>
      </c>
      <c r="U94" s="965">
        <f t="shared" si="31"/>
        <v>29</v>
      </c>
      <c r="V94" s="2170"/>
      <c r="W94" s="2170"/>
    </row>
    <row r="95" spans="1:23" ht="9.9499999999999993" customHeight="1">
      <c r="A95" s="56">
        <v>5</v>
      </c>
      <c r="B95" s="7">
        <v>5</v>
      </c>
      <c r="C95" s="1367">
        <v>11</v>
      </c>
      <c r="D95" s="1820"/>
      <c r="E95" s="416"/>
      <c r="F95" s="69" t="s">
        <v>893</v>
      </c>
      <c r="G95" s="1341">
        <v>0</v>
      </c>
      <c r="H95" s="1341">
        <v>0</v>
      </c>
      <c r="I95" s="1341">
        <f t="shared" ref="I95:I104" si="39">SUM(G95:H95)</f>
        <v>0</v>
      </c>
      <c r="J95" s="1341"/>
      <c r="K95" s="2373">
        <v>5</v>
      </c>
      <c r="L95" s="2373">
        <v>11</v>
      </c>
      <c r="M95" s="2373">
        <f t="shared" ref="M95:M103" si="40">K95+L95</f>
        <v>16</v>
      </c>
      <c r="N95" s="2373"/>
      <c r="O95" s="2373">
        <v>16</v>
      </c>
      <c r="P95" s="2373">
        <v>17</v>
      </c>
      <c r="Q95" s="2373">
        <f t="shared" ref="Q95:Q104" si="41">O95+P95</f>
        <v>33</v>
      </c>
      <c r="R95" s="2373"/>
      <c r="S95" s="2373">
        <f t="shared" si="29"/>
        <v>21</v>
      </c>
      <c r="T95" s="963">
        <f t="shared" si="30"/>
        <v>28</v>
      </c>
      <c r="U95" s="965">
        <f t="shared" si="31"/>
        <v>49</v>
      </c>
      <c r="V95" s="2170"/>
      <c r="W95" s="2170"/>
    </row>
    <row r="96" spans="1:23" ht="9.9499999999999993" customHeight="1">
      <c r="A96" s="56">
        <v>5</v>
      </c>
      <c r="B96" s="7">
        <v>5</v>
      </c>
      <c r="C96" s="1367">
        <v>11</v>
      </c>
      <c r="D96" s="1820"/>
      <c r="E96" s="416"/>
      <c r="F96" s="69" t="s">
        <v>872</v>
      </c>
      <c r="G96" s="1341">
        <v>0</v>
      </c>
      <c r="H96" s="1341">
        <v>0</v>
      </c>
      <c r="I96" s="1341">
        <f t="shared" si="39"/>
        <v>0</v>
      </c>
      <c r="J96" s="1341"/>
      <c r="K96" s="2373">
        <v>0</v>
      </c>
      <c r="L96" s="2373">
        <v>0</v>
      </c>
      <c r="M96" s="2373">
        <f t="shared" si="40"/>
        <v>0</v>
      </c>
      <c r="N96" s="2373"/>
      <c r="O96" s="2373">
        <v>136</v>
      </c>
      <c r="P96" s="2373">
        <v>146</v>
      </c>
      <c r="Q96" s="2373">
        <f t="shared" si="41"/>
        <v>282</v>
      </c>
      <c r="R96" s="2373"/>
      <c r="S96" s="2373">
        <f t="shared" si="29"/>
        <v>136</v>
      </c>
      <c r="T96" s="963">
        <f t="shared" si="30"/>
        <v>146</v>
      </c>
      <c r="U96" s="965">
        <f t="shared" si="31"/>
        <v>282</v>
      </c>
      <c r="V96" s="2170"/>
      <c r="W96" s="2170"/>
    </row>
    <row r="97" spans="1:23" ht="9.9499999999999993" customHeight="1">
      <c r="A97" s="56">
        <v>5</v>
      </c>
      <c r="B97" s="7">
        <v>5</v>
      </c>
      <c r="C97" s="1367">
        <v>11</v>
      </c>
      <c r="D97" s="1820"/>
      <c r="E97" s="416"/>
      <c r="F97" s="69" t="s">
        <v>195</v>
      </c>
      <c r="G97" s="1341">
        <v>0</v>
      </c>
      <c r="H97" s="1341">
        <v>0</v>
      </c>
      <c r="I97" s="1341">
        <f t="shared" si="39"/>
        <v>0</v>
      </c>
      <c r="J97" s="1341"/>
      <c r="K97" s="2373">
        <v>58</v>
      </c>
      <c r="L97" s="2373">
        <v>59</v>
      </c>
      <c r="M97" s="2373">
        <f t="shared" si="40"/>
        <v>117</v>
      </c>
      <c r="N97" s="2373"/>
      <c r="O97" s="2373">
        <v>142</v>
      </c>
      <c r="P97" s="2373">
        <v>183</v>
      </c>
      <c r="Q97" s="2373">
        <f t="shared" si="41"/>
        <v>325</v>
      </c>
      <c r="R97" s="2373"/>
      <c r="S97" s="2373">
        <f t="shared" si="29"/>
        <v>200</v>
      </c>
      <c r="T97" s="963">
        <f t="shared" si="30"/>
        <v>242</v>
      </c>
      <c r="U97" s="965">
        <f t="shared" si="31"/>
        <v>442</v>
      </c>
      <c r="V97" s="2170"/>
      <c r="W97" s="2170"/>
    </row>
    <row r="98" spans="1:23" ht="9.9499999999999993" customHeight="1">
      <c r="A98" s="56">
        <v>5</v>
      </c>
      <c r="B98" s="7">
        <v>5</v>
      </c>
      <c r="C98" s="1367">
        <v>11</v>
      </c>
      <c r="D98" s="1820"/>
      <c r="E98" s="416"/>
      <c r="F98" s="69" t="s">
        <v>873</v>
      </c>
      <c r="G98" s="1341">
        <v>0</v>
      </c>
      <c r="H98" s="1341">
        <v>0</v>
      </c>
      <c r="I98" s="1341">
        <f t="shared" si="39"/>
        <v>0</v>
      </c>
      <c r="J98" s="1341"/>
      <c r="K98" s="2373">
        <v>0</v>
      </c>
      <c r="L98" s="2373">
        <v>0</v>
      </c>
      <c r="M98" s="2373">
        <f t="shared" si="40"/>
        <v>0</v>
      </c>
      <c r="N98" s="2373"/>
      <c r="O98" s="2373">
        <v>6</v>
      </c>
      <c r="P98" s="2373">
        <v>4</v>
      </c>
      <c r="Q98" s="2373">
        <f t="shared" si="41"/>
        <v>10</v>
      </c>
      <c r="R98" s="2373"/>
      <c r="S98" s="2373">
        <f t="shared" si="29"/>
        <v>6</v>
      </c>
      <c r="T98" s="963">
        <f t="shared" si="30"/>
        <v>4</v>
      </c>
      <c r="U98" s="965">
        <f t="shared" si="31"/>
        <v>10</v>
      </c>
      <c r="V98" s="2170"/>
      <c r="W98" s="2170"/>
    </row>
    <row r="99" spans="1:23" ht="9.9499999999999993" customHeight="1">
      <c r="A99" s="56">
        <v>5</v>
      </c>
      <c r="B99" s="7">
        <v>5</v>
      </c>
      <c r="C99" s="1367">
        <v>11</v>
      </c>
      <c r="D99" s="1820"/>
      <c r="E99" s="416"/>
      <c r="F99" s="69" t="s">
        <v>196</v>
      </c>
      <c r="G99" s="1341">
        <v>0</v>
      </c>
      <c r="H99" s="1341">
        <v>0</v>
      </c>
      <c r="I99" s="1341">
        <f t="shared" si="39"/>
        <v>0</v>
      </c>
      <c r="J99" s="1341"/>
      <c r="K99" s="2373">
        <v>18</v>
      </c>
      <c r="L99" s="2373">
        <v>5</v>
      </c>
      <c r="M99" s="2373">
        <f t="shared" si="40"/>
        <v>23</v>
      </c>
      <c r="N99" s="2373"/>
      <c r="O99" s="2373">
        <v>27</v>
      </c>
      <c r="P99" s="2373">
        <v>10</v>
      </c>
      <c r="Q99" s="2373">
        <f t="shared" si="41"/>
        <v>37</v>
      </c>
      <c r="R99" s="2373"/>
      <c r="S99" s="2373">
        <f t="shared" si="29"/>
        <v>45</v>
      </c>
      <c r="T99" s="963">
        <f t="shared" si="30"/>
        <v>15</v>
      </c>
      <c r="U99" s="965">
        <f t="shared" si="31"/>
        <v>60</v>
      </c>
      <c r="V99" s="2170"/>
      <c r="W99" s="2170"/>
    </row>
    <row r="100" spans="1:23" ht="9.9499999999999993" customHeight="1">
      <c r="A100" s="56">
        <v>5</v>
      </c>
      <c r="B100" s="7">
        <v>5</v>
      </c>
      <c r="C100" s="1367">
        <v>11</v>
      </c>
      <c r="D100" s="1820"/>
      <c r="E100" s="416"/>
      <c r="F100" s="69" t="s">
        <v>874</v>
      </c>
      <c r="G100" s="1341">
        <v>0</v>
      </c>
      <c r="H100" s="1341">
        <v>0</v>
      </c>
      <c r="I100" s="1341">
        <f t="shared" si="39"/>
        <v>0</v>
      </c>
      <c r="J100" s="1341"/>
      <c r="K100" s="2373">
        <v>0</v>
      </c>
      <c r="L100" s="2373">
        <v>0</v>
      </c>
      <c r="M100" s="2373">
        <f t="shared" si="40"/>
        <v>0</v>
      </c>
      <c r="N100" s="2373"/>
      <c r="O100" s="2373">
        <v>31</v>
      </c>
      <c r="P100" s="2373">
        <v>52</v>
      </c>
      <c r="Q100" s="2373">
        <f t="shared" si="41"/>
        <v>83</v>
      </c>
      <c r="R100" s="2373"/>
      <c r="S100" s="2373">
        <f t="shared" si="29"/>
        <v>31</v>
      </c>
      <c r="T100" s="963">
        <f t="shared" si="30"/>
        <v>52</v>
      </c>
      <c r="U100" s="965">
        <f t="shared" si="31"/>
        <v>83</v>
      </c>
      <c r="V100" s="2170"/>
      <c r="W100" s="2170"/>
    </row>
    <row r="101" spans="1:23" ht="9.9499999999999993" customHeight="1">
      <c r="A101" s="56">
        <v>5</v>
      </c>
      <c r="B101" s="7">
        <v>5</v>
      </c>
      <c r="C101" s="1367">
        <v>11</v>
      </c>
      <c r="D101" s="1820"/>
      <c r="E101" s="416"/>
      <c r="F101" s="69" t="s">
        <v>894</v>
      </c>
      <c r="G101" s="1341">
        <v>0</v>
      </c>
      <c r="H101" s="1341">
        <v>0</v>
      </c>
      <c r="I101" s="1341">
        <f t="shared" si="39"/>
        <v>0</v>
      </c>
      <c r="J101" s="1341"/>
      <c r="K101" s="2373">
        <v>23</v>
      </c>
      <c r="L101" s="2373">
        <v>27</v>
      </c>
      <c r="M101" s="2373">
        <f t="shared" si="40"/>
        <v>50</v>
      </c>
      <c r="N101" s="2373"/>
      <c r="O101" s="2373">
        <v>31</v>
      </c>
      <c r="P101" s="2373">
        <v>56</v>
      </c>
      <c r="Q101" s="2373">
        <f t="shared" si="41"/>
        <v>87</v>
      </c>
      <c r="R101" s="2373"/>
      <c r="S101" s="2373">
        <f t="shared" si="29"/>
        <v>54</v>
      </c>
      <c r="T101" s="963">
        <f t="shared" si="30"/>
        <v>83</v>
      </c>
      <c r="U101" s="965">
        <f t="shared" si="31"/>
        <v>137</v>
      </c>
      <c r="V101" s="2170"/>
      <c r="W101" s="2170"/>
    </row>
    <row r="102" spans="1:23" ht="9.9499999999999993" customHeight="1">
      <c r="A102" s="56">
        <v>5</v>
      </c>
      <c r="B102" s="7">
        <v>5</v>
      </c>
      <c r="C102" s="1367">
        <v>11</v>
      </c>
      <c r="D102" s="1820"/>
      <c r="E102" s="416"/>
      <c r="F102" s="69" t="s">
        <v>875</v>
      </c>
      <c r="G102" s="1341">
        <v>0</v>
      </c>
      <c r="H102" s="1341">
        <v>0</v>
      </c>
      <c r="I102" s="1341">
        <f t="shared" si="39"/>
        <v>0</v>
      </c>
      <c r="J102" s="1341"/>
      <c r="K102" s="2373">
        <v>0</v>
      </c>
      <c r="L102" s="2373">
        <v>0</v>
      </c>
      <c r="M102" s="2373">
        <f t="shared" si="40"/>
        <v>0</v>
      </c>
      <c r="N102" s="2373"/>
      <c r="O102" s="2373">
        <v>89</v>
      </c>
      <c r="P102" s="2373">
        <v>183</v>
      </c>
      <c r="Q102" s="2373">
        <f t="shared" si="41"/>
        <v>272</v>
      </c>
      <c r="R102" s="2373"/>
      <c r="S102" s="2373">
        <f t="shared" si="29"/>
        <v>89</v>
      </c>
      <c r="T102" s="963">
        <f t="shared" si="30"/>
        <v>183</v>
      </c>
      <c r="U102" s="965">
        <f t="shared" si="31"/>
        <v>272</v>
      </c>
      <c r="V102" s="2170"/>
      <c r="W102" s="2170"/>
    </row>
    <row r="103" spans="1:23" ht="9.9499999999999993" customHeight="1">
      <c r="A103" s="56">
        <v>5</v>
      </c>
      <c r="B103" s="7">
        <v>5</v>
      </c>
      <c r="C103" s="1367">
        <v>11</v>
      </c>
      <c r="D103" s="1820"/>
      <c r="E103" s="416"/>
      <c r="F103" s="126" t="s">
        <v>223</v>
      </c>
      <c r="G103" s="1341">
        <v>0</v>
      </c>
      <c r="H103" s="1341">
        <v>0</v>
      </c>
      <c r="I103" s="1341">
        <f t="shared" si="39"/>
        <v>0</v>
      </c>
      <c r="J103" s="1020"/>
      <c r="K103" s="2373">
        <v>61</v>
      </c>
      <c r="L103" s="2373">
        <v>99</v>
      </c>
      <c r="M103" s="2373">
        <f t="shared" si="40"/>
        <v>160</v>
      </c>
      <c r="N103" s="2373"/>
      <c r="O103" s="2373">
        <v>211</v>
      </c>
      <c r="P103" s="2373">
        <v>451</v>
      </c>
      <c r="Q103" s="2373">
        <f t="shared" si="41"/>
        <v>662</v>
      </c>
      <c r="R103" s="2373"/>
      <c r="S103" s="2373">
        <f t="shared" si="29"/>
        <v>272</v>
      </c>
      <c r="T103" s="963">
        <f t="shared" si="30"/>
        <v>550</v>
      </c>
      <c r="U103" s="965">
        <f t="shared" si="31"/>
        <v>822</v>
      </c>
      <c r="V103" s="2170"/>
      <c r="W103" s="2170"/>
    </row>
    <row r="104" spans="1:23" ht="9.9499999999999993" customHeight="1">
      <c r="A104" s="56">
        <v>5</v>
      </c>
      <c r="B104" s="7">
        <v>5</v>
      </c>
      <c r="C104" s="1367">
        <v>11</v>
      </c>
      <c r="D104" s="1820"/>
      <c r="E104" s="416"/>
      <c r="F104" s="7" t="s">
        <v>199</v>
      </c>
      <c r="G104" s="290">
        <v>0</v>
      </c>
      <c r="H104" s="290">
        <v>0</v>
      </c>
      <c r="I104" s="1341">
        <f t="shared" si="39"/>
        <v>0</v>
      </c>
      <c r="J104" s="290"/>
      <c r="K104" s="2373">
        <v>12</v>
      </c>
      <c r="L104" s="2373">
        <v>12</v>
      </c>
      <c r="M104" s="2373">
        <f>K104+L104</f>
        <v>24</v>
      </c>
      <c r="N104" s="2373"/>
      <c r="O104" s="2373">
        <v>21</v>
      </c>
      <c r="P104" s="2373">
        <v>23</v>
      </c>
      <c r="Q104" s="2373">
        <f t="shared" si="41"/>
        <v>44</v>
      </c>
      <c r="R104" s="2373"/>
      <c r="S104" s="2373">
        <f t="shared" si="29"/>
        <v>33</v>
      </c>
      <c r="T104" s="963">
        <f t="shared" si="30"/>
        <v>35</v>
      </c>
      <c r="U104" s="965">
        <f t="shared" si="31"/>
        <v>68</v>
      </c>
      <c r="V104" s="2170"/>
      <c r="W104" s="2170"/>
    </row>
    <row r="105" spans="1:23" ht="10.5" customHeight="1">
      <c r="B105" s="7"/>
      <c r="C105" s="1367"/>
      <c r="D105" s="1820"/>
      <c r="E105" s="444" t="s">
        <v>49</v>
      </c>
      <c r="F105" s="126"/>
      <c r="G105" s="2377">
        <f>SUM(G106)</f>
        <v>0</v>
      </c>
      <c r="H105" s="2377">
        <f>SUM(H106)</f>
        <v>0</v>
      </c>
      <c r="I105" s="2377">
        <f t="shared" ref="I105:Q105" si="42">SUM(I106)</f>
        <v>0</v>
      </c>
      <c r="J105" s="2377"/>
      <c r="K105" s="2377">
        <f t="shared" si="42"/>
        <v>5</v>
      </c>
      <c r="L105" s="2377">
        <f t="shared" si="42"/>
        <v>8</v>
      </c>
      <c r="M105" s="2377">
        <f t="shared" si="42"/>
        <v>13</v>
      </c>
      <c r="N105" s="2377">
        <f t="shared" si="42"/>
        <v>0</v>
      </c>
      <c r="O105" s="2377">
        <f t="shared" si="42"/>
        <v>20</v>
      </c>
      <c r="P105" s="2377">
        <f t="shared" si="42"/>
        <v>18</v>
      </c>
      <c r="Q105" s="2377">
        <f t="shared" si="42"/>
        <v>38</v>
      </c>
      <c r="R105" s="2171"/>
      <c r="S105" s="2171">
        <f>SUM(K105+O105)</f>
        <v>25</v>
      </c>
      <c r="T105" s="2150">
        <f>L105+P105</f>
        <v>26</v>
      </c>
      <c r="U105" s="2366">
        <f>SUM(S105:T105)</f>
        <v>51</v>
      </c>
      <c r="V105" s="932"/>
      <c r="W105" s="932"/>
    </row>
    <row r="106" spans="1:23" ht="9.9499999999999993" customHeight="1">
      <c r="A106" s="56">
        <v>5</v>
      </c>
      <c r="B106" s="7">
        <v>4</v>
      </c>
      <c r="C106" s="1367">
        <v>8</v>
      </c>
      <c r="D106" s="1820"/>
      <c r="E106" s="416"/>
      <c r="F106" s="7" t="s">
        <v>200</v>
      </c>
      <c r="G106" s="290">
        <v>0</v>
      </c>
      <c r="H106" s="290">
        <v>0</v>
      </c>
      <c r="I106" s="290">
        <f>SUM(G106:H106)</f>
        <v>0</v>
      </c>
      <c r="J106" s="290"/>
      <c r="K106" s="2390">
        <v>5</v>
      </c>
      <c r="L106" s="2390">
        <v>8</v>
      </c>
      <c r="M106" s="2390">
        <f>K106+L106</f>
        <v>13</v>
      </c>
      <c r="N106" s="2390"/>
      <c r="O106" s="2390">
        <v>20</v>
      </c>
      <c r="P106" s="2390">
        <v>18</v>
      </c>
      <c r="Q106" s="2390">
        <f>O106+P106</f>
        <v>38</v>
      </c>
      <c r="R106" s="2390"/>
      <c r="S106" s="2373">
        <f>SUM(K106+O106)</f>
        <v>25</v>
      </c>
      <c r="T106" s="963">
        <f>L106+P106</f>
        <v>26</v>
      </c>
      <c r="U106" s="965">
        <f>SUM(S106:T106)</f>
        <v>51</v>
      </c>
      <c r="V106" s="2199"/>
      <c r="W106" s="2199"/>
    </row>
    <row r="107" spans="1:23" ht="12" customHeight="1">
      <c r="B107" s="7"/>
      <c r="C107" s="1367"/>
      <c r="D107" s="1819">
        <v>1406</v>
      </c>
      <c r="E107" s="113" t="s">
        <v>50</v>
      </c>
      <c r="F107" s="360"/>
      <c r="G107" s="354">
        <f>SUM(G108+G112+G115+G118)</f>
        <v>82</v>
      </c>
      <c r="H107" s="354">
        <f>SUM(H108+H112+H115+H118)</f>
        <v>89</v>
      </c>
      <c r="I107" s="354">
        <f>SUM(I108+I112+I115+I118)</f>
        <v>171</v>
      </c>
      <c r="J107" s="354"/>
      <c r="K107" s="1327">
        <f>SUM(K108+K112+K115+K118)</f>
        <v>126</v>
      </c>
      <c r="L107" s="1327">
        <f t="shared" ref="L107:Q107" si="43">SUM(L108+L112+L115+L118)</f>
        <v>145</v>
      </c>
      <c r="M107" s="1327">
        <f t="shared" si="43"/>
        <v>271</v>
      </c>
      <c r="N107" s="1327">
        <f t="shared" si="43"/>
        <v>0</v>
      </c>
      <c r="O107" s="1327">
        <f t="shared" si="43"/>
        <v>1135</v>
      </c>
      <c r="P107" s="1327">
        <f t="shared" si="43"/>
        <v>1129</v>
      </c>
      <c r="Q107" s="1327">
        <f t="shared" si="43"/>
        <v>2264</v>
      </c>
      <c r="R107" s="1327"/>
      <c r="S107" s="1327">
        <f t="shared" si="29"/>
        <v>1261</v>
      </c>
      <c r="T107" s="970">
        <f t="shared" si="30"/>
        <v>1274</v>
      </c>
      <c r="U107" s="972">
        <f t="shared" si="31"/>
        <v>2535</v>
      </c>
      <c r="V107" s="932"/>
      <c r="W107" s="932"/>
    </row>
    <row r="108" spans="1:23" ht="10.5" customHeight="1">
      <c r="B108" s="7"/>
      <c r="C108" s="1367"/>
      <c r="D108" s="1820"/>
      <c r="E108" s="414" t="s">
        <v>51</v>
      </c>
      <c r="F108" s="69"/>
      <c r="G108" s="77">
        <f>SUM(G109:G111)</f>
        <v>0</v>
      </c>
      <c r="H108" s="77">
        <f>SUM(H109:H111)</f>
        <v>0</v>
      </c>
      <c r="I108" s="77">
        <f>SUM(I109:I111)</f>
        <v>0</v>
      </c>
      <c r="J108" s="77"/>
      <c r="K108" s="2171">
        <f>SUM(K109:K111)</f>
        <v>71</v>
      </c>
      <c r="L108" s="2171">
        <f t="shared" ref="L108:Q108" si="44">SUM(L109:L111)</f>
        <v>94</v>
      </c>
      <c r="M108" s="2171">
        <f t="shared" si="44"/>
        <v>165</v>
      </c>
      <c r="N108" s="2171">
        <f t="shared" si="44"/>
        <v>0</v>
      </c>
      <c r="O108" s="2171">
        <f t="shared" si="44"/>
        <v>789</v>
      </c>
      <c r="P108" s="2171">
        <f t="shared" si="44"/>
        <v>758</v>
      </c>
      <c r="Q108" s="2171">
        <f t="shared" si="44"/>
        <v>1547</v>
      </c>
      <c r="R108" s="2171"/>
      <c r="S108" s="2171">
        <f t="shared" si="29"/>
        <v>860</v>
      </c>
      <c r="T108" s="2150">
        <f t="shared" si="30"/>
        <v>852</v>
      </c>
      <c r="U108" s="2366">
        <f t="shared" si="31"/>
        <v>1712</v>
      </c>
      <c r="V108" s="932"/>
      <c r="W108" s="932"/>
    </row>
    <row r="109" spans="1:23" ht="9.9499999999999993" customHeight="1">
      <c r="A109" s="56">
        <v>6</v>
      </c>
      <c r="B109" s="7">
        <v>2</v>
      </c>
      <c r="C109" s="1367">
        <v>6</v>
      </c>
      <c r="D109" s="1820"/>
      <c r="E109" s="445"/>
      <c r="F109" s="69" t="s">
        <v>229</v>
      </c>
      <c r="G109" s="1341">
        <v>0</v>
      </c>
      <c r="H109" s="1341">
        <v>0</v>
      </c>
      <c r="I109" s="1341">
        <f>SUM(G109:H109)</f>
        <v>0</v>
      </c>
      <c r="J109" s="1341"/>
      <c r="K109" s="2373">
        <v>11</v>
      </c>
      <c r="L109" s="2373">
        <v>37</v>
      </c>
      <c r="M109" s="2373">
        <f>K109+L109</f>
        <v>48</v>
      </c>
      <c r="N109" s="2373"/>
      <c r="O109" s="2373">
        <v>49</v>
      </c>
      <c r="P109" s="2373">
        <v>87</v>
      </c>
      <c r="Q109" s="2373">
        <f>O109+P109</f>
        <v>136</v>
      </c>
      <c r="R109" s="2373"/>
      <c r="S109" s="2373">
        <f t="shared" si="29"/>
        <v>60</v>
      </c>
      <c r="T109" s="963">
        <f t="shared" si="30"/>
        <v>124</v>
      </c>
      <c r="U109" s="965">
        <f t="shared" si="31"/>
        <v>184</v>
      </c>
      <c r="V109" s="2170"/>
      <c r="W109" s="2170"/>
    </row>
    <row r="110" spans="1:23" ht="9.9499999999999993" customHeight="1">
      <c r="A110" s="56">
        <v>6</v>
      </c>
      <c r="B110" s="7">
        <v>2</v>
      </c>
      <c r="C110" s="1367">
        <v>11</v>
      </c>
      <c r="D110" s="1820"/>
      <c r="E110" s="445"/>
      <c r="F110" s="69" t="s">
        <v>878</v>
      </c>
      <c r="G110" s="1341">
        <v>0</v>
      </c>
      <c r="H110" s="1341">
        <v>0</v>
      </c>
      <c r="I110" s="1341">
        <f>SUM(G110:H110)</f>
        <v>0</v>
      </c>
      <c r="J110" s="1341"/>
      <c r="K110" s="2373">
        <v>0</v>
      </c>
      <c r="L110" s="2373">
        <v>0</v>
      </c>
      <c r="M110" s="2373">
        <f>K110+L110</f>
        <v>0</v>
      </c>
      <c r="N110" s="2373"/>
      <c r="O110" s="2373">
        <v>432</v>
      </c>
      <c r="P110" s="2373">
        <v>379</v>
      </c>
      <c r="Q110" s="2373">
        <f>O110+P110</f>
        <v>811</v>
      </c>
      <c r="R110" s="2373"/>
      <c r="S110" s="2373">
        <f t="shared" si="29"/>
        <v>432</v>
      </c>
      <c r="T110" s="963">
        <f t="shared" si="30"/>
        <v>379</v>
      </c>
      <c r="U110" s="965">
        <f t="shared" si="31"/>
        <v>811</v>
      </c>
      <c r="V110" s="2170"/>
      <c r="W110" s="2170"/>
    </row>
    <row r="111" spans="1:23" ht="9.9499999999999993" customHeight="1">
      <c r="A111" s="56">
        <v>6</v>
      </c>
      <c r="B111" s="7">
        <v>2</v>
      </c>
      <c r="C111" s="1367">
        <v>11</v>
      </c>
      <c r="D111" s="1820"/>
      <c r="E111" s="445"/>
      <c r="F111" s="69" t="s">
        <v>202</v>
      </c>
      <c r="G111" s="1341">
        <v>0</v>
      </c>
      <c r="H111" s="1341">
        <v>0</v>
      </c>
      <c r="I111" s="1341">
        <f>SUM(G111:H111)</f>
        <v>0</v>
      </c>
      <c r="J111" s="1341"/>
      <c r="K111" s="2373">
        <v>60</v>
      </c>
      <c r="L111" s="2373">
        <v>57</v>
      </c>
      <c r="M111" s="2373">
        <f>K111+L111</f>
        <v>117</v>
      </c>
      <c r="N111" s="2373"/>
      <c r="O111" s="2373">
        <v>308</v>
      </c>
      <c r="P111" s="2373">
        <v>292</v>
      </c>
      <c r="Q111" s="2373">
        <f>O111+P111</f>
        <v>600</v>
      </c>
      <c r="R111" s="2373"/>
      <c r="S111" s="2373">
        <f t="shared" si="29"/>
        <v>368</v>
      </c>
      <c r="T111" s="963">
        <f t="shared" si="30"/>
        <v>349</v>
      </c>
      <c r="U111" s="965">
        <f t="shared" si="31"/>
        <v>717</v>
      </c>
      <c r="V111" s="2170"/>
      <c r="W111" s="2170"/>
    </row>
    <row r="112" spans="1:23" ht="11.1" customHeight="1">
      <c r="B112" s="7"/>
      <c r="C112" s="1367"/>
      <c r="D112" s="1820"/>
      <c r="E112" s="414" t="s">
        <v>52</v>
      </c>
      <c r="F112" s="69"/>
      <c r="G112" s="77">
        <f>SUM(G113:G114)</f>
        <v>82</v>
      </c>
      <c r="H112" s="77">
        <f>SUM(H113:H114)</f>
        <v>89</v>
      </c>
      <c r="I112" s="77">
        <f>SUM(I113:I114)</f>
        <v>171</v>
      </c>
      <c r="J112" s="77"/>
      <c r="K112" s="2171">
        <f>SUM(K113:K114)</f>
        <v>36</v>
      </c>
      <c r="L112" s="2171">
        <f t="shared" ref="L112:Q112" si="45">SUM(L113:L114)</f>
        <v>39</v>
      </c>
      <c r="M112" s="2171">
        <f t="shared" si="45"/>
        <v>75</v>
      </c>
      <c r="N112" s="2171">
        <f t="shared" si="45"/>
        <v>0</v>
      </c>
      <c r="O112" s="2171">
        <f t="shared" si="45"/>
        <v>263</v>
      </c>
      <c r="P112" s="2171">
        <f t="shared" si="45"/>
        <v>306</v>
      </c>
      <c r="Q112" s="2171">
        <f t="shared" si="45"/>
        <v>569</v>
      </c>
      <c r="R112" s="2171"/>
      <c r="S112" s="2171">
        <f t="shared" si="29"/>
        <v>299</v>
      </c>
      <c r="T112" s="2150">
        <f t="shared" si="30"/>
        <v>345</v>
      </c>
      <c r="U112" s="2366">
        <f t="shared" si="31"/>
        <v>644</v>
      </c>
      <c r="V112" s="932"/>
      <c r="W112" s="932"/>
    </row>
    <row r="113" spans="1:23" ht="9.9499999999999993" customHeight="1">
      <c r="A113" s="56">
        <v>6</v>
      </c>
      <c r="B113" s="7">
        <v>2</v>
      </c>
      <c r="C113" s="1367">
        <v>10</v>
      </c>
      <c r="D113" s="1820"/>
      <c r="E113" s="411"/>
      <c r="F113" s="69" t="s">
        <v>203</v>
      </c>
      <c r="G113" s="1341">
        <v>48</v>
      </c>
      <c r="H113" s="1341">
        <v>53</v>
      </c>
      <c r="I113" s="1341">
        <f>SUM(G113:H113)</f>
        <v>101</v>
      </c>
      <c r="J113" s="1341"/>
      <c r="K113" s="2373">
        <v>36</v>
      </c>
      <c r="L113" s="2373">
        <v>39</v>
      </c>
      <c r="M113" s="2373">
        <f>K113+L113</f>
        <v>75</v>
      </c>
      <c r="N113" s="2373"/>
      <c r="O113" s="2373">
        <v>263</v>
      </c>
      <c r="P113" s="2373">
        <v>306</v>
      </c>
      <c r="Q113" s="2373">
        <f>O113+P113</f>
        <v>569</v>
      </c>
      <c r="R113" s="2373"/>
      <c r="S113" s="2373">
        <f t="shared" si="29"/>
        <v>299</v>
      </c>
      <c r="T113" s="963">
        <f t="shared" si="30"/>
        <v>345</v>
      </c>
      <c r="U113" s="965">
        <f t="shared" si="31"/>
        <v>644</v>
      </c>
      <c r="V113" s="2170"/>
      <c r="W113" s="2170"/>
    </row>
    <row r="114" spans="1:23" ht="9.9499999999999993" customHeight="1">
      <c r="A114" s="56">
        <v>6</v>
      </c>
      <c r="B114" s="7">
        <v>2</v>
      </c>
      <c r="C114" s="1367">
        <v>6</v>
      </c>
      <c r="D114" s="1820"/>
      <c r="E114" s="411"/>
      <c r="F114" s="69" t="s">
        <v>879</v>
      </c>
      <c r="G114" s="1341">
        <v>34</v>
      </c>
      <c r="H114" s="1341">
        <v>36</v>
      </c>
      <c r="I114" s="1341">
        <f>SUM(G114:H114)</f>
        <v>70</v>
      </c>
      <c r="J114" s="1341"/>
      <c r="K114" s="1328">
        <v>0</v>
      </c>
      <c r="L114" s="1328">
        <v>0</v>
      </c>
      <c r="M114" s="2373">
        <f>K114+L114</f>
        <v>0</v>
      </c>
      <c r="N114" s="1328"/>
      <c r="O114" s="1328">
        <v>0</v>
      </c>
      <c r="P114" s="1328">
        <v>0</v>
      </c>
      <c r="Q114" s="2373">
        <f>O114+P114</f>
        <v>0</v>
      </c>
      <c r="R114" s="1328"/>
      <c r="S114" s="2373">
        <f t="shared" si="29"/>
        <v>0</v>
      </c>
      <c r="T114" s="963">
        <f t="shared" si="30"/>
        <v>0</v>
      </c>
      <c r="U114" s="965">
        <f t="shared" si="31"/>
        <v>0</v>
      </c>
      <c r="V114" s="2170"/>
      <c r="W114" s="2170"/>
    </row>
    <row r="115" spans="1:23" ht="11.1" customHeight="1">
      <c r="B115" s="7"/>
      <c r="C115" s="1367"/>
      <c r="D115" s="1820"/>
      <c r="E115" s="414" t="s">
        <v>53</v>
      </c>
      <c r="F115" s="118"/>
      <c r="G115" s="77">
        <f>SUM(G116:G117)</f>
        <v>0</v>
      </c>
      <c r="H115" s="77">
        <f>SUM(H116:H117)</f>
        <v>0</v>
      </c>
      <c r="I115" s="77">
        <f>SUM(I116:I117)</f>
        <v>0</v>
      </c>
      <c r="J115" s="77"/>
      <c r="K115" s="2171">
        <f>SUM(K116:K117)</f>
        <v>12</v>
      </c>
      <c r="L115" s="2171">
        <f t="shared" ref="L115:Q115" si="46">SUM(L116:L117)</f>
        <v>9</v>
      </c>
      <c r="M115" s="2171">
        <f t="shared" si="46"/>
        <v>21</v>
      </c>
      <c r="N115" s="2171">
        <f t="shared" si="46"/>
        <v>0</v>
      </c>
      <c r="O115" s="2171">
        <f>O116+O117</f>
        <v>69</v>
      </c>
      <c r="P115" s="2171">
        <f>P116+P117</f>
        <v>58</v>
      </c>
      <c r="Q115" s="2171">
        <f t="shared" si="46"/>
        <v>127</v>
      </c>
      <c r="R115" s="2171"/>
      <c r="S115" s="2171">
        <f t="shared" si="29"/>
        <v>81</v>
      </c>
      <c r="T115" s="2150">
        <f t="shared" si="30"/>
        <v>67</v>
      </c>
      <c r="U115" s="2366">
        <f t="shared" si="31"/>
        <v>148</v>
      </c>
      <c r="V115" s="932"/>
      <c r="W115" s="932"/>
    </row>
    <row r="116" spans="1:23" ht="9.9499999999999993" customHeight="1">
      <c r="A116" s="56">
        <v>6</v>
      </c>
      <c r="B116" s="7">
        <v>2</v>
      </c>
      <c r="C116" s="1367">
        <v>10</v>
      </c>
      <c r="D116" s="1820"/>
      <c r="E116" s="445"/>
      <c r="F116" s="69" t="s">
        <v>878</v>
      </c>
      <c r="G116" s="1341">
        <v>0</v>
      </c>
      <c r="H116" s="1341">
        <v>0</v>
      </c>
      <c r="I116" s="1341">
        <f>SUM(G116:H116)</f>
        <v>0</v>
      </c>
      <c r="J116" s="1341"/>
      <c r="K116" s="2373">
        <v>0</v>
      </c>
      <c r="L116" s="2373">
        <v>0</v>
      </c>
      <c r="M116" s="2373">
        <f>K116+L116</f>
        <v>0</v>
      </c>
      <c r="N116" s="2373"/>
      <c r="O116" s="2373">
        <v>0</v>
      </c>
      <c r="P116" s="2373">
        <v>0</v>
      </c>
      <c r="Q116" s="2373">
        <f>O116+P116</f>
        <v>0</v>
      </c>
      <c r="R116" s="2373"/>
      <c r="S116" s="2373">
        <f t="shared" si="29"/>
        <v>0</v>
      </c>
      <c r="T116" s="963">
        <f t="shared" si="30"/>
        <v>0</v>
      </c>
      <c r="U116" s="965">
        <f t="shared" si="31"/>
        <v>0</v>
      </c>
      <c r="V116" s="2170"/>
      <c r="W116" s="2170"/>
    </row>
    <row r="117" spans="1:23" ht="9.9499999999999993" customHeight="1">
      <c r="A117" s="56">
        <v>6</v>
      </c>
      <c r="B117" s="7">
        <v>2</v>
      </c>
      <c r="C117" s="1367">
        <v>10</v>
      </c>
      <c r="D117" s="1820"/>
      <c r="E117" s="445"/>
      <c r="F117" s="69" t="s">
        <v>205</v>
      </c>
      <c r="G117" s="1341">
        <v>0</v>
      </c>
      <c r="H117" s="1341">
        <v>0</v>
      </c>
      <c r="I117" s="1341">
        <f>SUM(G117:H117)</f>
        <v>0</v>
      </c>
      <c r="J117" s="1341"/>
      <c r="K117" s="2373">
        <v>12</v>
      </c>
      <c r="L117" s="2373">
        <v>9</v>
      </c>
      <c r="M117" s="2373">
        <f>K117+L117</f>
        <v>21</v>
      </c>
      <c r="N117" s="2373"/>
      <c r="O117" s="2373">
        <v>69</v>
      </c>
      <c r="P117" s="2373">
        <v>58</v>
      </c>
      <c r="Q117" s="2373">
        <f>O117+P117</f>
        <v>127</v>
      </c>
      <c r="R117" s="2373"/>
      <c r="S117" s="2373">
        <f t="shared" si="29"/>
        <v>81</v>
      </c>
      <c r="T117" s="963">
        <f t="shared" si="30"/>
        <v>67</v>
      </c>
      <c r="U117" s="965">
        <f t="shared" si="31"/>
        <v>148</v>
      </c>
      <c r="V117" s="2170"/>
      <c r="W117" s="2170"/>
    </row>
    <row r="118" spans="1:23" ht="11.1" customHeight="1">
      <c r="B118" s="7"/>
      <c r="C118" s="1367"/>
      <c r="D118" s="1820"/>
      <c r="E118" s="414" t="s">
        <v>54</v>
      </c>
      <c r="F118" s="69"/>
      <c r="G118" s="77">
        <f>SUM(G119)</f>
        <v>0</v>
      </c>
      <c r="H118" s="77">
        <f>SUM(H119)</f>
        <v>0</v>
      </c>
      <c r="I118" s="77">
        <f>SUM(I119)</f>
        <v>0</v>
      </c>
      <c r="J118" s="77"/>
      <c r="K118" s="2171">
        <f>SUM(K119)</f>
        <v>7</v>
      </c>
      <c r="L118" s="2171">
        <f t="shared" ref="L118:Q118" si="47">SUM(L119)</f>
        <v>3</v>
      </c>
      <c r="M118" s="2171">
        <f t="shared" si="47"/>
        <v>10</v>
      </c>
      <c r="N118" s="2171">
        <f t="shared" si="47"/>
        <v>0</v>
      </c>
      <c r="O118" s="2171">
        <f>O119</f>
        <v>14</v>
      </c>
      <c r="P118" s="2171">
        <f>P119</f>
        <v>7</v>
      </c>
      <c r="Q118" s="2171">
        <f t="shared" si="47"/>
        <v>21</v>
      </c>
      <c r="R118" s="2171"/>
      <c r="S118" s="2171">
        <f t="shared" si="29"/>
        <v>21</v>
      </c>
      <c r="T118" s="2150">
        <f t="shared" si="30"/>
        <v>10</v>
      </c>
      <c r="U118" s="2366">
        <f t="shared" si="31"/>
        <v>31</v>
      </c>
      <c r="V118" s="932"/>
      <c r="W118" s="932"/>
    </row>
    <row r="119" spans="1:23" ht="9.9499999999999993" customHeight="1">
      <c r="A119" s="56">
        <v>6</v>
      </c>
      <c r="B119" s="7">
        <v>4</v>
      </c>
      <c r="C119" s="1367">
        <v>11</v>
      </c>
      <c r="D119" s="1855"/>
      <c r="E119" s="411"/>
      <c r="F119" s="69" t="s">
        <v>206</v>
      </c>
      <c r="G119" s="1341">
        <v>0</v>
      </c>
      <c r="H119" s="1341">
        <v>0</v>
      </c>
      <c r="I119" s="1341">
        <f>SUM(G119:H119)</f>
        <v>0</v>
      </c>
      <c r="J119" s="1341"/>
      <c r="K119" s="2373">
        <v>7</v>
      </c>
      <c r="L119" s="2373">
        <v>3</v>
      </c>
      <c r="M119" s="2373">
        <f>K119+L119</f>
        <v>10</v>
      </c>
      <c r="N119" s="2373"/>
      <c r="O119" s="2373">
        <v>14</v>
      </c>
      <c r="P119" s="2373">
        <v>7</v>
      </c>
      <c r="Q119" s="2373">
        <f>O119+P119</f>
        <v>21</v>
      </c>
      <c r="R119" s="2373"/>
      <c r="S119" s="2373">
        <f t="shared" si="29"/>
        <v>21</v>
      </c>
      <c r="T119" s="963">
        <f t="shared" si="30"/>
        <v>10</v>
      </c>
      <c r="U119" s="965">
        <f t="shared" si="31"/>
        <v>31</v>
      </c>
      <c r="V119" s="2170"/>
      <c r="W119" s="2170"/>
    </row>
    <row r="120" spans="1:23" ht="11.25" customHeight="1">
      <c r="B120" s="7"/>
      <c r="C120" s="1367"/>
      <c r="D120" s="1821">
        <v>1407</v>
      </c>
      <c r="E120" s="124" t="s">
        <v>55</v>
      </c>
      <c r="F120" s="114"/>
      <c r="G120" s="354">
        <f>SUM(G121+G126)</f>
        <v>0</v>
      </c>
      <c r="H120" s="354">
        <f>SUM(H121+H126)</f>
        <v>0</v>
      </c>
      <c r="I120" s="354">
        <f>SUM(I121+I126)</f>
        <v>0</v>
      </c>
      <c r="J120" s="354"/>
      <c r="K120" s="1327">
        <f>SUM(K121+K126)</f>
        <v>84</v>
      </c>
      <c r="L120" s="1327">
        <f t="shared" ref="L120:Q120" si="48">SUM(L121+L126)</f>
        <v>54</v>
      </c>
      <c r="M120" s="1327">
        <f t="shared" si="48"/>
        <v>138</v>
      </c>
      <c r="N120" s="1327">
        <f t="shared" si="48"/>
        <v>0</v>
      </c>
      <c r="O120" s="1327">
        <f t="shared" si="48"/>
        <v>147</v>
      </c>
      <c r="P120" s="1327">
        <f t="shared" si="48"/>
        <v>119</v>
      </c>
      <c r="Q120" s="1327">
        <f t="shared" si="48"/>
        <v>266</v>
      </c>
      <c r="R120" s="1327"/>
      <c r="S120" s="1327">
        <f t="shared" si="29"/>
        <v>231</v>
      </c>
      <c r="T120" s="970">
        <f t="shared" si="30"/>
        <v>173</v>
      </c>
      <c r="U120" s="972">
        <f t="shared" si="31"/>
        <v>404</v>
      </c>
      <c r="V120" s="932"/>
      <c r="W120" s="932"/>
    </row>
    <row r="121" spans="1:23" ht="10.5" customHeight="1">
      <c r="B121" s="7"/>
      <c r="C121" s="1367"/>
      <c r="D121" s="1822"/>
      <c r="E121" s="414" t="s">
        <v>56</v>
      </c>
      <c r="F121" s="69"/>
      <c r="G121" s="77">
        <f>SUM(G122:G125)</f>
        <v>0</v>
      </c>
      <c r="H121" s="77">
        <f>SUM(H122:H125)</f>
        <v>0</v>
      </c>
      <c r="I121" s="77">
        <f>SUM(I122:I125)</f>
        <v>0</v>
      </c>
      <c r="J121" s="77"/>
      <c r="K121" s="2171">
        <f>SUM(K122:K125)</f>
        <v>53</v>
      </c>
      <c r="L121" s="2171">
        <f t="shared" ref="L121:Q121" si="49">SUM(L122:L125)</f>
        <v>23</v>
      </c>
      <c r="M121" s="2171">
        <f t="shared" si="49"/>
        <v>76</v>
      </c>
      <c r="N121" s="2171">
        <f t="shared" si="49"/>
        <v>0</v>
      </c>
      <c r="O121" s="2171">
        <f t="shared" si="49"/>
        <v>49</v>
      </c>
      <c r="P121" s="2171">
        <f t="shared" si="49"/>
        <v>33</v>
      </c>
      <c r="Q121" s="2171">
        <f t="shared" si="49"/>
        <v>82</v>
      </c>
      <c r="R121" s="2171"/>
      <c r="S121" s="2171">
        <f t="shared" si="29"/>
        <v>102</v>
      </c>
      <c r="T121" s="2150">
        <f t="shared" si="30"/>
        <v>56</v>
      </c>
      <c r="U121" s="2366">
        <f t="shared" si="31"/>
        <v>158</v>
      </c>
      <c r="V121" s="932"/>
      <c r="W121" s="932"/>
    </row>
    <row r="122" spans="1:23" ht="9.9499999999999993" customHeight="1">
      <c r="A122" s="56">
        <v>7</v>
      </c>
      <c r="B122" s="7">
        <v>3</v>
      </c>
      <c r="C122" s="1367">
        <v>11</v>
      </c>
      <c r="D122" s="1822"/>
      <c r="E122" s="419"/>
      <c r="F122" s="69" t="s">
        <v>880</v>
      </c>
      <c r="G122" s="1341">
        <v>0</v>
      </c>
      <c r="H122" s="1341">
        <v>0</v>
      </c>
      <c r="I122" s="1341">
        <f>SUM(G122:H122)</f>
        <v>0</v>
      </c>
      <c r="J122" s="1341"/>
      <c r="K122" s="2373">
        <v>0</v>
      </c>
      <c r="L122" s="2373">
        <v>0</v>
      </c>
      <c r="M122" s="2373">
        <f>K122+L122</f>
        <v>0</v>
      </c>
      <c r="N122" s="2373"/>
      <c r="O122" s="2373">
        <v>19</v>
      </c>
      <c r="P122" s="2373">
        <v>6</v>
      </c>
      <c r="Q122" s="2373">
        <f>O122+P122</f>
        <v>25</v>
      </c>
      <c r="R122" s="2373"/>
      <c r="S122" s="2373">
        <f t="shared" si="29"/>
        <v>19</v>
      </c>
      <c r="T122" s="963">
        <f t="shared" si="30"/>
        <v>6</v>
      </c>
      <c r="U122" s="965">
        <f t="shared" si="31"/>
        <v>25</v>
      </c>
      <c r="V122" s="2170"/>
      <c r="W122" s="2170"/>
    </row>
    <row r="123" spans="1:23" ht="9.9499999999999993" customHeight="1">
      <c r="A123" s="56">
        <v>7</v>
      </c>
      <c r="B123" s="7">
        <v>3</v>
      </c>
      <c r="C123" s="1367">
        <v>11</v>
      </c>
      <c r="D123" s="1822"/>
      <c r="E123" s="419"/>
      <c r="F123" s="69" t="s">
        <v>207</v>
      </c>
      <c r="G123" s="1341">
        <v>0</v>
      </c>
      <c r="H123" s="1341">
        <v>0</v>
      </c>
      <c r="I123" s="1341">
        <f>SUM(G123:H123)</f>
        <v>0</v>
      </c>
      <c r="J123" s="1341"/>
      <c r="K123" s="2373">
        <v>27</v>
      </c>
      <c r="L123" s="2373">
        <v>2</v>
      </c>
      <c r="M123" s="2373">
        <f>K123+L123</f>
        <v>29</v>
      </c>
      <c r="N123" s="2373"/>
      <c r="O123" s="2373">
        <v>13</v>
      </c>
      <c r="P123" s="2373">
        <v>8</v>
      </c>
      <c r="Q123" s="2373">
        <f>O123+P123</f>
        <v>21</v>
      </c>
      <c r="R123" s="2373"/>
      <c r="S123" s="2373">
        <f>SUM(K123+O123)</f>
        <v>40</v>
      </c>
      <c r="T123" s="963">
        <f>L123+P123</f>
        <v>10</v>
      </c>
      <c r="U123" s="965">
        <f>SUM(S123:T123)</f>
        <v>50</v>
      </c>
      <c r="V123" s="2170"/>
      <c r="W123" s="2170"/>
    </row>
    <row r="124" spans="1:23" ht="9.9499999999999993" customHeight="1">
      <c r="A124" s="56">
        <v>7</v>
      </c>
      <c r="B124" s="7">
        <v>3</v>
      </c>
      <c r="C124" s="1367">
        <v>11</v>
      </c>
      <c r="D124" s="1822"/>
      <c r="E124" s="419"/>
      <c r="F124" s="128" t="s">
        <v>881</v>
      </c>
      <c r="G124" s="1341">
        <v>0</v>
      </c>
      <c r="H124" s="1341">
        <v>0</v>
      </c>
      <c r="I124" s="1341">
        <f>SUM(G124:H124)</f>
        <v>0</v>
      </c>
      <c r="J124" s="1341"/>
      <c r="K124" s="2373">
        <v>0</v>
      </c>
      <c r="L124" s="2373">
        <v>0</v>
      </c>
      <c r="M124" s="2373">
        <f>K124+L124</f>
        <v>0</v>
      </c>
      <c r="N124" s="2373"/>
      <c r="O124" s="2373">
        <v>14</v>
      </c>
      <c r="P124" s="2373">
        <v>11</v>
      </c>
      <c r="Q124" s="2373">
        <f>O124+P124</f>
        <v>25</v>
      </c>
      <c r="R124" s="2373"/>
      <c r="S124" s="2373">
        <f>SUM(K124+O124)</f>
        <v>14</v>
      </c>
      <c r="T124" s="963">
        <f>L124+P124</f>
        <v>11</v>
      </c>
      <c r="U124" s="965">
        <f>SUM(S124:T124)</f>
        <v>25</v>
      </c>
      <c r="V124" s="2170"/>
      <c r="W124" s="2170"/>
    </row>
    <row r="125" spans="1:23" ht="9.9499999999999993" customHeight="1">
      <c r="A125" s="56">
        <v>7</v>
      </c>
      <c r="B125" s="7">
        <v>3</v>
      </c>
      <c r="C125" s="1367">
        <v>11</v>
      </c>
      <c r="D125" s="1822"/>
      <c r="E125" s="411"/>
      <c r="F125" s="128" t="s">
        <v>208</v>
      </c>
      <c r="G125" s="1341">
        <v>0</v>
      </c>
      <c r="H125" s="1341">
        <v>0</v>
      </c>
      <c r="I125" s="1341">
        <f>SUM(G125:H125)</f>
        <v>0</v>
      </c>
      <c r="J125" s="309"/>
      <c r="K125" s="1328">
        <v>26</v>
      </c>
      <c r="L125" s="1328">
        <v>21</v>
      </c>
      <c r="M125" s="2373">
        <f>K125+L125</f>
        <v>47</v>
      </c>
      <c r="N125" s="1328"/>
      <c r="O125" s="1328">
        <v>3</v>
      </c>
      <c r="P125" s="1328">
        <v>8</v>
      </c>
      <c r="Q125" s="2373">
        <f>O125+P125</f>
        <v>11</v>
      </c>
      <c r="R125" s="1328"/>
      <c r="S125" s="2373">
        <f t="shared" si="29"/>
        <v>29</v>
      </c>
      <c r="T125" s="963">
        <f t="shared" si="30"/>
        <v>29</v>
      </c>
      <c r="U125" s="965">
        <f t="shared" si="31"/>
        <v>58</v>
      </c>
      <c r="V125" s="2170"/>
      <c r="W125" s="2170"/>
    </row>
    <row r="126" spans="1:23" ht="10.5" customHeight="1">
      <c r="B126" s="7"/>
      <c r="C126" s="1367"/>
      <c r="D126" s="1822"/>
      <c r="E126" s="419" t="s">
        <v>71</v>
      </c>
      <c r="F126" s="118"/>
      <c r="G126" s="77">
        <f>SUM(G127:G128)</f>
        <v>0</v>
      </c>
      <c r="H126" s="77">
        <f>SUM(H127:H128)</f>
        <v>0</v>
      </c>
      <c r="I126" s="77">
        <f>SUM(I127:I128)</f>
        <v>0</v>
      </c>
      <c r="J126" s="77"/>
      <c r="K126" s="2171">
        <f>SUM(K127:K128)</f>
        <v>31</v>
      </c>
      <c r="L126" s="2171">
        <f t="shared" ref="L126:Q126" si="50">SUM(L127:L128)</f>
        <v>31</v>
      </c>
      <c r="M126" s="2171">
        <f t="shared" si="50"/>
        <v>62</v>
      </c>
      <c r="N126" s="2171">
        <f t="shared" si="50"/>
        <v>0</v>
      </c>
      <c r="O126" s="2171">
        <f t="shared" si="50"/>
        <v>98</v>
      </c>
      <c r="P126" s="2171">
        <f t="shared" si="50"/>
        <v>86</v>
      </c>
      <c r="Q126" s="2171">
        <f t="shared" si="50"/>
        <v>184</v>
      </c>
      <c r="R126" s="2171"/>
      <c r="S126" s="2171">
        <f t="shared" si="29"/>
        <v>129</v>
      </c>
      <c r="T126" s="2150">
        <f t="shared" si="30"/>
        <v>117</v>
      </c>
      <c r="U126" s="2366">
        <f t="shared" si="31"/>
        <v>246</v>
      </c>
      <c r="V126" s="932"/>
      <c r="W126" s="932"/>
    </row>
    <row r="127" spans="1:23" ht="9.9499999999999993" customHeight="1">
      <c r="A127" s="56">
        <v>7</v>
      </c>
      <c r="B127" s="7">
        <v>6</v>
      </c>
      <c r="C127" s="1367">
        <v>10</v>
      </c>
      <c r="D127" s="1822"/>
      <c r="E127" s="416"/>
      <c r="F127" s="69" t="s">
        <v>209</v>
      </c>
      <c r="G127" s="1341">
        <v>0</v>
      </c>
      <c r="H127" s="1341">
        <v>0</v>
      </c>
      <c r="I127" s="1341">
        <f>SUM(G127:H127)</f>
        <v>0</v>
      </c>
      <c r="J127" s="1341"/>
      <c r="K127" s="2373">
        <v>24</v>
      </c>
      <c r="L127" s="2373">
        <v>22</v>
      </c>
      <c r="M127" s="2373">
        <f>K127+L127</f>
        <v>46</v>
      </c>
      <c r="N127" s="2373"/>
      <c r="O127" s="2373">
        <v>79</v>
      </c>
      <c r="P127" s="2373">
        <v>70</v>
      </c>
      <c r="Q127" s="2373">
        <f>O127+P127</f>
        <v>149</v>
      </c>
      <c r="R127" s="2373"/>
      <c r="S127" s="2373">
        <f t="shared" si="29"/>
        <v>103</v>
      </c>
      <c r="T127" s="963">
        <f t="shared" si="30"/>
        <v>92</v>
      </c>
      <c r="U127" s="965">
        <f t="shared" si="31"/>
        <v>195</v>
      </c>
      <c r="V127" s="2170"/>
      <c r="W127" s="2170"/>
    </row>
    <row r="128" spans="1:23" ht="9.9499999999999993" customHeight="1">
      <c r="A128" s="56">
        <v>7</v>
      </c>
      <c r="B128" s="7">
        <v>6</v>
      </c>
      <c r="C128" s="1367">
        <v>10</v>
      </c>
      <c r="D128" s="1822"/>
      <c r="E128" s="411"/>
      <c r="F128" s="69" t="s">
        <v>210</v>
      </c>
      <c r="G128" s="1341">
        <v>0</v>
      </c>
      <c r="H128" s="1341">
        <v>0</v>
      </c>
      <c r="I128" s="1341">
        <f>SUM(G128:H128)</f>
        <v>0</v>
      </c>
      <c r="J128" s="1341"/>
      <c r="K128" s="2373">
        <v>7</v>
      </c>
      <c r="L128" s="2373">
        <v>9</v>
      </c>
      <c r="M128" s="2373">
        <f>K128+L128</f>
        <v>16</v>
      </c>
      <c r="N128" s="2373"/>
      <c r="O128" s="2373">
        <v>19</v>
      </c>
      <c r="P128" s="2373">
        <v>16</v>
      </c>
      <c r="Q128" s="2373">
        <f>O128+P128</f>
        <v>35</v>
      </c>
      <c r="R128" s="2373"/>
      <c r="S128" s="2373">
        <f t="shared" si="29"/>
        <v>26</v>
      </c>
      <c r="T128" s="963">
        <f t="shared" si="30"/>
        <v>25</v>
      </c>
      <c r="U128" s="965">
        <f t="shared" si="31"/>
        <v>51</v>
      </c>
      <c r="V128" s="2170"/>
      <c r="W128" s="2170"/>
    </row>
    <row r="129" spans="1:23" ht="12" customHeight="1">
      <c r="B129" s="7"/>
      <c r="C129" s="1367"/>
      <c r="D129" s="1821">
        <v>1408</v>
      </c>
      <c r="E129" s="124" t="s">
        <v>58</v>
      </c>
      <c r="F129" s="127"/>
      <c r="G129" s="354">
        <f>SUM(G130+G137+G139)</f>
        <v>0</v>
      </c>
      <c r="H129" s="354">
        <f>SUM(H130+H137+H139)</f>
        <v>0</v>
      </c>
      <c r="I129" s="354">
        <f>SUM(I130+I137+I139)</f>
        <v>0</v>
      </c>
      <c r="J129" s="354"/>
      <c r="K129" s="1327">
        <f>SUM(K130+K137+K139)</f>
        <v>53</v>
      </c>
      <c r="L129" s="1327">
        <f t="shared" ref="L129:Q129" si="51">SUM(L130+L137+L139)</f>
        <v>59</v>
      </c>
      <c r="M129" s="1327">
        <f t="shared" si="51"/>
        <v>112</v>
      </c>
      <c r="N129" s="1327">
        <f t="shared" si="51"/>
        <v>0</v>
      </c>
      <c r="O129" s="1327">
        <f t="shared" si="51"/>
        <v>102</v>
      </c>
      <c r="P129" s="1327">
        <f t="shared" si="51"/>
        <v>98</v>
      </c>
      <c r="Q129" s="1327">
        <f t="shared" si="51"/>
        <v>200</v>
      </c>
      <c r="R129" s="1327"/>
      <c r="S129" s="1327">
        <f t="shared" si="29"/>
        <v>155</v>
      </c>
      <c r="T129" s="970">
        <f t="shared" si="30"/>
        <v>157</v>
      </c>
      <c r="U129" s="972">
        <f t="shared" si="31"/>
        <v>312</v>
      </c>
      <c r="V129" s="932"/>
      <c r="W129" s="932"/>
    </row>
    <row r="130" spans="1:23" ht="10.5" customHeight="1">
      <c r="B130" s="7"/>
      <c r="C130" s="1367"/>
      <c r="D130" s="1822"/>
      <c r="E130" s="419" t="s">
        <v>59</v>
      </c>
      <c r="F130" s="69"/>
      <c r="G130" s="77">
        <f>SUM(G131:G136)</f>
        <v>0</v>
      </c>
      <c r="H130" s="77">
        <f>SUM(H131:H136)</f>
        <v>0</v>
      </c>
      <c r="I130" s="77">
        <f>SUM(I131:I136)</f>
        <v>0</v>
      </c>
      <c r="J130" s="77"/>
      <c r="K130" s="2171">
        <f t="shared" ref="K130:Q130" si="52">SUM(K131:K136)</f>
        <v>33</v>
      </c>
      <c r="L130" s="2171">
        <f t="shared" si="52"/>
        <v>29</v>
      </c>
      <c r="M130" s="2171">
        <f t="shared" si="52"/>
        <v>62</v>
      </c>
      <c r="N130" s="2171">
        <f t="shared" si="52"/>
        <v>0</v>
      </c>
      <c r="O130" s="2171">
        <f t="shared" si="52"/>
        <v>52</v>
      </c>
      <c r="P130" s="2171">
        <f t="shared" si="52"/>
        <v>30</v>
      </c>
      <c r="Q130" s="2171">
        <f t="shared" si="52"/>
        <v>82</v>
      </c>
      <c r="R130" s="2171"/>
      <c r="S130" s="2171">
        <f t="shared" si="29"/>
        <v>85</v>
      </c>
      <c r="T130" s="2150">
        <f t="shared" si="30"/>
        <v>59</v>
      </c>
      <c r="U130" s="2366">
        <f t="shared" si="31"/>
        <v>144</v>
      </c>
      <c r="V130" s="932"/>
      <c r="W130" s="932"/>
    </row>
    <row r="131" spans="1:23" ht="9.9499999999999993" customHeight="1">
      <c r="A131" s="56">
        <v>8</v>
      </c>
      <c r="B131" s="7">
        <v>4</v>
      </c>
      <c r="C131" s="1367">
        <v>11</v>
      </c>
      <c r="D131" s="1822"/>
      <c r="E131" s="419"/>
      <c r="F131" s="69" t="s">
        <v>896</v>
      </c>
      <c r="G131" s="1341">
        <v>0</v>
      </c>
      <c r="H131" s="1341">
        <v>0</v>
      </c>
      <c r="I131" s="1341">
        <f t="shared" ref="I131:I136" si="53">SUM(G131:H131)</f>
        <v>0</v>
      </c>
      <c r="J131" s="1341"/>
      <c r="K131" s="2373">
        <v>0</v>
      </c>
      <c r="L131" s="2373">
        <v>0</v>
      </c>
      <c r="M131" s="2373">
        <f t="shared" ref="M131:M136" si="54">K131+L131</f>
        <v>0</v>
      </c>
      <c r="N131" s="2373"/>
      <c r="O131" s="2373">
        <v>0</v>
      </c>
      <c r="P131" s="2373">
        <v>0</v>
      </c>
      <c r="Q131" s="2373">
        <f t="shared" ref="Q131:Q136" si="55">O131+P131</f>
        <v>0</v>
      </c>
      <c r="R131" s="2373"/>
      <c r="S131" s="2373">
        <f t="shared" si="29"/>
        <v>0</v>
      </c>
      <c r="T131" s="963">
        <f t="shared" si="30"/>
        <v>0</v>
      </c>
      <c r="U131" s="965">
        <f t="shared" si="31"/>
        <v>0</v>
      </c>
      <c r="V131" s="2170"/>
      <c r="W131" s="2170"/>
    </row>
    <row r="132" spans="1:23" ht="9.9499999999999993" customHeight="1">
      <c r="A132" s="56">
        <v>8</v>
      </c>
      <c r="B132" s="7">
        <v>4</v>
      </c>
      <c r="C132" s="1367">
        <v>11</v>
      </c>
      <c r="D132" s="1822"/>
      <c r="E132" s="419"/>
      <c r="F132" s="69" t="s">
        <v>211</v>
      </c>
      <c r="G132" s="1341">
        <v>0</v>
      </c>
      <c r="H132" s="1341">
        <v>0</v>
      </c>
      <c r="I132" s="1341">
        <f t="shared" si="53"/>
        <v>0</v>
      </c>
      <c r="J132" s="1341"/>
      <c r="K132" s="2373">
        <v>9</v>
      </c>
      <c r="L132" s="2373">
        <v>13</v>
      </c>
      <c r="M132" s="2373">
        <f t="shared" si="54"/>
        <v>22</v>
      </c>
      <c r="N132" s="2373"/>
      <c r="O132" s="2373">
        <v>24</v>
      </c>
      <c r="P132" s="2373">
        <v>10</v>
      </c>
      <c r="Q132" s="2373">
        <f t="shared" si="55"/>
        <v>34</v>
      </c>
      <c r="R132" s="2373"/>
      <c r="S132" s="2373">
        <f t="shared" si="29"/>
        <v>33</v>
      </c>
      <c r="T132" s="963">
        <f t="shared" si="30"/>
        <v>23</v>
      </c>
      <c r="U132" s="965">
        <f t="shared" si="31"/>
        <v>56</v>
      </c>
      <c r="V132" s="2170"/>
      <c r="W132" s="2170"/>
    </row>
    <row r="133" spans="1:23" ht="9.9499999999999993" customHeight="1">
      <c r="A133" s="56">
        <v>8</v>
      </c>
      <c r="B133" s="56">
        <v>3</v>
      </c>
      <c r="C133" s="1362">
        <v>11</v>
      </c>
      <c r="D133" s="1822"/>
      <c r="E133" s="419"/>
      <c r="F133" s="69" t="s">
        <v>897</v>
      </c>
      <c r="G133" s="1341">
        <v>0</v>
      </c>
      <c r="H133" s="1341">
        <v>0</v>
      </c>
      <c r="I133" s="1341">
        <f t="shared" si="53"/>
        <v>0</v>
      </c>
      <c r="J133" s="1341"/>
      <c r="K133" s="2373">
        <v>0</v>
      </c>
      <c r="L133" s="2373">
        <v>0</v>
      </c>
      <c r="M133" s="2373">
        <f t="shared" si="54"/>
        <v>0</v>
      </c>
      <c r="N133" s="2373"/>
      <c r="O133" s="2373">
        <v>0</v>
      </c>
      <c r="P133" s="2373">
        <v>0</v>
      </c>
      <c r="Q133" s="2373">
        <f t="shared" si="55"/>
        <v>0</v>
      </c>
      <c r="R133" s="2373"/>
      <c r="S133" s="2373">
        <f t="shared" si="29"/>
        <v>0</v>
      </c>
      <c r="T133" s="963">
        <f t="shared" si="30"/>
        <v>0</v>
      </c>
      <c r="U133" s="965">
        <f t="shared" si="31"/>
        <v>0</v>
      </c>
      <c r="V133" s="2170"/>
      <c r="W133" s="2170"/>
    </row>
    <row r="134" spans="1:23" ht="9.9499999999999993" customHeight="1">
      <c r="A134" s="56">
        <v>8</v>
      </c>
      <c r="B134" s="56">
        <v>3</v>
      </c>
      <c r="C134" s="1362">
        <v>11</v>
      </c>
      <c r="D134" s="1822"/>
      <c r="E134" s="419"/>
      <c r="F134" s="69" t="s">
        <v>882</v>
      </c>
      <c r="G134" s="1341">
        <v>0</v>
      </c>
      <c r="H134" s="1341">
        <v>0</v>
      </c>
      <c r="I134" s="1341">
        <f t="shared" si="53"/>
        <v>0</v>
      </c>
      <c r="J134" s="1341"/>
      <c r="K134" s="2373">
        <v>18</v>
      </c>
      <c r="L134" s="2373">
        <v>3</v>
      </c>
      <c r="M134" s="2373">
        <f t="shared" si="54"/>
        <v>21</v>
      </c>
      <c r="N134" s="2373"/>
      <c r="O134" s="2373">
        <v>17</v>
      </c>
      <c r="P134" s="2373">
        <v>6</v>
      </c>
      <c r="Q134" s="2373">
        <f t="shared" si="55"/>
        <v>23</v>
      </c>
      <c r="R134" s="2373"/>
      <c r="S134" s="2373">
        <f t="shared" si="29"/>
        <v>35</v>
      </c>
      <c r="T134" s="963">
        <f t="shared" si="30"/>
        <v>9</v>
      </c>
      <c r="U134" s="965">
        <f t="shared" si="31"/>
        <v>44</v>
      </c>
      <c r="V134" s="2170"/>
      <c r="W134" s="2170"/>
    </row>
    <row r="135" spans="1:23" ht="9.9499999999999993" customHeight="1">
      <c r="A135" s="56">
        <v>8</v>
      </c>
      <c r="B135" s="56">
        <v>4</v>
      </c>
      <c r="C135" s="1362">
        <v>11</v>
      </c>
      <c r="D135" s="1822"/>
      <c r="E135" s="419"/>
      <c r="F135" s="69" t="s">
        <v>898</v>
      </c>
      <c r="G135" s="1341">
        <v>0</v>
      </c>
      <c r="H135" s="1341">
        <v>0</v>
      </c>
      <c r="I135" s="1341">
        <f t="shared" si="53"/>
        <v>0</v>
      </c>
      <c r="J135" s="1341"/>
      <c r="K135" s="2373">
        <v>0</v>
      </c>
      <c r="L135" s="2373">
        <v>0</v>
      </c>
      <c r="M135" s="2373">
        <f t="shared" si="54"/>
        <v>0</v>
      </c>
      <c r="N135" s="2373"/>
      <c r="O135" s="2373">
        <v>0</v>
      </c>
      <c r="P135" s="2373">
        <v>0</v>
      </c>
      <c r="Q135" s="2373">
        <f t="shared" si="55"/>
        <v>0</v>
      </c>
      <c r="R135" s="2373"/>
      <c r="S135" s="2373">
        <f t="shared" si="29"/>
        <v>0</v>
      </c>
      <c r="T135" s="963">
        <f t="shared" si="30"/>
        <v>0</v>
      </c>
      <c r="U135" s="965">
        <f t="shared" si="31"/>
        <v>0</v>
      </c>
      <c r="V135" s="2170"/>
      <c r="W135" s="2170"/>
    </row>
    <row r="136" spans="1:23" ht="9.9499999999999993" customHeight="1">
      <c r="A136" s="56">
        <v>8</v>
      </c>
      <c r="B136" s="56">
        <v>4</v>
      </c>
      <c r="C136" s="1362">
        <v>11</v>
      </c>
      <c r="D136" s="1822"/>
      <c r="E136" s="419"/>
      <c r="F136" s="69" t="s">
        <v>883</v>
      </c>
      <c r="G136" s="1341">
        <v>0</v>
      </c>
      <c r="H136" s="1341">
        <v>0</v>
      </c>
      <c r="I136" s="1341">
        <f t="shared" si="53"/>
        <v>0</v>
      </c>
      <c r="J136" s="1341"/>
      <c r="K136" s="2373">
        <v>6</v>
      </c>
      <c r="L136" s="2373">
        <v>13</v>
      </c>
      <c r="M136" s="2373">
        <f t="shared" si="54"/>
        <v>19</v>
      </c>
      <c r="N136" s="2373"/>
      <c r="O136" s="2373">
        <v>11</v>
      </c>
      <c r="P136" s="2373">
        <v>14</v>
      </c>
      <c r="Q136" s="2373">
        <f t="shared" si="55"/>
        <v>25</v>
      </c>
      <c r="R136" s="2373"/>
      <c r="S136" s="2373">
        <f t="shared" si="29"/>
        <v>17</v>
      </c>
      <c r="T136" s="963">
        <f t="shared" si="30"/>
        <v>27</v>
      </c>
      <c r="U136" s="965">
        <f t="shared" si="31"/>
        <v>44</v>
      </c>
      <c r="V136" s="2170"/>
      <c r="W136" s="2170"/>
    </row>
    <row r="137" spans="1:23" ht="10.5" customHeight="1">
      <c r="D137" s="1822"/>
      <c r="E137" s="419" t="s">
        <v>60</v>
      </c>
      <c r="F137" s="118"/>
      <c r="G137" s="77">
        <f>SUM(G138)</f>
        <v>0</v>
      </c>
      <c r="H137" s="77">
        <f>SUM(H138)</f>
        <v>0</v>
      </c>
      <c r="I137" s="77">
        <f>SUM(I138)</f>
        <v>0</v>
      </c>
      <c r="J137" s="77"/>
      <c r="K137" s="2171">
        <f>SUM(K138)</f>
        <v>20</v>
      </c>
      <c r="L137" s="2171">
        <f t="shared" ref="L137:Q137" si="56">SUM(L138)</f>
        <v>30</v>
      </c>
      <c r="M137" s="2171">
        <f t="shared" si="56"/>
        <v>50</v>
      </c>
      <c r="N137" s="2171">
        <f t="shared" si="56"/>
        <v>0</v>
      </c>
      <c r="O137" s="2171">
        <f t="shared" si="56"/>
        <v>32</v>
      </c>
      <c r="P137" s="2171">
        <f t="shared" si="56"/>
        <v>44</v>
      </c>
      <c r="Q137" s="2171">
        <f t="shared" si="56"/>
        <v>76</v>
      </c>
      <c r="R137" s="2171"/>
      <c r="S137" s="2171">
        <f t="shared" si="29"/>
        <v>52</v>
      </c>
      <c r="T137" s="2150">
        <f t="shared" si="30"/>
        <v>74</v>
      </c>
      <c r="U137" s="2366">
        <f t="shared" si="31"/>
        <v>126</v>
      </c>
      <c r="V137" s="932"/>
      <c r="W137" s="932"/>
    </row>
    <row r="138" spans="1:23" ht="9.9499999999999993" customHeight="1">
      <c r="A138" s="56">
        <v>8</v>
      </c>
      <c r="B138" s="56">
        <v>4</v>
      </c>
      <c r="C138" s="1362">
        <v>11</v>
      </c>
      <c r="D138" s="1822"/>
      <c r="E138" s="416"/>
      <c r="F138" s="69" t="s">
        <v>214</v>
      </c>
      <c r="G138" s="1341">
        <v>0</v>
      </c>
      <c r="H138" s="1341">
        <v>0</v>
      </c>
      <c r="I138" s="1341">
        <f>SUM(G138:H138)</f>
        <v>0</v>
      </c>
      <c r="J138" s="1341"/>
      <c r="K138" s="1328">
        <v>20</v>
      </c>
      <c r="L138" s="1328">
        <v>30</v>
      </c>
      <c r="M138" s="1328">
        <f>K138+L138</f>
        <v>50</v>
      </c>
      <c r="N138" s="1328"/>
      <c r="O138" s="1328">
        <v>32</v>
      </c>
      <c r="P138" s="1328">
        <v>44</v>
      </c>
      <c r="Q138" s="1328">
        <f>O138+P138</f>
        <v>76</v>
      </c>
      <c r="R138" s="1328"/>
      <c r="S138" s="2373">
        <f t="shared" si="29"/>
        <v>52</v>
      </c>
      <c r="T138" s="963">
        <f t="shared" si="30"/>
        <v>74</v>
      </c>
      <c r="U138" s="965">
        <f t="shared" si="31"/>
        <v>126</v>
      </c>
      <c r="V138" s="2170"/>
      <c r="W138" s="2170"/>
    </row>
    <row r="139" spans="1:23" ht="10.5" customHeight="1">
      <c r="D139" s="1822"/>
      <c r="E139" s="414" t="s">
        <v>61</v>
      </c>
      <c r="F139" s="69"/>
      <c r="G139" s="1039">
        <f>SUM(G140)</f>
        <v>0</v>
      </c>
      <c r="H139" s="1039">
        <f>SUM(H140)</f>
        <v>0</v>
      </c>
      <c r="I139" s="1039">
        <f>SUM(I140)</f>
        <v>0</v>
      </c>
      <c r="J139" s="77"/>
      <c r="K139" s="2171">
        <f>SUM(K140)</f>
        <v>0</v>
      </c>
      <c r="L139" s="2171">
        <f t="shared" ref="L139:Q139" si="57">SUM(L140)</f>
        <v>0</v>
      </c>
      <c r="M139" s="2171">
        <f t="shared" si="57"/>
        <v>0</v>
      </c>
      <c r="N139" s="2171">
        <f t="shared" si="57"/>
        <v>0</v>
      </c>
      <c r="O139" s="2171">
        <f t="shared" si="57"/>
        <v>18</v>
      </c>
      <c r="P139" s="2171">
        <f t="shared" si="57"/>
        <v>24</v>
      </c>
      <c r="Q139" s="2171">
        <f t="shared" si="57"/>
        <v>42</v>
      </c>
      <c r="R139" s="2171"/>
      <c r="S139" s="2171">
        <f t="shared" si="29"/>
        <v>18</v>
      </c>
      <c r="T139" s="2150">
        <f t="shared" si="30"/>
        <v>24</v>
      </c>
      <c r="U139" s="2366">
        <f t="shared" si="31"/>
        <v>42</v>
      </c>
      <c r="V139" s="932"/>
      <c r="W139" s="932"/>
    </row>
    <row r="140" spans="1:23" ht="9.9499999999999993" customHeight="1">
      <c r="A140" s="56">
        <v>8</v>
      </c>
      <c r="B140" s="56">
        <v>5</v>
      </c>
      <c r="C140" s="1362">
        <v>11</v>
      </c>
      <c r="D140" s="1822"/>
      <c r="E140" s="558"/>
      <c r="F140" s="72" t="s">
        <v>215</v>
      </c>
      <c r="G140" s="510">
        <v>0</v>
      </c>
      <c r="H140" s="510">
        <v>0</v>
      </c>
      <c r="I140" s="510">
        <f>SUM(G140:H140)</f>
        <v>0</v>
      </c>
      <c r="J140" s="510"/>
      <c r="K140" s="2391">
        <v>0</v>
      </c>
      <c r="L140" s="2391">
        <v>0</v>
      </c>
      <c r="M140" s="2391">
        <f>K140+L140</f>
        <v>0</v>
      </c>
      <c r="N140" s="2391"/>
      <c r="O140" s="2391">
        <v>18</v>
      </c>
      <c r="P140" s="2391">
        <v>24</v>
      </c>
      <c r="Q140" s="2391">
        <f>O140+P140</f>
        <v>42</v>
      </c>
      <c r="R140" s="2391"/>
      <c r="S140" s="2373">
        <f t="shared" si="29"/>
        <v>18</v>
      </c>
      <c r="T140" s="963">
        <f t="shared" si="30"/>
        <v>24</v>
      </c>
      <c r="U140" s="965">
        <f t="shared" si="31"/>
        <v>42</v>
      </c>
      <c r="V140" s="2170"/>
      <c r="W140" s="2170"/>
    </row>
    <row r="141" spans="1:23" ht="12" customHeight="1">
      <c r="D141" s="1821"/>
      <c r="E141" s="127" t="s">
        <v>63</v>
      </c>
      <c r="F141" s="114"/>
      <c r="G141" s="354">
        <f>SUM(G142+G145+G148)</f>
        <v>0</v>
      </c>
      <c r="H141" s="354">
        <f>SUM(H142+H145+H148)</f>
        <v>0</v>
      </c>
      <c r="I141" s="354">
        <f t="shared" ref="I141:Q141" si="58">SUM(I142+I145+I148)</f>
        <v>0</v>
      </c>
      <c r="J141" s="354"/>
      <c r="K141" s="354">
        <f t="shared" si="58"/>
        <v>34</v>
      </c>
      <c r="L141" s="354">
        <f t="shared" si="58"/>
        <v>71</v>
      </c>
      <c r="M141" s="354">
        <f t="shared" si="58"/>
        <v>105</v>
      </c>
      <c r="N141" s="354">
        <f t="shared" si="58"/>
        <v>0</v>
      </c>
      <c r="O141" s="354">
        <f t="shared" si="58"/>
        <v>260</v>
      </c>
      <c r="P141" s="354">
        <f t="shared" si="58"/>
        <v>507</v>
      </c>
      <c r="Q141" s="354">
        <f t="shared" si="58"/>
        <v>767</v>
      </c>
      <c r="R141" s="1327"/>
      <c r="S141" s="1327">
        <f t="shared" si="29"/>
        <v>294</v>
      </c>
      <c r="T141" s="970">
        <f t="shared" si="30"/>
        <v>578</v>
      </c>
      <c r="U141" s="972">
        <f t="shared" si="31"/>
        <v>872</v>
      </c>
      <c r="V141" s="932"/>
      <c r="W141" s="932"/>
    </row>
    <row r="142" spans="1:23" ht="10.5" customHeight="1">
      <c r="D142" s="1822"/>
      <c r="E142" s="367" t="s">
        <v>64</v>
      </c>
      <c r="F142" s="132"/>
      <c r="G142" s="2377">
        <f>SUM(G143:G144)</f>
        <v>0</v>
      </c>
      <c r="H142" s="2377">
        <f>SUM(H143:H144)</f>
        <v>0</v>
      </c>
      <c r="I142" s="2377">
        <f>SUM(I143:I144)</f>
        <v>0</v>
      </c>
      <c r="J142" s="2377"/>
      <c r="K142" s="2377">
        <f t="shared" ref="K142:Q142" si="59">SUM(K143:K144)</f>
        <v>21</v>
      </c>
      <c r="L142" s="2377">
        <f t="shared" si="59"/>
        <v>63</v>
      </c>
      <c r="M142" s="2377">
        <f t="shared" si="59"/>
        <v>84</v>
      </c>
      <c r="N142" s="2377">
        <f t="shared" si="59"/>
        <v>0</v>
      </c>
      <c r="O142" s="2377">
        <f t="shared" si="59"/>
        <v>190</v>
      </c>
      <c r="P142" s="2377">
        <f t="shared" si="59"/>
        <v>399</v>
      </c>
      <c r="Q142" s="2377">
        <f t="shared" si="59"/>
        <v>589</v>
      </c>
      <c r="R142" s="2171"/>
      <c r="S142" s="2171">
        <f t="shared" ref="S142:S149" si="60">SUM(K142+O142)</f>
        <v>211</v>
      </c>
      <c r="T142" s="2150">
        <f t="shared" ref="T142:T149" si="61">L142+P142</f>
        <v>462</v>
      </c>
      <c r="U142" s="2366">
        <f t="shared" ref="U142:U149" si="62">SUM(S142:T142)</f>
        <v>673</v>
      </c>
      <c r="V142" s="932"/>
      <c r="W142" s="932"/>
    </row>
    <row r="143" spans="1:23" ht="9.9499999999999993" customHeight="1">
      <c r="A143" s="56">
        <v>9</v>
      </c>
      <c r="B143" s="56">
        <v>5</v>
      </c>
      <c r="C143" s="1362">
        <v>10</v>
      </c>
      <c r="D143" s="1822"/>
      <c r="E143" s="161"/>
      <c r="F143" s="69" t="s">
        <v>875</v>
      </c>
      <c r="G143" s="1341">
        <v>0</v>
      </c>
      <c r="H143" s="1341">
        <v>0</v>
      </c>
      <c r="I143" s="1341">
        <f>SUM(G143:H143)</f>
        <v>0</v>
      </c>
      <c r="J143" s="1341"/>
      <c r="K143" s="1328">
        <v>0</v>
      </c>
      <c r="L143" s="1328">
        <v>0</v>
      </c>
      <c r="M143" s="1328">
        <f>K143+L143</f>
        <v>0</v>
      </c>
      <c r="N143" s="1328"/>
      <c r="O143" s="1328">
        <v>58</v>
      </c>
      <c r="P143" s="1328">
        <v>102</v>
      </c>
      <c r="Q143" s="1328">
        <f>O143+P143</f>
        <v>160</v>
      </c>
      <c r="R143" s="1328"/>
      <c r="S143" s="2373">
        <f t="shared" si="60"/>
        <v>58</v>
      </c>
      <c r="T143" s="963">
        <f t="shared" si="61"/>
        <v>102</v>
      </c>
      <c r="U143" s="965">
        <f t="shared" si="62"/>
        <v>160</v>
      </c>
      <c r="V143" s="2170"/>
      <c r="W143" s="2170"/>
    </row>
    <row r="144" spans="1:23" ht="9.9499999999999993" customHeight="1">
      <c r="A144" s="56">
        <v>9</v>
      </c>
      <c r="B144" s="56">
        <v>5</v>
      </c>
      <c r="C144" s="1362">
        <v>10</v>
      </c>
      <c r="D144" s="1822"/>
      <c r="E144" s="161"/>
      <c r="F144" s="69" t="s">
        <v>223</v>
      </c>
      <c r="G144" s="1341">
        <v>0</v>
      </c>
      <c r="H144" s="1341">
        <v>0</v>
      </c>
      <c r="I144" s="1341">
        <f>SUM(G144:H144)</f>
        <v>0</v>
      </c>
      <c r="J144" s="1341"/>
      <c r="K144" s="2373">
        <v>21</v>
      </c>
      <c r="L144" s="2373">
        <v>63</v>
      </c>
      <c r="M144" s="1328">
        <f>K144+L144</f>
        <v>84</v>
      </c>
      <c r="N144" s="2373"/>
      <c r="O144" s="2373">
        <v>132</v>
      </c>
      <c r="P144" s="2373">
        <v>297</v>
      </c>
      <c r="Q144" s="1328">
        <f>O144+P144</f>
        <v>429</v>
      </c>
      <c r="R144" s="2373"/>
      <c r="S144" s="2373">
        <f t="shared" si="60"/>
        <v>153</v>
      </c>
      <c r="T144" s="963">
        <f t="shared" si="61"/>
        <v>360</v>
      </c>
      <c r="U144" s="965">
        <f t="shared" si="62"/>
        <v>513</v>
      </c>
      <c r="V144" s="927"/>
      <c r="W144" s="927"/>
    </row>
    <row r="145" spans="1:24" ht="9.9499999999999993" customHeight="1">
      <c r="D145" s="1822"/>
      <c r="E145" s="347" t="s">
        <v>73</v>
      </c>
      <c r="F145" s="373"/>
      <c r="G145" s="1453">
        <f>SUM(G146:G147)</f>
        <v>0</v>
      </c>
      <c r="H145" s="1453">
        <f>SUM(H146:H147)</f>
        <v>0</v>
      </c>
      <c r="I145" s="1453">
        <f>SUM(I146:I147)</f>
        <v>0</v>
      </c>
      <c r="J145" s="1453"/>
      <c r="K145" s="1765">
        <f>SUM(K146:K147)</f>
        <v>13</v>
      </c>
      <c r="L145" s="1453">
        <f t="shared" ref="L145:Q145" si="63">SUM(L146:L147)</f>
        <v>8</v>
      </c>
      <c r="M145" s="1453">
        <f t="shared" si="63"/>
        <v>21</v>
      </c>
      <c r="N145" s="1453">
        <f t="shared" si="63"/>
        <v>0</v>
      </c>
      <c r="O145" s="1453">
        <f t="shared" si="63"/>
        <v>59</v>
      </c>
      <c r="P145" s="1453">
        <f t="shared" si="63"/>
        <v>103</v>
      </c>
      <c r="Q145" s="1453">
        <f t="shared" si="63"/>
        <v>162</v>
      </c>
      <c r="R145" s="2171"/>
      <c r="S145" s="2171">
        <f t="shared" si="60"/>
        <v>72</v>
      </c>
      <c r="T145" s="2150">
        <f t="shared" si="61"/>
        <v>111</v>
      </c>
      <c r="U145" s="2366">
        <f t="shared" si="62"/>
        <v>183</v>
      </c>
      <c r="V145" s="927"/>
      <c r="W145" s="927"/>
    </row>
    <row r="146" spans="1:24" ht="9.9499999999999993" customHeight="1">
      <c r="A146" s="56">
        <v>9</v>
      </c>
      <c r="B146" s="56">
        <v>5</v>
      </c>
      <c r="C146" s="1362">
        <v>13</v>
      </c>
      <c r="D146" s="1822"/>
      <c r="E146" s="161"/>
      <c r="F146" s="69" t="s">
        <v>875</v>
      </c>
      <c r="G146" s="1341">
        <v>0</v>
      </c>
      <c r="H146" s="1341">
        <v>0</v>
      </c>
      <c r="I146" s="290">
        <f>SUM(G146:H146)</f>
        <v>0</v>
      </c>
      <c r="J146" s="290"/>
      <c r="K146" s="2373">
        <v>0</v>
      </c>
      <c r="L146" s="2373">
        <v>0</v>
      </c>
      <c r="M146" s="1328">
        <f>SUM(K146:L146)</f>
        <v>0</v>
      </c>
      <c r="N146" s="2373"/>
      <c r="O146" s="2373">
        <v>23</v>
      </c>
      <c r="P146" s="2373">
        <v>22</v>
      </c>
      <c r="Q146" s="1328">
        <f>O146+P146</f>
        <v>45</v>
      </c>
      <c r="R146" s="2373"/>
      <c r="S146" s="2373">
        <f t="shared" si="60"/>
        <v>23</v>
      </c>
      <c r="T146" s="963">
        <f t="shared" si="61"/>
        <v>22</v>
      </c>
      <c r="U146" s="965">
        <f t="shared" si="62"/>
        <v>45</v>
      </c>
      <c r="V146" s="927"/>
      <c r="W146" s="927"/>
    </row>
    <row r="147" spans="1:24" ht="9.9499999999999993" customHeight="1">
      <c r="A147" s="56">
        <v>9</v>
      </c>
      <c r="B147" s="56">
        <v>5</v>
      </c>
      <c r="C147" s="1362">
        <v>13</v>
      </c>
      <c r="D147" s="1822"/>
      <c r="E147" s="161"/>
      <c r="F147" s="126" t="s">
        <v>223</v>
      </c>
      <c r="G147" s="1341">
        <v>0</v>
      </c>
      <c r="H147" s="1341">
        <v>0</v>
      </c>
      <c r="I147" s="290">
        <f>SUM(G147:H147)</f>
        <v>0</v>
      </c>
      <c r="J147" s="290"/>
      <c r="K147" s="2373">
        <v>13</v>
      </c>
      <c r="L147" s="2373">
        <v>8</v>
      </c>
      <c r="M147" s="1328">
        <f>SUM(K147:L147)</f>
        <v>21</v>
      </c>
      <c r="N147" s="2373"/>
      <c r="O147" s="2373">
        <v>36</v>
      </c>
      <c r="P147" s="2373">
        <v>81</v>
      </c>
      <c r="Q147" s="1328">
        <f>O147+P147</f>
        <v>117</v>
      </c>
      <c r="R147" s="2373"/>
      <c r="S147" s="2373">
        <f t="shared" si="60"/>
        <v>49</v>
      </c>
      <c r="T147" s="963">
        <f t="shared" si="61"/>
        <v>89</v>
      </c>
      <c r="U147" s="965">
        <f t="shared" si="62"/>
        <v>138</v>
      </c>
      <c r="V147" s="927"/>
      <c r="W147" s="927"/>
    </row>
    <row r="148" spans="1:24" ht="9.9499999999999993" customHeight="1">
      <c r="D148" s="1822"/>
      <c r="E148" s="347" t="s">
        <v>133</v>
      </c>
      <c r="F148" s="373"/>
      <c r="G148" s="1453">
        <f>SUM(G149)</f>
        <v>0</v>
      </c>
      <c r="H148" s="1453">
        <f>SUM(H149)</f>
        <v>0</v>
      </c>
      <c r="I148" s="1453">
        <f>SUM(I149)</f>
        <v>0</v>
      </c>
      <c r="J148" s="1453"/>
      <c r="K148" s="1453">
        <f t="shared" ref="K148:Q148" si="64">SUM(K149)</f>
        <v>0</v>
      </c>
      <c r="L148" s="1453">
        <f t="shared" si="64"/>
        <v>0</v>
      </c>
      <c r="M148" s="1453">
        <f t="shared" si="64"/>
        <v>0</v>
      </c>
      <c r="N148" s="1453">
        <f t="shared" si="64"/>
        <v>0</v>
      </c>
      <c r="O148" s="1453">
        <f t="shared" si="64"/>
        <v>11</v>
      </c>
      <c r="P148" s="1453">
        <f t="shared" si="64"/>
        <v>5</v>
      </c>
      <c r="Q148" s="1453">
        <f t="shared" si="64"/>
        <v>16</v>
      </c>
      <c r="R148" s="2392"/>
      <c r="S148" s="2171">
        <f t="shared" si="60"/>
        <v>11</v>
      </c>
      <c r="T148" s="2150">
        <f t="shared" si="61"/>
        <v>5</v>
      </c>
      <c r="U148" s="2366">
        <f t="shared" si="62"/>
        <v>16</v>
      </c>
      <c r="V148" s="927"/>
      <c r="W148" s="927"/>
    </row>
    <row r="149" spans="1:24" ht="9.9499999999999993" customHeight="1">
      <c r="A149" s="56">
        <v>9</v>
      </c>
      <c r="B149" s="56">
        <v>4</v>
      </c>
      <c r="C149" s="1362">
        <v>6</v>
      </c>
      <c r="D149" s="1823"/>
      <c r="E149" s="161"/>
      <c r="F149" s="7" t="s">
        <v>230</v>
      </c>
      <c r="G149" s="290">
        <v>0</v>
      </c>
      <c r="H149" s="290">
        <v>0</v>
      </c>
      <c r="I149" s="290">
        <f>SUM(G149:H149)</f>
        <v>0</v>
      </c>
      <c r="J149" s="290"/>
      <c r="K149" s="2390">
        <v>0</v>
      </c>
      <c r="L149" s="2390">
        <v>0</v>
      </c>
      <c r="M149" s="2390">
        <f>K149+L149</f>
        <v>0</v>
      </c>
      <c r="N149" s="2390"/>
      <c r="O149" s="2390">
        <v>11</v>
      </c>
      <c r="P149" s="2390">
        <v>5</v>
      </c>
      <c r="Q149" s="2390">
        <f>O149+P149</f>
        <v>16</v>
      </c>
      <c r="R149" s="2390"/>
      <c r="S149" s="2373">
        <f t="shared" si="60"/>
        <v>11</v>
      </c>
      <c r="T149" s="963">
        <f t="shared" si="61"/>
        <v>5</v>
      </c>
      <c r="U149" s="965">
        <f t="shared" si="62"/>
        <v>16</v>
      </c>
      <c r="V149" s="927"/>
      <c r="W149" s="927"/>
    </row>
    <row r="150" spans="1:24" ht="12.75" customHeight="1">
      <c r="D150" s="71"/>
      <c r="E150" s="1825" t="s">
        <v>21</v>
      </c>
      <c r="F150" s="1826"/>
      <c r="G150" s="2393">
        <f>SUM(G8+G31+G61+G75+G81+G107+G120+G129+G141)</f>
        <v>82</v>
      </c>
      <c r="H150" s="2393">
        <f t="shared" ref="H150:U150" si="65">SUM(H8+H31+H61+H75+H81+H107+H120+H129+H141)</f>
        <v>89</v>
      </c>
      <c r="I150" s="2393">
        <f t="shared" si="65"/>
        <v>171</v>
      </c>
      <c r="J150" s="2393">
        <f t="shared" si="65"/>
        <v>0</v>
      </c>
      <c r="K150" s="2393">
        <f t="shared" si="65"/>
        <v>2204</v>
      </c>
      <c r="L150" s="2393">
        <f t="shared" si="65"/>
        <v>1739</v>
      </c>
      <c r="M150" s="2393">
        <f t="shared" si="65"/>
        <v>3943</v>
      </c>
      <c r="N150" s="2393">
        <f t="shared" si="65"/>
        <v>0</v>
      </c>
      <c r="O150" s="2393">
        <f t="shared" si="65"/>
        <v>9064</v>
      </c>
      <c r="P150" s="2393">
        <f t="shared" si="65"/>
        <v>8490</v>
      </c>
      <c r="Q150" s="2393">
        <f t="shared" si="65"/>
        <v>17554</v>
      </c>
      <c r="R150" s="2393">
        <f t="shared" si="65"/>
        <v>0</v>
      </c>
      <c r="S150" s="2393">
        <f t="shared" si="65"/>
        <v>11268</v>
      </c>
      <c r="T150" s="2393">
        <f t="shared" si="65"/>
        <v>10229</v>
      </c>
      <c r="U150" s="2394">
        <f t="shared" si="65"/>
        <v>21497</v>
      </c>
      <c r="V150" s="600"/>
      <c r="W150" s="600"/>
    </row>
    <row r="151" spans="1:24" ht="9.75" customHeight="1">
      <c r="E151" s="69" t="s">
        <v>963</v>
      </c>
      <c r="F151" s="1360"/>
      <c r="G151" s="1360"/>
      <c r="H151" s="1360"/>
      <c r="I151" s="1360"/>
      <c r="J151" s="1360"/>
    </row>
    <row r="152" spans="1:24" ht="9.75" customHeight="1">
      <c r="E152" s="69" t="s">
        <v>884</v>
      </c>
      <c r="F152" s="1360"/>
      <c r="G152" s="1360"/>
      <c r="H152" s="1360"/>
      <c r="I152" s="1360"/>
      <c r="J152" s="1360"/>
    </row>
    <row r="153" spans="1:24" ht="20.25" customHeight="1">
      <c r="E153" s="2381" t="s">
        <v>885</v>
      </c>
      <c r="F153" s="2381"/>
      <c r="G153" s="2381"/>
      <c r="H153" s="2381"/>
      <c r="I153" s="2381"/>
      <c r="J153" s="2381"/>
      <c r="K153" s="2381"/>
      <c r="L153" s="2381"/>
      <c r="M153" s="2381"/>
      <c r="N153" s="2381"/>
      <c r="O153" s="2381"/>
      <c r="P153" s="2381"/>
      <c r="Q153" s="2381"/>
      <c r="R153" s="2381"/>
      <c r="S153" s="2381"/>
      <c r="T153" s="2381"/>
      <c r="U153" s="2381"/>
      <c r="V153" s="1037"/>
      <c r="W153" s="1037"/>
      <c r="X153" s="1037"/>
    </row>
    <row r="154" spans="1:24" ht="9" customHeight="1"/>
    <row r="155" spans="1:24" ht="9" customHeight="1"/>
    <row r="156" spans="1:24" ht="9" customHeight="1"/>
    <row r="157" spans="1:24" ht="9" customHeight="1"/>
    <row r="158" spans="1:24" ht="9" customHeight="1"/>
    <row r="159" spans="1:24" ht="9" customHeight="1"/>
    <row r="160" spans="1:24"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spans="5:19" ht="9" customHeight="1"/>
    <row r="226" spans="5:19" ht="9" customHeight="1"/>
    <row r="227" spans="5:19" ht="9" customHeight="1"/>
    <row r="228" spans="5:19" ht="9" customHeight="1"/>
    <row r="229" spans="5:19" ht="9" customHeight="1"/>
    <row r="230" spans="5:19" ht="9" customHeight="1"/>
    <row r="231" spans="5:19" ht="9" customHeight="1"/>
    <row r="232" spans="5:19" ht="9" customHeight="1"/>
    <row r="233" spans="5:19" ht="9" customHeight="1">
      <c r="F233" s="69"/>
      <c r="G233" s="1341"/>
      <c r="H233" s="1341"/>
      <c r="I233" s="1341"/>
      <c r="J233" s="1341"/>
      <c r="K233" s="344"/>
      <c r="L233" s="344"/>
      <c r="M233" s="345"/>
      <c r="N233" s="344"/>
      <c r="O233" s="344"/>
      <c r="P233" s="344"/>
      <c r="Q233" s="345"/>
      <c r="R233" s="345"/>
      <c r="S233" s="345"/>
    </row>
    <row r="234" spans="5:19" ht="9" customHeight="1">
      <c r="E234" s="69"/>
    </row>
    <row r="235" spans="5:19" ht="9" customHeight="1"/>
    <row r="236" spans="5:19" ht="9" customHeight="1"/>
    <row r="237" spans="5:19" ht="9" customHeight="1"/>
    <row r="238" spans="5:19" ht="9" customHeight="1"/>
    <row r="239" spans="5:19" ht="9" customHeight="1"/>
    <row r="240" spans="5:19"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row r="489" ht="9" customHeight="1"/>
    <row r="490" ht="9" customHeight="1"/>
    <row r="491" ht="9" customHeight="1"/>
    <row r="492" ht="9" customHeight="1"/>
    <row r="493" ht="9" customHeight="1"/>
    <row r="494" ht="9" customHeight="1"/>
    <row r="495" ht="9" customHeight="1"/>
    <row r="496" ht="9" customHeight="1"/>
    <row r="497" ht="9" customHeight="1"/>
    <row r="498" ht="9" customHeight="1"/>
  </sheetData>
  <mergeCells count="28">
    <mergeCell ref="D120:D128"/>
    <mergeCell ref="D129:D140"/>
    <mergeCell ref="D141:D149"/>
    <mergeCell ref="E150:F150"/>
    <mergeCell ref="E153:U153"/>
    <mergeCell ref="S73:T73"/>
    <mergeCell ref="U73:U74"/>
    <mergeCell ref="V73:V74"/>
    <mergeCell ref="D75:D79"/>
    <mergeCell ref="D81:D106"/>
    <mergeCell ref="D107:D119"/>
    <mergeCell ref="D8:D30"/>
    <mergeCell ref="D31:D60"/>
    <mergeCell ref="D61:D69"/>
    <mergeCell ref="D72:D74"/>
    <mergeCell ref="K72:M73"/>
    <mergeCell ref="O72:Q73"/>
    <mergeCell ref="G73:I73"/>
    <mergeCell ref="D2:U2"/>
    <mergeCell ref="AA2:AO2"/>
    <mergeCell ref="D3:U3"/>
    <mergeCell ref="D5:D7"/>
    <mergeCell ref="K5:M6"/>
    <mergeCell ref="O5:Q6"/>
    <mergeCell ref="G6:I6"/>
    <mergeCell ref="S6:T6"/>
    <mergeCell ref="U6:U7"/>
    <mergeCell ref="V6:V7"/>
  </mergeCell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471"/>
  <sheetViews>
    <sheetView topLeftCell="D1" workbookViewId="0">
      <selection activeCell="G18" sqref="G18"/>
    </sheetView>
  </sheetViews>
  <sheetFormatPr baseColWidth="10" defaultRowHeight="12.75"/>
  <cols>
    <col min="1" max="2" width="2.28515625" style="284" hidden="1" customWidth="1"/>
    <col min="3" max="3" width="2.5703125" style="284" hidden="1" customWidth="1"/>
    <col min="4" max="4" width="2.5703125" style="284" customWidth="1"/>
    <col min="5" max="5" width="12.7109375" style="236" customWidth="1"/>
    <col min="6" max="6" width="2.28515625" style="65" customWidth="1"/>
    <col min="7" max="7" width="63.85546875" style="65" customWidth="1"/>
    <col min="8" max="9" width="6.28515625" style="2431" customWidth="1"/>
    <col min="10" max="10" width="6.7109375" style="342" bestFit="1" customWidth="1"/>
    <col min="11" max="12" width="11.42578125" style="65"/>
    <col min="13" max="13" width="4.7109375" style="65" customWidth="1"/>
    <col min="14" max="14" width="7.5703125" style="65" bestFit="1" customWidth="1"/>
    <col min="15" max="15" width="2.28515625" style="65" customWidth="1"/>
    <col min="16" max="16" width="26" style="65" customWidth="1"/>
    <col min="17" max="17" width="8" style="65" customWidth="1"/>
    <col min="18" max="18" width="1" style="65" customWidth="1"/>
    <col min="19" max="19" width="6.7109375" style="65" customWidth="1"/>
    <col min="20" max="20" width="1" style="65" customWidth="1"/>
    <col min="21" max="21" width="6.7109375" style="65" customWidth="1"/>
    <col min="22" max="22" width="1" style="65" customWidth="1"/>
    <col min="23" max="23" width="6.7109375" style="65" customWidth="1"/>
    <col min="24" max="24" width="1" style="65" customWidth="1"/>
    <col min="25" max="25" width="6.7109375" style="65" customWidth="1"/>
    <col min="26" max="26" width="1" style="65" customWidth="1"/>
    <col min="27" max="27" width="6.7109375" style="65" customWidth="1"/>
    <col min="28" max="28" width="1" style="65" customWidth="1"/>
    <col min="29" max="30" width="6.7109375" style="65" customWidth="1"/>
    <col min="31" max="256" width="11.42578125" style="65"/>
    <col min="257" max="259" width="0" style="65" hidden="1" customWidth="1"/>
    <col min="260" max="260" width="2.5703125" style="65" customWidth="1"/>
    <col min="261" max="261" width="12.7109375" style="65" customWidth="1"/>
    <col min="262" max="262" width="2.28515625" style="65" customWidth="1"/>
    <col min="263" max="263" width="63.85546875" style="65" customWidth="1"/>
    <col min="264" max="265" width="6.28515625" style="65" customWidth="1"/>
    <col min="266" max="266" width="6.7109375" style="65" bestFit="1" customWidth="1"/>
    <col min="267" max="268" width="11.42578125" style="65"/>
    <col min="269" max="269" width="4.7109375" style="65" customWidth="1"/>
    <col min="270" max="270" width="7.5703125" style="65" bestFit="1" customWidth="1"/>
    <col min="271" max="271" width="2.28515625" style="65" customWidth="1"/>
    <col min="272" max="272" width="26" style="65" customWidth="1"/>
    <col min="273" max="273" width="8" style="65" customWidth="1"/>
    <col min="274" max="274" width="1" style="65" customWidth="1"/>
    <col min="275" max="275" width="6.7109375" style="65" customWidth="1"/>
    <col min="276" max="276" width="1" style="65" customWidth="1"/>
    <col min="277" max="277" width="6.7109375" style="65" customWidth="1"/>
    <col min="278" max="278" width="1" style="65" customWidth="1"/>
    <col min="279" max="279" width="6.7109375" style="65" customWidth="1"/>
    <col min="280" max="280" width="1" style="65" customWidth="1"/>
    <col min="281" max="281" width="6.7109375" style="65" customWidth="1"/>
    <col min="282" max="282" width="1" style="65" customWidth="1"/>
    <col min="283" max="283" width="6.7109375" style="65" customWidth="1"/>
    <col min="284" max="284" width="1" style="65" customWidth="1"/>
    <col min="285" max="286" width="6.7109375" style="65" customWidth="1"/>
    <col min="287" max="512" width="11.42578125" style="65"/>
    <col min="513" max="515" width="0" style="65" hidden="1" customWidth="1"/>
    <col min="516" max="516" width="2.5703125" style="65" customWidth="1"/>
    <col min="517" max="517" width="12.7109375" style="65" customWidth="1"/>
    <col min="518" max="518" width="2.28515625" style="65" customWidth="1"/>
    <col min="519" max="519" width="63.85546875" style="65" customWidth="1"/>
    <col min="520" max="521" width="6.28515625" style="65" customWidth="1"/>
    <col min="522" max="522" width="6.7109375" style="65" bestFit="1" customWidth="1"/>
    <col min="523" max="524" width="11.42578125" style="65"/>
    <col min="525" max="525" width="4.7109375" style="65" customWidth="1"/>
    <col min="526" max="526" width="7.5703125" style="65" bestFit="1" customWidth="1"/>
    <col min="527" max="527" width="2.28515625" style="65" customWidth="1"/>
    <col min="528" max="528" width="26" style="65" customWidth="1"/>
    <col min="529" max="529" width="8" style="65" customWidth="1"/>
    <col min="530" max="530" width="1" style="65" customWidth="1"/>
    <col min="531" max="531" width="6.7109375" style="65" customWidth="1"/>
    <col min="532" max="532" width="1" style="65" customWidth="1"/>
    <col min="533" max="533" width="6.7109375" style="65" customWidth="1"/>
    <col min="534" max="534" width="1" style="65" customWidth="1"/>
    <col min="535" max="535" width="6.7109375" style="65" customWidth="1"/>
    <col min="536" max="536" width="1" style="65" customWidth="1"/>
    <col min="537" max="537" width="6.7109375" style="65" customWidth="1"/>
    <col min="538" max="538" width="1" style="65" customWidth="1"/>
    <col min="539" max="539" width="6.7109375" style="65" customWidth="1"/>
    <col min="540" max="540" width="1" style="65" customWidth="1"/>
    <col min="541" max="542" width="6.7109375" style="65" customWidth="1"/>
    <col min="543" max="768" width="11.42578125" style="65"/>
    <col min="769" max="771" width="0" style="65" hidden="1" customWidth="1"/>
    <col min="772" max="772" width="2.5703125" style="65" customWidth="1"/>
    <col min="773" max="773" width="12.7109375" style="65" customWidth="1"/>
    <col min="774" max="774" width="2.28515625" style="65" customWidth="1"/>
    <col min="775" max="775" width="63.85546875" style="65" customWidth="1"/>
    <col min="776" max="777" width="6.28515625" style="65" customWidth="1"/>
    <col min="778" max="778" width="6.7109375" style="65" bestFit="1" customWidth="1"/>
    <col min="779" max="780" width="11.42578125" style="65"/>
    <col min="781" max="781" width="4.7109375" style="65" customWidth="1"/>
    <col min="782" max="782" width="7.5703125" style="65" bestFit="1" customWidth="1"/>
    <col min="783" max="783" width="2.28515625" style="65" customWidth="1"/>
    <col min="784" max="784" width="26" style="65" customWidth="1"/>
    <col min="785" max="785" width="8" style="65" customWidth="1"/>
    <col min="786" max="786" width="1" style="65" customWidth="1"/>
    <col min="787" max="787" width="6.7109375" style="65" customWidth="1"/>
    <col min="788" max="788" width="1" style="65" customWidth="1"/>
    <col min="789" max="789" width="6.7109375" style="65" customWidth="1"/>
    <col min="790" max="790" width="1" style="65" customWidth="1"/>
    <col min="791" max="791" width="6.7109375" style="65" customWidth="1"/>
    <col min="792" max="792" width="1" style="65" customWidth="1"/>
    <col min="793" max="793" width="6.7109375" style="65" customWidth="1"/>
    <col min="794" max="794" width="1" style="65" customWidth="1"/>
    <col min="795" max="795" width="6.7109375" style="65" customWidth="1"/>
    <col min="796" max="796" width="1" style="65" customWidth="1"/>
    <col min="797" max="798" width="6.7109375" style="65" customWidth="1"/>
    <col min="799" max="1024" width="11.42578125" style="65"/>
    <col min="1025" max="1027" width="0" style="65" hidden="1" customWidth="1"/>
    <col min="1028" max="1028" width="2.5703125" style="65" customWidth="1"/>
    <col min="1029" max="1029" width="12.7109375" style="65" customWidth="1"/>
    <col min="1030" max="1030" width="2.28515625" style="65" customWidth="1"/>
    <col min="1031" max="1031" width="63.85546875" style="65" customWidth="1"/>
    <col min="1032" max="1033" width="6.28515625" style="65" customWidth="1"/>
    <col min="1034" max="1034" width="6.7109375" style="65" bestFit="1" customWidth="1"/>
    <col min="1035" max="1036" width="11.42578125" style="65"/>
    <col min="1037" max="1037" width="4.7109375" style="65" customWidth="1"/>
    <col min="1038" max="1038" width="7.5703125" style="65" bestFit="1" customWidth="1"/>
    <col min="1039" max="1039" width="2.28515625" style="65" customWidth="1"/>
    <col min="1040" max="1040" width="26" style="65" customWidth="1"/>
    <col min="1041" max="1041" width="8" style="65" customWidth="1"/>
    <col min="1042" max="1042" width="1" style="65" customWidth="1"/>
    <col min="1043" max="1043" width="6.7109375" style="65" customWidth="1"/>
    <col min="1044" max="1044" width="1" style="65" customWidth="1"/>
    <col min="1045" max="1045" width="6.7109375" style="65" customWidth="1"/>
    <col min="1046" max="1046" width="1" style="65" customWidth="1"/>
    <col min="1047" max="1047" width="6.7109375" style="65" customWidth="1"/>
    <col min="1048" max="1048" width="1" style="65" customWidth="1"/>
    <col min="1049" max="1049" width="6.7109375" style="65" customWidth="1"/>
    <col min="1050" max="1050" width="1" style="65" customWidth="1"/>
    <col min="1051" max="1051" width="6.7109375" style="65" customWidth="1"/>
    <col min="1052" max="1052" width="1" style="65" customWidth="1"/>
    <col min="1053" max="1054" width="6.7109375" style="65" customWidth="1"/>
    <col min="1055" max="1280" width="11.42578125" style="65"/>
    <col min="1281" max="1283" width="0" style="65" hidden="1" customWidth="1"/>
    <col min="1284" max="1284" width="2.5703125" style="65" customWidth="1"/>
    <col min="1285" max="1285" width="12.7109375" style="65" customWidth="1"/>
    <col min="1286" max="1286" width="2.28515625" style="65" customWidth="1"/>
    <col min="1287" max="1287" width="63.85546875" style="65" customWidth="1"/>
    <col min="1288" max="1289" width="6.28515625" style="65" customWidth="1"/>
    <col min="1290" max="1290" width="6.7109375" style="65" bestFit="1" customWidth="1"/>
    <col min="1291" max="1292" width="11.42578125" style="65"/>
    <col min="1293" max="1293" width="4.7109375" style="65" customWidth="1"/>
    <col min="1294" max="1294" width="7.5703125" style="65" bestFit="1" customWidth="1"/>
    <col min="1295" max="1295" width="2.28515625" style="65" customWidth="1"/>
    <col min="1296" max="1296" width="26" style="65" customWidth="1"/>
    <col min="1297" max="1297" width="8" style="65" customWidth="1"/>
    <col min="1298" max="1298" width="1" style="65" customWidth="1"/>
    <col min="1299" max="1299" width="6.7109375" style="65" customWidth="1"/>
    <col min="1300" max="1300" width="1" style="65" customWidth="1"/>
    <col min="1301" max="1301" width="6.7109375" style="65" customWidth="1"/>
    <col min="1302" max="1302" width="1" style="65" customWidth="1"/>
    <col min="1303" max="1303" width="6.7109375" style="65" customWidth="1"/>
    <col min="1304" max="1304" width="1" style="65" customWidth="1"/>
    <col min="1305" max="1305" width="6.7109375" style="65" customWidth="1"/>
    <col min="1306" max="1306" width="1" style="65" customWidth="1"/>
    <col min="1307" max="1307" width="6.7109375" style="65" customWidth="1"/>
    <col min="1308" max="1308" width="1" style="65" customWidth="1"/>
    <col min="1309" max="1310" width="6.7109375" style="65" customWidth="1"/>
    <col min="1311" max="1536" width="11.42578125" style="65"/>
    <col min="1537" max="1539" width="0" style="65" hidden="1" customWidth="1"/>
    <col min="1540" max="1540" width="2.5703125" style="65" customWidth="1"/>
    <col min="1541" max="1541" width="12.7109375" style="65" customWidth="1"/>
    <col min="1542" max="1542" width="2.28515625" style="65" customWidth="1"/>
    <col min="1543" max="1543" width="63.85546875" style="65" customWidth="1"/>
    <col min="1544" max="1545" width="6.28515625" style="65" customWidth="1"/>
    <col min="1546" max="1546" width="6.7109375" style="65" bestFit="1" customWidth="1"/>
    <col min="1547" max="1548" width="11.42578125" style="65"/>
    <col min="1549" max="1549" width="4.7109375" style="65" customWidth="1"/>
    <col min="1550" max="1550" width="7.5703125" style="65" bestFit="1" customWidth="1"/>
    <col min="1551" max="1551" width="2.28515625" style="65" customWidth="1"/>
    <col min="1552" max="1552" width="26" style="65" customWidth="1"/>
    <col min="1553" max="1553" width="8" style="65" customWidth="1"/>
    <col min="1554" max="1554" width="1" style="65" customWidth="1"/>
    <col min="1555" max="1555" width="6.7109375" style="65" customWidth="1"/>
    <col min="1556" max="1556" width="1" style="65" customWidth="1"/>
    <col min="1557" max="1557" width="6.7109375" style="65" customWidth="1"/>
    <col min="1558" max="1558" width="1" style="65" customWidth="1"/>
    <col min="1559" max="1559" width="6.7109375" style="65" customWidth="1"/>
    <col min="1560" max="1560" width="1" style="65" customWidth="1"/>
    <col min="1561" max="1561" width="6.7109375" style="65" customWidth="1"/>
    <col min="1562" max="1562" width="1" style="65" customWidth="1"/>
    <col min="1563" max="1563" width="6.7109375" style="65" customWidth="1"/>
    <col min="1564" max="1564" width="1" style="65" customWidth="1"/>
    <col min="1565" max="1566" width="6.7109375" style="65" customWidth="1"/>
    <col min="1567" max="1792" width="11.42578125" style="65"/>
    <col min="1793" max="1795" width="0" style="65" hidden="1" customWidth="1"/>
    <col min="1796" max="1796" width="2.5703125" style="65" customWidth="1"/>
    <col min="1797" max="1797" width="12.7109375" style="65" customWidth="1"/>
    <col min="1798" max="1798" width="2.28515625" style="65" customWidth="1"/>
    <col min="1799" max="1799" width="63.85546875" style="65" customWidth="1"/>
    <col min="1800" max="1801" width="6.28515625" style="65" customWidth="1"/>
    <col min="1802" max="1802" width="6.7109375" style="65" bestFit="1" customWidth="1"/>
    <col min="1803" max="1804" width="11.42578125" style="65"/>
    <col min="1805" max="1805" width="4.7109375" style="65" customWidth="1"/>
    <col min="1806" max="1806" width="7.5703125" style="65" bestFit="1" customWidth="1"/>
    <col min="1807" max="1807" width="2.28515625" style="65" customWidth="1"/>
    <col min="1808" max="1808" width="26" style="65" customWidth="1"/>
    <col min="1809" max="1809" width="8" style="65" customWidth="1"/>
    <col min="1810" max="1810" width="1" style="65" customWidth="1"/>
    <col min="1811" max="1811" width="6.7109375" style="65" customWidth="1"/>
    <col min="1812" max="1812" width="1" style="65" customWidth="1"/>
    <col min="1813" max="1813" width="6.7109375" style="65" customWidth="1"/>
    <col min="1814" max="1814" width="1" style="65" customWidth="1"/>
    <col min="1815" max="1815" width="6.7109375" style="65" customWidth="1"/>
    <col min="1816" max="1816" width="1" style="65" customWidth="1"/>
    <col min="1817" max="1817" width="6.7109375" style="65" customWidth="1"/>
    <col min="1818" max="1818" width="1" style="65" customWidth="1"/>
    <col min="1819" max="1819" width="6.7109375" style="65" customWidth="1"/>
    <col min="1820" max="1820" width="1" style="65" customWidth="1"/>
    <col min="1821" max="1822" width="6.7109375" style="65" customWidth="1"/>
    <col min="1823" max="2048" width="11.42578125" style="65"/>
    <col min="2049" max="2051" width="0" style="65" hidden="1" customWidth="1"/>
    <col min="2052" max="2052" width="2.5703125" style="65" customWidth="1"/>
    <col min="2053" max="2053" width="12.7109375" style="65" customWidth="1"/>
    <col min="2054" max="2054" width="2.28515625" style="65" customWidth="1"/>
    <col min="2055" max="2055" width="63.85546875" style="65" customWidth="1"/>
    <col min="2056" max="2057" width="6.28515625" style="65" customWidth="1"/>
    <col min="2058" max="2058" width="6.7109375" style="65" bestFit="1" customWidth="1"/>
    <col min="2059" max="2060" width="11.42578125" style="65"/>
    <col min="2061" max="2061" width="4.7109375" style="65" customWidth="1"/>
    <col min="2062" max="2062" width="7.5703125" style="65" bestFit="1" customWidth="1"/>
    <col min="2063" max="2063" width="2.28515625" style="65" customWidth="1"/>
    <col min="2064" max="2064" width="26" style="65" customWidth="1"/>
    <col min="2065" max="2065" width="8" style="65" customWidth="1"/>
    <col min="2066" max="2066" width="1" style="65" customWidth="1"/>
    <col min="2067" max="2067" width="6.7109375" style="65" customWidth="1"/>
    <col min="2068" max="2068" width="1" style="65" customWidth="1"/>
    <col min="2069" max="2069" width="6.7109375" style="65" customWidth="1"/>
    <col min="2070" max="2070" width="1" style="65" customWidth="1"/>
    <col min="2071" max="2071" width="6.7109375" style="65" customWidth="1"/>
    <col min="2072" max="2072" width="1" style="65" customWidth="1"/>
    <col min="2073" max="2073" width="6.7109375" style="65" customWidth="1"/>
    <col min="2074" max="2074" width="1" style="65" customWidth="1"/>
    <col min="2075" max="2075" width="6.7109375" style="65" customWidth="1"/>
    <col min="2076" max="2076" width="1" style="65" customWidth="1"/>
    <col min="2077" max="2078" width="6.7109375" style="65" customWidth="1"/>
    <col min="2079" max="2304" width="11.42578125" style="65"/>
    <col min="2305" max="2307" width="0" style="65" hidden="1" customWidth="1"/>
    <col min="2308" max="2308" width="2.5703125" style="65" customWidth="1"/>
    <col min="2309" max="2309" width="12.7109375" style="65" customWidth="1"/>
    <col min="2310" max="2310" width="2.28515625" style="65" customWidth="1"/>
    <col min="2311" max="2311" width="63.85546875" style="65" customWidth="1"/>
    <col min="2312" max="2313" width="6.28515625" style="65" customWidth="1"/>
    <col min="2314" max="2314" width="6.7109375" style="65" bestFit="1" customWidth="1"/>
    <col min="2315" max="2316" width="11.42578125" style="65"/>
    <col min="2317" max="2317" width="4.7109375" style="65" customWidth="1"/>
    <col min="2318" max="2318" width="7.5703125" style="65" bestFit="1" customWidth="1"/>
    <col min="2319" max="2319" width="2.28515625" style="65" customWidth="1"/>
    <col min="2320" max="2320" width="26" style="65" customWidth="1"/>
    <col min="2321" max="2321" width="8" style="65" customWidth="1"/>
    <col min="2322" max="2322" width="1" style="65" customWidth="1"/>
    <col min="2323" max="2323" width="6.7109375" style="65" customWidth="1"/>
    <col min="2324" max="2324" width="1" style="65" customWidth="1"/>
    <col min="2325" max="2325" width="6.7109375" style="65" customWidth="1"/>
    <col min="2326" max="2326" width="1" style="65" customWidth="1"/>
    <col min="2327" max="2327" width="6.7109375" style="65" customWidth="1"/>
    <col min="2328" max="2328" width="1" style="65" customWidth="1"/>
    <col min="2329" max="2329" width="6.7109375" style="65" customWidth="1"/>
    <col min="2330" max="2330" width="1" style="65" customWidth="1"/>
    <col min="2331" max="2331" width="6.7109375" style="65" customWidth="1"/>
    <col min="2332" max="2332" width="1" style="65" customWidth="1"/>
    <col min="2333" max="2334" width="6.7109375" style="65" customWidth="1"/>
    <col min="2335" max="2560" width="11.42578125" style="65"/>
    <col min="2561" max="2563" width="0" style="65" hidden="1" customWidth="1"/>
    <col min="2564" max="2564" width="2.5703125" style="65" customWidth="1"/>
    <col min="2565" max="2565" width="12.7109375" style="65" customWidth="1"/>
    <col min="2566" max="2566" width="2.28515625" style="65" customWidth="1"/>
    <col min="2567" max="2567" width="63.85546875" style="65" customWidth="1"/>
    <col min="2568" max="2569" width="6.28515625" style="65" customWidth="1"/>
    <col min="2570" max="2570" width="6.7109375" style="65" bestFit="1" customWidth="1"/>
    <col min="2571" max="2572" width="11.42578125" style="65"/>
    <col min="2573" max="2573" width="4.7109375" style="65" customWidth="1"/>
    <col min="2574" max="2574" width="7.5703125" style="65" bestFit="1" customWidth="1"/>
    <col min="2575" max="2575" width="2.28515625" style="65" customWidth="1"/>
    <col min="2576" max="2576" width="26" style="65" customWidth="1"/>
    <col min="2577" max="2577" width="8" style="65" customWidth="1"/>
    <col min="2578" max="2578" width="1" style="65" customWidth="1"/>
    <col min="2579" max="2579" width="6.7109375" style="65" customWidth="1"/>
    <col min="2580" max="2580" width="1" style="65" customWidth="1"/>
    <col min="2581" max="2581" width="6.7109375" style="65" customWidth="1"/>
    <col min="2582" max="2582" width="1" style="65" customWidth="1"/>
    <col min="2583" max="2583" width="6.7109375" style="65" customWidth="1"/>
    <col min="2584" max="2584" width="1" style="65" customWidth="1"/>
    <col min="2585" max="2585" width="6.7109375" style="65" customWidth="1"/>
    <col min="2586" max="2586" width="1" style="65" customWidth="1"/>
    <col min="2587" max="2587" width="6.7109375" style="65" customWidth="1"/>
    <col min="2588" max="2588" width="1" style="65" customWidth="1"/>
    <col min="2589" max="2590" width="6.7109375" style="65" customWidth="1"/>
    <col min="2591" max="2816" width="11.42578125" style="65"/>
    <col min="2817" max="2819" width="0" style="65" hidden="1" customWidth="1"/>
    <col min="2820" max="2820" width="2.5703125" style="65" customWidth="1"/>
    <col min="2821" max="2821" width="12.7109375" style="65" customWidth="1"/>
    <col min="2822" max="2822" width="2.28515625" style="65" customWidth="1"/>
    <col min="2823" max="2823" width="63.85546875" style="65" customWidth="1"/>
    <col min="2824" max="2825" width="6.28515625" style="65" customWidth="1"/>
    <col min="2826" max="2826" width="6.7109375" style="65" bestFit="1" customWidth="1"/>
    <col min="2827" max="2828" width="11.42578125" style="65"/>
    <col min="2829" max="2829" width="4.7109375" style="65" customWidth="1"/>
    <col min="2830" max="2830" width="7.5703125" style="65" bestFit="1" customWidth="1"/>
    <col min="2831" max="2831" width="2.28515625" style="65" customWidth="1"/>
    <col min="2832" max="2832" width="26" style="65" customWidth="1"/>
    <col min="2833" max="2833" width="8" style="65" customWidth="1"/>
    <col min="2834" max="2834" width="1" style="65" customWidth="1"/>
    <col min="2835" max="2835" width="6.7109375" style="65" customWidth="1"/>
    <col min="2836" max="2836" width="1" style="65" customWidth="1"/>
    <col min="2837" max="2837" width="6.7109375" style="65" customWidth="1"/>
    <col min="2838" max="2838" width="1" style="65" customWidth="1"/>
    <col min="2839" max="2839" width="6.7109375" style="65" customWidth="1"/>
    <col min="2840" max="2840" width="1" style="65" customWidth="1"/>
    <col min="2841" max="2841" width="6.7109375" style="65" customWidth="1"/>
    <col min="2842" max="2842" width="1" style="65" customWidth="1"/>
    <col min="2843" max="2843" width="6.7109375" style="65" customWidth="1"/>
    <col min="2844" max="2844" width="1" style="65" customWidth="1"/>
    <col min="2845" max="2846" width="6.7109375" style="65" customWidth="1"/>
    <col min="2847" max="3072" width="11.42578125" style="65"/>
    <col min="3073" max="3075" width="0" style="65" hidden="1" customWidth="1"/>
    <col min="3076" max="3076" width="2.5703125" style="65" customWidth="1"/>
    <col min="3077" max="3077" width="12.7109375" style="65" customWidth="1"/>
    <col min="3078" max="3078" width="2.28515625" style="65" customWidth="1"/>
    <col min="3079" max="3079" width="63.85546875" style="65" customWidth="1"/>
    <col min="3080" max="3081" width="6.28515625" style="65" customWidth="1"/>
    <col min="3082" max="3082" width="6.7109375" style="65" bestFit="1" customWidth="1"/>
    <col min="3083" max="3084" width="11.42578125" style="65"/>
    <col min="3085" max="3085" width="4.7109375" style="65" customWidth="1"/>
    <col min="3086" max="3086" width="7.5703125" style="65" bestFit="1" customWidth="1"/>
    <col min="3087" max="3087" width="2.28515625" style="65" customWidth="1"/>
    <col min="3088" max="3088" width="26" style="65" customWidth="1"/>
    <col min="3089" max="3089" width="8" style="65" customWidth="1"/>
    <col min="3090" max="3090" width="1" style="65" customWidth="1"/>
    <col min="3091" max="3091" width="6.7109375" style="65" customWidth="1"/>
    <col min="3092" max="3092" width="1" style="65" customWidth="1"/>
    <col min="3093" max="3093" width="6.7109375" style="65" customWidth="1"/>
    <col min="3094" max="3094" width="1" style="65" customWidth="1"/>
    <col min="3095" max="3095" width="6.7109375" style="65" customWidth="1"/>
    <col min="3096" max="3096" width="1" style="65" customWidth="1"/>
    <col min="3097" max="3097" width="6.7109375" style="65" customWidth="1"/>
    <col min="3098" max="3098" width="1" style="65" customWidth="1"/>
    <col min="3099" max="3099" width="6.7109375" style="65" customWidth="1"/>
    <col min="3100" max="3100" width="1" style="65" customWidth="1"/>
    <col min="3101" max="3102" width="6.7109375" style="65" customWidth="1"/>
    <col min="3103" max="3328" width="11.42578125" style="65"/>
    <col min="3329" max="3331" width="0" style="65" hidden="1" customWidth="1"/>
    <col min="3332" max="3332" width="2.5703125" style="65" customWidth="1"/>
    <col min="3333" max="3333" width="12.7109375" style="65" customWidth="1"/>
    <col min="3334" max="3334" width="2.28515625" style="65" customWidth="1"/>
    <col min="3335" max="3335" width="63.85546875" style="65" customWidth="1"/>
    <col min="3336" max="3337" width="6.28515625" style="65" customWidth="1"/>
    <col min="3338" max="3338" width="6.7109375" style="65" bestFit="1" customWidth="1"/>
    <col min="3339" max="3340" width="11.42578125" style="65"/>
    <col min="3341" max="3341" width="4.7109375" style="65" customWidth="1"/>
    <col min="3342" max="3342" width="7.5703125" style="65" bestFit="1" customWidth="1"/>
    <col min="3343" max="3343" width="2.28515625" style="65" customWidth="1"/>
    <col min="3344" max="3344" width="26" style="65" customWidth="1"/>
    <col min="3345" max="3345" width="8" style="65" customWidth="1"/>
    <col min="3346" max="3346" width="1" style="65" customWidth="1"/>
    <col min="3347" max="3347" width="6.7109375" style="65" customWidth="1"/>
    <col min="3348" max="3348" width="1" style="65" customWidth="1"/>
    <col min="3349" max="3349" width="6.7109375" style="65" customWidth="1"/>
    <col min="3350" max="3350" width="1" style="65" customWidth="1"/>
    <col min="3351" max="3351" width="6.7109375" style="65" customWidth="1"/>
    <col min="3352" max="3352" width="1" style="65" customWidth="1"/>
    <col min="3353" max="3353" width="6.7109375" style="65" customWidth="1"/>
    <col min="3354" max="3354" width="1" style="65" customWidth="1"/>
    <col min="3355" max="3355" width="6.7109375" style="65" customWidth="1"/>
    <col min="3356" max="3356" width="1" style="65" customWidth="1"/>
    <col min="3357" max="3358" width="6.7109375" style="65" customWidth="1"/>
    <col min="3359" max="3584" width="11.42578125" style="65"/>
    <col min="3585" max="3587" width="0" style="65" hidden="1" customWidth="1"/>
    <col min="3588" max="3588" width="2.5703125" style="65" customWidth="1"/>
    <col min="3589" max="3589" width="12.7109375" style="65" customWidth="1"/>
    <col min="3590" max="3590" width="2.28515625" style="65" customWidth="1"/>
    <col min="3591" max="3591" width="63.85546875" style="65" customWidth="1"/>
    <col min="3592" max="3593" width="6.28515625" style="65" customWidth="1"/>
    <col min="3594" max="3594" width="6.7109375" style="65" bestFit="1" customWidth="1"/>
    <col min="3595" max="3596" width="11.42578125" style="65"/>
    <col min="3597" max="3597" width="4.7109375" style="65" customWidth="1"/>
    <col min="3598" max="3598" width="7.5703125" style="65" bestFit="1" customWidth="1"/>
    <col min="3599" max="3599" width="2.28515625" style="65" customWidth="1"/>
    <col min="3600" max="3600" width="26" style="65" customWidth="1"/>
    <col min="3601" max="3601" width="8" style="65" customWidth="1"/>
    <col min="3602" max="3602" width="1" style="65" customWidth="1"/>
    <col min="3603" max="3603" width="6.7109375" style="65" customWidth="1"/>
    <col min="3604" max="3604" width="1" style="65" customWidth="1"/>
    <col min="3605" max="3605" width="6.7109375" style="65" customWidth="1"/>
    <col min="3606" max="3606" width="1" style="65" customWidth="1"/>
    <col min="3607" max="3607" width="6.7109375" style="65" customWidth="1"/>
    <col min="3608" max="3608" width="1" style="65" customWidth="1"/>
    <col min="3609" max="3609" width="6.7109375" style="65" customWidth="1"/>
    <col min="3610" max="3610" width="1" style="65" customWidth="1"/>
    <col min="3611" max="3611" width="6.7109375" style="65" customWidth="1"/>
    <col min="3612" max="3612" width="1" style="65" customWidth="1"/>
    <col min="3613" max="3614" width="6.7109375" style="65" customWidth="1"/>
    <col min="3615" max="3840" width="11.42578125" style="65"/>
    <col min="3841" max="3843" width="0" style="65" hidden="1" customWidth="1"/>
    <col min="3844" max="3844" width="2.5703125" style="65" customWidth="1"/>
    <col min="3845" max="3845" width="12.7109375" style="65" customWidth="1"/>
    <col min="3846" max="3846" width="2.28515625" style="65" customWidth="1"/>
    <col min="3847" max="3847" width="63.85546875" style="65" customWidth="1"/>
    <col min="3848" max="3849" width="6.28515625" style="65" customWidth="1"/>
    <col min="3850" max="3850" width="6.7109375" style="65" bestFit="1" customWidth="1"/>
    <col min="3851" max="3852" width="11.42578125" style="65"/>
    <col min="3853" max="3853" width="4.7109375" style="65" customWidth="1"/>
    <col min="3854" max="3854" width="7.5703125" style="65" bestFit="1" customWidth="1"/>
    <col min="3855" max="3855" width="2.28515625" style="65" customWidth="1"/>
    <col min="3856" max="3856" width="26" style="65" customWidth="1"/>
    <col min="3857" max="3857" width="8" style="65" customWidth="1"/>
    <col min="3858" max="3858" width="1" style="65" customWidth="1"/>
    <col min="3859" max="3859" width="6.7109375" style="65" customWidth="1"/>
    <col min="3860" max="3860" width="1" style="65" customWidth="1"/>
    <col min="3861" max="3861" width="6.7109375" style="65" customWidth="1"/>
    <col min="3862" max="3862" width="1" style="65" customWidth="1"/>
    <col min="3863" max="3863" width="6.7109375" style="65" customWidth="1"/>
    <col min="3864" max="3864" width="1" style="65" customWidth="1"/>
    <col min="3865" max="3865" width="6.7109375" style="65" customWidth="1"/>
    <col min="3866" max="3866" width="1" style="65" customWidth="1"/>
    <col min="3867" max="3867" width="6.7109375" style="65" customWidth="1"/>
    <col min="3868" max="3868" width="1" style="65" customWidth="1"/>
    <col min="3869" max="3870" width="6.7109375" style="65" customWidth="1"/>
    <col min="3871" max="4096" width="11.42578125" style="65"/>
    <col min="4097" max="4099" width="0" style="65" hidden="1" customWidth="1"/>
    <col min="4100" max="4100" width="2.5703125" style="65" customWidth="1"/>
    <col min="4101" max="4101" width="12.7109375" style="65" customWidth="1"/>
    <col min="4102" max="4102" width="2.28515625" style="65" customWidth="1"/>
    <col min="4103" max="4103" width="63.85546875" style="65" customWidth="1"/>
    <col min="4104" max="4105" width="6.28515625" style="65" customWidth="1"/>
    <col min="4106" max="4106" width="6.7109375" style="65" bestFit="1" customWidth="1"/>
    <col min="4107" max="4108" width="11.42578125" style="65"/>
    <col min="4109" max="4109" width="4.7109375" style="65" customWidth="1"/>
    <col min="4110" max="4110" width="7.5703125" style="65" bestFit="1" customWidth="1"/>
    <col min="4111" max="4111" width="2.28515625" style="65" customWidth="1"/>
    <col min="4112" max="4112" width="26" style="65" customWidth="1"/>
    <col min="4113" max="4113" width="8" style="65" customWidth="1"/>
    <col min="4114" max="4114" width="1" style="65" customWidth="1"/>
    <col min="4115" max="4115" width="6.7109375" style="65" customWidth="1"/>
    <col min="4116" max="4116" width="1" style="65" customWidth="1"/>
    <col min="4117" max="4117" width="6.7109375" style="65" customWidth="1"/>
    <col min="4118" max="4118" width="1" style="65" customWidth="1"/>
    <col min="4119" max="4119" width="6.7109375" style="65" customWidth="1"/>
    <col min="4120" max="4120" width="1" style="65" customWidth="1"/>
    <col min="4121" max="4121" width="6.7109375" style="65" customWidth="1"/>
    <col min="4122" max="4122" width="1" style="65" customWidth="1"/>
    <col min="4123" max="4123" width="6.7109375" style="65" customWidth="1"/>
    <col min="4124" max="4124" width="1" style="65" customWidth="1"/>
    <col min="4125" max="4126" width="6.7109375" style="65" customWidth="1"/>
    <col min="4127" max="4352" width="11.42578125" style="65"/>
    <col min="4353" max="4355" width="0" style="65" hidden="1" customWidth="1"/>
    <col min="4356" max="4356" width="2.5703125" style="65" customWidth="1"/>
    <col min="4357" max="4357" width="12.7109375" style="65" customWidth="1"/>
    <col min="4358" max="4358" width="2.28515625" style="65" customWidth="1"/>
    <col min="4359" max="4359" width="63.85546875" style="65" customWidth="1"/>
    <col min="4360" max="4361" width="6.28515625" style="65" customWidth="1"/>
    <col min="4362" max="4362" width="6.7109375" style="65" bestFit="1" customWidth="1"/>
    <col min="4363" max="4364" width="11.42578125" style="65"/>
    <col min="4365" max="4365" width="4.7109375" style="65" customWidth="1"/>
    <col min="4366" max="4366" width="7.5703125" style="65" bestFit="1" customWidth="1"/>
    <col min="4367" max="4367" width="2.28515625" style="65" customWidth="1"/>
    <col min="4368" max="4368" width="26" style="65" customWidth="1"/>
    <col min="4369" max="4369" width="8" style="65" customWidth="1"/>
    <col min="4370" max="4370" width="1" style="65" customWidth="1"/>
    <col min="4371" max="4371" width="6.7109375" style="65" customWidth="1"/>
    <col min="4372" max="4372" width="1" style="65" customWidth="1"/>
    <col min="4373" max="4373" width="6.7109375" style="65" customWidth="1"/>
    <col min="4374" max="4374" width="1" style="65" customWidth="1"/>
    <col min="4375" max="4375" width="6.7109375" style="65" customWidth="1"/>
    <col min="4376" max="4376" width="1" style="65" customWidth="1"/>
    <col min="4377" max="4377" width="6.7109375" style="65" customWidth="1"/>
    <col min="4378" max="4378" width="1" style="65" customWidth="1"/>
    <col min="4379" max="4379" width="6.7109375" style="65" customWidth="1"/>
    <col min="4380" max="4380" width="1" style="65" customWidth="1"/>
    <col min="4381" max="4382" width="6.7109375" style="65" customWidth="1"/>
    <col min="4383" max="4608" width="11.42578125" style="65"/>
    <col min="4609" max="4611" width="0" style="65" hidden="1" customWidth="1"/>
    <col min="4612" max="4612" width="2.5703125" style="65" customWidth="1"/>
    <col min="4613" max="4613" width="12.7109375" style="65" customWidth="1"/>
    <col min="4614" max="4614" width="2.28515625" style="65" customWidth="1"/>
    <col min="4615" max="4615" width="63.85546875" style="65" customWidth="1"/>
    <col min="4616" max="4617" width="6.28515625" style="65" customWidth="1"/>
    <col min="4618" max="4618" width="6.7109375" style="65" bestFit="1" customWidth="1"/>
    <col min="4619" max="4620" width="11.42578125" style="65"/>
    <col min="4621" max="4621" width="4.7109375" style="65" customWidth="1"/>
    <col min="4622" max="4622" width="7.5703125" style="65" bestFit="1" customWidth="1"/>
    <col min="4623" max="4623" width="2.28515625" style="65" customWidth="1"/>
    <col min="4624" max="4624" width="26" style="65" customWidth="1"/>
    <col min="4625" max="4625" width="8" style="65" customWidth="1"/>
    <col min="4626" max="4626" width="1" style="65" customWidth="1"/>
    <col min="4627" max="4627" width="6.7109375" style="65" customWidth="1"/>
    <col min="4628" max="4628" width="1" style="65" customWidth="1"/>
    <col min="4629" max="4629" width="6.7109375" style="65" customWidth="1"/>
    <col min="4630" max="4630" width="1" style="65" customWidth="1"/>
    <col min="4631" max="4631" width="6.7109375" style="65" customWidth="1"/>
    <col min="4632" max="4632" width="1" style="65" customWidth="1"/>
    <col min="4633" max="4633" width="6.7109375" style="65" customWidth="1"/>
    <col min="4634" max="4634" width="1" style="65" customWidth="1"/>
    <col min="4635" max="4635" width="6.7109375" style="65" customWidth="1"/>
    <col min="4636" max="4636" width="1" style="65" customWidth="1"/>
    <col min="4637" max="4638" width="6.7109375" style="65" customWidth="1"/>
    <col min="4639" max="4864" width="11.42578125" style="65"/>
    <col min="4865" max="4867" width="0" style="65" hidden="1" customWidth="1"/>
    <col min="4868" max="4868" width="2.5703125" style="65" customWidth="1"/>
    <col min="4869" max="4869" width="12.7109375" style="65" customWidth="1"/>
    <col min="4870" max="4870" width="2.28515625" style="65" customWidth="1"/>
    <col min="4871" max="4871" width="63.85546875" style="65" customWidth="1"/>
    <col min="4872" max="4873" width="6.28515625" style="65" customWidth="1"/>
    <col min="4874" max="4874" width="6.7109375" style="65" bestFit="1" customWidth="1"/>
    <col min="4875" max="4876" width="11.42578125" style="65"/>
    <col min="4877" max="4877" width="4.7109375" style="65" customWidth="1"/>
    <col min="4878" max="4878" width="7.5703125" style="65" bestFit="1" customWidth="1"/>
    <col min="4879" max="4879" width="2.28515625" style="65" customWidth="1"/>
    <col min="4880" max="4880" width="26" style="65" customWidth="1"/>
    <col min="4881" max="4881" width="8" style="65" customWidth="1"/>
    <col min="4882" max="4882" width="1" style="65" customWidth="1"/>
    <col min="4883" max="4883" width="6.7109375" style="65" customWidth="1"/>
    <col min="4884" max="4884" width="1" style="65" customWidth="1"/>
    <col min="4885" max="4885" width="6.7109375" style="65" customWidth="1"/>
    <col min="4886" max="4886" width="1" style="65" customWidth="1"/>
    <col min="4887" max="4887" width="6.7109375" style="65" customWidth="1"/>
    <col min="4888" max="4888" width="1" style="65" customWidth="1"/>
    <col min="4889" max="4889" width="6.7109375" style="65" customWidth="1"/>
    <col min="4890" max="4890" width="1" style="65" customWidth="1"/>
    <col min="4891" max="4891" width="6.7109375" style="65" customWidth="1"/>
    <col min="4892" max="4892" width="1" style="65" customWidth="1"/>
    <col min="4893" max="4894" width="6.7109375" style="65" customWidth="1"/>
    <col min="4895" max="5120" width="11.42578125" style="65"/>
    <col min="5121" max="5123" width="0" style="65" hidden="1" customWidth="1"/>
    <col min="5124" max="5124" width="2.5703125" style="65" customWidth="1"/>
    <col min="5125" max="5125" width="12.7109375" style="65" customWidth="1"/>
    <col min="5126" max="5126" width="2.28515625" style="65" customWidth="1"/>
    <col min="5127" max="5127" width="63.85546875" style="65" customWidth="1"/>
    <col min="5128" max="5129" width="6.28515625" style="65" customWidth="1"/>
    <col min="5130" max="5130" width="6.7109375" style="65" bestFit="1" customWidth="1"/>
    <col min="5131" max="5132" width="11.42578125" style="65"/>
    <col min="5133" max="5133" width="4.7109375" style="65" customWidth="1"/>
    <col min="5134" max="5134" width="7.5703125" style="65" bestFit="1" customWidth="1"/>
    <col min="5135" max="5135" width="2.28515625" style="65" customWidth="1"/>
    <col min="5136" max="5136" width="26" style="65" customWidth="1"/>
    <col min="5137" max="5137" width="8" style="65" customWidth="1"/>
    <col min="5138" max="5138" width="1" style="65" customWidth="1"/>
    <col min="5139" max="5139" width="6.7109375" style="65" customWidth="1"/>
    <col min="5140" max="5140" width="1" style="65" customWidth="1"/>
    <col min="5141" max="5141" width="6.7109375" style="65" customWidth="1"/>
    <col min="5142" max="5142" width="1" style="65" customWidth="1"/>
    <col min="5143" max="5143" width="6.7109375" style="65" customWidth="1"/>
    <col min="5144" max="5144" width="1" style="65" customWidth="1"/>
    <col min="5145" max="5145" width="6.7109375" style="65" customWidth="1"/>
    <col min="5146" max="5146" width="1" style="65" customWidth="1"/>
    <col min="5147" max="5147" width="6.7109375" style="65" customWidth="1"/>
    <col min="5148" max="5148" width="1" style="65" customWidth="1"/>
    <col min="5149" max="5150" width="6.7109375" style="65" customWidth="1"/>
    <col min="5151" max="5376" width="11.42578125" style="65"/>
    <col min="5377" max="5379" width="0" style="65" hidden="1" customWidth="1"/>
    <col min="5380" max="5380" width="2.5703125" style="65" customWidth="1"/>
    <col min="5381" max="5381" width="12.7109375" style="65" customWidth="1"/>
    <col min="5382" max="5382" width="2.28515625" style="65" customWidth="1"/>
    <col min="5383" max="5383" width="63.85546875" style="65" customWidth="1"/>
    <col min="5384" max="5385" width="6.28515625" style="65" customWidth="1"/>
    <col min="5386" max="5386" width="6.7109375" style="65" bestFit="1" customWidth="1"/>
    <col min="5387" max="5388" width="11.42578125" style="65"/>
    <col min="5389" max="5389" width="4.7109375" style="65" customWidth="1"/>
    <col min="5390" max="5390" width="7.5703125" style="65" bestFit="1" customWidth="1"/>
    <col min="5391" max="5391" width="2.28515625" style="65" customWidth="1"/>
    <col min="5392" max="5392" width="26" style="65" customWidth="1"/>
    <col min="5393" max="5393" width="8" style="65" customWidth="1"/>
    <col min="5394" max="5394" width="1" style="65" customWidth="1"/>
    <col min="5395" max="5395" width="6.7109375" style="65" customWidth="1"/>
    <col min="5396" max="5396" width="1" style="65" customWidth="1"/>
    <col min="5397" max="5397" width="6.7109375" style="65" customWidth="1"/>
    <col min="5398" max="5398" width="1" style="65" customWidth="1"/>
    <col min="5399" max="5399" width="6.7109375" style="65" customWidth="1"/>
    <col min="5400" max="5400" width="1" style="65" customWidth="1"/>
    <col min="5401" max="5401" width="6.7109375" style="65" customWidth="1"/>
    <col min="5402" max="5402" width="1" style="65" customWidth="1"/>
    <col min="5403" max="5403" width="6.7109375" style="65" customWidth="1"/>
    <col min="5404" max="5404" width="1" style="65" customWidth="1"/>
    <col min="5405" max="5406" width="6.7109375" style="65" customWidth="1"/>
    <col min="5407" max="5632" width="11.42578125" style="65"/>
    <col min="5633" max="5635" width="0" style="65" hidden="1" customWidth="1"/>
    <col min="5636" max="5636" width="2.5703125" style="65" customWidth="1"/>
    <col min="5637" max="5637" width="12.7109375" style="65" customWidth="1"/>
    <col min="5638" max="5638" width="2.28515625" style="65" customWidth="1"/>
    <col min="5639" max="5639" width="63.85546875" style="65" customWidth="1"/>
    <col min="5640" max="5641" width="6.28515625" style="65" customWidth="1"/>
    <col min="5642" max="5642" width="6.7109375" style="65" bestFit="1" customWidth="1"/>
    <col min="5643" max="5644" width="11.42578125" style="65"/>
    <col min="5645" max="5645" width="4.7109375" style="65" customWidth="1"/>
    <col min="5646" max="5646" width="7.5703125" style="65" bestFit="1" customWidth="1"/>
    <col min="5647" max="5647" width="2.28515625" style="65" customWidth="1"/>
    <col min="5648" max="5648" width="26" style="65" customWidth="1"/>
    <col min="5649" max="5649" width="8" style="65" customWidth="1"/>
    <col min="5650" max="5650" width="1" style="65" customWidth="1"/>
    <col min="5651" max="5651" width="6.7109375" style="65" customWidth="1"/>
    <col min="5652" max="5652" width="1" style="65" customWidth="1"/>
    <col min="5653" max="5653" width="6.7109375" style="65" customWidth="1"/>
    <col min="5654" max="5654" width="1" style="65" customWidth="1"/>
    <col min="5655" max="5655" width="6.7109375" style="65" customWidth="1"/>
    <col min="5656" max="5656" width="1" style="65" customWidth="1"/>
    <col min="5657" max="5657" width="6.7109375" style="65" customWidth="1"/>
    <col min="5658" max="5658" width="1" style="65" customWidth="1"/>
    <col min="5659" max="5659" width="6.7109375" style="65" customWidth="1"/>
    <col min="5660" max="5660" width="1" style="65" customWidth="1"/>
    <col min="5661" max="5662" width="6.7109375" style="65" customWidth="1"/>
    <col min="5663" max="5888" width="11.42578125" style="65"/>
    <col min="5889" max="5891" width="0" style="65" hidden="1" customWidth="1"/>
    <col min="5892" max="5892" width="2.5703125" style="65" customWidth="1"/>
    <col min="5893" max="5893" width="12.7109375" style="65" customWidth="1"/>
    <col min="5894" max="5894" width="2.28515625" style="65" customWidth="1"/>
    <col min="5895" max="5895" width="63.85546875" style="65" customWidth="1"/>
    <col min="5896" max="5897" width="6.28515625" style="65" customWidth="1"/>
    <col min="5898" max="5898" width="6.7109375" style="65" bestFit="1" customWidth="1"/>
    <col min="5899" max="5900" width="11.42578125" style="65"/>
    <col min="5901" max="5901" width="4.7109375" style="65" customWidth="1"/>
    <col min="5902" max="5902" width="7.5703125" style="65" bestFit="1" customWidth="1"/>
    <col min="5903" max="5903" width="2.28515625" style="65" customWidth="1"/>
    <col min="5904" max="5904" width="26" style="65" customWidth="1"/>
    <col min="5905" max="5905" width="8" style="65" customWidth="1"/>
    <col min="5906" max="5906" width="1" style="65" customWidth="1"/>
    <col min="5907" max="5907" width="6.7109375" style="65" customWidth="1"/>
    <col min="5908" max="5908" width="1" style="65" customWidth="1"/>
    <col min="5909" max="5909" width="6.7109375" style="65" customWidth="1"/>
    <col min="5910" max="5910" width="1" style="65" customWidth="1"/>
    <col min="5911" max="5911" width="6.7109375" style="65" customWidth="1"/>
    <col min="5912" max="5912" width="1" style="65" customWidth="1"/>
    <col min="5913" max="5913" width="6.7109375" style="65" customWidth="1"/>
    <col min="5914" max="5914" width="1" style="65" customWidth="1"/>
    <col min="5915" max="5915" width="6.7109375" style="65" customWidth="1"/>
    <col min="5916" max="5916" width="1" style="65" customWidth="1"/>
    <col min="5917" max="5918" width="6.7109375" style="65" customWidth="1"/>
    <col min="5919" max="6144" width="11.42578125" style="65"/>
    <col min="6145" max="6147" width="0" style="65" hidden="1" customWidth="1"/>
    <col min="6148" max="6148" width="2.5703125" style="65" customWidth="1"/>
    <col min="6149" max="6149" width="12.7109375" style="65" customWidth="1"/>
    <col min="6150" max="6150" width="2.28515625" style="65" customWidth="1"/>
    <col min="6151" max="6151" width="63.85546875" style="65" customWidth="1"/>
    <col min="6152" max="6153" width="6.28515625" style="65" customWidth="1"/>
    <col min="6154" max="6154" width="6.7109375" style="65" bestFit="1" customWidth="1"/>
    <col min="6155" max="6156" width="11.42578125" style="65"/>
    <col min="6157" max="6157" width="4.7109375" style="65" customWidth="1"/>
    <col min="6158" max="6158" width="7.5703125" style="65" bestFit="1" customWidth="1"/>
    <col min="6159" max="6159" width="2.28515625" style="65" customWidth="1"/>
    <col min="6160" max="6160" width="26" style="65" customWidth="1"/>
    <col min="6161" max="6161" width="8" style="65" customWidth="1"/>
    <col min="6162" max="6162" width="1" style="65" customWidth="1"/>
    <col min="6163" max="6163" width="6.7109375" style="65" customWidth="1"/>
    <col min="6164" max="6164" width="1" style="65" customWidth="1"/>
    <col min="6165" max="6165" width="6.7109375" style="65" customWidth="1"/>
    <col min="6166" max="6166" width="1" style="65" customWidth="1"/>
    <col min="6167" max="6167" width="6.7109375" style="65" customWidth="1"/>
    <col min="6168" max="6168" width="1" style="65" customWidth="1"/>
    <col min="6169" max="6169" width="6.7109375" style="65" customWidth="1"/>
    <col min="6170" max="6170" width="1" style="65" customWidth="1"/>
    <col min="6171" max="6171" width="6.7109375" style="65" customWidth="1"/>
    <col min="6172" max="6172" width="1" style="65" customWidth="1"/>
    <col min="6173" max="6174" width="6.7109375" style="65" customWidth="1"/>
    <col min="6175" max="6400" width="11.42578125" style="65"/>
    <col min="6401" max="6403" width="0" style="65" hidden="1" customWidth="1"/>
    <col min="6404" max="6404" width="2.5703125" style="65" customWidth="1"/>
    <col min="6405" max="6405" width="12.7109375" style="65" customWidth="1"/>
    <col min="6406" max="6406" width="2.28515625" style="65" customWidth="1"/>
    <col min="6407" max="6407" width="63.85546875" style="65" customWidth="1"/>
    <col min="6408" max="6409" width="6.28515625" style="65" customWidth="1"/>
    <col min="6410" max="6410" width="6.7109375" style="65" bestFit="1" customWidth="1"/>
    <col min="6411" max="6412" width="11.42578125" style="65"/>
    <col min="6413" max="6413" width="4.7109375" style="65" customWidth="1"/>
    <col min="6414" max="6414" width="7.5703125" style="65" bestFit="1" customWidth="1"/>
    <col min="6415" max="6415" width="2.28515625" style="65" customWidth="1"/>
    <col min="6416" max="6416" width="26" style="65" customWidth="1"/>
    <col min="6417" max="6417" width="8" style="65" customWidth="1"/>
    <col min="6418" max="6418" width="1" style="65" customWidth="1"/>
    <col min="6419" max="6419" width="6.7109375" style="65" customWidth="1"/>
    <col min="6420" max="6420" width="1" style="65" customWidth="1"/>
    <col min="6421" max="6421" width="6.7109375" style="65" customWidth="1"/>
    <col min="6422" max="6422" width="1" style="65" customWidth="1"/>
    <col min="6423" max="6423" width="6.7109375" style="65" customWidth="1"/>
    <col min="6424" max="6424" width="1" style="65" customWidth="1"/>
    <col min="6425" max="6425" width="6.7109375" style="65" customWidth="1"/>
    <col min="6426" max="6426" width="1" style="65" customWidth="1"/>
    <col min="6427" max="6427" width="6.7109375" style="65" customWidth="1"/>
    <col min="6428" max="6428" width="1" style="65" customWidth="1"/>
    <col min="6429" max="6430" width="6.7109375" style="65" customWidth="1"/>
    <col min="6431" max="6656" width="11.42578125" style="65"/>
    <col min="6657" max="6659" width="0" style="65" hidden="1" customWidth="1"/>
    <col min="6660" max="6660" width="2.5703125" style="65" customWidth="1"/>
    <col min="6661" max="6661" width="12.7109375" style="65" customWidth="1"/>
    <col min="6662" max="6662" width="2.28515625" style="65" customWidth="1"/>
    <col min="6663" max="6663" width="63.85546875" style="65" customWidth="1"/>
    <col min="6664" max="6665" width="6.28515625" style="65" customWidth="1"/>
    <col min="6666" max="6666" width="6.7109375" style="65" bestFit="1" customWidth="1"/>
    <col min="6667" max="6668" width="11.42578125" style="65"/>
    <col min="6669" max="6669" width="4.7109375" style="65" customWidth="1"/>
    <col min="6670" max="6670" width="7.5703125" style="65" bestFit="1" customWidth="1"/>
    <col min="6671" max="6671" width="2.28515625" style="65" customWidth="1"/>
    <col min="6672" max="6672" width="26" style="65" customWidth="1"/>
    <col min="6673" max="6673" width="8" style="65" customWidth="1"/>
    <col min="6674" max="6674" width="1" style="65" customWidth="1"/>
    <col min="6675" max="6675" width="6.7109375" style="65" customWidth="1"/>
    <col min="6676" max="6676" width="1" style="65" customWidth="1"/>
    <col min="6677" max="6677" width="6.7109375" style="65" customWidth="1"/>
    <col min="6678" max="6678" width="1" style="65" customWidth="1"/>
    <col min="6679" max="6679" width="6.7109375" style="65" customWidth="1"/>
    <col min="6680" max="6680" width="1" style="65" customWidth="1"/>
    <col min="6681" max="6681" width="6.7109375" style="65" customWidth="1"/>
    <col min="6682" max="6682" width="1" style="65" customWidth="1"/>
    <col min="6683" max="6683" width="6.7109375" style="65" customWidth="1"/>
    <col min="6684" max="6684" width="1" style="65" customWidth="1"/>
    <col min="6685" max="6686" width="6.7109375" style="65" customWidth="1"/>
    <col min="6687" max="6912" width="11.42578125" style="65"/>
    <col min="6913" max="6915" width="0" style="65" hidden="1" customWidth="1"/>
    <col min="6916" max="6916" width="2.5703125" style="65" customWidth="1"/>
    <col min="6917" max="6917" width="12.7109375" style="65" customWidth="1"/>
    <col min="6918" max="6918" width="2.28515625" style="65" customWidth="1"/>
    <col min="6919" max="6919" width="63.85546875" style="65" customWidth="1"/>
    <col min="6920" max="6921" width="6.28515625" style="65" customWidth="1"/>
    <col min="6922" max="6922" width="6.7109375" style="65" bestFit="1" customWidth="1"/>
    <col min="6923" max="6924" width="11.42578125" style="65"/>
    <col min="6925" max="6925" width="4.7109375" style="65" customWidth="1"/>
    <col min="6926" max="6926" width="7.5703125" style="65" bestFit="1" customWidth="1"/>
    <col min="6927" max="6927" width="2.28515625" style="65" customWidth="1"/>
    <col min="6928" max="6928" width="26" style="65" customWidth="1"/>
    <col min="6929" max="6929" width="8" style="65" customWidth="1"/>
    <col min="6930" max="6930" width="1" style="65" customWidth="1"/>
    <col min="6931" max="6931" width="6.7109375" style="65" customWidth="1"/>
    <col min="6932" max="6932" width="1" style="65" customWidth="1"/>
    <col min="6933" max="6933" width="6.7109375" style="65" customWidth="1"/>
    <col min="6934" max="6934" width="1" style="65" customWidth="1"/>
    <col min="6935" max="6935" width="6.7109375" style="65" customWidth="1"/>
    <col min="6936" max="6936" width="1" style="65" customWidth="1"/>
    <col min="6937" max="6937" width="6.7109375" style="65" customWidth="1"/>
    <col min="6938" max="6938" width="1" style="65" customWidth="1"/>
    <col min="6939" max="6939" width="6.7109375" style="65" customWidth="1"/>
    <col min="6940" max="6940" width="1" style="65" customWidth="1"/>
    <col min="6941" max="6942" width="6.7109375" style="65" customWidth="1"/>
    <col min="6943" max="7168" width="11.42578125" style="65"/>
    <col min="7169" max="7171" width="0" style="65" hidden="1" customWidth="1"/>
    <col min="7172" max="7172" width="2.5703125" style="65" customWidth="1"/>
    <col min="7173" max="7173" width="12.7109375" style="65" customWidth="1"/>
    <col min="7174" max="7174" width="2.28515625" style="65" customWidth="1"/>
    <col min="7175" max="7175" width="63.85546875" style="65" customWidth="1"/>
    <col min="7176" max="7177" width="6.28515625" style="65" customWidth="1"/>
    <col min="7178" max="7178" width="6.7109375" style="65" bestFit="1" customWidth="1"/>
    <col min="7179" max="7180" width="11.42578125" style="65"/>
    <col min="7181" max="7181" width="4.7109375" style="65" customWidth="1"/>
    <col min="7182" max="7182" width="7.5703125" style="65" bestFit="1" customWidth="1"/>
    <col min="7183" max="7183" width="2.28515625" style="65" customWidth="1"/>
    <col min="7184" max="7184" width="26" style="65" customWidth="1"/>
    <col min="7185" max="7185" width="8" style="65" customWidth="1"/>
    <col min="7186" max="7186" width="1" style="65" customWidth="1"/>
    <col min="7187" max="7187" width="6.7109375" style="65" customWidth="1"/>
    <col min="7188" max="7188" width="1" style="65" customWidth="1"/>
    <col min="7189" max="7189" width="6.7109375" style="65" customWidth="1"/>
    <col min="7190" max="7190" width="1" style="65" customWidth="1"/>
    <col min="7191" max="7191" width="6.7109375" style="65" customWidth="1"/>
    <col min="7192" max="7192" width="1" style="65" customWidth="1"/>
    <col min="7193" max="7193" width="6.7109375" style="65" customWidth="1"/>
    <col min="7194" max="7194" width="1" style="65" customWidth="1"/>
    <col min="7195" max="7195" width="6.7109375" style="65" customWidth="1"/>
    <col min="7196" max="7196" width="1" style="65" customWidth="1"/>
    <col min="7197" max="7198" width="6.7109375" style="65" customWidth="1"/>
    <col min="7199" max="7424" width="11.42578125" style="65"/>
    <col min="7425" max="7427" width="0" style="65" hidden="1" customWidth="1"/>
    <col min="7428" max="7428" width="2.5703125" style="65" customWidth="1"/>
    <col min="7429" max="7429" width="12.7109375" style="65" customWidth="1"/>
    <col min="7430" max="7430" width="2.28515625" style="65" customWidth="1"/>
    <col min="7431" max="7431" width="63.85546875" style="65" customWidth="1"/>
    <col min="7432" max="7433" width="6.28515625" style="65" customWidth="1"/>
    <col min="7434" max="7434" width="6.7109375" style="65" bestFit="1" customWidth="1"/>
    <col min="7435" max="7436" width="11.42578125" style="65"/>
    <col min="7437" max="7437" width="4.7109375" style="65" customWidth="1"/>
    <col min="7438" max="7438" width="7.5703125" style="65" bestFit="1" customWidth="1"/>
    <col min="7439" max="7439" width="2.28515625" style="65" customWidth="1"/>
    <col min="7440" max="7440" width="26" style="65" customWidth="1"/>
    <col min="7441" max="7441" width="8" style="65" customWidth="1"/>
    <col min="7442" max="7442" width="1" style="65" customWidth="1"/>
    <col min="7443" max="7443" width="6.7109375" style="65" customWidth="1"/>
    <col min="7444" max="7444" width="1" style="65" customWidth="1"/>
    <col min="7445" max="7445" width="6.7109375" style="65" customWidth="1"/>
    <col min="7446" max="7446" width="1" style="65" customWidth="1"/>
    <col min="7447" max="7447" width="6.7109375" style="65" customWidth="1"/>
    <col min="7448" max="7448" width="1" style="65" customWidth="1"/>
    <col min="7449" max="7449" width="6.7109375" style="65" customWidth="1"/>
    <col min="7450" max="7450" width="1" style="65" customWidth="1"/>
    <col min="7451" max="7451" width="6.7109375" style="65" customWidth="1"/>
    <col min="7452" max="7452" width="1" style="65" customWidth="1"/>
    <col min="7453" max="7454" width="6.7109375" style="65" customWidth="1"/>
    <col min="7455" max="7680" width="11.42578125" style="65"/>
    <col min="7681" max="7683" width="0" style="65" hidden="1" customWidth="1"/>
    <col min="7684" max="7684" width="2.5703125" style="65" customWidth="1"/>
    <col min="7685" max="7685" width="12.7109375" style="65" customWidth="1"/>
    <col min="7686" max="7686" width="2.28515625" style="65" customWidth="1"/>
    <col min="7687" max="7687" width="63.85546875" style="65" customWidth="1"/>
    <col min="7688" max="7689" width="6.28515625" style="65" customWidth="1"/>
    <col min="7690" max="7690" width="6.7109375" style="65" bestFit="1" customWidth="1"/>
    <col min="7691" max="7692" width="11.42578125" style="65"/>
    <col min="7693" max="7693" width="4.7109375" style="65" customWidth="1"/>
    <col min="7694" max="7694" width="7.5703125" style="65" bestFit="1" customWidth="1"/>
    <col min="7695" max="7695" width="2.28515625" style="65" customWidth="1"/>
    <col min="7696" max="7696" width="26" style="65" customWidth="1"/>
    <col min="7697" max="7697" width="8" style="65" customWidth="1"/>
    <col min="7698" max="7698" width="1" style="65" customWidth="1"/>
    <col min="7699" max="7699" width="6.7109375" style="65" customWidth="1"/>
    <col min="7700" max="7700" width="1" style="65" customWidth="1"/>
    <col min="7701" max="7701" width="6.7109375" style="65" customWidth="1"/>
    <col min="7702" max="7702" width="1" style="65" customWidth="1"/>
    <col min="7703" max="7703" width="6.7109375" style="65" customWidth="1"/>
    <col min="7704" max="7704" width="1" style="65" customWidth="1"/>
    <col min="7705" max="7705" width="6.7109375" style="65" customWidth="1"/>
    <col min="7706" max="7706" width="1" style="65" customWidth="1"/>
    <col min="7707" max="7707" width="6.7109375" style="65" customWidth="1"/>
    <col min="7708" max="7708" width="1" style="65" customWidth="1"/>
    <col min="7709" max="7710" width="6.7109375" style="65" customWidth="1"/>
    <col min="7711" max="7936" width="11.42578125" style="65"/>
    <col min="7937" max="7939" width="0" style="65" hidden="1" customWidth="1"/>
    <col min="7940" max="7940" width="2.5703125" style="65" customWidth="1"/>
    <col min="7941" max="7941" width="12.7109375" style="65" customWidth="1"/>
    <col min="7942" max="7942" width="2.28515625" style="65" customWidth="1"/>
    <col min="7943" max="7943" width="63.85546875" style="65" customWidth="1"/>
    <col min="7944" max="7945" width="6.28515625" style="65" customWidth="1"/>
    <col min="7946" max="7946" width="6.7109375" style="65" bestFit="1" customWidth="1"/>
    <col min="7947" max="7948" width="11.42578125" style="65"/>
    <col min="7949" max="7949" width="4.7109375" style="65" customWidth="1"/>
    <col min="7950" max="7950" width="7.5703125" style="65" bestFit="1" customWidth="1"/>
    <col min="7951" max="7951" width="2.28515625" style="65" customWidth="1"/>
    <col min="7952" max="7952" width="26" style="65" customWidth="1"/>
    <col min="7953" max="7953" width="8" style="65" customWidth="1"/>
    <col min="7954" max="7954" width="1" style="65" customWidth="1"/>
    <col min="7955" max="7955" width="6.7109375" style="65" customWidth="1"/>
    <col min="7956" max="7956" width="1" style="65" customWidth="1"/>
    <col min="7957" max="7957" width="6.7109375" style="65" customWidth="1"/>
    <col min="7958" max="7958" width="1" style="65" customWidth="1"/>
    <col min="7959" max="7959" width="6.7109375" style="65" customWidth="1"/>
    <col min="7960" max="7960" width="1" style="65" customWidth="1"/>
    <col min="7961" max="7961" width="6.7109375" style="65" customWidth="1"/>
    <col min="7962" max="7962" width="1" style="65" customWidth="1"/>
    <col min="7963" max="7963" width="6.7109375" style="65" customWidth="1"/>
    <col min="7964" max="7964" width="1" style="65" customWidth="1"/>
    <col min="7965" max="7966" width="6.7109375" style="65" customWidth="1"/>
    <col min="7967" max="8192" width="11.42578125" style="65"/>
    <col min="8193" max="8195" width="0" style="65" hidden="1" customWidth="1"/>
    <col min="8196" max="8196" width="2.5703125" style="65" customWidth="1"/>
    <col min="8197" max="8197" width="12.7109375" style="65" customWidth="1"/>
    <col min="8198" max="8198" width="2.28515625" style="65" customWidth="1"/>
    <col min="8199" max="8199" width="63.85546875" style="65" customWidth="1"/>
    <col min="8200" max="8201" width="6.28515625" style="65" customWidth="1"/>
    <col min="8202" max="8202" width="6.7109375" style="65" bestFit="1" customWidth="1"/>
    <col min="8203" max="8204" width="11.42578125" style="65"/>
    <col min="8205" max="8205" width="4.7109375" style="65" customWidth="1"/>
    <col min="8206" max="8206" width="7.5703125" style="65" bestFit="1" customWidth="1"/>
    <col min="8207" max="8207" width="2.28515625" style="65" customWidth="1"/>
    <col min="8208" max="8208" width="26" style="65" customWidth="1"/>
    <col min="8209" max="8209" width="8" style="65" customWidth="1"/>
    <col min="8210" max="8210" width="1" style="65" customWidth="1"/>
    <col min="8211" max="8211" width="6.7109375" style="65" customWidth="1"/>
    <col min="8212" max="8212" width="1" style="65" customWidth="1"/>
    <col min="8213" max="8213" width="6.7109375" style="65" customWidth="1"/>
    <col min="8214" max="8214" width="1" style="65" customWidth="1"/>
    <col min="8215" max="8215" width="6.7109375" style="65" customWidth="1"/>
    <col min="8216" max="8216" width="1" style="65" customWidth="1"/>
    <col min="8217" max="8217" width="6.7109375" style="65" customWidth="1"/>
    <col min="8218" max="8218" width="1" style="65" customWidth="1"/>
    <col min="8219" max="8219" width="6.7109375" style="65" customWidth="1"/>
    <col min="8220" max="8220" width="1" style="65" customWidth="1"/>
    <col min="8221" max="8222" width="6.7109375" style="65" customWidth="1"/>
    <col min="8223" max="8448" width="11.42578125" style="65"/>
    <col min="8449" max="8451" width="0" style="65" hidden="1" customWidth="1"/>
    <col min="8452" max="8452" width="2.5703125" style="65" customWidth="1"/>
    <col min="8453" max="8453" width="12.7109375" style="65" customWidth="1"/>
    <col min="8454" max="8454" width="2.28515625" style="65" customWidth="1"/>
    <col min="8455" max="8455" width="63.85546875" style="65" customWidth="1"/>
    <col min="8456" max="8457" width="6.28515625" style="65" customWidth="1"/>
    <col min="8458" max="8458" width="6.7109375" style="65" bestFit="1" customWidth="1"/>
    <col min="8459" max="8460" width="11.42578125" style="65"/>
    <col min="8461" max="8461" width="4.7109375" style="65" customWidth="1"/>
    <col min="8462" max="8462" width="7.5703125" style="65" bestFit="1" customWidth="1"/>
    <col min="8463" max="8463" width="2.28515625" style="65" customWidth="1"/>
    <col min="8464" max="8464" width="26" style="65" customWidth="1"/>
    <col min="8465" max="8465" width="8" style="65" customWidth="1"/>
    <col min="8466" max="8466" width="1" style="65" customWidth="1"/>
    <col min="8467" max="8467" width="6.7109375" style="65" customWidth="1"/>
    <col min="8468" max="8468" width="1" style="65" customWidth="1"/>
    <col min="8469" max="8469" width="6.7109375" style="65" customWidth="1"/>
    <col min="8470" max="8470" width="1" style="65" customWidth="1"/>
    <col min="8471" max="8471" width="6.7109375" style="65" customWidth="1"/>
    <col min="8472" max="8472" width="1" style="65" customWidth="1"/>
    <col min="8473" max="8473" width="6.7109375" style="65" customWidth="1"/>
    <col min="8474" max="8474" width="1" style="65" customWidth="1"/>
    <col min="8475" max="8475" width="6.7109375" style="65" customWidth="1"/>
    <col min="8476" max="8476" width="1" style="65" customWidth="1"/>
    <col min="8477" max="8478" width="6.7109375" style="65" customWidth="1"/>
    <col min="8479" max="8704" width="11.42578125" style="65"/>
    <col min="8705" max="8707" width="0" style="65" hidden="1" customWidth="1"/>
    <col min="8708" max="8708" width="2.5703125" style="65" customWidth="1"/>
    <col min="8709" max="8709" width="12.7109375" style="65" customWidth="1"/>
    <col min="8710" max="8710" width="2.28515625" style="65" customWidth="1"/>
    <col min="8711" max="8711" width="63.85546875" style="65" customWidth="1"/>
    <col min="8712" max="8713" width="6.28515625" style="65" customWidth="1"/>
    <col min="8714" max="8714" width="6.7109375" style="65" bestFit="1" customWidth="1"/>
    <col min="8715" max="8716" width="11.42578125" style="65"/>
    <col min="8717" max="8717" width="4.7109375" style="65" customWidth="1"/>
    <col min="8718" max="8718" width="7.5703125" style="65" bestFit="1" customWidth="1"/>
    <col min="8719" max="8719" width="2.28515625" style="65" customWidth="1"/>
    <col min="8720" max="8720" width="26" style="65" customWidth="1"/>
    <col min="8721" max="8721" width="8" style="65" customWidth="1"/>
    <col min="8722" max="8722" width="1" style="65" customWidth="1"/>
    <col min="8723" max="8723" width="6.7109375" style="65" customWidth="1"/>
    <col min="8724" max="8724" width="1" style="65" customWidth="1"/>
    <col min="8725" max="8725" width="6.7109375" style="65" customWidth="1"/>
    <col min="8726" max="8726" width="1" style="65" customWidth="1"/>
    <col min="8727" max="8727" width="6.7109375" style="65" customWidth="1"/>
    <col min="8728" max="8728" width="1" style="65" customWidth="1"/>
    <col min="8729" max="8729" width="6.7109375" style="65" customWidth="1"/>
    <col min="8730" max="8730" width="1" style="65" customWidth="1"/>
    <col min="8731" max="8731" width="6.7109375" style="65" customWidth="1"/>
    <col min="8732" max="8732" width="1" style="65" customWidth="1"/>
    <col min="8733" max="8734" width="6.7109375" style="65" customWidth="1"/>
    <col min="8735" max="8960" width="11.42578125" style="65"/>
    <col min="8961" max="8963" width="0" style="65" hidden="1" customWidth="1"/>
    <col min="8964" max="8964" width="2.5703125" style="65" customWidth="1"/>
    <col min="8965" max="8965" width="12.7109375" style="65" customWidth="1"/>
    <col min="8966" max="8966" width="2.28515625" style="65" customWidth="1"/>
    <col min="8967" max="8967" width="63.85546875" style="65" customWidth="1"/>
    <col min="8968" max="8969" width="6.28515625" style="65" customWidth="1"/>
    <col min="8970" max="8970" width="6.7109375" style="65" bestFit="1" customWidth="1"/>
    <col min="8971" max="8972" width="11.42578125" style="65"/>
    <col min="8973" max="8973" width="4.7109375" style="65" customWidth="1"/>
    <col min="8974" max="8974" width="7.5703125" style="65" bestFit="1" customWidth="1"/>
    <col min="8975" max="8975" width="2.28515625" style="65" customWidth="1"/>
    <col min="8976" max="8976" width="26" style="65" customWidth="1"/>
    <col min="8977" max="8977" width="8" style="65" customWidth="1"/>
    <col min="8978" max="8978" width="1" style="65" customWidth="1"/>
    <col min="8979" max="8979" width="6.7109375" style="65" customWidth="1"/>
    <col min="8980" max="8980" width="1" style="65" customWidth="1"/>
    <col min="8981" max="8981" width="6.7109375" style="65" customWidth="1"/>
    <col min="8982" max="8982" width="1" style="65" customWidth="1"/>
    <col min="8983" max="8983" width="6.7109375" style="65" customWidth="1"/>
    <col min="8984" max="8984" width="1" style="65" customWidth="1"/>
    <col min="8985" max="8985" width="6.7109375" style="65" customWidth="1"/>
    <col min="8986" max="8986" width="1" style="65" customWidth="1"/>
    <col min="8987" max="8987" width="6.7109375" style="65" customWidth="1"/>
    <col min="8988" max="8988" width="1" style="65" customWidth="1"/>
    <col min="8989" max="8990" width="6.7109375" style="65" customWidth="1"/>
    <col min="8991" max="9216" width="11.42578125" style="65"/>
    <col min="9217" max="9219" width="0" style="65" hidden="1" customWidth="1"/>
    <col min="9220" max="9220" width="2.5703125" style="65" customWidth="1"/>
    <col min="9221" max="9221" width="12.7109375" style="65" customWidth="1"/>
    <col min="9222" max="9222" width="2.28515625" style="65" customWidth="1"/>
    <col min="9223" max="9223" width="63.85546875" style="65" customWidth="1"/>
    <col min="9224" max="9225" width="6.28515625" style="65" customWidth="1"/>
    <col min="9226" max="9226" width="6.7109375" style="65" bestFit="1" customWidth="1"/>
    <col min="9227" max="9228" width="11.42578125" style="65"/>
    <col min="9229" max="9229" width="4.7109375" style="65" customWidth="1"/>
    <col min="9230" max="9230" width="7.5703125" style="65" bestFit="1" customWidth="1"/>
    <col min="9231" max="9231" width="2.28515625" style="65" customWidth="1"/>
    <col min="9232" max="9232" width="26" style="65" customWidth="1"/>
    <col min="9233" max="9233" width="8" style="65" customWidth="1"/>
    <col min="9234" max="9234" width="1" style="65" customWidth="1"/>
    <col min="9235" max="9235" width="6.7109375" style="65" customWidth="1"/>
    <col min="9236" max="9236" width="1" style="65" customWidth="1"/>
    <col min="9237" max="9237" width="6.7109375" style="65" customWidth="1"/>
    <col min="9238" max="9238" width="1" style="65" customWidth="1"/>
    <col min="9239" max="9239" width="6.7109375" style="65" customWidth="1"/>
    <col min="9240" max="9240" width="1" style="65" customWidth="1"/>
    <col min="9241" max="9241" width="6.7109375" style="65" customWidth="1"/>
    <col min="9242" max="9242" width="1" style="65" customWidth="1"/>
    <col min="9243" max="9243" width="6.7109375" style="65" customWidth="1"/>
    <col min="9244" max="9244" width="1" style="65" customWidth="1"/>
    <col min="9245" max="9246" width="6.7109375" style="65" customWidth="1"/>
    <col min="9247" max="9472" width="11.42578125" style="65"/>
    <col min="9473" max="9475" width="0" style="65" hidden="1" customWidth="1"/>
    <col min="9476" max="9476" width="2.5703125" style="65" customWidth="1"/>
    <col min="9477" max="9477" width="12.7109375" style="65" customWidth="1"/>
    <col min="9478" max="9478" width="2.28515625" style="65" customWidth="1"/>
    <col min="9479" max="9479" width="63.85546875" style="65" customWidth="1"/>
    <col min="9480" max="9481" width="6.28515625" style="65" customWidth="1"/>
    <col min="9482" max="9482" width="6.7109375" style="65" bestFit="1" customWidth="1"/>
    <col min="9483" max="9484" width="11.42578125" style="65"/>
    <col min="9485" max="9485" width="4.7109375" style="65" customWidth="1"/>
    <col min="9486" max="9486" width="7.5703125" style="65" bestFit="1" customWidth="1"/>
    <col min="9487" max="9487" width="2.28515625" style="65" customWidth="1"/>
    <col min="9488" max="9488" width="26" style="65" customWidth="1"/>
    <col min="9489" max="9489" width="8" style="65" customWidth="1"/>
    <col min="9490" max="9490" width="1" style="65" customWidth="1"/>
    <col min="9491" max="9491" width="6.7109375" style="65" customWidth="1"/>
    <col min="9492" max="9492" width="1" style="65" customWidth="1"/>
    <col min="9493" max="9493" width="6.7109375" style="65" customWidth="1"/>
    <col min="9494" max="9494" width="1" style="65" customWidth="1"/>
    <col min="9495" max="9495" width="6.7109375" style="65" customWidth="1"/>
    <col min="9496" max="9496" width="1" style="65" customWidth="1"/>
    <col min="9497" max="9497" width="6.7109375" style="65" customWidth="1"/>
    <col min="9498" max="9498" width="1" style="65" customWidth="1"/>
    <col min="9499" max="9499" width="6.7109375" style="65" customWidth="1"/>
    <col min="9500" max="9500" width="1" style="65" customWidth="1"/>
    <col min="9501" max="9502" width="6.7109375" style="65" customWidth="1"/>
    <col min="9503" max="9728" width="11.42578125" style="65"/>
    <col min="9729" max="9731" width="0" style="65" hidden="1" customWidth="1"/>
    <col min="9732" max="9732" width="2.5703125" style="65" customWidth="1"/>
    <col min="9733" max="9733" width="12.7109375" style="65" customWidth="1"/>
    <col min="9734" max="9734" width="2.28515625" style="65" customWidth="1"/>
    <col min="9735" max="9735" width="63.85546875" style="65" customWidth="1"/>
    <col min="9736" max="9737" width="6.28515625" style="65" customWidth="1"/>
    <col min="9738" max="9738" width="6.7109375" style="65" bestFit="1" customWidth="1"/>
    <col min="9739" max="9740" width="11.42578125" style="65"/>
    <col min="9741" max="9741" width="4.7109375" style="65" customWidth="1"/>
    <col min="9742" max="9742" width="7.5703125" style="65" bestFit="1" customWidth="1"/>
    <col min="9743" max="9743" width="2.28515625" style="65" customWidth="1"/>
    <col min="9744" max="9744" width="26" style="65" customWidth="1"/>
    <col min="9745" max="9745" width="8" style="65" customWidth="1"/>
    <col min="9746" max="9746" width="1" style="65" customWidth="1"/>
    <col min="9747" max="9747" width="6.7109375" style="65" customWidth="1"/>
    <col min="9748" max="9748" width="1" style="65" customWidth="1"/>
    <col min="9749" max="9749" width="6.7109375" style="65" customWidth="1"/>
    <col min="9750" max="9750" width="1" style="65" customWidth="1"/>
    <col min="9751" max="9751" width="6.7109375" style="65" customWidth="1"/>
    <col min="9752" max="9752" width="1" style="65" customWidth="1"/>
    <col min="9753" max="9753" width="6.7109375" style="65" customWidth="1"/>
    <col min="9754" max="9754" width="1" style="65" customWidth="1"/>
    <col min="9755" max="9755" width="6.7109375" style="65" customWidth="1"/>
    <col min="9756" max="9756" width="1" style="65" customWidth="1"/>
    <col min="9757" max="9758" width="6.7109375" style="65" customWidth="1"/>
    <col min="9759" max="9984" width="11.42578125" style="65"/>
    <col min="9985" max="9987" width="0" style="65" hidden="1" customWidth="1"/>
    <col min="9988" max="9988" width="2.5703125" style="65" customWidth="1"/>
    <col min="9989" max="9989" width="12.7109375" style="65" customWidth="1"/>
    <col min="9990" max="9990" width="2.28515625" style="65" customWidth="1"/>
    <col min="9991" max="9991" width="63.85546875" style="65" customWidth="1"/>
    <col min="9992" max="9993" width="6.28515625" style="65" customWidth="1"/>
    <col min="9994" max="9994" width="6.7109375" style="65" bestFit="1" customWidth="1"/>
    <col min="9995" max="9996" width="11.42578125" style="65"/>
    <col min="9997" max="9997" width="4.7109375" style="65" customWidth="1"/>
    <col min="9998" max="9998" width="7.5703125" style="65" bestFit="1" customWidth="1"/>
    <col min="9999" max="9999" width="2.28515625" style="65" customWidth="1"/>
    <col min="10000" max="10000" width="26" style="65" customWidth="1"/>
    <col min="10001" max="10001" width="8" style="65" customWidth="1"/>
    <col min="10002" max="10002" width="1" style="65" customWidth="1"/>
    <col min="10003" max="10003" width="6.7109375" style="65" customWidth="1"/>
    <col min="10004" max="10004" width="1" style="65" customWidth="1"/>
    <col min="10005" max="10005" width="6.7109375" style="65" customWidth="1"/>
    <col min="10006" max="10006" width="1" style="65" customWidth="1"/>
    <col min="10007" max="10007" width="6.7109375" style="65" customWidth="1"/>
    <col min="10008" max="10008" width="1" style="65" customWidth="1"/>
    <col min="10009" max="10009" width="6.7109375" style="65" customWidth="1"/>
    <col min="10010" max="10010" width="1" style="65" customWidth="1"/>
    <col min="10011" max="10011" width="6.7109375" style="65" customWidth="1"/>
    <col min="10012" max="10012" width="1" style="65" customWidth="1"/>
    <col min="10013" max="10014" width="6.7109375" style="65" customWidth="1"/>
    <col min="10015" max="10240" width="11.42578125" style="65"/>
    <col min="10241" max="10243" width="0" style="65" hidden="1" customWidth="1"/>
    <col min="10244" max="10244" width="2.5703125" style="65" customWidth="1"/>
    <col min="10245" max="10245" width="12.7109375" style="65" customWidth="1"/>
    <col min="10246" max="10246" width="2.28515625" style="65" customWidth="1"/>
    <col min="10247" max="10247" width="63.85546875" style="65" customWidth="1"/>
    <col min="10248" max="10249" width="6.28515625" style="65" customWidth="1"/>
    <col min="10250" max="10250" width="6.7109375" style="65" bestFit="1" customWidth="1"/>
    <col min="10251" max="10252" width="11.42578125" style="65"/>
    <col min="10253" max="10253" width="4.7109375" style="65" customWidth="1"/>
    <col min="10254" max="10254" width="7.5703125" style="65" bestFit="1" customWidth="1"/>
    <col min="10255" max="10255" width="2.28515625" style="65" customWidth="1"/>
    <col min="10256" max="10256" width="26" style="65" customWidth="1"/>
    <col min="10257" max="10257" width="8" style="65" customWidth="1"/>
    <col min="10258" max="10258" width="1" style="65" customWidth="1"/>
    <col min="10259" max="10259" width="6.7109375" style="65" customWidth="1"/>
    <col min="10260" max="10260" width="1" style="65" customWidth="1"/>
    <col min="10261" max="10261" width="6.7109375" style="65" customWidth="1"/>
    <col min="10262" max="10262" width="1" style="65" customWidth="1"/>
    <col min="10263" max="10263" width="6.7109375" style="65" customWidth="1"/>
    <col min="10264" max="10264" width="1" style="65" customWidth="1"/>
    <col min="10265" max="10265" width="6.7109375" style="65" customWidth="1"/>
    <col min="10266" max="10266" width="1" style="65" customWidth="1"/>
    <col min="10267" max="10267" width="6.7109375" style="65" customWidth="1"/>
    <col min="10268" max="10268" width="1" style="65" customWidth="1"/>
    <col min="10269" max="10270" width="6.7109375" style="65" customWidth="1"/>
    <col min="10271" max="10496" width="11.42578125" style="65"/>
    <col min="10497" max="10499" width="0" style="65" hidden="1" customWidth="1"/>
    <col min="10500" max="10500" width="2.5703125" style="65" customWidth="1"/>
    <col min="10501" max="10501" width="12.7109375" style="65" customWidth="1"/>
    <col min="10502" max="10502" width="2.28515625" style="65" customWidth="1"/>
    <col min="10503" max="10503" width="63.85546875" style="65" customWidth="1"/>
    <col min="10504" max="10505" width="6.28515625" style="65" customWidth="1"/>
    <col min="10506" max="10506" width="6.7109375" style="65" bestFit="1" customWidth="1"/>
    <col min="10507" max="10508" width="11.42578125" style="65"/>
    <col min="10509" max="10509" width="4.7109375" style="65" customWidth="1"/>
    <col min="10510" max="10510" width="7.5703125" style="65" bestFit="1" customWidth="1"/>
    <col min="10511" max="10511" width="2.28515625" style="65" customWidth="1"/>
    <col min="10512" max="10512" width="26" style="65" customWidth="1"/>
    <col min="10513" max="10513" width="8" style="65" customWidth="1"/>
    <col min="10514" max="10514" width="1" style="65" customWidth="1"/>
    <col min="10515" max="10515" width="6.7109375" style="65" customWidth="1"/>
    <col min="10516" max="10516" width="1" style="65" customWidth="1"/>
    <col min="10517" max="10517" width="6.7109375" style="65" customWidth="1"/>
    <col min="10518" max="10518" width="1" style="65" customWidth="1"/>
    <col min="10519" max="10519" width="6.7109375" style="65" customWidth="1"/>
    <col min="10520" max="10520" width="1" style="65" customWidth="1"/>
    <col min="10521" max="10521" width="6.7109375" style="65" customWidth="1"/>
    <col min="10522" max="10522" width="1" style="65" customWidth="1"/>
    <col min="10523" max="10523" width="6.7109375" style="65" customWidth="1"/>
    <col min="10524" max="10524" width="1" style="65" customWidth="1"/>
    <col min="10525" max="10526" width="6.7109375" style="65" customWidth="1"/>
    <col min="10527" max="10752" width="11.42578125" style="65"/>
    <col min="10753" max="10755" width="0" style="65" hidden="1" customWidth="1"/>
    <col min="10756" max="10756" width="2.5703125" style="65" customWidth="1"/>
    <col min="10757" max="10757" width="12.7109375" style="65" customWidth="1"/>
    <col min="10758" max="10758" width="2.28515625" style="65" customWidth="1"/>
    <col min="10759" max="10759" width="63.85546875" style="65" customWidth="1"/>
    <col min="10760" max="10761" width="6.28515625" style="65" customWidth="1"/>
    <col min="10762" max="10762" width="6.7109375" style="65" bestFit="1" customWidth="1"/>
    <col min="10763" max="10764" width="11.42578125" style="65"/>
    <col min="10765" max="10765" width="4.7109375" style="65" customWidth="1"/>
    <col min="10766" max="10766" width="7.5703125" style="65" bestFit="1" customWidth="1"/>
    <col min="10767" max="10767" width="2.28515625" style="65" customWidth="1"/>
    <col min="10768" max="10768" width="26" style="65" customWidth="1"/>
    <col min="10769" max="10769" width="8" style="65" customWidth="1"/>
    <col min="10770" max="10770" width="1" style="65" customWidth="1"/>
    <col min="10771" max="10771" width="6.7109375" style="65" customWidth="1"/>
    <col min="10772" max="10772" width="1" style="65" customWidth="1"/>
    <col min="10773" max="10773" width="6.7109375" style="65" customWidth="1"/>
    <col min="10774" max="10774" width="1" style="65" customWidth="1"/>
    <col min="10775" max="10775" width="6.7109375" style="65" customWidth="1"/>
    <col min="10776" max="10776" width="1" style="65" customWidth="1"/>
    <col min="10777" max="10777" width="6.7109375" style="65" customWidth="1"/>
    <col min="10778" max="10778" width="1" style="65" customWidth="1"/>
    <col min="10779" max="10779" width="6.7109375" style="65" customWidth="1"/>
    <col min="10780" max="10780" width="1" style="65" customWidth="1"/>
    <col min="10781" max="10782" width="6.7109375" style="65" customWidth="1"/>
    <col min="10783" max="11008" width="11.42578125" style="65"/>
    <col min="11009" max="11011" width="0" style="65" hidden="1" customWidth="1"/>
    <col min="11012" max="11012" width="2.5703125" style="65" customWidth="1"/>
    <col min="11013" max="11013" width="12.7109375" style="65" customWidth="1"/>
    <col min="11014" max="11014" width="2.28515625" style="65" customWidth="1"/>
    <col min="11015" max="11015" width="63.85546875" style="65" customWidth="1"/>
    <col min="11016" max="11017" width="6.28515625" style="65" customWidth="1"/>
    <col min="11018" max="11018" width="6.7109375" style="65" bestFit="1" customWidth="1"/>
    <col min="11019" max="11020" width="11.42578125" style="65"/>
    <col min="11021" max="11021" width="4.7109375" style="65" customWidth="1"/>
    <col min="11022" max="11022" width="7.5703125" style="65" bestFit="1" customWidth="1"/>
    <col min="11023" max="11023" width="2.28515625" style="65" customWidth="1"/>
    <col min="11024" max="11024" width="26" style="65" customWidth="1"/>
    <col min="11025" max="11025" width="8" style="65" customWidth="1"/>
    <col min="11026" max="11026" width="1" style="65" customWidth="1"/>
    <col min="11027" max="11027" width="6.7109375" style="65" customWidth="1"/>
    <col min="11028" max="11028" width="1" style="65" customWidth="1"/>
    <col min="11029" max="11029" width="6.7109375" style="65" customWidth="1"/>
    <col min="11030" max="11030" width="1" style="65" customWidth="1"/>
    <col min="11031" max="11031" width="6.7109375" style="65" customWidth="1"/>
    <col min="11032" max="11032" width="1" style="65" customWidth="1"/>
    <col min="11033" max="11033" width="6.7109375" style="65" customWidth="1"/>
    <col min="11034" max="11034" width="1" style="65" customWidth="1"/>
    <col min="11035" max="11035" width="6.7109375" style="65" customWidth="1"/>
    <col min="11036" max="11036" width="1" style="65" customWidth="1"/>
    <col min="11037" max="11038" width="6.7109375" style="65" customWidth="1"/>
    <col min="11039" max="11264" width="11.42578125" style="65"/>
    <col min="11265" max="11267" width="0" style="65" hidden="1" customWidth="1"/>
    <col min="11268" max="11268" width="2.5703125" style="65" customWidth="1"/>
    <col min="11269" max="11269" width="12.7109375" style="65" customWidth="1"/>
    <col min="11270" max="11270" width="2.28515625" style="65" customWidth="1"/>
    <col min="11271" max="11271" width="63.85546875" style="65" customWidth="1"/>
    <col min="11272" max="11273" width="6.28515625" style="65" customWidth="1"/>
    <col min="11274" max="11274" width="6.7109375" style="65" bestFit="1" customWidth="1"/>
    <col min="11275" max="11276" width="11.42578125" style="65"/>
    <col min="11277" max="11277" width="4.7109375" style="65" customWidth="1"/>
    <col min="11278" max="11278" width="7.5703125" style="65" bestFit="1" customWidth="1"/>
    <col min="11279" max="11279" width="2.28515625" style="65" customWidth="1"/>
    <col min="11280" max="11280" width="26" style="65" customWidth="1"/>
    <col min="11281" max="11281" width="8" style="65" customWidth="1"/>
    <col min="11282" max="11282" width="1" style="65" customWidth="1"/>
    <col min="11283" max="11283" width="6.7109375" style="65" customWidth="1"/>
    <col min="11284" max="11284" width="1" style="65" customWidth="1"/>
    <col min="11285" max="11285" width="6.7109375" style="65" customWidth="1"/>
    <col min="11286" max="11286" width="1" style="65" customWidth="1"/>
    <col min="11287" max="11287" width="6.7109375" style="65" customWidth="1"/>
    <col min="11288" max="11288" width="1" style="65" customWidth="1"/>
    <col min="11289" max="11289" width="6.7109375" style="65" customWidth="1"/>
    <col min="11290" max="11290" width="1" style="65" customWidth="1"/>
    <col min="11291" max="11291" width="6.7109375" style="65" customWidth="1"/>
    <col min="11292" max="11292" width="1" style="65" customWidth="1"/>
    <col min="11293" max="11294" width="6.7109375" style="65" customWidth="1"/>
    <col min="11295" max="11520" width="11.42578125" style="65"/>
    <col min="11521" max="11523" width="0" style="65" hidden="1" customWidth="1"/>
    <col min="11524" max="11524" width="2.5703125" style="65" customWidth="1"/>
    <col min="11525" max="11525" width="12.7109375" style="65" customWidth="1"/>
    <col min="11526" max="11526" width="2.28515625" style="65" customWidth="1"/>
    <col min="11527" max="11527" width="63.85546875" style="65" customWidth="1"/>
    <col min="11528" max="11529" width="6.28515625" style="65" customWidth="1"/>
    <col min="11530" max="11530" width="6.7109375" style="65" bestFit="1" customWidth="1"/>
    <col min="11531" max="11532" width="11.42578125" style="65"/>
    <col min="11533" max="11533" width="4.7109375" style="65" customWidth="1"/>
    <col min="11534" max="11534" width="7.5703125" style="65" bestFit="1" customWidth="1"/>
    <col min="11535" max="11535" width="2.28515625" style="65" customWidth="1"/>
    <col min="11536" max="11536" width="26" style="65" customWidth="1"/>
    <col min="11537" max="11537" width="8" style="65" customWidth="1"/>
    <col min="11538" max="11538" width="1" style="65" customWidth="1"/>
    <col min="11539" max="11539" width="6.7109375" style="65" customWidth="1"/>
    <col min="11540" max="11540" width="1" style="65" customWidth="1"/>
    <col min="11541" max="11541" width="6.7109375" style="65" customWidth="1"/>
    <col min="11542" max="11542" width="1" style="65" customWidth="1"/>
    <col min="11543" max="11543" width="6.7109375" style="65" customWidth="1"/>
    <col min="11544" max="11544" width="1" style="65" customWidth="1"/>
    <col min="11545" max="11545" width="6.7109375" style="65" customWidth="1"/>
    <col min="11546" max="11546" width="1" style="65" customWidth="1"/>
    <col min="11547" max="11547" width="6.7109375" style="65" customWidth="1"/>
    <col min="11548" max="11548" width="1" style="65" customWidth="1"/>
    <col min="11549" max="11550" width="6.7109375" style="65" customWidth="1"/>
    <col min="11551" max="11776" width="11.42578125" style="65"/>
    <col min="11777" max="11779" width="0" style="65" hidden="1" customWidth="1"/>
    <col min="11780" max="11780" width="2.5703125" style="65" customWidth="1"/>
    <col min="11781" max="11781" width="12.7109375" style="65" customWidth="1"/>
    <col min="11782" max="11782" width="2.28515625" style="65" customWidth="1"/>
    <col min="11783" max="11783" width="63.85546875" style="65" customWidth="1"/>
    <col min="11784" max="11785" width="6.28515625" style="65" customWidth="1"/>
    <col min="11786" max="11786" width="6.7109375" style="65" bestFit="1" customWidth="1"/>
    <col min="11787" max="11788" width="11.42578125" style="65"/>
    <col min="11789" max="11789" width="4.7109375" style="65" customWidth="1"/>
    <col min="11790" max="11790" width="7.5703125" style="65" bestFit="1" customWidth="1"/>
    <col min="11791" max="11791" width="2.28515625" style="65" customWidth="1"/>
    <col min="11792" max="11792" width="26" style="65" customWidth="1"/>
    <col min="11793" max="11793" width="8" style="65" customWidth="1"/>
    <col min="11794" max="11794" width="1" style="65" customWidth="1"/>
    <col min="11795" max="11795" width="6.7109375" style="65" customWidth="1"/>
    <col min="11796" max="11796" width="1" style="65" customWidth="1"/>
    <col min="11797" max="11797" width="6.7109375" style="65" customWidth="1"/>
    <col min="11798" max="11798" width="1" style="65" customWidth="1"/>
    <col min="11799" max="11799" width="6.7109375" style="65" customWidth="1"/>
    <col min="11800" max="11800" width="1" style="65" customWidth="1"/>
    <col min="11801" max="11801" width="6.7109375" style="65" customWidth="1"/>
    <col min="11802" max="11802" width="1" style="65" customWidth="1"/>
    <col min="11803" max="11803" width="6.7109375" style="65" customWidth="1"/>
    <col min="11804" max="11804" width="1" style="65" customWidth="1"/>
    <col min="11805" max="11806" width="6.7109375" style="65" customWidth="1"/>
    <col min="11807" max="12032" width="11.42578125" style="65"/>
    <col min="12033" max="12035" width="0" style="65" hidden="1" customWidth="1"/>
    <col min="12036" max="12036" width="2.5703125" style="65" customWidth="1"/>
    <col min="12037" max="12037" width="12.7109375" style="65" customWidth="1"/>
    <col min="12038" max="12038" width="2.28515625" style="65" customWidth="1"/>
    <col min="12039" max="12039" width="63.85546875" style="65" customWidth="1"/>
    <col min="12040" max="12041" width="6.28515625" style="65" customWidth="1"/>
    <col min="12042" max="12042" width="6.7109375" style="65" bestFit="1" customWidth="1"/>
    <col min="12043" max="12044" width="11.42578125" style="65"/>
    <col min="12045" max="12045" width="4.7109375" style="65" customWidth="1"/>
    <col min="12046" max="12046" width="7.5703125" style="65" bestFit="1" customWidth="1"/>
    <col min="12047" max="12047" width="2.28515625" style="65" customWidth="1"/>
    <col min="12048" max="12048" width="26" style="65" customWidth="1"/>
    <col min="12049" max="12049" width="8" style="65" customWidth="1"/>
    <col min="12050" max="12050" width="1" style="65" customWidth="1"/>
    <col min="12051" max="12051" width="6.7109375" style="65" customWidth="1"/>
    <col min="12052" max="12052" width="1" style="65" customWidth="1"/>
    <col min="12053" max="12053" width="6.7109375" style="65" customWidth="1"/>
    <col min="12054" max="12054" width="1" style="65" customWidth="1"/>
    <col min="12055" max="12055" width="6.7109375" style="65" customWidth="1"/>
    <col min="12056" max="12056" width="1" style="65" customWidth="1"/>
    <col min="12057" max="12057" width="6.7109375" style="65" customWidth="1"/>
    <col min="12058" max="12058" width="1" style="65" customWidth="1"/>
    <col min="12059" max="12059" width="6.7109375" style="65" customWidth="1"/>
    <col min="12060" max="12060" width="1" style="65" customWidth="1"/>
    <col min="12061" max="12062" width="6.7109375" style="65" customWidth="1"/>
    <col min="12063" max="12288" width="11.42578125" style="65"/>
    <col min="12289" max="12291" width="0" style="65" hidden="1" customWidth="1"/>
    <col min="12292" max="12292" width="2.5703125" style="65" customWidth="1"/>
    <col min="12293" max="12293" width="12.7109375" style="65" customWidth="1"/>
    <col min="12294" max="12294" width="2.28515625" style="65" customWidth="1"/>
    <col min="12295" max="12295" width="63.85546875" style="65" customWidth="1"/>
    <col min="12296" max="12297" width="6.28515625" style="65" customWidth="1"/>
    <col min="12298" max="12298" width="6.7109375" style="65" bestFit="1" customWidth="1"/>
    <col min="12299" max="12300" width="11.42578125" style="65"/>
    <col min="12301" max="12301" width="4.7109375" style="65" customWidth="1"/>
    <col min="12302" max="12302" width="7.5703125" style="65" bestFit="1" customWidth="1"/>
    <col min="12303" max="12303" width="2.28515625" style="65" customWidth="1"/>
    <col min="12304" max="12304" width="26" style="65" customWidth="1"/>
    <col min="12305" max="12305" width="8" style="65" customWidth="1"/>
    <col min="12306" max="12306" width="1" style="65" customWidth="1"/>
    <col min="12307" max="12307" width="6.7109375" style="65" customWidth="1"/>
    <col min="12308" max="12308" width="1" style="65" customWidth="1"/>
    <col min="12309" max="12309" width="6.7109375" style="65" customWidth="1"/>
    <col min="12310" max="12310" width="1" style="65" customWidth="1"/>
    <col min="12311" max="12311" width="6.7109375" style="65" customWidth="1"/>
    <col min="12312" max="12312" width="1" style="65" customWidth="1"/>
    <col min="12313" max="12313" width="6.7109375" style="65" customWidth="1"/>
    <col min="12314" max="12314" width="1" style="65" customWidth="1"/>
    <col min="12315" max="12315" width="6.7109375" style="65" customWidth="1"/>
    <col min="12316" max="12316" width="1" style="65" customWidth="1"/>
    <col min="12317" max="12318" width="6.7109375" style="65" customWidth="1"/>
    <col min="12319" max="12544" width="11.42578125" style="65"/>
    <col min="12545" max="12547" width="0" style="65" hidden="1" customWidth="1"/>
    <col min="12548" max="12548" width="2.5703125" style="65" customWidth="1"/>
    <col min="12549" max="12549" width="12.7109375" style="65" customWidth="1"/>
    <col min="12550" max="12550" width="2.28515625" style="65" customWidth="1"/>
    <col min="12551" max="12551" width="63.85546875" style="65" customWidth="1"/>
    <col min="12552" max="12553" width="6.28515625" style="65" customWidth="1"/>
    <col min="12554" max="12554" width="6.7109375" style="65" bestFit="1" customWidth="1"/>
    <col min="12555" max="12556" width="11.42578125" style="65"/>
    <col min="12557" max="12557" width="4.7109375" style="65" customWidth="1"/>
    <col min="12558" max="12558" width="7.5703125" style="65" bestFit="1" customWidth="1"/>
    <col min="12559" max="12559" width="2.28515625" style="65" customWidth="1"/>
    <col min="12560" max="12560" width="26" style="65" customWidth="1"/>
    <col min="12561" max="12561" width="8" style="65" customWidth="1"/>
    <col min="12562" max="12562" width="1" style="65" customWidth="1"/>
    <col min="12563" max="12563" width="6.7109375" style="65" customWidth="1"/>
    <col min="12564" max="12564" width="1" style="65" customWidth="1"/>
    <col min="12565" max="12565" width="6.7109375" style="65" customWidth="1"/>
    <col min="12566" max="12566" width="1" style="65" customWidth="1"/>
    <col min="12567" max="12567" width="6.7109375" style="65" customWidth="1"/>
    <col min="12568" max="12568" width="1" style="65" customWidth="1"/>
    <col min="12569" max="12569" width="6.7109375" style="65" customWidth="1"/>
    <col min="12570" max="12570" width="1" style="65" customWidth="1"/>
    <col min="12571" max="12571" width="6.7109375" style="65" customWidth="1"/>
    <col min="12572" max="12572" width="1" style="65" customWidth="1"/>
    <col min="12573" max="12574" width="6.7109375" style="65" customWidth="1"/>
    <col min="12575" max="12800" width="11.42578125" style="65"/>
    <col min="12801" max="12803" width="0" style="65" hidden="1" customWidth="1"/>
    <col min="12804" max="12804" width="2.5703125" style="65" customWidth="1"/>
    <col min="12805" max="12805" width="12.7109375" style="65" customWidth="1"/>
    <col min="12806" max="12806" width="2.28515625" style="65" customWidth="1"/>
    <col min="12807" max="12807" width="63.85546875" style="65" customWidth="1"/>
    <col min="12808" max="12809" width="6.28515625" style="65" customWidth="1"/>
    <col min="12810" max="12810" width="6.7109375" style="65" bestFit="1" customWidth="1"/>
    <col min="12811" max="12812" width="11.42578125" style="65"/>
    <col min="12813" max="12813" width="4.7109375" style="65" customWidth="1"/>
    <col min="12814" max="12814" width="7.5703125" style="65" bestFit="1" customWidth="1"/>
    <col min="12815" max="12815" width="2.28515625" style="65" customWidth="1"/>
    <col min="12816" max="12816" width="26" style="65" customWidth="1"/>
    <col min="12817" max="12817" width="8" style="65" customWidth="1"/>
    <col min="12818" max="12818" width="1" style="65" customWidth="1"/>
    <col min="12819" max="12819" width="6.7109375" style="65" customWidth="1"/>
    <col min="12820" max="12820" width="1" style="65" customWidth="1"/>
    <col min="12821" max="12821" width="6.7109375" style="65" customWidth="1"/>
    <col min="12822" max="12822" width="1" style="65" customWidth="1"/>
    <col min="12823" max="12823" width="6.7109375" style="65" customWidth="1"/>
    <col min="12824" max="12824" width="1" style="65" customWidth="1"/>
    <col min="12825" max="12825" width="6.7109375" style="65" customWidth="1"/>
    <col min="12826" max="12826" width="1" style="65" customWidth="1"/>
    <col min="12827" max="12827" width="6.7109375" style="65" customWidth="1"/>
    <col min="12828" max="12828" width="1" style="65" customWidth="1"/>
    <col min="12829" max="12830" width="6.7109375" style="65" customWidth="1"/>
    <col min="12831" max="13056" width="11.42578125" style="65"/>
    <col min="13057" max="13059" width="0" style="65" hidden="1" customWidth="1"/>
    <col min="13060" max="13060" width="2.5703125" style="65" customWidth="1"/>
    <col min="13061" max="13061" width="12.7109375" style="65" customWidth="1"/>
    <col min="13062" max="13062" width="2.28515625" style="65" customWidth="1"/>
    <col min="13063" max="13063" width="63.85546875" style="65" customWidth="1"/>
    <col min="13064" max="13065" width="6.28515625" style="65" customWidth="1"/>
    <col min="13066" max="13066" width="6.7109375" style="65" bestFit="1" customWidth="1"/>
    <col min="13067" max="13068" width="11.42578125" style="65"/>
    <col min="13069" max="13069" width="4.7109375" style="65" customWidth="1"/>
    <col min="13070" max="13070" width="7.5703125" style="65" bestFit="1" customWidth="1"/>
    <col min="13071" max="13071" width="2.28515625" style="65" customWidth="1"/>
    <col min="13072" max="13072" width="26" style="65" customWidth="1"/>
    <col min="13073" max="13073" width="8" style="65" customWidth="1"/>
    <col min="13074" max="13074" width="1" style="65" customWidth="1"/>
    <col min="13075" max="13075" width="6.7109375" style="65" customWidth="1"/>
    <col min="13076" max="13076" width="1" style="65" customWidth="1"/>
    <col min="13077" max="13077" width="6.7109375" style="65" customWidth="1"/>
    <col min="13078" max="13078" width="1" style="65" customWidth="1"/>
    <col min="13079" max="13079" width="6.7109375" style="65" customWidth="1"/>
    <col min="13080" max="13080" width="1" style="65" customWidth="1"/>
    <col min="13081" max="13081" width="6.7109375" style="65" customWidth="1"/>
    <col min="13082" max="13082" width="1" style="65" customWidth="1"/>
    <col min="13083" max="13083" width="6.7109375" style="65" customWidth="1"/>
    <col min="13084" max="13084" width="1" style="65" customWidth="1"/>
    <col min="13085" max="13086" width="6.7109375" style="65" customWidth="1"/>
    <col min="13087" max="13312" width="11.42578125" style="65"/>
    <col min="13313" max="13315" width="0" style="65" hidden="1" customWidth="1"/>
    <col min="13316" max="13316" width="2.5703125" style="65" customWidth="1"/>
    <col min="13317" max="13317" width="12.7109375" style="65" customWidth="1"/>
    <col min="13318" max="13318" width="2.28515625" style="65" customWidth="1"/>
    <col min="13319" max="13319" width="63.85546875" style="65" customWidth="1"/>
    <col min="13320" max="13321" width="6.28515625" style="65" customWidth="1"/>
    <col min="13322" max="13322" width="6.7109375" style="65" bestFit="1" customWidth="1"/>
    <col min="13323" max="13324" width="11.42578125" style="65"/>
    <col min="13325" max="13325" width="4.7109375" style="65" customWidth="1"/>
    <col min="13326" max="13326" width="7.5703125" style="65" bestFit="1" customWidth="1"/>
    <col min="13327" max="13327" width="2.28515625" style="65" customWidth="1"/>
    <col min="13328" max="13328" width="26" style="65" customWidth="1"/>
    <col min="13329" max="13329" width="8" style="65" customWidth="1"/>
    <col min="13330" max="13330" width="1" style="65" customWidth="1"/>
    <col min="13331" max="13331" width="6.7109375" style="65" customWidth="1"/>
    <col min="13332" max="13332" width="1" style="65" customWidth="1"/>
    <col min="13333" max="13333" width="6.7109375" style="65" customWidth="1"/>
    <col min="13334" max="13334" width="1" style="65" customWidth="1"/>
    <col min="13335" max="13335" width="6.7109375" style="65" customWidth="1"/>
    <col min="13336" max="13336" width="1" style="65" customWidth="1"/>
    <col min="13337" max="13337" width="6.7109375" style="65" customWidth="1"/>
    <col min="13338" max="13338" width="1" style="65" customWidth="1"/>
    <col min="13339" max="13339" width="6.7109375" style="65" customWidth="1"/>
    <col min="13340" max="13340" width="1" style="65" customWidth="1"/>
    <col min="13341" max="13342" width="6.7109375" style="65" customWidth="1"/>
    <col min="13343" max="13568" width="11.42578125" style="65"/>
    <col min="13569" max="13571" width="0" style="65" hidden="1" customWidth="1"/>
    <col min="13572" max="13572" width="2.5703125" style="65" customWidth="1"/>
    <col min="13573" max="13573" width="12.7109375" style="65" customWidth="1"/>
    <col min="13574" max="13574" width="2.28515625" style="65" customWidth="1"/>
    <col min="13575" max="13575" width="63.85546875" style="65" customWidth="1"/>
    <col min="13576" max="13577" width="6.28515625" style="65" customWidth="1"/>
    <col min="13578" max="13578" width="6.7109375" style="65" bestFit="1" customWidth="1"/>
    <col min="13579" max="13580" width="11.42578125" style="65"/>
    <col min="13581" max="13581" width="4.7109375" style="65" customWidth="1"/>
    <col min="13582" max="13582" width="7.5703125" style="65" bestFit="1" customWidth="1"/>
    <col min="13583" max="13583" width="2.28515625" style="65" customWidth="1"/>
    <col min="13584" max="13584" width="26" style="65" customWidth="1"/>
    <col min="13585" max="13585" width="8" style="65" customWidth="1"/>
    <col min="13586" max="13586" width="1" style="65" customWidth="1"/>
    <col min="13587" max="13587" width="6.7109375" style="65" customWidth="1"/>
    <col min="13588" max="13588" width="1" style="65" customWidth="1"/>
    <col min="13589" max="13589" width="6.7109375" style="65" customWidth="1"/>
    <col min="13590" max="13590" width="1" style="65" customWidth="1"/>
    <col min="13591" max="13591" width="6.7109375" style="65" customWidth="1"/>
    <col min="13592" max="13592" width="1" style="65" customWidth="1"/>
    <col min="13593" max="13593" width="6.7109375" style="65" customWidth="1"/>
    <col min="13594" max="13594" width="1" style="65" customWidth="1"/>
    <col min="13595" max="13595" width="6.7109375" style="65" customWidth="1"/>
    <col min="13596" max="13596" width="1" style="65" customWidth="1"/>
    <col min="13597" max="13598" width="6.7109375" style="65" customWidth="1"/>
    <col min="13599" max="13824" width="11.42578125" style="65"/>
    <col min="13825" max="13827" width="0" style="65" hidden="1" customWidth="1"/>
    <col min="13828" max="13828" width="2.5703125" style="65" customWidth="1"/>
    <col min="13829" max="13829" width="12.7109375" style="65" customWidth="1"/>
    <col min="13830" max="13830" width="2.28515625" style="65" customWidth="1"/>
    <col min="13831" max="13831" width="63.85546875" style="65" customWidth="1"/>
    <col min="13832" max="13833" width="6.28515625" style="65" customWidth="1"/>
    <col min="13834" max="13834" width="6.7109375" style="65" bestFit="1" customWidth="1"/>
    <col min="13835" max="13836" width="11.42578125" style="65"/>
    <col min="13837" max="13837" width="4.7109375" style="65" customWidth="1"/>
    <col min="13838" max="13838" width="7.5703125" style="65" bestFit="1" customWidth="1"/>
    <col min="13839" max="13839" width="2.28515625" style="65" customWidth="1"/>
    <col min="13840" max="13840" width="26" style="65" customWidth="1"/>
    <col min="13841" max="13841" width="8" style="65" customWidth="1"/>
    <col min="13842" max="13842" width="1" style="65" customWidth="1"/>
    <col min="13843" max="13843" width="6.7109375" style="65" customWidth="1"/>
    <col min="13844" max="13844" width="1" style="65" customWidth="1"/>
    <col min="13845" max="13845" width="6.7109375" style="65" customWidth="1"/>
    <col min="13846" max="13846" width="1" style="65" customWidth="1"/>
    <col min="13847" max="13847" width="6.7109375" style="65" customWidth="1"/>
    <col min="13848" max="13848" width="1" style="65" customWidth="1"/>
    <col min="13849" max="13849" width="6.7109375" style="65" customWidth="1"/>
    <col min="13850" max="13850" width="1" style="65" customWidth="1"/>
    <col min="13851" max="13851" width="6.7109375" style="65" customWidth="1"/>
    <col min="13852" max="13852" width="1" style="65" customWidth="1"/>
    <col min="13853" max="13854" width="6.7109375" style="65" customWidth="1"/>
    <col min="13855" max="14080" width="11.42578125" style="65"/>
    <col min="14081" max="14083" width="0" style="65" hidden="1" customWidth="1"/>
    <col min="14084" max="14084" width="2.5703125" style="65" customWidth="1"/>
    <col min="14085" max="14085" width="12.7109375" style="65" customWidth="1"/>
    <col min="14086" max="14086" width="2.28515625" style="65" customWidth="1"/>
    <col min="14087" max="14087" width="63.85546875" style="65" customWidth="1"/>
    <col min="14088" max="14089" width="6.28515625" style="65" customWidth="1"/>
    <col min="14090" max="14090" width="6.7109375" style="65" bestFit="1" customWidth="1"/>
    <col min="14091" max="14092" width="11.42578125" style="65"/>
    <col min="14093" max="14093" width="4.7109375" style="65" customWidth="1"/>
    <col min="14094" max="14094" width="7.5703125" style="65" bestFit="1" customWidth="1"/>
    <col min="14095" max="14095" width="2.28515625" style="65" customWidth="1"/>
    <col min="14096" max="14096" width="26" style="65" customWidth="1"/>
    <col min="14097" max="14097" width="8" style="65" customWidth="1"/>
    <col min="14098" max="14098" width="1" style="65" customWidth="1"/>
    <col min="14099" max="14099" width="6.7109375" style="65" customWidth="1"/>
    <col min="14100" max="14100" width="1" style="65" customWidth="1"/>
    <col min="14101" max="14101" width="6.7109375" style="65" customWidth="1"/>
    <col min="14102" max="14102" width="1" style="65" customWidth="1"/>
    <col min="14103" max="14103" width="6.7109375" style="65" customWidth="1"/>
    <col min="14104" max="14104" width="1" style="65" customWidth="1"/>
    <col min="14105" max="14105" width="6.7109375" style="65" customWidth="1"/>
    <col min="14106" max="14106" width="1" style="65" customWidth="1"/>
    <col min="14107" max="14107" width="6.7109375" style="65" customWidth="1"/>
    <col min="14108" max="14108" width="1" style="65" customWidth="1"/>
    <col min="14109" max="14110" width="6.7109375" style="65" customWidth="1"/>
    <col min="14111" max="14336" width="11.42578125" style="65"/>
    <col min="14337" max="14339" width="0" style="65" hidden="1" customWidth="1"/>
    <col min="14340" max="14340" width="2.5703125" style="65" customWidth="1"/>
    <col min="14341" max="14341" width="12.7109375" style="65" customWidth="1"/>
    <col min="14342" max="14342" width="2.28515625" style="65" customWidth="1"/>
    <col min="14343" max="14343" width="63.85546875" style="65" customWidth="1"/>
    <col min="14344" max="14345" width="6.28515625" style="65" customWidth="1"/>
    <col min="14346" max="14346" width="6.7109375" style="65" bestFit="1" customWidth="1"/>
    <col min="14347" max="14348" width="11.42578125" style="65"/>
    <col min="14349" max="14349" width="4.7109375" style="65" customWidth="1"/>
    <col min="14350" max="14350" width="7.5703125" style="65" bestFit="1" customWidth="1"/>
    <col min="14351" max="14351" width="2.28515625" style="65" customWidth="1"/>
    <col min="14352" max="14352" width="26" style="65" customWidth="1"/>
    <col min="14353" max="14353" width="8" style="65" customWidth="1"/>
    <col min="14354" max="14354" width="1" style="65" customWidth="1"/>
    <col min="14355" max="14355" width="6.7109375" style="65" customWidth="1"/>
    <col min="14356" max="14356" width="1" style="65" customWidth="1"/>
    <col min="14357" max="14357" width="6.7109375" style="65" customWidth="1"/>
    <col min="14358" max="14358" width="1" style="65" customWidth="1"/>
    <col min="14359" max="14359" width="6.7109375" style="65" customWidth="1"/>
    <col min="14360" max="14360" width="1" style="65" customWidth="1"/>
    <col min="14361" max="14361" width="6.7109375" style="65" customWidth="1"/>
    <col min="14362" max="14362" width="1" style="65" customWidth="1"/>
    <col min="14363" max="14363" width="6.7109375" style="65" customWidth="1"/>
    <col min="14364" max="14364" width="1" style="65" customWidth="1"/>
    <col min="14365" max="14366" width="6.7109375" style="65" customWidth="1"/>
    <col min="14367" max="14592" width="11.42578125" style="65"/>
    <col min="14593" max="14595" width="0" style="65" hidden="1" customWidth="1"/>
    <col min="14596" max="14596" width="2.5703125" style="65" customWidth="1"/>
    <col min="14597" max="14597" width="12.7109375" style="65" customWidth="1"/>
    <col min="14598" max="14598" width="2.28515625" style="65" customWidth="1"/>
    <col min="14599" max="14599" width="63.85546875" style="65" customWidth="1"/>
    <col min="14600" max="14601" width="6.28515625" style="65" customWidth="1"/>
    <col min="14602" max="14602" width="6.7109375" style="65" bestFit="1" customWidth="1"/>
    <col min="14603" max="14604" width="11.42578125" style="65"/>
    <col min="14605" max="14605" width="4.7109375" style="65" customWidth="1"/>
    <col min="14606" max="14606" width="7.5703125" style="65" bestFit="1" customWidth="1"/>
    <col min="14607" max="14607" width="2.28515625" style="65" customWidth="1"/>
    <col min="14608" max="14608" width="26" style="65" customWidth="1"/>
    <col min="14609" max="14609" width="8" style="65" customWidth="1"/>
    <col min="14610" max="14610" width="1" style="65" customWidth="1"/>
    <col min="14611" max="14611" width="6.7109375" style="65" customWidth="1"/>
    <col min="14612" max="14612" width="1" style="65" customWidth="1"/>
    <col min="14613" max="14613" width="6.7109375" style="65" customWidth="1"/>
    <col min="14614" max="14614" width="1" style="65" customWidth="1"/>
    <col min="14615" max="14615" width="6.7109375" style="65" customWidth="1"/>
    <col min="14616" max="14616" width="1" style="65" customWidth="1"/>
    <col min="14617" max="14617" width="6.7109375" style="65" customWidth="1"/>
    <col min="14618" max="14618" width="1" style="65" customWidth="1"/>
    <col min="14619" max="14619" width="6.7109375" style="65" customWidth="1"/>
    <col min="14620" max="14620" width="1" style="65" customWidth="1"/>
    <col min="14621" max="14622" width="6.7109375" style="65" customWidth="1"/>
    <col min="14623" max="14848" width="11.42578125" style="65"/>
    <col min="14849" max="14851" width="0" style="65" hidden="1" customWidth="1"/>
    <col min="14852" max="14852" width="2.5703125" style="65" customWidth="1"/>
    <col min="14853" max="14853" width="12.7109375" style="65" customWidth="1"/>
    <col min="14854" max="14854" width="2.28515625" style="65" customWidth="1"/>
    <col min="14855" max="14855" width="63.85546875" style="65" customWidth="1"/>
    <col min="14856" max="14857" width="6.28515625" style="65" customWidth="1"/>
    <col min="14858" max="14858" width="6.7109375" style="65" bestFit="1" customWidth="1"/>
    <col min="14859" max="14860" width="11.42578125" style="65"/>
    <col min="14861" max="14861" width="4.7109375" style="65" customWidth="1"/>
    <col min="14862" max="14862" width="7.5703125" style="65" bestFit="1" customWidth="1"/>
    <col min="14863" max="14863" width="2.28515625" style="65" customWidth="1"/>
    <col min="14864" max="14864" width="26" style="65" customWidth="1"/>
    <col min="14865" max="14865" width="8" style="65" customWidth="1"/>
    <col min="14866" max="14866" width="1" style="65" customWidth="1"/>
    <col min="14867" max="14867" width="6.7109375" style="65" customWidth="1"/>
    <col min="14868" max="14868" width="1" style="65" customWidth="1"/>
    <col min="14869" max="14869" width="6.7109375" style="65" customWidth="1"/>
    <col min="14870" max="14870" width="1" style="65" customWidth="1"/>
    <col min="14871" max="14871" width="6.7109375" style="65" customWidth="1"/>
    <col min="14872" max="14872" width="1" style="65" customWidth="1"/>
    <col min="14873" max="14873" width="6.7109375" style="65" customWidth="1"/>
    <col min="14874" max="14874" width="1" style="65" customWidth="1"/>
    <col min="14875" max="14875" width="6.7109375" style="65" customWidth="1"/>
    <col min="14876" max="14876" width="1" style="65" customWidth="1"/>
    <col min="14877" max="14878" width="6.7109375" style="65" customWidth="1"/>
    <col min="14879" max="15104" width="11.42578125" style="65"/>
    <col min="15105" max="15107" width="0" style="65" hidden="1" customWidth="1"/>
    <col min="15108" max="15108" width="2.5703125" style="65" customWidth="1"/>
    <col min="15109" max="15109" width="12.7109375" style="65" customWidth="1"/>
    <col min="15110" max="15110" width="2.28515625" style="65" customWidth="1"/>
    <col min="15111" max="15111" width="63.85546875" style="65" customWidth="1"/>
    <col min="15112" max="15113" width="6.28515625" style="65" customWidth="1"/>
    <col min="15114" max="15114" width="6.7109375" style="65" bestFit="1" customWidth="1"/>
    <col min="15115" max="15116" width="11.42578125" style="65"/>
    <col min="15117" max="15117" width="4.7109375" style="65" customWidth="1"/>
    <col min="15118" max="15118" width="7.5703125" style="65" bestFit="1" customWidth="1"/>
    <col min="15119" max="15119" width="2.28515625" style="65" customWidth="1"/>
    <col min="15120" max="15120" width="26" style="65" customWidth="1"/>
    <col min="15121" max="15121" width="8" style="65" customWidth="1"/>
    <col min="15122" max="15122" width="1" style="65" customWidth="1"/>
    <col min="15123" max="15123" width="6.7109375" style="65" customWidth="1"/>
    <col min="15124" max="15124" width="1" style="65" customWidth="1"/>
    <col min="15125" max="15125" width="6.7109375" style="65" customWidth="1"/>
    <col min="15126" max="15126" width="1" style="65" customWidth="1"/>
    <col min="15127" max="15127" width="6.7109375" style="65" customWidth="1"/>
    <col min="15128" max="15128" width="1" style="65" customWidth="1"/>
    <col min="15129" max="15129" width="6.7109375" style="65" customWidth="1"/>
    <col min="15130" max="15130" width="1" style="65" customWidth="1"/>
    <col min="15131" max="15131" width="6.7109375" style="65" customWidth="1"/>
    <col min="15132" max="15132" width="1" style="65" customWidth="1"/>
    <col min="15133" max="15134" width="6.7109375" style="65" customWidth="1"/>
    <col min="15135" max="15360" width="11.42578125" style="65"/>
    <col min="15361" max="15363" width="0" style="65" hidden="1" customWidth="1"/>
    <col min="15364" max="15364" width="2.5703125" style="65" customWidth="1"/>
    <col min="15365" max="15365" width="12.7109375" style="65" customWidth="1"/>
    <col min="15366" max="15366" width="2.28515625" style="65" customWidth="1"/>
    <col min="15367" max="15367" width="63.85546875" style="65" customWidth="1"/>
    <col min="15368" max="15369" width="6.28515625" style="65" customWidth="1"/>
    <col min="15370" max="15370" width="6.7109375" style="65" bestFit="1" customWidth="1"/>
    <col min="15371" max="15372" width="11.42578125" style="65"/>
    <col min="15373" max="15373" width="4.7109375" style="65" customWidth="1"/>
    <col min="15374" max="15374" width="7.5703125" style="65" bestFit="1" customWidth="1"/>
    <col min="15375" max="15375" width="2.28515625" style="65" customWidth="1"/>
    <col min="15376" max="15376" width="26" style="65" customWidth="1"/>
    <col min="15377" max="15377" width="8" style="65" customWidth="1"/>
    <col min="15378" max="15378" width="1" style="65" customWidth="1"/>
    <col min="15379" max="15379" width="6.7109375" style="65" customWidth="1"/>
    <col min="15380" max="15380" width="1" style="65" customWidth="1"/>
    <col min="15381" max="15381" width="6.7109375" style="65" customWidth="1"/>
    <col min="15382" max="15382" width="1" style="65" customWidth="1"/>
    <col min="15383" max="15383" width="6.7109375" style="65" customWidth="1"/>
    <col min="15384" max="15384" width="1" style="65" customWidth="1"/>
    <col min="15385" max="15385" width="6.7109375" style="65" customWidth="1"/>
    <col min="15386" max="15386" width="1" style="65" customWidth="1"/>
    <col min="15387" max="15387" width="6.7109375" style="65" customWidth="1"/>
    <col min="15388" max="15388" width="1" style="65" customWidth="1"/>
    <col min="15389" max="15390" width="6.7109375" style="65" customWidth="1"/>
    <col min="15391" max="15616" width="11.42578125" style="65"/>
    <col min="15617" max="15619" width="0" style="65" hidden="1" customWidth="1"/>
    <col min="15620" max="15620" width="2.5703125" style="65" customWidth="1"/>
    <col min="15621" max="15621" width="12.7109375" style="65" customWidth="1"/>
    <col min="15622" max="15622" width="2.28515625" style="65" customWidth="1"/>
    <col min="15623" max="15623" width="63.85546875" style="65" customWidth="1"/>
    <col min="15624" max="15625" width="6.28515625" style="65" customWidth="1"/>
    <col min="15626" max="15626" width="6.7109375" style="65" bestFit="1" customWidth="1"/>
    <col min="15627" max="15628" width="11.42578125" style="65"/>
    <col min="15629" max="15629" width="4.7109375" style="65" customWidth="1"/>
    <col min="15630" max="15630" width="7.5703125" style="65" bestFit="1" customWidth="1"/>
    <col min="15631" max="15631" width="2.28515625" style="65" customWidth="1"/>
    <col min="15632" max="15632" width="26" style="65" customWidth="1"/>
    <col min="15633" max="15633" width="8" style="65" customWidth="1"/>
    <col min="15634" max="15634" width="1" style="65" customWidth="1"/>
    <col min="15635" max="15635" width="6.7109375" style="65" customWidth="1"/>
    <col min="15636" max="15636" width="1" style="65" customWidth="1"/>
    <col min="15637" max="15637" width="6.7109375" style="65" customWidth="1"/>
    <col min="15638" max="15638" width="1" style="65" customWidth="1"/>
    <col min="15639" max="15639" width="6.7109375" style="65" customWidth="1"/>
    <col min="15640" max="15640" width="1" style="65" customWidth="1"/>
    <col min="15641" max="15641" width="6.7109375" style="65" customWidth="1"/>
    <col min="15642" max="15642" width="1" style="65" customWidth="1"/>
    <col min="15643" max="15643" width="6.7109375" style="65" customWidth="1"/>
    <col min="15644" max="15644" width="1" style="65" customWidth="1"/>
    <col min="15645" max="15646" width="6.7109375" style="65" customWidth="1"/>
    <col min="15647" max="15872" width="11.42578125" style="65"/>
    <col min="15873" max="15875" width="0" style="65" hidden="1" customWidth="1"/>
    <col min="15876" max="15876" width="2.5703125" style="65" customWidth="1"/>
    <col min="15877" max="15877" width="12.7109375" style="65" customWidth="1"/>
    <col min="15878" max="15878" width="2.28515625" style="65" customWidth="1"/>
    <col min="15879" max="15879" width="63.85546875" style="65" customWidth="1"/>
    <col min="15880" max="15881" width="6.28515625" style="65" customWidth="1"/>
    <col min="15882" max="15882" width="6.7109375" style="65" bestFit="1" customWidth="1"/>
    <col min="15883" max="15884" width="11.42578125" style="65"/>
    <col min="15885" max="15885" width="4.7109375" style="65" customWidth="1"/>
    <col min="15886" max="15886" width="7.5703125" style="65" bestFit="1" customWidth="1"/>
    <col min="15887" max="15887" width="2.28515625" style="65" customWidth="1"/>
    <col min="15888" max="15888" width="26" style="65" customWidth="1"/>
    <col min="15889" max="15889" width="8" style="65" customWidth="1"/>
    <col min="15890" max="15890" width="1" style="65" customWidth="1"/>
    <col min="15891" max="15891" width="6.7109375" style="65" customWidth="1"/>
    <col min="15892" max="15892" width="1" style="65" customWidth="1"/>
    <col min="15893" max="15893" width="6.7109375" style="65" customWidth="1"/>
    <col min="15894" max="15894" width="1" style="65" customWidth="1"/>
    <col min="15895" max="15895" width="6.7109375" style="65" customWidth="1"/>
    <col min="15896" max="15896" width="1" style="65" customWidth="1"/>
    <col min="15897" max="15897" width="6.7109375" style="65" customWidth="1"/>
    <col min="15898" max="15898" width="1" style="65" customWidth="1"/>
    <col min="15899" max="15899" width="6.7109375" style="65" customWidth="1"/>
    <col min="15900" max="15900" width="1" style="65" customWidth="1"/>
    <col min="15901" max="15902" width="6.7109375" style="65" customWidth="1"/>
    <col min="15903" max="16128" width="11.42578125" style="65"/>
    <col min="16129" max="16131" width="0" style="65" hidden="1" customWidth="1"/>
    <col min="16132" max="16132" width="2.5703125" style="65" customWidth="1"/>
    <col min="16133" max="16133" width="12.7109375" style="65" customWidth="1"/>
    <col min="16134" max="16134" width="2.28515625" style="65" customWidth="1"/>
    <col min="16135" max="16135" width="63.85546875" style="65" customWidth="1"/>
    <col min="16136" max="16137" width="6.28515625" style="65" customWidth="1"/>
    <col min="16138" max="16138" width="6.7109375" style="65" bestFit="1" customWidth="1"/>
    <col min="16139" max="16140" width="11.42578125" style="65"/>
    <col min="16141" max="16141" width="4.7109375" style="65" customWidth="1"/>
    <col min="16142" max="16142" width="7.5703125" style="65" bestFit="1" customWidth="1"/>
    <col min="16143" max="16143" width="2.28515625" style="65" customWidth="1"/>
    <col min="16144" max="16144" width="26" style="65" customWidth="1"/>
    <col min="16145" max="16145" width="8" style="65" customWidth="1"/>
    <col min="16146" max="16146" width="1" style="65" customWidth="1"/>
    <col min="16147" max="16147" width="6.7109375" style="65" customWidth="1"/>
    <col min="16148" max="16148" width="1" style="65" customWidth="1"/>
    <col min="16149" max="16149" width="6.7109375" style="65" customWidth="1"/>
    <col min="16150" max="16150" width="1" style="65" customWidth="1"/>
    <col min="16151" max="16151" width="6.7109375" style="65" customWidth="1"/>
    <col min="16152" max="16152" width="1" style="65" customWidth="1"/>
    <col min="16153" max="16153" width="6.7109375" style="65" customWidth="1"/>
    <col min="16154" max="16154" width="1" style="65" customWidth="1"/>
    <col min="16155" max="16155" width="6.7109375" style="65" customWidth="1"/>
    <col min="16156" max="16156" width="1" style="65" customWidth="1"/>
    <col min="16157" max="16158" width="6.7109375" style="65" customWidth="1"/>
    <col min="16159" max="16384" width="11.42578125" style="65"/>
  </cols>
  <sheetData>
    <row r="1" spans="1:31" ht="12.75" customHeight="1">
      <c r="A1" s="1341"/>
      <c r="B1" s="1341"/>
      <c r="C1" s="1341"/>
      <c r="D1" s="1341"/>
      <c r="E1" s="1813" t="s">
        <v>981</v>
      </c>
      <c r="F1" s="1813"/>
      <c r="G1" s="1813"/>
      <c r="H1" s="1813"/>
      <c r="I1" s="1813"/>
      <c r="J1" s="1813"/>
      <c r="K1" s="199"/>
      <c r="L1" s="71"/>
      <c r="M1" s="71"/>
      <c r="N1" s="1813"/>
      <c r="O1" s="1813"/>
      <c r="P1" s="1813"/>
      <c r="Q1" s="1813"/>
      <c r="R1" s="1813"/>
      <c r="S1" s="1813"/>
      <c r="T1" s="1813"/>
      <c r="U1" s="1813"/>
      <c r="V1" s="1813"/>
      <c r="W1" s="1813"/>
      <c r="X1" s="1813"/>
      <c r="Y1" s="1813"/>
      <c r="Z1" s="1813"/>
      <c r="AA1" s="1813"/>
      <c r="AB1" s="1813"/>
    </row>
    <row r="2" spans="1:31" s="71" customFormat="1" ht="12.75" customHeight="1">
      <c r="A2" s="1341"/>
      <c r="B2" s="1341"/>
      <c r="C2" s="1354"/>
      <c r="D2" s="1354"/>
      <c r="E2" s="1813" t="s">
        <v>2</v>
      </c>
      <c r="F2" s="1813"/>
      <c r="G2" s="1813"/>
      <c r="H2" s="1813"/>
      <c r="I2" s="1813"/>
      <c r="J2" s="1813"/>
      <c r="K2" s="240"/>
      <c r="L2" s="204"/>
      <c r="M2" s="204"/>
      <c r="N2" s="205"/>
      <c r="AD2" s="206"/>
      <c r="AE2" s="206"/>
    </row>
    <row r="3" spans="1:31" s="71" customFormat="1" ht="3" customHeight="1">
      <c r="A3" s="1341"/>
      <c r="B3" s="1341"/>
      <c r="C3" s="1341"/>
      <c r="D3" s="1341"/>
      <c r="E3" s="238"/>
      <c r="G3" s="69"/>
      <c r="H3" s="2395"/>
      <c r="I3" s="2396"/>
      <c r="J3" s="293"/>
      <c r="K3" s="240"/>
      <c r="N3" s="69"/>
    </row>
    <row r="4" spans="1:31" s="71" customFormat="1" ht="4.5" customHeight="1">
      <c r="A4" s="1341"/>
      <c r="B4" s="1341"/>
      <c r="C4" s="1341"/>
      <c r="D4" s="1341"/>
      <c r="E4" s="1874" t="s">
        <v>3</v>
      </c>
      <c r="F4" s="959"/>
      <c r="G4" s="959"/>
      <c r="H4" s="2397"/>
      <c r="I4" s="2397"/>
      <c r="J4" s="2398"/>
      <c r="K4" s="240"/>
      <c r="N4" s="69"/>
    </row>
    <row r="5" spans="1:31" ht="12" customHeight="1">
      <c r="A5" s="1341" t="s">
        <v>9</v>
      </c>
      <c r="B5" s="1341" t="s">
        <v>10</v>
      </c>
      <c r="C5" s="1341" t="s">
        <v>11</v>
      </c>
      <c r="D5" s="1341"/>
      <c r="E5" s="2145"/>
      <c r="F5" s="347" t="s">
        <v>228</v>
      </c>
      <c r="G5" s="129"/>
      <c r="H5" s="2399" t="s">
        <v>19</v>
      </c>
      <c r="I5" s="2399" t="s">
        <v>20</v>
      </c>
      <c r="J5" s="2400" t="s">
        <v>21</v>
      </c>
      <c r="K5" s="199"/>
      <c r="L5" s="1341"/>
    </row>
    <row r="6" spans="1:31" ht="12" customHeight="1">
      <c r="A6" s="1341"/>
      <c r="B6" s="1341"/>
      <c r="C6" s="1341"/>
      <c r="D6" s="1341"/>
      <c r="E6" s="2151"/>
      <c r="F6" s="627"/>
      <c r="G6" s="2152"/>
      <c r="H6" s="2401"/>
      <c r="I6" s="2401"/>
      <c r="J6" s="2402"/>
      <c r="K6" s="199"/>
      <c r="L6" s="71"/>
    </row>
    <row r="7" spans="1:31" ht="12" customHeight="1">
      <c r="A7" s="1341"/>
      <c r="B7" s="1341"/>
      <c r="C7" s="1341"/>
      <c r="D7" s="1341"/>
      <c r="E7" s="1819">
        <v>1401</v>
      </c>
      <c r="F7" s="102" t="s">
        <v>22</v>
      </c>
      <c r="G7" s="97"/>
      <c r="H7" s="2403">
        <f>SUM(H8,H11,H14,H17,H24,H27)</f>
        <v>178</v>
      </c>
      <c r="I7" s="2403">
        <f>SUM(I8,I11,I14,I17,I24,I27)</f>
        <v>81</v>
      </c>
      <c r="J7" s="2404">
        <f>SUM(H7:I7)</f>
        <v>259</v>
      </c>
      <c r="K7" s="199"/>
      <c r="L7" s="71"/>
    </row>
    <row r="8" spans="1:31" ht="12" customHeight="1">
      <c r="A8" s="1341"/>
      <c r="B8" s="1341"/>
      <c r="C8" s="2405"/>
      <c r="D8" s="2405"/>
      <c r="E8" s="1820"/>
      <c r="F8" s="407" t="s">
        <v>23</v>
      </c>
      <c r="G8" s="178"/>
      <c r="H8" s="2406">
        <f>SUM(H9:H10)</f>
        <v>33</v>
      </c>
      <c r="I8" s="2406">
        <f>SUM(I9:I10)</f>
        <v>13</v>
      </c>
      <c r="J8" s="2407">
        <f>SUM(H8:I8)</f>
        <v>46</v>
      </c>
      <c r="K8" s="199"/>
      <c r="L8" s="199"/>
    </row>
    <row r="9" spans="1:31" ht="12" customHeight="1">
      <c r="A9" s="1341">
        <v>1</v>
      </c>
      <c r="B9" s="2408">
        <v>1</v>
      </c>
      <c r="C9" s="2408">
        <v>11</v>
      </c>
      <c r="D9" s="2408"/>
      <c r="E9" s="1890"/>
      <c r="F9" s="411"/>
      <c r="G9" s="7" t="s">
        <v>159</v>
      </c>
      <c r="H9" s="2409">
        <v>33</v>
      </c>
      <c r="I9" s="2409">
        <v>13</v>
      </c>
      <c r="J9" s="2162">
        <f>SUM(H9:I9)</f>
        <v>46</v>
      </c>
      <c r="K9" s="199"/>
      <c r="L9" s="2410"/>
    </row>
    <row r="10" spans="1:31" ht="12" customHeight="1">
      <c r="A10" s="1341">
        <v>1</v>
      </c>
      <c r="B10" s="2408">
        <v>1</v>
      </c>
      <c r="C10" s="2408">
        <v>7</v>
      </c>
      <c r="D10" s="2408"/>
      <c r="E10" s="1820"/>
      <c r="F10" s="411"/>
      <c r="G10" s="126" t="s">
        <v>160</v>
      </c>
      <c r="H10" s="2409">
        <v>0</v>
      </c>
      <c r="I10" s="2409">
        <v>0</v>
      </c>
      <c r="J10" s="2162">
        <f t="shared" ref="J10:J67" si="0">SUM(H10:I10)</f>
        <v>0</v>
      </c>
      <c r="K10" s="199"/>
      <c r="L10" s="2410"/>
    </row>
    <row r="11" spans="1:31" ht="12" customHeight="1">
      <c r="A11" s="1341"/>
      <c r="B11" s="2408"/>
      <c r="C11" s="2408"/>
      <c r="D11" s="2408"/>
      <c r="E11" s="1820"/>
      <c r="F11" s="414" t="s">
        <v>24</v>
      </c>
      <c r="G11" s="69"/>
      <c r="H11" s="2411">
        <f>SUM(H12:H13)</f>
        <v>62</v>
      </c>
      <c r="I11" s="2411">
        <f>SUM(I12:I13)</f>
        <v>15</v>
      </c>
      <c r="J11" s="2168">
        <f t="shared" si="0"/>
        <v>77</v>
      </c>
      <c r="K11" s="199"/>
      <c r="L11" s="2410"/>
    </row>
    <row r="12" spans="1:31" ht="12" customHeight="1">
      <c r="A12" s="1341">
        <v>1</v>
      </c>
      <c r="B12" s="2408">
        <v>1</v>
      </c>
      <c r="C12" s="2408">
        <v>5</v>
      </c>
      <c r="D12" s="2408"/>
      <c r="E12" s="1820"/>
      <c r="F12" s="411"/>
      <c r="G12" s="69" t="s">
        <v>161</v>
      </c>
      <c r="H12" s="2409">
        <v>53</v>
      </c>
      <c r="I12" s="2409">
        <v>12</v>
      </c>
      <c r="J12" s="2162">
        <f t="shared" si="0"/>
        <v>65</v>
      </c>
      <c r="K12" s="199"/>
      <c r="L12" s="2410"/>
      <c r="N12" s="506"/>
    </row>
    <row r="13" spans="1:31" ht="12" customHeight="1">
      <c r="A13" s="1341">
        <v>1</v>
      </c>
      <c r="B13" s="2408">
        <v>1</v>
      </c>
      <c r="C13" s="2408">
        <v>5</v>
      </c>
      <c r="D13" s="2408"/>
      <c r="E13" s="1820"/>
      <c r="F13" s="411"/>
      <c r="G13" s="69" t="s">
        <v>162</v>
      </c>
      <c r="H13" s="2409">
        <v>9</v>
      </c>
      <c r="I13" s="2409">
        <v>3</v>
      </c>
      <c r="J13" s="2162">
        <f t="shared" si="0"/>
        <v>12</v>
      </c>
      <c r="K13" s="199"/>
      <c r="L13" s="2410"/>
    </row>
    <row r="14" spans="1:31" ht="12" customHeight="1">
      <c r="A14" s="1341"/>
      <c r="B14" s="2408"/>
      <c r="C14" s="2408"/>
      <c r="D14" s="2408"/>
      <c r="E14" s="1820"/>
      <c r="F14" s="414" t="s">
        <v>25</v>
      </c>
      <c r="G14" s="69"/>
      <c r="H14" s="2411">
        <f>SUM(H16:H16)</f>
        <v>23</v>
      </c>
      <c r="I14" s="2411">
        <f>SUM(I16:I16)</f>
        <v>8</v>
      </c>
      <c r="J14" s="2168">
        <f t="shared" si="0"/>
        <v>31</v>
      </c>
      <c r="K14" s="199"/>
      <c r="L14" s="199"/>
    </row>
    <row r="15" spans="1:31" ht="12" customHeight="1">
      <c r="A15" s="1341"/>
      <c r="B15" s="2408"/>
      <c r="C15" s="2408"/>
      <c r="D15" s="2408"/>
      <c r="E15" s="1820"/>
      <c r="F15" s="414"/>
      <c r="G15" s="69" t="s">
        <v>412</v>
      </c>
      <c r="H15" s="2411">
        <v>0</v>
      </c>
      <c r="I15" s="2411">
        <v>0</v>
      </c>
      <c r="J15" s="2168">
        <v>0</v>
      </c>
      <c r="K15" s="199"/>
      <c r="L15" s="199"/>
    </row>
    <row r="16" spans="1:31" ht="12" customHeight="1">
      <c r="A16" s="1341">
        <v>1</v>
      </c>
      <c r="B16" s="2408">
        <v>1</v>
      </c>
      <c r="C16" s="2408">
        <v>12</v>
      </c>
      <c r="D16" s="2408"/>
      <c r="E16" s="1820"/>
      <c r="F16" s="416"/>
      <c r="G16" s="69" t="s">
        <v>164</v>
      </c>
      <c r="H16" s="2409">
        <v>23</v>
      </c>
      <c r="I16" s="2409">
        <v>8</v>
      </c>
      <c r="J16" s="2162">
        <f>SUM(H16:I16)</f>
        <v>31</v>
      </c>
      <c r="K16" s="199"/>
      <c r="L16" s="199"/>
    </row>
    <row r="17" spans="1:12" ht="12" customHeight="1">
      <c r="A17" s="1341"/>
      <c r="B17" s="2408"/>
      <c r="C17" s="2408"/>
      <c r="D17" s="2408"/>
      <c r="E17" s="1820"/>
      <c r="F17" s="417" t="s">
        <v>26</v>
      </c>
      <c r="G17" s="112"/>
      <c r="H17" s="2411">
        <f>SUM(H18:H23)</f>
        <v>22</v>
      </c>
      <c r="I17" s="2411">
        <f>SUM(I18:I23)</f>
        <v>25</v>
      </c>
      <c r="J17" s="2168">
        <f t="shared" si="0"/>
        <v>47</v>
      </c>
      <c r="K17" s="199"/>
      <c r="L17" s="199"/>
    </row>
    <row r="18" spans="1:12" ht="12" customHeight="1">
      <c r="A18" s="1341">
        <v>1</v>
      </c>
      <c r="B18" s="2408">
        <v>1</v>
      </c>
      <c r="C18" s="2408">
        <v>2</v>
      </c>
      <c r="D18" s="2408"/>
      <c r="E18" s="1820"/>
      <c r="F18" s="416"/>
      <c r="G18" s="69" t="s">
        <v>165</v>
      </c>
      <c r="H18" s="2409">
        <v>6</v>
      </c>
      <c r="I18" s="2409">
        <v>5</v>
      </c>
      <c r="J18" s="2162">
        <f t="shared" si="0"/>
        <v>11</v>
      </c>
      <c r="K18" s="199"/>
      <c r="L18" s="199"/>
    </row>
    <row r="19" spans="1:12" ht="12" customHeight="1">
      <c r="A19" s="1341">
        <v>1</v>
      </c>
      <c r="B19" s="2408">
        <v>1</v>
      </c>
      <c r="C19" s="2408">
        <v>2</v>
      </c>
      <c r="D19" s="2408"/>
      <c r="E19" s="1820"/>
      <c r="F19" s="411"/>
      <c r="G19" s="69" t="s">
        <v>166</v>
      </c>
      <c r="H19" s="2409">
        <v>3</v>
      </c>
      <c r="I19" s="2409">
        <v>5</v>
      </c>
      <c r="J19" s="2162">
        <f t="shared" si="0"/>
        <v>8</v>
      </c>
      <c r="K19" s="199"/>
      <c r="L19" s="199"/>
    </row>
    <row r="20" spans="1:12" ht="12" customHeight="1">
      <c r="A20" s="1341">
        <v>1</v>
      </c>
      <c r="B20" s="2408">
        <v>1</v>
      </c>
      <c r="C20" s="2408">
        <v>2</v>
      </c>
      <c r="D20" s="2408"/>
      <c r="E20" s="1820"/>
      <c r="F20" s="416"/>
      <c r="G20" s="69" t="s">
        <v>167</v>
      </c>
      <c r="H20" s="2409">
        <v>1</v>
      </c>
      <c r="I20" s="2409">
        <v>5</v>
      </c>
      <c r="J20" s="2162">
        <f t="shared" si="0"/>
        <v>6</v>
      </c>
      <c r="K20" s="199"/>
      <c r="L20" s="199"/>
    </row>
    <row r="21" spans="1:12" ht="12" customHeight="1">
      <c r="A21" s="1341">
        <v>1</v>
      </c>
      <c r="B21" s="2408">
        <v>1</v>
      </c>
      <c r="C21" s="2408">
        <v>2</v>
      </c>
      <c r="D21" s="2408"/>
      <c r="E21" s="1820"/>
      <c r="F21" s="411"/>
      <c r="G21" s="69" t="s">
        <v>168</v>
      </c>
      <c r="H21" s="2409">
        <v>4</v>
      </c>
      <c r="I21" s="2409">
        <v>9</v>
      </c>
      <c r="J21" s="2162">
        <f t="shared" si="0"/>
        <v>13</v>
      </c>
      <c r="K21" s="199"/>
      <c r="L21" s="199"/>
    </row>
    <row r="22" spans="1:12" ht="12" customHeight="1">
      <c r="A22" s="1341">
        <v>1</v>
      </c>
      <c r="B22" s="2408">
        <v>1</v>
      </c>
      <c r="C22" s="2408">
        <v>2</v>
      </c>
      <c r="D22" s="2408"/>
      <c r="E22" s="1820"/>
      <c r="F22" s="411"/>
      <c r="G22" s="69" t="s">
        <v>169</v>
      </c>
      <c r="H22" s="2409">
        <v>8</v>
      </c>
      <c r="I22" s="2409">
        <v>1</v>
      </c>
      <c r="J22" s="2162">
        <f t="shared" si="0"/>
        <v>9</v>
      </c>
      <c r="K22" s="199"/>
      <c r="L22" s="199"/>
    </row>
    <row r="23" spans="1:12" ht="12" customHeight="1">
      <c r="A23" s="1341">
        <v>1</v>
      </c>
      <c r="B23" s="2408">
        <v>1</v>
      </c>
      <c r="C23" s="2408">
        <v>2</v>
      </c>
      <c r="D23" s="2408"/>
      <c r="E23" s="1820"/>
      <c r="F23" s="411"/>
      <c r="G23" s="126" t="s">
        <v>413</v>
      </c>
      <c r="H23" s="2409">
        <v>0</v>
      </c>
      <c r="I23" s="2409">
        <v>0</v>
      </c>
      <c r="J23" s="2162">
        <f t="shared" si="0"/>
        <v>0</v>
      </c>
      <c r="K23" s="199"/>
      <c r="L23" s="199"/>
    </row>
    <row r="24" spans="1:12" ht="12" customHeight="1">
      <c r="A24" s="1341"/>
      <c r="B24" s="2408"/>
      <c r="C24" s="2408"/>
      <c r="D24" s="2408"/>
      <c r="E24" s="1820"/>
      <c r="F24" s="417" t="s">
        <v>27</v>
      </c>
      <c r="G24" s="69"/>
      <c r="H24" s="2411">
        <f>SUM(H25:H26)</f>
        <v>23</v>
      </c>
      <c r="I24" s="2411">
        <f>SUM(I25:I26)</f>
        <v>9</v>
      </c>
      <c r="J24" s="2168">
        <f t="shared" si="0"/>
        <v>32</v>
      </c>
      <c r="K24" s="199"/>
      <c r="L24" s="199"/>
    </row>
    <row r="25" spans="1:12" ht="12" customHeight="1">
      <c r="A25" s="1341">
        <v>1</v>
      </c>
      <c r="B25" s="2408">
        <v>1</v>
      </c>
      <c r="C25" s="2408">
        <v>4</v>
      </c>
      <c r="D25" s="2408"/>
      <c r="E25" s="1820"/>
      <c r="F25" s="411"/>
      <c r="G25" s="69" t="s">
        <v>165</v>
      </c>
      <c r="H25" s="2409">
        <v>10</v>
      </c>
      <c r="I25" s="2409">
        <v>4</v>
      </c>
      <c r="J25" s="2162">
        <f t="shared" si="0"/>
        <v>14</v>
      </c>
      <c r="K25" s="199"/>
      <c r="L25" s="199"/>
    </row>
    <row r="26" spans="1:12" ht="12" customHeight="1">
      <c r="A26" s="1341">
        <v>1</v>
      </c>
      <c r="B26" s="2408">
        <v>1</v>
      </c>
      <c r="C26" s="2408">
        <v>4</v>
      </c>
      <c r="D26" s="2408"/>
      <c r="E26" s="1820"/>
      <c r="F26" s="411"/>
      <c r="G26" s="126" t="s">
        <v>159</v>
      </c>
      <c r="H26" s="2409">
        <v>13</v>
      </c>
      <c r="I26" s="2409">
        <v>5</v>
      </c>
      <c r="J26" s="2162">
        <f t="shared" si="0"/>
        <v>18</v>
      </c>
      <c r="K26" s="199"/>
      <c r="L26" s="199"/>
    </row>
    <row r="27" spans="1:12" ht="12.75" customHeight="1">
      <c r="A27" s="1341"/>
      <c r="B27" s="2408"/>
      <c r="C27" s="2408"/>
      <c r="D27" s="2408"/>
      <c r="E27" s="1820"/>
      <c r="F27" s="419" t="s">
        <v>28</v>
      </c>
      <c r="G27" s="69"/>
      <c r="H27" s="2411">
        <f>SUM(H28)</f>
        <v>15</v>
      </c>
      <c r="I27" s="2411">
        <f>SUM(I28)</f>
        <v>11</v>
      </c>
      <c r="J27" s="2168">
        <f t="shared" si="0"/>
        <v>26</v>
      </c>
      <c r="K27" s="199"/>
      <c r="L27" s="199"/>
    </row>
    <row r="28" spans="1:12" ht="12.75" customHeight="1">
      <c r="A28" s="1341">
        <v>1</v>
      </c>
      <c r="B28" s="2408">
        <v>1</v>
      </c>
      <c r="C28" s="2408">
        <v>1</v>
      </c>
      <c r="D28" s="2408"/>
      <c r="E28" s="1820"/>
      <c r="F28" s="416"/>
      <c r="G28" s="69" t="s">
        <v>172</v>
      </c>
      <c r="H28" s="2409">
        <v>15</v>
      </c>
      <c r="I28" s="2409">
        <v>11</v>
      </c>
      <c r="J28" s="2162">
        <f t="shared" si="0"/>
        <v>26</v>
      </c>
      <c r="K28" s="199"/>
      <c r="L28" s="199"/>
    </row>
    <row r="29" spans="1:12" ht="12.75" customHeight="1">
      <c r="A29" s="1341"/>
      <c r="B29" s="2408"/>
      <c r="C29" s="2408"/>
      <c r="D29" s="2408"/>
      <c r="E29" s="1819">
        <v>1402</v>
      </c>
      <c r="F29" s="113" t="s">
        <v>29</v>
      </c>
      <c r="G29" s="114"/>
      <c r="H29" s="2412">
        <f>SUM(H30,H35,H38,H43,H46,H50,H53,H57)</f>
        <v>249</v>
      </c>
      <c r="I29" s="2412">
        <f>SUM(I30,I35,I38,I43,I46,I50,I53,I57)</f>
        <v>347</v>
      </c>
      <c r="J29" s="2167">
        <f t="shared" si="0"/>
        <v>596</v>
      </c>
      <c r="K29" s="199"/>
      <c r="L29" s="199"/>
    </row>
    <row r="30" spans="1:12" ht="12" customHeight="1">
      <c r="A30" s="1341"/>
      <c r="B30" s="2408"/>
      <c r="C30" s="2408"/>
      <c r="D30" s="2408"/>
      <c r="E30" s="1820"/>
      <c r="F30" s="414" t="s">
        <v>30</v>
      </c>
      <c r="G30" s="69"/>
      <c r="H30" s="2413">
        <f>SUM(H31:H34)</f>
        <v>143</v>
      </c>
      <c r="I30" s="2413">
        <f>SUM(I31:I34)</f>
        <v>174</v>
      </c>
      <c r="J30" s="2168">
        <f t="shared" si="0"/>
        <v>317</v>
      </c>
      <c r="K30" s="199"/>
      <c r="L30" s="199"/>
    </row>
    <row r="31" spans="1:12" ht="12" customHeight="1">
      <c r="A31" s="1341">
        <v>2</v>
      </c>
      <c r="B31" s="2408">
        <v>4</v>
      </c>
      <c r="C31" s="2408">
        <v>11</v>
      </c>
      <c r="D31" s="2408"/>
      <c r="E31" s="1820"/>
      <c r="F31" s="411"/>
      <c r="G31" s="69" t="s">
        <v>173</v>
      </c>
      <c r="H31" s="2414">
        <v>56</v>
      </c>
      <c r="I31" s="2414">
        <v>54</v>
      </c>
      <c r="J31" s="2162">
        <f t="shared" si="0"/>
        <v>110</v>
      </c>
      <c r="K31" s="199"/>
      <c r="L31" s="199"/>
    </row>
    <row r="32" spans="1:12" ht="12" customHeight="1">
      <c r="A32" s="1341">
        <v>2</v>
      </c>
      <c r="B32" s="2408">
        <v>4</v>
      </c>
      <c r="C32" s="2408">
        <v>11</v>
      </c>
      <c r="D32" s="2408"/>
      <c r="E32" s="1820"/>
      <c r="F32" s="411"/>
      <c r="G32" s="69" t="s">
        <v>174</v>
      </c>
      <c r="H32" s="2414">
        <v>36</v>
      </c>
      <c r="I32" s="2414">
        <v>50</v>
      </c>
      <c r="J32" s="2162">
        <f t="shared" si="0"/>
        <v>86</v>
      </c>
      <c r="K32" s="199"/>
      <c r="L32" s="199"/>
    </row>
    <row r="33" spans="1:12" ht="12" customHeight="1">
      <c r="A33" s="1341">
        <v>2</v>
      </c>
      <c r="B33" s="2408">
        <v>4</v>
      </c>
      <c r="C33" s="2408">
        <v>11</v>
      </c>
      <c r="D33" s="2408"/>
      <c r="E33" s="1820"/>
      <c r="F33" s="411"/>
      <c r="G33" s="69" t="s">
        <v>175</v>
      </c>
      <c r="H33" s="2414">
        <v>23</v>
      </c>
      <c r="I33" s="2414">
        <v>53</v>
      </c>
      <c r="J33" s="2162">
        <f t="shared" si="0"/>
        <v>76</v>
      </c>
      <c r="K33" s="199"/>
      <c r="L33" s="199"/>
    </row>
    <row r="34" spans="1:12" ht="12" customHeight="1">
      <c r="A34" s="1341">
        <v>2</v>
      </c>
      <c r="B34" s="2408">
        <v>6</v>
      </c>
      <c r="C34" s="2408">
        <v>11</v>
      </c>
      <c r="D34" s="2408"/>
      <c r="E34" s="1820"/>
      <c r="F34" s="416"/>
      <c r="G34" s="69" t="s">
        <v>176</v>
      </c>
      <c r="H34" s="2414">
        <v>28</v>
      </c>
      <c r="I34" s="2414">
        <v>17</v>
      </c>
      <c r="J34" s="2162">
        <f t="shared" si="0"/>
        <v>45</v>
      </c>
      <c r="K34" s="199"/>
      <c r="L34" s="199"/>
    </row>
    <row r="35" spans="1:12" ht="12" customHeight="1">
      <c r="A35" s="1341"/>
      <c r="B35" s="2408"/>
      <c r="C35" s="2408"/>
      <c r="D35" s="2408"/>
      <c r="E35" s="1820"/>
      <c r="F35" s="414" t="s">
        <v>31</v>
      </c>
      <c r="G35" s="69"/>
      <c r="H35" s="2413">
        <f>SUM(H36:H37)</f>
        <v>36</v>
      </c>
      <c r="I35" s="2413">
        <f>SUM(I36:I37)</f>
        <v>40</v>
      </c>
      <c r="J35" s="2168">
        <f t="shared" si="0"/>
        <v>76</v>
      </c>
      <c r="K35" s="199"/>
      <c r="L35" s="199"/>
    </row>
    <row r="36" spans="1:12" ht="12" customHeight="1">
      <c r="A36" s="1341">
        <v>2</v>
      </c>
      <c r="B36" s="2408">
        <v>4</v>
      </c>
      <c r="C36" s="2408">
        <v>10</v>
      </c>
      <c r="D36" s="2408"/>
      <c r="E36" s="1820"/>
      <c r="F36" s="411"/>
      <c r="G36" s="69" t="s">
        <v>174</v>
      </c>
      <c r="H36" s="2414">
        <v>18</v>
      </c>
      <c r="I36" s="2414">
        <v>28</v>
      </c>
      <c r="J36" s="2162">
        <f t="shared" si="0"/>
        <v>46</v>
      </c>
      <c r="K36" s="199"/>
      <c r="L36" s="199"/>
    </row>
    <row r="37" spans="1:12" ht="12" customHeight="1">
      <c r="A37" s="1341">
        <v>2</v>
      </c>
      <c r="B37" s="2408">
        <v>6</v>
      </c>
      <c r="C37" s="2408">
        <v>10</v>
      </c>
      <c r="D37" s="2408"/>
      <c r="E37" s="1820"/>
      <c r="F37" s="411"/>
      <c r="G37" s="69" t="s">
        <v>176</v>
      </c>
      <c r="H37" s="2414">
        <v>18</v>
      </c>
      <c r="I37" s="2414">
        <v>12</v>
      </c>
      <c r="J37" s="2162">
        <f t="shared" si="0"/>
        <v>30</v>
      </c>
      <c r="K37" s="199"/>
      <c r="L37" s="199"/>
    </row>
    <row r="38" spans="1:12" ht="12" customHeight="1">
      <c r="A38" s="1341"/>
      <c r="B38" s="2408"/>
      <c r="C38" s="2408"/>
      <c r="D38" s="2408"/>
      <c r="E38" s="1820"/>
      <c r="F38" s="414" t="s">
        <v>32</v>
      </c>
      <c r="G38" s="69"/>
      <c r="H38" s="2413">
        <f>SUM(H39:H42)</f>
        <v>49</v>
      </c>
      <c r="I38" s="2413">
        <f>SUM(I39:I42)</f>
        <v>98</v>
      </c>
      <c r="J38" s="2168">
        <f t="shared" si="0"/>
        <v>147</v>
      </c>
      <c r="K38" s="199"/>
      <c r="L38" s="199"/>
    </row>
    <row r="39" spans="1:12" ht="12" customHeight="1">
      <c r="A39" s="1341">
        <v>2</v>
      </c>
      <c r="B39" s="2408">
        <v>4</v>
      </c>
      <c r="C39" s="2408">
        <v>10</v>
      </c>
      <c r="D39" s="2408"/>
      <c r="E39" s="1820"/>
      <c r="F39" s="411"/>
      <c r="G39" s="69" t="s">
        <v>173</v>
      </c>
      <c r="H39" s="2414">
        <v>16</v>
      </c>
      <c r="I39" s="2414">
        <v>20</v>
      </c>
      <c r="J39" s="2162">
        <f t="shared" si="0"/>
        <v>36</v>
      </c>
      <c r="K39" s="199"/>
      <c r="L39" s="199"/>
    </row>
    <row r="40" spans="1:12" ht="12" customHeight="1">
      <c r="A40" s="1341">
        <v>2</v>
      </c>
      <c r="B40" s="2408">
        <v>4</v>
      </c>
      <c r="C40" s="2408">
        <v>10</v>
      </c>
      <c r="D40" s="2408"/>
      <c r="E40" s="1820"/>
      <c r="F40" s="411"/>
      <c r="G40" s="69" t="s">
        <v>177</v>
      </c>
      <c r="H40" s="2414">
        <v>13</v>
      </c>
      <c r="I40" s="2414">
        <v>7</v>
      </c>
      <c r="J40" s="2162">
        <f t="shared" si="0"/>
        <v>20</v>
      </c>
      <c r="K40" s="199"/>
      <c r="L40" s="199"/>
    </row>
    <row r="41" spans="1:12" ht="12" customHeight="1">
      <c r="A41" s="1341">
        <v>2</v>
      </c>
      <c r="B41" s="2408">
        <v>4</v>
      </c>
      <c r="C41" s="2408">
        <v>10</v>
      </c>
      <c r="D41" s="2408"/>
      <c r="E41" s="1820"/>
      <c r="F41" s="411"/>
      <c r="G41" s="69" t="s">
        <v>178</v>
      </c>
      <c r="H41" s="2414">
        <v>6</v>
      </c>
      <c r="I41" s="2414">
        <v>14</v>
      </c>
      <c r="J41" s="2162">
        <f t="shared" si="0"/>
        <v>20</v>
      </c>
      <c r="K41" s="199"/>
      <c r="L41" s="199"/>
    </row>
    <row r="42" spans="1:12" ht="12" customHeight="1">
      <c r="A42" s="1341">
        <v>2</v>
      </c>
      <c r="B42" s="2408">
        <v>4</v>
      </c>
      <c r="C42" s="2408">
        <v>10</v>
      </c>
      <c r="D42" s="2408"/>
      <c r="E42" s="1820"/>
      <c r="F42" s="411"/>
      <c r="G42" s="69" t="s">
        <v>179</v>
      </c>
      <c r="H42" s="2414">
        <v>14</v>
      </c>
      <c r="I42" s="2414">
        <v>57</v>
      </c>
      <c r="J42" s="2162">
        <f t="shared" si="0"/>
        <v>71</v>
      </c>
      <c r="K42" s="199"/>
      <c r="L42" s="199"/>
    </row>
    <row r="43" spans="1:12" ht="12" customHeight="1">
      <c r="A43" s="1341"/>
      <c r="B43" s="2408"/>
      <c r="C43" s="2408"/>
      <c r="D43" s="2408"/>
      <c r="E43" s="1820"/>
      <c r="F43" s="414" t="s">
        <v>33</v>
      </c>
      <c r="G43" s="69"/>
      <c r="H43" s="2413">
        <f>SUM(H44:H45)</f>
        <v>20</v>
      </c>
      <c r="I43" s="2413">
        <f>SUM(I44:I45)</f>
        <v>24</v>
      </c>
      <c r="J43" s="2168">
        <f t="shared" si="0"/>
        <v>44</v>
      </c>
      <c r="K43" s="199"/>
      <c r="L43" s="199"/>
    </row>
    <row r="44" spans="1:12" ht="12" customHeight="1">
      <c r="A44" s="1341">
        <v>2</v>
      </c>
      <c r="B44" s="2408">
        <v>4</v>
      </c>
      <c r="C44" s="2408">
        <v>3</v>
      </c>
      <c r="D44" s="2408"/>
      <c r="E44" s="1820"/>
      <c r="F44" s="416"/>
      <c r="G44" s="69" t="s">
        <v>173</v>
      </c>
      <c r="H44" s="2414">
        <v>8</v>
      </c>
      <c r="I44" s="2414">
        <v>8</v>
      </c>
      <c r="J44" s="2162">
        <f t="shared" si="0"/>
        <v>16</v>
      </c>
      <c r="K44" s="199"/>
      <c r="L44" s="199"/>
    </row>
    <row r="45" spans="1:12" ht="12" customHeight="1">
      <c r="A45" s="1341">
        <v>2</v>
      </c>
      <c r="B45" s="2408">
        <v>4</v>
      </c>
      <c r="C45" s="2408">
        <v>3</v>
      </c>
      <c r="D45" s="2408"/>
      <c r="E45" s="1820"/>
      <c r="F45" s="416"/>
      <c r="G45" s="69" t="s">
        <v>174</v>
      </c>
      <c r="H45" s="2414">
        <v>12</v>
      </c>
      <c r="I45" s="2414">
        <v>16</v>
      </c>
      <c r="J45" s="2162">
        <f t="shared" si="0"/>
        <v>28</v>
      </c>
      <c r="K45" s="199"/>
      <c r="L45" s="199"/>
    </row>
    <row r="46" spans="1:12" ht="12" customHeight="1">
      <c r="A46" s="1341"/>
      <c r="B46" s="2408"/>
      <c r="C46" s="2408"/>
      <c r="D46" s="2408"/>
      <c r="E46" s="1820"/>
      <c r="F46" s="414" t="s">
        <v>34</v>
      </c>
      <c r="G46" s="69"/>
      <c r="H46" s="2413">
        <f>SUM(H47:H49)</f>
        <v>0</v>
      </c>
      <c r="I46" s="2413">
        <f>SUM(I47:I49)</f>
        <v>0</v>
      </c>
      <c r="J46" s="2168">
        <f t="shared" si="0"/>
        <v>0</v>
      </c>
      <c r="K46" s="199"/>
      <c r="L46" s="199"/>
    </row>
    <row r="47" spans="1:12" ht="12" customHeight="1">
      <c r="A47" s="1341">
        <v>2</v>
      </c>
      <c r="B47" s="2408">
        <v>4</v>
      </c>
      <c r="C47" s="2408">
        <v>7</v>
      </c>
      <c r="D47" s="2408"/>
      <c r="E47" s="1820"/>
      <c r="F47" s="411"/>
      <c r="G47" s="69" t="s">
        <v>173</v>
      </c>
      <c r="H47" s="2414">
        <v>0</v>
      </c>
      <c r="I47" s="2414">
        <v>0</v>
      </c>
      <c r="J47" s="2162">
        <f t="shared" si="0"/>
        <v>0</v>
      </c>
      <c r="K47" s="199"/>
      <c r="L47" s="199"/>
    </row>
    <row r="48" spans="1:12" ht="12" customHeight="1">
      <c r="A48" s="1341">
        <v>2</v>
      </c>
      <c r="B48" s="2408">
        <v>4</v>
      </c>
      <c r="C48" s="2408">
        <v>7</v>
      </c>
      <c r="D48" s="2408"/>
      <c r="E48" s="1820"/>
      <c r="F48" s="411"/>
      <c r="G48" s="69" t="s">
        <v>982</v>
      </c>
      <c r="H48" s="2414">
        <v>0</v>
      </c>
      <c r="I48" s="2414">
        <v>0</v>
      </c>
      <c r="J48" s="2162">
        <f t="shared" si="0"/>
        <v>0</v>
      </c>
      <c r="K48" s="199"/>
      <c r="L48" s="199"/>
    </row>
    <row r="49" spans="1:12" ht="12" customHeight="1">
      <c r="A49" s="1341">
        <v>2</v>
      </c>
      <c r="B49" s="2408">
        <v>4</v>
      </c>
      <c r="C49" s="2408">
        <v>7</v>
      </c>
      <c r="D49" s="2408"/>
      <c r="E49" s="1820"/>
      <c r="F49" s="411"/>
      <c r="G49" s="69" t="s">
        <v>174</v>
      </c>
      <c r="H49" s="2414">
        <v>0</v>
      </c>
      <c r="I49" s="2414">
        <v>0</v>
      </c>
      <c r="J49" s="2162">
        <f t="shared" si="0"/>
        <v>0</v>
      </c>
      <c r="K49" s="199"/>
      <c r="L49" s="199"/>
    </row>
    <row r="50" spans="1:12" ht="12" customHeight="1">
      <c r="A50" s="1341"/>
      <c r="B50" s="2408"/>
      <c r="C50" s="2408"/>
      <c r="D50" s="2408"/>
      <c r="E50" s="1820"/>
      <c r="F50" s="414" t="s">
        <v>983</v>
      </c>
      <c r="G50" s="69"/>
      <c r="H50" s="2413">
        <f>SUM(H51:H52)</f>
        <v>0</v>
      </c>
      <c r="I50" s="2413">
        <f>SUM(I51:I52)</f>
        <v>0</v>
      </c>
      <c r="J50" s="2168">
        <f t="shared" si="0"/>
        <v>0</v>
      </c>
      <c r="K50" s="199"/>
      <c r="L50" s="199"/>
    </row>
    <row r="51" spans="1:12" ht="12" customHeight="1">
      <c r="A51" s="1341">
        <v>2</v>
      </c>
      <c r="B51" s="2408">
        <v>4</v>
      </c>
      <c r="C51" s="2408">
        <v>1</v>
      </c>
      <c r="D51" s="2408"/>
      <c r="E51" s="1820"/>
      <c r="F51" s="416"/>
      <c r="G51" s="69" t="s">
        <v>173</v>
      </c>
      <c r="H51" s="2414">
        <v>0</v>
      </c>
      <c r="I51" s="2414">
        <v>0</v>
      </c>
      <c r="J51" s="2162">
        <f t="shared" si="0"/>
        <v>0</v>
      </c>
      <c r="K51" s="199"/>
      <c r="L51" s="199"/>
    </row>
    <row r="52" spans="1:12" ht="12" customHeight="1">
      <c r="A52" s="1341">
        <v>2</v>
      </c>
      <c r="B52" s="2408">
        <v>4</v>
      </c>
      <c r="C52" s="2408">
        <v>1</v>
      </c>
      <c r="D52" s="2408"/>
      <c r="E52" s="1820"/>
      <c r="F52" s="416"/>
      <c r="G52" s="69" t="s">
        <v>174</v>
      </c>
      <c r="H52" s="2414">
        <v>0</v>
      </c>
      <c r="I52" s="2414">
        <v>0</v>
      </c>
      <c r="J52" s="2162">
        <f t="shared" si="0"/>
        <v>0</v>
      </c>
      <c r="K52" s="199"/>
      <c r="L52" s="199"/>
    </row>
    <row r="53" spans="1:12" ht="12" customHeight="1">
      <c r="A53" s="1341"/>
      <c r="B53" s="2408"/>
      <c r="C53" s="2408"/>
      <c r="D53" s="2408"/>
      <c r="E53" s="1820"/>
      <c r="F53" s="414" t="s">
        <v>984</v>
      </c>
      <c r="G53" s="69"/>
      <c r="H53" s="2413">
        <f>SUM(H54:H56)</f>
        <v>0</v>
      </c>
      <c r="I53" s="2413">
        <f>SUM(I54:I56)</f>
        <v>1</v>
      </c>
      <c r="J53" s="2168">
        <f>SUM(H53:I53)</f>
        <v>1</v>
      </c>
      <c r="K53" s="199"/>
      <c r="L53" s="199"/>
    </row>
    <row r="54" spans="1:12" ht="12" customHeight="1">
      <c r="A54" s="1341">
        <v>2</v>
      </c>
      <c r="B54" s="2408">
        <v>4</v>
      </c>
      <c r="C54" s="2408">
        <v>9</v>
      </c>
      <c r="D54" s="2408"/>
      <c r="E54" s="1820"/>
      <c r="F54" s="370"/>
      <c r="G54" s="69" t="s">
        <v>173</v>
      </c>
      <c r="H54" s="2414">
        <v>0</v>
      </c>
      <c r="I54" s="2414">
        <v>1</v>
      </c>
      <c r="J54" s="2162">
        <f t="shared" si="0"/>
        <v>1</v>
      </c>
      <c r="K54" s="199"/>
      <c r="L54" s="199"/>
    </row>
    <row r="55" spans="1:12" ht="12" customHeight="1">
      <c r="A55" s="1341">
        <v>2</v>
      </c>
      <c r="B55" s="2408">
        <v>4</v>
      </c>
      <c r="C55" s="2408">
        <v>9</v>
      </c>
      <c r="D55" s="2408"/>
      <c r="E55" s="1820"/>
      <c r="F55" s="370"/>
      <c r="G55" s="69" t="s">
        <v>174</v>
      </c>
      <c r="H55" s="2414">
        <v>0</v>
      </c>
      <c r="I55" s="2414">
        <v>0</v>
      </c>
      <c r="J55" s="2162">
        <f t="shared" si="0"/>
        <v>0</v>
      </c>
      <c r="K55" s="199"/>
      <c r="L55" s="199"/>
    </row>
    <row r="56" spans="1:12" ht="12" customHeight="1">
      <c r="A56" s="1341">
        <v>2</v>
      </c>
      <c r="B56" s="2408">
        <v>4</v>
      </c>
      <c r="C56" s="2408">
        <v>9</v>
      </c>
      <c r="D56" s="2408"/>
      <c r="E56" s="1820"/>
      <c r="F56" s="370"/>
      <c r="G56" s="69" t="s">
        <v>179</v>
      </c>
      <c r="H56" s="2414">
        <v>0</v>
      </c>
      <c r="I56" s="2414">
        <v>0</v>
      </c>
      <c r="J56" s="2162">
        <f t="shared" si="0"/>
        <v>0</v>
      </c>
      <c r="K56" s="199"/>
      <c r="L56" s="199"/>
    </row>
    <row r="57" spans="1:12" ht="12" customHeight="1">
      <c r="A57" s="1341"/>
      <c r="B57" s="2408"/>
      <c r="C57" s="2408"/>
      <c r="D57" s="2408"/>
      <c r="E57" s="1820"/>
      <c r="F57" s="419" t="s">
        <v>37</v>
      </c>
      <c r="G57" s="118"/>
      <c r="H57" s="2413">
        <f>SUM(H58)</f>
        <v>1</v>
      </c>
      <c r="I57" s="2413">
        <f>SUM(I58)</f>
        <v>10</v>
      </c>
      <c r="J57" s="2168">
        <f t="shared" si="0"/>
        <v>11</v>
      </c>
      <c r="K57" s="199"/>
      <c r="L57" s="199"/>
    </row>
    <row r="58" spans="1:12" ht="12" customHeight="1">
      <c r="A58" s="1341">
        <v>2</v>
      </c>
      <c r="B58" s="2408">
        <v>4</v>
      </c>
      <c r="C58" s="2408">
        <v>11</v>
      </c>
      <c r="D58" s="2408"/>
      <c r="E58" s="1855"/>
      <c r="F58" s="416"/>
      <c r="G58" s="69" t="s">
        <v>181</v>
      </c>
      <c r="H58" s="2415">
        <v>1</v>
      </c>
      <c r="I58" s="2415">
        <v>10</v>
      </c>
      <c r="J58" s="2162">
        <f t="shared" si="0"/>
        <v>11</v>
      </c>
      <c r="K58" s="199"/>
      <c r="L58" s="199"/>
    </row>
    <row r="59" spans="1:12" ht="12.75" customHeight="1">
      <c r="A59" s="1341"/>
      <c r="B59" s="2408"/>
      <c r="C59" s="2408"/>
      <c r="D59" s="2408"/>
      <c r="E59" s="1819">
        <v>1403</v>
      </c>
      <c r="F59" s="113" t="s">
        <v>38</v>
      </c>
      <c r="G59" s="114"/>
      <c r="H59" s="2412">
        <f>SUM(H60+H63+H65)</f>
        <v>20</v>
      </c>
      <c r="I59" s="2412">
        <f>SUM(I60+I63+I65)</f>
        <v>22</v>
      </c>
      <c r="J59" s="2167">
        <f t="shared" si="0"/>
        <v>42</v>
      </c>
      <c r="K59" s="199"/>
      <c r="L59" s="199"/>
    </row>
    <row r="60" spans="1:12" ht="12.75" customHeight="1">
      <c r="A60" s="1341"/>
      <c r="B60" s="2408"/>
      <c r="C60" s="2408"/>
      <c r="D60" s="2408"/>
      <c r="E60" s="1820"/>
      <c r="F60" s="419" t="s">
        <v>39</v>
      </c>
      <c r="G60" s="69"/>
      <c r="H60" s="2411">
        <f>SUM(H61:H62)</f>
        <v>0</v>
      </c>
      <c r="I60" s="2411">
        <f>SUM(I61:I62)</f>
        <v>3</v>
      </c>
      <c r="J60" s="2168">
        <f t="shared" si="0"/>
        <v>3</v>
      </c>
      <c r="K60" s="199"/>
      <c r="L60" s="199"/>
    </row>
    <row r="61" spans="1:12" ht="12.75" customHeight="1">
      <c r="A61" s="1341">
        <v>3</v>
      </c>
      <c r="B61" s="2408">
        <v>5</v>
      </c>
      <c r="C61" s="2408">
        <v>11</v>
      </c>
      <c r="D61" s="2408"/>
      <c r="E61" s="1820"/>
      <c r="F61" s="416"/>
      <c r="G61" s="69" t="s">
        <v>182</v>
      </c>
      <c r="H61" s="2415">
        <v>0</v>
      </c>
      <c r="I61" s="2415">
        <v>0</v>
      </c>
      <c r="J61" s="2162">
        <f t="shared" si="0"/>
        <v>0</v>
      </c>
      <c r="K61" s="199"/>
      <c r="L61" s="199"/>
    </row>
    <row r="62" spans="1:12" ht="12.75" customHeight="1">
      <c r="A62" s="1341">
        <v>3</v>
      </c>
      <c r="B62" s="2408">
        <v>5</v>
      </c>
      <c r="C62" s="2408">
        <v>11</v>
      </c>
      <c r="D62" s="2408"/>
      <c r="E62" s="1820"/>
      <c r="F62" s="416"/>
      <c r="G62" s="69" t="s">
        <v>183</v>
      </c>
      <c r="H62" s="2416">
        <v>0</v>
      </c>
      <c r="I62" s="2416">
        <v>3</v>
      </c>
      <c r="J62" s="2162">
        <f t="shared" si="0"/>
        <v>3</v>
      </c>
      <c r="K62" s="199"/>
      <c r="L62" s="199"/>
    </row>
    <row r="63" spans="1:12" ht="12.75" customHeight="1">
      <c r="A63" s="1341"/>
      <c r="B63" s="2408"/>
      <c r="C63" s="2408"/>
      <c r="D63" s="2408"/>
      <c r="E63" s="1820"/>
      <c r="F63" s="419" t="s">
        <v>40</v>
      </c>
      <c r="G63" s="69"/>
      <c r="H63" s="2413">
        <f>SUM(H64)</f>
        <v>7</v>
      </c>
      <c r="I63" s="2413">
        <f>SUM(I64)</f>
        <v>10</v>
      </c>
      <c r="J63" s="2168">
        <f t="shared" si="0"/>
        <v>17</v>
      </c>
      <c r="K63" s="199"/>
      <c r="L63" s="199"/>
    </row>
    <row r="64" spans="1:12" ht="12.75" customHeight="1">
      <c r="A64" s="1341">
        <v>3</v>
      </c>
      <c r="B64" s="2408">
        <v>5</v>
      </c>
      <c r="C64" s="2408">
        <v>8</v>
      </c>
      <c r="D64" s="2408"/>
      <c r="E64" s="1820"/>
      <c r="F64" s="416"/>
      <c r="G64" s="69" t="s">
        <v>183</v>
      </c>
      <c r="H64" s="2416">
        <v>7</v>
      </c>
      <c r="I64" s="2416">
        <v>10</v>
      </c>
      <c r="J64" s="2162">
        <f t="shared" si="0"/>
        <v>17</v>
      </c>
      <c r="K64" s="199"/>
      <c r="L64" s="199"/>
    </row>
    <row r="65" spans="1:14" ht="12.75" customHeight="1">
      <c r="A65" s="1341"/>
      <c r="B65" s="2408"/>
      <c r="C65" s="2408"/>
      <c r="D65" s="2408"/>
      <c r="E65" s="1820"/>
      <c r="F65" s="419" t="s">
        <v>41</v>
      </c>
      <c r="G65" s="69"/>
      <c r="H65" s="2413">
        <f>SUM(H66:H67)</f>
        <v>13</v>
      </c>
      <c r="I65" s="2413">
        <f>SUM(I66:I67)</f>
        <v>9</v>
      </c>
      <c r="J65" s="2168">
        <f t="shared" si="0"/>
        <v>22</v>
      </c>
      <c r="K65" s="199"/>
      <c r="L65" s="199"/>
    </row>
    <row r="66" spans="1:14" ht="12.75" customHeight="1">
      <c r="A66" s="1341">
        <v>3</v>
      </c>
      <c r="B66" s="2408">
        <v>5</v>
      </c>
      <c r="C66" s="2408">
        <v>10</v>
      </c>
      <c r="D66" s="2408"/>
      <c r="E66" s="1890"/>
      <c r="F66" s="416"/>
      <c r="G66" s="69" t="s">
        <v>183</v>
      </c>
      <c r="H66" s="2415">
        <v>11</v>
      </c>
      <c r="I66" s="2415">
        <v>7</v>
      </c>
      <c r="J66" s="2162">
        <f t="shared" si="0"/>
        <v>18</v>
      </c>
      <c r="K66" s="199"/>
      <c r="L66" s="199"/>
    </row>
    <row r="67" spans="1:14" ht="12.75" customHeight="1">
      <c r="A67" s="1341">
        <v>3</v>
      </c>
      <c r="B67" s="2408">
        <v>5</v>
      </c>
      <c r="C67" s="2408">
        <v>10</v>
      </c>
      <c r="D67" s="2408"/>
      <c r="E67" s="1891"/>
      <c r="F67" s="423"/>
      <c r="G67" s="72" t="s">
        <v>184</v>
      </c>
      <c r="H67" s="2417">
        <v>2</v>
      </c>
      <c r="I67" s="2417">
        <v>2</v>
      </c>
      <c r="J67" s="2166">
        <f t="shared" si="0"/>
        <v>4</v>
      </c>
      <c r="K67" s="199"/>
      <c r="L67" s="199"/>
    </row>
    <row r="68" spans="1:14" ht="12" customHeight="1">
      <c r="A68" s="1341"/>
      <c r="B68" s="2408"/>
      <c r="C68" s="2408"/>
      <c r="D68" s="2408"/>
      <c r="E68" s="238"/>
      <c r="F68" s="279"/>
      <c r="G68" s="161"/>
      <c r="H68" s="2418"/>
      <c r="I68" s="2418"/>
      <c r="J68" s="206" t="s">
        <v>185</v>
      </c>
      <c r="K68" s="199"/>
      <c r="L68" s="199"/>
    </row>
    <row r="69" spans="1:14" ht="12" customHeight="1">
      <c r="A69" s="1341"/>
      <c r="B69" s="2408"/>
      <c r="C69" s="2408"/>
      <c r="D69" s="2408"/>
      <c r="E69" s="238"/>
      <c r="F69" s="279"/>
      <c r="G69" s="69"/>
      <c r="H69" s="2418"/>
      <c r="I69" s="2419"/>
      <c r="J69" s="2419" t="s">
        <v>226</v>
      </c>
    </row>
    <row r="70" spans="1:14" s="71" customFormat="1" ht="4.5" customHeight="1">
      <c r="A70" s="1341"/>
      <c r="B70" s="2408"/>
      <c r="C70" s="2408"/>
      <c r="D70" s="2408"/>
      <c r="E70" s="1874" t="s">
        <v>3</v>
      </c>
      <c r="F70" s="959"/>
      <c r="G70" s="959"/>
      <c r="H70" s="2420"/>
      <c r="I70" s="2420"/>
      <c r="J70" s="2421"/>
      <c r="K70" s="240"/>
      <c r="N70" s="69"/>
    </row>
    <row r="71" spans="1:14" ht="12" customHeight="1">
      <c r="A71" s="1341" t="s">
        <v>9</v>
      </c>
      <c r="B71" s="2408" t="s">
        <v>10</v>
      </c>
      <c r="C71" s="2408" t="s">
        <v>11</v>
      </c>
      <c r="D71" s="2408"/>
      <c r="E71" s="2145"/>
      <c r="F71" s="347" t="s">
        <v>228</v>
      </c>
      <c r="G71" s="129"/>
      <c r="H71" s="2399" t="s">
        <v>19</v>
      </c>
      <c r="I71" s="2399" t="s">
        <v>20</v>
      </c>
      <c r="J71" s="2400" t="s">
        <v>21</v>
      </c>
      <c r="K71" s="199"/>
      <c r="L71" s="1341"/>
    </row>
    <row r="72" spans="1:14" ht="12" customHeight="1">
      <c r="A72" s="1341"/>
      <c r="B72" s="2408"/>
      <c r="C72" s="2408"/>
      <c r="D72" s="2408"/>
      <c r="E72" s="2151"/>
      <c r="F72" s="627"/>
      <c r="G72" s="2152"/>
      <c r="H72" s="2401"/>
      <c r="I72" s="2401"/>
      <c r="J72" s="2402"/>
      <c r="K72" s="199"/>
      <c r="L72" s="71"/>
    </row>
    <row r="73" spans="1:14">
      <c r="A73" s="1341"/>
      <c r="B73" s="2408"/>
      <c r="C73" s="2408"/>
      <c r="D73" s="2408"/>
      <c r="E73" s="1821">
        <v>1404</v>
      </c>
      <c r="F73" s="113" t="s">
        <v>42</v>
      </c>
      <c r="G73" s="114"/>
      <c r="H73" s="2411">
        <f>SUM(H74,H76)</f>
        <v>123</v>
      </c>
      <c r="I73" s="2411">
        <f>SUM(I74,I76)</f>
        <v>52</v>
      </c>
      <c r="J73" s="2422">
        <f>SUM(H73:I73)</f>
        <v>175</v>
      </c>
    </row>
    <row r="74" spans="1:14" ht="12.75" customHeight="1">
      <c r="A74" s="1341"/>
      <c r="B74" s="2408"/>
      <c r="C74" s="2408"/>
      <c r="D74" s="2408"/>
      <c r="E74" s="1822"/>
      <c r="F74" s="414" t="s">
        <v>43</v>
      </c>
      <c r="G74" s="69"/>
      <c r="H74" s="2423">
        <f>SUM(H75)</f>
        <v>75</v>
      </c>
      <c r="I74" s="2423">
        <f>SUM(I75)</f>
        <v>13</v>
      </c>
      <c r="J74" s="2422">
        <f>SUM(H74:I74)</f>
        <v>88</v>
      </c>
    </row>
    <row r="75" spans="1:14" ht="12.75" customHeight="1">
      <c r="A75" s="1341">
        <v>4</v>
      </c>
      <c r="B75" s="2408">
        <v>6</v>
      </c>
      <c r="C75" s="2408">
        <v>11</v>
      </c>
      <c r="D75" s="2408"/>
      <c r="E75" s="1834"/>
      <c r="F75" s="411"/>
      <c r="G75" s="69" t="s">
        <v>187</v>
      </c>
      <c r="H75" s="2414">
        <v>75</v>
      </c>
      <c r="I75" s="2414">
        <v>13</v>
      </c>
      <c r="J75" s="877">
        <f>SUM(H75:I75)</f>
        <v>88</v>
      </c>
    </row>
    <row r="76" spans="1:14" ht="12.75" customHeight="1">
      <c r="A76" s="1341"/>
      <c r="B76" s="2408"/>
      <c r="C76" s="2408"/>
      <c r="D76" s="2408"/>
      <c r="E76" s="1822"/>
      <c r="F76" s="414" t="s">
        <v>44</v>
      </c>
      <c r="G76" s="69"/>
      <c r="H76" s="2413">
        <f>SUM(H77)</f>
        <v>48</v>
      </c>
      <c r="I76" s="2413">
        <f>SUM(I77)</f>
        <v>39</v>
      </c>
      <c r="J76" s="872">
        <f t="shared" ref="J76:J123" si="1">SUM(H76:I76)</f>
        <v>87</v>
      </c>
    </row>
    <row r="77" spans="1:14" ht="12.75" customHeight="1">
      <c r="A77" s="1341">
        <v>4</v>
      </c>
      <c r="B77" s="2408">
        <v>6</v>
      </c>
      <c r="C77" s="2408">
        <v>11</v>
      </c>
      <c r="D77" s="2408"/>
      <c r="E77" s="1834"/>
      <c r="F77" s="411"/>
      <c r="G77" s="69" t="s">
        <v>188</v>
      </c>
      <c r="H77" s="2414">
        <v>48</v>
      </c>
      <c r="I77" s="2414">
        <v>39</v>
      </c>
      <c r="J77" s="877">
        <f t="shared" si="1"/>
        <v>87</v>
      </c>
    </row>
    <row r="78" spans="1:14" ht="12.75" customHeight="1">
      <c r="A78" s="1341"/>
      <c r="B78" s="2408"/>
      <c r="C78" s="2408"/>
      <c r="D78" s="2408"/>
      <c r="E78" s="1819">
        <v>1405</v>
      </c>
      <c r="F78" s="124" t="s">
        <v>45</v>
      </c>
      <c r="G78" s="103"/>
      <c r="H78" s="2412">
        <f>SUM(H79,H81,H86,H93)</f>
        <v>146</v>
      </c>
      <c r="I78" s="2412">
        <f>SUM(I79,I81,I86,I93)</f>
        <v>238</v>
      </c>
      <c r="J78" s="882">
        <f t="shared" si="1"/>
        <v>384</v>
      </c>
    </row>
    <row r="79" spans="1:14" ht="12.75" customHeight="1">
      <c r="B79" s="2424"/>
      <c r="C79" s="2408"/>
      <c r="D79" s="2408"/>
      <c r="E79" s="1820"/>
      <c r="F79" s="414" t="s">
        <v>46</v>
      </c>
      <c r="G79" s="69"/>
      <c r="H79" s="2411">
        <f>SUM(H80)</f>
        <v>33</v>
      </c>
      <c r="I79" s="2411">
        <f>SUM(I80)</f>
        <v>68</v>
      </c>
      <c r="J79" s="872">
        <f t="shared" si="1"/>
        <v>101</v>
      </c>
    </row>
    <row r="80" spans="1:14" ht="12.75" customHeight="1">
      <c r="A80" s="284">
        <v>5</v>
      </c>
      <c r="B80" s="2424">
        <v>4</v>
      </c>
      <c r="C80" s="2408">
        <v>8</v>
      </c>
      <c r="D80" s="2408"/>
      <c r="E80" s="1820"/>
      <c r="F80" s="411"/>
      <c r="G80" s="69" t="s">
        <v>189</v>
      </c>
      <c r="H80" s="2414">
        <v>33</v>
      </c>
      <c r="I80" s="2414">
        <v>68</v>
      </c>
      <c r="J80" s="877">
        <f t="shared" si="1"/>
        <v>101</v>
      </c>
    </row>
    <row r="81" spans="1:10" ht="12.75" customHeight="1">
      <c r="B81" s="2424"/>
      <c r="C81" s="2408"/>
      <c r="D81" s="2408"/>
      <c r="E81" s="1820"/>
      <c r="F81" s="414" t="s">
        <v>47</v>
      </c>
      <c r="G81" s="69"/>
      <c r="H81" s="2413">
        <f>SUM(H82:H85)</f>
        <v>65</v>
      </c>
      <c r="I81" s="2413">
        <f>SUM(I82:I85)</f>
        <v>66</v>
      </c>
      <c r="J81" s="872">
        <f t="shared" si="1"/>
        <v>131</v>
      </c>
    </row>
    <row r="82" spans="1:10" ht="12.75" customHeight="1">
      <c r="A82" s="284">
        <v>5</v>
      </c>
      <c r="B82" s="2424">
        <v>4</v>
      </c>
      <c r="C82" s="2408">
        <v>8</v>
      </c>
      <c r="D82" s="2408"/>
      <c r="E82" s="1820"/>
      <c r="F82" s="416"/>
      <c r="G82" s="69" t="s">
        <v>190</v>
      </c>
      <c r="H82" s="2414">
        <v>12</v>
      </c>
      <c r="I82" s="2414">
        <v>7</v>
      </c>
      <c r="J82" s="877">
        <f t="shared" si="1"/>
        <v>19</v>
      </c>
    </row>
    <row r="83" spans="1:10" s="71" customFormat="1" ht="12.75" customHeight="1">
      <c r="A83" s="284">
        <v>5</v>
      </c>
      <c r="B83" s="2424">
        <v>4</v>
      </c>
      <c r="C83" s="2408">
        <v>8</v>
      </c>
      <c r="D83" s="2408"/>
      <c r="E83" s="1820"/>
      <c r="F83" s="411"/>
      <c r="G83" s="69" t="s">
        <v>191</v>
      </c>
      <c r="H83" s="2414">
        <v>37</v>
      </c>
      <c r="I83" s="2414">
        <v>27</v>
      </c>
      <c r="J83" s="877">
        <f t="shared" si="1"/>
        <v>64</v>
      </c>
    </row>
    <row r="84" spans="1:10" s="71" customFormat="1" ht="12.75" customHeight="1">
      <c r="A84" s="284">
        <v>5</v>
      </c>
      <c r="B84" s="2424">
        <v>4</v>
      </c>
      <c r="C84" s="2408">
        <v>8</v>
      </c>
      <c r="D84" s="2408"/>
      <c r="E84" s="1820"/>
      <c r="F84" s="411"/>
      <c r="G84" s="69" t="s">
        <v>192</v>
      </c>
      <c r="H84" s="2414">
        <v>5</v>
      </c>
      <c r="I84" s="2414">
        <v>4</v>
      </c>
      <c r="J84" s="877">
        <f t="shared" si="1"/>
        <v>9</v>
      </c>
    </row>
    <row r="85" spans="1:10" ht="12.75" customHeight="1">
      <c r="A85" s="284">
        <v>5</v>
      </c>
      <c r="B85" s="2424">
        <v>4</v>
      </c>
      <c r="C85" s="2408">
        <v>8</v>
      </c>
      <c r="D85" s="2408"/>
      <c r="E85" s="1820"/>
      <c r="F85" s="411"/>
      <c r="G85" s="69" t="s">
        <v>193</v>
      </c>
      <c r="H85" s="2414">
        <v>11</v>
      </c>
      <c r="I85" s="2414">
        <v>28</v>
      </c>
      <c r="J85" s="877">
        <f t="shared" si="1"/>
        <v>39</v>
      </c>
    </row>
    <row r="86" spans="1:10" ht="12.75" customHeight="1">
      <c r="B86" s="2424"/>
      <c r="C86" s="2408"/>
      <c r="D86" s="2408"/>
      <c r="E86" s="1820"/>
      <c r="F86" s="414" t="s">
        <v>48</v>
      </c>
      <c r="G86" s="69"/>
      <c r="H86" s="2413">
        <f>SUM(H87:H92)</f>
        <v>48</v>
      </c>
      <c r="I86" s="2413">
        <f>SUM(I87:I92)</f>
        <v>104</v>
      </c>
      <c r="J86" s="872">
        <f t="shared" si="1"/>
        <v>152</v>
      </c>
    </row>
    <row r="87" spans="1:10" ht="12.75" customHeight="1">
      <c r="A87" s="284">
        <v>5</v>
      </c>
      <c r="B87" s="2424">
        <v>5</v>
      </c>
      <c r="C87" s="2408">
        <v>11</v>
      </c>
      <c r="D87" s="2408"/>
      <c r="E87" s="1820"/>
      <c r="F87" s="416"/>
      <c r="G87" s="69" t="s">
        <v>194</v>
      </c>
      <c r="H87" s="2414">
        <v>0</v>
      </c>
      <c r="I87" s="2414">
        <v>3</v>
      </c>
      <c r="J87" s="877">
        <f t="shared" si="1"/>
        <v>3</v>
      </c>
    </row>
    <row r="88" spans="1:10" ht="12.75" customHeight="1">
      <c r="A88" s="284">
        <v>5</v>
      </c>
      <c r="B88" s="2424">
        <v>5</v>
      </c>
      <c r="C88" s="2408">
        <v>11</v>
      </c>
      <c r="D88" s="2408"/>
      <c r="E88" s="1820"/>
      <c r="F88" s="416"/>
      <c r="G88" s="69" t="s">
        <v>195</v>
      </c>
      <c r="H88" s="2414">
        <v>17</v>
      </c>
      <c r="I88" s="2414">
        <v>26</v>
      </c>
      <c r="J88" s="877">
        <f t="shared" si="1"/>
        <v>43</v>
      </c>
    </row>
    <row r="89" spans="1:10" ht="12.75" customHeight="1">
      <c r="A89" s="284">
        <v>5</v>
      </c>
      <c r="B89" s="2424">
        <v>5</v>
      </c>
      <c r="C89" s="2408">
        <v>11</v>
      </c>
      <c r="D89" s="2408"/>
      <c r="E89" s="1820"/>
      <c r="F89" s="416"/>
      <c r="G89" s="69" t="s">
        <v>196</v>
      </c>
      <c r="H89" s="2414">
        <v>5</v>
      </c>
      <c r="I89" s="2414">
        <v>5</v>
      </c>
      <c r="J89" s="877">
        <f t="shared" si="1"/>
        <v>10</v>
      </c>
    </row>
    <row r="90" spans="1:10" ht="12.75" customHeight="1">
      <c r="A90" s="284">
        <v>5</v>
      </c>
      <c r="B90" s="2424">
        <v>5</v>
      </c>
      <c r="C90" s="2408">
        <v>11</v>
      </c>
      <c r="D90" s="2408"/>
      <c r="E90" s="1820"/>
      <c r="F90" s="416"/>
      <c r="G90" s="69" t="s">
        <v>197</v>
      </c>
      <c r="H90" s="2414">
        <v>7</v>
      </c>
      <c r="I90" s="2414">
        <v>11</v>
      </c>
      <c r="J90" s="877">
        <f t="shared" si="1"/>
        <v>18</v>
      </c>
    </row>
    <row r="91" spans="1:10" ht="12.75" customHeight="1">
      <c r="A91" s="284">
        <v>5</v>
      </c>
      <c r="B91" s="2424">
        <v>5</v>
      </c>
      <c r="C91" s="2408">
        <v>11</v>
      </c>
      <c r="D91" s="2408"/>
      <c r="E91" s="1820"/>
      <c r="F91" s="416"/>
      <c r="G91" s="69" t="s">
        <v>198</v>
      </c>
      <c r="H91" s="2414">
        <v>18</v>
      </c>
      <c r="I91" s="2414">
        <v>57</v>
      </c>
      <c r="J91" s="877">
        <f t="shared" si="1"/>
        <v>75</v>
      </c>
    </row>
    <row r="92" spans="1:10" ht="12.75" customHeight="1">
      <c r="A92" s="284">
        <v>5</v>
      </c>
      <c r="B92" s="2424">
        <v>5</v>
      </c>
      <c r="C92" s="2408">
        <v>11</v>
      </c>
      <c r="D92" s="2408"/>
      <c r="E92" s="1820"/>
      <c r="F92" s="416"/>
      <c r="G92" s="7" t="s">
        <v>199</v>
      </c>
      <c r="H92" s="2414">
        <v>1</v>
      </c>
      <c r="I92" s="2414">
        <v>2</v>
      </c>
      <c r="J92" s="877">
        <f t="shared" si="1"/>
        <v>3</v>
      </c>
    </row>
    <row r="93" spans="1:10" ht="12.75" customHeight="1">
      <c r="B93" s="2424"/>
      <c r="C93" s="2408"/>
      <c r="D93" s="2408"/>
      <c r="E93" s="1820"/>
      <c r="F93" s="444" t="s">
        <v>49</v>
      </c>
      <c r="G93" s="126"/>
      <c r="H93" s="2413">
        <f>SUM(H94)</f>
        <v>0</v>
      </c>
      <c r="I93" s="2413">
        <f>SUM(I94)</f>
        <v>0</v>
      </c>
      <c r="J93" s="872">
        <f t="shared" si="1"/>
        <v>0</v>
      </c>
    </row>
    <row r="94" spans="1:10" ht="12.75" customHeight="1">
      <c r="A94" s="284">
        <v>5</v>
      </c>
      <c r="B94" s="2424">
        <v>4</v>
      </c>
      <c r="C94" s="2408">
        <v>8</v>
      </c>
      <c r="D94" s="2408"/>
      <c r="E94" s="1820"/>
      <c r="F94" s="416"/>
      <c r="G94" s="69" t="s">
        <v>200</v>
      </c>
      <c r="H94" s="2414">
        <v>0</v>
      </c>
      <c r="I94" s="2414">
        <v>0</v>
      </c>
      <c r="J94" s="877">
        <f t="shared" si="1"/>
        <v>0</v>
      </c>
    </row>
    <row r="95" spans="1:10" ht="12.75" customHeight="1">
      <c r="B95" s="2424"/>
      <c r="C95" s="2408"/>
      <c r="D95" s="2408"/>
      <c r="E95" s="1819">
        <v>1406</v>
      </c>
      <c r="F95" s="113" t="s">
        <v>50</v>
      </c>
      <c r="G95" s="114"/>
      <c r="H95" s="2412">
        <f>SUM(H96,H98,H101,H103)</f>
        <v>105</v>
      </c>
      <c r="I95" s="2412">
        <f>SUM(I96,I98,I101,I103)</f>
        <v>116</v>
      </c>
      <c r="J95" s="882">
        <f t="shared" si="1"/>
        <v>221</v>
      </c>
    </row>
    <row r="96" spans="1:10" ht="12.75" customHeight="1">
      <c r="B96" s="2424"/>
      <c r="C96" s="2408"/>
      <c r="D96" s="2408"/>
      <c r="E96" s="1820"/>
      <c r="F96" s="414" t="s">
        <v>51</v>
      </c>
      <c r="G96" s="69"/>
      <c r="H96" s="2413">
        <f>SUM(H97:H97)</f>
        <v>70</v>
      </c>
      <c r="I96" s="2413">
        <f>SUM(I97:I97)</f>
        <v>86</v>
      </c>
      <c r="J96" s="872">
        <f t="shared" si="1"/>
        <v>156</v>
      </c>
    </row>
    <row r="97" spans="1:10" ht="12.75" customHeight="1">
      <c r="A97" s="284">
        <v>6</v>
      </c>
      <c r="B97" s="2424">
        <v>2</v>
      </c>
      <c r="C97" s="2408">
        <v>11</v>
      </c>
      <c r="D97" s="2408"/>
      <c r="E97" s="1820"/>
      <c r="F97" s="445"/>
      <c r="G97" s="69" t="s">
        <v>202</v>
      </c>
      <c r="H97" s="2414">
        <v>70</v>
      </c>
      <c r="I97" s="2414">
        <v>86</v>
      </c>
      <c r="J97" s="877">
        <f t="shared" si="1"/>
        <v>156</v>
      </c>
    </row>
    <row r="98" spans="1:10" ht="12.75" customHeight="1">
      <c r="B98" s="2424"/>
      <c r="C98" s="2408"/>
      <c r="D98" s="2408"/>
      <c r="E98" s="1820"/>
      <c r="F98" s="414" t="s">
        <v>52</v>
      </c>
      <c r="G98" s="69"/>
      <c r="H98" s="2413">
        <f>SUM(H99:H100)</f>
        <v>34</v>
      </c>
      <c r="I98" s="2413">
        <f>SUM(I99:I100)</f>
        <v>28</v>
      </c>
      <c r="J98" s="872">
        <f t="shared" si="1"/>
        <v>62</v>
      </c>
    </row>
    <row r="99" spans="1:10" ht="12.75" customHeight="1">
      <c r="A99" s="284">
        <v>6</v>
      </c>
      <c r="B99" s="2424">
        <v>2</v>
      </c>
      <c r="C99" s="2408">
        <v>10</v>
      </c>
      <c r="D99" s="2408"/>
      <c r="E99" s="1820"/>
      <c r="F99" s="411"/>
      <c r="G99" s="69" t="s">
        <v>203</v>
      </c>
      <c r="H99" s="2415">
        <v>34</v>
      </c>
      <c r="I99" s="2415">
        <v>28</v>
      </c>
      <c r="J99" s="877">
        <f t="shared" si="1"/>
        <v>62</v>
      </c>
    </row>
    <row r="100" spans="1:10" ht="12.75" customHeight="1">
      <c r="A100" s="284">
        <v>6</v>
      </c>
      <c r="B100" s="2424">
        <v>2</v>
      </c>
      <c r="C100" s="2408">
        <v>6</v>
      </c>
      <c r="D100" s="2408"/>
      <c r="E100" s="1820"/>
      <c r="F100" s="411"/>
      <c r="G100" s="69" t="s">
        <v>204</v>
      </c>
      <c r="H100" s="2415">
        <v>0</v>
      </c>
      <c r="I100" s="2415">
        <v>0</v>
      </c>
      <c r="J100" s="877">
        <f t="shared" si="1"/>
        <v>0</v>
      </c>
    </row>
    <row r="101" spans="1:10" ht="12.75" customHeight="1">
      <c r="B101" s="2424"/>
      <c r="C101" s="2408"/>
      <c r="D101" s="2408"/>
      <c r="E101" s="1820"/>
      <c r="F101" s="414" t="s">
        <v>53</v>
      </c>
      <c r="G101" s="69"/>
      <c r="H101" s="2411">
        <f>SUM(H102)</f>
        <v>0</v>
      </c>
      <c r="I101" s="2411">
        <f>SUM(I102)</f>
        <v>0</v>
      </c>
      <c r="J101" s="872">
        <f t="shared" si="1"/>
        <v>0</v>
      </c>
    </row>
    <row r="102" spans="1:10" ht="12.75" customHeight="1">
      <c r="A102" s="284">
        <v>6</v>
      </c>
      <c r="B102" s="2424">
        <v>2</v>
      </c>
      <c r="C102" s="2408">
        <v>10</v>
      </c>
      <c r="D102" s="2408"/>
      <c r="E102" s="1820"/>
      <c r="F102" s="445"/>
      <c r="G102" s="69" t="s">
        <v>205</v>
      </c>
      <c r="H102" s="2415">
        <v>0</v>
      </c>
      <c r="I102" s="2415">
        <v>0</v>
      </c>
      <c r="J102" s="877">
        <f t="shared" si="1"/>
        <v>0</v>
      </c>
    </row>
    <row r="103" spans="1:10" ht="12.75" customHeight="1">
      <c r="B103" s="2424"/>
      <c r="C103" s="2408"/>
      <c r="D103" s="2408"/>
      <c r="E103" s="1820"/>
      <c r="F103" s="414" t="s">
        <v>54</v>
      </c>
      <c r="G103" s="69"/>
      <c r="H103" s="2413">
        <f>SUM(H104)</f>
        <v>1</v>
      </c>
      <c r="I103" s="2413">
        <f>SUM(I104)</f>
        <v>2</v>
      </c>
      <c r="J103" s="872">
        <f t="shared" si="1"/>
        <v>3</v>
      </c>
    </row>
    <row r="104" spans="1:10" ht="12.75" customHeight="1">
      <c r="A104" s="284">
        <v>6</v>
      </c>
      <c r="B104" s="2424">
        <v>4</v>
      </c>
      <c r="C104" s="2408">
        <v>11</v>
      </c>
      <c r="D104" s="2408"/>
      <c r="E104" s="1855"/>
      <c r="F104" s="411"/>
      <c r="G104" s="69" t="s">
        <v>206</v>
      </c>
      <c r="H104" s="2415">
        <v>1</v>
      </c>
      <c r="I104" s="2415">
        <v>2</v>
      </c>
      <c r="J104" s="2425">
        <f t="shared" si="1"/>
        <v>3</v>
      </c>
    </row>
    <row r="105" spans="1:10" ht="12.75" customHeight="1">
      <c r="B105" s="2424"/>
      <c r="C105" s="2408"/>
      <c r="D105" s="2408"/>
      <c r="E105" s="1821">
        <v>1407</v>
      </c>
      <c r="F105" s="124" t="s">
        <v>55</v>
      </c>
      <c r="G105" s="114"/>
      <c r="H105" s="2412">
        <f>SUM(H106+H109)</f>
        <v>9</v>
      </c>
      <c r="I105" s="2412">
        <f>SUM(I106+I109)</f>
        <v>7</v>
      </c>
      <c r="J105" s="882">
        <f t="shared" si="1"/>
        <v>16</v>
      </c>
    </row>
    <row r="106" spans="1:10" ht="12.75" customHeight="1">
      <c r="B106" s="2424"/>
      <c r="C106" s="2408"/>
      <c r="D106" s="2408"/>
      <c r="E106" s="1822"/>
      <c r="F106" s="414" t="s">
        <v>56</v>
      </c>
      <c r="G106" s="69"/>
      <c r="H106" s="2413">
        <f>SUM(H107:H108)</f>
        <v>6</v>
      </c>
      <c r="I106" s="2413">
        <f>SUM(I107:I108)</f>
        <v>3</v>
      </c>
      <c r="J106" s="872">
        <f>SUM(H106:I106)</f>
        <v>9</v>
      </c>
    </row>
    <row r="107" spans="1:10" ht="12.75" customHeight="1">
      <c r="A107" s="284">
        <v>7</v>
      </c>
      <c r="B107" s="2424">
        <v>3</v>
      </c>
      <c r="C107" s="2408">
        <v>11</v>
      </c>
      <c r="D107" s="2408"/>
      <c r="E107" s="1822"/>
      <c r="F107" s="419"/>
      <c r="G107" s="69" t="s">
        <v>207</v>
      </c>
      <c r="H107" s="2415">
        <v>5</v>
      </c>
      <c r="I107" s="2415">
        <v>2</v>
      </c>
      <c r="J107" s="877">
        <f>SUM(H107:I107)</f>
        <v>7</v>
      </c>
    </row>
    <row r="108" spans="1:10">
      <c r="A108" s="284">
        <v>7</v>
      </c>
      <c r="B108" s="2424">
        <v>3</v>
      </c>
      <c r="C108" s="2408">
        <v>11</v>
      </c>
      <c r="D108" s="2408"/>
      <c r="E108" s="1822"/>
      <c r="F108" s="411"/>
      <c r="G108" s="69" t="s">
        <v>208</v>
      </c>
      <c r="H108" s="2416">
        <v>1</v>
      </c>
      <c r="I108" s="2416">
        <v>1</v>
      </c>
      <c r="J108" s="877">
        <f>SUM(H108:I108)</f>
        <v>2</v>
      </c>
    </row>
    <row r="109" spans="1:10" ht="12.75" customHeight="1">
      <c r="B109" s="2424"/>
      <c r="C109" s="2408"/>
      <c r="D109" s="2408"/>
      <c r="E109" s="1822"/>
      <c r="F109" s="419" t="s">
        <v>57</v>
      </c>
      <c r="G109" s="118"/>
      <c r="H109" s="2413">
        <f>SUM(H110:H111)</f>
        <v>3</v>
      </c>
      <c r="I109" s="2413">
        <f>SUM(I110:I111)</f>
        <v>4</v>
      </c>
      <c r="J109" s="872">
        <f t="shared" si="1"/>
        <v>7</v>
      </c>
    </row>
    <row r="110" spans="1:10" ht="12.75" customHeight="1">
      <c r="A110" s="284">
        <v>7</v>
      </c>
      <c r="B110" s="2424">
        <v>6</v>
      </c>
      <c r="C110" s="2408">
        <v>10</v>
      </c>
      <c r="D110" s="2408"/>
      <c r="E110" s="1822"/>
      <c r="F110" s="416"/>
      <c r="G110" s="69" t="s">
        <v>209</v>
      </c>
      <c r="H110" s="2415">
        <v>2</v>
      </c>
      <c r="I110" s="2415">
        <v>3</v>
      </c>
      <c r="J110" s="877">
        <f t="shared" si="1"/>
        <v>5</v>
      </c>
    </row>
    <row r="111" spans="1:10" ht="12.75" customHeight="1">
      <c r="A111" s="284">
        <v>7</v>
      </c>
      <c r="B111" s="2424">
        <v>6</v>
      </c>
      <c r="C111" s="2408">
        <v>10</v>
      </c>
      <c r="D111" s="2408"/>
      <c r="E111" s="1822"/>
      <c r="F111" s="411"/>
      <c r="G111" s="69" t="s">
        <v>210</v>
      </c>
      <c r="H111" s="2415">
        <v>1</v>
      </c>
      <c r="I111" s="2415">
        <v>1</v>
      </c>
      <c r="J111" s="877">
        <f t="shared" si="1"/>
        <v>2</v>
      </c>
    </row>
    <row r="112" spans="1:10" ht="12.75" customHeight="1">
      <c r="B112" s="2424"/>
      <c r="C112" s="2408"/>
      <c r="D112" s="2408"/>
      <c r="E112" s="1821">
        <v>1408</v>
      </c>
      <c r="F112" s="124" t="s">
        <v>58</v>
      </c>
      <c r="G112" s="127"/>
      <c r="H112" s="2412">
        <f>SUM(H113,H117,H119)</f>
        <v>9</v>
      </c>
      <c r="I112" s="2412">
        <f>SUM(I113,I117,I119)</f>
        <v>13</v>
      </c>
      <c r="J112" s="882">
        <f t="shared" si="1"/>
        <v>22</v>
      </c>
    </row>
    <row r="113" spans="1:10" ht="11.25" customHeight="1">
      <c r="B113" s="2424"/>
      <c r="C113" s="2408"/>
      <c r="D113" s="2408"/>
      <c r="E113" s="1822"/>
      <c r="F113" s="419" t="s">
        <v>59</v>
      </c>
      <c r="G113" s="69"/>
      <c r="H113" s="2411">
        <f>SUM(H114:H116)</f>
        <v>3</v>
      </c>
      <c r="I113" s="2413">
        <f>SUM(I114:I116)</f>
        <v>9</v>
      </c>
      <c r="J113" s="872">
        <f t="shared" si="1"/>
        <v>12</v>
      </c>
    </row>
    <row r="114" spans="1:10" ht="11.25" customHeight="1">
      <c r="A114" s="284">
        <v>8</v>
      </c>
      <c r="B114" s="2424">
        <v>4</v>
      </c>
      <c r="C114" s="2408">
        <v>11</v>
      </c>
      <c r="D114" s="2408"/>
      <c r="E114" s="1822"/>
      <c r="F114" s="419"/>
      <c r="G114" s="69" t="s">
        <v>211</v>
      </c>
      <c r="H114" s="2416">
        <v>2</v>
      </c>
      <c r="I114" s="2415">
        <v>3</v>
      </c>
      <c r="J114" s="877">
        <f t="shared" si="1"/>
        <v>5</v>
      </c>
    </row>
    <row r="115" spans="1:10" ht="11.25" customHeight="1">
      <c r="A115" s="284">
        <v>8</v>
      </c>
      <c r="B115" s="2424">
        <v>3</v>
      </c>
      <c r="C115" s="2424">
        <v>11</v>
      </c>
      <c r="D115" s="2424"/>
      <c r="E115" s="1822"/>
      <c r="F115" s="419"/>
      <c r="G115" s="69" t="s">
        <v>212</v>
      </c>
      <c r="H115" s="2416">
        <v>1</v>
      </c>
      <c r="I115" s="2415">
        <v>5</v>
      </c>
      <c r="J115" s="877">
        <f t="shared" si="1"/>
        <v>6</v>
      </c>
    </row>
    <row r="116" spans="1:10" ht="11.25" customHeight="1">
      <c r="A116" s="284">
        <v>8</v>
      </c>
      <c r="B116" s="2424">
        <v>4</v>
      </c>
      <c r="C116" s="2424">
        <v>11</v>
      </c>
      <c r="D116" s="2424"/>
      <c r="E116" s="1822"/>
      <c r="F116" s="419"/>
      <c r="G116" s="69" t="s">
        <v>213</v>
      </c>
      <c r="H116" s="2416">
        <v>0</v>
      </c>
      <c r="I116" s="2415">
        <v>1</v>
      </c>
      <c r="J116" s="877">
        <f t="shared" si="1"/>
        <v>1</v>
      </c>
    </row>
    <row r="117" spans="1:10" ht="11.25" customHeight="1">
      <c r="B117" s="2424"/>
      <c r="C117" s="2424"/>
      <c r="D117" s="2424"/>
      <c r="E117" s="1822"/>
      <c r="F117" s="419" t="s">
        <v>60</v>
      </c>
      <c r="G117" s="118"/>
      <c r="H117" s="2411">
        <f>SUM(H118)</f>
        <v>6</v>
      </c>
      <c r="I117" s="2413">
        <f>SUM(I118)</f>
        <v>4</v>
      </c>
      <c r="J117" s="872">
        <f t="shared" si="1"/>
        <v>10</v>
      </c>
    </row>
    <row r="118" spans="1:10">
      <c r="A118" s="284">
        <v>8</v>
      </c>
      <c r="B118" s="2424">
        <v>4</v>
      </c>
      <c r="C118" s="2424">
        <v>11</v>
      </c>
      <c r="D118" s="2424"/>
      <c r="E118" s="1822"/>
      <c r="F118" s="416"/>
      <c r="G118" s="69" t="s">
        <v>214</v>
      </c>
      <c r="H118" s="2416">
        <v>6</v>
      </c>
      <c r="I118" s="2416">
        <v>4</v>
      </c>
      <c r="J118" s="877">
        <f t="shared" si="1"/>
        <v>10</v>
      </c>
    </row>
    <row r="119" spans="1:10" ht="11.25" customHeight="1">
      <c r="B119" s="2424"/>
      <c r="C119" s="2424"/>
      <c r="D119" s="2424"/>
      <c r="E119" s="1822"/>
      <c r="F119" s="414" t="s">
        <v>61</v>
      </c>
      <c r="G119" s="69"/>
      <c r="H119" s="2411">
        <f>SUM(H120)</f>
        <v>0</v>
      </c>
      <c r="I119" s="2411">
        <f>SUM(I120)</f>
        <v>0</v>
      </c>
      <c r="J119" s="872">
        <f t="shared" si="1"/>
        <v>0</v>
      </c>
    </row>
    <row r="120" spans="1:10" ht="11.25" customHeight="1">
      <c r="A120" s="284">
        <v>8</v>
      </c>
      <c r="B120" s="2424">
        <v>5</v>
      </c>
      <c r="C120" s="2424">
        <v>11</v>
      </c>
      <c r="D120" s="2424"/>
      <c r="E120" s="1822"/>
      <c r="F120" s="558"/>
      <c r="G120" s="72" t="s">
        <v>215</v>
      </c>
      <c r="H120" s="2426">
        <v>0</v>
      </c>
      <c r="I120" s="2426">
        <v>0</v>
      </c>
      <c r="J120" s="2427">
        <f t="shared" si="1"/>
        <v>0</v>
      </c>
    </row>
    <row r="121" spans="1:10" ht="11.25" customHeight="1">
      <c r="B121" s="2424"/>
      <c r="C121" s="2424"/>
      <c r="D121" s="2424"/>
      <c r="E121" s="1821"/>
      <c r="F121" s="124" t="s">
        <v>63</v>
      </c>
      <c r="G121" s="114"/>
      <c r="H121" s="2428">
        <f>SUM(H122+H124)</f>
        <v>16</v>
      </c>
      <c r="I121" s="2428">
        <f>SUM(I122+I124)</f>
        <v>31</v>
      </c>
      <c r="J121" s="882">
        <f>SUM(H121:I121)</f>
        <v>47</v>
      </c>
    </row>
    <row r="122" spans="1:10" ht="11.25" customHeight="1">
      <c r="B122" s="2424"/>
      <c r="C122" s="2424"/>
      <c r="D122" s="2424"/>
      <c r="E122" s="1822"/>
      <c r="F122" s="367" t="s">
        <v>64</v>
      </c>
      <c r="G122" s="132"/>
      <c r="H122" s="2411">
        <f>SUM(H123)</f>
        <v>16</v>
      </c>
      <c r="I122" s="2411">
        <f>SUM(I123)</f>
        <v>31</v>
      </c>
      <c r="J122" s="872">
        <f t="shared" si="1"/>
        <v>47</v>
      </c>
    </row>
    <row r="123" spans="1:10" ht="11.25" customHeight="1">
      <c r="A123" s="284">
        <v>9</v>
      </c>
      <c r="B123" s="2424">
        <v>5</v>
      </c>
      <c r="C123" s="2424">
        <v>10</v>
      </c>
      <c r="D123" s="2424"/>
      <c r="E123" s="1822"/>
      <c r="F123" s="416"/>
      <c r="G123" s="69" t="s">
        <v>216</v>
      </c>
      <c r="H123" s="2409">
        <v>16</v>
      </c>
      <c r="I123" s="2409">
        <v>31</v>
      </c>
      <c r="J123" s="877">
        <f t="shared" si="1"/>
        <v>47</v>
      </c>
    </row>
    <row r="124" spans="1:10" ht="11.25" customHeight="1">
      <c r="B124" s="2424"/>
      <c r="C124" s="2424"/>
      <c r="D124" s="2424"/>
      <c r="E124" s="1822"/>
      <c r="F124" s="419" t="s">
        <v>133</v>
      </c>
      <c r="G124" s="118"/>
      <c r="H124" s="2413">
        <f>SUM(H125)</f>
        <v>0</v>
      </c>
      <c r="I124" s="2413">
        <f>SUM(I125)</f>
        <v>0</v>
      </c>
      <c r="J124" s="872">
        <f>SUM(H124:I124)</f>
        <v>0</v>
      </c>
    </row>
    <row r="125" spans="1:10" ht="11.25" customHeight="1">
      <c r="A125" s="284">
        <v>9</v>
      </c>
      <c r="B125" s="2424">
        <v>4</v>
      </c>
      <c r="C125" s="2424">
        <v>6</v>
      </c>
      <c r="D125" s="2424"/>
      <c r="E125" s="1823"/>
      <c r="F125" s="416"/>
      <c r="G125" s="69" t="s">
        <v>230</v>
      </c>
      <c r="H125" s="2414">
        <v>0</v>
      </c>
      <c r="I125" s="2414">
        <v>0</v>
      </c>
      <c r="J125" s="877">
        <f>SUM(H125:I125)</f>
        <v>0</v>
      </c>
    </row>
    <row r="126" spans="1:10">
      <c r="B126" s="2424"/>
      <c r="C126" s="2424"/>
      <c r="D126" s="2424"/>
      <c r="E126" s="65"/>
      <c r="F126" s="1825" t="s">
        <v>21</v>
      </c>
      <c r="G126" s="1826"/>
      <c r="H126" s="2428">
        <f>SUM(H7+H29+H59+H73+H78+H95+H105+H112+H121)</f>
        <v>855</v>
      </c>
      <c r="I126" s="2428">
        <f>SUM(I7+I29+I59+I73+I78+I95+I105+I112+I121)</f>
        <v>907</v>
      </c>
      <c r="J126" s="2178">
        <f>SUM(J7+J29+J59+J73+J78+J95+J105+J112+J121)</f>
        <v>1762</v>
      </c>
    </row>
    <row r="127" spans="1:10" ht="12" customHeight="1">
      <c r="B127" s="2424"/>
      <c r="C127" s="2424"/>
      <c r="D127" s="2424"/>
      <c r="E127" s="65"/>
      <c r="F127" s="1930" t="s">
        <v>985</v>
      </c>
      <c r="G127" s="1930"/>
      <c r="H127" s="1930"/>
      <c r="I127" s="1930"/>
      <c r="J127" s="1930"/>
    </row>
    <row r="128" spans="1:10" ht="9.75" customHeight="1">
      <c r="B128" s="2424"/>
      <c r="C128" s="2424"/>
      <c r="D128" s="2424"/>
      <c r="E128" s="65"/>
      <c r="F128" s="2429"/>
      <c r="G128" s="2429"/>
      <c r="H128" s="2429"/>
      <c r="I128" s="2429"/>
      <c r="J128" s="2429"/>
    </row>
    <row r="129" spans="2:10" ht="9" customHeight="1">
      <c r="B129" s="2424"/>
      <c r="F129" s="2"/>
      <c r="G129" s="2"/>
      <c r="H129" s="2430"/>
      <c r="I129" s="2430"/>
      <c r="J129" s="1322"/>
    </row>
    <row r="130" spans="2:10" ht="9" customHeight="1">
      <c r="B130" s="2424"/>
      <c r="F130" s="2"/>
      <c r="G130" s="2"/>
      <c r="H130" s="2430"/>
      <c r="I130" s="2430"/>
      <c r="J130" s="1322"/>
    </row>
    <row r="131" spans="2:10" ht="9" customHeight="1">
      <c r="B131" s="2424"/>
      <c r="F131" s="2"/>
      <c r="G131" s="2"/>
      <c r="H131" s="2430"/>
      <c r="I131" s="2430"/>
      <c r="J131" s="1322"/>
    </row>
    <row r="132" spans="2:10" ht="9" customHeight="1">
      <c r="B132" s="2424"/>
      <c r="F132" s="2"/>
      <c r="G132" s="2"/>
      <c r="H132" s="2430"/>
      <c r="I132" s="2430"/>
      <c r="J132" s="1322"/>
    </row>
    <row r="133" spans="2:10" ht="9" customHeight="1">
      <c r="B133" s="2424"/>
      <c r="F133" s="2"/>
      <c r="G133" s="2"/>
      <c r="H133" s="2430"/>
      <c r="I133" s="2430"/>
      <c r="J133" s="1322"/>
    </row>
    <row r="134" spans="2:10" ht="9" customHeight="1">
      <c r="B134" s="2424"/>
      <c r="F134" s="2"/>
      <c r="G134" s="2"/>
      <c r="H134" s="2430"/>
      <c r="I134" s="2430"/>
      <c r="J134" s="1322"/>
    </row>
    <row r="135" spans="2:10" ht="9" customHeight="1">
      <c r="B135" s="2424"/>
      <c r="F135" s="2"/>
      <c r="G135" s="2"/>
      <c r="H135" s="2430"/>
      <c r="I135" s="2430"/>
      <c r="J135" s="1322"/>
    </row>
    <row r="136" spans="2:10" ht="9" customHeight="1">
      <c r="F136" s="2"/>
      <c r="G136" s="2"/>
      <c r="H136" s="2430"/>
      <c r="I136" s="2430"/>
      <c r="J136" s="1322"/>
    </row>
    <row r="137" spans="2:10" ht="9" customHeight="1">
      <c r="F137" s="2"/>
      <c r="G137" s="2"/>
      <c r="H137" s="2430"/>
      <c r="I137" s="2430"/>
      <c r="J137" s="1322"/>
    </row>
    <row r="138" spans="2:10" ht="9" customHeight="1">
      <c r="F138" s="2"/>
      <c r="G138" s="2"/>
      <c r="H138" s="2430"/>
      <c r="I138" s="2430"/>
      <c r="J138" s="1322"/>
    </row>
    <row r="139" spans="2:10" ht="9" customHeight="1">
      <c r="F139" s="2"/>
      <c r="G139" s="2"/>
      <c r="H139" s="2430"/>
      <c r="I139" s="2430"/>
      <c r="J139" s="1322"/>
    </row>
    <row r="140" spans="2:10" ht="9" customHeight="1">
      <c r="F140" s="2"/>
      <c r="G140" s="2"/>
      <c r="H140" s="2430"/>
      <c r="I140" s="2430"/>
      <c r="J140" s="1322"/>
    </row>
    <row r="141" spans="2:10" ht="9" customHeight="1">
      <c r="F141" s="2"/>
      <c r="G141" s="2"/>
      <c r="H141" s="2430"/>
      <c r="I141" s="2430"/>
      <c r="J141" s="1322"/>
    </row>
    <row r="142" spans="2:10" ht="9" customHeight="1"/>
    <row r="143" spans="2:10" ht="9" customHeight="1"/>
    <row r="144" spans="2:10" ht="9" customHeight="1"/>
    <row r="145" ht="9" customHeight="1"/>
    <row r="146" ht="9" customHeight="1"/>
    <row r="147" ht="9" customHeight="1"/>
    <row r="148" ht="9" customHeight="1"/>
    <row r="149" ht="9" customHeight="1"/>
    <row r="150" ht="9" customHeight="1"/>
    <row r="151" ht="9" customHeight="1"/>
    <row r="152" ht="9" customHeight="1"/>
    <row r="153" ht="9" customHeight="1"/>
    <row r="154" ht="9" customHeight="1"/>
    <row r="155" ht="9" customHeight="1"/>
    <row r="156" ht="9" customHeight="1"/>
    <row r="157" ht="9" customHeight="1"/>
    <row r="158" ht="9" customHeight="1"/>
    <row r="159" ht="9" customHeight="1"/>
    <row r="16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spans="7:10" ht="9" customHeight="1"/>
    <row r="194" spans="7:10" ht="9" customHeight="1"/>
    <row r="195" spans="7:10" ht="9" customHeight="1"/>
    <row r="196" spans="7:10" ht="9" customHeight="1"/>
    <row r="197" spans="7:10" ht="9" customHeight="1"/>
    <row r="198" spans="7:10" ht="9" customHeight="1"/>
    <row r="199" spans="7:10" ht="9" customHeight="1"/>
    <row r="200" spans="7:10" ht="9" customHeight="1"/>
    <row r="201" spans="7:10" ht="9" customHeight="1"/>
    <row r="202" spans="7:10" ht="9" customHeight="1"/>
    <row r="203" spans="7:10" ht="9" customHeight="1"/>
    <row r="204" spans="7:10" ht="9" customHeight="1"/>
    <row r="205" spans="7:10" ht="9" customHeight="1"/>
    <row r="206" spans="7:10" ht="9" customHeight="1">
      <c r="G206" s="69"/>
      <c r="H206" s="2432"/>
      <c r="I206" s="2432"/>
      <c r="J206" s="345"/>
    </row>
    <row r="207" spans="7:10" ht="9" customHeight="1"/>
    <row r="208" spans="7:10"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sheetData>
  <mergeCells count="23">
    <mergeCell ref="E121:E125"/>
    <mergeCell ref="F126:G126"/>
    <mergeCell ref="F127:J127"/>
    <mergeCell ref="F128:J128"/>
    <mergeCell ref="J71:J72"/>
    <mergeCell ref="E73:E77"/>
    <mergeCell ref="E78:E94"/>
    <mergeCell ref="E95:E104"/>
    <mergeCell ref="E105:E111"/>
    <mergeCell ref="E112:E120"/>
    <mergeCell ref="E7:E28"/>
    <mergeCell ref="E29:E58"/>
    <mergeCell ref="E59:E67"/>
    <mergeCell ref="E70:E72"/>
    <mergeCell ref="H71:H72"/>
    <mergeCell ref="I71:I72"/>
    <mergeCell ref="E1:J1"/>
    <mergeCell ref="N1:AB1"/>
    <mergeCell ref="E2:J2"/>
    <mergeCell ref="E4:E6"/>
    <mergeCell ref="H5:H6"/>
    <mergeCell ref="I5:I6"/>
    <mergeCell ref="J5:J6"/>
  </mergeCell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478"/>
  <sheetViews>
    <sheetView topLeftCell="D1" workbookViewId="0">
      <selection activeCell="I24" sqref="I24"/>
    </sheetView>
  </sheetViews>
  <sheetFormatPr baseColWidth="10" defaultRowHeight="12.75"/>
  <cols>
    <col min="1" max="2" width="2.28515625" style="284" hidden="1" customWidth="1"/>
    <col min="3" max="3" width="2.42578125" style="284" hidden="1" customWidth="1"/>
    <col min="4" max="4" width="2.42578125" style="284" customWidth="1"/>
    <col min="5" max="5" width="8.28515625" style="236" customWidth="1"/>
    <col min="6" max="6" width="2.28515625" style="65" customWidth="1"/>
    <col min="7" max="7" width="63.85546875" style="65" customWidth="1"/>
    <col min="8" max="9" width="6.28515625" style="65" customWidth="1"/>
    <col min="10" max="10" width="8.140625" style="65" bestFit="1" customWidth="1"/>
    <col min="11" max="11" width="1.7109375" style="65" customWidth="1"/>
    <col min="12" max="12" width="11.42578125" style="65"/>
    <col min="13" max="13" width="4.7109375" style="65" customWidth="1"/>
    <col min="14" max="14" width="5" style="65" customWidth="1"/>
    <col min="15" max="15" width="2.28515625" style="65" customWidth="1"/>
    <col min="16" max="16" width="26" style="65" customWidth="1"/>
    <col min="17" max="17" width="8" style="65" customWidth="1"/>
    <col min="18" max="18" width="1" style="65" customWidth="1"/>
    <col min="19" max="19" width="6.7109375" style="65" customWidth="1"/>
    <col min="20" max="20" width="1" style="65" customWidth="1"/>
    <col min="21" max="21" width="6.7109375" style="65" customWidth="1"/>
    <col min="22" max="22" width="1" style="65" customWidth="1"/>
    <col min="23" max="23" width="6.7109375" style="65" customWidth="1"/>
    <col min="24" max="24" width="1" style="65" customWidth="1"/>
    <col min="25" max="25" width="6.7109375" style="65" customWidth="1"/>
    <col min="26" max="26" width="1" style="65" customWidth="1"/>
    <col min="27" max="27" width="6.7109375" style="65" customWidth="1"/>
    <col min="28" max="28" width="1" style="65" customWidth="1"/>
    <col min="29" max="30" width="6.7109375" style="65" customWidth="1"/>
    <col min="31" max="256" width="11.42578125" style="65"/>
    <col min="257" max="259" width="0" style="65" hidden="1" customWidth="1"/>
    <col min="260" max="260" width="2.42578125" style="65" customWidth="1"/>
    <col min="261" max="261" width="8.28515625" style="65" customWidth="1"/>
    <col min="262" max="262" width="2.28515625" style="65" customWidth="1"/>
    <col min="263" max="263" width="63.85546875" style="65" customWidth="1"/>
    <col min="264" max="265" width="6.28515625" style="65" customWidth="1"/>
    <col min="266" max="266" width="8.140625" style="65" bestFit="1" customWidth="1"/>
    <col min="267" max="267" width="1.7109375" style="65" customWidth="1"/>
    <col min="268" max="268" width="11.42578125" style="65"/>
    <col min="269" max="269" width="4.7109375" style="65" customWidth="1"/>
    <col min="270" max="270" width="5" style="65" customWidth="1"/>
    <col min="271" max="271" width="2.28515625" style="65" customWidth="1"/>
    <col min="272" max="272" width="26" style="65" customWidth="1"/>
    <col min="273" max="273" width="8" style="65" customWidth="1"/>
    <col min="274" max="274" width="1" style="65" customWidth="1"/>
    <col min="275" max="275" width="6.7109375" style="65" customWidth="1"/>
    <col min="276" max="276" width="1" style="65" customWidth="1"/>
    <col min="277" max="277" width="6.7109375" style="65" customWidth="1"/>
    <col min="278" max="278" width="1" style="65" customWidth="1"/>
    <col min="279" max="279" width="6.7109375" style="65" customWidth="1"/>
    <col min="280" max="280" width="1" style="65" customWidth="1"/>
    <col min="281" max="281" width="6.7109375" style="65" customWidth="1"/>
    <col min="282" max="282" width="1" style="65" customWidth="1"/>
    <col min="283" max="283" width="6.7109375" style="65" customWidth="1"/>
    <col min="284" max="284" width="1" style="65" customWidth="1"/>
    <col min="285" max="286" width="6.7109375" style="65" customWidth="1"/>
    <col min="287" max="512" width="11.42578125" style="65"/>
    <col min="513" max="515" width="0" style="65" hidden="1" customWidth="1"/>
    <col min="516" max="516" width="2.42578125" style="65" customWidth="1"/>
    <col min="517" max="517" width="8.28515625" style="65" customWidth="1"/>
    <col min="518" max="518" width="2.28515625" style="65" customWidth="1"/>
    <col min="519" max="519" width="63.85546875" style="65" customWidth="1"/>
    <col min="520" max="521" width="6.28515625" style="65" customWidth="1"/>
    <col min="522" max="522" width="8.140625" style="65" bestFit="1" customWidth="1"/>
    <col min="523" max="523" width="1.7109375" style="65" customWidth="1"/>
    <col min="524" max="524" width="11.42578125" style="65"/>
    <col min="525" max="525" width="4.7109375" style="65" customWidth="1"/>
    <col min="526" max="526" width="5" style="65" customWidth="1"/>
    <col min="527" max="527" width="2.28515625" style="65" customWidth="1"/>
    <col min="528" max="528" width="26" style="65" customWidth="1"/>
    <col min="529" max="529" width="8" style="65" customWidth="1"/>
    <col min="530" max="530" width="1" style="65" customWidth="1"/>
    <col min="531" max="531" width="6.7109375" style="65" customWidth="1"/>
    <col min="532" max="532" width="1" style="65" customWidth="1"/>
    <col min="533" max="533" width="6.7109375" style="65" customWidth="1"/>
    <col min="534" max="534" width="1" style="65" customWidth="1"/>
    <col min="535" max="535" width="6.7109375" style="65" customWidth="1"/>
    <col min="536" max="536" width="1" style="65" customWidth="1"/>
    <col min="537" max="537" width="6.7109375" style="65" customWidth="1"/>
    <col min="538" max="538" width="1" style="65" customWidth="1"/>
    <col min="539" max="539" width="6.7109375" style="65" customWidth="1"/>
    <col min="540" max="540" width="1" style="65" customWidth="1"/>
    <col min="541" max="542" width="6.7109375" style="65" customWidth="1"/>
    <col min="543" max="768" width="11.42578125" style="65"/>
    <col min="769" max="771" width="0" style="65" hidden="1" customWidth="1"/>
    <col min="772" max="772" width="2.42578125" style="65" customWidth="1"/>
    <col min="773" max="773" width="8.28515625" style="65" customWidth="1"/>
    <col min="774" max="774" width="2.28515625" style="65" customWidth="1"/>
    <col min="775" max="775" width="63.85546875" style="65" customWidth="1"/>
    <col min="776" max="777" width="6.28515625" style="65" customWidth="1"/>
    <col min="778" max="778" width="8.140625" style="65" bestFit="1" customWidth="1"/>
    <col min="779" max="779" width="1.7109375" style="65" customWidth="1"/>
    <col min="780" max="780" width="11.42578125" style="65"/>
    <col min="781" max="781" width="4.7109375" style="65" customWidth="1"/>
    <col min="782" max="782" width="5" style="65" customWidth="1"/>
    <col min="783" max="783" width="2.28515625" style="65" customWidth="1"/>
    <col min="784" max="784" width="26" style="65" customWidth="1"/>
    <col min="785" max="785" width="8" style="65" customWidth="1"/>
    <col min="786" max="786" width="1" style="65" customWidth="1"/>
    <col min="787" max="787" width="6.7109375" style="65" customWidth="1"/>
    <col min="788" max="788" width="1" style="65" customWidth="1"/>
    <col min="789" max="789" width="6.7109375" style="65" customWidth="1"/>
    <col min="790" max="790" width="1" style="65" customWidth="1"/>
    <col min="791" max="791" width="6.7109375" style="65" customWidth="1"/>
    <col min="792" max="792" width="1" style="65" customWidth="1"/>
    <col min="793" max="793" width="6.7109375" style="65" customWidth="1"/>
    <col min="794" max="794" width="1" style="65" customWidth="1"/>
    <col min="795" max="795" width="6.7109375" style="65" customWidth="1"/>
    <col min="796" max="796" width="1" style="65" customWidth="1"/>
    <col min="797" max="798" width="6.7109375" style="65" customWidth="1"/>
    <col min="799" max="1024" width="11.42578125" style="65"/>
    <col min="1025" max="1027" width="0" style="65" hidden="1" customWidth="1"/>
    <col min="1028" max="1028" width="2.42578125" style="65" customWidth="1"/>
    <col min="1029" max="1029" width="8.28515625" style="65" customWidth="1"/>
    <col min="1030" max="1030" width="2.28515625" style="65" customWidth="1"/>
    <col min="1031" max="1031" width="63.85546875" style="65" customWidth="1"/>
    <col min="1032" max="1033" width="6.28515625" style="65" customWidth="1"/>
    <col min="1034" max="1034" width="8.140625" style="65" bestFit="1" customWidth="1"/>
    <col min="1035" max="1035" width="1.7109375" style="65" customWidth="1"/>
    <col min="1036" max="1036" width="11.42578125" style="65"/>
    <col min="1037" max="1037" width="4.7109375" style="65" customWidth="1"/>
    <col min="1038" max="1038" width="5" style="65" customWidth="1"/>
    <col min="1039" max="1039" width="2.28515625" style="65" customWidth="1"/>
    <col min="1040" max="1040" width="26" style="65" customWidth="1"/>
    <col min="1041" max="1041" width="8" style="65" customWidth="1"/>
    <col min="1042" max="1042" width="1" style="65" customWidth="1"/>
    <col min="1043" max="1043" width="6.7109375" style="65" customWidth="1"/>
    <col min="1044" max="1044" width="1" style="65" customWidth="1"/>
    <col min="1045" max="1045" width="6.7109375" style="65" customWidth="1"/>
    <col min="1046" max="1046" width="1" style="65" customWidth="1"/>
    <col min="1047" max="1047" width="6.7109375" style="65" customWidth="1"/>
    <col min="1048" max="1048" width="1" style="65" customWidth="1"/>
    <col min="1049" max="1049" width="6.7109375" style="65" customWidth="1"/>
    <col min="1050" max="1050" width="1" style="65" customWidth="1"/>
    <col min="1051" max="1051" width="6.7109375" style="65" customWidth="1"/>
    <col min="1052" max="1052" width="1" style="65" customWidth="1"/>
    <col min="1053" max="1054" width="6.7109375" style="65" customWidth="1"/>
    <col min="1055" max="1280" width="11.42578125" style="65"/>
    <col min="1281" max="1283" width="0" style="65" hidden="1" customWidth="1"/>
    <col min="1284" max="1284" width="2.42578125" style="65" customWidth="1"/>
    <col min="1285" max="1285" width="8.28515625" style="65" customWidth="1"/>
    <col min="1286" max="1286" width="2.28515625" style="65" customWidth="1"/>
    <col min="1287" max="1287" width="63.85546875" style="65" customWidth="1"/>
    <col min="1288" max="1289" width="6.28515625" style="65" customWidth="1"/>
    <col min="1290" max="1290" width="8.140625" style="65" bestFit="1" customWidth="1"/>
    <col min="1291" max="1291" width="1.7109375" style="65" customWidth="1"/>
    <col min="1292" max="1292" width="11.42578125" style="65"/>
    <col min="1293" max="1293" width="4.7109375" style="65" customWidth="1"/>
    <col min="1294" max="1294" width="5" style="65" customWidth="1"/>
    <col min="1295" max="1295" width="2.28515625" style="65" customWidth="1"/>
    <col min="1296" max="1296" width="26" style="65" customWidth="1"/>
    <col min="1297" max="1297" width="8" style="65" customWidth="1"/>
    <col min="1298" max="1298" width="1" style="65" customWidth="1"/>
    <col min="1299" max="1299" width="6.7109375" style="65" customWidth="1"/>
    <col min="1300" max="1300" width="1" style="65" customWidth="1"/>
    <col min="1301" max="1301" width="6.7109375" style="65" customWidth="1"/>
    <col min="1302" max="1302" width="1" style="65" customWidth="1"/>
    <col min="1303" max="1303" width="6.7109375" style="65" customWidth="1"/>
    <col min="1304" max="1304" width="1" style="65" customWidth="1"/>
    <col min="1305" max="1305" width="6.7109375" style="65" customWidth="1"/>
    <col min="1306" max="1306" width="1" style="65" customWidth="1"/>
    <col min="1307" max="1307" width="6.7109375" style="65" customWidth="1"/>
    <col min="1308" max="1308" width="1" style="65" customWidth="1"/>
    <col min="1309" max="1310" width="6.7109375" style="65" customWidth="1"/>
    <col min="1311" max="1536" width="11.42578125" style="65"/>
    <col min="1537" max="1539" width="0" style="65" hidden="1" customWidth="1"/>
    <col min="1540" max="1540" width="2.42578125" style="65" customWidth="1"/>
    <col min="1541" max="1541" width="8.28515625" style="65" customWidth="1"/>
    <col min="1542" max="1542" width="2.28515625" style="65" customWidth="1"/>
    <col min="1543" max="1543" width="63.85546875" style="65" customWidth="1"/>
    <col min="1544" max="1545" width="6.28515625" style="65" customWidth="1"/>
    <col min="1546" max="1546" width="8.140625" style="65" bestFit="1" customWidth="1"/>
    <col min="1547" max="1547" width="1.7109375" style="65" customWidth="1"/>
    <col min="1548" max="1548" width="11.42578125" style="65"/>
    <col min="1549" max="1549" width="4.7109375" style="65" customWidth="1"/>
    <col min="1550" max="1550" width="5" style="65" customWidth="1"/>
    <col min="1551" max="1551" width="2.28515625" style="65" customWidth="1"/>
    <col min="1552" max="1552" width="26" style="65" customWidth="1"/>
    <col min="1553" max="1553" width="8" style="65" customWidth="1"/>
    <col min="1554" max="1554" width="1" style="65" customWidth="1"/>
    <col min="1555" max="1555" width="6.7109375" style="65" customWidth="1"/>
    <col min="1556" max="1556" width="1" style="65" customWidth="1"/>
    <col min="1557" max="1557" width="6.7109375" style="65" customWidth="1"/>
    <col min="1558" max="1558" width="1" style="65" customWidth="1"/>
    <col min="1559" max="1559" width="6.7109375" style="65" customWidth="1"/>
    <col min="1560" max="1560" width="1" style="65" customWidth="1"/>
    <col min="1561" max="1561" width="6.7109375" style="65" customWidth="1"/>
    <col min="1562" max="1562" width="1" style="65" customWidth="1"/>
    <col min="1563" max="1563" width="6.7109375" style="65" customWidth="1"/>
    <col min="1564" max="1564" width="1" style="65" customWidth="1"/>
    <col min="1565" max="1566" width="6.7109375" style="65" customWidth="1"/>
    <col min="1567" max="1792" width="11.42578125" style="65"/>
    <col min="1793" max="1795" width="0" style="65" hidden="1" customWidth="1"/>
    <col min="1796" max="1796" width="2.42578125" style="65" customWidth="1"/>
    <col min="1797" max="1797" width="8.28515625" style="65" customWidth="1"/>
    <col min="1798" max="1798" width="2.28515625" style="65" customWidth="1"/>
    <col min="1799" max="1799" width="63.85546875" style="65" customWidth="1"/>
    <col min="1800" max="1801" width="6.28515625" style="65" customWidth="1"/>
    <col min="1802" max="1802" width="8.140625" style="65" bestFit="1" customWidth="1"/>
    <col min="1803" max="1803" width="1.7109375" style="65" customWidth="1"/>
    <col min="1804" max="1804" width="11.42578125" style="65"/>
    <col min="1805" max="1805" width="4.7109375" style="65" customWidth="1"/>
    <col min="1806" max="1806" width="5" style="65" customWidth="1"/>
    <col min="1807" max="1807" width="2.28515625" style="65" customWidth="1"/>
    <col min="1808" max="1808" width="26" style="65" customWidth="1"/>
    <col min="1809" max="1809" width="8" style="65" customWidth="1"/>
    <col min="1810" max="1810" width="1" style="65" customWidth="1"/>
    <col min="1811" max="1811" width="6.7109375" style="65" customWidth="1"/>
    <col min="1812" max="1812" width="1" style="65" customWidth="1"/>
    <col min="1813" max="1813" width="6.7109375" style="65" customWidth="1"/>
    <col min="1814" max="1814" width="1" style="65" customWidth="1"/>
    <col min="1815" max="1815" width="6.7109375" style="65" customWidth="1"/>
    <col min="1816" max="1816" width="1" style="65" customWidth="1"/>
    <col min="1817" max="1817" width="6.7109375" style="65" customWidth="1"/>
    <col min="1818" max="1818" width="1" style="65" customWidth="1"/>
    <col min="1819" max="1819" width="6.7109375" style="65" customWidth="1"/>
    <col min="1820" max="1820" width="1" style="65" customWidth="1"/>
    <col min="1821" max="1822" width="6.7109375" style="65" customWidth="1"/>
    <col min="1823" max="2048" width="11.42578125" style="65"/>
    <col min="2049" max="2051" width="0" style="65" hidden="1" customWidth="1"/>
    <col min="2052" max="2052" width="2.42578125" style="65" customWidth="1"/>
    <col min="2053" max="2053" width="8.28515625" style="65" customWidth="1"/>
    <col min="2054" max="2054" width="2.28515625" style="65" customWidth="1"/>
    <col min="2055" max="2055" width="63.85546875" style="65" customWidth="1"/>
    <col min="2056" max="2057" width="6.28515625" style="65" customWidth="1"/>
    <col min="2058" max="2058" width="8.140625" style="65" bestFit="1" customWidth="1"/>
    <col min="2059" max="2059" width="1.7109375" style="65" customWidth="1"/>
    <col min="2060" max="2060" width="11.42578125" style="65"/>
    <col min="2061" max="2061" width="4.7109375" style="65" customWidth="1"/>
    <col min="2062" max="2062" width="5" style="65" customWidth="1"/>
    <col min="2063" max="2063" width="2.28515625" style="65" customWidth="1"/>
    <col min="2064" max="2064" width="26" style="65" customWidth="1"/>
    <col min="2065" max="2065" width="8" style="65" customWidth="1"/>
    <col min="2066" max="2066" width="1" style="65" customWidth="1"/>
    <col min="2067" max="2067" width="6.7109375" style="65" customWidth="1"/>
    <col min="2068" max="2068" width="1" style="65" customWidth="1"/>
    <col min="2069" max="2069" width="6.7109375" style="65" customWidth="1"/>
    <col min="2070" max="2070" width="1" style="65" customWidth="1"/>
    <col min="2071" max="2071" width="6.7109375" style="65" customWidth="1"/>
    <col min="2072" max="2072" width="1" style="65" customWidth="1"/>
    <col min="2073" max="2073" width="6.7109375" style="65" customWidth="1"/>
    <col min="2074" max="2074" width="1" style="65" customWidth="1"/>
    <col min="2075" max="2075" width="6.7109375" style="65" customWidth="1"/>
    <col min="2076" max="2076" width="1" style="65" customWidth="1"/>
    <col min="2077" max="2078" width="6.7109375" style="65" customWidth="1"/>
    <col min="2079" max="2304" width="11.42578125" style="65"/>
    <col min="2305" max="2307" width="0" style="65" hidden="1" customWidth="1"/>
    <col min="2308" max="2308" width="2.42578125" style="65" customWidth="1"/>
    <col min="2309" max="2309" width="8.28515625" style="65" customWidth="1"/>
    <col min="2310" max="2310" width="2.28515625" style="65" customWidth="1"/>
    <col min="2311" max="2311" width="63.85546875" style="65" customWidth="1"/>
    <col min="2312" max="2313" width="6.28515625" style="65" customWidth="1"/>
    <col min="2314" max="2314" width="8.140625" style="65" bestFit="1" customWidth="1"/>
    <col min="2315" max="2315" width="1.7109375" style="65" customWidth="1"/>
    <col min="2316" max="2316" width="11.42578125" style="65"/>
    <col min="2317" max="2317" width="4.7109375" style="65" customWidth="1"/>
    <col min="2318" max="2318" width="5" style="65" customWidth="1"/>
    <col min="2319" max="2319" width="2.28515625" style="65" customWidth="1"/>
    <col min="2320" max="2320" width="26" style="65" customWidth="1"/>
    <col min="2321" max="2321" width="8" style="65" customWidth="1"/>
    <col min="2322" max="2322" width="1" style="65" customWidth="1"/>
    <col min="2323" max="2323" width="6.7109375" style="65" customWidth="1"/>
    <col min="2324" max="2324" width="1" style="65" customWidth="1"/>
    <col min="2325" max="2325" width="6.7109375" style="65" customWidth="1"/>
    <col min="2326" max="2326" width="1" style="65" customWidth="1"/>
    <col min="2327" max="2327" width="6.7109375" style="65" customWidth="1"/>
    <col min="2328" max="2328" width="1" style="65" customWidth="1"/>
    <col min="2329" max="2329" width="6.7109375" style="65" customWidth="1"/>
    <col min="2330" max="2330" width="1" style="65" customWidth="1"/>
    <col min="2331" max="2331" width="6.7109375" style="65" customWidth="1"/>
    <col min="2332" max="2332" width="1" style="65" customWidth="1"/>
    <col min="2333" max="2334" width="6.7109375" style="65" customWidth="1"/>
    <col min="2335" max="2560" width="11.42578125" style="65"/>
    <col min="2561" max="2563" width="0" style="65" hidden="1" customWidth="1"/>
    <col min="2564" max="2564" width="2.42578125" style="65" customWidth="1"/>
    <col min="2565" max="2565" width="8.28515625" style="65" customWidth="1"/>
    <col min="2566" max="2566" width="2.28515625" style="65" customWidth="1"/>
    <col min="2567" max="2567" width="63.85546875" style="65" customWidth="1"/>
    <col min="2568" max="2569" width="6.28515625" style="65" customWidth="1"/>
    <col min="2570" max="2570" width="8.140625" style="65" bestFit="1" customWidth="1"/>
    <col min="2571" max="2571" width="1.7109375" style="65" customWidth="1"/>
    <col min="2572" max="2572" width="11.42578125" style="65"/>
    <col min="2573" max="2573" width="4.7109375" style="65" customWidth="1"/>
    <col min="2574" max="2574" width="5" style="65" customWidth="1"/>
    <col min="2575" max="2575" width="2.28515625" style="65" customWidth="1"/>
    <col min="2576" max="2576" width="26" style="65" customWidth="1"/>
    <col min="2577" max="2577" width="8" style="65" customWidth="1"/>
    <col min="2578" max="2578" width="1" style="65" customWidth="1"/>
    <col min="2579" max="2579" width="6.7109375" style="65" customWidth="1"/>
    <col min="2580" max="2580" width="1" style="65" customWidth="1"/>
    <col min="2581" max="2581" width="6.7109375" style="65" customWidth="1"/>
    <col min="2582" max="2582" width="1" style="65" customWidth="1"/>
    <col min="2583" max="2583" width="6.7109375" style="65" customWidth="1"/>
    <col min="2584" max="2584" width="1" style="65" customWidth="1"/>
    <col min="2585" max="2585" width="6.7109375" style="65" customWidth="1"/>
    <col min="2586" max="2586" width="1" style="65" customWidth="1"/>
    <col min="2587" max="2587" width="6.7109375" style="65" customWidth="1"/>
    <col min="2588" max="2588" width="1" style="65" customWidth="1"/>
    <col min="2589" max="2590" width="6.7109375" style="65" customWidth="1"/>
    <col min="2591" max="2816" width="11.42578125" style="65"/>
    <col min="2817" max="2819" width="0" style="65" hidden="1" customWidth="1"/>
    <col min="2820" max="2820" width="2.42578125" style="65" customWidth="1"/>
    <col min="2821" max="2821" width="8.28515625" style="65" customWidth="1"/>
    <col min="2822" max="2822" width="2.28515625" style="65" customWidth="1"/>
    <col min="2823" max="2823" width="63.85546875" style="65" customWidth="1"/>
    <col min="2824" max="2825" width="6.28515625" style="65" customWidth="1"/>
    <col min="2826" max="2826" width="8.140625" style="65" bestFit="1" customWidth="1"/>
    <col min="2827" max="2827" width="1.7109375" style="65" customWidth="1"/>
    <col min="2828" max="2828" width="11.42578125" style="65"/>
    <col min="2829" max="2829" width="4.7109375" style="65" customWidth="1"/>
    <col min="2830" max="2830" width="5" style="65" customWidth="1"/>
    <col min="2831" max="2831" width="2.28515625" style="65" customWidth="1"/>
    <col min="2832" max="2832" width="26" style="65" customWidth="1"/>
    <col min="2833" max="2833" width="8" style="65" customWidth="1"/>
    <col min="2834" max="2834" width="1" style="65" customWidth="1"/>
    <col min="2835" max="2835" width="6.7109375" style="65" customWidth="1"/>
    <col min="2836" max="2836" width="1" style="65" customWidth="1"/>
    <col min="2837" max="2837" width="6.7109375" style="65" customWidth="1"/>
    <col min="2838" max="2838" width="1" style="65" customWidth="1"/>
    <col min="2839" max="2839" width="6.7109375" style="65" customWidth="1"/>
    <col min="2840" max="2840" width="1" style="65" customWidth="1"/>
    <col min="2841" max="2841" width="6.7109375" style="65" customWidth="1"/>
    <col min="2842" max="2842" width="1" style="65" customWidth="1"/>
    <col min="2843" max="2843" width="6.7109375" style="65" customWidth="1"/>
    <col min="2844" max="2844" width="1" style="65" customWidth="1"/>
    <col min="2845" max="2846" width="6.7109375" style="65" customWidth="1"/>
    <col min="2847" max="3072" width="11.42578125" style="65"/>
    <col min="3073" max="3075" width="0" style="65" hidden="1" customWidth="1"/>
    <col min="3076" max="3076" width="2.42578125" style="65" customWidth="1"/>
    <col min="3077" max="3077" width="8.28515625" style="65" customWidth="1"/>
    <col min="3078" max="3078" width="2.28515625" style="65" customWidth="1"/>
    <col min="3079" max="3079" width="63.85546875" style="65" customWidth="1"/>
    <col min="3080" max="3081" width="6.28515625" style="65" customWidth="1"/>
    <col min="3082" max="3082" width="8.140625" style="65" bestFit="1" customWidth="1"/>
    <col min="3083" max="3083" width="1.7109375" style="65" customWidth="1"/>
    <col min="3084" max="3084" width="11.42578125" style="65"/>
    <col min="3085" max="3085" width="4.7109375" style="65" customWidth="1"/>
    <col min="3086" max="3086" width="5" style="65" customWidth="1"/>
    <col min="3087" max="3087" width="2.28515625" style="65" customWidth="1"/>
    <col min="3088" max="3088" width="26" style="65" customWidth="1"/>
    <col min="3089" max="3089" width="8" style="65" customWidth="1"/>
    <col min="3090" max="3090" width="1" style="65" customWidth="1"/>
    <col min="3091" max="3091" width="6.7109375" style="65" customWidth="1"/>
    <col min="3092" max="3092" width="1" style="65" customWidth="1"/>
    <col min="3093" max="3093" width="6.7109375" style="65" customWidth="1"/>
    <col min="3094" max="3094" width="1" style="65" customWidth="1"/>
    <col min="3095" max="3095" width="6.7109375" style="65" customWidth="1"/>
    <col min="3096" max="3096" width="1" style="65" customWidth="1"/>
    <col min="3097" max="3097" width="6.7109375" style="65" customWidth="1"/>
    <col min="3098" max="3098" width="1" style="65" customWidth="1"/>
    <col min="3099" max="3099" width="6.7109375" style="65" customWidth="1"/>
    <col min="3100" max="3100" width="1" style="65" customWidth="1"/>
    <col min="3101" max="3102" width="6.7109375" style="65" customWidth="1"/>
    <col min="3103" max="3328" width="11.42578125" style="65"/>
    <col min="3329" max="3331" width="0" style="65" hidden="1" customWidth="1"/>
    <col min="3332" max="3332" width="2.42578125" style="65" customWidth="1"/>
    <col min="3333" max="3333" width="8.28515625" style="65" customWidth="1"/>
    <col min="3334" max="3334" width="2.28515625" style="65" customWidth="1"/>
    <col min="3335" max="3335" width="63.85546875" style="65" customWidth="1"/>
    <col min="3336" max="3337" width="6.28515625" style="65" customWidth="1"/>
    <col min="3338" max="3338" width="8.140625" style="65" bestFit="1" customWidth="1"/>
    <col min="3339" max="3339" width="1.7109375" style="65" customWidth="1"/>
    <col min="3340" max="3340" width="11.42578125" style="65"/>
    <col min="3341" max="3341" width="4.7109375" style="65" customWidth="1"/>
    <col min="3342" max="3342" width="5" style="65" customWidth="1"/>
    <col min="3343" max="3343" width="2.28515625" style="65" customWidth="1"/>
    <col min="3344" max="3344" width="26" style="65" customWidth="1"/>
    <col min="3345" max="3345" width="8" style="65" customWidth="1"/>
    <col min="3346" max="3346" width="1" style="65" customWidth="1"/>
    <col min="3347" max="3347" width="6.7109375" style="65" customWidth="1"/>
    <col min="3348" max="3348" width="1" style="65" customWidth="1"/>
    <col min="3349" max="3349" width="6.7109375" style="65" customWidth="1"/>
    <col min="3350" max="3350" width="1" style="65" customWidth="1"/>
    <col min="3351" max="3351" width="6.7109375" style="65" customWidth="1"/>
    <col min="3352" max="3352" width="1" style="65" customWidth="1"/>
    <col min="3353" max="3353" width="6.7109375" style="65" customWidth="1"/>
    <col min="3354" max="3354" width="1" style="65" customWidth="1"/>
    <col min="3355" max="3355" width="6.7109375" style="65" customWidth="1"/>
    <col min="3356" max="3356" width="1" style="65" customWidth="1"/>
    <col min="3357" max="3358" width="6.7109375" style="65" customWidth="1"/>
    <col min="3359" max="3584" width="11.42578125" style="65"/>
    <col min="3585" max="3587" width="0" style="65" hidden="1" customWidth="1"/>
    <col min="3588" max="3588" width="2.42578125" style="65" customWidth="1"/>
    <col min="3589" max="3589" width="8.28515625" style="65" customWidth="1"/>
    <col min="3590" max="3590" width="2.28515625" style="65" customWidth="1"/>
    <col min="3591" max="3591" width="63.85546875" style="65" customWidth="1"/>
    <col min="3592" max="3593" width="6.28515625" style="65" customWidth="1"/>
    <col min="3594" max="3594" width="8.140625" style="65" bestFit="1" customWidth="1"/>
    <col min="3595" max="3595" width="1.7109375" style="65" customWidth="1"/>
    <col min="3596" max="3596" width="11.42578125" style="65"/>
    <col min="3597" max="3597" width="4.7109375" style="65" customWidth="1"/>
    <col min="3598" max="3598" width="5" style="65" customWidth="1"/>
    <col min="3599" max="3599" width="2.28515625" style="65" customWidth="1"/>
    <col min="3600" max="3600" width="26" style="65" customWidth="1"/>
    <col min="3601" max="3601" width="8" style="65" customWidth="1"/>
    <col min="3602" max="3602" width="1" style="65" customWidth="1"/>
    <col min="3603" max="3603" width="6.7109375" style="65" customWidth="1"/>
    <col min="3604" max="3604" width="1" style="65" customWidth="1"/>
    <col min="3605" max="3605" width="6.7109375" style="65" customWidth="1"/>
    <col min="3606" max="3606" width="1" style="65" customWidth="1"/>
    <col min="3607" max="3607" width="6.7109375" style="65" customWidth="1"/>
    <col min="3608" max="3608" width="1" style="65" customWidth="1"/>
    <col min="3609" max="3609" width="6.7109375" style="65" customWidth="1"/>
    <col min="3610" max="3610" width="1" style="65" customWidth="1"/>
    <col min="3611" max="3611" width="6.7109375" style="65" customWidth="1"/>
    <col min="3612" max="3612" width="1" style="65" customWidth="1"/>
    <col min="3613" max="3614" width="6.7109375" style="65" customWidth="1"/>
    <col min="3615" max="3840" width="11.42578125" style="65"/>
    <col min="3841" max="3843" width="0" style="65" hidden="1" customWidth="1"/>
    <col min="3844" max="3844" width="2.42578125" style="65" customWidth="1"/>
    <col min="3845" max="3845" width="8.28515625" style="65" customWidth="1"/>
    <col min="3846" max="3846" width="2.28515625" style="65" customWidth="1"/>
    <col min="3847" max="3847" width="63.85546875" style="65" customWidth="1"/>
    <col min="3848" max="3849" width="6.28515625" style="65" customWidth="1"/>
    <col min="3850" max="3850" width="8.140625" style="65" bestFit="1" customWidth="1"/>
    <col min="3851" max="3851" width="1.7109375" style="65" customWidth="1"/>
    <col min="3852" max="3852" width="11.42578125" style="65"/>
    <col min="3853" max="3853" width="4.7109375" style="65" customWidth="1"/>
    <col min="3854" max="3854" width="5" style="65" customWidth="1"/>
    <col min="3855" max="3855" width="2.28515625" style="65" customWidth="1"/>
    <col min="3856" max="3856" width="26" style="65" customWidth="1"/>
    <col min="3857" max="3857" width="8" style="65" customWidth="1"/>
    <col min="3858" max="3858" width="1" style="65" customWidth="1"/>
    <col min="3859" max="3859" width="6.7109375" style="65" customWidth="1"/>
    <col min="3860" max="3860" width="1" style="65" customWidth="1"/>
    <col min="3861" max="3861" width="6.7109375" style="65" customWidth="1"/>
    <col min="3862" max="3862" width="1" style="65" customWidth="1"/>
    <col min="3863" max="3863" width="6.7109375" style="65" customWidth="1"/>
    <col min="3864" max="3864" width="1" style="65" customWidth="1"/>
    <col min="3865" max="3865" width="6.7109375" style="65" customWidth="1"/>
    <col min="3866" max="3866" width="1" style="65" customWidth="1"/>
    <col min="3867" max="3867" width="6.7109375" style="65" customWidth="1"/>
    <col min="3868" max="3868" width="1" style="65" customWidth="1"/>
    <col min="3869" max="3870" width="6.7109375" style="65" customWidth="1"/>
    <col min="3871" max="4096" width="11.42578125" style="65"/>
    <col min="4097" max="4099" width="0" style="65" hidden="1" customWidth="1"/>
    <col min="4100" max="4100" width="2.42578125" style="65" customWidth="1"/>
    <col min="4101" max="4101" width="8.28515625" style="65" customWidth="1"/>
    <col min="4102" max="4102" width="2.28515625" style="65" customWidth="1"/>
    <col min="4103" max="4103" width="63.85546875" style="65" customWidth="1"/>
    <col min="4104" max="4105" width="6.28515625" style="65" customWidth="1"/>
    <col min="4106" max="4106" width="8.140625" style="65" bestFit="1" customWidth="1"/>
    <col min="4107" max="4107" width="1.7109375" style="65" customWidth="1"/>
    <col min="4108" max="4108" width="11.42578125" style="65"/>
    <col min="4109" max="4109" width="4.7109375" style="65" customWidth="1"/>
    <col min="4110" max="4110" width="5" style="65" customWidth="1"/>
    <col min="4111" max="4111" width="2.28515625" style="65" customWidth="1"/>
    <col min="4112" max="4112" width="26" style="65" customWidth="1"/>
    <col min="4113" max="4113" width="8" style="65" customWidth="1"/>
    <col min="4114" max="4114" width="1" style="65" customWidth="1"/>
    <col min="4115" max="4115" width="6.7109375" style="65" customWidth="1"/>
    <col min="4116" max="4116" width="1" style="65" customWidth="1"/>
    <col min="4117" max="4117" width="6.7109375" style="65" customWidth="1"/>
    <col min="4118" max="4118" width="1" style="65" customWidth="1"/>
    <col min="4119" max="4119" width="6.7109375" style="65" customWidth="1"/>
    <col min="4120" max="4120" width="1" style="65" customWidth="1"/>
    <col min="4121" max="4121" width="6.7109375" style="65" customWidth="1"/>
    <col min="4122" max="4122" width="1" style="65" customWidth="1"/>
    <col min="4123" max="4123" width="6.7109375" style="65" customWidth="1"/>
    <col min="4124" max="4124" width="1" style="65" customWidth="1"/>
    <col min="4125" max="4126" width="6.7109375" style="65" customWidth="1"/>
    <col min="4127" max="4352" width="11.42578125" style="65"/>
    <col min="4353" max="4355" width="0" style="65" hidden="1" customWidth="1"/>
    <col min="4356" max="4356" width="2.42578125" style="65" customWidth="1"/>
    <col min="4357" max="4357" width="8.28515625" style="65" customWidth="1"/>
    <col min="4358" max="4358" width="2.28515625" style="65" customWidth="1"/>
    <col min="4359" max="4359" width="63.85546875" style="65" customWidth="1"/>
    <col min="4360" max="4361" width="6.28515625" style="65" customWidth="1"/>
    <col min="4362" max="4362" width="8.140625" style="65" bestFit="1" customWidth="1"/>
    <col min="4363" max="4363" width="1.7109375" style="65" customWidth="1"/>
    <col min="4364" max="4364" width="11.42578125" style="65"/>
    <col min="4365" max="4365" width="4.7109375" style="65" customWidth="1"/>
    <col min="4366" max="4366" width="5" style="65" customWidth="1"/>
    <col min="4367" max="4367" width="2.28515625" style="65" customWidth="1"/>
    <col min="4368" max="4368" width="26" style="65" customWidth="1"/>
    <col min="4369" max="4369" width="8" style="65" customWidth="1"/>
    <col min="4370" max="4370" width="1" style="65" customWidth="1"/>
    <col min="4371" max="4371" width="6.7109375" style="65" customWidth="1"/>
    <col min="4372" max="4372" width="1" style="65" customWidth="1"/>
    <col min="4373" max="4373" width="6.7109375" style="65" customWidth="1"/>
    <col min="4374" max="4374" width="1" style="65" customWidth="1"/>
    <col min="4375" max="4375" width="6.7109375" style="65" customWidth="1"/>
    <col min="4376" max="4376" width="1" style="65" customWidth="1"/>
    <col min="4377" max="4377" width="6.7109375" style="65" customWidth="1"/>
    <col min="4378" max="4378" width="1" style="65" customWidth="1"/>
    <col min="4379" max="4379" width="6.7109375" style="65" customWidth="1"/>
    <col min="4380" max="4380" width="1" style="65" customWidth="1"/>
    <col min="4381" max="4382" width="6.7109375" style="65" customWidth="1"/>
    <col min="4383" max="4608" width="11.42578125" style="65"/>
    <col min="4609" max="4611" width="0" style="65" hidden="1" customWidth="1"/>
    <col min="4612" max="4612" width="2.42578125" style="65" customWidth="1"/>
    <col min="4613" max="4613" width="8.28515625" style="65" customWidth="1"/>
    <col min="4614" max="4614" width="2.28515625" style="65" customWidth="1"/>
    <col min="4615" max="4615" width="63.85546875" style="65" customWidth="1"/>
    <col min="4616" max="4617" width="6.28515625" style="65" customWidth="1"/>
    <col min="4618" max="4618" width="8.140625" style="65" bestFit="1" customWidth="1"/>
    <col min="4619" max="4619" width="1.7109375" style="65" customWidth="1"/>
    <col min="4620" max="4620" width="11.42578125" style="65"/>
    <col min="4621" max="4621" width="4.7109375" style="65" customWidth="1"/>
    <col min="4622" max="4622" width="5" style="65" customWidth="1"/>
    <col min="4623" max="4623" width="2.28515625" style="65" customWidth="1"/>
    <col min="4624" max="4624" width="26" style="65" customWidth="1"/>
    <col min="4625" max="4625" width="8" style="65" customWidth="1"/>
    <col min="4626" max="4626" width="1" style="65" customWidth="1"/>
    <col min="4627" max="4627" width="6.7109375" style="65" customWidth="1"/>
    <col min="4628" max="4628" width="1" style="65" customWidth="1"/>
    <col min="4629" max="4629" width="6.7109375" style="65" customWidth="1"/>
    <col min="4630" max="4630" width="1" style="65" customWidth="1"/>
    <col min="4631" max="4631" width="6.7109375" style="65" customWidth="1"/>
    <col min="4632" max="4632" width="1" style="65" customWidth="1"/>
    <col min="4633" max="4633" width="6.7109375" style="65" customWidth="1"/>
    <col min="4634" max="4634" width="1" style="65" customWidth="1"/>
    <col min="4635" max="4635" width="6.7109375" style="65" customWidth="1"/>
    <col min="4636" max="4636" width="1" style="65" customWidth="1"/>
    <col min="4637" max="4638" width="6.7109375" style="65" customWidth="1"/>
    <col min="4639" max="4864" width="11.42578125" style="65"/>
    <col min="4865" max="4867" width="0" style="65" hidden="1" customWidth="1"/>
    <col min="4868" max="4868" width="2.42578125" style="65" customWidth="1"/>
    <col min="4869" max="4869" width="8.28515625" style="65" customWidth="1"/>
    <col min="4870" max="4870" width="2.28515625" style="65" customWidth="1"/>
    <col min="4871" max="4871" width="63.85546875" style="65" customWidth="1"/>
    <col min="4872" max="4873" width="6.28515625" style="65" customWidth="1"/>
    <col min="4874" max="4874" width="8.140625" style="65" bestFit="1" customWidth="1"/>
    <col min="4875" max="4875" width="1.7109375" style="65" customWidth="1"/>
    <col min="4876" max="4876" width="11.42578125" style="65"/>
    <col min="4877" max="4877" width="4.7109375" style="65" customWidth="1"/>
    <col min="4878" max="4878" width="5" style="65" customWidth="1"/>
    <col min="4879" max="4879" width="2.28515625" style="65" customWidth="1"/>
    <col min="4880" max="4880" width="26" style="65" customWidth="1"/>
    <col min="4881" max="4881" width="8" style="65" customWidth="1"/>
    <col min="4882" max="4882" width="1" style="65" customWidth="1"/>
    <col min="4883" max="4883" width="6.7109375" style="65" customWidth="1"/>
    <col min="4884" max="4884" width="1" style="65" customWidth="1"/>
    <col min="4885" max="4885" width="6.7109375" style="65" customWidth="1"/>
    <col min="4886" max="4886" width="1" style="65" customWidth="1"/>
    <col min="4887" max="4887" width="6.7109375" style="65" customWidth="1"/>
    <col min="4888" max="4888" width="1" style="65" customWidth="1"/>
    <col min="4889" max="4889" width="6.7109375" style="65" customWidth="1"/>
    <col min="4890" max="4890" width="1" style="65" customWidth="1"/>
    <col min="4891" max="4891" width="6.7109375" style="65" customWidth="1"/>
    <col min="4892" max="4892" width="1" style="65" customWidth="1"/>
    <col min="4893" max="4894" width="6.7109375" style="65" customWidth="1"/>
    <col min="4895" max="5120" width="11.42578125" style="65"/>
    <col min="5121" max="5123" width="0" style="65" hidden="1" customWidth="1"/>
    <col min="5124" max="5124" width="2.42578125" style="65" customWidth="1"/>
    <col min="5125" max="5125" width="8.28515625" style="65" customWidth="1"/>
    <col min="5126" max="5126" width="2.28515625" style="65" customWidth="1"/>
    <col min="5127" max="5127" width="63.85546875" style="65" customWidth="1"/>
    <col min="5128" max="5129" width="6.28515625" style="65" customWidth="1"/>
    <col min="5130" max="5130" width="8.140625" style="65" bestFit="1" customWidth="1"/>
    <col min="5131" max="5131" width="1.7109375" style="65" customWidth="1"/>
    <col min="5132" max="5132" width="11.42578125" style="65"/>
    <col min="5133" max="5133" width="4.7109375" style="65" customWidth="1"/>
    <col min="5134" max="5134" width="5" style="65" customWidth="1"/>
    <col min="5135" max="5135" width="2.28515625" style="65" customWidth="1"/>
    <col min="5136" max="5136" width="26" style="65" customWidth="1"/>
    <col min="5137" max="5137" width="8" style="65" customWidth="1"/>
    <col min="5138" max="5138" width="1" style="65" customWidth="1"/>
    <col min="5139" max="5139" width="6.7109375" style="65" customWidth="1"/>
    <col min="5140" max="5140" width="1" style="65" customWidth="1"/>
    <col min="5141" max="5141" width="6.7109375" style="65" customWidth="1"/>
    <col min="5142" max="5142" width="1" style="65" customWidth="1"/>
    <col min="5143" max="5143" width="6.7109375" style="65" customWidth="1"/>
    <col min="5144" max="5144" width="1" style="65" customWidth="1"/>
    <col min="5145" max="5145" width="6.7109375" style="65" customWidth="1"/>
    <col min="5146" max="5146" width="1" style="65" customWidth="1"/>
    <col min="5147" max="5147" width="6.7109375" style="65" customWidth="1"/>
    <col min="5148" max="5148" width="1" style="65" customWidth="1"/>
    <col min="5149" max="5150" width="6.7109375" style="65" customWidth="1"/>
    <col min="5151" max="5376" width="11.42578125" style="65"/>
    <col min="5377" max="5379" width="0" style="65" hidden="1" customWidth="1"/>
    <col min="5380" max="5380" width="2.42578125" style="65" customWidth="1"/>
    <col min="5381" max="5381" width="8.28515625" style="65" customWidth="1"/>
    <col min="5382" max="5382" width="2.28515625" style="65" customWidth="1"/>
    <col min="5383" max="5383" width="63.85546875" style="65" customWidth="1"/>
    <col min="5384" max="5385" width="6.28515625" style="65" customWidth="1"/>
    <col min="5386" max="5386" width="8.140625" style="65" bestFit="1" customWidth="1"/>
    <col min="5387" max="5387" width="1.7109375" style="65" customWidth="1"/>
    <col min="5388" max="5388" width="11.42578125" style="65"/>
    <col min="5389" max="5389" width="4.7109375" style="65" customWidth="1"/>
    <col min="5390" max="5390" width="5" style="65" customWidth="1"/>
    <col min="5391" max="5391" width="2.28515625" style="65" customWidth="1"/>
    <col min="5392" max="5392" width="26" style="65" customWidth="1"/>
    <col min="5393" max="5393" width="8" style="65" customWidth="1"/>
    <col min="5394" max="5394" width="1" style="65" customWidth="1"/>
    <col min="5395" max="5395" width="6.7109375" style="65" customWidth="1"/>
    <col min="5396" max="5396" width="1" style="65" customWidth="1"/>
    <col min="5397" max="5397" width="6.7109375" style="65" customWidth="1"/>
    <col min="5398" max="5398" width="1" style="65" customWidth="1"/>
    <col min="5399" max="5399" width="6.7109375" style="65" customWidth="1"/>
    <col min="5400" max="5400" width="1" style="65" customWidth="1"/>
    <col min="5401" max="5401" width="6.7109375" style="65" customWidth="1"/>
    <col min="5402" max="5402" width="1" style="65" customWidth="1"/>
    <col min="5403" max="5403" width="6.7109375" style="65" customWidth="1"/>
    <col min="5404" max="5404" width="1" style="65" customWidth="1"/>
    <col min="5405" max="5406" width="6.7109375" style="65" customWidth="1"/>
    <col min="5407" max="5632" width="11.42578125" style="65"/>
    <col min="5633" max="5635" width="0" style="65" hidden="1" customWidth="1"/>
    <col min="5636" max="5636" width="2.42578125" style="65" customWidth="1"/>
    <col min="5637" max="5637" width="8.28515625" style="65" customWidth="1"/>
    <col min="5638" max="5638" width="2.28515625" style="65" customWidth="1"/>
    <col min="5639" max="5639" width="63.85546875" style="65" customWidth="1"/>
    <col min="5640" max="5641" width="6.28515625" style="65" customWidth="1"/>
    <col min="5642" max="5642" width="8.140625" style="65" bestFit="1" customWidth="1"/>
    <col min="5643" max="5643" width="1.7109375" style="65" customWidth="1"/>
    <col min="5644" max="5644" width="11.42578125" style="65"/>
    <col min="5645" max="5645" width="4.7109375" style="65" customWidth="1"/>
    <col min="5646" max="5646" width="5" style="65" customWidth="1"/>
    <col min="5647" max="5647" width="2.28515625" style="65" customWidth="1"/>
    <col min="5648" max="5648" width="26" style="65" customWidth="1"/>
    <col min="5649" max="5649" width="8" style="65" customWidth="1"/>
    <col min="5650" max="5650" width="1" style="65" customWidth="1"/>
    <col min="5651" max="5651" width="6.7109375" style="65" customWidth="1"/>
    <col min="5652" max="5652" width="1" style="65" customWidth="1"/>
    <col min="5653" max="5653" width="6.7109375" style="65" customWidth="1"/>
    <col min="5654" max="5654" width="1" style="65" customWidth="1"/>
    <col min="5655" max="5655" width="6.7109375" style="65" customWidth="1"/>
    <col min="5656" max="5656" width="1" style="65" customWidth="1"/>
    <col min="5657" max="5657" width="6.7109375" style="65" customWidth="1"/>
    <col min="5658" max="5658" width="1" style="65" customWidth="1"/>
    <col min="5659" max="5659" width="6.7109375" style="65" customWidth="1"/>
    <col min="5660" max="5660" width="1" style="65" customWidth="1"/>
    <col min="5661" max="5662" width="6.7109375" style="65" customWidth="1"/>
    <col min="5663" max="5888" width="11.42578125" style="65"/>
    <col min="5889" max="5891" width="0" style="65" hidden="1" customWidth="1"/>
    <col min="5892" max="5892" width="2.42578125" style="65" customWidth="1"/>
    <col min="5893" max="5893" width="8.28515625" style="65" customWidth="1"/>
    <col min="5894" max="5894" width="2.28515625" style="65" customWidth="1"/>
    <col min="5895" max="5895" width="63.85546875" style="65" customWidth="1"/>
    <col min="5896" max="5897" width="6.28515625" style="65" customWidth="1"/>
    <col min="5898" max="5898" width="8.140625" style="65" bestFit="1" customWidth="1"/>
    <col min="5899" max="5899" width="1.7109375" style="65" customWidth="1"/>
    <col min="5900" max="5900" width="11.42578125" style="65"/>
    <col min="5901" max="5901" width="4.7109375" style="65" customWidth="1"/>
    <col min="5902" max="5902" width="5" style="65" customWidth="1"/>
    <col min="5903" max="5903" width="2.28515625" style="65" customWidth="1"/>
    <col min="5904" max="5904" width="26" style="65" customWidth="1"/>
    <col min="5905" max="5905" width="8" style="65" customWidth="1"/>
    <col min="5906" max="5906" width="1" style="65" customWidth="1"/>
    <col min="5907" max="5907" width="6.7109375" style="65" customWidth="1"/>
    <col min="5908" max="5908" width="1" style="65" customWidth="1"/>
    <col min="5909" max="5909" width="6.7109375" style="65" customWidth="1"/>
    <col min="5910" max="5910" width="1" style="65" customWidth="1"/>
    <col min="5911" max="5911" width="6.7109375" style="65" customWidth="1"/>
    <col min="5912" max="5912" width="1" style="65" customWidth="1"/>
    <col min="5913" max="5913" width="6.7109375" style="65" customWidth="1"/>
    <col min="5914" max="5914" width="1" style="65" customWidth="1"/>
    <col min="5915" max="5915" width="6.7109375" style="65" customWidth="1"/>
    <col min="5916" max="5916" width="1" style="65" customWidth="1"/>
    <col min="5917" max="5918" width="6.7109375" style="65" customWidth="1"/>
    <col min="5919" max="6144" width="11.42578125" style="65"/>
    <col min="6145" max="6147" width="0" style="65" hidden="1" customWidth="1"/>
    <col min="6148" max="6148" width="2.42578125" style="65" customWidth="1"/>
    <col min="6149" max="6149" width="8.28515625" style="65" customWidth="1"/>
    <col min="6150" max="6150" width="2.28515625" style="65" customWidth="1"/>
    <col min="6151" max="6151" width="63.85546875" style="65" customWidth="1"/>
    <col min="6152" max="6153" width="6.28515625" style="65" customWidth="1"/>
    <col min="6154" max="6154" width="8.140625" style="65" bestFit="1" customWidth="1"/>
    <col min="6155" max="6155" width="1.7109375" style="65" customWidth="1"/>
    <col min="6156" max="6156" width="11.42578125" style="65"/>
    <col min="6157" max="6157" width="4.7109375" style="65" customWidth="1"/>
    <col min="6158" max="6158" width="5" style="65" customWidth="1"/>
    <col min="6159" max="6159" width="2.28515625" style="65" customWidth="1"/>
    <col min="6160" max="6160" width="26" style="65" customWidth="1"/>
    <col min="6161" max="6161" width="8" style="65" customWidth="1"/>
    <col min="6162" max="6162" width="1" style="65" customWidth="1"/>
    <col min="6163" max="6163" width="6.7109375" style="65" customWidth="1"/>
    <col min="6164" max="6164" width="1" style="65" customWidth="1"/>
    <col min="6165" max="6165" width="6.7109375" style="65" customWidth="1"/>
    <col min="6166" max="6166" width="1" style="65" customWidth="1"/>
    <col min="6167" max="6167" width="6.7109375" style="65" customWidth="1"/>
    <col min="6168" max="6168" width="1" style="65" customWidth="1"/>
    <col min="6169" max="6169" width="6.7109375" style="65" customWidth="1"/>
    <col min="6170" max="6170" width="1" style="65" customWidth="1"/>
    <col min="6171" max="6171" width="6.7109375" style="65" customWidth="1"/>
    <col min="6172" max="6172" width="1" style="65" customWidth="1"/>
    <col min="6173" max="6174" width="6.7109375" style="65" customWidth="1"/>
    <col min="6175" max="6400" width="11.42578125" style="65"/>
    <col min="6401" max="6403" width="0" style="65" hidden="1" customWidth="1"/>
    <col min="6404" max="6404" width="2.42578125" style="65" customWidth="1"/>
    <col min="6405" max="6405" width="8.28515625" style="65" customWidth="1"/>
    <col min="6406" max="6406" width="2.28515625" style="65" customWidth="1"/>
    <col min="6407" max="6407" width="63.85546875" style="65" customWidth="1"/>
    <col min="6408" max="6409" width="6.28515625" style="65" customWidth="1"/>
    <col min="6410" max="6410" width="8.140625" style="65" bestFit="1" customWidth="1"/>
    <col min="6411" max="6411" width="1.7109375" style="65" customWidth="1"/>
    <col min="6412" max="6412" width="11.42578125" style="65"/>
    <col min="6413" max="6413" width="4.7109375" style="65" customWidth="1"/>
    <col min="6414" max="6414" width="5" style="65" customWidth="1"/>
    <col min="6415" max="6415" width="2.28515625" style="65" customWidth="1"/>
    <col min="6416" max="6416" width="26" style="65" customWidth="1"/>
    <col min="6417" max="6417" width="8" style="65" customWidth="1"/>
    <col min="6418" max="6418" width="1" style="65" customWidth="1"/>
    <col min="6419" max="6419" width="6.7109375" style="65" customWidth="1"/>
    <col min="6420" max="6420" width="1" style="65" customWidth="1"/>
    <col min="6421" max="6421" width="6.7109375" style="65" customWidth="1"/>
    <col min="6422" max="6422" width="1" style="65" customWidth="1"/>
    <col min="6423" max="6423" width="6.7109375" style="65" customWidth="1"/>
    <col min="6424" max="6424" width="1" style="65" customWidth="1"/>
    <col min="6425" max="6425" width="6.7109375" style="65" customWidth="1"/>
    <col min="6426" max="6426" width="1" style="65" customWidth="1"/>
    <col min="6427" max="6427" width="6.7109375" style="65" customWidth="1"/>
    <col min="6428" max="6428" width="1" style="65" customWidth="1"/>
    <col min="6429" max="6430" width="6.7109375" style="65" customWidth="1"/>
    <col min="6431" max="6656" width="11.42578125" style="65"/>
    <col min="6657" max="6659" width="0" style="65" hidden="1" customWidth="1"/>
    <col min="6660" max="6660" width="2.42578125" style="65" customWidth="1"/>
    <col min="6661" max="6661" width="8.28515625" style="65" customWidth="1"/>
    <col min="6662" max="6662" width="2.28515625" style="65" customWidth="1"/>
    <col min="6663" max="6663" width="63.85546875" style="65" customWidth="1"/>
    <col min="6664" max="6665" width="6.28515625" style="65" customWidth="1"/>
    <col min="6666" max="6666" width="8.140625" style="65" bestFit="1" customWidth="1"/>
    <col min="6667" max="6667" width="1.7109375" style="65" customWidth="1"/>
    <col min="6668" max="6668" width="11.42578125" style="65"/>
    <col min="6669" max="6669" width="4.7109375" style="65" customWidth="1"/>
    <col min="6670" max="6670" width="5" style="65" customWidth="1"/>
    <col min="6671" max="6671" width="2.28515625" style="65" customWidth="1"/>
    <col min="6672" max="6672" width="26" style="65" customWidth="1"/>
    <col min="6673" max="6673" width="8" style="65" customWidth="1"/>
    <col min="6674" max="6674" width="1" style="65" customWidth="1"/>
    <col min="6675" max="6675" width="6.7109375" style="65" customWidth="1"/>
    <col min="6676" max="6676" width="1" style="65" customWidth="1"/>
    <col min="6677" max="6677" width="6.7109375" style="65" customWidth="1"/>
    <col min="6678" max="6678" width="1" style="65" customWidth="1"/>
    <col min="6679" max="6679" width="6.7109375" style="65" customWidth="1"/>
    <col min="6680" max="6680" width="1" style="65" customWidth="1"/>
    <col min="6681" max="6681" width="6.7109375" style="65" customWidth="1"/>
    <col min="6682" max="6682" width="1" style="65" customWidth="1"/>
    <col min="6683" max="6683" width="6.7109375" style="65" customWidth="1"/>
    <col min="6684" max="6684" width="1" style="65" customWidth="1"/>
    <col min="6685" max="6686" width="6.7109375" style="65" customWidth="1"/>
    <col min="6687" max="6912" width="11.42578125" style="65"/>
    <col min="6913" max="6915" width="0" style="65" hidden="1" customWidth="1"/>
    <col min="6916" max="6916" width="2.42578125" style="65" customWidth="1"/>
    <col min="6917" max="6917" width="8.28515625" style="65" customWidth="1"/>
    <col min="6918" max="6918" width="2.28515625" style="65" customWidth="1"/>
    <col min="6919" max="6919" width="63.85546875" style="65" customWidth="1"/>
    <col min="6920" max="6921" width="6.28515625" style="65" customWidth="1"/>
    <col min="6922" max="6922" width="8.140625" style="65" bestFit="1" customWidth="1"/>
    <col min="6923" max="6923" width="1.7109375" style="65" customWidth="1"/>
    <col min="6924" max="6924" width="11.42578125" style="65"/>
    <col min="6925" max="6925" width="4.7109375" style="65" customWidth="1"/>
    <col min="6926" max="6926" width="5" style="65" customWidth="1"/>
    <col min="6927" max="6927" width="2.28515625" style="65" customWidth="1"/>
    <col min="6928" max="6928" width="26" style="65" customWidth="1"/>
    <col min="6929" max="6929" width="8" style="65" customWidth="1"/>
    <col min="6930" max="6930" width="1" style="65" customWidth="1"/>
    <col min="6931" max="6931" width="6.7109375" style="65" customWidth="1"/>
    <col min="6932" max="6932" width="1" style="65" customWidth="1"/>
    <col min="6933" max="6933" width="6.7109375" style="65" customWidth="1"/>
    <col min="6934" max="6934" width="1" style="65" customWidth="1"/>
    <col min="6935" max="6935" width="6.7109375" style="65" customWidth="1"/>
    <col min="6936" max="6936" width="1" style="65" customWidth="1"/>
    <col min="6937" max="6937" width="6.7109375" style="65" customWidth="1"/>
    <col min="6938" max="6938" width="1" style="65" customWidth="1"/>
    <col min="6939" max="6939" width="6.7109375" style="65" customWidth="1"/>
    <col min="6940" max="6940" width="1" style="65" customWidth="1"/>
    <col min="6941" max="6942" width="6.7109375" style="65" customWidth="1"/>
    <col min="6943" max="7168" width="11.42578125" style="65"/>
    <col min="7169" max="7171" width="0" style="65" hidden="1" customWidth="1"/>
    <col min="7172" max="7172" width="2.42578125" style="65" customWidth="1"/>
    <col min="7173" max="7173" width="8.28515625" style="65" customWidth="1"/>
    <col min="7174" max="7174" width="2.28515625" style="65" customWidth="1"/>
    <col min="7175" max="7175" width="63.85546875" style="65" customWidth="1"/>
    <col min="7176" max="7177" width="6.28515625" style="65" customWidth="1"/>
    <col min="7178" max="7178" width="8.140625" style="65" bestFit="1" customWidth="1"/>
    <col min="7179" max="7179" width="1.7109375" style="65" customWidth="1"/>
    <col min="7180" max="7180" width="11.42578125" style="65"/>
    <col min="7181" max="7181" width="4.7109375" style="65" customWidth="1"/>
    <col min="7182" max="7182" width="5" style="65" customWidth="1"/>
    <col min="7183" max="7183" width="2.28515625" style="65" customWidth="1"/>
    <col min="7184" max="7184" width="26" style="65" customWidth="1"/>
    <col min="7185" max="7185" width="8" style="65" customWidth="1"/>
    <col min="7186" max="7186" width="1" style="65" customWidth="1"/>
    <col min="7187" max="7187" width="6.7109375" style="65" customWidth="1"/>
    <col min="7188" max="7188" width="1" style="65" customWidth="1"/>
    <col min="7189" max="7189" width="6.7109375" style="65" customWidth="1"/>
    <col min="7190" max="7190" width="1" style="65" customWidth="1"/>
    <col min="7191" max="7191" width="6.7109375" style="65" customWidth="1"/>
    <col min="7192" max="7192" width="1" style="65" customWidth="1"/>
    <col min="7193" max="7193" width="6.7109375" style="65" customWidth="1"/>
    <col min="7194" max="7194" width="1" style="65" customWidth="1"/>
    <col min="7195" max="7195" width="6.7109375" style="65" customWidth="1"/>
    <col min="7196" max="7196" width="1" style="65" customWidth="1"/>
    <col min="7197" max="7198" width="6.7109375" style="65" customWidth="1"/>
    <col min="7199" max="7424" width="11.42578125" style="65"/>
    <col min="7425" max="7427" width="0" style="65" hidden="1" customWidth="1"/>
    <col min="7428" max="7428" width="2.42578125" style="65" customWidth="1"/>
    <col min="7429" max="7429" width="8.28515625" style="65" customWidth="1"/>
    <col min="7430" max="7430" width="2.28515625" style="65" customWidth="1"/>
    <col min="7431" max="7431" width="63.85546875" style="65" customWidth="1"/>
    <col min="7432" max="7433" width="6.28515625" style="65" customWidth="1"/>
    <col min="7434" max="7434" width="8.140625" style="65" bestFit="1" customWidth="1"/>
    <col min="7435" max="7435" width="1.7109375" style="65" customWidth="1"/>
    <col min="7436" max="7436" width="11.42578125" style="65"/>
    <col min="7437" max="7437" width="4.7109375" style="65" customWidth="1"/>
    <col min="7438" max="7438" width="5" style="65" customWidth="1"/>
    <col min="7439" max="7439" width="2.28515625" style="65" customWidth="1"/>
    <col min="7440" max="7440" width="26" style="65" customWidth="1"/>
    <col min="7441" max="7441" width="8" style="65" customWidth="1"/>
    <col min="7442" max="7442" width="1" style="65" customWidth="1"/>
    <col min="7443" max="7443" width="6.7109375" style="65" customWidth="1"/>
    <col min="7444" max="7444" width="1" style="65" customWidth="1"/>
    <col min="7445" max="7445" width="6.7109375" style="65" customWidth="1"/>
    <col min="7446" max="7446" width="1" style="65" customWidth="1"/>
    <col min="7447" max="7447" width="6.7109375" style="65" customWidth="1"/>
    <col min="7448" max="7448" width="1" style="65" customWidth="1"/>
    <col min="7449" max="7449" width="6.7109375" style="65" customWidth="1"/>
    <col min="7450" max="7450" width="1" style="65" customWidth="1"/>
    <col min="7451" max="7451" width="6.7109375" style="65" customWidth="1"/>
    <col min="7452" max="7452" width="1" style="65" customWidth="1"/>
    <col min="7453" max="7454" width="6.7109375" style="65" customWidth="1"/>
    <col min="7455" max="7680" width="11.42578125" style="65"/>
    <col min="7681" max="7683" width="0" style="65" hidden="1" customWidth="1"/>
    <col min="7684" max="7684" width="2.42578125" style="65" customWidth="1"/>
    <col min="7685" max="7685" width="8.28515625" style="65" customWidth="1"/>
    <col min="7686" max="7686" width="2.28515625" style="65" customWidth="1"/>
    <col min="7687" max="7687" width="63.85546875" style="65" customWidth="1"/>
    <col min="7688" max="7689" width="6.28515625" style="65" customWidth="1"/>
    <col min="7690" max="7690" width="8.140625" style="65" bestFit="1" customWidth="1"/>
    <col min="7691" max="7691" width="1.7109375" style="65" customWidth="1"/>
    <col min="7692" max="7692" width="11.42578125" style="65"/>
    <col min="7693" max="7693" width="4.7109375" style="65" customWidth="1"/>
    <col min="7694" max="7694" width="5" style="65" customWidth="1"/>
    <col min="7695" max="7695" width="2.28515625" style="65" customWidth="1"/>
    <col min="7696" max="7696" width="26" style="65" customWidth="1"/>
    <col min="7697" max="7697" width="8" style="65" customWidth="1"/>
    <col min="7698" max="7698" width="1" style="65" customWidth="1"/>
    <col min="7699" max="7699" width="6.7109375" style="65" customWidth="1"/>
    <col min="7700" max="7700" width="1" style="65" customWidth="1"/>
    <col min="7701" max="7701" width="6.7109375" style="65" customWidth="1"/>
    <col min="7702" max="7702" width="1" style="65" customWidth="1"/>
    <col min="7703" max="7703" width="6.7109375" style="65" customWidth="1"/>
    <col min="7704" max="7704" width="1" style="65" customWidth="1"/>
    <col min="7705" max="7705" width="6.7109375" style="65" customWidth="1"/>
    <col min="7706" max="7706" width="1" style="65" customWidth="1"/>
    <col min="7707" max="7707" width="6.7109375" style="65" customWidth="1"/>
    <col min="7708" max="7708" width="1" style="65" customWidth="1"/>
    <col min="7709" max="7710" width="6.7109375" style="65" customWidth="1"/>
    <col min="7711" max="7936" width="11.42578125" style="65"/>
    <col min="7937" max="7939" width="0" style="65" hidden="1" customWidth="1"/>
    <col min="7940" max="7940" width="2.42578125" style="65" customWidth="1"/>
    <col min="7941" max="7941" width="8.28515625" style="65" customWidth="1"/>
    <col min="7942" max="7942" width="2.28515625" style="65" customWidth="1"/>
    <col min="7943" max="7943" width="63.85546875" style="65" customWidth="1"/>
    <col min="7944" max="7945" width="6.28515625" style="65" customWidth="1"/>
    <col min="7946" max="7946" width="8.140625" style="65" bestFit="1" customWidth="1"/>
    <col min="7947" max="7947" width="1.7109375" style="65" customWidth="1"/>
    <col min="7948" max="7948" width="11.42578125" style="65"/>
    <col min="7949" max="7949" width="4.7109375" style="65" customWidth="1"/>
    <col min="7950" max="7950" width="5" style="65" customWidth="1"/>
    <col min="7951" max="7951" width="2.28515625" style="65" customWidth="1"/>
    <col min="7952" max="7952" width="26" style="65" customWidth="1"/>
    <col min="7953" max="7953" width="8" style="65" customWidth="1"/>
    <col min="7954" max="7954" width="1" style="65" customWidth="1"/>
    <col min="7955" max="7955" width="6.7109375" style="65" customWidth="1"/>
    <col min="7956" max="7956" width="1" style="65" customWidth="1"/>
    <col min="7957" max="7957" width="6.7109375" style="65" customWidth="1"/>
    <col min="7958" max="7958" width="1" style="65" customWidth="1"/>
    <col min="7959" max="7959" width="6.7109375" style="65" customWidth="1"/>
    <col min="7960" max="7960" width="1" style="65" customWidth="1"/>
    <col min="7961" max="7961" width="6.7109375" style="65" customWidth="1"/>
    <col min="7962" max="7962" width="1" style="65" customWidth="1"/>
    <col min="7963" max="7963" width="6.7109375" style="65" customWidth="1"/>
    <col min="7964" max="7964" width="1" style="65" customWidth="1"/>
    <col min="7965" max="7966" width="6.7109375" style="65" customWidth="1"/>
    <col min="7967" max="8192" width="11.42578125" style="65"/>
    <col min="8193" max="8195" width="0" style="65" hidden="1" customWidth="1"/>
    <col min="8196" max="8196" width="2.42578125" style="65" customWidth="1"/>
    <col min="8197" max="8197" width="8.28515625" style="65" customWidth="1"/>
    <col min="8198" max="8198" width="2.28515625" style="65" customWidth="1"/>
    <col min="8199" max="8199" width="63.85546875" style="65" customWidth="1"/>
    <col min="8200" max="8201" width="6.28515625" style="65" customWidth="1"/>
    <col min="8202" max="8202" width="8.140625" style="65" bestFit="1" customWidth="1"/>
    <col min="8203" max="8203" width="1.7109375" style="65" customWidth="1"/>
    <col min="8204" max="8204" width="11.42578125" style="65"/>
    <col min="8205" max="8205" width="4.7109375" style="65" customWidth="1"/>
    <col min="8206" max="8206" width="5" style="65" customWidth="1"/>
    <col min="8207" max="8207" width="2.28515625" style="65" customWidth="1"/>
    <col min="8208" max="8208" width="26" style="65" customWidth="1"/>
    <col min="8209" max="8209" width="8" style="65" customWidth="1"/>
    <col min="8210" max="8210" width="1" style="65" customWidth="1"/>
    <col min="8211" max="8211" width="6.7109375" style="65" customWidth="1"/>
    <col min="8212" max="8212" width="1" style="65" customWidth="1"/>
    <col min="8213" max="8213" width="6.7109375" style="65" customWidth="1"/>
    <col min="8214" max="8214" width="1" style="65" customWidth="1"/>
    <col min="8215" max="8215" width="6.7109375" style="65" customWidth="1"/>
    <col min="8216" max="8216" width="1" style="65" customWidth="1"/>
    <col min="8217" max="8217" width="6.7109375" style="65" customWidth="1"/>
    <col min="8218" max="8218" width="1" style="65" customWidth="1"/>
    <col min="8219" max="8219" width="6.7109375" style="65" customWidth="1"/>
    <col min="8220" max="8220" width="1" style="65" customWidth="1"/>
    <col min="8221" max="8222" width="6.7109375" style="65" customWidth="1"/>
    <col min="8223" max="8448" width="11.42578125" style="65"/>
    <col min="8449" max="8451" width="0" style="65" hidden="1" customWidth="1"/>
    <col min="8452" max="8452" width="2.42578125" style="65" customWidth="1"/>
    <col min="8453" max="8453" width="8.28515625" style="65" customWidth="1"/>
    <col min="8454" max="8454" width="2.28515625" style="65" customWidth="1"/>
    <col min="8455" max="8455" width="63.85546875" style="65" customWidth="1"/>
    <col min="8456" max="8457" width="6.28515625" style="65" customWidth="1"/>
    <col min="8458" max="8458" width="8.140625" style="65" bestFit="1" customWidth="1"/>
    <col min="8459" max="8459" width="1.7109375" style="65" customWidth="1"/>
    <col min="8460" max="8460" width="11.42578125" style="65"/>
    <col min="8461" max="8461" width="4.7109375" style="65" customWidth="1"/>
    <col min="8462" max="8462" width="5" style="65" customWidth="1"/>
    <col min="8463" max="8463" width="2.28515625" style="65" customWidth="1"/>
    <col min="8464" max="8464" width="26" style="65" customWidth="1"/>
    <col min="8465" max="8465" width="8" style="65" customWidth="1"/>
    <col min="8466" max="8466" width="1" style="65" customWidth="1"/>
    <col min="8467" max="8467" width="6.7109375" style="65" customWidth="1"/>
    <col min="8468" max="8468" width="1" style="65" customWidth="1"/>
    <col min="8469" max="8469" width="6.7109375" style="65" customWidth="1"/>
    <col min="8470" max="8470" width="1" style="65" customWidth="1"/>
    <col min="8471" max="8471" width="6.7109375" style="65" customWidth="1"/>
    <col min="8472" max="8472" width="1" style="65" customWidth="1"/>
    <col min="8473" max="8473" width="6.7109375" style="65" customWidth="1"/>
    <col min="8474" max="8474" width="1" style="65" customWidth="1"/>
    <col min="8475" max="8475" width="6.7109375" style="65" customWidth="1"/>
    <col min="8476" max="8476" width="1" style="65" customWidth="1"/>
    <col min="8477" max="8478" width="6.7109375" style="65" customWidth="1"/>
    <col min="8479" max="8704" width="11.42578125" style="65"/>
    <col min="8705" max="8707" width="0" style="65" hidden="1" customWidth="1"/>
    <col min="8708" max="8708" width="2.42578125" style="65" customWidth="1"/>
    <col min="8709" max="8709" width="8.28515625" style="65" customWidth="1"/>
    <col min="8710" max="8710" width="2.28515625" style="65" customWidth="1"/>
    <col min="8711" max="8711" width="63.85546875" style="65" customWidth="1"/>
    <col min="8712" max="8713" width="6.28515625" style="65" customWidth="1"/>
    <col min="8714" max="8714" width="8.140625" style="65" bestFit="1" customWidth="1"/>
    <col min="8715" max="8715" width="1.7109375" style="65" customWidth="1"/>
    <col min="8716" max="8716" width="11.42578125" style="65"/>
    <col min="8717" max="8717" width="4.7109375" style="65" customWidth="1"/>
    <col min="8718" max="8718" width="5" style="65" customWidth="1"/>
    <col min="8719" max="8719" width="2.28515625" style="65" customWidth="1"/>
    <col min="8720" max="8720" width="26" style="65" customWidth="1"/>
    <col min="8721" max="8721" width="8" style="65" customWidth="1"/>
    <col min="8722" max="8722" width="1" style="65" customWidth="1"/>
    <col min="8723" max="8723" width="6.7109375" style="65" customWidth="1"/>
    <col min="8724" max="8724" width="1" style="65" customWidth="1"/>
    <col min="8725" max="8725" width="6.7109375" style="65" customWidth="1"/>
    <col min="8726" max="8726" width="1" style="65" customWidth="1"/>
    <col min="8727" max="8727" width="6.7109375" style="65" customWidth="1"/>
    <col min="8728" max="8728" width="1" style="65" customWidth="1"/>
    <col min="8729" max="8729" width="6.7109375" style="65" customWidth="1"/>
    <col min="8730" max="8730" width="1" style="65" customWidth="1"/>
    <col min="8731" max="8731" width="6.7109375" style="65" customWidth="1"/>
    <col min="8732" max="8732" width="1" style="65" customWidth="1"/>
    <col min="8733" max="8734" width="6.7109375" style="65" customWidth="1"/>
    <col min="8735" max="8960" width="11.42578125" style="65"/>
    <col min="8961" max="8963" width="0" style="65" hidden="1" customWidth="1"/>
    <col min="8964" max="8964" width="2.42578125" style="65" customWidth="1"/>
    <col min="8965" max="8965" width="8.28515625" style="65" customWidth="1"/>
    <col min="8966" max="8966" width="2.28515625" style="65" customWidth="1"/>
    <col min="8967" max="8967" width="63.85546875" style="65" customWidth="1"/>
    <col min="8968" max="8969" width="6.28515625" style="65" customWidth="1"/>
    <col min="8970" max="8970" width="8.140625" style="65" bestFit="1" customWidth="1"/>
    <col min="8971" max="8971" width="1.7109375" style="65" customWidth="1"/>
    <col min="8972" max="8972" width="11.42578125" style="65"/>
    <col min="8973" max="8973" width="4.7109375" style="65" customWidth="1"/>
    <col min="8974" max="8974" width="5" style="65" customWidth="1"/>
    <col min="8975" max="8975" width="2.28515625" style="65" customWidth="1"/>
    <col min="8976" max="8976" width="26" style="65" customWidth="1"/>
    <col min="8977" max="8977" width="8" style="65" customWidth="1"/>
    <col min="8978" max="8978" width="1" style="65" customWidth="1"/>
    <col min="8979" max="8979" width="6.7109375" style="65" customWidth="1"/>
    <col min="8980" max="8980" width="1" style="65" customWidth="1"/>
    <col min="8981" max="8981" width="6.7109375" style="65" customWidth="1"/>
    <col min="8982" max="8982" width="1" style="65" customWidth="1"/>
    <col min="8983" max="8983" width="6.7109375" style="65" customWidth="1"/>
    <col min="8984" max="8984" width="1" style="65" customWidth="1"/>
    <col min="8985" max="8985" width="6.7109375" style="65" customWidth="1"/>
    <col min="8986" max="8986" width="1" style="65" customWidth="1"/>
    <col min="8987" max="8987" width="6.7109375" style="65" customWidth="1"/>
    <col min="8988" max="8988" width="1" style="65" customWidth="1"/>
    <col min="8989" max="8990" width="6.7109375" style="65" customWidth="1"/>
    <col min="8991" max="9216" width="11.42578125" style="65"/>
    <col min="9217" max="9219" width="0" style="65" hidden="1" customWidth="1"/>
    <col min="9220" max="9220" width="2.42578125" style="65" customWidth="1"/>
    <col min="9221" max="9221" width="8.28515625" style="65" customWidth="1"/>
    <col min="9222" max="9222" width="2.28515625" style="65" customWidth="1"/>
    <col min="9223" max="9223" width="63.85546875" style="65" customWidth="1"/>
    <col min="9224" max="9225" width="6.28515625" style="65" customWidth="1"/>
    <col min="9226" max="9226" width="8.140625" style="65" bestFit="1" customWidth="1"/>
    <col min="9227" max="9227" width="1.7109375" style="65" customWidth="1"/>
    <col min="9228" max="9228" width="11.42578125" style="65"/>
    <col min="9229" max="9229" width="4.7109375" style="65" customWidth="1"/>
    <col min="9230" max="9230" width="5" style="65" customWidth="1"/>
    <col min="9231" max="9231" width="2.28515625" style="65" customWidth="1"/>
    <col min="9232" max="9232" width="26" style="65" customWidth="1"/>
    <col min="9233" max="9233" width="8" style="65" customWidth="1"/>
    <col min="9234" max="9234" width="1" style="65" customWidth="1"/>
    <col min="9235" max="9235" width="6.7109375" style="65" customWidth="1"/>
    <col min="9236" max="9236" width="1" style="65" customWidth="1"/>
    <col min="9237" max="9237" width="6.7109375" style="65" customWidth="1"/>
    <col min="9238" max="9238" width="1" style="65" customWidth="1"/>
    <col min="9239" max="9239" width="6.7109375" style="65" customWidth="1"/>
    <col min="9240" max="9240" width="1" style="65" customWidth="1"/>
    <col min="9241" max="9241" width="6.7109375" style="65" customWidth="1"/>
    <col min="9242" max="9242" width="1" style="65" customWidth="1"/>
    <col min="9243" max="9243" width="6.7109375" style="65" customWidth="1"/>
    <col min="9244" max="9244" width="1" style="65" customWidth="1"/>
    <col min="9245" max="9246" width="6.7109375" style="65" customWidth="1"/>
    <col min="9247" max="9472" width="11.42578125" style="65"/>
    <col min="9473" max="9475" width="0" style="65" hidden="1" customWidth="1"/>
    <col min="9476" max="9476" width="2.42578125" style="65" customWidth="1"/>
    <col min="9477" max="9477" width="8.28515625" style="65" customWidth="1"/>
    <col min="9478" max="9478" width="2.28515625" style="65" customWidth="1"/>
    <col min="9479" max="9479" width="63.85546875" style="65" customWidth="1"/>
    <col min="9480" max="9481" width="6.28515625" style="65" customWidth="1"/>
    <col min="9482" max="9482" width="8.140625" style="65" bestFit="1" customWidth="1"/>
    <col min="9483" max="9483" width="1.7109375" style="65" customWidth="1"/>
    <col min="9484" max="9484" width="11.42578125" style="65"/>
    <col min="9485" max="9485" width="4.7109375" style="65" customWidth="1"/>
    <col min="9486" max="9486" width="5" style="65" customWidth="1"/>
    <col min="9487" max="9487" width="2.28515625" style="65" customWidth="1"/>
    <col min="9488" max="9488" width="26" style="65" customWidth="1"/>
    <col min="9489" max="9489" width="8" style="65" customWidth="1"/>
    <col min="9490" max="9490" width="1" style="65" customWidth="1"/>
    <col min="9491" max="9491" width="6.7109375" style="65" customWidth="1"/>
    <col min="9492" max="9492" width="1" style="65" customWidth="1"/>
    <col min="9493" max="9493" width="6.7109375" style="65" customWidth="1"/>
    <col min="9494" max="9494" width="1" style="65" customWidth="1"/>
    <col min="9495" max="9495" width="6.7109375" style="65" customWidth="1"/>
    <col min="9496" max="9496" width="1" style="65" customWidth="1"/>
    <col min="9497" max="9497" width="6.7109375" style="65" customWidth="1"/>
    <col min="9498" max="9498" width="1" style="65" customWidth="1"/>
    <col min="9499" max="9499" width="6.7109375" style="65" customWidth="1"/>
    <col min="9500" max="9500" width="1" style="65" customWidth="1"/>
    <col min="9501" max="9502" width="6.7109375" style="65" customWidth="1"/>
    <col min="9503" max="9728" width="11.42578125" style="65"/>
    <col min="9729" max="9731" width="0" style="65" hidden="1" customWidth="1"/>
    <col min="9732" max="9732" width="2.42578125" style="65" customWidth="1"/>
    <col min="9733" max="9733" width="8.28515625" style="65" customWidth="1"/>
    <col min="9734" max="9734" width="2.28515625" style="65" customWidth="1"/>
    <col min="9735" max="9735" width="63.85546875" style="65" customWidth="1"/>
    <col min="9736" max="9737" width="6.28515625" style="65" customWidth="1"/>
    <col min="9738" max="9738" width="8.140625" style="65" bestFit="1" customWidth="1"/>
    <col min="9739" max="9739" width="1.7109375" style="65" customWidth="1"/>
    <col min="9740" max="9740" width="11.42578125" style="65"/>
    <col min="9741" max="9741" width="4.7109375" style="65" customWidth="1"/>
    <col min="9742" max="9742" width="5" style="65" customWidth="1"/>
    <col min="9743" max="9743" width="2.28515625" style="65" customWidth="1"/>
    <col min="9744" max="9744" width="26" style="65" customWidth="1"/>
    <col min="9745" max="9745" width="8" style="65" customWidth="1"/>
    <col min="9746" max="9746" width="1" style="65" customWidth="1"/>
    <col min="9747" max="9747" width="6.7109375" style="65" customWidth="1"/>
    <col min="9748" max="9748" width="1" style="65" customWidth="1"/>
    <col min="9749" max="9749" width="6.7109375" style="65" customWidth="1"/>
    <col min="9750" max="9750" width="1" style="65" customWidth="1"/>
    <col min="9751" max="9751" width="6.7109375" style="65" customWidth="1"/>
    <col min="9752" max="9752" width="1" style="65" customWidth="1"/>
    <col min="9753" max="9753" width="6.7109375" style="65" customWidth="1"/>
    <col min="9754" max="9754" width="1" style="65" customWidth="1"/>
    <col min="9755" max="9755" width="6.7109375" style="65" customWidth="1"/>
    <col min="9756" max="9756" width="1" style="65" customWidth="1"/>
    <col min="9757" max="9758" width="6.7109375" style="65" customWidth="1"/>
    <col min="9759" max="9984" width="11.42578125" style="65"/>
    <col min="9985" max="9987" width="0" style="65" hidden="1" customWidth="1"/>
    <col min="9988" max="9988" width="2.42578125" style="65" customWidth="1"/>
    <col min="9989" max="9989" width="8.28515625" style="65" customWidth="1"/>
    <col min="9990" max="9990" width="2.28515625" style="65" customWidth="1"/>
    <col min="9991" max="9991" width="63.85546875" style="65" customWidth="1"/>
    <col min="9992" max="9993" width="6.28515625" style="65" customWidth="1"/>
    <col min="9994" max="9994" width="8.140625" style="65" bestFit="1" customWidth="1"/>
    <col min="9995" max="9995" width="1.7109375" style="65" customWidth="1"/>
    <col min="9996" max="9996" width="11.42578125" style="65"/>
    <col min="9997" max="9997" width="4.7109375" style="65" customWidth="1"/>
    <col min="9998" max="9998" width="5" style="65" customWidth="1"/>
    <col min="9999" max="9999" width="2.28515625" style="65" customWidth="1"/>
    <col min="10000" max="10000" width="26" style="65" customWidth="1"/>
    <col min="10001" max="10001" width="8" style="65" customWidth="1"/>
    <col min="10002" max="10002" width="1" style="65" customWidth="1"/>
    <col min="10003" max="10003" width="6.7109375" style="65" customWidth="1"/>
    <col min="10004" max="10004" width="1" style="65" customWidth="1"/>
    <col min="10005" max="10005" width="6.7109375" style="65" customWidth="1"/>
    <col min="10006" max="10006" width="1" style="65" customWidth="1"/>
    <col min="10007" max="10007" width="6.7109375" style="65" customWidth="1"/>
    <col min="10008" max="10008" width="1" style="65" customWidth="1"/>
    <col min="10009" max="10009" width="6.7109375" style="65" customWidth="1"/>
    <col min="10010" max="10010" width="1" style="65" customWidth="1"/>
    <col min="10011" max="10011" width="6.7109375" style="65" customWidth="1"/>
    <col min="10012" max="10012" width="1" style="65" customWidth="1"/>
    <col min="10013" max="10014" width="6.7109375" style="65" customWidth="1"/>
    <col min="10015" max="10240" width="11.42578125" style="65"/>
    <col min="10241" max="10243" width="0" style="65" hidden="1" customWidth="1"/>
    <col min="10244" max="10244" width="2.42578125" style="65" customWidth="1"/>
    <col min="10245" max="10245" width="8.28515625" style="65" customWidth="1"/>
    <col min="10246" max="10246" width="2.28515625" style="65" customWidth="1"/>
    <col min="10247" max="10247" width="63.85546875" style="65" customWidth="1"/>
    <col min="10248" max="10249" width="6.28515625" style="65" customWidth="1"/>
    <col min="10250" max="10250" width="8.140625" style="65" bestFit="1" customWidth="1"/>
    <col min="10251" max="10251" width="1.7109375" style="65" customWidth="1"/>
    <col min="10252" max="10252" width="11.42578125" style="65"/>
    <col min="10253" max="10253" width="4.7109375" style="65" customWidth="1"/>
    <col min="10254" max="10254" width="5" style="65" customWidth="1"/>
    <col min="10255" max="10255" width="2.28515625" style="65" customWidth="1"/>
    <col min="10256" max="10256" width="26" style="65" customWidth="1"/>
    <col min="10257" max="10257" width="8" style="65" customWidth="1"/>
    <col min="10258" max="10258" width="1" style="65" customWidth="1"/>
    <col min="10259" max="10259" width="6.7109375" style="65" customWidth="1"/>
    <col min="10260" max="10260" width="1" style="65" customWidth="1"/>
    <col min="10261" max="10261" width="6.7109375" style="65" customWidth="1"/>
    <col min="10262" max="10262" width="1" style="65" customWidth="1"/>
    <col min="10263" max="10263" width="6.7109375" style="65" customWidth="1"/>
    <col min="10264" max="10264" width="1" style="65" customWidth="1"/>
    <col min="10265" max="10265" width="6.7109375" style="65" customWidth="1"/>
    <col min="10266" max="10266" width="1" style="65" customWidth="1"/>
    <col min="10267" max="10267" width="6.7109375" style="65" customWidth="1"/>
    <col min="10268" max="10268" width="1" style="65" customWidth="1"/>
    <col min="10269" max="10270" width="6.7109375" style="65" customWidth="1"/>
    <col min="10271" max="10496" width="11.42578125" style="65"/>
    <col min="10497" max="10499" width="0" style="65" hidden="1" customWidth="1"/>
    <col min="10500" max="10500" width="2.42578125" style="65" customWidth="1"/>
    <col min="10501" max="10501" width="8.28515625" style="65" customWidth="1"/>
    <col min="10502" max="10502" width="2.28515625" style="65" customWidth="1"/>
    <col min="10503" max="10503" width="63.85546875" style="65" customWidth="1"/>
    <col min="10504" max="10505" width="6.28515625" style="65" customWidth="1"/>
    <col min="10506" max="10506" width="8.140625" style="65" bestFit="1" customWidth="1"/>
    <col min="10507" max="10507" width="1.7109375" style="65" customWidth="1"/>
    <col min="10508" max="10508" width="11.42578125" style="65"/>
    <col min="10509" max="10509" width="4.7109375" style="65" customWidth="1"/>
    <col min="10510" max="10510" width="5" style="65" customWidth="1"/>
    <col min="10511" max="10511" width="2.28515625" style="65" customWidth="1"/>
    <col min="10512" max="10512" width="26" style="65" customWidth="1"/>
    <col min="10513" max="10513" width="8" style="65" customWidth="1"/>
    <col min="10514" max="10514" width="1" style="65" customWidth="1"/>
    <col min="10515" max="10515" width="6.7109375" style="65" customWidth="1"/>
    <col min="10516" max="10516" width="1" style="65" customWidth="1"/>
    <col min="10517" max="10517" width="6.7109375" style="65" customWidth="1"/>
    <col min="10518" max="10518" width="1" style="65" customWidth="1"/>
    <col min="10519" max="10519" width="6.7109375" style="65" customWidth="1"/>
    <col min="10520" max="10520" width="1" style="65" customWidth="1"/>
    <col min="10521" max="10521" width="6.7109375" style="65" customWidth="1"/>
    <col min="10522" max="10522" width="1" style="65" customWidth="1"/>
    <col min="10523" max="10523" width="6.7109375" style="65" customWidth="1"/>
    <col min="10524" max="10524" width="1" style="65" customWidth="1"/>
    <col min="10525" max="10526" width="6.7109375" style="65" customWidth="1"/>
    <col min="10527" max="10752" width="11.42578125" style="65"/>
    <col min="10753" max="10755" width="0" style="65" hidden="1" customWidth="1"/>
    <col min="10756" max="10756" width="2.42578125" style="65" customWidth="1"/>
    <col min="10757" max="10757" width="8.28515625" style="65" customWidth="1"/>
    <col min="10758" max="10758" width="2.28515625" style="65" customWidth="1"/>
    <col min="10759" max="10759" width="63.85546875" style="65" customWidth="1"/>
    <col min="10760" max="10761" width="6.28515625" style="65" customWidth="1"/>
    <col min="10762" max="10762" width="8.140625" style="65" bestFit="1" customWidth="1"/>
    <col min="10763" max="10763" width="1.7109375" style="65" customWidth="1"/>
    <col min="10764" max="10764" width="11.42578125" style="65"/>
    <col min="10765" max="10765" width="4.7109375" style="65" customWidth="1"/>
    <col min="10766" max="10766" width="5" style="65" customWidth="1"/>
    <col min="10767" max="10767" width="2.28515625" style="65" customWidth="1"/>
    <col min="10768" max="10768" width="26" style="65" customWidth="1"/>
    <col min="10769" max="10769" width="8" style="65" customWidth="1"/>
    <col min="10770" max="10770" width="1" style="65" customWidth="1"/>
    <col min="10771" max="10771" width="6.7109375" style="65" customWidth="1"/>
    <col min="10772" max="10772" width="1" style="65" customWidth="1"/>
    <col min="10773" max="10773" width="6.7109375" style="65" customWidth="1"/>
    <col min="10774" max="10774" width="1" style="65" customWidth="1"/>
    <col min="10775" max="10775" width="6.7109375" style="65" customWidth="1"/>
    <col min="10776" max="10776" width="1" style="65" customWidth="1"/>
    <col min="10777" max="10777" width="6.7109375" style="65" customWidth="1"/>
    <col min="10778" max="10778" width="1" style="65" customWidth="1"/>
    <col min="10779" max="10779" width="6.7109375" style="65" customWidth="1"/>
    <col min="10780" max="10780" width="1" style="65" customWidth="1"/>
    <col min="10781" max="10782" width="6.7109375" style="65" customWidth="1"/>
    <col min="10783" max="11008" width="11.42578125" style="65"/>
    <col min="11009" max="11011" width="0" style="65" hidden="1" customWidth="1"/>
    <col min="11012" max="11012" width="2.42578125" style="65" customWidth="1"/>
    <col min="11013" max="11013" width="8.28515625" style="65" customWidth="1"/>
    <col min="11014" max="11014" width="2.28515625" style="65" customWidth="1"/>
    <col min="11015" max="11015" width="63.85546875" style="65" customWidth="1"/>
    <col min="11016" max="11017" width="6.28515625" style="65" customWidth="1"/>
    <col min="11018" max="11018" width="8.140625" style="65" bestFit="1" customWidth="1"/>
    <col min="11019" max="11019" width="1.7109375" style="65" customWidth="1"/>
    <col min="11020" max="11020" width="11.42578125" style="65"/>
    <col min="11021" max="11021" width="4.7109375" style="65" customWidth="1"/>
    <col min="11022" max="11022" width="5" style="65" customWidth="1"/>
    <col min="11023" max="11023" width="2.28515625" style="65" customWidth="1"/>
    <col min="11024" max="11024" width="26" style="65" customWidth="1"/>
    <col min="11025" max="11025" width="8" style="65" customWidth="1"/>
    <col min="11026" max="11026" width="1" style="65" customWidth="1"/>
    <col min="11027" max="11027" width="6.7109375" style="65" customWidth="1"/>
    <col min="11028" max="11028" width="1" style="65" customWidth="1"/>
    <col min="11029" max="11029" width="6.7109375" style="65" customWidth="1"/>
    <col min="11030" max="11030" width="1" style="65" customWidth="1"/>
    <col min="11031" max="11031" width="6.7109375" style="65" customWidth="1"/>
    <col min="11032" max="11032" width="1" style="65" customWidth="1"/>
    <col min="11033" max="11033" width="6.7109375" style="65" customWidth="1"/>
    <col min="11034" max="11034" width="1" style="65" customWidth="1"/>
    <col min="11035" max="11035" width="6.7109375" style="65" customWidth="1"/>
    <col min="11036" max="11036" width="1" style="65" customWidth="1"/>
    <col min="11037" max="11038" width="6.7109375" style="65" customWidth="1"/>
    <col min="11039" max="11264" width="11.42578125" style="65"/>
    <col min="11265" max="11267" width="0" style="65" hidden="1" customWidth="1"/>
    <col min="11268" max="11268" width="2.42578125" style="65" customWidth="1"/>
    <col min="11269" max="11269" width="8.28515625" style="65" customWidth="1"/>
    <col min="11270" max="11270" width="2.28515625" style="65" customWidth="1"/>
    <col min="11271" max="11271" width="63.85546875" style="65" customWidth="1"/>
    <col min="11272" max="11273" width="6.28515625" style="65" customWidth="1"/>
    <col min="11274" max="11274" width="8.140625" style="65" bestFit="1" customWidth="1"/>
    <col min="11275" max="11275" width="1.7109375" style="65" customWidth="1"/>
    <col min="11276" max="11276" width="11.42578125" style="65"/>
    <col min="11277" max="11277" width="4.7109375" style="65" customWidth="1"/>
    <col min="11278" max="11278" width="5" style="65" customWidth="1"/>
    <col min="11279" max="11279" width="2.28515625" style="65" customWidth="1"/>
    <col min="11280" max="11280" width="26" style="65" customWidth="1"/>
    <col min="11281" max="11281" width="8" style="65" customWidth="1"/>
    <col min="11282" max="11282" width="1" style="65" customWidth="1"/>
    <col min="11283" max="11283" width="6.7109375" style="65" customWidth="1"/>
    <col min="11284" max="11284" width="1" style="65" customWidth="1"/>
    <col min="11285" max="11285" width="6.7109375" style="65" customWidth="1"/>
    <col min="11286" max="11286" width="1" style="65" customWidth="1"/>
    <col min="11287" max="11287" width="6.7109375" style="65" customWidth="1"/>
    <col min="11288" max="11288" width="1" style="65" customWidth="1"/>
    <col min="11289" max="11289" width="6.7109375" style="65" customWidth="1"/>
    <col min="11290" max="11290" width="1" style="65" customWidth="1"/>
    <col min="11291" max="11291" width="6.7109375" style="65" customWidth="1"/>
    <col min="11292" max="11292" width="1" style="65" customWidth="1"/>
    <col min="11293" max="11294" width="6.7109375" style="65" customWidth="1"/>
    <col min="11295" max="11520" width="11.42578125" style="65"/>
    <col min="11521" max="11523" width="0" style="65" hidden="1" customWidth="1"/>
    <col min="11524" max="11524" width="2.42578125" style="65" customWidth="1"/>
    <col min="11525" max="11525" width="8.28515625" style="65" customWidth="1"/>
    <col min="11526" max="11526" width="2.28515625" style="65" customWidth="1"/>
    <col min="11527" max="11527" width="63.85546875" style="65" customWidth="1"/>
    <col min="11528" max="11529" width="6.28515625" style="65" customWidth="1"/>
    <col min="11530" max="11530" width="8.140625" style="65" bestFit="1" customWidth="1"/>
    <col min="11531" max="11531" width="1.7109375" style="65" customWidth="1"/>
    <col min="11532" max="11532" width="11.42578125" style="65"/>
    <col min="11533" max="11533" width="4.7109375" style="65" customWidth="1"/>
    <col min="11534" max="11534" width="5" style="65" customWidth="1"/>
    <col min="11535" max="11535" width="2.28515625" style="65" customWidth="1"/>
    <col min="11536" max="11536" width="26" style="65" customWidth="1"/>
    <col min="11537" max="11537" width="8" style="65" customWidth="1"/>
    <col min="11538" max="11538" width="1" style="65" customWidth="1"/>
    <col min="11539" max="11539" width="6.7109375" style="65" customWidth="1"/>
    <col min="11540" max="11540" width="1" style="65" customWidth="1"/>
    <col min="11541" max="11541" width="6.7109375" style="65" customWidth="1"/>
    <col min="11542" max="11542" width="1" style="65" customWidth="1"/>
    <col min="11543" max="11543" width="6.7109375" style="65" customWidth="1"/>
    <col min="11544" max="11544" width="1" style="65" customWidth="1"/>
    <col min="11545" max="11545" width="6.7109375" style="65" customWidth="1"/>
    <col min="11546" max="11546" width="1" style="65" customWidth="1"/>
    <col min="11547" max="11547" width="6.7109375" style="65" customWidth="1"/>
    <col min="11548" max="11548" width="1" style="65" customWidth="1"/>
    <col min="11549" max="11550" width="6.7109375" style="65" customWidth="1"/>
    <col min="11551" max="11776" width="11.42578125" style="65"/>
    <col min="11777" max="11779" width="0" style="65" hidden="1" customWidth="1"/>
    <col min="11780" max="11780" width="2.42578125" style="65" customWidth="1"/>
    <col min="11781" max="11781" width="8.28515625" style="65" customWidth="1"/>
    <col min="11782" max="11782" width="2.28515625" style="65" customWidth="1"/>
    <col min="11783" max="11783" width="63.85546875" style="65" customWidth="1"/>
    <col min="11784" max="11785" width="6.28515625" style="65" customWidth="1"/>
    <col min="11786" max="11786" width="8.140625" style="65" bestFit="1" customWidth="1"/>
    <col min="11787" max="11787" width="1.7109375" style="65" customWidth="1"/>
    <col min="11788" max="11788" width="11.42578125" style="65"/>
    <col min="11789" max="11789" width="4.7109375" style="65" customWidth="1"/>
    <col min="11790" max="11790" width="5" style="65" customWidth="1"/>
    <col min="11791" max="11791" width="2.28515625" style="65" customWidth="1"/>
    <col min="11792" max="11792" width="26" style="65" customWidth="1"/>
    <col min="11793" max="11793" width="8" style="65" customWidth="1"/>
    <col min="11794" max="11794" width="1" style="65" customWidth="1"/>
    <col min="11795" max="11795" width="6.7109375" style="65" customWidth="1"/>
    <col min="11796" max="11796" width="1" style="65" customWidth="1"/>
    <col min="11797" max="11797" width="6.7109375" style="65" customWidth="1"/>
    <col min="11798" max="11798" width="1" style="65" customWidth="1"/>
    <col min="11799" max="11799" width="6.7109375" style="65" customWidth="1"/>
    <col min="11800" max="11800" width="1" style="65" customWidth="1"/>
    <col min="11801" max="11801" width="6.7109375" style="65" customWidth="1"/>
    <col min="11802" max="11802" width="1" style="65" customWidth="1"/>
    <col min="11803" max="11803" width="6.7109375" style="65" customWidth="1"/>
    <col min="11804" max="11804" width="1" style="65" customWidth="1"/>
    <col min="11805" max="11806" width="6.7109375" style="65" customWidth="1"/>
    <col min="11807" max="12032" width="11.42578125" style="65"/>
    <col min="12033" max="12035" width="0" style="65" hidden="1" customWidth="1"/>
    <col min="12036" max="12036" width="2.42578125" style="65" customWidth="1"/>
    <col min="12037" max="12037" width="8.28515625" style="65" customWidth="1"/>
    <col min="12038" max="12038" width="2.28515625" style="65" customWidth="1"/>
    <col min="12039" max="12039" width="63.85546875" style="65" customWidth="1"/>
    <col min="12040" max="12041" width="6.28515625" style="65" customWidth="1"/>
    <col min="12042" max="12042" width="8.140625" style="65" bestFit="1" customWidth="1"/>
    <col min="12043" max="12043" width="1.7109375" style="65" customWidth="1"/>
    <col min="12044" max="12044" width="11.42578125" style="65"/>
    <col min="12045" max="12045" width="4.7109375" style="65" customWidth="1"/>
    <col min="12046" max="12046" width="5" style="65" customWidth="1"/>
    <col min="12047" max="12047" width="2.28515625" style="65" customWidth="1"/>
    <col min="12048" max="12048" width="26" style="65" customWidth="1"/>
    <col min="12049" max="12049" width="8" style="65" customWidth="1"/>
    <col min="12050" max="12050" width="1" style="65" customWidth="1"/>
    <col min="12051" max="12051" width="6.7109375" style="65" customWidth="1"/>
    <col min="12052" max="12052" width="1" style="65" customWidth="1"/>
    <col min="12053" max="12053" width="6.7109375" style="65" customWidth="1"/>
    <col min="12054" max="12054" width="1" style="65" customWidth="1"/>
    <col min="12055" max="12055" width="6.7109375" style="65" customWidth="1"/>
    <col min="12056" max="12056" width="1" style="65" customWidth="1"/>
    <col min="12057" max="12057" width="6.7109375" style="65" customWidth="1"/>
    <col min="12058" max="12058" width="1" style="65" customWidth="1"/>
    <col min="12059" max="12059" width="6.7109375" style="65" customWidth="1"/>
    <col min="12060" max="12060" width="1" style="65" customWidth="1"/>
    <col min="12061" max="12062" width="6.7109375" style="65" customWidth="1"/>
    <col min="12063" max="12288" width="11.42578125" style="65"/>
    <col min="12289" max="12291" width="0" style="65" hidden="1" customWidth="1"/>
    <col min="12292" max="12292" width="2.42578125" style="65" customWidth="1"/>
    <col min="12293" max="12293" width="8.28515625" style="65" customWidth="1"/>
    <col min="12294" max="12294" width="2.28515625" style="65" customWidth="1"/>
    <col min="12295" max="12295" width="63.85546875" style="65" customWidth="1"/>
    <col min="12296" max="12297" width="6.28515625" style="65" customWidth="1"/>
    <col min="12298" max="12298" width="8.140625" style="65" bestFit="1" customWidth="1"/>
    <col min="12299" max="12299" width="1.7109375" style="65" customWidth="1"/>
    <col min="12300" max="12300" width="11.42578125" style="65"/>
    <col min="12301" max="12301" width="4.7109375" style="65" customWidth="1"/>
    <col min="12302" max="12302" width="5" style="65" customWidth="1"/>
    <col min="12303" max="12303" width="2.28515625" style="65" customWidth="1"/>
    <col min="12304" max="12304" width="26" style="65" customWidth="1"/>
    <col min="12305" max="12305" width="8" style="65" customWidth="1"/>
    <col min="12306" max="12306" width="1" style="65" customWidth="1"/>
    <col min="12307" max="12307" width="6.7109375" style="65" customWidth="1"/>
    <col min="12308" max="12308" width="1" style="65" customWidth="1"/>
    <col min="12309" max="12309" width="6.7109375" style="65" customWidth="1"/>
    <col min="12310" max="12310" width="1" style="65" customWidth="1"/>
    <col min="12311" max="12311" width="6.7109375" style="65" customWidth="1"/>
    <col min="12312" max="12312" width="1" style="65" customWidth="1"/>
    <col min="12313" max="12313" width="6.7109375" style="65" customWidth="1"/>
    <col min="12314" max="12314" width="1" style="65" customWidth="1"/>
    <col min="12315" max="12315" width="6.7109375" style="65" customWidth="1"/>
    <col min="12316" max="12316" width="1" style="65" customWidth="1"/>
    <col min="12317" max="12318" width="6.7109375" style="65" customWidth="1"/>
    <col min="12319" max="12544" width="11.42578125" style="65"/>
    <col min="12545" max="12547" width="0" style="65" hidden="1" customWidth="1"/>
    <col min="12548" max="12548" width="2.42578125" style="65" customWidth="1"/>
    <col min="12549" max="12549" width="8.28515625" style="65" customWidth="1"/>
    <col min="12550" max="12550" width="2.28515625" style="65" customWidth="1"/>
    <col min="12551" max="12551" width="63.85546875" style="65" customWidth="1"/>
    <col min="12552" max="12553" width="6.28515625" style="65" customWidth="1"/>
    <col min="12554" max="12554" width="8.140625" style="65" bestFit="1" customWidth="1"/>
    <col min="12555" max="12555" width="1.7109375" style="65" customWidth="1"/>
    <col min="12556" max="12556" width="11.42578125" style="65"/>
    <col min="12557" max="12557" width="4.7109375" style="65" customWidth="1"/>
    <col min="12558" max="12558" width="5" style="65" customWidth="1"/>
    <col min="12559" max="12559" width="2.28515625" style="65" customWidth="1"/>
    <col min="12560" max="12560" width="26" style="65" customWidth="1"/>
    <col min="12561" max="12561" width="8" style="65" customWidth="1"/>
    <col min="12562" max="12562" width="1" style="65" customWidth="1"/>
    <col min="12563" max="12563" width="6.7109375" style="65" customWidth="1"/>
    <col min="12564" max="12564" width="1" style="65" customWidth="1"/>
    <col min="12565" max="12565" width="6.7109375" style="65" customWidth="1"/>
    <col min="12566" max="12566" width="1" style="65" customWidth="1"/>
    <col min="12567" max="12567" width="6.7109375" style="65" customWidth="1"/>
    <col min="12568" max="12568" width="1" style="65" customWidth="1"/>
    <col min="12569" max="12569" width="6.7109375" style="65" customWidth="1"/>
    <col min="12570" max="12570" width="1" style="65" customWidth="1"/>
    <col min="12571" max="12571" width="6.7109375" style="65" customWidth="1"/>
    <col min="12572" max="12572" width="1" style="65" customWidth="1"/>
    <col min="12573" max="12574" width="6.7109375" style="65" customWidth="1"/>
    <col min="12575" max="12800" width="11.42578125" style="65"/>
    <col min="12801" max="12803" width="0" style="65" hidden="1" customWidth="1"/>
    <col min="12804" max="12804" width="2.42578125" style="65" customWidth="1"/>
    <col min="12805" max="12805" width="8.28515625" style="65" customWidth="1"/>
    <col min="12806" max="12806" width="2.28515625" style="65" customWidth="1"/>
    <col min="12807" max="12807" width="63.85546875" style="65" customWidth="1"/>
    <col min="12808" max="12809" width="6.28515625" style="65" customWidth="1"/>
    <col min="12810" max="12810" width="8.140625" style="65" bestFit="1" customWidth="1"/>
    <col min="12811" max="12811" width="1.7109375" style="65" customWidth="1"/>
    <col min="12812" max="12812" width="11.42578125" style="65"/>
    <col min="12813" max="12813" width="4.7109375" style="65" customWidth="1"/>
    <col min="12814" max="12814" width="5" style="65" customWidth="1"/>
    <col min="12815" max="12815" width="2.28515625" style="65" customWidth="1"/>
    <col min="12816" max="12816" width="26" style="65" customWidth="1"/>
    <col min="12817" max="12817" width="8" style="65" customWidth="1"/>
    <col min="12818" max="12818" width="1" style="65" customWidth="1"/>
    <col min="12819" max="12819" width="6.7109375" style="65" customWidth="1"/>
    <col min="12820" max="12820" width="1" style="65" customWidth="1"/>
    <col min="12821" max="12821" width="6.7109375" style="65" customWidth="1"/>
    <col min="12822" max="12822" width="1" style="65" customWidth="1"/>
    <col min="12823" max="12823" width="6.7109375" style="65" customWidth="1"/>
    <col min="12824" max="12824" width="1" style="65" customWidth="1"/>
    <col min="12825" max="12825" width="6.7109375" style="65" customWidth="1"/>
    <col min="12826" max="12826" width="1" style="65" customWidth="1"/>
    <col min="12827" max="12827" width="6.7109375" style="65" customWidth="1"/>
    <col min="12828" max="12828" width="1" style="65" customWidth="1"/>
    <col min="12829" max="12830" width="6.7109375" style="65" customWidth="1"/>
    <col min="12831" max="13056" width="11.42578125" style="65"/>
    <col min="13057" max="13059" width="0" style="65" hidden="1" customWidth="1"/>
    <col min="13060" max="13060" width="2.42578125" style="65" customWidth="1"/>
    <col min="13061" max="13061" width="8.28515625" style="65" customWidth="1"/>
    <col min="13062" max="13062" width="2.28515625" style="65" customWidth="1"/>
    <col min="13063" max="13063" width="63.85546875" style="65" customWidth="1"/>
    <col min="13064" max="13065" width="6.28515625" style="65" customWidth="1"/>
    <col min="13066" max="13066" width="8.140625" style="65" bestFit="1" customWidth="1"/>
    <col min="13067" max="13067" width="1.7109375" style="65" customWidth="1"/>
    <col min="13068" max="13068" width="11.42578125" style="65"/>
    <col min="13069" max="13069" width="4.7109375" style="65" customWidth="1"/>
    <col min="13070" max="13070" width="5" style="65" customWidth="1"/>
    <col min="13071" max="13071" width="2.28515625" style="65" customWidth="1"/>
    <col min="13072" max="13072" width="26" style="65" customWidth="1"/>
    <col min="13073" max="13073" width="8" style="65" customWidth="1"/>
    <col min="13074" max="13074" width="1" style="65" customWidth="1"/>
    <col min="13075" max="13075" width="6.7109375" style="65" customWidth="1"/>
    <col min="13076" max="13076" width="1" style="65" customWidth="1"/>
    <col min="13077" max="13077" width="6.7109375" style="65" customWidth="1"/>
    <col min="13078" max="13078" width="1" style="65" customWidth="1"/>
    <col min="13079" max="13079" width="6.7109375" style="65" customWidth="1"/>
    <col min="13080" max="13080" width="1" style="65" customWidth="1"/>
    <col min="13081" max="13081" width="6.7109375" style="65" customWidth="1"/>
    <col min="13082" max="13082" width="1" style="65" customWidth="1"/>
    <col min="13083" max="13083" width="6.7109375" style="65" customWidth="1"/>
    <col min="13084" max="13084" width="1" style="65" customWidth="1"/>
    <col min="13085" max="13086" width="6.7109375" style="65" customWidth="1"/>
    <col min="13087" max="13312" width="11.42578125" style="65"/>
    <col min="13313" max="13315" width="0" style="65" hidden="1" customWidth="1"/>
    <col min="13316" max="13316" width="2.42578125" style="65" customWidth="1"/>
    <col min="13317" max="13317" width="8.28515625" style="65" customWidth="1"/>
    <col min="13318" max="13318" width="2.28515625" style="65" customWidth="1"/>
    <col min="13319" max="13319" width="63.85546875" style="65" customWidth="1"/>
    <col min="13320" max="13321" width="6.28515625" style="65" customWidth="1"/>
    <col min="13322" max="13322" width="8.140625" style="65" bestFit="1" customWidth="1"/>
    <col min="13323" max="13323" width="1.7109375" style="65" customWidth="1"/>
    <col min="13324" max="13324" width="11.42578125" style="65"/>
    <col min="13325" max="13325" width="4.7109375" style="65" customWidth="1"/>
    <col min="13326" max="13326" width="5" style="65" customWidth="1"/>
    <col min="13327" max="13327" width="2.28515625" style="65" customWidth="1"/>
    <col min="13328" max="13328" width="26" style="65" customWidth="1"/>
    <col min="13329" max="13329" width="8" style="65" customWidth="1"/>
    <col min="13330" max="13330" width="1" style="65" customWidth="1"/>
    <col min="13331" max="13331" width="6.7109375" style="65" customWidth="1"/>
    <col min="13332" max="13332" width="1" style="65" customWidth="1"/>
    <col min="13333" max="13333" width="6.7109375" style="65" customWidth="1"/>
    <col min="13334" max="13334" width="1" style="65" customWidth="1"/>
    <col min="13335" max="13335" width="6.7109375" style="65" customWidth="1"/>
    <col min="13336" max="13336" width="1" style="65" customWidth="1"/>
    <col min="13337" max="13337" width="6.7109375" style="65" customWidth="1"/>
    <col min="13338" max="13338" width="1" style="65" customWidth="1"/>
    <col min="13339" max="13339" width="6.7109375" style="65" customWidth="1"/>
    <col min="13340" max="13340" width="1" style="65" customWidth="1"/>
    <col min="13341" max="13342" width="6.7109375" style="65" customWidth="1"/>
    <col min="13343" max="13568" width="11.42578125" style="65"/>
    <col min="13569" max="13571" width="0" style="65" hidden="1" customWidth="1"/>
    <col min="13572" max="13572" width="2.42578125" style="65" customWidth="1"/>
    <col min="13573" max="13573" width="8.28515625" style="65" customWidth="1"/>
    <col min="13574" max="13574" width="2.28515625" style="65" customWidth="1"/>
    <col min="13575" max="13575" width="63.85546875" style="65" customWidth="1"/>
    <col min="13576" max="13577" width="6.28515625" style="65" customWidth="1"/>
    <col min="13578" max="13578" width="8.140625" style="65" bestFit="1" customWidth="1"/>
    <col min="13579" max="13579" width="1.7109375" style="65" customWidth="1"/>
    <col min="13580" max="13580" width="11.42578125" style="65"/>
    <col min="13581" max="13581" width="4.7109375" style="65" customWidth="1"/>
    <col min="13582" max="13582" width="5" style="65" customWidth="1"/>
    <col min="13583" max="13583" width="2.28515625" style="65" customWidth="1"/>
    <col min="13584" max="13584" width="26" style="65" customWidth="1"/>
    <col min="13585" max="13585" width="8" style="65" customWidth="1"/>
    <col min="13586" max="13586" width="1" style="65" customWidth="1"/>
    <col min="13587" max="13587" width="6.7109375" style="65" customWidth="1"/>
    <col min="13588" max="13588" width="1" style="65" customWidth="1"/>
    <col min="13589" max="13589" width="6.7109375" style="65" customWidth="1"/>
    <col min="13590" max="13590" width="1" style="65" customWidth="1"/>
    <col min="13591" max="13591" width="6.7109375" style="65" customWidth="1"/>
    <col min="13592" max="13592" width="1" style="65" customWidth="1"/>
    <col min="13593" max="13593" width="6.7109375" style="65" customWidth="1"/>
    <col min="13594" max="13594" width="1" style="65" customWidth="1"/>
    <col min="13595" max="13595" width="6.7109375" style="65" customWidth="1"/>
    <col min="13596" max="13596" width="1" style="65" customWidth="1"/>
    <col min="13597" max="13598" width="6.7109375" style="65" customWidth="1"/>
    <col min="13599" max="13824" width="11.42578125" style="65"/>
    <col min="13825" max="13827" width="0" style="65" hidden="1" customWidth="1"/>
    <col min="13828" max="13828" width="2.42578125" style="65" customWidth="1"/>
    <col min="13829" max="13829" width="8.28515625" style="65" customWidth="1"/>
    <col min="13830" max="13830" width="2.28515625" style="65" customWidth="1"/>
    <col min="13831" max="13831" width="63.85546875" style="65" customWidth="1"/>
    <col min="13832" max="13833" width="6.28515625" style="65" customWidth="1"/>
    <col min="13834" max="13834" width="8.140625" style="65" bestFit="1" customWidth="1"/>
    <col min="13835" max="13835" width="1.7109375" style="65" customWidth="1"/>
    <col min="13836" max="13836" width="11.42578125" style="65"/>
    <col min="13837" max="13837" width="4.7109375" style="65" customWidth="1"/>
    <col min="13838" max="13838" width="5" style="65" customWidth="1"/>
    <col min="13839" max="13839" width="2.28515625" style="65" customWidth="1"/>
    <col min="13840" max="13840" width="26" style="65" customWidth="1"/>
    <col min="13841" max="13841" width="8" style="65" customWidth="1"/>
    <col min="13842" max="13842" width="1" style="65" customWidth="1"/>
    <col min="13843" max="13843" width="6.7109375" style="65" customWidth="1"/>
    <col min="13844" max="13844" width="1" style="65" customWidth="1"/>
    <col min="13845" max="13845" width="6.7109375" style="65" customWidth="1"/>
    <col min="13846" max="13846" width="1" style="65" customWidth="1"/>
    <col min="13847" max="13847" width="6.7109375" style="65" customWidth="1"/>
    <col min="13848" max="13848" width="1" style="65" customWidth="1"/>
    <col min="13849" max="13849" width="6.7109375" style="65" customWidth="1"/>
    <col min="13850" max="13850" width="1" style="65" customWidth="1"/>
    <col min="13851" max="13851" width="6.7109375" style="65" customWidth="1"/>
    <col min="13852" max="13852" width="1" style="65" customWidth="1"/>
    <col min="13853" max="13854" width="6.7109375" style="65" customWidth="1"/>
    <col min="13855" max="14080" width="11.42578125" style="65"/>
    <col min="14081" max="14083" width="0" style="65" hidden="1" customWidth="1"/>
    <col min="14084" max="14084" width="2.42578125" style="65" customWidth="1"/>
    <col min="14085" max="14085" width="8.28515625" style="65" customWidth="1"/>
    <col min="14086" max="14086" width="2.28515625" style="65" customWidth="1"/>
    <col min="14087" max="14087" width="63.85546875" style="65" customWidth="1"/>
    <col min="14088" max="14089" width="6.28515625" style="65" customWidth="1"/>
    <col min="14090" max="14090" width="8.140625" style="65" bestFit="1" customWidth="1"/>
    <col min="14091" max="14091" width="1.7109375" style="65" customWidth="1"/>
    <col min="14092" max="14092" width="11.42578125" style="65"/>
    <col min="14093" max="14093" width="4.7109375" style="65" customWidth="1"/>
    <col min="14094" max="14094" width="5" style="65" customWidth="1"/>
    <col min="14095" max="14095" width="2.28515625" style="65" customWidth="1"/>
    <col min="14096" max="14096" width="26" style="65" customWidth="1"/>
    <col min="14097" max="14097" width="8" style="65" customWidth="1"/>
    <col min="14098" max="14098" width="1" style="65" customWidth="1"/>
    <col min="14099" max="14099" width="6.7109375" style="65" customWidth="1"/>
    <col min="14100" max="14100" width="1" style="65" customWidth="1"/>
    <col min="14101" max="14101" width="6.7109375" style="65" customWidth="1"/>
    <col min="14102" max="14102" width="1" style="65" customWidth="1"/>
    <col min="14103" max="14103" width="6.7109375" style="65" customWidth="1"/>
    <col min="14104" max="14104" width="1" style="65" customWidth="1"/>
    <col min="14105" max="14105" width="6.7109375" style="65" customWidth="1"/>
    <col min="14106" max="14106" width="1" style="65" customWidth="1"/>
    <col min="14107" max="14107" width="6.7109375" style="65" customWidth="1"/>
    <col min="14108" max="14108" width="1" style="65" customWidth="1"/>
    <col min="14109" max="14110" width="6.7109375" style="65" customWidth="1"/>
    <col min="14111" max="14336" width="11.42578125" style="65"/>
    <col min="14337" max="14339" width="0" style="65" hidden="1" customWidth="1"/>
    <col min="14340" max="14340" width="2.42578125" style="65" customWidth="1"/>
    <col min="14341" max="14341" width="8.28515625" style="65" customWidth="1"/>
    <col min="14342" max="14342" width="2.28515625" style="65" customWidth="1"/>
    <col min="14343" max="14343" width="63.85546875" style="65" customWidth="1"/>
    <col min="14344" max="14345" width="6.28515625" style="65" customWidth="1"/>
    <col min="14346" max="14346" width="8.140625" style="65" bestFit="1" customWidth="1"/>
    <col min="14347" max="14347" width="1.7109375" style="65" customWidth="1"/>
    <col min="14348" max="14348" width="11.42578125" style="65"/>
    <col min="14349" max="14349" width="4.7109375" style="65" customWidth="1"/>
    <col min="14350" max="14350" width="5" style="65" customWidth="1"/>
    <col min="14351" max="14351" width="2.28515625" style="65" customWidth="1"/>
    <col min="14352" max="14352" width="26" style="65" customWidth="1"/>
    <col min="14353" max="14353" width="8" style="65" customWidth="1"/>
    <col min="14354" max="14354" width="1" style="65" customWidth="1"/>
    <col min="14355" max="14355" width="6.7109375" style="65" customWidth="1"/>
    <col min="14356" max="14356" width="1" style="65" customWidth="1"/>
    <col min="14357" max="14357" width="6.7109375" style="65" customWidth="1"/>
    <col min="14358" max="14358" width="1" style="65" customWidth="1"/>
    <col min="14359" max="14359" width="6.7109375" style="65" customWidth="1"/>
    <col min="14360" max="14360" width="1" style="65" customWidth="1"/>
    <col min="14361" max="14361" width="6.7109375" style="65" customWidth="1"/>
    <col min="14362" max="14362" width="1" style="65" customWidth="1"/>
    <col min="14363" max="14363" width="6.7109375" style="65" customWidth="1"/>
    <col min="14364" max="14364" width="1" style="65" customWidth="1"/>
    <col min="14365" max="14366" width="6.7109375" style="65" customWidth="1"/>
    <col min="14367" max="14592" width="11.42578125" style="65"/>
    <col min="14593" max="14595" width="0" style="65" hidden="1" customWidth="1"/>
    <col min="14596" max="14596" width="2.42578125" style="65" customWidth="1"/>
    <col min="14597" max="14597" width="8.28515625" style="65" customWidth="1"/>
    <col min="14598" max="14598" width="2.28515625" style="65" customWidth="1"/>
    <col min="14599" max="14599" width="63.85546875" style="65" customWidth="1"/>
    <col min="14600" max="14601" width="6.28515625" style="65" customWidth="1"/>
    <col min="14602" max="14602" width="8.140625" style="65" bestFit="1" customWidth="1"/>
    <col min="14603" max="14603" width="1.7109375" style="65" customWidth="1"/>
    <col min="14604" max="14604" width="11.42578125" style="65"/>
    <col min="14605" max="14605" width="4.7109375" style="65" customWidth="1"/>
    <col min="14606" max="14606" width="5" style="65" customWidth="1"/>
    <col min="14607" max="14607" width="2.28515625" style="65" customWidth="1"/>
    <col min="14608" max="14608" width="26" style="65" customWidth="1"/>
    <col min="14609" max="14609" width="8" style="65" customWidth="1"/>
    <col min="14610" max="14610" width="1" style="65" customWidth="1"/>
    <col min="14611" max="14611" width="6.7109375" style="65" customWidth="1"/>
    <col min="14612" max="14612" width="1" style="65" customWidth="1"/>
    <col min="14613" max="14613" width="6.7109375" style="65" customWidth="1"/>
    <col min="14614" max="14614" width="1" style="65" customWidth="1"/>
    <col min="14615" max="14615" width="6.7109375" style="65" customWidth="1"/>
    <col min="14616" max="14616" width="1" style="65" customWidth="1"/>
    <col min="14617" max="14617" width="6.7109375" style="65" customWidth="1"/>
    <col min="14618" max="14618" width="1" style="65" customWidth="1"/>
    <col min="14619" max="14619" width="6.7109375" style="65" customWidth="1"/>
    <col min="14620" max="14620" width="1" style="65" customWidth="1"/>
    <col min="14621" max="14622" width="6.7109375" style="65" customWidth="1"/>
    <col min="14623" max="14848" width="11.42578125" style="65"/>
    <col min="14849" max="14851" width="0" style="65" hidden="1" customWidth="1"/>
    <col min="14852" max="14852" width="2.42578125" style="65" customWidth="1"/>
    <col min="14853" max="14853" width="8.28515625" style="65" customWidth="1"/>
    <col min="14854" max="14854" width="2.28515625" style="65" customWidth="1"/>
    <col min="14855" max="14855" width="63.85546875" style="65" customWidth="1"/>
    <col min="14856" max="14857" width="6.28515625" style="65" customWidth="1"/>
    <col min="14858" max="14858" width="8.140625" style="65" bestFit="1" customWidth="1"/>
    <col min="14859" max="14859" width="1.7109375" style="65" customWidth="1"/>
    <col min="14860" max="14860" width="11.42578125" style="65"/>
    <col min="14861" max="14861" width="4.7109375" style="65" customWidth="1"/>
    <col min="14862" max="14862" width="5" style="65" customWidth="1"/>
    <col min="14863" max="14863" width="2.28515625" style="65" customWidth="1"/>
    <col min="14864" max="14864" width="26" style="65" customWidth="1"/>
    <col min="14865" max="14865" width="8" style="65" customWidth="1"/>
    <col min="14866" max="14866" width="1" style="65" customWidth="1"/>
    <col min="14867" max="14867" width="6.7109375" style="65" customWidth="1"/>
    <col min="14868" max="14868" width="1" style="65" customWidth="1"/>
    <col min="14869" max="14869" width="6.7109375" style="65" customWidth="1"/>
    <col min="14870" max="14870" width="1" style="65" customWidth="1"/>
    <col min="14871" max="14871" width="6.7109375" style="65" customWidth="1"/>
    <col min="14872" max="14872" width="1" style="65" customWidth="1"/>
    <col min="14873" max="14873" width="6.7109375" style="65" customWidth="1"/>
    <col min="14874" max="14874" width="1" style="65" customWidth="1"/>
    <col min="14875" max="14875" width="6.7109375" style="65" customWidth="1"/>
    <col min="14876" max="14876" width="1" style="65" customWidth="1"/>
    <col min="14877" max="14878" width="6.7109375" style="65" customWidth="1"/>
    <col min="14879" max="15104" width="11.42578125" style="65"/>
    <col min="15105" max="15107" width="0" style="65" hidden="1" customWidth="1"/>
    <col min="15108" max="15108" width="2.42578125" style="65" customWidth="1"/>
    <col min="15109" max="15109" width="8.28515625" style="65" customWidth="1"/>
    <col min="15110" max="15110" width="2.28515625" style="65" customWidth="1"/>
    <col min="15111" max="15111" width="63.85546875" style="65" customWidth="1"/>
    <col min="15112" max="15113" width="6.28515625" style="65" customWidth="1"/>
    <col min="15114" max="15114" width="8.140625" style="65" bestFit="1" customWidth="1"/>
    <col min="15115" max="15115" width="1.7109375" style="65" customWidth="1"/>
    <col min="15116" max="15116" width="11.42578125" style="65"/>
    <col min="15117" max="15117" width="4.7109375" style="65" customWidth="1"/>
    <col min="15118" max="15118" width="5" style="65" customWidth="1"/>
    <col min="15119" max="15119" width="2.28515625" style="65" customWidth="1"/>
    <col min="15120" max="15120" width="26" style="65" customWidth="1"/>
    <col min="15121" max="15121" width="8" style="65" customWidth="1"/>
    <col min="15122" max="15122" width="1" style="65" customWidth="1"/>
    <col min="15123" max="15123" width="6.7109375" style="65" customWidth="1"/>
    <col min="15124" max="15124" width="1" style="65" customWidth="1"/>
    <col min="15125" max="15125" width="6.7109375" style="65" customWidth="1"/>
    <col min="15126" max="15126" width="1" style="65" customWidth="1"/>
    <col min="15127" max="15127" width="6.7109375" style="65" customWidth="1"/>
    <col min="15128" max="15128" width="1" style="65" customWidth="1"/>
    <col min="15129" max="15129" width="6.7109375" style="65" customWidth="1"/>
    <col min="15130" max="15130" width="1" style="65" customWidth="1"/>
    <col min="15131" max="15131" width="6.7109375" style="65" customWidth="1"/>
    <col min="15132" max="15132" width="1" style="65" customWidth="1"/>
    <col min="15133" max="15134" width="6.7109375" style="65" customWidth="1"/>
    <col min="15135" max="15360" width="11.42578125" style="65"/>
    <col min="15361" max="15363" width="0" style="65" hidden="1" customWidth="1"/>
    <col min="15364" max="15364" width="2.42578125" style="65" customWidth="1"/>
    <col min="15365" max="15365" width="8.28515625" style="65" customWidth="1"/>
    <col min="15366" max="15366" width="2.28515625" style="65" customWidth="1"/>
    <col min="15367" max="15367" width="63.85546875" style="65" customWidth="1"/>
    <col min="15368" max="15369" width="6.28515625" style="65" customWidth="1"/>
    <col min="15370" max="15370" width="8.140625" style="65" bestFit="1" customWidth="1"/>
    <col min="15371" max="15371" width="1.7109375" style="65" customWidth="1"/>
    <col min="15372" max="15372" width="11.42578125" style="65"/>
    <col min="15373" max="15373" width="4.7109375" style="65" customWidth="1"/>
    <col min="15374" max="15374" width="5" style="65" customWidth="1"/>
    <col min="15375" max="15375" width="2.28515625" style="65" customWidth="1"/>
    <col min="15376" max="15376" width="26" style="65" customWidth="1"/>
    <col min="15377" max="15377" width="8" style="65" customWidth="1"/>
    <col min="15378" max="15378" width="1" style="65" customWidth="1"/>
    <col min="15379" max="15379" width="6.7109375" style="65" customWidth="1"/>
    <col min="15380" max="15380" width="1" style="65" customWidth="1"/>
    <col min="15381" max="15381" width="6.7109375" style="65" customWidth="1"/>
    <col min="15382" max="15382" width="1" style="65" customWidth="1"/>
    <col min="15383" max="15383" width="6.7109375" style="65" customWidth="1"/>
    <col min="15384" max="15384" width="1" style="65" customWidth="1"/>
    <col min="15385" max="15385" width="6.7109375" style="65" customWidth="1"/>
    <col min="15386" max="15386" width="1" style="65" customWidth="1"/>
    <col min="15387" max="15387" width="6.7109375" style="65" customWidth="1"/>
    <col min="15388" max="15388" width="1" style="65" customWidth="1"/>
    <col min="15389" max="15390" width="6.7109375" style="65" customWidth="1"/>
    <col min="15391" max="15616" width="11.42578125" style="65"/>
    <col min="15617" max="15619" width="0" style="65" hidden="1" customWidth="1"/>
    <col min="15620" max="15620" width="2.42578125" style="65" customWidth="1"/>
    <col min="15621" max="15621" width="8.28515625" style="65" customWidth="1"/>
    <col min="15622" max="15622" width="2.28515625" style="65" customWidth="1"/>
    <col min="15623" max="15623" width="63.85546875" style="65" customWidth="1"/>
    <col min="15624" max="15625" width="6.28515625" style="65" customWidth="1"/>
    <col min="15626" max="15626" width="8.140625" style="65" bestFit="1" customWidth="1"/>
    <col min="15627" max="15627" width="1.7109375" style="65" customWidth="1"/>
    <col min="15628" max="15628" width="11.42578125" style="65"/>
    <col min="15629" max="15629" width="4.7109375" style="65" customWidth="1"/>
    <col min="15630" max="15630" width="5" style="65" customWidth="1"/>
    <col min="15631" max="15631" width="2.28515625" style="65" customWidth="1"/>
    <col min="15632" max="15632" width="26" style="65" customWidth="1"/>
    <col min="15633" max="15633" width="8" style="65" customWidth="1"/>
    <col min="15634" max="15634" width="1" style="65" customWidth="1"/>
    <col min="15635" max="15635" width="6.7109375" style="65" customWidth="1"/>
    <col min="15636" max="15636" width="1" style="65" customWidth="1"/>
    <col min="15637" max="15637" width="6.7109375" style="65" customWidth="1"/>
    <col min="15638" max="15638" width="1" style="65" customWidth="1"/>
    <col min="15639" max="15639" width="6.7109375" style="65" customWidth="1"/>
    <col min="15640" max="15640" width="1" style="65" customWidth="1"/>
    <col min="15641" max="15641" width="6.7109375" style="65" customWidth="1"/>
    <col min="15642" max="15642" width="1" style="65" customWidth="1"/>
    <col min="15643" max="15643" width="6.7109375" style="65" customWidth="1"/>
    <col min="15644" max="15644" width="1" style="65" customWidth="1"/>
    <col min="15645" max="15646" width="6.7109375" style="65" customWidth="1"/>
    <col min="15647" max="15872" width="11.42578125" style="65"/>
    <col min="15873" max="15875" width="0" style="65" hidden="1" customWidth="1"/>
    <col min="15876" max="15876" width="2.42578125" style="65" customWidth="1"/>
    <col min="15877" max="15877" width="8.28515625" style="65" customWidth="1"/>
    <col min="15878" max="15878" width="2.28515625" style="65" customWidth="1"/>
    <col min="15879" max="15879" width="63.85546875" style="65" customWidth="1"/>
    <col min="15880" max="15881" width="6.28515625" style="65" customWidth="1"/>
    <col min="15882" max="15882" width="8.140625" style="65" bestFit="1" customWidth="1"/>
    <col min="15883" max="15883" width="1.7109375" style="65" customWidth="1"/>
    <col min="15884" max="15884" width="11.42578125" style="65"/>
    <col min="15885" max="15885" width="4.7109375" style="65" customWidth="1"/>
    <col min="15886" max="15886" width="5" style="65" customWidth="1"/>
    <col min="15887" max="15887" width="2.28515625" style="65" customWidth="1"/>
    <col min="15888" max="15888" width="26" style="65" customWidth="1"/>
    <col min="15889" max="15889" width="8" style="65" customWidth="1"/>
    <col min="15890" max="15890" width="1" style="65" customWidth="1"/>
    <col min="15891" max="15891" width="6.7109375" style="65" customWidth="1"/>
    <col min="15892" max="15892" width="1" style="65" customWidth="1"/>
    <col min="15893" max="15893" width="6.7109375" style="65" customWidth="1"/>
    <col min="15894" max="15894" width="1" style="65" customWidth="1"/>
    <col min="15895" max="15895" width="6.7109375" style="65" customWidth="1"/>
    <col min="15896" max="15896" width="1" style="65" customWidth="1"/>
    <col min="15897" max="15897" width="6.7109375" style="65" customWidth="1"/>
    <col min="15898" max="15898" width="1" style="65" customWidth="1"/>
    <col min="15899" max="15899" width="6.7109375" style="65" customWidth="1"/>
    <col min="15900" max="15900" width="1" style="65" customWidth="1"/>
    <col min="15901" max="15902" width="6.7109375" style="65" customWidth="1"/>
    <col min="15903" max="16128" width="11.42578125" style="65"/>
    <col min="16129" max="16131" width="0" style="65" hidden="1" customWidth="1"/>
    <col min="16132" max="16132" width="2.42578125" style="65" customWidth="1"/>
    <col min="16133" max="16133" width="8.28515625" style="65" customWidth="1"/>
    <col min="16134" max="16134" width="2.28515625" style="65" customWidth="1"/>
    <col min="16135" max="16135" width="63.85546875" style="65" customWidth="1"/>
    <col min="16136" max="16137" width="6.28515625" style="65" customWidth="1"/>
    <col min="16138" max="16138" width="8.140625" style="65" bestFit="1" customWidth="1"/>
    <col min="16139" max="16139" width="1.7109375" style="65" customWidth="1"/>
    <col min="16140" max="16140" width="11.42578125" style="65"/>
    <col min="16141" max="16141" width="4.7109375" style="65" customWidth="1"/>
    <col min="16142" max="16142" width="5" style="65" customWidth="1"/>
    <col min="16143" max="16143" width="2.28515625" style="65" customWidth="1"/>
    <col min="16144" max="16144" width="26" style="65" customWidth="1"/>
    <col min="16145" max="16145" width="8" style="65" customWidth="1"/>
    <col min="16146" max="16146" width="1" style="65" customWidth="1"/>
    <col min="16147" max="16147" width="6.7109375" style="65" customWidth="1"/>
    <col min="16148" max="16148" width="1" style="65" customWidth="1"/>
    <col min="16149" max="16149" width="6.7109375" style="65" customWidth="1"/>
    <col min="16150" max="16150" width="1" style="65" customWidth="1"/>
    <col min="16151" max="16151" width="6.7109375" style="65" customWidth="1"/>
    <col min="16152" max="16152" width="1" style="65" customWidth="1"/>
    <col min="16153" max="16153" width="6.7109375" style="65" customWidth="1"/>
    <col min="16154" max="16154" width="1" style="65" customWidth="1"/>
    <col min="16155" max="16155" width="6.7109375" style="65" customWidth="1"/>
    <col min="16156" max="16156" width="1" style="65" customWidth="1"/>
    <col min="16157" max="16158" width="6.7109375" style="65" customWidth="1"/>
    <col min="16159" max="16384" width="11.42578125" style="65"/>
  </cols>
  <sheetData>
    <row r="1" spans="1:31" ht="12.75" customHeight="1">
      <c r="A1" s="1341"/>
      <c r="B1" s="1341"/>
      <c r="C1" s="1341"/>
      <c r="D1" s="1341"/>
      <c r="E1" s="1813" t="s">
        <v>981</v>
      </c>
      <c r="F1" s="1813"/>
      <c r="G1" s="1813"/>
      <c r="H1" s="1813"/>
      <c r="I1" s="1813"/>
      <c r="J1" s="1813"/>
      <c r="K1" s="199"/>
      <c r="L1" s="71"/>
      <c r="M1" s="71"/>
      <c r="N1" s="1813"/>
      <c r="O1" s="1813"/>
      <c r="P1" s="1813"/>
      <c r="Q1" s="1813"/>
      <c r="R1" s="1813"/>
      <c r="S1" s="1813"/>
      <c r="T1" s="1813"/>
      <c r="U1" s="1813"/>
      <c r="V1" s="1813"/>
      <c r="W1" s="1813"/>
      <c r="X1" s="1813"/>
      <c r="Y1" s="1813"/>
      <c r="Z1" s="1813"/>
      <c r="AA1" s="1813"/>
      <c r="AB1" s="1813"/>
    </row>
    <row r="2" spans="1:31" s="71" customFormat="1" ht="12.75" customHeight="1">
      <c r="A2" s="1341"/>
      <c r="B2" s="1341"/>
      <c r="C2" s="1354"/>
      <c r="D2" s="1354"/>
      <c r="E2" s="1813" t="s">
        <v>68</v>
      </c>
      <c r="F2" s="1813"/>
      <c r="G2" s="1813"/>
      <c r="H2" s="1813"/>
      <c r="I2" s="1813"/>
      <c r="J2" s="1813"/>
      <c r="K2" s="240"/>
      <c r="L2" s="204"/>
      <c r="M2" s="204"/>
      <c r="N2" s="205"/>
      <c r="AD2" s="206"/>
      <c r="AE2" s="206"/>
    </row>
    <row r="3" spans="1:31" s="71" customFormat="1" ht="3" customHeight="1">
      <c r="A3" s="1341"/>
      <c r="B3" s="1341"/>
      <c r="C3" s="1341"/>
      <c r="D3" s="1341"/>
      <c r="E3" s="2433"/>
      <c r="F3" s="346"/>
      <c r="G3" s="72"/>
      <c r="H3" s="69"/>
      <c r="I3" s="242"/>
      <c r="J3" s="242"/>
      <c r="K3" s="240"/>
      <c r="N3" s="69"/>
    </row>
    <row r="4" spans="1:31" s="71" customFormat="1" ht="9" customHeight="1">
      <c r="A4" s="1341"/>
      <c r="B4" s="1341"/>
      <c r="C4" s="1341"/>
      <c r="D4" s="1341"/>
      <c r="E4" s="1865" t="s">
        <v>3</v>
      </c>
      <c r="F4" s="128"/>
      <c r="G4" s="128"/>
      <c r="H4" s="2356"/>
      <c r="I4" s="2356"/>
      <c r="J4" s="2434"/>
      <c r="K4" s="240"/>
      <c r="N4" s="69"/>
    </row>
    <row r="5" spans="1:31" ht="12" customHeight="1">
      <c r="A5" s="1341" t="s">
        <v>9</v>
      </c>
      <c r="B5" s="1341" t="s">
        <v>10</v>
      </c>
      <c r="C5" s="1341" t="s">
        <v>11</v>
      </c>
      <c r="D5" s="1341"/>
      <c r="E5" s="2145"/>
      <c r="F5" s="347" t="s">
        <v>228</v>
      </c>
      <c r="G5" s="129"/>
      <c r="H5" s="2399" t="s">
        <v>19</v>
      </c>
      <c r="I5" s="2435" t="s">
        <v>20</v>
      </c>
      <c r="J5" s="2400" t="s">
        <v>21</v>
      </c>
      <c r="K5" s="199"/>
      <c r="L5" s="1341"/>
    </row>
    <row r="6" spans="1:31" ht="12" customHeight="1">
      <c r="A6" s="1341"/>
      <c r="B6" s="1341"/>
      <c r="C6" s="1341"/>
      <c r="D6" s="1341"/>
      <c r="E6" s="2151"/>
      <c r="F6" s="627"/>
      <c r="G6" s="2152"/>
      <c r="H6" s="2401"/>
      <c r="I6" s="2436"/>
      <c r="J6" s="2402"/>
      <c r="K6" s="199"/>
      <c r="L6" s="71"/>
    </row>
    <row r="7" spans="1:31" ht="12" customHeight="1">
      <c r="A7" s="1341"/>
      <c r="B7" s="1341"/>
      <c r="C7" s="1341"/>
      <c r="D7" s="1341"/>
      <c r="E7" s="1819">
        <v>1401</v>
      </c>
      <c r="F7" s="102" t="s">
        <v>22</v>
      </c>
      <c r="G7" s="97"/>
      <c r="H7" s="100">
        <f>H8+H11+H14+H17+H24+H27</f>
        <v>120</v>
      </c>
      <c r="I7" s="100">
        <f>I8+I11+I14+I17+I24+I27</f>
        <v>35</v>
      </c>
      <c r="J7" s="2437">
        <f>SUM(H7:I7)</f>
        <v>155</v>
      </c>
      <c r="K7" s="199"/>
      <c r="L7" s="71"/>
    </row>
    <row r="8" spans="1:31" ht="12" customHeight="1">
      <c r="A8" s="1341"/>
      <c r="B8" s="1341"/>
      <c r="C8" s="1341"/>
      <c r="D8" s="1341"/>
      <c r="E8" s="1820"/>
      <c r="F8" s="407" t="s">
        <v>23</v>
      </c>
      <c r="G8" s="178"/>
      <c r="H8" s="518">
        <f>SUM(H9:H10)</f>
        <v>44</v>
      </c>
      <c r="I8" s="518">
        <f>SUM(I9:I10)</f>
        <v>14</v>
      </c>
      <c r="J8" s="2437">
        <f>SUM(H8:I8)</f>
        <v>58</v>
      </c>
      <c r="K8" s="199"/>
      <c r="L8" s="380"/>
    </row>
    <row r="9" spans="1:31" ht="12" customHeight="1">
      <c r="A9" s="1341">
        <v>1</v>
      </c>
      <c r="B9" s="1341">
        <v>1</v>
      </c>
      <c r="C9" s="1341">
        <v>11</v>
      </c>
      <c r="D9" s="1341"/>
      <c r="E9" s="1890"/>
      <c r="F9" s="411"/>
      <c r="G9" s="7" t="s">
        <v>159</v>
      </c>
      <c r="H9" s="27">
        <v>44</v>
      </c>
      <c r="I9" s="27">
        <v>14</v>
      </c>
      <c r="J9" s="2438">
        <f>SUM(H9:I9)</f>
        <v>58</v>
      </c>
      <c r="K9" s="199"/>
      <c r="L9" s="44"/>
    </row>
    <row r="10" spans="1:31" ht="12" customHeight="1">
      <c r="A10" s="1341">
        <v>1</v>
      </c>
      <c r="B10" s="1341">
        <v>1</v>
      </c>
      <c r="C10" s="1341">
        <v>7</v>
      </c>
      <c r="D10" s="1341"/>
      <c r="E10" s="1820"/>
      <c r="F10" s="411"/>
      <c r="G10" s="126" t="s">
        <v>160</v>
      </c>
      <c r="H10" s="27">
        <v>0</v>
      </c>
      <c r="I10" s="27">
        <v>0</v>
      </c>
      <c r="J10" s="2438">
        <f t="shared" ref="J10:J68" si="0">SUM(H10:I10)</f>
        <v>0</v>
      </c>
      <c r="K10" s="199"/>
      <c r="L10" s="44"/>
    </row>
    <row r="11" spans="1:31" ht="12" customHeight="1">
      <c r="A11" s="1341"/>
      <c r="B11" s="1341"/>
      <c r="C11" s="1341"/>
      <c r="D11" s="1341"/>
      <c r="E11" s="1820"/>
      <c r="F11" s="414" t="s">
        <v>24</v>
      </c>
      <c r="G11" s="69"/>
      <c r="H11" s="158">
        <f>SUM(H12:H13)</f>
        <v>22</v>
      </c>
      <c r="I11" s="158">
        <f>SUM(I12:I13)</f>
        <v>4</v>
      </c>
      <c r="J11" s="409">
        <f t="shared" si="0"/>
        <v>26</v>
      </c>
      <c r="K11" s="199"/>
      <c r="L11" s="44"/>
    </row>
    <row r="12" spans="1:31" ht="12" customHeight="1">
      <c r="A12" s="1341">
        <v>1</v>
      </c>
      <c r="B12" s="1341">
        <v>1</v>
      </c>
      <c r="C12" s="1341">
        <v>5</v>
      </c>
      <c r="D12" s="1341"/>
      <c r="E12" s="1820"/>
      <c r="F12" s="411"/>
      <c r="G12" s="69" t="s">
        <v>161</v>
      </c>
      <c r="H12" s="27">
        <v>14</v>
      </c>
      <c r="I12" s="27">
        <v>2</v>
      </c>
      <c r="J12" s="2438">
        <f t="shared" si="0"/>
        <v>16</v>
      </c>
      <c r="K12" s="199"/>
      <c r="L12" s="44"/>
    </row>
    <row r="13" spans="1:31" ht="12" customHeight="1">
      <c r="A13" s="1341">
        <v>1</v>
      </c>
      <c r="B13" s="1341">
        <v>1</v>
      </c>
      <c r="C13" s="1341">
        <v>5</v>
      </c>
      <c r="D13" s="1341"/>
      <c r="E13" s="1820"/>
      <c r="F13" s="411"/>
      <c r="G13" s="69" t="s">
        <v>162</v>
      </c>
      <c r="H13" s="27">
        <v>8</v>
      </c>
      <c r="I13" s="27">
        <v>2</v>
      </c>
      <c r="J13" s="2438">
        <f t="shared" si="0"/>
        <v>10</v>
      </c>
      <c r="K13" s="199"/>
      <c r="L13" s="44"/>
    </row>
    <row r="14" spans="1:31" ht="12" customHeight="1">
      <c r="A14" s="1341"/>
      <c r="B14" s="1341"/>
      <c r="C14" s="1341"/>
      <c r="D14" s="1341"/>
      <c r="E14" s="1820"/>
      <c r="F14" s="414" t="s">
        <v>25</v>
      </c>
      <c r="G14" s="69"/>
      <c r="H14" s="158">
        <f>SUM(H15:H16)</f>
        <v>45</v>
      </c>
      <c r="I14" s="158">
        <f>SUM(I15:I16)</f>
        <v>13</v>
      </c>
      <c r="J14" s="409">
        <f t="shared" si="0"/>
        <v>58</v>
      </c>
      <c r="K14" s="199"/>
      <c r="L14" s="44"/>
    </row>
    <row r="15" spans="1:31" ht="12" customHeight="1">
      <c r="A15" s="1341">
        <v>1</v>
      </c>
      <c r="B15" s="1341">
        <v>1</v>
      </c>
      <c r="C15" s="1341">
        <v>12</v>
      </c>
      <c r="D15" s="1341"/>
      <c r="E15" s="1820"/>
      <c r="F15" s="414"/>
      <c r="G15" s="69" t="s">
        <v>412</v>
      </c>
      <c r="H15" s="107">
        <v>0</v>
      </c>
      <c r="I15" s="27">
        <v>0</v>
      </c>
      <c r="J15" s="2438">
        <f t="shared" si="0"/>
        <v>0</v>
      </c>
      <c r="K15" s="199"/>
      <c r="L15" s="44"/>
    </row>
    <row r="16" spans="1:31" ht="12" customHeight="1">
      <c r="A16" s="1341">
        <v>1</v>
      </c>
      <c r="B16" s="1341">
        <v>1</v>
      </c>
      <c r="C16" s="1341">
        <v>12</v>
      </c>
      <c r="D16" s="1341"/>
      <c r="E16" s="1820"/>
      <c r="F16" s="416"/>
      <c r="G16" s="69" t="s">
        <v>164</v>
      </c>
      <c r="H16" s="27">
        <v>45</v>
      </c>
      <c r="I16" s="27">
        <v>13</v>
      </c>
      <c r="J16" s="2438">
        <f t="shared" si="0"/>
        <v>58</v>
      </c>
      <c r="K16" s="199"/>
      <c r="L16" s="44"/>
    </row>
    <row r="17" spans="1:12" ht="12" customHeight="1">
      <c r="A17" s="1341"/>
      <c r="B17" s="1341"/>
      <c r="C17" s="1341"/>
      <c r="D17" s="1341"/>
      <c r="E17" s="1820"/>
      <c r="F17" s="417" t="s">
        <v>26</v>
      </c>
      <c r="G17" s="112"/>
      <c r="H17" s="158">
        <f>SUM(H18:H23)</f>
        <v>2</v>
      </c>
      <c r="I17" s="158">
        <f>SUM(I18:I23)</f>
        <v>0</v>
      </c>
      <c r="J17" s="409">
        <f t="shared" si="0"/>
        <v>2</v>
      </c>
      <c r="K17" s="199"/>
      <c r="L17" s="44"/>
    </row>
    <row r="18" spans="1:12" ht="12" customHeight="1">
      <c r="A18" s="1341">
        <v>1</v>
      </c>
      <c r="B18" s="1341">
        <v>1</v>
      </c>
      <c r="C18" s="1341">
        <v>2</v>
      </c>
      <c r="D18" s="1341"/>
      <c r="E18" s="1820"/>
      <c r="F18" s="416"/>
      <c r="G18" s="69" t="s">
        <v>165</v>
      </c>
      <c r="H18" s="27">
        <v>1</v>
      </c>
      <c r="I18" s="27">
        <v>0</v>
      </c>
      <c r="J18" s="2438">
        <f t="shared" si="0"/>
        <v>1</v>
      </c>
      <c r="K18" s="199"/>
      <c r="L18" s="44"/>
    </row>
    <row r="19" spans="1:12" ht="12" customHeight="1">
      <c r="A19" s="1341">
        <v>1</v>
      </c>
      <c r="B19" s="1341">
        <v>1</v>
      </c>
      <c r="C19" s="1341">
        <v>2</v>
      </c>
      <c r="D19" s="1341"/>
      <c r="E19" s="1820"/>
      <c r="F19" s="411"/>
      <c r="G19" s="69" t="s">
        <v>166</v>
      </c>
      <c r="H19" s="27">
        <v>0</v>
      </c>
      <c r="I19" s="27">
        <v>0</v>
      </c>
      <c r="J19" s="2438">
        <f t="shared" si="0"/>
        <v>0</v>
      </c>
      <c r="K19" s="199"/>
      <c r="L19" s="44"/>
    </row>
    <row r="20" spans="1:12" ht="12" customHeight="1">
      <c r="A20" s="1341">
        <v>1</v>
      </c>
      <c r="B20" s="1341">
        <v>1</v>
      </c>
      <c r="C20" s="1341">
        <v>2</v>
      </c>
      <c r="D20" s="1341"/>
      <c r="E20" s="1820"/>
      <c r="F20" s="416"/>
      <c r="G20" s="69" t="s">
        <v>167</v>
      </c>
      <c r="H20" s="27">
        <v>1</v>
      </c>
      <c r="I20" s="27">
        <v>0</v>
      </c>
      <c r="J20" s="2438">
        <f t="shared" si="0"/>
        <v>1</v>
      </c>
      <c r="K20" s="199"/>
      <c r="L20" s="44"/>
    </row>
    <row r="21" spans="1:12" ht="12" customHeight="1">
      <c r="A21" s="1341">
        <v>1</v>
      </c>
      <c r="B21" s="1341">
        <v>1</v>
      </c>
      <c r="C21" s="1341">
        <v>2</v>
      </c>
      <c r="D21" s="1341"/>
      <c r="E21" s="1820"/>
      <c r="F21" s="411"/>
      <c r="G21" s="69" t="s">
        <v>168</v>
      </c>
      <c r="H21" s="27">
        <v>0</v>
      </c>
      <c r="I21" s="27">
        <v>0</v>
      </c>
      <c r="J21" s="2438">
        <f t="shared" si="0"/>
        <v>0</v>
      </c>
      <c r="K21" s="199"/>
      <c r="L21" s="44"/>
    </row>
    <row r="22" spans="1:12" ht="12" customHeight="1">
      <c r="A22" s="1341">
        <v>1</v>
      </c>
      <c r="B22" s="1341">
        <v>1</v>
      </c>
      <c r="C22" s="1341">
        <v>2</v>
      </c>
      <c r="D22" s="1341"/>
      <c r="E22" s="1820"/>
      <c r="F22" s="411"/>
      <c r="G22" s="69" t="s">
        <v>169</v>
      </c>
      <c r="H22" s="27">
        <v>0</v>
      </c>
      <c r="I22" s="27">
        <v>0</v>
      </c>
      <c r="J22" s="2438">
        <f t="shared" si="0"/>
        <v>0</v>
      </c>
      <c r="K22" s="199"/>
      <c r="L22" s="44"/>
    </row>
    <row r="23" spans="1:12" ht="12" customHeight="1">
      <c r="A23" s="1341">
        <v>1</v>
      </c>
      <c r="B23" s="1341">
        <v>1</v>
      </c>
      <c r="C23" s="1341">
        <v>2</v>
      </c>
      <c r="D23" s="1341"/>
      <c r="E23" s="1820"/>
      <c r="F23" s="411"/>
      <c r="G23" s="126" t="s">
        <v>413</v>
      </c>
      <c r="H23" s="27">
        <v>0</v>
      </c>
      <c r="I23" s="27">
        <v>0</v>
      </c>
      <c r="J23" s="2438">
        <f t="shared" si="0"/>
        <v>0</v>
      </c>
      <c r="K23" s="199"/>
      <c r="L23" s="44"/>
    </row>
    <row r="24" spans="1:12" ht="12" customHeight="1">
      <c r="A24" s="1341"/>
      <c r="B24" s="1341"/>
      <c r="C24" s="1341"/>
      <c r="D24" s="1341"/>
      <c r="E24" s="1820"/>
      <c r="F24" s="417" t="s">
        <v>27</v>
      </c>
      <c r="G24" s="69"/>
      <c r="H24" s="158">
        <f>SUM(H25:H26)</f>
        <v>0</v>
      </c>
      <c r="I24" s="158">
        <f>SUM(I25:I26)</f>
        <v>0</v>
      </c>
      <c r="J24" s="409">
        <f t="shared" si="0"/>
        <v>0</v>
      </c>
      <c r="K24" s="199"/>
      <c r="L24" s="44"/>
    </row>
    <row r="25" spans="1:12" ht="12" customHeight="1">
      <c r="A25" s="1341">
        <v>1</v>
      </c>
      <c r="B25" s="1341">
        <v>1</v>
      </c>
      <c r="C25" s="1341">
        <v>4</v>
      </c>
      <c r="D25" s="1341"/>
      <c r="E25" s="1820"/>
      <c r="F25" s="411"/>
      <c r="G25" s="69" t="s">
        <v>165</v>
      </c>
      <c r="H25" s="27">
        <v>0</v>
      </c>
      <c r="I25" s="27">
        <v>0</v>
      </c>
      <c r="J25" s="2438">
        <f t="shared" si="0"/>
        <v>0</v>
      </c>
      <c r="K25" s="199"/>
      <c r="L25" s="44"/>
    </row>
    <row r="26" spans="1:12" ht="12" customHeight="1">
      <c r="A26" s="1341">
        <v>1</v>
      </c>
      <c r="B26" s="1341">
        <v>1</v>
      </c>
      <c r="C26" s="1341">
        <v>4</v>
      </c>
      <c r="D26" s="1341"/>
      <c r="E26" s="1820"/>
      <c r="F26" s="411"/>
      <c r="G26" s="126" t="s">
        <v>159</v>
      </c>
      <c r="H26" s="27">
        <v>0</v>
      </c>
      <c r="I26" s="27">
        <v>0</v>
      </c>
      <c r="J26" s="2438">
        <f t="shared" si="0"/>
        <v>0</v>
      </c>
      <c r="K26" s="2203"/>
      <c r="L26" s="44"/>
    </row>
    <row r="27" spans="1:12" ht="12.75" customHeight="1">
      <c r="A27" s="1341"/>
      <c r="B27" s="1341"/>
      <c r="C27" s="1341"/>
      <c r="D27" s="1341"/>
      <c r="E27" s="1820"/>
      <c r="F27" s="419" t="s">
        <v>986</v>
      </c>
      <c r="G27" s="69"/>
      <c r="H27" s="158">
        <f>SUM(H28)</f>
        <v>7</v>
      </c>
      <c r="I27" s="158">
        <f>SUM(I28)</f>
        <v>4</v>
      </c>
      <c r="J27" s="409">
        <f t="shared" si="0"/>
        <v>11</v>
      </c>
      <c r="K27" s="2203"/>
      <c r="L27" s="44"/>
    </row>
    <row r="28" spans="1:12" ht="12.75" customHeight="1">
      <c r="A28" s="1341">
        <v>1</v>
      </c>
      <c r="B28" s="1341">
        <v>1</v>
      </c>
      <c r="C28" s="1341">
        <v>1</v>
      </c>
      <c r="D28" s="1341"/>
      <c r="E28" s="1820"/>
      <c r="F28" s="416"/>
      <c r="G28" s="69" t="s">
        <v>172</v>
      </c>
      <c r="H28" s="27">
        <v>7</v>
      </c>
      <c r="I28" s="27">
        <v>4</v>
      </c>
      <c r="J28" s="2438">
        <f t="shared" si="0"/>
        <v>11</v>
      </c>
      <c r="K28" s="2203"/>
      <c r="L28" s="44"/>
    </row>
    <row r="29" spans="1:12" ht="12.75" customHeight="1">
      <c r="A29" s="1341"/>
      <c r="B29" s="1341"/>
      <c r="C29" s="1341"/>
      <c r="D29" s="1341"/>
      <c r="E29" s="1819">
        <v>1402</v>
      </c>
      <c r="F29" s="113" t="s">
        <v>29</v>
      </c>
      <c r="G29" s="114"/>
      <c r="H29" s="530">
        <f>SUM(H30,H35,H38,H43,H46,H50,H54,H58)</f>
        <v>394</v>
      </c>
      <c r="I29" s="530">
        <f>SUM(I30,I35,I38,I43,I46,I50,I54,I58)</f>
        <v>473</v>
      </c>
      <c r="J29" s="437">
        <f>SUM(H29:I29)</f>
        <v>867</v>
      </c>
      <c r="K29" s="2203"/>
      <c r="L29" s="240"/>
    </row>
    <row r="30" spans="1:12" ht="12.75" customHeight="1">
      <c r="A30" s="1341"/>
      <c r="B30" s="1341"/>
      <c r="C30" s="1341"/>
      <c r="D30" s="1341"/>
      <c r="E30" s="1820"/>
      <c r="F30" s="414" t="s">
        <v>30</v>
      </c>
      <c r="G30" s="69"/>
      <c r="H30" s="526">
        <f>SUM(H31:H34)</f>
        <v>179</v>
      </c>
      <c r="I30" s="526">
        <f>SUM(I31:I34)</f>
        <v>199</v>
      </c>
      <c r="J30" s="409">
        <f t="shared" si="0"/>
        <v>378</v>
      </c>
      <c r="K30" s="2203"/>
      <c r="L30" s="1420"/>
    </row>
    <row r="31" spans="1:12" ht="12.75" customHeight="1">
      <c r="A31" s="1341">
        <v>2</v>
      </c>
      <c r="B31" s="1341">
        <v>4</v>
      </c>
      <c r="C31" s="1341">
        <v>11</v>
      </c>
      <c r="D31" s="1341"/>
      <c r="E31" s="1820"/>
      <c r="F31" s="411"/>
      <c r="G31" s="69" t="s">
        <v>173</v>
      </c>
      <c r="H31" s="221">
        <v>60</v>
      </c>
      <c r="I31" s="221">
        <v>56</v>
      </c>
      <c r="J31" s="2438">
        <f t="shared" si="0"/>
        <v>116</v>
      </c>
      <c r="K31" s="2203"/>
      <c r="L31" s="2439"/>
    </row>
    <row r="32" spans="1:12" ht="12.75" customHeight="1">
      <c r="A32" s="1341">
        <v>2</v>
      </c>
      <c r="B32" s="1341">
        <v>4</v>
      </c>
      <c r="C32" s="1341">
        <v>11</v>
      </c>
      <c r="D32" s="1341"/>
      <c r="E32" s="1820"/>
      <c r="F32" s="411"/>
      <c r="G32" s="69" t="s">
        <v>174</v>
      </c>
      <c r="H32" s="555">
        <v>44</v>
      </c>
      <c r="I32" s="555">
        <v>56</v>
      </c>
      <c r="J32" s="2438">
        <f t="shared" si="0"/>
        <v>100</v>
      </c>
      <c r="K32" s="2203"/>
      <c r="L32" s="1420"/>
    </row>
    <row r="33" spans="1:12" ht="12.75" customHeight="1">
      <c r="A33" s="1341">
        <v>2</v>
      </c>
      <c r="B33" s="1341">
        <v>4</v>
      </c>
      <c r="C33" s="1341">
        <v>11</v>
      </c>
      <c r="D33" s="1341"/>
      <c r="E33" s="1820"/>
      <c r="F33" s="411"/>
      <c r="G33" s="69" t="s">
        <v>175</v>
      </c>
      <c r="H33" s="221">
        <v>32</v>
      </c>
      <c r="I33" s="221">
        <v>75</v>
      </c>
      <c r="J33" s="2438">
        <f t="shared" si="0"/>
        <v>107</v>
      </c>
      <c r="K33" s="2203"/>
      <c r="L33" s="2439"/>
    </row>
    <row r="34" spans="1:12" ht="12.75" customHeight="1">
      <c r="A34" s="1341">
        <v>2</v>
      </c>
      <c r="B34" s="1341">
        <v>6</v>
      </c>
      <c r="C34" s="1341">
        <v>11</v>
      </c>
      <c r="D34" s="1341"/>
      <c r="E34" s="1820"/>
      <c r="F34" s="416"/>
      <c r="G34" s="69" t="s">
        <v>176</v>
      </c>
      <c r="H34" s="555">
        <v>43</v>
      </c>
      <c r="I34" s="555">
        <v>12</v>
      </c>
      <c r="J34" s="2438">
        <f t="shared" si="0"/>
        <v>55</v>
      </c>
      <c r="K34" s="2203"/>
      <c r="L34" s="1420"/>
    </row>
    <row r="35" spans="1:12" ht="12.75" customHeight="1">
      <c r="A35" s="1341"/>
      <c r="B35" s="1341"/>
      <c r="C35" s="1341"/>
      <c r="D35" s="1341"/>
      <c r="E35" s="1820"/>
      <c r="F35" s="414" t="s">
        <v>31</v>
      </c>
      <c r="G35" s="69"/>
      <c r="H35" s="552">
        <f>SUM(H36:H37)</f>
        <v>56</v>
      </c>
      <c r="I35" s="526">
        <f>SUM(I36:I37)</f>
        <v>37</v>
      </c>
      <c r="J35" s="409">
        <f t="shared" si="0"/>
        <v>93</v>
      </c>
      <c r="K35" s="199"/>
      <c r="L35" s="1420"/>
    </row>
    <row r="36" spans="1:12" ht="12.75" customHeight="1">
      <c r="A36" s="1341">
        <v>2</v>
      </c>
      <c r="B36" s="1341">
        <v>4</v>
      </c>
      <c r="C36" s="1341">
        <v>10</v>
      </c>
      <c r="D36" s="1341"/>
      <c r="E36" s="1820"/>
      <c r="F36" s="411"/>
      <c r="G36" s="69" t="s">
        <v>174</v>
      </c>
      <c r="H36" s="555">
        <v>34</v>
      </c>
      <c r="I36" s="555">
        <v>32</v>
      </c>
      <c r="J36" s="2438">
        <f t="shared" si="0"/>
        <v>66</v>
      </c>
      <c r="K36" s="199"/>
      <c r="L36" s="1420"/>
    </row>
    <row r="37" spans="1:12" ht="12.75" customHeight="1">
      <c r="A37" s="1341">
        <v>2</v>
      </c>
      <c r="B37" s="1341">
        <v>6</v>
      </c>
      <c r="C37" s="1341">
        <v>10</v>
      </c>
      <c r="D37" s="1341"/>
      <c r="E37" s="1820"/>
      <c r="F37" s="411"/>
      <c r="G37" s="69" t="s">
        <v>176</v>
      </c>
      <c r="H37" s="221">
        <v>22</v>
      </c>
      <c r="I37" s="221">
        <v>5</v>
      </c>
      <c r="J37" s="2438">
        <f t="shared" si="0"/>
        <v>27</v>
      </c>
      <c r="K37" s="199"/>
      <c r="L37" s="2439"/>
    </row>
    <row r="38" spans="1:12" ht="12.75" customHeight="1">
      <c r="A38" s="1341"/>
      <c r="B38" s="1341"/>
      <c r="C38" s="1341"/>
      <c r="D38" s="1341"/>
      <c r="E38" s="1820"/>
      <c r="F38" s="414" t="s">
        <v>32</v>
      </c>
      <c r="G38" s="69"/>
      <c r="H38" s="526">
        <f>SUM(H39:H42)</f>
        <v>53</v>
      </c>
      <c r="I38" s="526">
        <f>SUM(I39:I42)</f>
        <v>86</v>
      </c>
      <c r="J38" s="409">
        <f t="shared" si="0"/>
        <v>139</v>
      </c>
      <c r="K38" s="199"/>
      <c r="L38" s="1420"/>
    </row>
    <row r="39" spans="1:12" ht="12.75" customHeight="1">
      <c r="A39" s="1341">
        <v>2</v>
      </c>
      <c r="B39" s="1341">
        <v>4</v>
      </c>
      <c r="C39" s="1341">
        <v>10</v>
      </c>
      <c r="D39" s="1341"/>
      <c r="E39" s="1820"/>
      <c r="F39" s="411"/>
      <c r="G39" s="69" t="s">
        <v>173</v>
      </c>
      <c r="H39" s="221">
        <v>37</v>
      </c>
      <c r="I39" s="221">
        <v>48</v>
      </c>
      <c r="J39" s="2438">
        <f t="shared" si="0"/>
        <v>85</v>
      </c>
      <c r="K39" s="199"/>
      <c r="L39" s="2439"/>
    </row>
    <row r="40" spans="1:12" ht="12.75" customHeight="1">
      <c r="A40" s="1341">
        <v>2</v>
      </c>
      <c r="B40" s="1341">
        <v>4</v>
      </c>
      <c r="C40" s="1341">
        <v>10</v>
      </c>
      <c r="D40" s="1341"/>
      <c r="E40" s="1820"/>
      <c r="F40" s="411"/>
      <c r="G40" s="69" t="s">
        <v>177</v>
      </c>
      <c r="H40" s="555">
        <v>5</v>
      </c>
      <c r="I40" s="555">
        <v>8</v>
      </c>
      <c r="J40" s="2438">
        <f t="shared" si="0"/>
        <v>13</v>
      </c>
      <c r="K40" s="199"/>
      <c r="L40" s="1420"/>
    </row>
    <row r="41" spans="1:12" ht="12.75" customHeight="1">
      <c r="A41" s="1341">
        <v>2</v>
      </c>
      <c r="B41" s="1341">
        <v>4</v>
      </c>
      <c r="C41" s="1341">
        <v>10</v>
      </c>
      <c r="D41" s="1341"/>
      <c r="E41" s="1820"/>
      <c r="F41" s="411"/>
      <c r="G41" s="69" t="s">
        <v>178</v>
      </c>
      <c r="H41" s="221">
        <v>5</v>
      </c>
      <c r="I41" s="221">
        <v>11</v>
      </c>
      <c r="J41" s="2438">
        <f t="shared" si="0"/>
        <v>16</v>
      </c>
      <c r="K41" s="199"/>
      <c r="L41" s="2439"/>
    </row>
    <row r="42" spans="1:12" ht="12.75" customHeight="1">
      <c r="A42" s="1341">
        <v>2</v>
      </c>
      <c r="B42" s="1341">
        <v>4</v>
      </c>
      <c r="C42" s="1341">
        <v>10</v>
      </c>
      <c r="D42" s="1341"/>
      <c r="E42" s="1820"/>
      <c r="F42" s="411"/>
      <c r="G42" s="69" t="s">
        <v>179</v>
      </c>
      <c r="H42" s="555">
        <v>6</v>
      </c>
      <c r="I42" s="555">
        <v>19</v>
      </c>
      <c r="J42" s="2438">
        <f t="shared" si="0"/>
        <v>25</v>
      </c>
      <c r="K42" s="199"/>
      <c r="L42" s="1420"/>
    </row>
    <row r="43" spans="1:12" ht="12.75" customHeight="1">
      <c r="A43" s="1341"/>
      <c r="B43" s="1341"/>
      <c r="C43" s="1341"/>
      <c r="D43" s="1341"/>
      <c r="E43" s="1820"/>
      <c r="F43" s="414" t="s">
        <v>33</v>
      </c>
      <c r="G43" s="69"/>
      <c r="H43" s="552">
        <f>SUM(H44:H45)</f>
        <v>32</v>
      </c>
      <c r="I43" s="526">
        <f>SUM(I44:I45)</f>
        <v>56</v>
      </c>
      <c r="J43" s="409">
        <f t="shared" si="0"/>
        <v>88</v>
      </c>
      <c r="K43" s="199"/>
      <c r="L43" s="1420"/>
    </row>
    <row r="44" spans="1:12" ht="12.75" customHeight="1">
      <c r="A44" s="1341">
        <v>2</v>
      </c>
      <c r="B44" s="1341">
        <v>4</v>
      </c>
      <c r="C44" s="1341">
        <v>3</v>
      </c>
      <c r="D44" s="1341"/>
      <c r="E44" s="1820"/>
      <c r="F44" s="416"/>
      <c r="G44" s="69" t="s">
        <v>173</v>
      </c>
      <c r="H44" s="555">
        <v>9</v>
      </c>
      <c r="I44" s="555">
        <v>25</v>
      </c>
      <c r="J44" s="2438">
        <f t="shared" si="0"/>
        <v>34</v>
      </c>
      <c r="K44" s="199"/>
      <c r="L44" s="1420"/>
    </row>
    <row r="45" spans="1:12" ht="12.75" customHeight="1">
      <c r="A45" s="1341">
        <v>2</v>
      </c>
      <c r="B45" s="1341">
        <v>4</v>
      </c>
      <c r="C45" s="1341">
        <v>3</v>
      </c>
      <c r="D45" s="1341"/>
      <c r="E45" s="1820"/>
      <c r="F45" s="416"/>
      <c r="G45" s="69" t="s">
        <v>174</v>
      </c>
      <c r="H45" s="221">
        <v>23</v>
      </c>
      <c r="I45" s="221">
        <v>31</v>
      </c>
      <c r="J45" s="2438">
        <f t="shared" si="0"/>
        <v>54</v>
      </c>
      <c r="K45" s="199"/>
      <c r="L45" s="2439"/>
    </row>
    <row r="46" spans="1:12" ht="12.75" customHeight="1">
      <c r="A46" s="1341"/>
      <c r="B46" s="1341"/>
      <c r="C46" s="1341"/>
      <c r="D46" s="1341"/>
      <c r="E46" s="1820"/>
      <c r="F46" s="414" t="s">
        <v>34</v>
      </c>
      <c r="G46" s="69"/>
      <c r="H46" s="526">
        <f>SUM(H47:H49)</f>
        <v>29</v>
      </c>
      <c r="I46" s="526">
        <f>SUM(I47:I49)</f>
        <v>28</v>
      </c>
      <c r="J46" s="409">
        <f t="shared" si="0"/>
        <v>57</v>
      </c>
      <c r="K46" s="199"/>
      <c r="L46" s="1420"/>
    </row>
    <row r="47" spans="1:12" ht="12.75" customHeight="1">
      <c r="A47" s="1341">
        <v>2</v>
      </c>
      <c r="B47" s="1341">
        <v>4</v>
      </c>
      <c r="C47" s="1341">
        <v>7</v>
      </c>
      <c r="D47" s="1341"/>
      <c r="E47" s="1820"/>
      <c r="F47" s="411"/>
      <c r="G47" s="69" t="s">
        <v>173</v>
      </c>
      <c r="H47" s="221">
        <v>16</v>
      </c>
      <c r="I47" s="221">
        <v>14</v>
      </c>
      <c r="J47" s="2438">
        <f t="shared" si="0"/>
        <v>30</v>
      </c>
      <c r="K47" s="199"/>
      <c r="L47" s="2439"/>
    </row>
    <row r="48" spans="1:12" ht="12.75" customHeight="1">
      <c r="A48" s="1341">
        <v>2</v>
      </c>
      <c r="B48" s="1341">
        <v>4</v>
      </c>
      <c r="C48" s="1341">
        <v>7</v>
      </c>
      <c r="D48" s="1341"/>
      <c r="E48" s="1820"/>
      <c r="F48" s="411"/>
      <c r="G48" s="69" t="s">
        <v>180</v>
      </c>
      <c r="H48" s="555">
        <v>0</v>
      </c>
      <c r="I48" s="555">
        <v>0</v>
      </c>
      <c r="J48" s="2438">
        <f t="shared" si="0"/>
        <v>0</v>
      </c>
      <c r="K48" s="199"/>
      <c r="L48" s="1420"/>
    </row>
    <row r="49" spans="1:12" ht="12.75" customHeight="1">
      <c r="A49" s="1341">
        <v>2</v>
      </c>
      <c r="B49" s="1341">
        <v>4</v>
      </c>
      <c r="C49" s="1341">
        <v>7</v>
      </c>
      <c r="D49" s="1341"/>
      <c r="E49" s="1820"/>
      <c r="F49" s="411"/>
      <c r="G49" s="69" t="s">
        <v>174</v>
      </c>
      <c r="H49" s="221">
        <v>13</v>
      </c>
      <c r="I49" s="221">
        <v>14</v>
      </c>
      <c r="J49" s="2438">
        <f t="shared" si="0"/>
        <v>27</v>
      </c>
      <c r="K49" s="199"/>
      <c r="L49" s="2439"/>
    </row>
    <row r="50" spans="1:12" ht="12.75" customHeight="1">
      <c r="A50" s="1341"/>
      <c r="B50" s="1341"/>
      <c r="C50" s="1341"/>
      <c r="D50" s="1341"/>
      <c r="E50" s="1820"/>
      <c r="F50" s="414" t="s">
        <v>70</v>
      </c>
      <c r="G50" s="69"/>
      <c r="H50" s="526">
        <f>SUM(H51:H53)</f>
        <v>21</v>
      </c>
      <c r="I50" s="526">
        <f>SUM(I51:I53)</f>
        <v>22</v>
      </c>
      <c r="J50" s="438">
        <f>SUM(J51:J53)</f>
        <v>43</v>
      </c>
      <c r="K50" s="199"/>
      <c r="L50" s="1420"/>
    </row>
    <row r="51" spans="1:12" ht="12.75" customHeight="1">
      <c r="A51" s="1341">
        <v>2</v>
      </c>
      <c r="B51" s="1341">
        <v>4</v>
      </c>
      <c r="C51" s="1341">
        <v>1</v>
      </c>
      <c r="D51" s="1341"/>
      <c r="E51" s="1820"/>
      <c r="F51" s="416"/>
      <c r="G51" s="69" t="s">
        <v>173</v>
      </c>
      <c r="H51" s="221">
        <v>15</v>
      </c>
      <c r="I51" s="221">
        <v>15</v>
      </c>
      <c r="J51" s="2438">
        <f t="shared" si="0"/>
        <v>30</v>
      </c>
      <c r="K51" s="199"/>
      <c r="L51" s="2439"/>
    </row>
    <row r="52" spans="1:12" ht="12.75" customHeight="1">
      <c r="A52" s="1341">
        <v>2</v>
      </c>
      <c r="B52" s="1341">
        <v>4</v>
      </c>
      <c r="C52" s="1341">
        <v>1</v>
      </c>
      <c r="D52" s="1341"/>
      <c r="E52" s="1820"/>
      <c r="F52" s="416"/>
      <c r="G52" s="69" t="s">
        <v>174</v>
      </c>
      <c r="H52" s="555">
        <v>6</v>
      </c>
      <c r="I52" s="555">
        <v>7</v>
      </c>
      <c r="J52" s="2438">
        <f t="shared" si="0"/>
        <v>13</v>
      </c>
      <c r="K52" s="199"/>
      <c r="L52" s="1420"/>
    </row>
    <row r="53" spans="1:12" ht="12.75" customHeight="1">
      <c r="A53" s="1341">
        <v>2</v>
      </c>
      <c r="B53" s="1341">
        <v>4</v>
      </c>
      <c r="C53" s="1341">
        <v>1</v>
      </c>
      <c r="D53" s="1341"/>
      <c r="E53" s="1820"/>
      <c r="F53" s="416"/>
      <c r="G53" s="69" t="s">
        <v>987</v>
      </c>
      <c r="H53" s="555">
        <v>0</v>
      </c>
      <c r="I53" s="555">
        <v>0</v>
      </c>
      <c r="J53" s="2438">
        <f t="shared" si="0"/>
        <v>0</v>
      </c>
      <c r="K53" s="199"/>
      <c r="L53" s="1420"/>
    </row>
    <row r="54" spans="1:12" ht="12.75" customHeight="1">
      <c r="A54" s="1341"/>
      <c r="B54" s="1341"/>
      <c r="C54" s="1341"/>
      <c r="D54" s="1341"/>
      <c r="E54" s="1820"/>
      <c r="F54" s="414" t="s">
        <v>36</v>
      </c>
      <c r="G54" s="69"/>
      <c r="H54" s="552">
        <f>SUM(H55:H57)</f>
        <v>24</v>
      </c>
      <c r="I54" s="526">
        <f>SUM(I55:I57)</f>
        <v>44</v>
      </c>
      <c r="J54" s="409">
        <f t="shared" si="0"/>
        <v>68</v>
      </c>
      <c r="K54" s="199"/>
      <c r="L54" s="1420"/>
    </row>
    <row r="55" spans="1:12" ht="12.75" customHeight="1">
      <c r="A55" s="1341">
        <v>2</v>
      </c>
      <c r="B55" s="1341">
        <v>4</v>
      </c>
      <c r="C55" s="1341">
        <v>9</v>
      </c>
      <c r="D55" s="1341"/>
      <c r="E55" s="1820"/>
      <c r="F55" s="370"/>
      <c r="G55" s="69" t="s">
        <v>173</v>
      </c>
      <c r="H55" s="555">
        <v>9</v>
      </c>
      <c r="I55" s="555">
        <v>28</v>
      </c>
      <c r="J55" s="2438">
        <f t="shared" si="0"/>
        <v>37</v>
      </c>
      <c r="K55" s="199"/>
      <c r="L55" s="1420"/>
    </row>
    <row r="56" spans="1:12" ht="12.75" customHeight="1">
      <c r="A56" s="1341">
        <v>2</v>
      </c>
      <c r="B56" s="1341">
        <v>4</v>
      </c>
      <c r="C56" s="1341">
        <v>9</v>
      </c>
      <c r="D56" s="1341"/>
      <c r="E56" s="1820"/>
      <c r="F56" s="370"/>
      <c r="G56" s="69" t="s">
        <v>174</v>
      </c>
      <c r="H56" s="221">
        <v>15</v>
      </c>
      <c r="I56" s="221">
        <v>16</v>
      </c>
      <c r="J56" s="2438">
        <f t="shared" si="0"/>
        <v>31</v>
      </c>
      <c r="K56" s="199"/>
      <c r="L56" s="2439"/>
    </row>
    <row r="57" spans="1:12" ht="13.5" customHeight="1">
      <c r="A57" s="1341">
        <v>2</v>
      </c>
      <c r="B57" s="1341">
        <v>4</v>
      </c>
      <c r="C57" s="1341">
        <v>9</v>
      </c>
      <c r="D57" s="1341"/>
      <c r="E57" s="1820"/>
      <c r="F57" s="370"/>
      <c r="G57" s="69" t="s">
        <v>179</v>
      </c>
      <c r="H57" s="555">
        <v>0</v>
      </c>
      <c r="I57" s="555">
        <v>0</v>
      </c>
      <c r="J57" s="2438">
        <f t="shared" si="0"/>
        <v>0</v>
      </c>
      <c r="K57" s="199"/>
      <c r="L57" s="1420"/>
    </row>
    <row r="58" spans="1:12" ht="13.5" customHeight="1">
      <c r="A58" s="1341"/>
      <c r="B58" s="1341"/>
      <c r="C58" s="1341"/>
      <c r="D58" s="1341"/>
      <c r="E58" s="1820"/>
      <c r="F58" s="419" t="s">
        <v>37</v>
      </c>
      <c r="G58" s="118"/>
      <c r="H58" s="552">
        <f>SUM(H59)</f>
        <v>0</v>
      </c>
      <c r="I58" s="526">
        <f>SUM(I59)</f>
        <v>1</v>
      </c>
      <c r="J58" s="409">
        <f t="shared" si="0"/>
        <v>1</v>
      </c>
      <c r="K58" s="199"/>
      <c r="L58" s="1420"/>
    </row>
    <row r="59" spans="1:12" ht="13.5" customHeight="1">
      <c r="A59" s="1341">
        <v>2</v>
      </c>
      <c r="B59" s="1341">
        <v>4</v>
      </c>
      <c r="C59" s="1341">
        <v>11</v>
      </c>
      <c r="D59" s="1341"/>
      <c r="E59" s="1855"/>
      <c r="F59" s="416"/>
      <c r="G59" s="69" t="s">
        <v>181</v>
      </c>
      <c r="H59" s="528">
        <v>0</v>
      </c>
      <c r="I59" s="528">
        <v>1</v>
      </c>
      <c r="J59" s="2440">
        <f t="shared" si="0"/>
        <v>1</v>
      </c>
      <c r="K59" s="199"/>
      <c r="L59" s="381"/>
    </row>
    <row r="60" spans="1:12" ht="13.5" customHeight="1">
      <c r="A60" s="1341"/>
      <c r="B60" s="1341"/>
      <c r="C60" s="1341"/>
      <c r="D60" s="1341"/>
      <c r="E60" s="1819">
        <v>1403</v>
      </c>
      <c r="F60" s="113" t="s">
        <v>38</v>
      </c>
      <c r="G60" s="114"/>
      <c r="H60" s="530">
        <f>SUM(H61+H64+H66)</f>
        <v>35</v>
      </c>
      <c r="I60" s="530">
        <f>SUM(I61+I64+I66)</f>
        <v>58</v>
      </c>
      <c r="J60" s="437">
        <f>SUM(H60+I60)</f>
        <v>93</v>
      </c>
      <c r="K60" s="199"/>
      <c r="L60" s="240"/>
    </row>
    <row r="61" spans="1:12" ht="13.5" customHeight="1">
      <c r="A61" s="1341"/>
      <c r="B61" s="1341"/>
      <c r="C61" s="1341"/>
      <c r="D61" s="1341"/>
      <c r="E61" s="1820"/>
      <c r="F61" s="419" t="s">
        <v>39</v>
      </c>
      <c r="G61" s="69"/>
      <c r="H61" s="524">
        <f>SUM(H62:H63)</f>
        <v>8</v>
      </c>
      <c r="I61" s="158">
        <f>SUM(I62:I63)</f>
        <v>14</v>
      </c>
      <c r="J61" s="409">
        <f t="shared" si="0"/>
        <v>22</v>
      </c>
      <c r="K61" s="199"/>
      <c r="L61" s="180"/>
    </row>
    <row r="62" spans="1:12" ht="13.5" customHeight="1">
      <c r="A62" s="1341">
        <v>3</v>
      </c>
      <c r="B62" s="1341">
        <v>5</v>
      </c>
      <c r="C62" s="1341">
        <v>11</v>
      </c>
      <c r="D62" s="1341"/>
      <c r="E62" s="1820"/>
      <c r="F62" s="416"/>
      <c r="G62" s="69" t="s">
        <v>182</v>
      </c>
      <c r="H62" s="528">
        <v>0</v>
      </c>
      <c r="I62" s="528">
        <v>0</v>
      </c>
      <c r="J62" s="2438">
        <f t="shared" si="0"/>
        <v>0</v>
      </c>
      <c r="K62" s="199"/>
      <c r="L62" s="381"/>
    </row>
    <row r="63" spans="1:12" ht="13.5" customHeight="1">
      <c r="A63" s="1341">
        <v>3</v>
      </c>
      <c r="B63" s="1341">
        <v>5</v>
      </c>
      <c r="C63" s="1341">
        <v>11</v>
      </c>
      <c r="D63" s="1341"/>
      <c r="E63" s="1820"/>
      <c r="F63" s="416"/>
      <c r="G63" s="69" t="s">
        <v>183</v>
      </c>
      <c r="H63" s="527">
        <v>8</v>
      </c>
      <c r="I63" s="527">
        <v>14</v>
      </c>
      <c r="J63" s="2438">
        <f t="shared" si="0"/>
        <v>22</v>
      </c>
      <c r="K63" s="199"/>
      <c r="L63" s="128"/>
    </row>
    <row r="64" spans="1:12" ht="13.5" customHeight="1">
      <c r="A64" s="1341"/>
      <c r="B64" s="1341"/>
      <c r="C64" s="1341"/>
      <c r="D64" s="1341"/>
      <c r="E64" s="1820"/>
      <c r="F64" s="419" t="s">
        <v>40</v>
      </c>
      <c r="G64" s="69"/>
      <c r="H64" s="526">
        <f>SUM(H65)</f>
        <v>8</v>
      </c>
      <c r="I64" s="526">
        <f>SUM(I65)</f>
        <v>18</v>
      </c>
      <c r="J64" s="409">
        <f t="shared" si="0"/>
        <v>26</v>
      </c>
      <c r="K64" s="199"/>
      <c r="L64" s="381"/>
    </row>
    <row r="65" spans="1:14" ht="12.75" customHeight="1">
      <c r="A65" s="1341">
        <v>3</v>
      </c>
      <c r="B65" s="1341">
        <v>5</v>
      </c>
      <c r="C65" s="1341">
        <v>8</v>
      </c>
      <c r="D65" s="1341"/>
      <c r="E65" s="1820"/>
      <c r="F65" s="416"/>
      <c r="G65" s="69" t="s">
        <v>183</v>
      </c>
      <c r="H65" s="527">
        <v>8</v>
      </c>
      <c r="I65" s="527">
        <v>18</v>
      </c>
      <c r="J65" s="2438">
        <f t="shared" si="0"/>
        <v>26</v>
      </c>
      <c r="K65" s="199"/>
      <c r="L65" s="128"/>
    </row>
    <row r="66" spans="1:14" ht="12.75" customHeight="1">
      <c r="A66" s="1341"/>
      <c r="B66" s="1341"/>
      <c r="C66" s="1341"/>
      <c r="D66" s="1341"/>
      <c r="E66" s="1820"/>
      <c r="F66" s="419" t="s">
        <v>41</v>
      </c>
      <c r="G66" s="69"/>
      <c r="H66" s="526">
        <f>SUM(H67:H68)</f>
        <v>19</v>
      </c>
      <c r="I66" s="526">
        <f>SUM(I67:I68)</f>
        <v>26</v>
      </c>
      <c r="J66" s="409">
        <f t="shared" si="0"/>
        <v>45</v>
      </c>
      <c r="K66" s="199"/>
      <c r="L66" s="381"/>
    </row>
    <row r="67" spans="1:14" ht="12.75" customHeight="1">
      <c r="A67" s="1341">
        <v>3</v>
      </c>
      <c r="B67" s="1341">
        <v>5</v>
      </c>
      <c r="C67" s="1341">
        <v>10</v>
      </c>
      <c r="D67" s="1341"/>
      <c r="E67" s="1890"/>
      <c r="F67" s="416"/>
      <c r="G67" s="69" t="s">
        <v>183</v>
      </c>
      <c r="H67" s="528">
        <v>17</v>
      </c>
      <c r="I67" s="528">
        <v>23</v>
      </c>
      <c r="J67" s="2438">
        <f t="shared" si="0"/>
        <v>40</v>
      </c>
      <c r="K67" s="199"/>
      <c r="L67" s="381"/>
    </row>
    <row r="68" spans="1:14" ht="12.75" customHeight="1">
      <c r="A68" s="1341">
        <v>3</v>
      </c>
      <c r="B68" s="1341">
        <v>5</v>
      </c>
      <c r="C68" s="1341">
        <v>10</v>
      </c>
      <c r="D68" s="1341"/>
      <c r="E68" s="1891"/>
      <c r="F68" s="423"/>
      <c r="G68" s="72" t="s">
        <v>184</v>
      </c>
      <c r="H68" s="2441">
        <v>2</v>
      </c>
      <c r="I68" s="2441">
        <v>3</v>
      </c>
      <c r="J68" s="2440">
        <f t="shared" si="0"/>
        <v>5</v>
      </c>
      <c r="K68" s="199"/>
      <c r="L68" s="381"/>
    </row>
    <row r="69" spans="1:14" ht="12" customHeight="1">
      <c r="A69" s="1341"/>
      <c r="B69" s="1341"/>
      <c r="C69" s="1341"/>
      <c r="D69" s="1341"/>
      <c r="E69" s="238"/>
      <c r="F69" s="279"/>
      <c r="G69" s="161"/>
      <c r="H69" s="523"/>
      <c r="I69" s="523"/>
      <c r="J69" s="1368" t="s">
        <v>185</v>
      </c>
      <c r="K69" s="199"/>
      <c r="L69" s="240"/>
    </row>
    <row r="70" spans="1:14" ht="12" customHeight="1">
      <c r="A70" s="1341"/>
      <c r="B70" s="1341"/>
      <c r="C70" s="1341"/>
      <c r="D70" s="1341"/>
      <c r="E70" s="238"/>
      <c r="F70" s="279"/>
      <c r="G70" s="69"/>
      <c r="H70" s="523"/>
      <c r="J70" s="1505" t="s">
        <v>226</v>
      </c>
      <c r="L70" s="71"/>
    </row>
    <row r="71" spans="1:14" s="71" customFormat="1" ht="9" customHeight="1">
      <c r="A71" s="1341"/>
      <c r="B71" s="1341"/>
      <c r="C71" s="1341"/>
      <c r="D71" s="1341"/>
      <c r="E71" s="1874" t="s">
        <v>3</v>
      </c>
      <c r="F71" s="959"/>
      <c r="G71" s="959"/>
      <c r="H71" s="2442"/>
      <c r="I71" s="2442"/>
      <c r="J71" s="2434"/>
      <c r="K71" s="240"/>
      <c r="N71" s="69"/>
    </row>
    <row r="72" spans="1:14" ht="12" customHeight="1">
      <c r="A72" s="1341" t="s">
        <v>9</v>
      </c>
      <c r="B72" s="1341" t="s">
        <v>10</v>
      </c>
      <c r="C72" s="1341" t="s">
        <v>11</v>
      </c>
      <c r="D72" s="1341"/>
      <c r="E72" s="2145"/>
      <c r="F72" s="347" t="s">
        <v>228</v>
      </c>
      <c r="G72" s="129"/>
      <c r="H72" s="2399" t="s">
        <v>19</v>
      </c>
      <c r="I72" s="2435" t="s">
        <v>20</v>
      </c>
      <c r="J72" s="2400" t="s">
        <v>21</v>
      </c>
      <c r="K72" s="199"/>
      <c r="L72" s="1341"/>
    </row>
    <row r="73" spans="1:14" ht="12" customHeight="1">
      <c r="A73" s="1341"/>
      <c r="B73" s="1341"/>
      <c r="C73" s="1341"/>
      <c r="D73" s="1341"/>
      <c r="E73" s="2151"/>
      <c r="F73" s="627"/>
      <c r="G73" s="2152"/>
      <c r="H73" s="2401"/>
      <c r="I73" s="2436"/>
      <c r="J73" s="2402"/>
      <c r="K73" s="199"/>
      <c r="L73" s="71"/>
    </row>
    <row r="74" spans="1:14">
      <c r="A74" s="1341"/>
      <c r="B74" s="1341"/>
      <c r="C74" s="1341"/>
      <c r="D74" s="1341"/>
      <c r="E74" s="1821">
        <v>1404</v>
      </c>
      <c r="F74" s="113" t="s">
        <v>42</v>
      </c>
      <c r="G74" s="114"/>
      <c r="H74" s="158">
        <f>SUM(H75,H77)</f>
        <v>104</v>
      </c>
      <c r="I74" s="158">
        <f>SUM(I75,I77)</f>
        <v>39</v>
      </c>
      <c r="J74" s="409">
        <f>SUM(H74:I74)</f>
        <v>143</v>
      </c>
      <c r="L74" s="71"/>
    </row>
    <row r="75" spans="1:14" ht="12.75" customHeight="1">
      <c r="A75" s="1341"/>
      <c r="B75" s="1341"/>
      <c r="C75" s="1341"/>
      <c r="D75" s="1341"/>
      <c r="E75" s="1822"/>
      <c r="F75" s="414" t="s">
        <v>43</v>
      </c>
      <c r="G75" s="69"/>
      <c r="H75" s="521">
        <f>SUM(H76)</f>
        <v>58</v>
      </c>
      <c r="I75" s="521">
        <f>SUM(I76)</f>
        <v>18</v>
      </c>
      <c r="J75" s="421">
        <f>SUM(H75:I75)</f>
        <v>76</v>
      </c>
      <c r="L75" s="180"/>
    </row>
    <row r="76" spans="1:14" ht="12.75" customHeight="1">
      <c r="A76" s="1341">
        <v>4</v>
      </c>
      <c r="B76" s="1341">
        <v>6</v>
      </c>
      <c r="C76" s="1341">
        <v>11</v>
      </c>
      <c r="D76" s="1341"/>
      <c r="E76" s="1834"/>
      <c r="F76" s="411"/>
      <c r="G76" s="69" t="s">
        <v>187</v>
      </c>
      <c r="H76" s="221">
        <v>58</v>
      </c>
      <c r="I76" s="221">
        <v>18</v>
      </c>
      <c r="J76" s="2443">
        <f>SUM(H76:I76)</f>
        <v>76</v>
      </c>
      <c r="L76" s="2439"/>
    </row>
    <row r="77" spans="1:14" ht="12.75" customHeight="1">
      <c r="A77" s="1341"/>
      <c r="B77" s="1341"/>
      <c r="C77" s="1341"/>
      <c r="D77" s="1341"/>
      <c r="E77" s="1822"/>
      <c r="F77" s="414" t="s">
        <v>44</v>
      </c>
      <c r="G77" s="69"/>
      <c r="H77" s="552">
        <f>SUM(H78)</f>
        <v>46</v>
      </c>
      <c r="I77" s="552">
        <f>SUM(I78)</f>
        <v>21</v>
      </c>
      <c r="J77" s="2444">
        <f t="shared" ref="J77:J127" si="1">SUM(H77:I77)</f>
        <v>67</v>
      </c>
      <c r="L77" s="2439"/>
    </row>
    <row r="78" spans="1:14" ht="12.75" customHeight="1">
      <c r="A78" s="1341">
        <v>4</v>
      </c>
      <c r="B78" s="1341">
        <v>6</v>
      </c>
      <c r="C78" s="1341">
        <v>11</v>
      </c>
      <c r="D78" s="1341"/>
      <c r="E78" s="1834"/>
      <c r="F78" s="411"/>
      <c r="G78" s="69" t="s">
        <v>188</v>
      </c>
      <c r="H78" s="221">
        <v>46</v>
      </c>
      <c r="I78" s="221">
        <v>21</v>
      </c>
      <c r="J78" s="2443">
        <f t="shared" si="1"/>
        <v>67</v>
      </c>
      <c r="L78" s="2439"/>
    </row>
    <row r="79" spans="1:14" ht="12.75" customHeight="1">
      <c r="A79" s="1341"/>
      <c r="B79" s="1341"/>
      <c r="C79" s="1341"/>
      <c r="D79" s="1341"/>
      <c r="E79" s="1819">
        <v>1405</v>
      </c>
      <c r="F79" s="124" t="s">
        <v>45</v>
      </c>
      <c r="G79" s="103"/>
      <c r="H79" s="530">
        <f>SUM(H80+H82+H87+H94)</f>
        <v>108</v>
      </c>
      <c r="I79" s="530">
        <f>SUM(I80+I82+I87+I94)</f>
        <v>212</v>
      </c>
      <c r="J79" s="437">
        <f>SUM(H79:I79)</f>
        <v>320</v>
      </c>
      <c r="L79" s="71"/>
    </row>
    <row r="80" spans="1:14" ht="12.75" customHeight="1">
      <c r="C80" s="1341"/>
      <c r="D80" s="1341"/>
      <c r="E80" s="1820"/>
      <c r="F80" s="414" t="s">
        <v>46</v>
      </c>
      <c r="G80" s="69"/>
      <c r="H80" s="524">
        <f>SUM(H81)</f>
        <v>28</v>
      </c>
      <c r="I80" s="158">
        <f>SUM(I81)</f>
        <v>65</v>
      </c>
      <c r="J80" s="2444">
        <f t="shared" si="1"/>
        <v>93</v>
      </c>
      <c r="L80" s="44"/>
    </row>
    <row r="81" spans="1:12" ht="12.75" customHeight="1">
      <c r="A81" s="284">
        <v>5</v>
      </c>
      <c r="B81" s="284">
        <v>4</v>
      </c>
      <c r="C81" s="1341">
        <v>8</v>
      </c>
      <c r="D81" s="1341"/>
      <c r="E81" s="1820"/>
      <c r="F81" s="411"/>
      <c r="G81" s="69" t="s">
        <v>189</v>
      </c>
      <c r="H81" s="555">
        <v>28</v>
      </c>
      <c r="I81" s="555">
        <v>65</v>
      </c>
      <c r="J81" s="2443">
        <f t="shared" si="1"/>
        <v>93</v>
      </c>
      <c r="L81" s="1420"/>
    </row>
    <row r="82" spans="1:12" ht="12.75" customHeight="1">
      <c r="C82" s="1341"/>
      <c r="D82" s="1341"/>
      <c r="E82" s="1820"/>
      <c r="F82" s="414" t="s">
        <v>47</v>
      </c>
      <c r="G82" s="69"/>
      <c r="H82" s="526">
        <f>SUM(H83:H86)</f>
        <v>23</v>
      </c>
      <c r="I82" s="526">
        <f>SUM(I83:I86)</f>
        <v>32</v>
      </c>
      <c r="J82" s="2444">
        <f t="shared" si="1"/>
        <v>55</v>
      </c>
      <c r="L82" s="1420"/>
    </row>
    <row r="83" spans="1:12" ht="12.75" customHeight="1">
      <c r="A83" s="284">
        <v>5</v>
      </c>
      <c r="B83" s="284">
        <v>4</v>
      </c>
      <c r="C83" s="1341">
        <v>8</v>
      </c>
      <c r="D83" s="1341"/>
      <c r="E83" s="1820"/>
      <c r="F83" s="416"/>
      <c r="G83" s="69" t="s">
        <v>190</v>
      </c>
      <c r="H83" s="555">
        <v>0</v>
      </c>
      <c r="I83" s="555">
        <v>2</v>
      </c>
      <c r="J83" s="2443">
        <f t="shared" si="1"/>
        <v>2</v>
      </c>
      <c r="L83" s="1420"/>
    </row>
    <row r="84" spans="1:12" s="71" customFormat="1" ht="12.75" customHeight="1">
      <c r="A84" s="284">
        <v>5</v>
      </c>
      <c r="B84" s="284">
        <v>4</v>
      </c>
      <c r="C84" s="1341">
        <v>8</v>
      </c>
      <c r="D84" s="1341"/>
      <c r="E84" s="1820"/>
      <c r="F84" s="411"/>
      <c r="G84" s="69" t="s">
        <v>191</v>
      </c>
      <c r="H84" s="555">
        <v>9</v>
      </c>
      <c r="I84" s="555">
        <v>15</v>
      </c>
      <c r="J84" s="2443">
        <f t="shared" si="1"/>
        <v>24</v>
      </c>
      <c r="L84" s="1420"/>
    </row>
    <row r="85" spans="1:12" s="71" customFormat="1" ht="12.75" customHeight="1">
      <c r="A85" s="284">
        <v>5</v>
      </c>
      <c r="B85" s="284">
        <v>4</v>
      </c>
      <c r="C85" s="1341">
        <v>8</v>
      </c>
      <c r="D85" s="1341"/>
      <c r="E85" s="1820"/>
      <c r="F85" s="411"/>
      <c r="G85" s="69" t="s">
        <v>192</v>
      </c>
      <c r="H85" s="555">
        <v>6</v>
      </c>
      <c r="I85" s="555">
        <v>3</v>
      </c>
      <c r="J85" s="2443">
        <f t="shared" si="1"/>
        <v>9</v>
      </c>
      <c r="L85" s="1420"/>
    </row>
    <row r="86" spans="1:12" ht="12.75" customHeight="1">
      <c r="A86" s="284">
        <v>5</v>
      </c>
      <c r="B86" s="284">
        <v>4</v>
      </c>
      <c r="C86" s="1341">
        <v>8</v>
      </c>
      <c r="D86" s="1341"/>
      <c r="E86" s="1820"/>
      <c r="F86" s="411"/>
      <c r="G86" s="69" t="s">
        <v>193</v>
      </c>
      <c r="H86" s="555">
        <v>8</v>
      </c>
      <c r="I86" s="555">
        <v>12</v>
      </c>
      <c r="J86" s="2443">
        <f t="shared" si="1"/>
        <v>20</v>
      </c>
      <c r="L86" s="1420"/>
    </row>
    <row r="87" spans="1:12" ht="12.75" customHeight="1">
      <c r="C87" s="1341"/>
      <c r="D87" s="1341"/>
      <c r="E87" s="1820"/>
      <c r="F87" s="414" t="s">
        <v>48</v>
      </c>
      <c r="G87" s="69"/>
      <c r="H87" s="526">
        <f>SUM(H88:H93)</f>
        <v>50</v>
      </c>
      <c r="I87" s="526">
        <f>SUM(I88:I93)</f>
        <v>111</v>
      </c>
      <c r="J87" s="438">
        <f>SUM(J88:J93)</f>
        <v>161</v>
      </c>
      <c r="L87" s="1420"/>
    </row>
    <row r="88" spans="1:12" ht="12.75" customHeight="1">
      <c r="A88" s="284">
        <v>5</v>
      </c>
      <c r="B88" s="284">
        <v>5</v>
      </c>
      <c r="C88" s="1341">
        <v>11</v>
      </c>
      <c r="D88" s="1341"/>
      <c r="E88" s="1820"/>
      <c r="F88" s="416"/>
      <c r="G88" s="69" t="s">
        <v>194</v>
      </c>
      <c r="H88" s="555">
        <v>4</v>
      </c>
      <c r="I88" s="555">
        <v>6</v>
      </c>
      <c r="J88" s="2443">
        <f t="shared" si="1"/>
        <v>10</v>
      </c>
      <c r="L88" s="1420"/>
    </row>
    <row r="89" spans="1:12" ht="12.75" customHeight="1">
      <c r="A89" s="284">
        <v>5</v>
      </c>
      <c r="B89" s="284">
        <v>5</v>
      </c>
      <c r="C89" s="1341">
        <v>11</v>
      </c>
      <c r="D89" s="1341"/>
      <c r="E89" s="1820"/>
      <c r="F89" s="416"/>
      <c r="G89" s="69" t="s">
        <v>195</v>
      </c>
      <c r="H89" s="555">
        <v>20</v>
      </c>
      <c r="I89" s="555">
        <v>42</v>
      </c>
      <c r="J89" s="2443">
        <f t="shared" si="1"/>
        <v>62</v>
      </c>
      <c r="L89" s="1420"/>
    </row>
    <row r="90" spans="1:12" ht="12.75" customHeight="1">
      <c r="A90" s="284">
        <v>5</v>
      </c>
      <c r="B90" s="284">
        <v>5</v>
      </c>
      <c r="C90" s="1341">
        <v>11</v>
      </c>
      <c r="D90" s="1341"/>
      <c r="E90" s="1820"/>
      <c r="F90" s="416"/>
      <c r="G90" s="69" t="s">
        <v>196</v>
      </c>
      <c r="H90" s="555">
        <v>0</v>
      </c>
      <c r="I90" s="555">
        <v>0</v>
      </c>
      <c r="J90" s="2443">
        <f t="shared" si="1"/>
        <v>0</v>
      </c>
      <c r="L90" s="1420"/>
    </row>
    <row r="91" spans="1:12" ht="12.75" customHeight="1">
      <c r="A91" s="284">
        <v>5</v>
      </c>
      <c r="B91" s="284">
        <v>5</v>
      </c>
      <c r="C91" s="1341">
        <v>11</v>
      </c>
      <c r="D91" s="1341"/>
      <c r="E91" s="1820"/>
      <c r="F91" s="416"/>
      <c r="G91" s="69" t="s">
        <v>197</v>
      </c>
      <c r="H91" s="555">
        <v>5</v>
      </c>
      <c r="I91" s="555">
        <v>12</v>
      </c>
      <c r="J91" s="2443">
        <f t="shared" si="1"/>
        <v>17</v>
      </c>
      <c r="L91" s="1420"/>
    </row>
    <row r="92" spans="1:12" ht="12.75" customHeight="1">
      <c r="A92" s="284">
        <v>5</v>
      </c>
      <c r="B92" s="284">
        <v>5</v>
      </c>
      <c r="C92" s="1341">
        <v>11</v>
      </c>
      <c r="D92" s="1341"/>
      <c r="E92" s="1820"/>
      <c r="F92" s="416"/>
      <c r="G92" s="69" t="s">
        <v>198</v>
      </c>
      <c r="H92" s="555">
        <v>19</v>
      </c>
      <c r="I92" s="555">
        <v>46</v>
      </c>
      <c r="J92" s="2443">
        <f t="shared" si="1"/>
        <v>65</v>
      </c>
      <c r="L92" s="1420"/>
    </row>
    <row r="93" spans="1:12" ht="12.75" customHeight="1">
      <c r="A93" s="284">
        <v>5</v>
      </c>
      <c r="B93" s="284">
        <v>5</v>
      </c>
      <c r="C93" s="1341">
        <v>11</v>
      </c>
      <c r="D93" s="1341"/>
      <c r="E93" s="1820"/>
      <c r="F93" s="416"/>
      <c r="G93" s="7" t="s">
        <v>199</v>
      </c>
      <c r="H93" s="555">
        <v>2</v>
      </c>
      <c r="I93" s="555">
        <v>5</v>
      </c>
      <c r="J93" s="2443">
        <f t="shared" si="1"/>
        <v>7</v>
      </c>
      <c r="L93" s="1420"/>
    </row>
    <row r="94" spans="1:12" ht="12.75" customHeight="1">
      <c r="C94" s="1341"/>
      <c r="D94" s="1341"/>
      <c r="E94" s="1820"/>
      <c r="F94" s="444" t="s">
        <v>49</v>
      </c>
      <c r="G94" s="126"/>
      <c r="H94" s="526">
        <f>SUM(H95)</f>
        <v>7</v>
      </c>
      <c r="I94" s="526">
        <f>SUM(I95)</f>
        <v>4</v>
      </c>
      <c r="J94" s="2444">
        <f t="shared" si="1"/>
        <v>11</v>
      </c>
      <c r="L94" s="1420"/>
    </row>
    <row r="95" spans="1:12" ht="12.75" customHeight="1">
      <c r="A95" s="284">
        <v>5</v>
      </c>
      <c r="B95" s="284">
        <v>4</v>
      </c>
      <c r="C95" s="1341">
        <v>8</v>
      </c>
      <c r="D95" s="1341"/>
      <c r="E95" s="1820"/>
      <c r="F95" s="416"/>
      <c r="G95" s="69" t="s">
        <v>200</v>
      </c>
      <c r="H95" s="555">
        <v>7</v>
      </c>
      <c r="I95" s="555">
        <v>4</v>
      </c>
      <c r="J95" s="2443">
        <f t="shared" si="1"/>
        <v>11</v>
      </c>
      <c r="L95" s="1420"/>
    </row>
    <row r="96" spans="1:12" ht="12.75" customHeight="1">
      <c r="C96" s="1341"/>
      <c r="D96" s="1341"/>
      <c r="E96" s="1819">
        <v>1406</v>
      </c>
      <c r="F96" s="113" t="s">
        <v>50</v>
      </c>
      <c r="G96" s="114"/>
      <c r="H96" s="530">
        <f>SUM(H97+H100+H103+H105)</f>
        <v>70</v>
      </c>
      <c r="I96" s="530">
        <f>SUM(I97+I100+I103+I105)</f>
        <v>86</v>
      </c>
      <c r="J96" s="437">
        <f>SUM(H96:I96)</f>
        <v>156</v>
      </c>
      <c r="L96" s="71"/>
    </row>
    <row r="97" spans="1:12" ht="12.75" customHeight="1">
      <c r="C97" s="1341"/>
      <c r="D97" s="1341"/>
      <c r="E97" s="1820"/>
      <c r="F97" s="414" t="s">
        <v>51</v>
      </c>
      <c r="G97" s="69"/>
      <c r="H97" s="526">
        <f>SUM(H98:H99)</f>
        <v>54</v>
      </c>
      <c r="I97" s="526">
        <f>SUM(I98:I99)</f>
        <v>56</v>
      </c>
      <c r="J97" s="2444">
        <f t="shared" si="1"/>
        <v>110</v>
      </c>
      <c r="L97" s="1420"/>
    </row>
    <row r="98" spans="1:12" ht="12.75" customHeight="1">
      <c r="A98" s="284">
        <v>6</v>
      </c>
      <c r="B98" s="284">
        <v>2</v>
      </c>
      <c r="C98" s="1341">
        <v>6</v>
      </c>
      <c r="D98" s="1341"/>
      <c r="E98" s="1820"/>
      <c r="F98" s="445"/>
      <c r="G98" s="69" t="s">
        <v>229</v>
      </c>
      <c r="H98" s="555">
        <v>0</v>
      </c>
      <c r="I98" s="555">
        <v>0</v>
      </c>
      <c r="J98" s="2443">
        <f t="shared" si="1"/>
        <v>0</v>
      </c>
      <c r="L98" s="1420"/>
    </row>
    <row r="99" spans="1:12" ht="12.75" customHeight="1">
      <c r="A99" s="284">
        <v>6</v>
      </c>
      <c r="B99" s="284">
        <v>2</v>
      </c>
      <c r="C99" s="1341">
        <v>11</v>
      </c>
      <c r="D99" s="1341"/>
      <c r="E99" s="1820"/>
      <c r="F99" s="445"/>
      <c r="G99" s="69" t="s">
        <v>202</v>
      </c>
      <c r="H99" s="555">
        <v>54</v>
      </c>
      <c r="I99" s="555">
        <v>56</v>
      </c>
      <c r="J99" s="2443">
        <f t="shared" si="1"/>
        <v>110</v>
      </c>
      <c r="L99" s="1420"/>
    </row>
    <row r="100" spans="1:12" ht="12.75" customHeight="1">
      <c r="C100" s="1341"/>
      <c r="D100" s="1341"/>
      <c r="E100" s="1820"/>
      <c r="F100" s="414" t="s">
        <v>52</v>
      </c>
      <c r="G100" s="69"/>
      <c r="H100" s="526">
        <f>SUM(H101:H102)</f>
        <v>16</v>
      </c>
      <c r="I100" s="526">
        <f>SUM(I101:I102)</f>
        <v>30</v>
      </c>
      <c r="J100" s="2444">
        <f t="shared" si="1"/>
        <v>46</v>
      </c>
      <c r="L100" s="381"/>
    </row>
    <row r="101" spans="1:12" ht="12.75" customHeight="1">
      <c r="A101" s="284">
        <v>6</v>
      </c>
      <c r="B101" s="284">
        <v>2</v>
      </c>
      <c r="C101" s="1341">
        <v>10</v>
      </c>
      <c r="D101" s="1341"/>
      <c r="E101" s="1820"/>
      <c r="F101" s="411"/>
      <c r="G101" s="69" t="s">
        <v>203</v>
      </c>
      <c r="H101" s="528">
        <v>16</v>
      </c>
      <c r="I101" s="528">
        <v>30</v>
      </c>
      <c r="J101" s="2443">
        <f t="shared" si="1"/>
        <v>46</v>
      </c>
      <c r="L101" s="381"/>
    </row>
    <row r="102" spans="1:12" ht="12.75" customHeight="1">
      <c r="A102" s="284">
        <v>6</v>
      </c>
      <c r="B102" s="284">
        <v>2</v>
      </c>
      <c r="C102" s="1341">
        <v>6</v>
      </c>
      <c r="D102" s="1341"/>
      <c r="E102" s="1820"/>
      <c r="F102" s="411"/>
      <c r="G102" s="69" t="s">
        <v>204</v>
      </c>
      <c r="H102" s="528">
        <v>0</v>
      </c>
      <c r="I102" s="528">
        <v>0</v>
      </c>
      <c r="J102" s="2443">
        <f t="shared" si="1"/>
        <v>0</v>
      </c>
      <c r="L102" s="2445"/>
    </row>
    <row r="103" spans="1:12" ht="12.75" customHeight="1">
      <c r="C103" s="1341"/>
      <c r="D103" s="1341"/>
      <c r="E103" s="1820"/>
      <c r="F103" s="414" t="s">
        <v>53</v>
      </c>
      <c r="G103" s="69"/>
      <c r="H103" s="524">
        <f>SUM(H104)</f>
        <v>0</v>
      </c>
      <c r="I103" s="158">
        <f>SUM(I104)</f>
        <v>0</v>
      </c>
      <c r="J103" s="2444">
        <f t="shared" si="1"/>
        <v>0</v>
      </c>
      <c r="L103" s="180"/>
    </row>
    <row r="104" spans="1:12" ht="12.75" customHeight="1">
      <c r="A104" s="284">
        <v>6</v>
      </c>
      <c r="B104" s="284">
        <v>2</v>
      </c>
      <c r="C104" s="1341">
        <v>10</v>
      </c>
      <c r="D104" s="1341"/>
      <c r="E104" s="1820"/>
      <c r="F104" s="445"/>
      <c r="G104" s="69" t="s">
        <v>205</v>
      </c>
      <c r="H104" s="528">
        <v>0</v>
      </c>
      <c r="I104" s="528">
        <v>0</v>
      </c>
      <c r="J104" s="2443">
        <f t="shared" si="1"/>
        <v>0</v>
      </c>
      <c r="L104" s="2445"/>
    </row>
    <row r="105" spans="1:12" ht="12.75" customHeight="1">
      <c r="C105" s="1341"/>
      <c r="D105" s="1341"/>
      <c r="E105" s="1820"/>
      <c r="F105" s="414" t="s">
        <v>54</v>
      </c>
      <c r="G105" s="69"/>
      <c r="H105" s="526">
        <f>SUM(H106)</f>
        <v>0</v>
      </c>
      <c r="I105" s="526">
        <f>SUM(I106)</f>
        <v>0</v>
      </c>
      <c r="J105" s="2444">
        <f t="shared" si="1"/>
        <v>0</v>
      </c>
      <c r="L105" s="2445"/>
    </row>
    <row r="106" spans="1:12" ht="12.75" customHeight="1">
      <c r="A106" s="284">
        <v>6</v>
      </c>
      <c r="B106" s="284">
        <v>4</v>
      </c>
      <c r="C106" s="1341">
        <v>11</v>
      </c>
      <c r="D106" s="1341"/>
      <c r="E106" s="1855"/>
      <c r="F106" s="411"/>
      <c r="G106" s="69" t="s">
        <v>206</v>
      </c>
      <c r="H106" s="528">
        <v>0</v>
      </c>
      <c r="I106" s="528">
        <v>0</v>
      </c>
      <c r="J106" s="2443">
        <f t="shared" si="1"/>
        <v>0</v>
      </c>
      <c r="L106" s="2445"/>
    </row>
    <row r="107" spans="1:12" ht="12.75" customHeight="1">
      <c r="C107" s="1341"/>
      <c r="D107" s="1341"/>
      <c r="E107" s="1821">
        <v>1407</v>
      </c>
      <c r="F107" s="124" t="s">
        <v>55</v>
      </c>
      <c r="G107" s="114"/>
      <c r="H107" s="530">
        <f>SUM(H108+H111)</f>
        <v>15</v>
      </c>
      <c r="I107" s="530">
        <f>SUM(I108+I111)</f>
        <v>14</v>
      </c>
      <c r="J107" s="2446">
        <f t="shared" si="1"/>
        <v>29</v>
      </c>
      <c r="L107" s="71"/>
    </row>
    <row r="108" spans="1:12" ht="12.75" customHeight="1">
      <c r="C108" s="1341"/>
      <c r="D108" s="1341"/>
      <c r="E108" s="1822"/>
      <c r="F108" s="414" t="s">
        <v>56</v>
      </c>
      <c r="G108" s="69"/>
      <c r="H108" s="526">
        <f>SUM(H109:H110)</f>
        <v>3</v>
      </c>
      <c r="I108" s="526">
        <f>SUM(I109:I110)</f>
        <v>1</v>
      </c>
      <c r="J108" s="438">
        <f>SUM(J109:J110)</f>
        <v>4</v>
      </c>
      <c r="L108" s="2445"/>
    </row>
    <row r="109" spans="1:12" ht="11.25" customHeight="1">
      <c r="A109" s="284">
        <v>7</v>
      </c>
      <c r="B109" s="284">
        <v>3</v>
      </c>
      <c r="C109" s="1341">
        <v>11</v>
      </c>
      <c r="D109" s="1341"/>
      <c r="E109" s="1822"/>
      <c r="F109" s="419"/>
      <c r="G109" s="69" t="s">
        <v>207</v>
      </c>
      <c r="H109" s="528">
        <v>0</v>
      </c>
      <c r="I109" s="528">
        <v>1</v>
      </c>
      <c r="J109" s="2443">
        <f>SUM(H109:I109)</f>
        <v>1</v>
      </c>
      <c r="L109" s="2445"/>
    </row>
    <row r="110" spans="1:12">
      <c r="A110" s="284">
        <v>7</v>
      </c>
      <c r="B110" s="284">
        <v>3</v>
      </c>
      <c r="C110" s="1341">
        <v>11</v>
      </c>
      <c r="D110" s="1341"/>
      <c r="E110" s="1822"/>
      <c r="F110" s="411"/>
      <c r="G110" s="69" t="s">
        <v>208</v>
      </c>
      <c r="H110" s="527">
        <v>3</v>
      </c>
      <c r="I110" s="527">
        <v>0</v>
      </c>
      <c r="J110" s="2443">
        <f>SUM(H110:I110)</f>
        <v>3</v>
      </c>
      <c r="L110" s="128"/>
    </row>
    <row r="111" spans="1:12" ht="12.75" customHeight="1">
      <c r="C111" s="1341"/>
      <c r="D111" s="1341"/>
      <c r="E111" s="1822"/>
      <c r="F111" s="419" t="s">
        <v>71</v>
      </c>
      <c r="G111" s="118"/>
      <c r="H111" s="526">
        <f>SUM(H112:H113)</f>
        <v>12</v>
      </c>
      <c r="I111" s="526">
        <f>SUM(I112:I113)</f>
        <v>13</v>
      </c>
      <c r="J111" s="438">
        <f>SUM(J112:J113)</f>
        <v>25</v>
      </c>
      <c r="L111" s="2445"/>
    </row>
    <row r="112" spans="1:12" ht="12.75" customHeight="1">
      <c r="A112" s="284">
        <v>7</v>
      </c>
      <c r="B112" s="284">
        <v>6</v>
      </c>
      <c r="C112" s="1341">
        <v>10</v>
      </c>
      <c r="D112" s="1341"/>
      <c r="E112" s="1822"/>
      <c r="F112" s="416"/>
      <c r="G112" s="69" t="s">
        <v>209</v>
      </c>
      <c r="H112" s="528">
        <v>12</v>
      </c>
      <c r="I112" s="528">
        <v>13</v>
      </c>
      <c r="J112" s="2443">
        <f t="shared" si="1"/>
        <v>25</v>
      </c>
      <c r="L112" s="2445"/>
    </row>
    <row r="113" spans="1:12" ht="12.75" customHeight="1">
      <c r="A113" s="284">
        <v>7</v>
      </c>
      <c r="B113" s="284">
        <v>6</v>
      </c>
      <c r="C113" s="1341">
        <v>10</v>
      </c>
      <c r="D113" s="1341"/>
      <c r="E113" s="1822"/>
      <c r="F113" s="411"/>
      <c r="G113" s="69" t="s">
        <v>210</v>
      </c>
      <c r="H113" s="528">
        <v>0</v>
      </c>
      <c r="I113" s="528">
        <v>0</v>
      </c>
      <c r="J113" s="2443">
        <f t="shared" si="1"/>
        <v>0</v>
      </c>
      <c r="L113" s="2445"/>
    </row>
    <row r="114" spans="1:12" ht="11.25" customHeight="1">
      <c r="C114" s="1341"/>
      <c r="D114" s="1341"/>
      <c r="E114" s="1821">
        <v>1408</v>
      </c>
      <c r="F114" s="124" t="s">
        <v>58</v>
      </c>
      <c r="G114" s="127"/>
      <c r="H114" s="530">
        <f>SUM(H115,H119,H121)</f>
        <v>1</v>
      </c>
      <c r="I114" s="530">
        <f>SUM(I115,I119,I121)</f>
        <v>0</v>
      </c>
      <c r="J114" s="437">
        <f>SUM(H114:I114)</f>
        <v>1</v>
      </c>
      <c r="L114" s="71"/>
    </row>
    <row r="115" spans="1:12" ht="11.25" customHeight="1">
      <c r="C115" s="1341"/>
      <c r="D115" s="1341"/>
      <c r="E115" s="1822"/>
      <c r="F115" s="419" t="s">
        <v>59</v>
      </c>
      <c r="G115" s="69"/>
      <c r="H115" s="526">
        <f>SUM(H116:H118)</f>
        <v>1</v>
      </c>
      <c r="I115" s="524">
        <f>SUM(I116:I118)</f>
        <v>0</v>
      </c>
      <c r="J115" s="2444">
        <f t="shared" si="1"/>
        <v>1</v>
      </c>
      <c r="L115" s="128"/>
    </row>
    <row r="116" spans="1:12" ht="11.25" customHeight="1">
      <c r="A116" s="284">
        <v>8</v>
      </c>
      <c r="B116" s="284">
        <v>4</v>
      </c>
      <c r="C116" s="1341">
        <v>11</v>
      </c>
      <c r="D116" s="1341"/>
      <c r="E116" s="1822"/>
      <c r="F116" s="419"/>
      <c r="G116" s="69" t="s">
        <v>211</v>
      </c>
      <c r="H116" s="528">
        <v>1</v>
      </c>
      <c r="I116" s="527">
        <v>0</v>
      </c>
      <c r="J116" s="2443">
        <f t="shared" si="1"/>
        <v>1</v>
      </c>
      <c r="L116" s="128"/>
    </row>
    <row r="117" spans="1:12" ht="11.25" customHeight="1">
      <c r="A117" s="284">
        <v>8</v>
      </c>
      <c r="B117" s="284">
        <v>3</v>
      </c>
      <c r="C117" s="284">
        <v>11</v>
      </c>
      <c r="E117" s="1822"/>
      <c r="F117" s="419"/>
      <c r="G117" s="69" t="s">
        <v>212</v>
      </c>
      <c r="H117" s="528">
        <v>0</v>
      </c>
      <c r="I117" s="527">
        <v>0</v>
      </c>
      <c r="J117" s="2443">
        <f t="shared" si="1"/>
        <v>0</v>
      </c>
      <c r="L117" s="128"/>
    </row>
    <row r="118" spans="1:12" ht="11.25" customHeight="1">
      <c r="A118" s="284">
        <v>8</v>
      </c>
      <c r="B118" s="284">
        <v>4</v>
      </c>
      <c r="C118" s="284">
        <v>11</v>
      </c>
      <c r="E118" s="1822"/>
      <c r="F118" s="419"/>
      <c r="G118" s="69" t="s">
        <v>213</v>
      </c>
      <c r="H118" s="528">
        <v>0</v>
      </c>
      <c r="I118" s="527">
        <v>0</v>
      </c>
      <c r="J118" s="2443">
        <f t="shared" si="1"/>
        <v>0</v>
      </c>
      <c r="L118" s="128"/>
    </row>
    <row r="119" spans="1:12" ht="11.25" customHeight="1">
      <c r="E119" s="1822"/>
      <c r="F119" s="419" t="s">
        <v>60</v>
      </c>
      <c r="G119" s="118"/>
      <c r="H119" s="526">
        <f>SUM(H120)</f>
        <v>0</v>
      </c>
      <c r="I119" s="524">
        <f>SUM(I120)</f>
        <v>0</v>
      </c>
      <c r="J119" s="2444">
        <f t="shared" si="1"/>
        <v>0</v>
      </c>
      <c r="L119" s="128"/>
    </row>
    <row r="120" spans="1:12">
      <c r="A120" s="284">
        <v>8</v>
      </c>
      <c r="B120" s="284">
        <v>4</v>
      </c>
      <c r="C120" s="284">
        <v>11</v>
      </c>
      <c r="E120" s="1822"/>
      <c r="F120" s="416"/>
      <c r="G120" s="69" t="s">
        <v>214</v>
      </c>
      <c r="H120" s="527">
        <v>0</v>
      </c>
      <c r="I120" s="527">
        <v>0</v>
      </c>
      <c r="J120" s="2443">
        <f t="shared" si="1"/>
        <v>0</v>
      </c>
      <c r="L120" s="128"/>
    </row>
    <row r="121" spans="1:12" ht="11.25" customHeight="1">
      <c r="E121" s="1822"/>
      <c r="F121" s="414" t="s">
        <v>61</v>
      </c>
      <c r="G121" s="69"/>
      <c r="H121" s="524">
        <f>SUM(H122)</f>
        <v>0</v>
      </c>
      <c r="I121" s="524">
        <f>SUM(I122)</f>
        <v>0</v>
      </c>
      <c r="J121" s="2444">
        <f t="shared" si="1"/>
        <v>0</v>
      </c>
      <c r="L121" s="69"/>
    </row>
    <row r="122" spans="1:12" ht="11.25" customHeight="1">
      <c r="A122" s="284">
        <v>8</v>
      </c>
      <c r="B122" s="284">
        <v>5</v>
      </c>
      <c r="C122" s="284">
        <v>11</v>
      </c>
      <c r="E122" s="1823"/>
      <c r="F122" s="558"/>
      <c r="G122" s="72" t="s">
        <v>215</v>
      </c>
      <c r="H122" s="534">
        <v>0</v>
      </c>
      <c r="I122" s="534">
        <v>0</v>
      </c>
      <c r="J122" s="2447">
        <f t="shared" si="1"/>
        <v>0</v>
      </c>
      <c r="L122" s="69"/>
    </row>
    <row r="123" spans="1:12" ht="11.25" customHeight="1">
      <c r="E123" s="1821"/>
      <c r="F123" s="102" t="s">
        <v>63</v>
      </c>
      <c r="G123" s="178"/>
      <c r="H123" s="2448">
        <f>SUM(H124+H126+H128)</f>
        <v>15</v>
      </c>
      <c r="I123" s="2448">
        <f>SUM(I124+I126+I128)</f>
        <v>31</v>
      </c>
      <c r="J123" s="2444">
        <f t="shared" si="1"/>
        <v>46</v>
      </c>
      <c r="L123" s="71"/>
    </row>
    <row r="124" spans="1:12" ht="11.25" customHeight="1">
      <c r="E124" s="1834"/>
      <c r="F124" s="498" t="s">
        <v>64</v>
      </c>
      <c r="G124" s="185"/>
      <c r="H124" s="2449">
        <f>SUM(H125)</f>
        <v>15</v>
      </c>
      <c r="I124" s="2449">
        <f>SUM(I125)</f>
        <v>31</v>
      </c>
      <c r="J124" s="2450">
        <f>SUM(H124:I124)</f>
        <v>46</v>
      </c>
      <c r="L124" s="69"/>
    </row>
    <row r="125" spans="1:12" ht="11.25" customHeight="1">
      <c r="A125" s="284">
        <v>9</v>
      </c>
      <c r="B125" s="284">
        <v>5</v>
      </c>
      <c r="C125" s="284">
        <v>10</v>
      </c>
      <c r="E125" s="1834"/>
      <c r="F125" s="416"/>
      <c r="G125" s="7" t="s">
        <v>216</v>
      </c>
      <c r="H125" s="523">
        <v>15</v>
      </c>
      <c r="I125" s="523">
        <v>31</v>
      </c>
      <c r="J125" s="222">
        <f t="shared" si="1"/>
        <v>46</v>
      </c>
      <c r="L125" s="7"/>
    </row>
    <row r="126" spans="1:12" ht="11.25" customHeight="1">
      <c r="E126" s="1834"/>
      <c r="F126" s="2451" t="s">
        <v>73</v>
      </c>
      <c r="G126" s="118"/>
      <c r="H126" s="2411">
        <f>SUM(H127)</f>
        <v>0</v>
      </c>
      <c r="I126" s="2411">
        <f>SUM(I127)</f>
        <v>0</v>
      </c>
      <c r="J126" s="872">
        <f t="shared" si="1"/>
        <v>0</v>
      </c>
      <c r="L126" s="7"/>
    </row>
    <row r="127" spans="1:12" ht="11.25" customHeight="1">
      <c r="A127" s="284">
        <v>9</v>
      </c>
      <c r="B127" s="284">
        <v>5</v>
      </c>
      <c r="C127" s="284">
        <v>13</v>
      </c>
      <c r="E127" s="1834"/>
      <c r="F127" s="416"/>
      <c r="G127" s="7" t="s">
        <v>216</v>
      </c>
      <c r="H127" s="2409">
        <v>0</v>
      </c>
      <c r="I127" s="2409">
        <v>0</v>
      </c>
      <c r="J127" s="875">
        <f t="shared" si="1"/>
        <v>0</v>
      </c>
      <c r="L127" s="7"/>
    </row>
    <row r="128" spans="1:12" ht="11.25" customHeight="1">
      <c r="E128" s="1834"/>
      <c r="F128" s="419" t="s">
        <v>133</v>
      </c>
      <c r="G128" s="118"/>
      <c r="H128" s="2413">
        <f>SUM(H129)</f>
        <v>0</v>
      </c>
      <c r="I128" s="2413">
        <f>SUM(I129)</f>
        <v>0</v>
      </c>
      <c r="J128" s="872">
        <f>SUM(H128:I128)</f>
        <v>0</v>
      </c>
      <c r="L128" s="7"/>
    </row>
    <row r="129" spans="1:12" ht="11.25" customHeight="1">
      <c r="A129" s="284">
        <v>9</v>
      </c>
      <c r="B129" s="284">
        <v>4</v>
      </c>
      <c r="C129" s="284">
        <v>6</v>
      </c>
      <c r="E129" s="1899"/>
      <c r="F129" s="423"/>
      <c r="G129" s="72" t="s">
        <v>230</v>
      </c>
      <c r="H129" s="2452">
        <v>0</v>
      </c>
      <c r="I129" s="2452">
        <v>0</v>
      </c>
      <c r="J129" s="2427">
        <f>SUM(H129:I129)</f>
        <v>0</v>
      </c>
      <c r="L129" s="7"/>
    </row>
    <row r="130" spans="1:12">
      <c r="E130" s="71"/>
      <c r="F130" s="2453" t="s">
        <v>21</v>
      </c>
      <c r="G130" s="2454"/>
      <c r="H130" s="2455">
        <f>SUM(H7+H29+H60+H74+H79+H96+H107+H114+H123)</f>
        <v>862</v>
      </c>
      <c r="I130" s="2455">
        <f>SUM(I7+I29+I60+I74+I79+I96+I107+I114+I123)</f>
        <v>948</v>
      </c>
      <c r="J130" s="2456">
        <f>SUM(J7+J29+J60+J74+J79+J96+J107+J114+J123)</f>
        <v>1810</v>
      </c>
    </row>
    <row r="131" spans="1:12" ht="12.75" customHeight="1">
      <c r="E131" s="71"/>
      <c r="F131" s="1930" t="s">
        <v>963</v>
      </c>
      <c r="G131" s="1930"/>
      <c r="H131" s="1930"/>
      <c r="I131" s="1930"/>
      <c r="J131" s="1930"/>
    </row>
    <row r="132" spans="1:12">
      <c r="E132" s="71"/>
      <c r="F132" s="71"/>
      <c r="G132" s="1360"/>
      <c r="H132" s="160"/>
      <c r="I132" s="160"/>
      <c r="J132" s="160"/>
    </row>
    <row r="133" spans="1:12" ht="9" customHeight="1">
      <c r="E133" s="238"/>
      <c r="F133" s="71"/>
      <c r="G133" s="71"/>
      <c r="H133" s="71"/>
      <c r="I133" s="71"/>
      <c r="J133" s="71"/>
    </row>
    <row r="134" spans="1:12" ht="9" customHeight="1"/>
    <row r="135" spans="1:12" ht="9" customHeight="1"/>
    <row r="136" spans="1:12" ht="9" customHeight="1"/>
    <row r="137" spans="1:12" ht="9" customHeight="1"/>
    <row r="138" spans="1:12" ht="9" customHeight="1"/>
    <row r="139" spans="1:12" ht="9" customHeight="1"/>
    <row r="140" spans="1:12" ht="9" customHeight="1"/>
    <row r="141" spans="1:12" ht="9" customHeight="1"/>
    <row r="142" spans="1:12" ht="9" customHeight="1"/>
    <row r="143" spans="1:12" ht="9" customHeight="1"/>
    <row r="144" spans="1:12" ht="9" customHeight="1"/>
    <row r="145" ht="9" customHeight="1"/>
    <row r="146" ht="9" customHeight="1"/>
    <row r="147" ht="9" customHeight="1"/>
    <row r="148" ht="9" customHeight="1"/>
    <row r="149" ht="9" customHeight="1"/>
    <row r="150" ht="9" customHeight="1"/>
    <row r="151" ht="9" customHeight="1"/>
    <row r="152" ht="9" customHeight="1"/>
    <row r="153" ht="9" customHeight="1"/>
    <row r="154" ht="9" customHeight="1"/>
    <row r="155" ht="9" customHeight="1"/>
    <row r="156" ht="9" customHeight="1"/>
    <row r="157" ht="9" customHeight="1"/>
    <row r="158" ht="9" customHeight="1"/>
    <row r="159" ht="9" customHeight="1"/>
    <row r="16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spans="7:10" ht="9" customHeight="1"/>
    <row r="210" spans="7:10" ht="9" customHeight="1"/>
    <row r="211" spans="7:10" ht="9" customHeight="1"/>
    <row r="212" spans="7:10" ht="9" customHeight="1"/>
    <row r="213" spans="7:10" ht="9" customHeight="1">
      <c r="G213" s="69"/>
      <c r="H213" s="282"/>
      <c r="I213" s="282"/>
      <c r="J213" s="283"/>
    </row>
    <row r="214" spans="7:10" ht="9" customHeight="1"/>
    <row r="215" spans="7:10" ht="9" customHeight="1"/>
    <row r="216" spans="7:10" ht="9" customHeight="1"/>
    <row r="217" spans="7:10" ht="9" customHeight="1"/>
    <row r="218" spans="7:10" ht="9" customHeight="1"/>
    <row r="219" spans="7:10" ht="9" customHeight="1"/>
    <row r="220" spans="7:10" ht="9" customHeight="1"/>
    <row r="221" spans="7:10" ht="9" customHeight="1"/>
    <row r="222" spans="7:10" ht="9" customHeight="1"/>
    <row r="223" spans="7:10" ht="9" customHeight="1"/>
    <row r="224" spans="7:10"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sheetData>
  <mergeCells count="22">
    <mergeCell ref="E123:E129"/>
    <mergeCell ref="F130:G130"/>
    <mergeCell ref="F131:J131"/>
    <mergeCell ref="J72:J73"/>
    <mergeCell ref="E74:E78"/>
    <mergeCell ref="E79:E95"/>
    <mergeCell ref="E96:E106"/>
    <mergeCell ref="E107:E113"/>
    <mergeCell ref="E114:E122"/>
    <mergeCell ref="E7:E28"/>
    <mergeCell ref="E29:E59"/>
    <mergeCell ref="E60:E68"/>
    <mergeCell ref="E71:E73"/>
    <mergeCell ref="H72:H73"/>
    <mergeCell ref="I72:I73"/>
    <mergeCell ref="E1:J1"/>
    <mergeCell ref="N1:AB1"/>
    <mergeCell ref="E2:J2"/>
    <mergeCell ref="E4:E6"/>
    <mergeCell ref="H5:H6"/>
    <mergeCell ref="I5:I6"/>
    <mergeCell ref="J5:J6"/>
  </mergeCell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496"/>
  <sheetViews>
    <sheetView topLeftCell="D1" workbookViewId="0">
      <selection activeCell="G19" sqref="G19"/>
    </sheetView>
  </sheetViews>
  <sheetFormatPr baseColWidth="10" defaultRowHeight="12.75"/>
  <cols>
    <col min="1" max="2" width="2" style="284" hidden="1" customWidth="1"/>
    <col min="3" max="3" width="3" style="284" hidden="1" customWidth="1"/>
    <col min="4" max="4" width="3" style="284" customWidth="1"/>
    <col min="5" max="5" width="5.5703125" style="65" customWidth="1"/>
    <col min="6" max="6" width="1.5703125" style="65" customWidth="1"/>
    <col min="7" max="7" width="58.7109375" style="65" customWidth="1"/>
    <col min="8" max="9" width="4.7109375" style="342" customWidth="1"/>
    <col min="10" max="10" width="0.85546875" style="342" customWidth="1"/>
    <col min="11" max="12" width="4.7109375" style="342" customWidth="1"/>
    <col min="13" max="13" width="0.85546875" style="342" customWidth="1"/>
    <col min="14" max="15" width="4.7109375" style="342" customWidth="1"/>
    <col min="16" max="16" width="0.85546875" style="342" customWidth="1"/>
    <col min="17" max="18" width="4.7109375" style="342" customWidth="1"/>
    <col min="19" max="19" width="0.85546875" style="342" customWidth="1"/>
    <col min="20" max="21" width="4.7109375" style="342" customWidth="1"/>
    <col min="22" max="22" width="0.85546875" style="342" customWidth="1"/>
    <col min="23" max="24" width="4.7109375" style="342" customWidth="1"/>
    <col min="25" max="25" width="6.7109375" style="342" bestFit="1" customWidth="1"/>
    <col min="26" max="27" width="11.42578125" style="65"/>
    <col min="28" max="28" width="4.7109375" style="65" customWidth="1"/>
    <col min="29" max="29" width="5" style="65" customWidth="1"/>
    <col min="30" max="30" width="2.28515625" style="65" customWidth="1"/>
    <col min="31" max="31" width="26" style="65" customWidth="1"/>
    <col min="32" max="32" width="8" style="65" customWidth="1"/>
    <col min="33" max="33" width="1" style="65" customWidth="1"/>
    <col min="34" max="34" width="6.7109375" style="65" customWidth="1"/>
    <col min="35" max="35" width="1" style="65" customWidth="1"/>
    <col min="36" max="36" width="6.7109375" style="65" customWidth="1"/>
    <col min="37" max="37" width="1" style="65" customWidth="1"/>
    <col min="38" max="38" width="6.7109375" style="65" customWidth="1"/>
    <col min="39" max="39" width="1" style="65" customWidth="1"/>
    <col min="40" max="40" width="6.7109375" style="65" customWidth="1"/>
    <col min="41" max="41" width="1" style="65" customWidth="1"/>
    <col min="42" max="42" width="6.7109375" style="65" customWidth="1"/>
    <col min="43" max="43" width="1" style="65" customWidth="1"/>
    <col min="44" max="45" width="6.7109375" style="65" customWidth="1"/>
    <col min="46" max="256" width="11.42578125" style="65"/>
    <col min="257" max="259" width="0" style="65" hidden="1" customWidth="1"/>
    <col min="260" max="260" width="3" style="65" customWidth="1"/>
    <col min="261" max="261" width="5.5703125" style="65" customWidth="1"/>
    <col min="262" max="262" width="1.5703125" style="65" customWidth="1"/>
    <col min="263" max="263" width="58.7109375" style="65" customWidth="1"/>
    <col min="264" max="265" width="4.7109375" style="65" customWidth="1"/>
    <col min="266" max="266" width="0.85546875" style="65" customWidth="1"/>
    <col min="267" max="268" width="4.7109375" style="65" customWidth="1"/>
    <col min="269" max="269" width="0.85546875" style="65" customWidth="1"/>
    <col min="270" max="271" width="4.7109375" style="65" customWidth="1"/>
    <col min="272" max="272" width="0.85546875" style="65" customWidth="1"/>
    <col min="273" max="274" width="4.7109375" style="65" customWidth="1"/>
    <col min="275" max="275" width="0.85546875" style="65" customWidth="1"/>
    <col min="276" max="277" width="4.7109375" style="65" customWidth="1"/>
    <col min="278" max="278" width="0.85546875" style="65" customWidth="1"/>
    <col min="279" max="280" width="4.7109375" style="65" customWidth="1"/>
    <col min="281" max="281" width="6.7109375" style="65" bestFit="1" customWidth="1"/>
    <col min="282" max="283" width="11.42578125" style="65"/>
    <col min="284" max="284" width="4.7109375" style="65" customWidth="1"/>
    <col min="285" max="285" width="5" style="65" customWidth="1"/>
    <col min="286" max="286" width="2.28515625" style="65" customWidth="1"/>
    <col min="287" max="287" width="26" style="65" customWidth="1"/>
    <col min="288" max="288" width="8" style="65" customWidth="1"/>
    <col min="289" max="289" width="1" style="65" customWidth="1"/>
    <col min="290" max="290" width="6.7109375" style="65" customWidth="1"/>
    <col min="291" max="291" width="1" style="65" customWidth="1"/>
    <col min="292" max="292" width="6.7109375" style="65" customWidth="1"/>
    <col min="293" max="293" width="1" style="65" customWidth="1"/>
    <col min="294" max="294" width="6.7109375" style="65" customWidth="1"/>
    <col min="295" max="295" width="1" style="65" customWidth="1"/>
    <col min="296" max="296" width="6.7109375" style="65" customWidth="1"/>
    <col min="297" max="297" width="1" style="65" customWidth="1"/>
    <col min="298" max="298" width="6.7109375" style="65" customWidth="1"/>
    <col min="299" max="299" width="1" style="65" customWidth="1"/>
    <col min="300" max="301" width="6.7109375" style="65" customWidth="1"/>
    <col min="302" max="512" width="11.42578125" style="65"/>
    <col min="513" max="515" width="0" style="65" hidden="1" customWidth="1"/>
    <col min="516" max="516" width="3" style="65" customWidth="1"/>
    <col min="517" max="517" width="5.5703125" style="65" customWidth="1"/>
    <col min="518" max="518" width="1.5703125" style="65" customWidth="1"/>
    <col min="519" max="519" width="58.7109375" style="65" customWidth="1"/>
    <col min="520" max="521" width="4.7109375" style="65" customWidth="1"/>
    <col min="522" max="522" width="0.85546875" style="65" customWidth="1"/>
    <col min="523" max="524" width="4.7109375" style="65" customWidth="1"/>
    <col min="525" max="525" width="0.85546875" style="65" customWidth="1"/>
    <col min="526" max="527" width="4.7109375" style="65" customWidth="1"/>
    <col min="528" max="528" width="0.85546875" style="65" customWidth="1"/>
    <col min="529" max="530" width="4.7109375" style="65" customWidth="1"/>
    <col min="531" max="531" width="0.85546875" style="65" customWidth="1"/>
    <col min="532" max="533" width="4.7109375" style="65" customWidth="1"/>
    <col min="534" max="534" width="0.85546875" style="65" customWidth="1"/>
    <col min="535" max="536" width="4.7109375" style="65" customWidth="1"/>
    <col min="537" max="537" width="6.7109375" style="65" bestFit="1" customWidth="1"/>
    <col min="538" max="539" width="11.42578125" style="65"/>
    <col min="540" max="540" width="4.7109375" style="65" customWidth="1"/>
    <col min="541" max="541" width="5" style="65" customWidth="1"/>
    <col min="542" max="542" width="2.28515625" style="65" customWidth="1"/>
    <col min="543" max="543" width="26" style="65" customWidth="1"/>
    <col min="544" max="544" width="8" style="65" customWidth="1"/>
    <col min="545" max="545" width="1" style="65" customWidth="1"/>
    <col min="546" max="546" width="6.7109375" style="65" customWidth="1"/>
    <col min="547" max="547" width="1" style="65" customWidth="1"/>
    <col min="548" max="548" width="6.7109375" style="65" customWidth="1"/>
    <col min="549" max="549" width="1" style="65" customWidth="1"/>
    <col min="550" max="550" width="6.7109375" style="65" customWidth="1"/>
    <col min="551" max="551" width="1" style="65" customWidth="1"/>
    <col min="552" max="552" width="6.7109375" style="65" customWidth="1"/>
    <col min="553" max="553" width="1" style="65" customWidth="1"/>
    <col min="554" max="554" width="6.7109375" style="65" customWidth="1"/>
    <col min="555" max="555" width="1" style="65" customWidth="1"/>
    <col min="556" max="557" width="6.7109375" style="65" customWidth="1"/>
    <col min="558" max="768" width="11.42578125" style="65"/>
    <col min="769" max="771" width="0" style="65" hidden="1" customWidth="1"/>
    <col min="772" max="772" width="3" style="65" customWidth="1"/>
    <col min="773" max="773" width="5.5703125" style="65" customWidth="1"/>
    <col min="774" max="774" width="1.5703125" style="65" customWidth="1"/>
    <col min="775" max="775" width="58.7109375" style="65" customWidth="1"/>
    <col min="776" max="777" width="4.7109375" style="65" customWidth="1"/>
    <col min="778" max="778" width="0.85546875" style="65" customWidth="1"/>
    <col min="779" max="780" width="4.7109375" style="65" customWidth="1"/>
    <col min="781" max="781" width="0.85546875" style="65" customWidth="1"/>
    <col min="782" max="783" width="4.7109375" style="65" customWidth="1"/>
    <col min="784" max="784" width="0.85546875" style="65" customWidth="1"/>
    <col min="785" max="786" width="4.7109375" style="65" customWidth="1"/>
    <col min="787" max="787" width="0.85546875" style="65" customWidth="1"/>
    <col min="788" max="789" width="4.7109375" style="65" customWidth="1"/>
    <col min="790" max="790" width="0.85546875" style="65" customWidth="1"/>
    <col min="791" max="792" width="4.7109375" style="65" customWidth="1"/>
    <col min="793" max="793" width="6.7109375" style="65" bestFit="1" customWidth="1"/>
    <col min="794" max="795" width="11.42578125" style="65"/>
    <col min="796" max="796" width="4.7109375" style="65" customWidth="1"/>
    <col min="797" max="797" width="5" style="65" customWidth="1"/>
    <col min="798" max="798" width="2.28515625" style="65" customWidth="1"/>
    <col min="799" max="799" width="26" style="65" customWidth="1"/>
    <col min="800" max="800" width="8" style="65" customWidth="1"/>
    <col min="801" max="801" width="1" style="65" customWidth="1"/>
    <col min="802" max="802" width="6.7109375" style="65" customWidth="1"/>
    <col min="803" max="803" width="1" style="65" customWidth="1"/>
    <col min="804" max="804" width="6.7109375" style="65" customWidth="1"/>
    <col min="805" max="805" width="1" style="65" customWidth="1"/>
    <col min="806" max="806" width="6.7109375" style="65" customWidth="1"/>
    <col min="807" max="807" width="1" style="65" customWidth="1"/>
    <col min="808" max="808" width="6.7109375" style="65" customWidth="1"/>
    <col min="809" max="809" width="1" style="65" customWidth="1"/>
    <col min="810" max="810" width="6.7109375" style="65" customWidth="1"/>
    <col min="811" max="811" width="1" style="65" customWidth="1"/>
    <col min="812" max="813" width="6.7109375" style="65" customWidth="1"/>
    <col min="814" max="1024" width="11.42578125" style="65"/>
    <col min="1025" max="1027" width="0" style="65" hidden="1" customWidth="1"/>
    <col min="1028" max="1028" width="3" style="65" customWidth="1"/>
    <col min="1029" max="1029" width="5.5703125" style="65" customWidth="1"/>
    <col min="1030" max="1030" width="1.5703125" style="65" customWidth="1"/>
    <col min="1031" max="1031" width="58.7109375" style="65" customWidth="1"/>
    <col min="1032" max="1033" width="4.7109375" style="65" customWidth="1"/>
    <col min="1034" max="1034" width="0.85546875" style="65" customWidth="1"/>
    <col min="1035" max="1036" width="4.7109375" style="65" customWidth="1"/>
    <col min="1037" max="1037" width="0.85546875" style="65" customWidth="1"/>
    <col min="1038" max="1039" width="4.7109375" style="65" customWidth="1"/>
    <col min="1040" max="1040" width="0.85546875" style="65" customWidth="1"/>
    <col min="1041" max="1042" width="4.7109375" style="65" customWidth="1"/>
    <col min="1043" max="1043" width="0.85546875" style="65" customWidth="1"/>
    <col min="1044" max="1045" width="4.7109375" style="65" customWidth="1"/>
    <col min="1046" max="1046" width="0.85546875" style="65" customWidth="1"/>
    <col min="1047" max="1048" width="4.7109375" style="65" customWidth="1"/>
    <col min="1049" max="1049" width="6.7109375" style="65" bestFit="1" customWidth="1"/>
    <col min="1050" max="1051" width="11.42578125" style="65"/>
    <col min="1052" max="1052" width="4.7109375" style="65" customWidth="1"/>
    <col min="1053" max="1053" width="5" style="65" customWidth="1"/>
    <col min="1054" max="1054" width="2.28515625" style="65" customWidth="1"/>
    <col min="1055" max="1055" width="26" style="65" customWidth="1"/>
    <col min="1056" max="1056" width="8" style="65" customWidth="1"/>
    <col min="1057" max="1057" width="1" style="65" customWidth="1"/>
    <col min="1058" max="1058" width="6.7109375" style="65" customWidth="1"/>
    <col min="1059" max="1059" width="1" style="65" customWidth="1"/>
    <col min="1060" max="1060" width="6.7109375" style="65" customWidth="1"/>
    <col min="1061" max="1061" width="1" style="65" customWidth="1"/>
    <col min="1062" max="1062" width="6.7109375" style="65" customWidth="1"/>
    <col min="1063" max="1063" width="1" style="65" customWidth="1"/>
    <col min="1064" max="1064" width="6.7109375" style="65" customWidth="1"/>
    <col min="1065" max="1065" width="1" style="65" customWidth="1"/>
    <col min="1066" max="1066" width="6.7109375" style="65" customWidth="1"/>
    <col min="1067" max="1067" width="1" style="65" customWidth="1"/>
    <col min="1068" max="1069" width="6.7109375" style="65" customWidth="1"/>
    <col min="1070" max="1280" width="11.42578125" style="65"/>
    <col min="1281" max="1283" width="0" style="65" hidden="1" customWidth="1"/>
    <col min="1284" max="1284" width="3" style="65" customWidth="1"/>
    <col min="1285" max="1285" width="5.5703125" style="65" customWidth="1"/>
    <col min="1286" max="1286" width="1.5703125" style="65" customWidth="1"/>
    <col min="1287" max="1287" width="58.7109375" style="65" customWidth="1"/>
    <col min="1288" max="1289" width="4.7109375" style="65" customWidth="1"/>
    <col min="1290" max="1290" width="0.85546875" style="65" customWidth="1"/>
    <col min="1291" max="1292" width="4.7109375" style="65" customWidth="1"/>
    <col min="1293" max="1293" width="0.85546875" style="65" customWidth="1"/>
    <col min="1294" max="1295" width="4.7109375" style="65" customWidth="1"/>
    <col min="1296" max="1296" width="0.85546875" style="65" customWidth="1"/>
    <col min="1297" max="1298" width="4.7109375" style="65" customWidth="1"/>
    <col min="1299" max="1299" width="0.85546875" style="65" customWidth="1"/>
    <col min="1300" max="1301" width="4.7109375" style="65" customWidth="1"/>
    <col min="1302" max="1302" width="0.85546875" style="65" customWidth="1"/>
    <col min="1303" max="1304" width="4.7109375" style="65" customWidth="1"/>
    <col min="1305" max="1305" width="6.7109375" style="65" bestFit="1" customWidth="1"/>
    <col min="1306" max="1307" width="11.42578125" style="65"/>
    <col min="1308" max="1308" width="4.7109375" style="65" customWidth="1"/>
    <col min="1309" max="1309" width="5" style="65" customWidth="1"/>
    <col min="1310" max="1310" width="2.28515625" style="65" customWidth="1"/>
    <col min="1311" max="1311" width="26" style="65" customWidth="1"/>
    <col min="1312" max="1312" width="8" style="65" customWidth="1"/>
    <col min="1313" max="1313" width="1" style="65" customWidth="1"/>
    <col min="1314" max="1314" width="6.7109375" style="65" customWidth="1"/>
    <col min="1315" max="1315" width="1" style="65" customWidth="1"/>
    <col min="1316" max="1316" width="6.7109375" style="65" customWidth="1"/>
    <col min="1317" max="1317" width="1" style="65" customWidth="1"/>
    <col min="1318" max="1318" width="6.7109375" style="65" customWidth="1"/>
    <col min="1319" max="1319" width="1" style="65" customWidth="1"/>
    <col min="1320" max="1320" width="6.7109375" style="65" customWidth="1"/>
    <col min="1321" max="1321" width="1" style="65" customWidth="1"/>
    <col min="1322" max="1322" width="6.7109375" style="65" customWidth="1"/>
    <col min="1323" max="1323" width="1" style="65" customWidth="1"/>
    <col min="1324" max="1325" width="6.7109375" style="65" customWidth="1"/>
    <col min="1326" max="1536" width="11.42578125" style="65"/>
    <col min="1537" max="1539" width="0" style="65" hidden="1" customWidth="1"/>
    <col min="1540" max="1540" width="3" style="65" customWidth="1"/>
    <col min="1541" max="1541" width="5.5703125" style="65" customWidth="1"/>
    <col min="1542" max="1542" width="1.5703125" style="65" customWidth="1"/>
    <col min="1543" max="1543" width="58.7109375" style="65" customWidth="1"/>
    <col min="1544" max="1545" width="4.7109375" style="65" customWidth="1"/>
    <col min="1546" max="1546" width="0.85546875" style="65" customWidth="1"/>
    <col min="1547" max="1548" width="4.7109375" style="65" customWidth="1"/>
    <col min="1549" max="1549" width="0.85546875" style="65" customWidth="1"/>
    <col min="1550" max="1551" width="4.7109375" style="65" customWidth="1"/>
    <col min="1552" max="1552" width="0.85546875" style="65" customWidth="1"/>
    <col min="1553" max="1554" width="4.7109375" style="65" customWidth="1"/>
    <col min="1555" max="1555" width="0.85546875" style="65" customWidth="1"/>
    <col min="1556" max="1557" width="4.7109375" style="65" customWidth="1"/>
    <col min="1558" max="1558" width="0.85546875" style="65" customWidth="1"/>
    <col min="1559" max="1560" width="4.7109375" style="65" customWidth="1"/>
    <col min="1561" max="1561" width="6.7109375" style="65" bestFit="1" customWidth="1"/>
    <col min="1562" max="1563" width="11.42578125" style="65"/>
    <col min="1564" max="1564" width="4.7109375" style="65" customWidth="1"/>
    <col min="1565" max="1565" width="5" style="65" customWidth="1"/>
    <col min="1566" max="1566" width="2.28515625" style="65" customWidth="1"/>
    <col min="1567" max="1567" width="26" style="65" customWidth="1"/>
    <col min="1568" max="1568" width="8" style="65" customWidth="1"/>
    <col min="1569" max="1569" width="1" style="65" customWidth="1"/>
    <col min="1570" max="1570" width="6.7109375" style="65" customWidth="1"/>
    <col min="1571" max="1571" width="1" style="65" customWidth="1"/>
    <col min="1572" max="1572" width="6.7109375" style="65" customWidth="1"/>
    <col min="1573" max="1573" width="1" style="65" customWidth="1"/>
    <col min="1574" max="1574" width="6.7109375" style="65" customWidth="1"/>
    <col min="1575" max="1575" width="1" style="65" customWidth="1"/>
    <col min="1576" max="1576" width="6.7109375" style="65" customWidth="1"/>
    <col min="1577" max="1577" width="1" style="65" customWidth="1"/>
    <col min="1578" max="1578" width="6.7109375" style="65" customWidth="1"/>
    <col min="1579" max="1579" width="1" style="65" customWidth="1"/>
    <col min="1580" max="1581" width="6.7109375" style="65" customWidth="1"/>
    <col min="1582" max="1792" width="11.42578125" style="65"/>
    <col min="1793" max="1795" width="0" style="65" hidden="1" customWidth="1"/>
    <col min="1796" max="1796" width="3" style="65" customWidth="1"/>
    <col min="1797" max="1797" width="5.5703125" style="65" customWidth="1"/>
    <col min="1798" max="1798" width="1.5703125" style="65" customWidth="1"/>
    <col min="1799" max="1799" width="58.7109375" style="65" customWidth="1"/>
    <col min="1800" max="1801" width="4.7109375" style="65" customWidth="1"/>
    <col min="1802" max="1802" width="0.85546875" style="65" customWidth="1"/>
    <col min="1803" max="1804" width="4.7109375" style="65" customWidth="1"/>
    <col min="1805" max="1805" width="0.85546875" style="65" customWidth="1"/>
    <col min="1806" max="1807" width="4.7109375" style="65" customWidth="1"/>
    <col min="1808" max="1808" width="0.85546875" style="65" customWidth="1"/>
    <col min="1809" max="1810" width="4.7109375" style="65" customWidth="1"/>
    <col min="1811" max="1811" width="0.85546875" style="65" customWidth="1"/>
    <col min="1812" max="1813" width="4.7109375" style="65" customWidth="1"/>
    <col min="1814" max="1814" width="0.85546875" style="65" customWidth="1"/>
    <col min="1815" max="1816" width="4.7109375" style="65" customWidth="1"/>
    <col min="1817" max="1817" width="6.7109375" style="65" bestFit="1" customWidth="1"/>
    <col min="1818" max="1819" width="11.42578125" style="65"/>
    <col min="1820" max="1820" width="4.7109375" style="65" customWidth="1"/>
    <col min="1821" max="1821" width="5" style="65" customWidth="1"/>
    <col min="1822" max="1822" width="2.28515625" style="65" customWidth="1"/>
    <col min="1823" max="1823" width="26" style="65" customWidth="1"/>
    <col min="1824" max="1824" width="8" style="65" customWidth="1"/>
    <col min="1825" max="1825" width="1" style="65" customWidth="1"/>
    <col min="1826" max="1826" width="6.7109375" style="65" customWidth="1"/>
    <col min="1827" max="1827" width="1" style="65" customWidth="1"/>
    <col min="1828" max="1828" width="6.7109375" style="65" customWidth="1"/>
    <col min="1829" max="1829" width="1" style="65" customWidth="1"/>
    <col min="1830" max="1830" width="6.7109375" style="65" customWidth="1"/>
    <col min="1831" max="1831" width="1" style="65" customWidth="1"/>
    <col min="1832" max="1832" width="6.7109375" style="65" customWidth="1"/>
    <col min="1833" max="1833" width="1" style="65" customWidth="1"/>
    <col min="1834" max="1834" width="6.7109375" style="65" customWidth="1"/>
    <col min="1835" max="1835" width="1" style="65" customWidth="1"/>
    <col min="1836" max="1837" width="6.7109375" style="65" customWidth="1"/>
    <col min="1838" max="2048" width="11.42578125" style="65"/>
    <col min="2049" max="2051" width="0" style="65" hidden="1" customWidth="1"/>
    <col min="2052" max="2052" width="3" style="65" customWidth="1"/>
    <col min="2053" max="2053" width="5.5703125" style="65" customWidth="1"/>
    <col min="2054" max="2054" width="1.5703125" style="65" customWidth="1"/>
    <col min="2055" max="2055" width="58.7109375" style="65" customWidth="1"/>
    <col min="2056" max="2057" width="4.7109375" style="65" customWidth="1"/>
    <col min="2058" max="2058" width="0.85546875" style="65" customWidth="1"/>
    <col min="2059" max="2060" width="4.7109375" style="65" customWidth="1"/>
    <col min="2061" max="2061" width="0.85546875" style="65" customWidth="1"/>
    <col min="2062" max="2063" width="4.7109375" style="65" customWidth="1"/>
    <col min="2064" max="2064" width="0.85546875" style="65" customWidth="1"/>
    <col min="2065" max="2066" width="4.7109375" style="65" customWidth="1"/>
    <col min="2067" max="2067" width="0.85546875" style="65" customWidth="1"/>
    <col min="2068" max="2069" width="4.7109375" style="65" customWidth="1"/>
    <col min="2070" max="2070" width="0.85546875" style="65" customWidth="1"/>
    <col min="2071" max="2072" width="4.7109375" style="65" customWidth="1"/>
    <col min="2073" max="2073" width="6.7109375" style="65" bestFit="1" customWidth="1"/>
    <col min="2074" max="2075" width="11.42578125" style="65"/>
    <col min="2076" max="2076" width="4.7109375" style="65" customWidth="1"/>
    <col min="2077" max="2077" width="5" style="65" customWidth="1"/>
    <col min="2078" max="2078" width="2.28515625" style="65" customWidth="1"/>
    <col min="2079" max="2079" width="26" style="65" customWidth="1"/>
    <col min="2080" max="2080" width="8" style="65" customWidth="1"/>
    <col min="2081" max="2081" width="1" style="65" customWidth="1"/>
    <col min="2082" max="2082" width="6.7109375" style="65" customWidth="1"/>
    <col min="2083" max="2083" width="1" style="65" customWidth="1"/>
    <col min="2084" max="2084" width="6.7109375" style="65" customWidth="1"/>
    <col min="2085" max="2085" width="1" style="65" customWidth="1"/>
    <col min="2086" max="2086" width="6.7109375" style="65" customWidth="1"/>
    <col min="2087" max="2087" width="1" style="65" customWidth="1"/>
    <col min="2088" max="2088" width="6.7109375" style="65" customWidth="1"/>
    <col min="2089" max="2089" width="1" style="65" customWidth="1"/>
    <col min="2090" max="2090" width="6.7109375" style="65" customWidth="1"/>
    <col min="2091" max="2091" width="1" style="65" customWidth="1"/>
    <col min="2092" max="2093" width="6.7109375" style="65" customWidth="1"/>
    <col min="2094" max="2304" width="11.42578125" style="65"/>
    <col min="2305" max="2307" width="0" style="65" hidden="1" customWidth="1"/>
    <col min="2308" max="2308" width="3" style="65" customWidth="1"/>
    <col min="2309" max="2309" width="5.5703125" style="65" customWidth="1"/>
    <col min="2310" max="2310" width="1.5703125" style="65" customWidth="1"/>
    <col min="2311" max="2311" width="58.7109375" style="65" customWidth="1"/>
    <col min="2312" max="2313" width="4.7109375" style="65" customWidth="1"/>
    <col min="2314" max="2314" width="0.85546875" style="65" customWidth="1"/>
    <col min="2315" max="2316" width="4.7109375" style="65" customWidth="1"/>
    <col min="2317" max="2317" width="0.85546875" style="65" customWidth="1"/>
    <col min="2318" max="2319" width="4.7109375" style="65" customWidth="1"/>
    <col min="2320" max="2320" width="0.85546875" style="65" customWidth="1"/>
    <col min="2321" max="2322" width="4.7109375" style="65" customWidth="1"/>
    <col min="2323" max="2323" width="0.85546875" style="65" customWidth="1"/>
    <col min="2324" max="2325" width="4.7109375" style="65" customWidth="1"/>
    <col min="2326" max="2326" width="0.85546875" style="65" customWidth="1"/>
    <col min="2327" max="2328" width="4.7109375" style="65" customWidth="1"/>
    <col min="2329" max="2329" width="6.7109375" style="65" bestFit="1" customWidth="1"/>
    <col min="2330" max="2331" width="11.42578125" style="65"/>
    <col min="2332" max="2332" width="4.7109375" style="65" customWidth="1"/>
    <col min="2333" max="2333" width="5" style="65" customWidth="1"/>
    <col min="2334" max="2334" width="2.28515625" style="65" customWidth="1"/>
    <col min="2335" max="2335" width="26" style="65" customWidth="1"/>
    <col min="2336" max="2336" width="8" style="65" customWidth="1"/>
    <col min="2337" max="2337" width="1" style="65" customWidth="1"/>
    <col min="2338" max="2338" width="6.7109375" style="65" customWidth="1"/>
    <col min="2339" max="2339" width="1" style="65" customWidth="1"/>
    <col min="2340" max="2340" width="6.7109375" style="65" customWidth="1"/>
    <col min="2341" max="2341" width="1" style="65" customWidth="1"/>
    <col min="2342" max="2342" width="6.7109375" style="65" customWidth="1"/>
    <col min="2343" max="2343" width="1" style="65" customWidth="1"/>
    <col min="2344" max="2344" width="6.7109375" style="65" customWidth="1"/>
    <col min="2345" max="2345" width="1" style="65" customWidth="1"/>
    <col min="2346" max="2346" width="6.7109375" style="65" customWidth="1"/>
    <col min="2347" max="2347" width="1" style="65" customWidth="1"/>
    <col min="2348" max="2349" width="6.7109375" style="65" customWidth="1"/>
    <col min="2350" max="2560" width="11.42578125" style="65"/>
    <col min="2561" max="2563" width="0" style="65" hidden="1" customWidth="1"/>
    <col min="2564" max="2564" width="3" style="65" customWidth="1"/>
    <col min="2565" max="2565" width="5.5703125" style="65" customWidth="1"/>
    <col min="2566" max="2566" width="1.5703125" style="65" customWidth="1"/>
    <col min="2567" max="2567" width="58.7109375" style="65" customWidth="1"/>
    <col min="2568" max="2569" width="4.7109375" style="65" customWidth="1"/>
    <col min="2570" max="2570" width="0.85546875" style="65" customWidth="1"/>
    <col min="2571" max="2572" width="4.7109375" style="65" customWidth="1"/>
    <col min="2573" max="2573" width="0.85546875" style="65" customWidth="1"/>
    <col min="2574" max="2575" width="4.7109375" style="65" customWidth="1"/>
    <col min="2576" max="2576" width="0.85546875" style="65" customWidth="1"/>
    <col min="2577" max="2578" width="4.7109375" style="65" customWidth="1"/>
    <col min="2579" max="2579" width="0.85546875" style="65" customWidth="1"/>
    <col min="2580" max="2581" width="4.7109375" style="65" customWidth="1"/>
    <col min="2582" max="2582" width="0.85546875" style="65" customWidth="1"/>
    <col min="2583" max="2584" width="4.7109375" style="65" customWidth="1"/>
    <col min="2585" max="2585" width="6.7109375" style="65" bestFit="1" customWidth="1"/>
    <col min="2586" max="2587" width="11.42578125" style="65"/>
    <col min="2588" max="2588" width="4.7109375" style="65" customWidth="1"/>
    <col min="2589" max="2589" width="5" style="65" customWidth="1"/>
    <col min="2590" max="2590" width="2.28515625" style="65" customWidth="1"/>
    <col min="2591" max="2591" width="26" style="65" customWidth="1"/>
    <col min="2592" max="2592" width="8" style="65" customWidth="1"/>
    <col min="2593" max="2593" width="1" style="65" customWidth="1"/>
    <col min="2594" max="2594" width="6.7109375" style="65" customWidth="1"/>
    <col min="2595" max="2595" width="1" style="65" customWidth="1"/>
    <col min="2596" max="2596" width="6.7109375" style="65" customWidth="1"/>
    <col min="2597" max="2597" width="1" style="65" customWidth="1"/>
    <col min="2598" max="2598" width="6.7109375" style="65" customWidth="1"/>
    <col min="2599" max="2599" width="1" style="65" customWidth="1"/>
    <col min="2600" max="2600" width="6.7109375" style="65" customWidth="1"/>
    <col min="2601" max="2601" width="1" style="65" customWidth="1"/>
    <col min="2602" max="2602" width="6.7109375" style="65" customWidth="1"/>
    <col min="2603" max="2603" width="1" style="65" customWidth="1"/>
    <col min="2604" max="2605" width="6.7109375" style="65" customWidth="1"/>
    <col min="2606" max="2816" width="11.42578125" style="65"/>
    <col min="2817" max="2819" width="0" style="65" hidden="1" customWidth="1"/>
    <col min="2820" max="2820" width="3" style="65" customWidth="1"/>
    <col min="2821" max="2821" width="5.5703125" style="65" customWidth="1"/>
    <col min="2822" max="2822" width="1.5703125" style="65" customWidth="1"/>
    <col min="2823" max="2823" width="58.7109375" style="65" customWidth="1"/>
    <col min="2824" max="2825" width="4.7109375" style="65" customWidth="1"/>
    <col min="2826" max="2826" width="0.85546875" style="65" customWidth="1"/>
    <col min="2827" max="2828" width="4.7109375" style="65" customWidth="1"/>
    <col min="2829" max="2829" width="0.85546875" style="65" customWidth="1"/>
    <col min="2830" max="2831" width="4.7109375" style="65" customWidth="1"/>
    <col min="2832" max="2832" width="0.85546875" style="65" customWidth="1"/>
    <col min="2833" max="2834" width="4.7109375" style="65" customWidth="1"/>
    <col min="2835" max="2835" width="0.85546875" style="65" customWidth="1"/>
    <col min="2836" max="2837" width="4.7109375" style="65" customWidth="1"/>
    <col min="2838" max="2838" width="0.85546875" style="65" customWidth="1"/>
    <col min="2839" max="2840" width="4.7109375" style="65" customWidth="1"/>
    <col min="2841" max="2841" width="6.7109375" style="65" bestFit="1" customWidth="1"/>
    <col min="2842" max="2843" width="11.42578125" style="65"/>
    <col min="2844" max="2844" width="4.7109375" style="65" customWidth="1"/>
    <col min="2845" max="2845" width="5" style="65" customWidth="1"/>
    <col min="2846" max="2846" width="2.28515625" style="65" customWidth="1"/>
    <col min="2847" max="2847" width="26" style="65" customWidth="1"/>
    <col min="2848" max="2848" width="8" style="65" customWidth="1"/>
    <col min="2849" max="2849" width="1" style="65" customWidth="1"/>
    <col min="2850" max="2850" width="6.7109375" style="65" customWidth="1"/>
    <col min="2851" max="2851" width="1" style="65" customWidth="1"/>
    <col min="2852" max="2852" width="6.7109375" style="65" customWidth="1"/>
    <col min="2853" max="2853" width="1" style="65" customWidth="1"/>
    <col min="2854" max="2854" width="6.7109375" style="65" customWidth="1"/>
    <col min="2855" max="2855" width="1" style="65" customWidth="1"/>
    <col min="2856" max="2856" width="6.7109375" style="65" customWidth="1"/>
    <col min="2857" max="2857" width="1" style="65" customWidth="1"/>
    <col min="2858" max="2858" width="6.7109375" style="65" customWidth="1"/>
    <col min="2859" max="2859" width="1" style="65" customWidth="1"/>
    <col min="2860" max="2861" width="6.7109375" style="65" customWidth="1"/>
    <col min="2862" max="3072" width="11.42578125" style="65"/>
    <col min="3073" max="3075" width="0" style="65" hidden="1" customWidth="1"/>
    <col min="3076" max="3076" width="3" style="65" customWidth="1"/>
    <col min="3077" max="3077" width="5.5703125" style="65" customWidth="1"/>
    <col min="3078" max="3078" width="1.5703125" style="65" customWidth="1"/>
    <col min="3079" max="3079" width="58.7109375" style="65" customWidth="1"/>
    <col min="3080" max="3081" width="4.7109375" style="65" customWidth="1"/>
    <col min="3082" max="3082" width="0.85546875" style="65" customWidth="1"/>
    <col min="3083" max="3084" width="4.7109375" style="65" customWidth="1"/>
    <col min="3085" max="3085" width="0.85546875" style="65" customWidth="1"/>
    <col min="3086" max="3087" width="4.7109375" style="65" customWidth="1"/>
    <col min="3088" max="3088" width="0.85546875" style="65" customWidth="1"/>
    <col min="3089" max="3090" width="4.7109375" style="65" customWidth="1"/>
    <col min="3091" max="3091" width="0.85546875" style="65" customWidth="1"/>
    <col min="3092" max="3093" width="4.7109375" style="65" customWidth="1"/>
    <col min="3094" max="3094" width="0.85546875" style="65" customWidth="1"/>
    <col min="3095" max="3096" width="4.7109375" style="65" customWidth="1"/>
    <col min="3097" max="3097" width="6.7109375" style="65" bestFit="1" customWidth="1"/>
    <col min="3098" max="3099" width="11.42578125" style="65"/>
    <col min="3100" max="3100" width="4.7109375" style="65" customWidth="1"/>
    <col min="3101" max="3101" width="5" style="65" customWidth="1"/>
    <col min="3102" max="3102" width="2.28515625" style="65" customWidth="1"/>
    <col min="3103" max="3103" width="26" style="65" customWidth="1"/>
    <col min="3104" max="3104" width="8" style="65" customWidth="1"/>
    <col min="3105" max="3105" width="1" style="65" customWidth="1"/>
    <col min="3106" max="3106" width="6.7109375" style="65" customWidth="1"/>
    <col min="3107" max="3107" width="1" style="65" customWidth="1"/>
    <col min="3108" max="3108" width="6.7109375" style="65" customWidth="1"/>
    <col min="3109" max="3109" width="1" style="65" customWidth="1"/>
    <col min="3110" max="3110" width="6.7109375" style="65" customWidth="1"/>
    <col min="3111" max="3111" width="1" style="65" customWidth="1"/>
    <col min="3112" max="3112" width="6.7109375" style="65" customWidth="1"/>
    <col min="3113" max="3113" width="1" style="65" customWidth="1"/>
    <col min="3114" max="3114" width="6.7109375" style="65" customWidth="1"/>
    <col min="3115" max="3115" width="1" style="65" customWidth="1"/>
    <col min="3116" max="3117" width="6.7109375" style="65" customWidth="1"/>
    <col min="3118" max="3328" width="11.42578125" style="65"/>
    <col min="3329" max="3331" width="0" style="65" hidden="1" customWidth="1"/>
    <col min="3332" max="3332" width="3" style="65" customWidth="1"/>
    <col min="3333" max="3333" width="5.5703125" style="65" customWidth="1"/>
    <col min="3334" max="3334" width="1.5703125" style="65" customWidth="1"/>
    <col min="3335" max="3335" width="58.7109375" style="65" customWidth="1"/>
    <col min="3336" max="3337" width="4.7109375" style="65" customWidth="1"/>
    <col min="3338" max="3338" width="0.85546875" style="65" customWidth="1"/>
    <col min="3339" max="3340" width="4.7109375" style="65" customWidth="1"/>
    <col min="3341" max="3341" width="0.85546875" style="65" customWidth="1"/>
    <col min="3342" max="3343" width="4.7109375" style="65" customWidth="1"/>
    <col min="3344" max="3344" width="0.85546875" style="65" customWidth="1"/>
    <col min="3345" max="3346" width="4.7109375" style="65" customWidth="1"/>
    <col min="3347" max="3347" width="0.85546875" style="65" customWidth="1"/>
    <col min="3348" max="3349" width="4.7109375" style="65" customWidth="1"/>
    <col min="3350" max="3350" width="0.85546875" style="65" customWidth="1"/>
    <col min="3351" max="3352" width="4.7109375" style="65" customWidth="1"/>
    <col min="3353" max="3353" width="6.7109375" style="65" bestFit="1" customWidth="1"/>
    <col min="3354" max="3355" width="11.42578125" style="65"/>
    <col min="3356" max="3356" width="4.7109375" style="65" customWidth="1"/>
    <col min="3357" max="3357" width="5" style="65" customWidth="1"/>
    <col min="3358" max="3358" width="2.28515625" style="65" customWidth="1"/>
    <col min="3359" max="3359" width="26" style="65" customWidth="1"/>
    <col min="3360" max="3360" width="8" style="65" customWidth="1"/>
    <col min="3361" max="3361" width="1" style="65" customWidth="1"/>
    <col min="3362" max="3362" width="6.7109375" style="65" customWidth="1"/>
    <col min="3363" max="3363" width="1" style="65" customWidth="1"/>
    <col min="3364" max="3364" width="6.7109375" style="65" customWidth="1"/>
    <col min="3365" max="3365" width="1" style="65" customWidth="1"/>
    <col min="3366" max="3366" width="6.7109375" style="65" customWidth="1"/>
    <col min="3367" max="3367" width="1" style="65" customWidth="1"/>
    <col min="3368" max="3368" width="6.7109375" style="65" customWidth="1"/>
    <col min="3369" max="3369" width="1" style="65" customWidth="1"/>
    <col min="3370" max="3370" width="6.7109375" style="65" customWidth="1"/>
    <col min="3371" max="3371" width="1" style="65" customWidth="1"/>
    <col min="3372" max="3373" width="6.7109375" style="65" customWidth="1"/>
    <col min="3374" max="3584" width="11.42578125" style="65"/>
    <col min="3585" max="3587" width="0" style="65" hidden="1" customWidth="1"/>
    <col min="3588" max="3588" width="3" style="65" customWidth="1"/>
    <col min="3589" max="3589" width="5.5703125" style="65" customWidth="1"/>
    <col min="3590" max="3590" width="1.5703125" style="65" customWidth="1"/>
    <col min="3591" max="3591" width="58.7109375" style="65" customWidth="1"/>
    <col min="3592" max="3593" width="4.7109375" style="65" customWidth="1"/>
    <col min="3594" max="3594" width="0.85546875" style="65" customWidth="1"/>
    <col min="3595" max="3596" width="4.7109375" style="65" customWidth="1"/>
    <col min="3597" max="3597" width="0.85546875" style="65" customWidth="1"/>
    <col min="3598" max="3599" width="4.7109375" style="65" customWidth="1"/>
    <col min="3600" max="3600" width="0.85546875" style="65" customWidth="1"/>
    <col min="3601" max="3602" width="4.7109375" style="65" customWidth="1"/>
    <col min="3603" max="3603" width="0.85546875" style="65" customWidth="1"/>
    <col min="3604" max="3605" width="4.7109375" style="65" customWidth="1"/>
    <col min="3606" max="3606" width="0.85546875" style="65" customWidth="1"/>
    <col min="3607" max="3608" width="4.7109375" style="65" customWidth="1"/>
    <col min="3609" max="3609" width="6.7109375" style="65" bestFit="1" customWidth="1"/>
    <col min="3610" max="3611" width="11.42578125" style="65"/>
    <col min="3612" max="3612" width="4.7109375" style="65" customWidth="1"/>
    <col min="3613" max="3613" width="5" style="65" customWidth="1"/>
    <col min="3614" max="3614" width="2.28515625" style="65" customWidth="1"/>
    <col min="3615" max="3615" width="26" style="65" customWidth="1"/>
    <col min="3616" max="3616" width="8" style="65" customWidth="1"/>
    <col min="3617" max="3617" width="1" style="65" customWidth="1"/>
    <col min="3618" max="3618" width="6.7109375" style="65" customWidth="1"/>
    <col min="3619" max="3619" width="1" style="65" customWidth="1"/>
    <col min="3620" max="3620" width="6.7109375" style="65" customWidth="1"/>
    <col min="3621" max="3621" width="1" style="65" customWidth="1"/>
    <col min="3622" max="3622" width="6.7109375" style="65" customWidth="1"/>
    <col min="3623" max="3623" width="1" style="65" customWidth="1"/>
    <col min="3624" max="3624" width="6.7109375" style="65" customWidth="1"/>
    <col min="3625" max="3625" width="1" style="65" customWidth="1"/>
    <col min="3626" max="3626" width="6.7109375" style="65" customWidth="1"/>
    <col min="3627" max="3627" width="1" style="65" customWidth="1"/>
    <col min="3628" max="3629" width="6.7109375" style="65" customWidth="1"/>
    <col min="3630" max="3840" width="11.42578125" style="65"/>
    <col min="3841" max="3843" width="0" style="65" hidden="1" customWidth="1"/>
    <col min="3844" max="3844" width="3" style="65" customWidth="1"/>
    <col min="3845" max="3845" width="5.5703125" style="65" customWidth="1"/>
    <col min="3846" max="3846" width="1.5703125" style="65" customWidth="1"/>
    <col min="3847" max="3847" width="58.7109375" style="65" customWidth="1"/>
    <col min="3848" max="3849" width="4.7109375" style="65" customWidth="1"/>
    <col min="3850" max="3850" width="0.85546875" style="65" customWidth="1"/>
    <col min="3851" max="3852" width="4.7109375" style="65" customWidth="1"/>
    <col min="3853" max="3853" width="0.85546875" style="65" customWidth="1"/>
    <col min="3854" max="3855" width="4.7109375" style="65" customWidth="1"/>
    <col min="3856" max="3856" width="0.85546875" style="65" customWidth="1"/>
    <col min="3857" max="3858" width="4.7109375" style="65" customWidth="1"/>
    <col min="3859" max="3859" width="0.85546875" style="65" customWidth="1"/>
    <col min="3860" max="3861" width="4.7109375" style="65" customWidth="1"/>
    <col min="3862" max="3862" width="0.85546875" style="65" customWidth="1"/>
    <col min="3863" max="3864" width="4.7109375" style="65" customWidth="1"/>
    <col min="3865" max="3865" width="6.7109375" style="65" bestFit="1" customWidth="1"/>
    <col min="3866" max="3867" width="11.42578125" style="65"/>
    <col min="3868" max="3868" width="4.7109375" style="65" customWidth="1"/>
    <col min="3869" max="3869" width="5" style="65" customWidth="1"/>
    <col min="3870" max="3870" width="2.28515625" style="65" customWidth="1"/>
    <col min="3871" max="3871" width="26" style="65" customWidth="1"/>
    <col min="3872" max="3872" width="8" style="65" customWidth="1"/>
    <col min="3873" max="3873" width="1" style="65" customWidth="1"/>
    <col min="3874" max="3874" width="6.7109375" style="65" customWidth="1"/>
    <col min="3875" max="3875" width="1" style="65" customWidth="1"/>
    <col min="3876" max="3876" width="6.7109375" style="65" customWidth="1"/>
    <col min="3877" max="3877" width="1" style="65" customWidth="1"/>
    <col min="3878" max="3878" width="6.7109375" style="65" customWidth="1"/>
    <col min="3879" max="3879" width="1" style="65" customWidth="1"/>
    <col min="3880" max="3880" width="6.7109375" style="65" customWidth="1"/>
    <col min="3881" max="3881" width="1" style="65" customWidth="1"/>
    <col min="3882" max="3882" width="6.7109375" style="65" customWidth="1"/>
    <col min="3883" max="3883" width="1" style="65" customWidth="1"/>
    <col min="3884" max="3885" width="6.7109375" style="65" customWidth="1"/>
    <col min="3886" max="4096" width="11.42578125" style="65"/>
    <col min="4097" max="4099" width="0" style="65" hidden="1" customWidth="1"/>
    <col min="4100" max="4100" width="3" style="65" customWidth="1"/>
    <col min="4101" max="4101" width="5.5703125" style="65" customWidth="1"/>
    <col min="4102" max="4102" width="1.5703125" style="65" customWidth="1"/>
    <col min="4103" max="4103" width="58.7109375" style="65" customWidth="1"/>
    <col min="4104" max="4105" width="4.7109375" style="65" customWidth="1"/>
    <col min="4106" max="4106" width="0.85546875" style="65" customWidth="1"/>
    <col min="4107" max="4108" width="4.7109375" style="65" customWidth="1"/>
    <col min="4109" max="4109" width="0.85546875" style="65" customWidth="1"/>
    <col min="4110" max="4111" width="4.7109375" style="65" customWidth="1"/>
    <col min="4112" max="4112" width="0.85546875" style="65" customWidth="1"/>
    <col min="4113" max="4114" width="4.7109375" style="65" customWidth="1"/>
    <col min="4115" max="4115" width="0.85546875" style="65" customWidth="1"/>
    <col min="4116" max="4117" width="4.7109375" style="65" customWidth="1"/>
    <col min="4118" max="4118" width="0.85546875" style="65" customWidth="1"/>
    <col min="4119" max="4120" width="4.7109375" style="65" customWidth="1"/>
    <col min="4121" max="4121" width="6.7109375" style="65" bestFit="1" customWidth="1"/>
    <col min="4122" max="4123" width="11.42578125" style="65"/>
    <col min="4124" max="4124" width="4.7109375" style="65" customWidth="1"/>
    <col min="4125" max="4125" width="5" style="65" customWidth="1"/>
    <col min="4126" max="4126" width="2.28515625" style="65" customWidth="1"/>
    <col min="4127" max="4127" width="26" style="65" customWidth="1"/>
    <col min="4128" max="4128" width="8" style="65" customWidth="1"/>
    <col min="4129" max="4129" width="1" style="65" customWidth="1"/>
    <col min="4130" max="4130" width="6.7109375" style="65" customWidth="1"/>
    <col min="4131" max="4131" width="1" style="65" customWidth="1"/>
    <col min="4132" max="4132" width="6.7109375" style="65" customWidth="1"/>
    <col min="4133" max="4133" width="1" style="65" customWidth="1"/>
    <col min="4134" max="4134" width="6.7109375" style="65" customWidth="1"/>
    <col min="4135" max="4135" width="1" style="65" customWidth="1"/>
    <col min="4136" max="4136" width="6.7109375" style="65" customWidth="1"/>
    <col min="4137" max="4137" width="1" style="65" customWidth="1"/>
    <col min="4138" max="4138" width="6.7109375" style="65" customWidth="1"/>
    <col min="4139" max="4139" width="1" style="65" customWidth="1"/>
    <col min="4140" max="4141" width="6.7109375" style="65" customWidth="1"/>
    <col min="4142" max="4352" width="11.42578125" style="65"/>
    <col min="4353" max="4355" width="0" style="65" hidden="1" customWidth="1"/>
    <col min="4356" max="4356" width="3" style="65" customWidth="1"/>
    <col min="4357" max="4357" width="5.5703125" style="65" customWidth="1"/>
    <col min="4358" max="4358" width="1.5703125" style="65" customWidth="1"/>
    <col min="4359" max="4359" width="58.7109375" style="65" customWidth="1"/>
    <col min="4360" max="4361" width="4.7109375" style="65" customWidth="1"/>
    <col min="4362" max="4362" width="0.85546875" style="65" customWidth="1"/>
    <col min="4363" max="4364" width="4.7109375" style="65" customWidth="1"/>
    <col min="4365" max="4365" width="0.85546875" style="65" customWidth="1"/>
    <col min="4366" max="4367" width="4.7109375" style="65" customWidth="1"/>
    <col min="4368" max="4368" width="0.85546875" style="65" customWidth="1"/>
    <col min="4369" max="4370" width="4.7109375" style="65" customWidth="1"/>
    <col min="4371" max="4371" width="0.85546875" style="65" customWidth="1"/>
    <col min="4372" max="4373" width="4.7109375" style="65" customWidth="1"/>
    <col min="4374" max="4374" width="0.85546875" style="65" customWidth="1"/>
    <col min="4375" max="4376" width="4.7109375" style="65" customWidth="1"/>
    <col min="4377" max="4377" width="6.7109375" style="65" bestFit="1" customWidth="1"/>
    <col min="4378" max="4379" width="11.42578125" style="65"/>
    <col min="4380" max="4380" width="4.7109375" style="65" customWidth="1"/>
    <col min="4381" max="4381" width="5" style="65" customWidth="1"/>
    <col min="4382" max="4382" width="2.28515625" style="65" customWidth="1"/>
    <col min="4383" max="4383" width="26" style="65" customWidth="1"/>
    <col min="4384" max="4384" width="8" style="65" customWidth="1"/>
    <col min="4385" max="4385" width="1" style="65" customWidth="1"/>
    <col min="4386" max="4386" width="6.7109375" style="65" customWidth="1"/>
    <col min="4387" max="4387" width="1" style="65" customWidth="1"/>
    <col min="4388" max="4388" width="6.7109375" style="65" customWidth="1"/>
    <col min="4389" max="4389" width="1" style="65" customWidth="1"/>
    <col min="4390" max="4390" width="6.7109375" style="65" customWidth="1"/>
    <col min="4391" max="4391" width="1" style="65" customWidth="1"/>
    <col min="4392" max="4392" width="6.7109375" style="65" customWidth="1"/>
    <col min="4393" max="4393" width="1" style="65" customWidth="1"/>
    <col min="4394" max="4394" width="6.7109375" style="65" customWidth="1"/>
    <col min="4395" max="4395" width="1" style="65" customWidth="1"/>
    <col min="4396" max="4397" width="6.7109375" style="65" customWidth="1"/>
    <col min="4398" max="4608" width="11.42578125" style="65"/>
    <col min="4609" max="4611" width="0" style="65" hidden="1" customWidth="1"/>
    <col min="4612" max="4612" width="3" style="65" customWidth="1"/>
    <col min="4613" max="4613" width="5.5703125" style="65" customWidth="1"/>
    <col min="4614" max="4614" width="1.5703125" style="65" customWidth="1"/>
    <col min="4615" max="4615" width="58.7109375" style="65" customWidth="1"/>
    <col min="4616" max="4617" width="4.7109375" style="65" customWidth="1"/>
    <col min="4618" max="4618" width="0.85546875" style="65" customWidth="1"/>
    <col min="4619" max="4620" width="4.7109375" style="65" customWidth="1"/>
    <col min="4621" max="4621" width="0.85546875" style="65" customWidth="1"/>
    <col min="4622" max="4623" width="4.7109375" style="65" customWidth="1"/>
    <col min="4624" max="4624" width="0.85546875" style="65" customWidth="1"/>
    <col min="4625" max="4626" width="4.7109375" style="65" customWidth="1"/>
    <col min="4627" max="4627" width="0.85546875" style="65" customWidth="1"/>
    <col min="4628" max="4629" width="4.7109375" style="65" customWidth="1"/>
    <col min="4630" max="4630" width="0.85546875" style="65" customWidth="1"/>
    <col min="4631" max="4632" width="4.7109375" style="65" customWidth="1"/>
    <col min="4633" max="4633" width="6.7109375" style="65" bestFit="1" customWidth="1"/>
    <col min="4634" max="4635" width="11.42578125" style="65"/>
    <col min="4636" max="4636" width="4.7109375" style="65" customWidth="1"/>
    <col min="4637" max="4637" width="5" style="65" customWidth="1"/>
    <col min="4638" max="4638" width="2.28515625" style="65" customWidth="1"/>
    <col min="4639" max="4639" width="26" style="65" customWidth="1"/>
    <col min="4640" max="4640" width="8" style="65" customWidth="1"/>
    <col min="4641" max="4641" width="1" style="65" customWidth="1"/>
    <col min="4642" max="4642" width="6.7109375" style="65" customWidth="1"/>
    <col min="4643" max="4643" width="1" style="65" customWidth="1"/>
    <col min="4644" max="4644" width="6.7109375" style="65" customWidth="1"/>
    <col min="4645" max="4645" width="1" style="65" customWidth="1"/>
    <col min="4646" max="4646" width="6.7109375" style="65" customWidth="1"/>
    <col min="4647" max="4647" width="1" style="65" customWidth="1"/>
    <col min="4648" max="4648" width="6.7109375" style="65" customWidth="1"/>
    <col min="4649" max="4649" width="1" style="65" customWidth="1"/>
    <col min="4650" max="4650" width="6.7109375" style="65" customWidth="1"/>
    <col min="4651" max="4651" width="1" style="65" customWidth="1"/>
    <col min="4652" max="4653" width="6.7109375" style="65" customWidth="1"/>
    <col min="4654" max="4864" width="11.42578125" style="65"/>
    <col min="4865" max="4867" width="0" style="65" hidden="1" customWidth="1"/>
    <col min="4868" max="4868" width="3" style="65" customWidth="1"/>
    <col min="4869" max="4869" width="5.5703125" style="65" customWidth="1"/>
    <col min="4870" max="4870" width="1.5703125" style="65" customWidth="1"/>
    <col min="4871" max="4871" width="58.7109375" style="65" customWidth="1"/>
    <col min="4872" max="4873" width="4.7109375" style="65" customWidth="1"/>
    <col min="4874" max="4874" width="0.85546875" style="65" customWidth="1"/>
    <col min="4875" max="4876" width="4.7109375" style="65" customWidth="1"/>
    <col min="4877" max="4877" width="0.85546875" style="65" customWidth="1"/>
    <col min="4878" max="4879" width="4.7109375" style="65" customWidth="1"/>
    <col min="4880" max="4880" width="0.85546875" style="65" customWidth="1"/>
    <col min="4881" max="4882" width="4.7109375" style="65" customWidth="1"/>
    <col min="4883" max="4883" width="0.85546875" style="65" customWidth="1"/>
    <col min="4884" max="4885" width="4.7109375" style="65" customWidth="1"/>
    <col min="4886" max="4886" width="0.85546875" style="65" customWidth="1"/>
    <col min="4887" max="4888" width="4.7109375" style="65" customWidth="1"/>
    <col min="4889" max="4889" width="6.7109375" style="65" bestFit="1" customWidth="1"/>
    <col min="4890" max="4891" width="11.42578125" style="65"/>
    <col min="4892" max="4892" width="4.7109375" style="65" customWidth="1"/>
    <col min="4893" max="4893" width="5" style="65" customWidth="1"/>
    <col min="4894" max="4894" width="2.28515625" style="65" customWidth="1"/>
    <col min="4895" max="4895" width="26" style="65" customWidth="1"/>
    <col min="4896" max="4896" width="8" style="65" customWidth="1"/>
    <col min="4897" max="4897" width="1" style="65" customWidth="1"/>
    <col min="4898" max="4898" width="6.7109375" style="65" customWidth="1"/>
    <col min="4899" max="4899" width="1" style="65" customWidth="1"/>
    <col min="4900" max="4900" width="6.7109375" style="65" customWidth="1"/>
    <col min="4901" max="4901" width="1" style="65" customWidth="1"/>
    <col min="4902" max="4902" width="6.7109375" style="65" customWidth="1"/>
    <col min="4903" max="4903" width="1" style="65" customWidth="1"/>
    <col min="4904" max="4904" width="6.7109375" style="65" customWidth="1"/>
    <col min="4905" max="4905" width="1" style="65" customWidth="1"/>
    <col min="4906" max="4906" width="6.7109375" style="65" customWidth="1"/>
    <col min="4907" max="4907" width="1" style="65" customWidth="1"/>
    <col min="4908" max="4909" width="6.7109375" style="65" customWidth="1"/>
    <col min="4910" max="5120" width="11.42578125" style="65"/>
    <col min="5121" max="5123" width="0" style="65" hidden="1" customWidth="1"/>
    <col min="5124" max="5124" width="3" style="65" customWidth="1"/>
    <col min="5125" max="5125" width="5.5703125" style="65" customWidth="1"/>
    <col min="5126" max="5126" width="1.5703125" style="65" customWidth="1"/>
    <col min="5127" max="5127" width="58.7109375" style="65" customWidth="1"/>
    <col min="5128" max="5129" width="4.7109375" style="65" customWidth="1"/>
    <col min="5130" max="5130" width="0.85546875" style="65" customWidth="1"/>
    <col min="5131" max="5132" width="4.7109375" style="65" customWidth="1"/>
    <col min="5133" max="5133" width="0.85546875" style="65" customWidth="1"/>
    <col min="5134" max="5135" width="4.7109375" style="65" customWidth="1"/>
    <col min="5136" max="5136" width="0.85546875" style="65" customWidth="1"/>
    <col min="5137" max="5138" width="4.7109375" style="65" customWidth="1"/>
    <col min="5139" max="5139" width="0.85546875" style="65" customWidth="1"/>
    <col min="5140" max="5141" width="4.7109375" style="65" customWidth="1"/>
    <col min="5142" max="5142" width="0.85546875" style="65" customWidth="1"/>
    <col min="5143" max="5144" width="4.7109375" style="65" customWidth="1"/>
    <col min="5145" max="5145" width="6.7109375" style="65" bestFit="1" customWidth="1"/>
    <col min="5146" max="5147" width="11.42578125" style="65"/>
    <col min="5148" max="5148" width="4.7109375" style="65" customWidth="1"/>
    <col min="5149" max="5149" width="5" style="65" customWidth="1"/>
    <col min="5150" max="5150" width="2.28515625" style="65" customWidth="1"/>
    <col min="5151" max="5151" width="26" style="65" customWidth="1"/>
    <col min="5152" max="5152" width="8" style="65" customWidth="1"/>
    <col min="5153" max="5153" width="1" style="65" customWidth="1"/>
    <col min="5154" max="5154" width="6.7109375" style="65" customWidth="1"/>
    <col min="5155" max="5155" width="1" style="65" customWidth="1"/>
    <col min="5156" max="5156" width="6.7109375" style="65" customWidth="1"/>
    <col min="5157" max="5157" width="1" style="65" customWidth="1"/>
    <col min="5158" max="5158" width="6.7109375" style="65" customWidth="1"/>
    <col min="5159" max="5159" width="1" style="65" customWidth="1"/>
    <col min="5160" max="5160" width="6.7109375" style="65" customWidth="1"/>
    <col min="5161" max="5161" width="1" style="65" customWidth="1"/>
    <col min="5162" max="5162" width="6.7109375" style="65" customWidth="1"/>
    <col min="5163" max="5163" width="1" style="65" customWidth="1"/>
    <col min="5164" max="5165" width="6.7109375" style="65" customWidth="1"/>
    <col min="5166" max="5376" width="11.42578125" style="65"/>
    <col min="5377" max="5379" width="0" style="65" hidden="1" customWidth="1"/>
    <col min="5380" max="5380" width="3" style="65" customWidth="1"/>
    <col min="5381" max="5381" width="5.5703125" style="65" customWidth="1"/>
    <col min="5382" max="5382" width="1.5703125" style="65" customWidth="1"/>
    <col min="5383" max="5383" width="58.7109375" style="65" customWidth="1"/>
    <col min="5384" max="5385" width="4.7109375" style="65" customWidth="1"/>
    <col min="5386" max="5386" width="0.85546875" style="65" customWidth="1"/>
    <col min="5387" max="5388" width="4.7109375" style="65" customWidth="1"/>
    <col min="5389" max="5389" width="0.85546875" style="65" customWidth="1"/>
    <col min="5390" max="5391" width="4.7109375" style="65" customWidth="1"/>
    <col min="5392" max="5392" width="0.85546875" style="65" customWidth="1"/>
    <col min="5393" max="5394" width="4.7109375" style="65" customWidth="1"/>
    <col min="5395" max="5395" width="0.85546875" style="65" customWidth="1"/>
    <col min="5396" max="5397" width="4.7109375" style="65" customWidth="1"/>
    <col min="5398" max="5398" width="0.85546875" style="65" customWidth="1"/>
    <col min="5399" max="5400" width="4.7109375" style="65" customWidth="1"/>
    <col min="5401" max="5401" width="6.7109375" style="65" bestFit="1" customWidth="1"/>
    <col min="5402" max="5403" width="11.42578125" style="65"/>
    <col min="5404" max="5404" width="4.7109375" style="65" customWidth="1"/>
    <col min="5405" max="5405" width="5" style="65" customWidth="1"/>
    <col min="5406" max="5406" width="2.28515625" style="65" customWidth="1"/>
    <col min="5407" max="5407" width="26" style="65" customWidth="1"/>
    <col min="5408" max="5408" width="8" style="65" customWidth="1"/>
    <col min="5409" max="5409" width="1" style="65" customWidth="1"/>
    <col min="5410" max="5410" width="6.7109375" style="65" customWidth="1"/>
    <col min="5411" max="5411" width="1" style="65" customWidth="1"/>
    <col min="5412" max="5412" width="6.7109375" style="65" customWidth="1"/>
    <col min="5413" max="5413" width="1" style="65" customWidth="1"/>
    <col min="5414" max="5414" width="6.7109375" style="65" customWidth="1"/>
    <col min="5415" max="5415" width="1" style="65" customWidth="1"/>
    <col min="5416" max="5416" width="6.7109375" style="65" customWidth="1"/>
    <col min="5417" max="5417" width="1" style="65" customWidth="1"/>
    <col min="5418" max="5418" width="6.7109375" style="65" customWidth="1"/>
    <col min="5419" max="5419" width="1" style="65" customWidth="1"/>
    <col min="5420" max="5421" width="6.7109375" style="65" customWidth="1"/>
    <col min="5422" max="5632" width="11.42578125" style="65"/>
    <col min="5633" max="5635" width="0" style="65" hidden="1" customWidth="1"/>
    <col min="5636" max="5636" width="3" style="65" customWidth="1"/>
    <col min="5637" max="5637" width="5.5703125" style="65" customWidth="1"/>
    <col min="5638" max="5638" width="1.5703125" style="65" customWidth="1"/>
    <col min="5639" max="5639" width="58.7109375" style="65" customWidth="1"/>
    <col min="5640" max="5641" width="4.7109375" style="65" customWidth="1"/>
    <col min="5642" max="5642" width="0.85546875" style="65" customWidth="1"/>
    <col min="5643" max="5644" width="4.7109375" style="65" customWidth="1"/>
    <col min="5645" max="5645" width="0.85546875" style="65" customWidth="1"/>
    <col min="5646" max="5647" width="4.7109375" style="65" customWidth="1"/>
    <col min="5648" max="5648" width="0.85546875" style="65" customWidth="1"/>
    <col min="5649" max="5650" width="4.7109375" style="65" customWidth="1"/>
    <col min="5651" max="5651" width="0.85546875" style="65" customWidth="1"/>
    <col min="5652" max="5653" width="4.7109375" style="65" customWidth="1"/>
    <col min="5654" max="5654" width="0.85546875" style="65" customWidth="1"/>
    <col min="5655" max="5656" width="4.7109375" style="65" customWidth="1"/>
    <col min="5657" max="5657" width="6.7109375" style="65" bestFit="1" customWidth="1"/>
    <col min="5658" max="5659" width="11.42578125" style="65"/>
    <col min="5660" max="5660" width="4.7109375" style="65" customWidth="1"/>
    <col min="5661" max="5661" width="5" style="65" customWidth="1"/>
    <col min="5662" max="5662" width="2.28515625" style="65" customWidth="1"/>
    <col min="5663" max="5663" width="26" style="65" customWidth="1"/>
    <col min="5664" max="5664" width="8" style="65" customWidth="1"/>
    <col min="5665" max="5665" width="1" style="65" customWidth="1"/>
    <col min="5666" max="5666" width="6.7109375" style="65" customWidth="1"/>
    <col min="5667" max="5667" width="1" style="65" customWidth="1"/>
    <col min="5668" max="5668" width="6.7109375" style="65" customWidth="1"/>
    <col min="5669" max="5669" width="1" style="65" customWidth="1"/>
    <col min="5670" max="5670" width="6.7109375" style="65" customWidth="1"/>
    <col min="5671" max="5671" width="1" style="65" customWidth="1"/>
    <col min="5672" max="5672" width="6.7109375" style="65" customWidth="1"/>
    <col min="5673" max="5673" width="1" style="65" customWidth="1"/>
    <col min="5674" max="5674" width="6.7109375" style="65" customWidth="1"/>
    <col min="5675" max="5675" width="1" style="65" customWidth="1"/>
    <col min="5676" max="5677" width="6.7109375" style="65" customWidth="1"/>
    <col min="5678" max="5888" width="11.42578125" style="65"/>
    <col min="5889" max="5891" width="0" style="65" hidden="1" customWidth="1"/>
    <col min="5892" max="5892" width="3" style="65" customWidth="1"/>
    <col min="5893" max="5893" width="5.5703125" style="65" customWidth="1"/>
    <col min="5894" max="5894" width="1.5703125" style="65" customWidth="1"/>
    <col min="5895" max="5895" width="58.7109375" style="65" customWidth="1"/>
    <col min="5896" max="5897" width="4.7109375" style="65" customWidth="1"/>
    <col min="5898" max="5898" width="0.85546875" style="65" customWidth="1"/>
    <col min="5899" max="5900" width="4.7109375" style="65" customWidth="1"/>
    <col min="5901" max="5901" width="0.85546875" style="65" customWidth="1"/>
    <col min="5902" max="5903" width="4.7109375" style="65" customWidth="1"/>
    <col min="5904" max="5904" width="0.85546875" style="65" customWidth="1"/>
    <col min="5905" max="5906" width="4.7109375" style="65" customWidth="1"/>
    <col min="5907" max="5907" width="0.85546875" style="65" customWidth="1"/>
    <col min="5908" max="5909" width="4.7109375" style="65" customWidth="1"/>
    <col min="5910" max="5910" width="0.85546875" style="65" customWidth="1"/>
    <col min="5911" max="5912" width="4.7109375" style="65" customWidth="1"/>
    <col min="5913" max="5913" width="6.7109375" style="65" bestFit="1" customWidth="1"/>
    <col min="5914" max="5915" width="11.42578125" style="65"/>
    <col min="5916" max="5916" width="4.7109375" style="65" customWidth="1"/>
    <col min="5917" max="5917" width="5" style="65" customWidth="1"/>
    <col min="5918" max="5918" width="2.28515625" style="65" customWidth="1"/>
    <col min="5919" max="5919" width="26" style="65" customWidth="1"/>
    <col min="5920" max="5920" width="8" style="65" customWidth="1"/>
    <col min="5921" max="5921" width="1" style="65" customWidth="1"/>
    <col min="5922" max="5922" width="6.7109375" style="65" customWidth="1"/>
    <col min="5923" max="5923" width="1" style="65" customWidth="1"/>
    <col min="5924" max="5924" width="6.7109375" style="65" customWidth="1"/>
    <col min="5925" max="5925" width="1" style="65" customWidth="1"/>
    <col min="5926" max="5926" width="6.7109375" style="65" customWidth="1"/>
    <col min="5927" max="5927" width="1" style="65" customWidth="1"/>
    <col min="5928" max="5928" width="6.7109375" style="65" customWidth="1"/>
    <col min="5929" max="5929" width="1" style="65" customWidth="1"/>
    <col min="5930" max="5930" width="6.7109375" style="65" customWidth="1"/>
    <col min="5931" max="5931" width="1" style="65" customWidth="1"/>
    <col min="5932" max="5933" width="6.7109375" style="65" customWidth="1"/>
    <col min="5934" max="6144" width="11.42578125" style="65"/>
    <col min="6145" max="6147" width="0" style="65" hidden="1" customWidth="1"/>
    <col min="6148" max="6148" width="3" style="65" customWidth="1"/>
    <col min="6149" max="6149" width="5.5703125" style="65" customWidth="1"/>
    <col min="6150" max="6150" width="1.5703125" style="65" customWidth="1"/>
    <col min="6151" max="6151" width="58.7109375" style="65" customWidth="1"/>
    <col min="6152" max="6153" width="4.7109375" style="65" customWidth="1"/>
    <col min="6154" max="6154" width="0.85546875" style="65" customWidth="1"/>
    <col min="6155" max="6156" width="4.7109375" style="65" customWidth="1"/>
    <col min="6157" max="6157" width="0.85546875" style="65" customWidth="1"/>
    <col min="6158" max="6159" width="4.7109375" style="65" customWidth="1"/>
    <col min="6160" max="6160" width="0.85546875" style="65" customWidth="1"/>
    <col min="6161" max="6162" width="4.7109375" style="65" customWidth="1"/>
    <col min="6163" max="6163" width="0.85546875" style="65" customWidth="1"/>
    <col min="6164" max="6165" width="4.7109375" style="65" customWidth="1"/>
    <col min="6166" max="6166" width="0.85546875" style="65" customWidth="1"/>
    <col min="6167" max="6168" width="4.7109375" style="65" customWidth="1"/>
    <col min="6169" max="6169" width="6.7109375" style="65" bestFit="1" customWidth="1"/>
    <col min="6170" max="6171" width="11.42578125" style="65"/>
    <col min="6172" max="6172" width="4.7109375" style="65" customWidth="1"/>
    <col min="6173" max="6173" width="5" style="65" customWidth="1"/>
    <col min="6174" max="6174" width="2.28515625" style="65" customWidth="1"/>
    <col min="6175" max="6175" width="26" style="65" customWidth="1"/>
    <col min="6176" max="6176" width="8" style="65" customWidth="1"/>
    <col min="6177" max="6177" width="1" style="65" customWidth="1"/>
    <col min="6178" max="6178" width="6.7109375" style="65" customWidth="1"/>
    <col min="6179" max="6179" width="1" style="65" customWidth="1"/>
    <col min="6180" max="6180" width="6.7109375" style="65" customWidth="1"/>
    <col min="6181" max="6181" width="1" style="65" customWidth="1"/>
    <col min="6182" max="6182" width="6.7109375" style="65" customWidth="1"/>
    <col min="6183" max="6183" width="1" style="65" customWidth="1"/>
    <col min="6184" max="6184" width="6.7109375" style="65" customWidth="1"/>
    <col min="6185" max="6185" width="1" style="65" customWidth="1"/>
    <col min="6186" max="6186" width="6.7109375" style="65" customWidth="1"/>
    <col min="6187" max="6187" width="1" style="65" customWidth="1"/>
    <col min="6188" max="6189" width="6.7109375" style="65" customWidth="1"/>
    <col min="6190" max="6400" width="11.42578125" style="65"/>
    <col min="6401" max="6403" width="0" style="65" hidden="1" customWidth="1"/>
    <col min="6404" max="6404" width="3" style="65" customWidth="1"/>
    <col min="6405" max="6405" width="5.5703125" style="65" customWidth="1"/>
    <col min="6406" max="6406" width="1.5703125" style="65" customWidth="1"/>
    <col min="6407" max="6407" width="58.7109375" style="65" customWidth="1"/>
    <col min="6408" max="6409" width="4.7109375" style="65" customWidth="1"/>
    <col min="6410" max="6410" width="0.85546875" style="65" customWidth="1"/>
    <col min="6411" max="6412" width="4.7109375" style="65" customWidth="1"/>
    <col min="6413" max="6413" width="0.85546875" style="65" customWidth="1"/>
    <col min="6414" max="6415" width="4.7109375" style="65" customWidth="1"/>
    <col min="6416" max="6416" width="0.85546875" style="65" customWidth="1"/>
    <col min="6417" max="6418" width="4.7109375" style="65" customWidth="1"/>
    <col min="6419" max="6419" width="0.85546875" style="65" customWidth="1"/>
    <col min="6420" max="6421" width="4.7109375" style="65" customWidth="1"/>
    <col min="6422" max="6422" width="0.85546875" style="65" customWidth="1"/>
    <col min="6423" max="6424" width="4.7109375" style="65" customWidth="1"/>
    <col min="6425" max="6425" width="6.7109375" style="65" bestFit="1" customWidth="1"/>
    <col min="6426" max="6427" width="11.42578125" style="65"/>
    <col min="6428" max="6428" width="4.7109375" style="65" customWidth="1"/>
    <col min="6429" max="6429" width="5" style="65" customWidth="1"/>
    <col min="6430" max="6430" width="2.28515625" style="65" customWidth="1"/>
    <col min="6431" max="6431" width="26" style="65" customWidth="1"/>
    <col min="6432" max="6432" width="8" style="65" customWidth="1"/>
    <col min="6433" max="6433" width="1" style="65" customWidth="1"/>
    <col min="6434" max="6434" width="6.7109375" style="65" customWidth="1"/>
    <col min="6435" max="6435" width="1" style="65" customWidth="1"/>
    <col min="6436" max="6436" width="6.7109375" style="65" customWidth="1"/>
    <col min="6437" max="6437" width="1" style="65" customWidth="1"/>
    <col min="6438" max="6438" width="6.7109375" style="65" customWidth="1"/>
    <col min="6439" max="6439" width="1" style="65" customWidth="1"/>
    <col min="6440" max="6440" width="6.7109375" style="65" customWidth="1"/>
    <col min="6441" max="6441" width="1" style="65" customWidth="1"/>
    <col min="6442" max="6442" width="6.7109375" style="65" customWidth="1"/>
    <col min="6443" max="6443" width="1" style="65" customWidth="1"/>
    <col min="6444" max="6445" width="6.7109375" style="65" customWidth="1"/>
    <col min="6446" max="6656" width="11.42578125" style="65"/>
    <col min="6657" max="6659" width="0" style="65" hidden="1" customWidth="1"/>
    <col min="6660" max="6660" width="3" style="65" customWidth="1"/>
    <col min="6661" max="6661" width="5.5703125" style="65" customWidth="1"/>
    <col min="6662" max="6662" width="1.5703125" style="65" customWidth="1"/>
    <col min="6663" max="6663" width="58.7109375" style="65" customWidth="1"/>
    <col min="6664" max="6665" width="4.7109375" style="65" customWidth="1"/>
    <col min="6666" max="6666" width="0.85546875" style="65" customWidth="1"/>
    <col min="6667" max="6668" width="4.7109375" style="65" customWidth="1"/>
    <col min="6669" max="6669" width="0.85546875" style="65" customWidth="1"/>
    <col min="6670" max="6671" width="4.7109375" style="65" customWidth="1"/>
    <col min="6672" max="6672" width="0.85546875" style="65" customWidth="1"/>
    <col min="6673" max="6674" width="4.7109375" style="65" customWidth="1"/>
    <col min="6675" max="6675" width="0.85546875" style="65" customWidth="1"/>
    <col min="6676" max="6677" width="4.7109375" style="65" customWidth="1"/>
    <col min="6678" max="6678" width="0.85546875" style="65" customWidth="1"/>
    <col min="6679" max="6680" width="4.7109375" style="65" customWidth="1"/>
    <col min="6681" max="6681" width="6.7109375" style="65" bestFit="1" customWidth="1"/>
    <col min="6682" max="6683" width="11.42578125" style="65"/>
    <col min="6684" max="6684" width="4.7109375" style="65" customWidth="1"/>
    <col min="6685" max="6685" width="5" style="65" customWidth="1"/>
    <col min="6686" max="6686" width="2.28515625" style="65" customWidth="1"/>
    <col min="6687" max="6687" width="26" style="65" customWidth="1"/>
    <col min="6688" max="6688" width="8" style="65" customWidth="1"/>
    <col min="6689" max="6689" width="1" style="65" customWidth="1"/>
    <col min="6690" max="6690" width="6.7109375" style="65" customWidth="1"/>
    <col min="6691" max="6691" width="1" style="65" customWidth="1"/>
    <col min="6692" max="6692" width="6.7109375" style="65" customWidth="1"/>
    <col min="6693" max="6693" width="1" style="65" customWidth="1"/>
    <col min="6694" max="6694" width="6.7109375" style="65" customWidth="1"/>
    <col min="6695" max="6695" width="1" style="65" customWidth="1"/>
    <col min="6696" max="6696" width="6.7109375" style="65" customWidth="1"/>
    <col min="6697" max="6697" width="1" style="65" customWidth="1"/>
    <col min="6698" max="6698" width="6.7109375" style="65" customWidth="1"/>
    <col min="6699" max="6699" width="1" style="65" customWidth="1"/>
    <col min="6700" max="6701" width="6.7109375" style="65" customWidth="1"/>
    <col min="6702" max="6912" width="11.42578125" style="65"/>
    <col min="6913" max="6915" width="0" style="65" hidden="1" customWidth="1"/>
    <col min="6916" max="6916" width="3" style="65" customWidth="1"/>
    <col min="6917" max="6917" width="5.5703125" style="65" customWidth="1"/>
    <col min="6918" max="6918" width="1.5703125" style="65" customWidth="1"/>
    <col min="6919" max="6919" width="58.7109375" style="65" customWidth="1"/>
    <col min="6920" max="6921" width="4.7109375" style="65" customWidth="1"/>
    <col min="6922" max="6922" width="0.85546875" style="65" customWidth="1"/>
    <col min="6923" max="6924" width="4.7109375" style="65" customWidth="1"/>
    <col min="6925" max="6925" width="0.85546875" style="65" customWidth="1"/>
    <col min="6926" max="6927" width="4.7109375" style="65" customWidth="1"/>
    <col min="6928" max="6928" width="0.85546875" style="65" customWidth="1"/>
    <col min="6929" max="6930" width="4.7109375" style="65" customWidth="1"/>
    <col min="6931" max="6931" width="0.85546875" style="65" customWidth="1"/>
    <col min="6932" max="6933" width="4.7109375" style="65" customWidth="1"/>
    <col min="6934" max="6934" width="0.85546875" style="65" customWidth="1"/>
    <col min="6935" max="6936" width="4.7109375" style="65" customWidth="1"/>
    <col min="6937" max="6937" width="6.7109375" style="65" bestFit="1" customWidth="1"/>
    <col min="6938" max="6939" width="11.42578125" style="65"/>
    <col min="6940" max="6940" width="4.7109375" style="65" customWidth="1"/>
    <col min="6941" max="6941" width="5" style="65" customWidth="1"/>
    <col min="6942" max="6942" width="2.28515625" style="65" customWidth="1"/>
    <col min="6943" max="6943" width="26" style="65" customWidth="1"/>
    <col min="6944" max="6944" width="8" style="65" customWidth="1"/>
    <col min="6945" max="6945" width="1" style="65" customWidth="1"/>
    <col min="6946" max="6946" width="6.7109375" style="65" customWidth="1"/>
    <col min="6947" max="6947" width="1" style="65" customWidth="1"/>
    <col min="6948" max="6948" width="6.7109375" style="65" customWidth="1"/>
    <col min="6949" max="6949" width="1" style="65" customWidth="1"/>
    <col min="6950" max="6950" width="6.7109375" style="65" customWidth="1"/>
    <col min="6951" max="6951" width="1" style="65" customWidth="1"/>
    <col min="6952" max="6952" width="6.7109375" style="65" customWidth="1"/>
    <col min="6953" max="6953" width="1" style="65" customWidth="1"/>
    <col min="6954" max="6954" width="6.7109375" style="65" customWidth="1"/>
    <col min="6955" max="6955" width="1" style="65" customWidth="1"/>
    <col min="6956" max="6957" width="6.7109375" style="65" customWidth="1"/>
    <col min="6958" max="7168" width="11.42578125" style="65"/>
    <col min="7169" max="7171" width="0" style="65" hidden="1" customWidth="1"/>
    <col min="7172" max="7172" width="3" style="65" customWidth="1"/>
    <col min="7173" max="7173" width="5.5703125" style="65" customWidth="1"/>
    <col min="7174" max="7174" width="1.5703125" style="65" customWidth="1"/>
    <col min="7175" max="7175" width="58.7109375" style="65" customWidth="1"/>
    <col min="7176" max="7177" width="4.7109375" style="65" customWidth="1"/>
    <col min="7178" max="7178" width="0.85546875" style="65" customWidth="1"/>
    <col min="7179" max="7180" width="4.7109375" style="65" customWidth="1"/>
    <col min="7181" max="7181" width="0.85546875" style="65" customWidth="1"/>
    <col min="7182" max="7183" width="4.7109375" style="65" customWidth="1"/>
    <col min="7184" max="7184" width="0.85546875" style="65" customWidth="1"/>
    <col min="7185" max="7186" width="4.7109375" style="65" customWidth="1"/>
    <col min="7187" max="7187" width="0.85546875" style="65" customWidth="1"/>
    <col min="7188" max="7189" width="4.7109375" style="65" customWidth="1"/>
    <col min="7190" max="7190" width="0.85546875" style="65" customWidth="1"/>
    <col min="7191" max="7192" width="4.7109375" style="65" customWidth="1"/>
    <col min="7193" max="7193" width="6.7109375" style="65" bestFit="1" customWidth="1"/>
    <col min="7194" max="7195" width="11.42578125" style="65"/>
    <col min="7196" max="7196" width="4.7109375" style="65" customWidth="1"/>
    <col min="7197" max="7197" width="5" style="65" customWidth="1"/>
    <col min="7198" max="7198" width="2.28515625" style="65" customWidth="1"/>
    <col min="7199" max="7199" width="26" style="65" customWidth="1"/>
    <col min="7200" max="7200" width="8" style="65" customWidth="1"/>
    <col min="7201" max="7201" width="1" style="65" customWidth="1"/>
    <col min="7202" max="7202" width="6.7109375" style="65" customWidth="1"/>
    <col min="7203" max="7203" width="1" style="65" customWidth="1"/>
    <col min="7204" max="7204" width="6.7109375" style="65" customWidth="1"/>
    <col min="7205" max="7205" width="1" style="65" customWidth="1"/>
    <col min="7206" max="7206" width="6.7109375" style="65" customWidth="1"/>
    <col min="7207" max="7207" width="1" style="65" customWidth="1"/>
    <col min="7208" max="7208" width="6.7109375" style="65" customWidth="1"/>
    <col min="7209" max="7209" width="1" style="65" customWidth="1"/>
    <col min="7210" max="7210" width="6.7109375" style="65" customWidth="1"/>
    <col min="7211" max="7211" width="1" style="65" customWidth="1"/>
    <col min="7212" max="7213" width="6.7109375" style="65" customWidth="1"/>
    <col min="7214" max="7424" width="11.42578125" style="65"/>
    <col min="7425" max="7427" width="0" style="65" hidden="1" customWidth="1"/>
    <col min="7428" max="7428" width="3" style="65" customWidth="1"/>
    <col min="7429" max="7429" width="5.5703125" style="65" customWidth="1"/>
    <col min="7430" max="7430" width="1.5703125" style="65" customWidth="1"/>
    <col min="7431" max="7431" width="58.7109375" style="65" customWidth="1"/>
    <col min="7432" max="7433" width="4.7109375" style="65" customWidth="1"/>
    <col min="7434" max="7434" width="0.85546875" style="65" customWidth="1"/>
    <col min="7435" max="7436" width="4.7109375" style="65" customWidth="1"/>
    <col min="7437" max="7437" width="0.85546875" style="65" customWidth="1"/>
    <col min="7438" max="7439" width="4.7109375" style="65" customWidth="1"/>
    <col min="7440" max="7440" width="0.85546875" style="65" customWidth="1"/>
    <col min="7441" max="7442" width="4.7109375" style="65" customWidth="1"/>
    <col min="7443" max="7443" width="0.85546875" style="65" customWidth="1"/>
    <col min="7444" max="7445" width="4.7109375" style="65" customWidth="1"/>
    <col min="7446" max="7446" width="0.85546875" style="65" customWidth="1"/>
    <col min="7447" max="7448" width="4.7109375" style="65" customWidth="1"/>
    <col min="7449" max="7449" width="6.7109375" style="65" bestFit="1" customWidth="1"/>
    <col min="7450" max="7451" width="11.42578125" style="65"/>
    <col min="7452" max="7452" width="4.7109375" style="65" customWidth="1"/>
    <col min="7453" max="7453" width="5" style="65" customWidth="1"/>
    <col min="7454" max="7454" width="2.28515625" style="65" customWidth="1"/>
    <col min="7455" max="7455" width="26" style="65" customWidth="1"/>
    <col min="7456" max="7456" width="8" style="65" customWidth="1"/>
    <col min="7457" max="7457" width="1" style="65" customWidth="1"/>
    <col min="7458" max="7458" width="6.7109375" style="65" customWidth="1"/>
    <col min="7459" max="7459" width="1" style="65" customWidth="1"/>
    <col min="7460" max="7460" width="6.7109375" style="65" customWidth="1"/>
    <col min="7461" max="7461" width="1" style="65" customWidth="1"/>
    <col min="7462" max="7462" width="6.7109375" style="65" customWidth="1"/>
    <col min="7463" max="7463" width="1" style="65" customWidth="1"/>
    <col min="7464" max="7464" width="6.7109375" style="65" customWidth="1"/>
    <col min="7465" max="7465" width="1" style="65" customWidth="1"/>
    <col min="7466" max="7466" width="6.7109375" style="65" customWidth="1"/>
    <col min="7467" max="7467" width="1" style="65" customWidth="1"/>
    <col min="7468" max="7469" width="6.7109375" style="65" customWidth="1"/>
    <col min="7470" max="7680" width="11.42578125" style="65"/>
    <col min="7681" max="7683" width="0" style="65" hidden="1" customWidth="1"/>
    <col min="7684" max="7684" width="3" style="65" customWidth="1"/>
    <col min="7685" max="7685" width="5.5703125" style="65" customWidth="1"/>
    <col min="7686" max="7686" width="1.5703125" style="65" customWidth="1"/>
    <col min="7687" max="7687" width="58.7109375" style="65" customWidth="1"/>
    <col min="7688" max="7689" width="4.7109375" style="65" customWidth="1"/>
    <col min="7690" max="7690" width="0.85546875" style="65" customWidth="1"/>
    <col min="7691" max="7692" width="4.7109375" style="65" customWidth="1"/>
    <col min="7693" max="7693" width="0.85546875" style="65" customWidth="1"/>
    <col min="7694" max="7695" width="4.7109375" style="65" customWidth="1"/>
    <col min="7696" max="7696" width="0.85546875" style="65" customWidth="1"/>
    <col min="7697" max="7698" width="4.7109375" style="65" customWidth="1"/>
    <col min="7699" max="7699" width="0.85546875" style="65" customWidth="1"/>
    <col min="7700" max="7701" width="4.7109375" style="65" customWidth="1"/>
    <col min="7702" max="7702" width="0.85546875" style="65" customWidth="1"/>
    <col min="7703" max="7704" width="4.7109375" style="65" customWidth="1"/>
    <col min="7705" max="7705" width="6.7109375" style="65" bestFit="1" customWidth="1"/>
    <col min="7706" max="7707" width="11.42578125" style="65"/>
    <col min="7708" max="7708" width="4.7109375" style="65" customWidth="1"/>
    <col min="7709" max="7709" width="5" style="65" customWidth="1"/>
    <col min="7710" max="7710" width="2.28515625" style="65" customWidth="1"/>
    <col min="7711" max="7711" width="26" style="65" customWidth="1"/>
    <col min="7712" max="7712" width="8" style="65" customWidth="1"/>
    <col min="7713" max="7713" width="1" style="65" customWidth="1"/>
    <col min="7714" max="7714" width="6.7109375" style="65" customWidth="1"/>
    <col min="7715" max="7715" width="1" style="65" customWidth="1"/>
    <col min="7716" max="7716" width="6.7109375" style="65" customWidth="1"/>
    <col min="7717" max="7717" width="1" style="65" customWidth="1"/>
    <col min="7718" max="7718" width="6.7109375" style="65" customWidth="1"/>
    <col min="7719" max="7719" width="1" style="65" customWidth="1"/>
    <col min="7720" max="7720" width="6.7109375" style="65" customWidth="1"/>
    <col min="7721" max="7721" width="1" style="65" customWidth="1"/>
    <col min="7722" max="7722" width="6.7109375" style="65" customWidth="1"/>
    <col min="7723" max="7723" width="1" style="65" customWidth="1"/>
    <col min="7724" max="7725" width="6.7109375" style="65" customWidth="1"/>
    <col min="7726" max="7936" width="11.42578125" style="65"/>
    <col min="7937" max="7939" width="0" style="65" hidden="1" customWidth="1"/>
    <col min="7940" max="7940" width="3" style="65" customWidth="1"/>
    <col min="7941" max="7941" width="5.5703125" style="65" customWidth="1"/>
    <col min="7942" max="7942" width="1.5703125" style="65" customWidth="1"/>
    <col min="7943" max="7943" width="58.7109375" style="65" customWidth="1"/>
    <col min="7944" max="7945" width="4.7109375" style="65" customWidth="1"/>
    <col min="7946" max="7946" width="0.85546875" style="65" customWidth="1"/>
    <col min="7947" max="7948" width="4.7109375" style="65" customWidth="1"/>
    <col min="7949" max="7949" width="0.85546875" style="65" customWidth="1"/>
    <col min="7950" max="7951" width="4.7109375" style="65" customWidth="1"/>
    <col min="7952" max="7952" width="0.85546875" style="65" customWidth="1"/>
    <col min="7953" max="7954" width="4.7109375" style="65" customWidth="1"/>
    <col min="7955" max="7955" width="0.85546875" style="65" customWidth="1"/>
    <col min="7956" max="7957" width="4.7109375" style="65" customWidth="1"/>
    <col min="7958" max="7958" width="0.85546875" style="65" customWidth="1"/>
    <col min="7959" max="7960" width="4.7109375" style="65" customWidth="1"/>
    <col min="7961" max="7961" width="6.7109375" style="65" bestFit="1" customWidth="1"/>
    <col min="7962" max="7963" width="11.42578125" style="65"/>
    <col min="7964" max="7964" width="4.7109375" style="65" customWidth="1"/>
    <col min="7965" max="7965" width="5" style="65" customWidth="1"/>
    <col min="7966" max="7966" width="2.28515625" style="65" customWidth="1"/>
    <col min="7967" max="7967" width="26" style="65" customWidth="1"/>
    <col min="7968" max="7968" width="8" style="65" customWidth="1"/>
    <col min="7969" max="7969" width="1" style="65" customWidth="1"/>
    <col min="7970" max="7970" width="6.7109375" style="65" customWidth="1"/>
    <col min="7971" max="7971" width="1" style="65" customWidth="1"/>
    <col min="7972" max="7972" width="6.7109375" style="65" customWidth="1"/>
    <col min="7973" max="7973" width="1" style="65" customWidth="1"/>
    <col min="7974" max="7974" width="6.7109375" style="65" customWidth="1"/>
    <col min="7975" max="7975" width="1" style="65" customWidth="1"/>
    <col min="7976" max="7976" width="6.7109375" style="65" customWidth="1"/>
    <col min="7977" max="7977" width="1" style="65" customWidth="1"/>
    <col min="7978" max="7978" width="6.7109375" style="65" customWidth="1"/>
    <col min="7979" max="7979" width="1" style="65" customWidth="1"/>
    <col min="7980" max="7981" width="6.7109375" style="65" customWidth="1"/>
    <col min="7982" max="8192" width="11.42578125" style="65"/>
    <col min="8193" max="8195" width="0" style="65" hidden="1" customWidth="1"/>
    <col min="8196" max="8196" width="3" style="65" customWidth="1"/>
    <col min="8197" max="8197" width="5.5703125" style="65" customWidth="1"/>
    <col min="8198" max="8198" width="1.5703125" style="65" customWidth="1"/>
    <col min="8199" max="8199" width="58.7109375" style="65" customWidth="1"/>
    <col min="8200" max="8201" width="4.7109375" style="65" customWidth="1"/>
    <col min="8202" max="8202" width="0.85546875" style="65" customWidth="1"/>
    <col min="8203" max="8204" width="4.7109375" style="65" customWidth="1"/>
    <col min="8205" max="8205" width="0.85546875" style="65" customWidth="1"/>
    <col min="8206" max="8207" width="4.7109375" style="65" customWidth="1"/>
    <col min="8208" max="8208" width="0.85546875" style="65" customWidth="1"/>
    <col min="8209" max="8210" width="4.7109375" style="65" customWidth="1"/>
    <col min="8211" max="8211" width="0.85546875" style="65" customWidth="1"/>
    <col min="8212" max="8213" width="4.7109375" style="65" customWidth="1"/>
    <col min="8214" max="8214" width="0.85546875" style="65" customWidth="1"/>
    <col min="8215" max="8216" width="4.7109375" style="65" customWidth="1"/>
    <col min="8217" max="8217" width="6.7109375" style="65" bestFit="1" customWidth="1"/>
    <col min="8218" max="8219" width="11.42578125" style="65"/>
    <col min="8220" max="8220" width="4.7109375" style="65" customWidth="1"/>
    <col min="8221" max="8221" width="5" style="65" customWidth="1"/>
    <col min="8222" max="8222" width="2.28515625" style="65" customWidth="1"/>
    <col min="8223" max="8223" width="26" style="65" customWidth="1"/>
    <col min="8224" max="8224" width="8" style="65" customWidth="1"/>
    <col min="8225" max="8225" width="1" style="65" customWidth="1"/>
    <col min="8226" max="8226" width="6.7109375" style="65" customWidth="1"/>
    <col min="8227" max="8227" width="1" style="65" customWidth="1"/>
    <col min="8228" max="8228" width="6.7109375" style="65" customWidth="1"/>
    <col min="8229" max="8229" width="1" style="65" customWidth="1"/>
    <col min="8230" max="8230" width="6.7109375" style="65" customWidth="1"/>
    <col min="8231" max="8231" width="1" style="65" customWidth="1"/>
    <col min="8232" max="8232" width="6.7109375" style="65" customWidth="1"/>
    <col min="8233" max="8233" width="1" style="65" customWidth="1"/>
    <col min="8234" max="8234" width="6.7109375" style="65" customWidth="1"/>
    <col min="8235" max="8235" width="1" style="65" customWidth="1"/>
    <col min="8236" max="8237" width="6.7109375" style="65" customWidth="1"/>
    <col min="8238" max="8448" width="11.42578125" style="65"/>
    <col min="8449" max="8451" width="0" style="65" hidden="1" customWidth="1"/>
    <col min="8452" max="8452" width="3" style="65" customWidth="1"/>
    <col min="8453" max="8453" width="5.5703125" style="65" customWidth="1"/>
    <col min="8454" max="8454" width="1.5703125" style="65" customWidth="1"/>
    <col min="8455" max="8455" width="58.7109375" style="65" customWidth="1"/>
    <col min="8456" max="8457" width="4.7109375" style="65" customWidth="1"/>
    <col min="8458" max="8458" width="0.85546875" style="65" customWidth="1"/>
    <col min="8459" max="8460" width="4.7109375" style="65" customWidth="1"/>
    <col min="8461" max="8461" width="0.85546875" style="65" customWidth="1"/>
    <col min="8462" max="8463" width="4.7109375" style="65" customWidth="1"/>
    <col min="8464" max="8464" width="0.85546875" style="65" customWidth="1"/>
    <col min="8465" max="8466" width="4.7109375" style="65" customWidth="1"/>
    <col min="8467" max="8467" width="0.85546875" style="65" customWidth="1"/>
    <col min="8468" max="8469" width="4.7109375" style="65" customWidth="1"/>
    <col min="8470" max="8470" width="0.85546875" style="65" customWidth="1"/>
    <col min="8471" max="8472" width="4.7109375" style="65" customWidth="1"/>
    <col min="8473" max="8473" width="6.7109375" style="65" bestFit="1" customWidth="1"/>
    <col min="8474" max="8475" width="11.42578125" style="65"/>
    <col min="8476" max="8476" width="4.7109375" style="65" customWidth="1"/>
    <col min="8477" max="8477" width="5" style="65" customWidth="1"/>
    <col min="8478" max="8478" width="2.28515625" style="65" customWidth="1"/>
    <col min="8479" max="8479" width="26" style="65" customWidth="1"/>
    <col min="8480" max="8480" width="8" style="65" customWidth="1"/>
    <col min="8481" max="8481" width="1" style="65" customWidth="1"/>
    <col min="8482" max="8482" width="6.7109375" style="65" customWidth="1"/>
    <col min="8483" max="8483" width="1" style="65" customWidth="1"/>
    <col min="8484" max="8484" width="6.7109375" style="65" customWidth="1"/>
    <col min="8485" max="8485" width="1" style="65" customWidth="1"/>
    <col min="8486" max="8486" width="6.7109375" style="65" customWidth="1"/>
    <col min="8487" max="8487" width="1" style="65" customWidth="1"/>
    <col min="8488" max="8488" width="6.7109375" style="65" customWidth="1"/>
    <col min="8489" max="8489" width="1" style="65" customWidth="1"/>
    <col min="8490" max="8490" width="6.7109375" style="65" customWidth="1"/>
    <col min="8491" max="8491" width="1" style="65" customWidth="1"/>
    <col min="8492" max="8493" width="6.7109375" style="65" customWidth="1"/>
    <col min="8494" max="8704" width="11.42578125" style="65"/>
    <col min="8705" max="8707" width="0" style="65" hidden="1" customWidth="1"/>
    <col min="8708" max="8708" width="3" style="65" customWidth="1"/>
    <col min="8709" max="8709" width="5.5703125" style="65" customWidth="1"/>
    <col min="8710" max="8710" width="1.5703125" style="65" customWidth="1"/>
    <col min="8711" max="8711" width="58.7109375" style="65" customWidth="1"/>
    <col min="8712" max="8713" width="4.7109375" style="65" customWidth="1"/>
    <col min="8714" max="8714" width="0.85546875" style="65" customWidth="1"/>
    <col min="8715" max="8716" width="4.7109375" style="65" customWidth="1"/>
    <col min="8717" max="8717" width="0.85546875" style="65" customWidth="1"/>
    <col min="8718" max="8719" width="4.7109375" style="65" customWidth="1"/>
    <col min="8720" max="8720" width="0.85546875" style="65" customWidth="1"/>
    <col min="8721" max="8722" width="4.7109375" style="65" customWidth="1"/>
    <col min="8723" max="8723" width="0.85546875" style="65" customWidth="1"/>
    <col min="8724" max="8725" width="4.7109375" style="65" customWidth="1"/>
    <col min="8726" max="8726" width="0.85546875" style="65" customWidth="1"/>
    <col min="8727" max="8728" width="4.7109375" style="65" customWidth="1"/>
    <col min="8729" max="8729" width="6.7109375" style="65" bestFit="1" customWidth="1"/>
    <col min="8730" max="8731" width="11.42578125" style="65"/>
    <col min="8732" max="8732" width="4.7109375" style="65" customWidth="1"/>
    <col min="8733" max="8733" width="5" style="65" customWidth="1"/>
    <col min="8734" max="8734" width="2.28515625" style="65" customWidth="1"/>
    <col min="8735" max="8735" width="26" style="65" customWidth="1"/>
    <col min="8736" max="8736" width="8" style="65" customWidth="1"/>
    <col min="8737" max="8737" width="1" style="65" customWidth="1"/>
    <col min="8738" max="8738" width="6.7109375" style="65" customWidth="1"/>
    <col min="8739" max="8739" width="1" style="65" customWidth="1"/>
    <col min="8740" max="8740" width="6.7109375" style="65" customWidth="1"/>
    <col min="8741" max="8741" width="1" style="65" customWidth="1"/>
    <col min="8742" max="8742" width="6.7109375" style="65" customWidth="1"/>
    <col min="8743" max="8743" width="1" style="65" customWidth="1"/>
    <col min="8744" max="8744" width="6.7109375" style="65" customWidth="1"/>
    <col min="8745" max="8745" width="1" style="65" customWidth="1"/>
    <col min="8746" max="8746" width="6.7109375" style="65" customWidth="1"/>
    <col min="8747" max="8747" width="1" style="65" customWidth="1"/>
    <col min="8748" max="8749" width="6.7109375" style="65" customWidth="1"/>
    <col min="8750" max="8960" width="11.42578125" style="65"/>
    <col min="8961" max="8963" width="0" style="65" hidden="1" customWidth="1"/>
    <col min="8964" max="8964" width="3" style="65" customWidth="1"/>
    <col min="8965" max="8965" width="5.5703125" style="65" customWidth="1"/>
    <col min="8966" max="8966" width="1.5703125" style="65" customWidth="1"/>
    <col min="8967" max="8967" width="58.7109375" style="65" customWidth="1"/>
    <col min="8968" max="8969" width="4.7109375" style="65" customWidth="1"/>
    <col min="8970" max="8970" width="0.85546875" style="65" customWidth="1"/>
    <col min="8971" max="8972" width="4.7109375" style="65" customWidth="1"/>
    <col min="8973" max="8973" width="0.85546875" style="65" customWidth="1"/>
    <col min="8974" max="8975" width="4.7109375" style="65" customWidth="1"/>
    <col min="8976" max="8976" width="0.85546875" style="65" customWidth="1"/>
    <col min="8977" max="8978" width="4.7109375" style="65" customWidth="1"/>
    <col min="8979" max="8979" width="0.85546875" style="65" customWidth="1"/>
    <col min="8980" max="8981" width="4.7109375" style="65" customWidth="1"/>
    <col min="8982" max="8982" width="0.85546875" style="65" customWidth="1"/>
    <col min="8983" max="8984" width="4.7109375" style="65" customWidth="1"/>
    <col min="8985" max="8985" width="6.7109375" style="65" bestFit="1" customWidth="1"/>
    <col min="8986" max="8987" width="11.42578125" style="65"/>
    <col min="8988" max="8988" width="4.7109375" style="65" customWidth="1"/>
    <col min="8989" max="8989" width="5" style="65" customWidth="1"/>
    <col min="8990" max="8990" width="2.28515625" style="65" customWidth="1"/>
    <col min="8991" max="8991" width="26" style="65" customWidth="1"/>
    <col min="8992" max="8992" width="8" style="65" customWidth="1"/>
    <col min="8993" max="8993" width="1" style="65" customWidth="1"/>
    <col min="8994" max="8994" width="6.7109375" style="65" customWidth="1"/>
    <col min="8995" max="8995" width="1" style="65" customWidth="1"/>
    <col min="8996" max="8996" width="6.7109375" style="65" customWidth="1"/>
    <col min="8997" max="8997" width="1" style="65" customWidth="1"/>
    <col min="8998" max="8998" width="6.7109375" style="65" customWidth="1"/>
    <col min="8999" max="8999" width="1" style="65" customWidth="1"/>
    <col min="9000" max="9000" width="6.7109375" style="65" customWidth="1"/>
    <col min="9001" max="9001" width="1" style="65" customWidth="1"/>
    <col min="9002" max="9002" width="6.7109375" style="65" customWidth="1"/>
    <col min="9003" max="9003" width="1" style="65" customWidth="1"/>
    <col min="9004" max="9005" width="6.7109375" style="65" customWidth="1"/>
    <col min="9006" max="9216" width="11.42578125" style="65"/>
    <col min="9217" max="9219" width="0" style="65" hidden="1" customWidth="1"/>
    <col min="9220" max="9220" width="3" style="65" customWidth="1"/>
    <col min="9221" max="9221" width="5.5703125" style="65" customWidth="1"/>
    <col min="9222" max="9222" width="1.5703125" style="65" customWidth="1"/>
    <col min="9223" max="9223" width="58.7109375" style="65" customWidth="1"/>
    <col min="9224" max="9225" width="4.7109375" style="65" customWidth="1"/>
    <col min="9226" max="9226" width="0.85546875" style="65" customWidth="1"/>
    <col min="9227" max="9228" width="4.7109375" style="65" customWidth="1"/>
    <col min="9229" max="9229" width="0.85546875" style="65" customWidth="1"/>
    <col min="9230" max="9231" width="4.7109375" style="65" customWidth="1"/>
    <col min="9232" max="9232" width="0.85546875" style="65" customWidth="1"/>
    <col min="9233" max="9234" width="4.7109375" style="65" customWidth="1"/>
    <col min="9235" max="9235" width="0.85546875" style="65" customWidth="1"/>
    <col min="9236" max="9237" width="4.7109375" style="65" customWidth="1"/>
    <col min="9238" max="9238" width="0.85546875" style="65" customWidth="1"/>
    <col min="9239" max="9240" width="4.7109375" style="65" customWidth="1"/>
    <col min="9241" max="9241" width="6.7109375" style="65" bestFit="1" customWidth="1"/>
    <col min="9242" max="9243" width="11.42578125" style="65"/>
    <col min="9244" max="9244" width="4.7109375" style="65" customWidth="1"/>
    <col min="9245" max="9245" width="5" style="65" customWidth="1"/>
    <col min="9246" max="9246" width="2.28515625" style="65" customWidth="1"/>
    <col min="9247" max="9247" width="26" style="65" customWidth="1"/>
    <col min="9248" max="9248" width="8" style="65" customWidth="1"/>
    <col min="9249" max="9249" width="1" style="65" customWidth="1"/>
    <col min="9250" max="9250" width="6.7109375" style="65" customWidth="1"/>
    <col min="9251" max="9251" width="1" style="65" customWidth="1"/>
    <col min="9252" max="9252" width="6.7109375" style="65" customWidth="1"/>
    <col min="9253" max="9253" width="1" style="65" customWidth="1"/>
    <col min="9254" max="9254" width="6.7109375" style="65" customWidth="1"/>
    <col min="9255" max="9255" width="1" style="65" customWidth="1"/>
    <col min="9256" max="9256" width="6.7109375" style="65" customWidth="1"/>
    <col min="9257" max="9257" width="1" style="65" customWidth="1"/>
    <col min="9258" max="9258" width="6.7109375" style="65" customWidth="1"/>
    <col min="9259" max="9259" width="1" style="65" customWidth="1"/>
    <col min="9260" max="9261" width="6.7109375" style="65" customWidth="1"/>
    <col min="9262" max="9472" width="11.42578125" style="65"/>
    <col min="9473" max="9475" width="0" style="65" hidden="1" customWidth="1"/>
    <col min="9476" max="9476" width="3" style="65" customWidth="1"/>
    <col min="9477" max="9477" width="5.5703125" style="65" customWidth="1"/>
    <col min="9478" max="9478" width="1.5703125" style="65" customWidth="1"/>
    <col min="9479" max="9479" width="58.7109375" style="65" customWidth="1"/>
    <col min="9480" max="9481" width="4.7109375" style="65" customWidth="1"/>
    <col min="9482" max="9482" width="0.85546875" style="65" customWidth="1"/>
    <col min="9483" max="9484" width="4.7109375" style="65" customWidth="1"/>
    <col min="9485" max="9485" width="0.85546875" style="65" customWidth="1"/>
    <col min="9486" max="9487" width="4.7109375" style="65" customWidth="1"/>
    <col min="9488" max="9488" width="0.85546875" style="65" customWidth="1"/>
    <col min="9489" max="9490" width="4.7109375" style="65" customWidth="1"/>
    <col min="9491" max="9491" width="0.85546875" style="65" customWidth="1"/>
    <col min="9492" max="9493" width="4.7109375" style="65" customWidth="1"/>
    <col min="9494" max="9494" width="0.85546875" style="65" customWidth="1"/>
    <col min="9495" max="9496" width="4.7109375" style="65" customWidth="1"/>
    <col min="9497" max="9497" width="6.7109375" style="65" bestFit="1" customWidth="1"/>
    <col min="9498" max="9499" width="11.42578125" style="65"/>
    <col min="9500" max="9500" width="4.7109375" style="65" customWidth="1"/>
    <col min="9501" max="9501" width="5" style="65" customWidth="1"/>
    <col min="9502" max="9502" width="2.28515625" style="65" customWidth="1"/>
    <col min="9503" max="9503" width="26" style="65" customWidth="1"/>
    <col min="9504" max="9504" width="8" style="65" customWidth="1"/>
    <col min="9505" max="9505" width="1" style="65" customWidth="1"/>
    <col min="9506" max="9506" width="6.7109375" style="65" customWidth="1"/>
    <col min="9507" max="9507" width="1" style="65" customWidth="1"/>
    <col min="9508" max="9508" width="6.7109375" style="65" customWidth="1"/>
    <col min="9509" max="9509" width="1" style="65" customWidth="1"/>
    <col min="9510" max="9510" width="6.7109375" style="65" customWidth="1"/>
    <col min="9511" max="9511" width="1" style="65" customWidth="1"/>
    <col min="9512" max="9512" width="6.7109375" style="65" customWidth="1"/>
    <col min="9513" max="9513" width="1" style="65" customWidth="1"/>
    <col min="9514" max="9514" width="6.7109375" style="65" customWidth="1"/>
    <col min="9515" max="9515" width="1" style="65" customWidth="1"/>
    <col min="9516" max="9517" width="6.7109375" style="65" customWidth="1"/>
    <col min="9518" max="9728" width="11.42578125" style="65"/>
    <col min="9729" max="9731" width="0" style="65" hidden="1" customWidth="1"/>
    <col min="9732" max="9732" width="3" style="65" customWidth="1"/>
    <col min="9733" max="9733" width="5.5703125" style="65" customWidth="1"/>
    <col min="9734" max="9734" width="1.5703125" style="65" customWidth="1"/>
    <col min="9735" max="9735" width="58.7109375" style="65" customWidth="1"/>
    <col min="9736" max="9737" width="4.7109375" style="65" customWidth="1"/>
    <col min="9738" max="9738" width="0.85546875" style="65" customWidth="1"/>
    <col min="9739" max="9740" width="4.7109375" style="65" customWidth="1"/>
    <col min="9741" max="9741" width="0.85546875" style="65" customWidth="1"/>
    <col min="9742" max="9743" width="4.7109375" style="65" customWidth="1"/>
    <col min="9744" max="9744" width="0.85546875" style="65" customWidth="1"/>
    <col min="9745" max="9746" width="4.7109375" style="65" customWidth="1"/>
    <col min="9747" max="9747" width="0.85546875" style="65" customWidth="1"/>
    <col min="9748" max="9749" width="4.7109375" style="65" customWidth="1"/>
    <col min="9750" max="9750" width="0.85546875" style="65" customWidth="1"/>
    <col min="9751" max="9752" width="4.7109375" style="65" customWidth="1"/>
    <col min="9753" max="9753" width="6.7109375" style="65" bestFit="1" customWidth="1"/>
    <col min="9754" max="9755" width="11.42578125" style="65"/>
    <col min="9756" max="9756" width="4.7109375" style="65" customWidth="1"/>
    <col min="9757" max="9757" width="5" style="65" customWidth="1"/>
    <col min="9758" max="9758" width="2.28515625" style="65" customWidth="1"/>
    <col min="9759" max="9759" width="26" style="65" customWidth="1"/>
    <col min="9760" max="9760" width="8" style="65" customWidth="1"/>
    <col min="9761" max="9761" width="1" style="65" customWidth="1"/>
    <col min="9762" max="9762" width="6.7109375" style="65" customWidth="1"/>
    <col min="9763" max="9763" width="1" style="65" customWidth="1"/>
    <col min="9764" max="9764" width="6.7109375" style="65" customWidth="1"/>
    <col min="9765" max="9765" width="1" style="65" customWidth="1"/>
    <col min="9766" max="9766" width="6.7109375" style="65" customWidth="1"/>
    <col min="9767" max="9767" width="1" style="65" customWidth="1"/>
    <col min="9768" max="9768" width="6.7109375" style="65" customWidth="1"/>
    <col min="9769" max="9769" width="1" style="65" customWidth="1"/>
    <col min="9770" max="9770" width="6.7109375" style="65" customWidth="1"/>
    <col min="9771" max="9771" width="1" style="65" customWidth="1"/>
    <col min="9772" max="9773" width="6.7109375" style="65" customWidth="1"/>
    <col min="9774" max="9984" width="11.42578125" style="65"/>
    <col min="9985" max="9987" width="0" style="65" hidden="1" customWidth="1"/>
    <col min="9988" max="9988" width="3" style="65" customWidth="1"/>
    <col min="9989" max="9989" width="5.5703125" style="65" customWidth="1"/>
    <col min="9990" max="9990" width="1.5703125" style="65" customWidth="1"/>
    <col min="9991" max="9991" width="58.7109375" style="65" customWidth="1"/>
    <col min="9992" max="9993" width="4.7109375" style="65" customWidth="1"/>
    <col min="9994" max="9994" width="0.85546875" style="65" customWidth="1"/>
    <col min="9995" max="9996" width="4.7109375" style="65" customWidth="1"/>
    <col min="9997" max="9997" width="0.85546875" style="65" customWidth="1"/>
    <col min="9998" max="9999" width="4.7109375" style="65" customWidth="1"/>
    <col min="10000" max="10000" width="0.85546875" style="65" customWidth="1"/>
    <col min="10001" max="10002" width="4.7109375" style="65" customWidth="1"/>
    <col min="10003" max="10003" width="0.85546875" style="65" customWidth="1"/>
    <col min="10004" max="10005" width="4.7109375" style="65" customWidth="1"/>
    <col min="10006" max="10006" width="0.85546875" style="65" customWidth="1"/>
    <col min="10007" max="10008" width="4.7109375" style="65" customWidth="1"/>
    <col min="10009" max="10009" width="6.7109375" style="65" bestFit="1" customWidth="1"/>
    <col min="10010" max="10011" width="11.42578125" style="65"/>
    <col min="10012" max="10012" width="4.7109375" style="65" customWidth="1"/>
    <col min="10013" max="10013" width="5" style="65" customWidth="1"/>
    <col min="10014" max="10014" width="2.28515625" style="65" customWidth="1"/>
    <col min="10015" max="10015" width="26" style="65" customWidth="1"/>
    <col min="10016" max="10016" width="8" style="65" customWidth="1"/>
    <col min="10017" max="10017" width="1" style="65" customWidth="1"/>
    <col min="10018" max="10018" width="6.7109375" style="65" customWidth="1"/>
    <col min="10019" max="10019" width="1" style="65" customWidth="1"/>
    <col min="10020" max="10020" width="6.7109375" style="65" customWidth="1"/>
    <col min="10021" max="10021" width="1" style="65" customWidth="1"/>
    <col min="10022" max="10022" width="6.7109375" style="65" customWidth="1"/>
    <col min="10023" max="10023" width="1" style="65" customWidth="1"/>
    <col min="10024" max="10024" width="6.7109375" style="65" customWidth="1"/>
    <col min="10025" max="10025" width="1" style="65" customWidth="1"/>
    <col min="10026" max="10026" width="6.7109375" style="65" customWidth="1"/>
    <col min="10027" max="10027" width="1" style="65" customWidth="1"/>
    <col min="10028" max="10029" width="6.7109375" style="65" customWidth="1"/>
    <col min="10030" max="10240" width="11.42578125" style="65"/>
    <col min="10241" max="10243" width="0" style="65" hidden="1" customWidth="1"/>
    <col min="10244" max="10244" width="3" style="65" customWidth="1"/>
    <col min="10245" max="10245" width="5.5703125" style="65" customWidth="1"/>
    <col min="10246" max="10246" width="1.5703125" style="65" customWidth="1"/>
    <col min="10247" max="10247" width="58.7109375" style="65" customWidth="1"/>
    <col min="10248" max="10249" width="4.7109375" style="65" customWidth="1"/>
    <col min="10250" max="10250" width="0.85546875" style="65" customWidth="1"/>
    <col min="10251" max="10252" width="4.7109375" style="65" customWidth="1"/>
    <col min="10253" max="10253" width="0.85546875" style="65" customWidth="1"/>
    <col min="10254" max="10255" width="4.7109375" style="65" customWidth="1"/>
    <col min="10256" max="10256" width="0.85546875" style="65" customWidth="1"/>
    <col min="10257" max="10258" width="4.7109375" style="65" customWidth="1"/>
    <col min="10259" max="10259" width="0.85546875" style="65" customWidth="1"/>
    <col min="10260" max="10261" width="4.7109375" style="65" customWidth="1"/>
    <col min="10262" max="10262" width="0.85546875" style="65" customWidth="1"/>
    <col min="10263" max="10264" width="4.7109375" style="65" customWidth="1"/>
    <col min="10265" max="10265" width="6.7109375" style="65" bestFit="1" customWidth="1"/>
    <col min="10266" max="10267" width="11.42578125" style="65"/>
    <col min="10268" max="10268" width="4.7109375" style="65" customWidth="1"/>
    <col min="10269" max="10269" width="5" style="65" customWidth="1"/>
    <col min="10270" max="10270" width="2.28515625" style="65" customWidth="1"/>
    <col min="10271" max="10271" width="26" style="65" customWidth="1"/>
    <col min="10272" max="10272" width="8" style="65" customWidth="1"/>
    <col min="10273" max="10273" width="1" style="65" customWidth="1"/>
    <col min="10274" max="10274" width="6.7109375" style="65" customWidth="1"/>
    <col min="10275" max="10275" width="1" style="65" customWidth="1"/>
    <col min="10276" max="10276" width="6.7109375" style="65" customWidth="1"/>
    <col min="10277" max="10277" width="1" style="65" customWidth="1"/>
    <col min="10278" max="10278" width="6.7109375" style="65" customWidth="1"/>
    <col min="10279" max="10279" width="1" style="65" customWidth="1"/>
    <col min="10280" max="10280" width="6.7109375" style="65" customWidth="1"/>
    <col min="10281" max="10281" width="1" style="65" customWidth="1"/>
    <col min="10282" max="10282" width="6.7109375" style="65" customWidth="1"/>
    <col min="10283" max="10283" width="1" style="65" customWidth="1"/>
    <col min="10284" max="10285" width="6.7109375" style="65" customWidth="1"/>
    <col min="10286" max="10496" width="11.42578125" style="65"/>
    <col min="10497" max="10499" width="0" style="65" hidden="1" customWidth="1"/>
    <col min="10500" max="10500" width="3" style="65" customWidth="1"/>
    <col min="10501" max="10501" width="5.5703125" style="65" customWidth="1"/>
    <col min="10502" max="10502" width="1.5703125" style="65" customWidth="1"/>
    <col min="10503" max="10503" width="58.7109375" style="65" customWidth="1"/>
    <col min="10504" max="10505" width="4.7109375" style="65" customWidth="1"/>
    <col min="10506" max="10506" width="0.85546875" style="65" customWidth="1"/>
    <col min="10507" max="10508" width="4.7109375" style="65" customWidth="1"/>
    <col min="10509" max="10509" width="0.85546875" style="65" customWidth="1"/>
    <col min="10510" max="10511" width="4.7109375" style="65" customWidth="1"/>
    <col min="10512" max="10512" width="0.85546875" style="65" customWidth="1"/>
    <col min="10513" max="10514" width="4.7109375" style="65" customWidth="1"/>
    <col min="10515" max="10515" width="0.85546875" style="65" customWidth="1"/>
    <col min="10516" max="10517" width="4.7109375" style="65" customWidth="1"/>
    <col min="10518" max="10518" width="0.85546875" style="65" customWidth="1"/>
    <col min="10519" max="10520" width="4.7109375" style="65" customWidth="1"/>
    <col min="10521" max="10521" width="6.7109375" style="65" bestFit="1" customWidth="1"/>
    <col min="10522" max="10523" width="11.42578125" style="65"/>
    <col min="10524" max="10524" width="4.7109375" style="65" customWidth="1"/>
    <col min="10525" max="10525" width="5" style="65" customWidth="1"/>
    <col min="10526" max="10526" width="2.28515625" style="65" customWidth="1"/>
    <col min="10527" max="10527" width="26" style="65" customWidth="1"/>
    <col min="10528" max="10528" width="8" style="65" customWidth="1"/>
    <col min="10529" max="10529" width="1" style="65" customWidth="1"/>
    <col min="10530" max="10530" width="6.7109375" style="65" customWidth="1"/>
    <col min="10531" max="10531" width="1" style="65" customWidth="1"/>
    <col min="10532" max="10532" width="6.7109375" style="65" customWidth="1"/>
    <col min="10533" max="10533" width="1" style="65" customWidth="1"/>
    <col min="10534" max="10534" width="6.7109375" style="65" customWidth="1"/>
    <col min="10535" max="10535" width="1" style="65" customWidth="1"/>
    <col min="10536" max="10536" width="6.7109375" style="65" customWidth="1"/>
    <col min="10537" max="10537" width="1" style="65" customWidth="1"/>
    <col min="10538" max="10538" width="6.7109375" style="65" customWidth="1"/>
    <col min="10539" max="10539" width="1" style="65" customWidth="1"/>
    <col min="10540" max="10541" width="6.7109375" style="65" customWidth="1"/>
    <col min="10542" max="10752" width="11.42578125" style="65"/>
    <col min="10753" max="10755" width="0" style="65" hidden="1" customWidth="1"/>
    <col min="10756" max="10756" width="3" style="65" customWidth="1"/>
    <col min="10757" max="10757" width="5.5703125" style="65" customWidth="1"/>
    <col min="10758" max="10758" width="1.5703125" style="65" customWidth="1"/>
    <col min="10759" max="10759" width="58.7109375" style="65" customWidth="1"/>
    <col min="10760" max="10761" width="4.7109375" style="65" customWidth="1"/>
    <col min="10762" max="10762" width="0.85546875" style="65" customWidth="1"/>
    <col min="10763" max="10764" width="4.7109375" style="65" customWidth="1"/>
    <col min="10765" max="10765" width="0.85546875" style="65" customWidth="1"/>
    <col min="10766" max="10767" width="4.7109375" style="65" customWidth="1"/>
    <col min="10768" max="10768" width="0.85546875" style="65" customWidth="1"/>
    <col min="10769" max="10770" width="4.7109375" style="65" customWidth="1"/>
    <col min="10771" max="10771" width="0.85546875" style="65" customWidth="1"/>
    <col min="10772" max="10773" width="4.7109375" style="65" customWidth="1"/>
    <col min="10774" max="10774" width="0.85546875" style="65" customWidth="1"/>
    <col min="10775" max="10776" width="4.7109375" style="65" customWidth="1"/>
    <col min="10777" max="10777" width="6.7109375" style="65" bestFit="1" customWidth="1"/>
    <col min="10778" max="10779" width="11.42578125" style="65"/>
    <col min="10780" max="10780" width="4.7109375" style="65" customWidth="1"/>
    <col min="10781" max="10781" width="5" style="65" customWidth="1"/>
    <col min="10782" max="10782" width="2.28515625" style="65" customWidth="1"/>
    <col min="10783" max="10783" width="26" style="65" customWidth="1"/>
    <col min="10784" max="10784" width="8" style="65" customWidth="1"/>
    <col min="10785" max="10785" width="1" style="65" customWidth="1"/>
    <col min="10786" max="10786" width="6.7109375" style="65" customWidth="1"/>
    <col min="10787" max="10787" width="1" style="65" customWidth="1"/>
    <col min="10788" max="10788" width="6.7109375" style="65" customWidth="1"/>
    <col min="10789" max="10789" width="1" style="65" customWidth="1"/>
    <col min="10790" max="10790" width="6.7109375" style="65" customWidth="1"/>
    <col min="10791" max="10791" width="1" style="65" customWidth="1"/>
    <col min="10792" max="10792" width="6.7109375" style="65" customWidth="1"/>
    <col min="10793" max="10793" width="1" style="65" customWidth="1"/>
    <col min="10794" max="10794" width="6.7109375" style="65" customWidth="1"/>
    <col min="10795" max="10795" width="1" style="65" customWidth="1"/>
    <col min="10796" max="10797" width="6.7109375" style="65" customWidth="1"/>
    <col min="10798" max="11008" width="11.42578125" style="65"/>
    <col min="11009" max="11011" width="0" style="65" hidden="1" customWidth="1"/>
    <col min="11012" max="11012" width="3" style="65" customWidth="1"/>
    <col min="11013" max="11013" width="5.5703125" style="65" customWidth="1"/>
    <col min="11014" max="11014" width="1.5703125" style="65" customWidth="1"/>
    <col min="11015" max="11015" width="58.7109375" style="65" customWidth="1"/>
    <col min="11016" max="11017" width="4.7109375" style="65" customWidth="1"/>
    <col min="11018" max="11018" width="0.85546875" style="65" customWidth="1"/>
    <col min="11019" max="11020" width="4.7109375" style="65" customWidth="1"/>
    <col min="11021" max="11021" width="0.85546875" style="65" customWidth="1"/>
    <col min="11022" max="11023" width="4.7109375" style="65" customWidth="1"/>
    <col min="11024" max="11024" width="0.85546875" style="65" customWidth="1"/>
    <col min="11025" max="11026" width="4.7109375" style="65" customWidth="1"/>
    <col min="11027" max="11027" width="0.85546875" style="65" customWidth="1"/>
    <col min="11028" max="11029" width="4.7109375" style="65" customWidth="1"/>
    <col min="11030" max="11030" width="0.85546875" style="65" customWidth="1"/>
    <col min="11031" max="11032" width="4.7109375" style="65" customWidth="1"/>
    <col min="11033" max="11033" width="6.7109375" style="65" bestFit="1" customWidth="1"/>
    <col min="11034" max="11035" width="11.42578125" style="65"/>
    <col min="11036" max="11036" width="4.7109375" style="65" customWidth="1"/>
    <col min="11037" max="11037" width="5" style="65" customWidth="1"/>
    <col min="11038" max="11038" width="2.28515625" style="65" customWidth="1"/>
    <col min="11039" max="11039" width="26" style="65" customWidth="1"/>
    <col min="11040" max="11040" width="8" style="65" customWidth="1"/>
    <col min="11041" max="11041" width="1" style="65" customWidth="1"/>
    <col min="11042" max="11042" width="6.7109375" style="65" customWidth="1"/>
    <col min="11043" max="11043" width="1" style="65" customWidth="1"/>
    <col min="11044" max="11044" width="6.7109375" style="65" customWidth="1"/>
    <col min="11045" max="11045" width="1" style="65" customWidth="1"/>
    <col min="11046" max="11046" width="6.7109375" style="65" customWidth="1"/>
    <col min="11047" max="11047" width="1" style="65" customWidth="1"/>
    <col min="11048" max="11048" width="6.7109375" style="65" customWidth="1"/>
    <col min="11049" max="11049" width="1" style="65" customWidth="1"/>
    <col min="11050" max="11050" width="6.7109375" style="65" customWidth="1"/>
    <col min="11051" max="11051" width="1" style="65" customWidth="1"/>
    <col min="11052" max="11053" width="6.7109375" style="65" customWidth="1"/>
    <col min="11054" max="11264" width="11.42578125" style="65"/>
    <col min="11265" max="11267" width="0" style="65" hidden="1" customWidth="1"/>
    <col min="11268" max="11268" width="3" style="65" customWidth="1"/>
    <col min="11269" max="11269" width="5.5703125" style="65" customWidth="1"/>
    <col min="11270" max="11270" width="1.5703125" style="65" customWidth="1"/>
    <col min="11271" max="11271" width="58.7109375" style="65" customWidth="1"/>
    <col min="11272" max="11273" width="4.7109375" style="65" customWidth="1"/>
    <col min="11274" max="11274" width="0.85546875" style="65" customWidth="1"/>
    <col min="11275" max="11276" width="4.7109375" style="65" customWidth="1"/>
    <col min="11277" max="11277" width="0.85546875" style="65" customWidth="1"/>
    <col min="11278" max="11279" width="4.7109375" style="65" customWidth="1"/>
    <col min="11280" max="11280" width="0.85546875" style="65" customWidth="1"/>
    <col min="11281" max="11282" width="4.7109375" style="65" customWidth="1"/>
    <col min="11283" max="11283" width="0.85546875" style="65" customWidth="1"/>
    <col min="11284" max="11285" width="4.7109375" style="65" customWidth="1"/>
    <col min="11286" max="11286" width="0.85546875" style="65" customWidth="1"/>
    <col min="11287" max="11288" width="4.7109375" style="65" customWidth="1"/>
    <col min="11289" max="11289" width="6.7109375" style="65" bestFit="1" customWidth="1"/>
    <col min="11290" max="11291" width="11.42578125" style="65"/>
    <col min="11292" max="11292" width="4.7109375" style="65" customWidth="1"/>
    <col min="11293" max="11293" width="5" style="65" customWidth="1"/>
    <col min="11294" max="11294" width="2.28515625" style="65" customWidth="1"/>
    <col min="11295" max="11295" width="26" style="65" customWidth="1"/>
    <col min="11296" max="11296" width="8" style="65" customWidth="1"/>
    <col min="11297" max="11297" width="1" style="65" customWidth="1"/>
    <col min="11298" max="11298" width="6.7109375" style="65" customWidth="1"/>
    <col min="11299" max="11299" width="1" style="65" customWidth="1"/>
    <col min="11300" max="11300" width="6.7109375" style="65" customWidth="1"/>
    <col min="11301" max="11301" width="1" style="65" customWidth="1"/>
    <col min="11302" max="11302" width="6.7109375" style="65" customWidth="1"/>
    <col min="11303" max="11303" width="1" style="65" customWidth="1"/>
    <col min="11304" max="11304" width="6.7109375" style="65" customWidth="1"/>
    <col min="11305" max="11305" width="1" style="65" customWidth="1"/>
    <col min="11306" max="11306" width="6.7109375" style="65" customWidth="1"/>
    <col min="11307" max="11307" width="1" style="65" customWidth="1"/>
    <col min="11308" max="11309" width="6.7109375" style="65" customWidth="1"/>
    <col min="11310" max="11520" width="11.42578125" style="65"/>
    <col min="11521" max="11523" width="0" style="65" hidden="1" customWidth="1"/>
    <col min="11524" max="11524" width="3" style="65" customWidth="1"/>
    <col min="11525" max="11525" width="5.5703125" style="65" customWidth="1"/>
    <col min="11526" max="11526" width="1.5703125" style="65" customWidth="1"/>
    <col min="11527" max="11527" width="58.7109375" style="65" customWidth="1"/>
    <col min="11528" max="11529" width="4.7109375" style="65" customWidth="1"/>
    <col min="11530" max="11530" width="0.85546875" style="65" customWidth="1"/>
    <col min="11531" max="11532" width="4.7109375" style="65" customWidth="1"/>
    <col min="11533" max="11533" width="0.85546875" style="65" customWidth="1"/>
    <col min="11534" max="11535" width="4.7109375" style="65" customWidth="1"/>
    <col min="11536" max="11536" width="0.85546875" style="65" customWidth="1"/>
    <col min="11537" max="11538" width="4.7109375" style="65" customWidth="1"/>
    <col min="11539" max="11539" width="0.85546875" style="65" customWidth="1"/>
    <col min="11540" max="11541" width="4.7109375" style="65" customWidth="1"/>
    <col min="11542" max="11542" width="0.85546875" style="65" customWidth="1"/>
    <col min="11543" max="11544" width="4.7109375" style="65" customWidth="1"/>
    <col min="11545" max="11545" width="6.7109375" style="65" bestFit="1" customWidth="1"/>
    <col min="11546" max="11547" width="11.42578125" style="65"/>
    <col min="11548" max="11548" width="4.7109375" style="65" customWidth="1"/>
    <col min="11549" max="11549" width="5" style="65" customWidth="1"/>
    <col min="11550" max="11550" width="2.28515625" style="65" customWidth="1"/>
    <col min="11551" max="11551" width="26" style="65" customWidth="1"/>
    <col min="11552" max="11552" width="8" style="65" customWidth="1"/>
    <col min="11553" max="11553" width="1" style="65" customWidth="1"/>
    <col min="11554" max="11554" width="6.7109375" style="65" customWidth="1"/>
    <col min="11555" max="11555" width="1" style="65" customWidth="1"/>
    <col min="11556" max="11556" width="6.7109375" style="65" customWidth="1"/>
    <col min="11557" max="11557" width="1" style="65" customWidth="1"/>
    <col min="11558" max="11558" width="6.7109375" style="65" customWidth="1"/>
    <col min="11559" max="11559" width="1" style="65" customWidth="1"/>
    <col min="11560" max="11560" width="6.7109375" style="65" customWidth="1"/>
    <col min="11561" max="11561" width="1" style="65" customWidth="1"/>
    <col min="11562" max="11562" width="6.7109375" style="65" customWidth="1"/>
    <col min="11563" max="11563" width="1" style="65" customWidth="1"/>
    <col min="11564" max="11565" width="6.7109375" style="65" customWidth="1"/>
    <col min="11566" max="11776" width="11.42578125" style="65"/>
    <col min="11777" max="11779" width="0" style="65" hidden="1" customWidth="1"/>
    <col min="11780" max="11780" width="3" style="65" customWidth="1"/>
    <col min="11781" max="11781" width="5.5703125" style="65" customWidth="1"/>
    <col min="11782" max="11782" width="1.5703125" style="65" customWidth="1"/>
    <col min="11783" max="11783" width="58.7109375" style="65" customWidth="1"/>
    <col min="11784" max="11785" width="4.7109375" style="65" customWidth="1"/>
    <col min="11786" max="11786" width="0.85546875" style="65" customWidth="1"/>
    <col min="11787" max="11788" width="4.7109375" style="65" customWidth="1"/>
    <col min="11789" max="11789" width="0.85546875" style="65" customWidth="1"/>
    <col min="11790" max="11791" width="4.7109375" style="65" customWidth="1"/>
    <col min="11792" max="11792" width="0.85546875" style="65" customWidth="1"/>
    <col min="11793" max="11794" width="4.7109375" style="65" customWidth="1"/>
    <col min="11795" max="11795" width="0.85546875" style="65" customWidth="1"/>
    <col min="11796" max="11797" width="4.7109375" style="65" customWidth="1"/>
    <col min="11798" max="11798" width="0.85546875" style="65" customWidth="1"/>
    <col min="11799" max="11800" width="4.7109375" style="65" customWidth="1"/>
    <col min="11801" max="11801" width="6.7109375" style="65" bestFit="1" customWidth="1"/>
    <col min="11802" max="11803" width="11.42578125" style="65"/>
    <col min="11804" max="11804" width="4.7109375" style="65" customWidth="1"/>
    <col min="11805" max="11805" width="5" style="65" customWidth="1"/>
    <col min="11806" max="11806" width="2.28515625" style="65" customWidth="1"/>
    <col min="11807" max="11807" width="26" style="65" customWidth="1"/>
    <col min="11808" max="11808" width="8" style="65" customWidth="1"/>
    <col min="11809" max="11809" width="1" style="65" customWidth="1"/>
    <col min="11810" max="11810" width="6.7109375" style="65" customWidth="1"/>
    <col min="11811" max="11811" width="1" style="65" customWidth="1"/>
    <col min="11812" max="11812" width="6.7109375" style="65" customWidth="1"/>
    <col min="11813" max="11813" width="1" style="65" customWidth="1"/>
    <col min="11814" max="11814" width="6.7109375" style="65" customWidth="1"/>
    <col min="11815" max="11815" width="1" style="65" customWidth="1"/>
    <col min="11816" max="11816" width="6.7109375" style="65" customWidth="1"/>
    <col min="11817" max="11817" width="1" style="65" customWidth="1"/>
    <col min="11818" max="11818" width="6.7109375" style="65" customWidth="1"/>
    <col min="11819" max="11819" width="1" style="65" customWidth="1"/>
    <col min="11820" max="11821" width="6.7109375" style="65" customWidth="1"/>
    <col min="11822" max="12032" width="11.42578125" style="65"/>
    <col min="12033" max="12035" width="0" style="65" hidden="1" customWidth="1"/>
    <col min="12036" max="12036" width="3" style="65" customWidth="1"/>
    <col min="12037" max="12037" width="5.5703125" style="65" customWidth="1"/>
    <col min="12038" max="12038" width="1.5703125" style="65" customWidth="1"/>
    <col min="12039" max="12039" width="58.7109375" style="65" customWidth="1"/>
    <col min="12040" max="12041" width="4.7109375" style="65" customWidth="1"/>
    <col min="12042" max="12042" width="0.85546875" style="65" customWidth="1"/>
    <col min="12043" max="12044" width="4.7109375" style="65" customWidth="1"/>
    <col min="12045" max="12045" width="0.85546875" style="65" customWidth="1"/>
    <col min="12046" max="12047" width="4.7109375" style="65" customWidth="1"/>
    <col min="12048" max="12048" width="0.85546875" style="65" customWidth="1"/>
    <col min="12049" max="12050" width="4.7109375" style="65" customWidth="1"/>
    <col min="12051" max="12051" width="0.85546875" style="65" customWidth="1"/>
    <col min="12052" max="12053" width="4.7109375" style="65" customWidth="1"/>
    <col min="12054" max="12054" width="0.85546875" style="65" customWidth="1"/>
    <col min="12055" max="12056" width="4.7109375" style="65" customWidth="1"/>
    <col min="12057" max="12057" width="6.7109375" style="65" bestFit="1" customWidth="1"/>
    <col min="12058" max="12059" width="11.42578125" style="65"/>
    <col min="12060" max="12060" width="4.7109375" style="65" customWidth="1"/>
    <col min="12061" max="12061" width="5" style="65" customWidth="1"/>
    <col min="12062" max="12062" width="2.28515625" style="65" customWidth="1"/>
    <col min="12063" max="12063" width="26" style="65" customWidth="1"/>
    <col min="12064" max="12064" width="8" style="65" customWidth="1"/>
    <col min="12065" max="12065" width="1" style="65" customWidth="1"/>
    <col min="12066" max="12066" width="6.7109375" style="65" customWidth="1"/>
    <col min="12067" max="12067" width="1" style="65" customWidth="1"/>
    <col min="12068" max="12068" width="6.7109375" style="65" customWidth="1"/>
    <col min="12069" max="12069" width="1" style="65" customWidth="1"/>
    <col min="12070" max="12070" width="6.7109375" style="65" customWidth="1"/>
    <col min="12071" max="12071" width="1" style="65" customWidth="1"/>
    <col min="12072" max="12072" width="6.7109375" style="65" customWidth="1"/>
    <col min="12073" max="12073" width="1" style="65" customWidth="1"/>
    <col min="12074" max="12074" width="6.7109375" style="65" customWidth="1"/>
    <col min="12075" max="12075" width="1" style="65" customWidth="1"/>
    <col min="12076" max="12077" width="6.7109375" style="65" customWidth="1"/>
    <col min="12078" max="12288" width="11.42578125" style="65"/>
    <col min="12289" max="12291" width="0" style="65" hidden="1" customWidth="1"/>
    <col min="12292" max="12292" width="3" style="65" customWidth="1"/>
    <col min="12293" max="12293" width="5.5703125" style="65" customWidth="1"/>
    <col min="12294" max="12294" width="1.5703125" style="65" customWidth="1"/>
    <col min="12295" max="12295" width="58.7109375" style="65" customWidth="1"/>
    <col min="12296" max="12297" width="4.7109375" style="65" customWidth="1"/>
    <col min="12298" max="12298" width="0.85546875" style="65" customWidth="1"/>
    <col min="12299" max="12300" width="4.7109375" style="65" customWidth="1"/>
    <col min="12301" max="12301" width="0.85546875" style="65" customWidth="1"/>
    <col min="12302" max="12303" width="4.7109375" style="65" customWidth="1"/>
    <col min="12304" max="12304" width="0.85546875" style="65" customWidth="1"/>
    <col min="12305" max="12306" width="4.7109375" style="65" customWidth="1"/>
    <col min="12307" max="12307" width="0.85546875" style="65" customWidth="1"/>
    <col min="12308" max="12309" width="4.7109375" style="65" customWidth="1"/>
    <col min="12310" max="12310" width="0.85546875" style="65" customWidth="1"/>
    <col min="12311" max="12312" width="4.7109375" style="65" customWidth="1"/>
    <col min="12313" max="12313" width="6.7109375" style="65" bestFit="1" customWidth="1"/>
    <col min="12314" max="12315" width="11.42578125" style="65"/>
    <col min="12316" max="12316" width="4.7109375" style="65" customWidth="1"/>
    <col min="12317" max="12317" width="5" style="65" customWidth="1"/>
    <col min="12318" max="12318" width="2.28515625" style="65" customWidth="1"/>
    <col min="12319" max="12319" width="26" style="65" customWidth="1"/>
    <col min="12320" max="12320" width="8" style="65" customWidth="1"/>
    <col min="12321" max="12321" width="1" style="65" customWidth="1"/>
    <col min="12322" max="12322" width="6.7109375" style="65" customWidth="1"/>
    <col min="12323" max="12323" width="1" style="65" customWidth="1"/>
    <col min="12324" max="12324" width="6.7109375" style="65" customWidth="1"/>
    <col min="12325" max="12325" width="1" style="65" customWidth="1"/>
    <col min="12326" max="12326" width="6.7109375" style="65" customWidth="1"/>
    <col min="12327" max="12327" width="1" style="65" customWidth="1"/>
    <col min="12328" max="12328" width="6.7109375" style="65" customWidth="1"/>
    <col min="12329" max="12329" width="1" style="65" customWidth="1"/>
    <col min="12330" max="12330" width="6.7109375" style="65" customWidth="1"/>
    <col min="12331" max="12331" width="1" style="65" customWidth="1"/>
    <col min="12332" max="12333" width="6.7109375" style="65" customWidth="1"/>
    <col min="12334" max="12544" width="11.42578125" style="65"/>
    <col min="12545" max="12547" width="0" style="65" hidden="1" customWidth="1"/>
    <col min="12548" max="12548" width="3" style="65" customWidth="1"/>
    <col min="12549" max="12549" width="5.5703125" style="65" customWidth="1"/>
    <col min="12550" max="12550" width="1.5703125" style="65" customWidth="1"/>
    <col min="12551" max="12551" width="58.7109375" style="65" customWidth="1"/>
    <col min="12552" max="12553" width="4.7109375" style="65" customWidth="1"/>
    <col min="12554" max="12554" width="0.85546875" style="65" customWidth="1"/>
    <col min="12555" max="12556" width="4.7109375" style="65" customWidth="1"/>
    <col min="12557" max="12557" width="0.85546875" style="65" customWidth="1"/>
    <col min="12558" max="12559" width="4.7109375" style="65" customWidth="1"/>
    <col min="12560" max="12560" width="0.85546875" style="65" customWidth="1"/>
    <col min="12561" max="12562" width="4.7109375" style="65" customWidth="1"/>
    <col min="12563" max="12563" width="0.85546875" style="65" customWidth="1"/>
    <col min="12564" max="12565" width="4.7109375" style="65" customWidth="1"/>
    <col min="12566" max="12566" width="0.85546875" style="65" customWidth="1"/>
    <col min="12567" max="12568" width="4.7109375" style="65" customWidth="1"/>
    <col min="12569" max="12569" width="6.7109375" style="65" bestFit="1" customWidth="1"/>
    <col min="12570" max="12571" width="11.42578125" style="65"/>
    <col min="12572" max="12572" width="4.7109375" style="65" customWidth="1"/>
    <col min="12573" max="12573" width="5" style="65" customWidth="1"/>
    <col min="12574" max="12574" width="2.28515625" style="65" customWidth="1"/>
    <col min="12575" max="12575" width="26" style="65" customWidth="1"/>
    <col min="12576" max="12576" width="8" style="65" customWidth="1"/>
    <col min="12577" max="12577" width="1" style="65" customWidth="1"/>
    <col min="12578" max="12578" width="6.7109375" style="65" customWidth="1"/>
    <col min="12579" max="12579" width="1" style="65" customWidth="1"/>
    <col min="12580" max="12580" width="6.7109375" style="65" customWidth="1"/>
    <col min="12581" max="12581" width="1" style="65" customWidth="1"/>
    <col min="12582" max="12582" width="6.7109375" style="65" customWidth="1"/>
    <col min="12583" max="12583" width="1" style="65" customWidth="1"/>
    <col min="12584" max="12584" width="6.7109375" style="65" customWidth="1"/>
    <col min="12585" max="12585" width="1" style="65" customWidth="1"/>
    <col min="12586" max="12586" width="6.7109375" style="65" customWidth="1"/>
    <col min="12587" max="12587" width="1" style="65" customWidth="1"/>
    <col min="12588" max="12589" width="6.7109375" style="65" customWidth="1"/>
    <col min="12590" max="12800" width="11.42578125" style="65"/>
    <col min="12801" max="12803" width="0" style="65" hidden="1" customWidth="1"/>
    <col min="12804" max="12804" width="3" style="65" customWidth="1"/>
    <col min="12805" max="12805" width="5.5703125" style="65" customWidth="1"/>
    <col min="12806" max="12806" width="1.5703125" style="65" customWidth="1"/>
    <col min="12807" max="12807" width="58.7109375" style="65" customWidth="1"/>
    <col min="12808" max="12809" width="4.7109375" style="65" customWidth="1"/>
    <col min="12810" max="12810" width="0.85546875" style="65" customWidth="1"/>
    <col min="12811" max="12812" width="4.7109375" style="65" customWidth="1"/>
    <col min="12813" max="12813" width="0.85546875" style="65" customWidth="1"/>
    <col min="12814" max="12815" width="4.7109375" style="65" customWidth="1"/>
    <col min="12816" max="12816" width="0.85546875" style="65" customWidth="1"/>
    <col min="12817" max="12818" width="4.7109375" style="65" customWidth="1"/>
    <col min="12819" max="12819" width="0.85546875" style="65" customWidth="1"/>
    <col min="12820" max="12821" width="4.7109375" style="65" customWidth="1"/>
    <col min="12822" max="12822" width="0.85546875" style="65" customWidth="1"/>
    <col min="12823" max="12824" width="4.7109375" style="65" customWidth="1"/>
    <col min="12825" max="12825" width="6.7109375" style="65" bestFit="1" customWidth="1"/>
    <col min="12826" max="12827" width="11.42578125" style="65"/>
    <col min="12828" max="12828" width="4.7109375" style="65" customWidth="1"/>
    <col min="12829" max="12829" width="5" style="65" customWidth="1"/>
    <col min="12830" max="12830" width="2.28515625" style="65" customWidth="1"/>
    <col min="12831" max="12831" width="26" style="65" customWidth="1"/>
    <col min="12832" max="12832" width="8" style="65" customWidth="1"/>
    <col min="12833" max="12833" width="1" style="65" customWidth="1"/>
    <col min="12834" max="12834" width="6.7109375" style="65" customWidth="1"/>
    <col min="12835" max="12835" width="1" style="65" customWidth="1"/>
    <col min="12836" max="12836" width="6.7109375" style="65" customWidth="1"/>
    <col min="12837" max="12837" width="1" style="65" customWidth="1"/>
    <col min="12838" max="12838" width="6.7109375" style="65" customWidth="1"/>
    <col min="12839" max="12839" width="1" style="65" customWidth="1"/>
    <col min="12840" max="12840" width="6.7109375" style="65" customWidth="1"/>
    <col min="12841" max="12841" width="1" style="65" customWidth="1"/>
    <col min="12842" max="12842" width="6.7109375" style="65" customWidth="1"/>
    <col min="12843" max="12843" width="1" style="65" customWidth="1"/>
    <col min="12844" max="12845" width="6.7109375" style="65" customWidth="1"/>
    <col min="12846" max="13056" width="11.42578125" style="65"/>
    <col min="13057" max="13059" width="0" style="65" hidden="1" customWidth="1"/>
    <col min="13060" max="13060" width="3" style="65" customWidth="1"/>
    <col min="13061" max="13061" width="5.5703125" style="65" customWidth="1"/>
    <col min="13062" max="13062" width="1.5703125" style="65" customWidth="1"/>
    <col min="13063" max="13063" width="58.7109375" style="65" customWidth="1"/>
    <col min="13064" max="13065" width="4.7109375" style="65" customWidth="1"/>
    <col min="13066" max="13066" width="0.85546875" style="65" customWidth="1"/>
    <col min="13067" max="13068" width="4.7109375" style="65" customWidth="1"/>
    <col min="13069" max="13069" width="0.85546875" style="65" customWidth="1"/>
    <col min="13070" max="13071" width="4.7109375" style="65" customWidth="1"/>
    <col min="13072" max="13072" width="0.85546875" style="65" customWidth="1"/>
    <col min="13073" max="13074" width="4.7109375" style="65" customWidth="1"/>
    <col min="13075" max="13075" width="0.85546875" style="65" customWidth="1"/>
    <col min="13076" max="13077" width="4.7109375" style="65" customWidth="1"/>
    <col min="13078" max="13078" width="0.85546875" style="65" customWidth="1"/>
    <col min="13079" max="13080" width="4.7109375" style="65" customWidth="1"/>
    <col min="13081" max="13081" width="6.7109375" style="65" bestFit="1" customWidth="1"/>
    <col min="13082" max="13083" width="11.42578125" style="65"/>
    <col min="13084" max="13084" width="4.7109375" style="65" customWidth="1"/>
    <col min="13085" max="13085" width="5" style="65" customWidth="1"/>
    <col min="13086" max="13086" width="2.28515625" style="65" customWidth="1"/>
    <col min="13087" max="13087" width="26" style="65" customWidth="1"/>
    <col min="13088" max="13088" width="8" style="65" customWidth="1"/>
    <col min="13089" max="13089" width="1" style="65" customWidth="1"/>
    <col min="13090" max="13090" width="6.7109375" style="65" customWidth="1"/>
    <col min="13091" max="13091" width="1" style="65" customWidth="1"/>
    <col min="13092" max="13092" width="6.7109375" style="65" customWidth="1"/>
    <col min="13093" max="13093" width="1" style="65" customWidth="1"/>
    <col min="13094" max="13094" width="6.7109375" style="65" customWidth="1"/>
    <col min="13095" max="13095" width="1" style="65" customWidth="1"/>
    <col min="13096" max="13096" width="6.7109375" style="65" customWidth="1"/>
    <col min="13097" max="13097" width="1" style="65" customWidth="1"/>
    <col min="13098" max="13098" width="6.7109375" style="65" customWidth="1"/>
    <col min="13099" max="13099" width="1" style="65" customWidth="1"/>
    <col min="13100" max="13101" width="6.7109375" style="65" customWidth="1"/>
    <col min="13102" max="13312" width="11.42578125" style="65"/>
    <col min="13313" max="13315" width="0" style="65" hidden="1" customWidth="1"/>
    <col min="13316" max="13316" width="3" style="65" customWidth="1"/>
    <col min="13317" max="13317" width="5.5703125" style="65" customWidth="1"/>
    <col min="13318" max="13318" width="1.5703125" style="65" customWidth="1"/>
    <col min="13319" max="13319" width="58.7109375" style="65" customWidth="1"/>
    <col min="13320" max="13321" width="4.7109375" style="65" customWidth="1"/>
    <col min="13322" max="13322" width="0.85546875" style="65" customWidth="1"/>
    <col min="13323" max="13324" width="4.7109375" style="65" customWidth="1"/>
    <col min="13325" max="13325" width="0.85546875" style="65" customWidth="1"/>
    <col min="13326" max="13327" width="4.7109375" style="65" customWidth="1"/>
    <col min="13328" max="13328" width="0.85546875" style="65" customWidth="1"/>
    <col min="13329" max="13330" width="4.7109375" style="65" customWidth="1"/>
    <col min="13331" max="13331" width="0.85546875" style="65" customWidth="1"/>
    <col min="13332" max="13333" width="4.7109375" style="65" customWidth="1"/>
    <col min="13334" max="13334" width="0.85546875" style="65" customWidth="1"/>
    <col min="13335" max="13336" width="4.7109375" style="65" customWidth="1"/>
    <col min="13337" max="13337" width="6.7109375" style="65" bestFit="1" customWidth="1"/>
    <col min="13338" max="13339" width="11.42578125" style="65"/>
    <col min="13340" max="13340" width="4.7109375" style="65" customWidth="1"/>
    <col min="13341" max="13341" width="5" style="65" customWidth="1"/>
    <col min="13342" max="13342" width="2.28515625" style="65" customWidth="1"/>
    <col min="13343" max="13343" width="26" style="65" customWidth="1"/>
    <col min="13344" max="13344" width="8" style="65" customWidth="1"/>
    <col min="13345" max="13345" width="1" style="65" customWidth="1"/>
    <col min="13346" max="13346" width="6.7109375" style="65" customWidth="1"/>
    <col min="13347" max="13347" width="1" style="65" customWidth="1"/>
    <col min="13348" max="13348" width="6.7109375" style="65" customWidth="1"/>
    <col min="13349" max="13349" width="1" style="65" customWidth="1"/>
    <col min="13350" max="13350" width="6.7109375" style="65" customWidth="1"/>
    <col min="13351" max="13351" width="1" style="65" customWidth="1"/>
    <col min="13352" max="13352" width="6.7109375" style="65" customWidth="1"/>
    <col min="13353" max="13353" width="1" style="65" customWidth="1"/>
    <col min="13354" max="13354" width="6.7109375" style="65" customWidth="1"/>
    <col min="13355" max="13355" width="1" style="65" customWidth="1"/>
    <col min="13356" max="13357" width="6.7109375" style="65" customWidth="1"/>
    <col min="13358" max="13568" width="11.42578125" style="65"/>
    <col min="13569" max="13571" width="0" style="65" hidden="1" customWidth="1"/>
    <col min="13572" max="13572" width="3" style="65" customWidth="1"/>
    <col min="13573" max="13573" width="5.5703125" style="65" customWidth="1"/>
    <col min="13574" max="13574" width="1.5703125" style="65" customWidth="1"/>
    <col min="13575" max="13575" width="58.7109375" style="65" customWidth="1"/>
    <col min="13576" max="13577" width="4.7109375" style="65" customWidth="1"/>
    <col min="13578" max="13578" width="0.85546875" style="65" customWidth="1"/>
    <col min="13579" max="13580" width="4.7109375" style="65" customWidth="1"/>
    <col min="13581" max="13581" width="0.85546875" style="65" customWidth="1"/>
    <col min="13582" max="13583" width="4.7109375" style="65" customWidth="1"/>
    <col min="13584" max="13584" width="0.85546875" style="65" customWidth="1"/>
    <col min="13585" max="13586" width="4.7109375" style="65" customWidth="1"/>
    <col min="13587" max="13587" width="0.85546875" style="65" customWidth="1"/>
    <col min="13588" max="13589" width="4.7109375" style="65" customWidth="1"/>
    <col min="13590" max="13590" width="0.85546875" style="65" customWidth="1"/>
    <col min="13591" max="13592" width="4.7109375" style="65" customWidth="1"/>
    <col min="13593" max="13593" width="6.7109375" style="65" bestFit="1" customWidth="1"/>
    <col min="13594" max="13595" width="11.42578125" style="65"/>
    <col min="13596" max="13596" width="4.7109375" style="65" customWidth="1"/>
    <col min="13597" max="13597" width="5" style="65" customWidth="1"/>
    <col min="13598" max="13598" width="2.28515625" style="65" customWidth="1"/>
    <col min="13599" max="13599" width="26" style="65" customWidth="1"/>
    <col min="13600" max="13600" width="8" style="65" customWidth="1"/>
    <col min="13601" max="13601" width="1" style="65" customWidth="1"/>
    <col min="13602" max="13602" width="6.7109375" style="65" customWidth="1"/>
    <col min="13603" max="13603" width="1" style="65" customWidth="1"/>
    <col min="13604" max="13604" width="6.7109375" style="65" customWidth="1"/>
    <col min="13605" max="13605" width="1" style="65" customWidth="1"/>
    <col min="13606" max="13606" width="6.7109375" style="65" customWidth="1"/>
    <col min="13607" max="13607" width="1" style="65" customWidth="1"/>
    <col min="13608" max="13608" width="6.7109375" style="65" customWidth="1"/>
    <col min="13609" max="13609" width="1" style="65" customWidth="1"/>
    <col min="13610" max="13610" width="6.7109375" style="65" customWidth="1"/>
    <col min="13611" max="13611" width="1" style="65" customWidth="1"/>
    <col min="13612" max="13613" width="6.7109375" style="65" customWidth="1"/>
    <col min="13614" max="13824" width="11.42578125" style="65"/>
    <col min="13825" max="13827" width="0" style="65" hidden="1" customWidth="1"/>
    <col min="13828" max="13828" width="3" style="65" customWidth="1"/>
    <col min="13829" max="13829" width="5.5703125" style="65" customWidth="1"/>
    <col min="13830" max="13830" width="1.5703125" style="65" customWidth="1"/>
    <col min="13831" max="13831" width="58.7109375" style="65" customWidth="1"/>
    <col min="13832" max="13833" width="4.7109375" style="65" customWidth="1"/>
    <col min="13834" max="13834" width="0.85546875" style="65" customWidth="1"/>
    <col min="13835" max="13836" width="4.7109375" style="65" customWidth="1"/>
    <col min="13837" max="13837" width="0.85546875" style="65" customWidth="1"/>
    <col min="13838" max="13839" width="4.7109375" style="65" customWidth="1"/>
    <col min="13840" max="13840" width="0.85546875" style="65" customWidth="1"/>
    <col min="13841" max="13842" width="4.7109375" style="65" customWidth="1"/>
    <col min="13843" max="13843" width="0.85546875" style="65" customWidth="1"/>
    <col min="13844" max="13845" width="4.7109375" style="65" customWidth="1"/>
    <col min="13846" max="13846" width="0.85546875" style="65" customWidth="1"/>
    <col min="13847" max="13848" width="4.7109375" style="65" customWidth="1"/>
    <col min="13849" max="13849" width="6.7109375" style="65" bestFit="1" customWidth="1"/>
    <col min="13850" max="13851" width="11.42578125" style="65"/>
    <col min="13852" max="13852" width="4.7109375" style="65" customWidth="1"/>
    <col min="13853" max="13853" width="5" style="65" customWidth="1"/>
    <col min="13854" max="13854" width="2.28515625" style="65" customWidth="1"/>
    <col min="13855" max="13855" width="26" style="65" customWidth="1"/>
    <col min="13856" max="13856" width="8" style="65" customWidth="1"/>
    <col min="13857" max="13857" width="1" style="65" customWidth="1"/>
    <col min="13858" max="13858" width="6.7109375" style="65" customWidth="1"/>
    <col min="13859" max="13859" width="1" style="65" customWidth="1"/>
    <col min="13860" max="13860" width="6.7109375" style="65" customWidth="1"/>
    <col min="13861" max="13861" width="1" style="65" customWidth="1"/>
    <col min="13862" max="13862" width="6.7109375" style="65" customWidth="1"/>
    <col min="13863" max="13863" width="1" style="65" customWidth="1"/>
    <col min="13864" max="13864" width="6.7109375" style="65" customWidth="1"/>
    <col min="13865" max="13865" width="1" style="65" customWidth="1"/>
    <col min="13866" max="13866" width="6.7109375" style="65" customWidth="1"/>
    <col min="13867" max="13867" width="1" style="65" customWidth="1"/>
    <col min="13868" max="13869" width="6.7109375" style="65" customWidth="1"/>
    <col min="13870" max="14080" width="11.42578125" style="65"/>
    <col min="14081" max="14083" width="0" style="65" hidden="1" customWidth="1"/>
    <col min="14084" max="14084" width="3" style="65" customWidth="1"/>
    <col min="14085" max="14085" width="5.5703125" style="65" customWidth="1"/>
    <col min="14086" max="14086" width="1.5703125" style="65" customWidth="1"/>
    <col min="14087" max="14087" width="58.7109375" style="65" customWidth="1"/>
    <col min="14088" max="14089" width="4.7109375" style="65" customWidth="1"/>
    <col min="14090" max="14090" width="0.85546875" style="65" customWidth="1"/>
    <col min="14091" max="14092" width="4.7109375" style="65" customWidth="1"/>
    <col min="14093" max="14093" width="0.85546875" style="65" customWidth="1"/>
    <col min="14094" max="14095" width="4.7109375" style="65" customWidth="1"/>
    <col min="14096" max="14096" width="0.85546875" style="65" customWidth="1"/>
    <col min="14097" max="14098" width="4.7109375" style="65" customWidth="1"/>
    <col min="14099" max="14099" width="0.85546875" style="65" customWidth="1"/>
    <col min="14100" max="14101" width="4.7109375" style="65" customWidth="1"/>
    <col min="14102" max="14102" width="0.85546875" style="65" customWidth="1"/>
    <col min="14103" max="14104" width="4.7109375" style="65" customWidth="1"/>
    <col min="14105" max="14105" width="6.7109375" style="65" bestFit="1" customWidth="1"/>
    <col min="14106" max="14107" width="11.42578125" style="65"/>
    <col min="14108" max="14108" width="4.7109375" style="65" customWidth="1"/>
    <col min="14109" max="14109" width="5" style="65" customWidth="1"/>
    <col min="14110" max="14110" width="2.28515625" style="65" customWidth="1"/>
    <col min="14111" max="14111" width="26" style="65" customWidth="1"/>
    <col min="14112" max="14112" width="8" style="65" customWidth="1"/>
    <col min="14113" max="14113" width="1" style="65" customWidth="1"/>
    <col min="14114" max="14114" width="6.7109375" style="65" customWidth="1"/>
    <col min="14115" max="14115" width="1" style="65" customWidth="1"/>
    <col min="14116" max="14116" width="6.7109375" style="65" customWidth="1"/>
    <col min="14117" max="14117" width="1" style="65" customWidth="1"/>
    <col min="14118" max="14118" width="6.7109375" style="65" customWidth="1"/>
    <col min="14119" max="14119" width="1" style="65" customWidth="1"/>
    <col min="14120" max="14120" width="6.7109375" style="65" customWidth="1"/>
    <col min="14121" max="14121" width="1" style="65" customWidth="1"/>
    <col min="14122" max="14122" width="6.7109375" style="65" customWidth="1"/>
    <col min="14123" max="14123" width="1" style="65" customWidth="1"/>
    <col min="14124" max="14125" width="6.7109375" style="65" customWidth="1"/>
    <col min="14126" max="14336" width="11.42578125" style="65"/>
    <col min="14337" max="14339" width="0" style="65" hidden="1" customWidth="1"/>
    <col min="14340" max="14340" width="3" style="65" customWidth="1"/>
    <col min="14341" max="14341" width="5.5703125" style="65" customWidth="1"/>
    <col min="14342" max="14342" width="1.5703125" style="65" customWidth="1"/>
    <col min="14343" max="14343" width="58.7109375" style="65" customWidth="1"/>
    <col min="14344" max="14345" width="4.7109375" style="65" customWidth="1"/>
    <col min="14346" max="14346" width="0.85546875" style="65" customWidth="1"/>
    <col min="14347" max="14348" width="4.7109375" style="65" customWidth="1"/>
    <col min="14349" max="14349" width="0.85546875" style="65" customWidth="1"/>
    <col min="14350" max="14351" width="4.7109375" style="65" customWidth="1"/>
    <col min="14352" max="14352" width="0.85546875" style="65" customWidth="1"/>
    <col min="14353" max="14354" width="4.7109375" style="65" customWidth="1"/>
    <col min="14355" max="14355" width="0.85546875" style="65" customWidth="1"/>
    <col min="14356" max="14357" width="4.7109375" style="65" customWidth="1"/>
    <col min="14358" max="14358" width="0.85546875" style="65" customWidth="1"/>
    <col min="14359" max="14360" width="4.7109375" style="65" customWidth="1"/>
    <col min="14361" max="14361" width="6.7109375" style="65" bestFit="1" customWidth="1"/>
    <col min="14362" max="14363" width="11.42578125" style="65"/>
    <col min="14364" max="14364" width="4.7109375" style="65" customWidth="1"/>
    <col min="14365" max="14365" width="5" style="65" customWidth="1"/>
    <col min="14366" max="14366" width="2.28515625" style="65" customWidth="1"/>
    <col min="14367" max="14367" width="26" style="65" customWidth="1"/>
    <col min="14368" max="14368" width="8" style="65" customWidth="1"/>
    <col min="14369" max="14369" width="1" style="65" customWidth="1"/>
    <col min="14370" max="14370" width="6.7109375" style="65" customWidth="1"/>
    <col min="14371" max="14371" width="1" style="65" customWidth="1"/>
    <col min="14372" max="14372" width="6.7109375" style="65" customWidth="1"/>
    <col min="14373" max="14373" width="1" style="65" customWidth="1"/>
    <col min="14374" max="14374" width="6.7109375" style="65" customWidth="1"/>
    <col min="14375" max="14375" width="1" style="65" customWidth="1"/>
    <col min="14376" max="14376" width="6.7109375" style="65" customWidth="1"/>
    <col min="14377" max="14377" width="1" style="65" customWidth="1"/>
    <col min="14378" max="14378" width="6.7109375" style="65" customWidth="1"/>
    <col min="14379" max="14379" width="1" style="65" customWidth="1"/>
    <col min="14380" max="14381" width="6.7109375" style="65" customWidth="1"/>
    <col min="14382" max="14592" width="11.42578125" style="65"/>
    <col min="14593" max="14595" width="0" style="65" hidden="1" customWidth="1"/>
    <col min="14596" max="14596" width="3" style="65" customWidth="1"/>
    <col min="14597" max="14597" width="5.5703125" style="65" customWidth="1"/>
    <col min="14598" max="14598" width="1.5703125" style="65" customWidth="1"/>
    <col min="14599" max="14599" width="58.7109375" style="65" customWidth="1"/>
    <col min="14600" max="14601" width="4.7109375" style="65" customWidth="1"/>
    <col min="14602" max="14602" width="0.85546875" style="65" customWidth="1"/>
    <col min="14603" max="14604" width="4.7109375" style="65" customWidth="1"/>
    <col min="14605" max="14605" width="0.85546875" style="65" customWidth="1"/>
    <col min="14606" max="14607" width="4.7109375" style="65" customWidth="1"/>
    <col min="14608" max="14608" width="0.85546875" style="65" customWidth="1"/>
    <col min="14609" max="14610" width="4.7109375" style="65" customWidth="1"/>
    <col min="14611" max="14611" width="0.85546875" style="65" customWidth="1"/>
    <col min="14612" max="14613" width="4.7109375" style="65" customWidth="1"/>
    <col min="14614" max="14614" width="0.85546875" style="65" customWidth="1"/>
    <col min="14615" max="14616" width="4.7109375" style="65" customWidth="1"/>
    <col min="14617" max="14617" width="6.7109375" style="65" bestFit="1" customWidth="1"/>
    <col min="14618" max="14619" width="11.42578125" style="65"/>
    <col min="14620" max="14620" width="4.7109375" style="65" customWidth="1"/>
    <col min="14621" max="14621" width="5" style="65" customWidth="1"/>
    <col min="14622" max="14622" width="2.28515625" style="65" customWidth="1"/>
    <col min="14623" max="14623" width="26" style="65" customWidth="1"/>
    <col min="14624" max="14624" width="8" style="65" customWidth="1"/>
    <col min="14625" max="14625" width="1" style="65" customWidth="1"/>
    <col min="14626" max="14626" width="6.7109375" style="65" customWidth="1"/>
    <col min="14627" max="14627" width="1" style="65" customWidth="1"/>
    <col min="14628" max="14628" width="6.7109375" style="65" customWidth="1"/>
    <col min="14629" max="14629" width="1" style="65" customWidth="1"/>
    <col min="14630" max="14630" width="6.7109375" style="65" customWidth="1"/>
    <col min="14631" max="14631" width="1" style="65" customWidth="1"/>
    <col min="14632" max="14632" width="6.7109375" style="65" customWidth="1"/>
    <col min="14633" max="14633" width="1" style="65" customWidth="1"/>
    <col min="14634" max="14634" width="6.7109375" style="65" customWidth="1"/>
    <col min="14635" max="14635" width="1" style="65" customWidth="1"/>
    <col min="14636" max="14637" width="6.7109375" style="65" customWidth="1"/>
    <col min="14638" max="14848" width="11.42578125" style="65"/>
    <col min="14849" max="14851" width="0" style="65" hidden="1" customWidth="1"/>
    <col min="14852" max="14852" width="3" style="65" customWidth="1"/>
    <col min="14853" max="14853" width="5.5703125" style="65" customWidth="1"/>
    <col min="14854" max="14854" width="1.5703125" style="65" customWidth="1"/>
    <col min="14855" max="14855" width="58.7109375" style="65" customWidth="1"/>
    <col min="14856" max="14857" width="4.7109375" style="65" customWidth="1"/>
    <col min="14858" max="14858" width="0.85546875" style="65" customWidth="1"/>
    <col min="14859" max="14860" width="4.7109375" style="65" customWidth="1"/>
    <col min="14861" max="14861" width="0.85546875" style="65" customWidth="1"/>
    <col min="14862" max="14863" width="4.7109375" style="65" customWidth="1"/>
    <col min="14864" max="14864" width="0.85546875" style="65" customWidth="1"/>
    <col min="14865" max="14866" width="4.7109375" style="65" customWidth="1"/>
    <col min="14867" max="14867" width="0.85546875" style="65" customWidth="1"/>
    <col min="14868" max="14869" width="4.7109375" style="65" customWidth="1"/>
    <col min="14870" max="14870" width="0.85546875" style="65" customWidth="1"/>
    <col min="14871" max="14872" width="4.7109375" style="65" customWidth="1"/>
    <col min="14873" max="14873" width="6.7109375" style="65" bestFit="1" customWidth="1"/>
    <col min="14874" max="14875" width="11.42578125" style="65"/>
    <col min="14876" max="14876" width="4.7109375" style="65" customWidth="1"/>
    <col min="14877" max="14877" width="5" style="65" customWidth="1"/>
    <col min="14878" max="14878" width="2.28515625" style="65" customWidth="1"/>
    <col min="14879" max="14879" width="26" style="65" customWidth="1"/>
    <col min="14880" max="14880" width="8" style="65" customWidth="1"/>
    <col min="14881" max="14881" width="1" style="65" customWidth="1"/>
    <col min="14882" max="14882" width="6.7109375" style="65" customWidth="1"/>
    <col min="14883" max="14883" width="1" style="65" customWidth="1"/>
    <col min="14884" max="14884" width="6.7109375" style="65" customWidth="1"/>
    <col min="14885" max="14885" width="1" style="65" customWidth="1"/>
    <col min="14886" max="14886" width="6.7109375" style="65" customWidth="1"/>
    <col min="14887" max="14887" width="1" style="65" customWidth="1"/>
    <col min="14888" max="14888" width="6.7109375" style="65" customWidth="1"/>
    <col min="14889" max="14889" width="1" style="65" customWidth="1"/>
    <col min="14890" max="14890" width="6.7109375" style="65" customWidth="1"/>
    <col min="14891" max="14891" width="1" style="65" customWidth="1"/>
    <col min="14892" max="14893" width="6.7109375" style="65" customWidth="1"/>
    <col min="14894" max="15104" width="11.42578125" style="65"/>
    <col min="15105" max="15107" width="0" style="65" hidden="1" customWidth="1"/>
    <col min="15108" max="15108" width="3" style="65" customWidth="1"/>
    <col min="15109" max="15109" width="5.5703125" style="65" customWidth="1"/>
    <col min="15110" max="15110" width="1.5703125" style="65" customWidth="1"/>
    <col min="15111" max="15111" width="58.7109375" style="65" customWidth="1"/>
    <col min="15112" max="15113" width="4.7109375" style="65" customWidth="1"/>
    <col min="15114" max="15114" width="0.85546875" style="65" customWidth="1"/>
    <col min="15115" max="15116" width="4.7109375" style="65" customWidth="1"/>
    <col min="15117" max="15117" width="0.85546875" style="65" customWidth="1"/>
    <col min="15118" max="15119" width="4.7109375" style="65" customWidth="1"/>
    <col min="15120" max="15120" width="0.85546875" style="65" customWidth="1"/>
    <col min="15121" max="15122" width="4.7109375" style="65" customWidth="1"/>
    <col min="15123" max="15123" width="0.85546875" style="65" customWidth="1"/>
    <col min="15124" max="15125" width="4.7109375" style="65" customWidth="1"/>
    <col min="15126" max="15126" width="0.85546875" style="65" customWidth="1"/>
    <col min="15127" max="15128" width="4.7109375" style="65" customWidth="1"/>
    <col min="15129" max="15129" width="6.7109375" style="65" bestFit="1" customWidth="1"/>
    <col min="15130" max="15131" width="11.42578125" style="65"/>
    <col min="15132" max="15132" width="4.7109375" style="65" customWidth="1"/>
    <col min="15133" max="15133" width="5" style="65" customWidth="1"/>
    <col min="15134" max="15134" width="2.28515625" style="65" customWidth="1"/>
    <col min="15135" max="15135" width="26" style="65" customWidth="1"/>
    <col min="15136" max="15136" width="8" style="65" customWidth="1"/>
    <col min="15137" max="15137" width="1" style="65" customWidth="1"/>
    <col min="15138" max="15138" width="6.7109375" style="65" customWidth="1"/>
    <col min="15139" max="15139" width="1" style="65" customWidth="1"/>
    <col min="15140" max="15140" width="6.7109375" style="65" customWidth="1"/>
    <col min="15141" max="15141" width="1" style="65" customWidth="1"/>
    <col min="15142" max="15142" width="6.7109375" style="65" customWidth="1"/>
    <col min="15143" max="15143" width="1" style="65" customWidth="1"/>
    <col min="15144" max="15144" width="6.7109375" style="65" customWidth="1"/>
    <col min="15145" max="15145" width="1" style="65" customWidth="1"/>
    <col min="15146" max="15146" width="6.7109375" style="65" customWidth="1"/>
    <col min="15147" max="15147" width="1" style="65" customWidth="1"/>
    <col min="15148" max="15149" width="6.7109375" style="65" customWidth="1"/>
    <col min="15150" max="15360" width="11.42578125" style="65"/>
    <col min="15361" max="15363" width="0" style="65" hidden="1" customWidth="1"/>
    <col min="15364" max="15364" width="3" style="65" customWidth="1"/>
    <col min="15365" max="15365" width="5.5703125" style="65" customWidth="1"/>
    <col min="15366" max="15366" width="1.5703125" style="65" customWidth="1"/>
    <col min="15367" max="15367" width="58.7109375" style="65" customWidth="1"/>
    <col min="15368" max="15369" width="4.7109375" style="65" customWidth="1"/>
    <col min="15370" max="15370" width="0.85546875" style="65" customWidth="1"/>
    <col min="15371" max="15372" width="4.7109375" style="65" customWidth="1"/>
    <col min="15373" max="15373" width="0.85546875" style="65" customWidth="1"/>
    <col min="15374" max="15375" width="4.7109375" style="65" customWidth="1"/>
    <col min="15376" max="15376" width="0.85546875" style="65" customWidth="1"/>
    <col min="15377" max="15378" width="4.7109375" style="65" customWidth="1"/>
    <col min="15379" max="15379" width="0.85546875" style="65" customWidth="1"/>
    <col min="15380" max="15381" width="4.7109375" style="65" customWidth="1"/>
    <col min="15382" max="15382" width="0.85546875" style="65" customWidth="1"/>
    <col min="15383" max="15384" width="4.7109375" style="65" customWidth="1"/>
    <col min="15385" max="15385" width="6.7109375" style="65" bestFit="1" customWidth="1"/>
    <col min="15386" max="15387" width="11.42578125" style="65"/>
    <col min="15388" max="15388" width="4.7109375" style="65" customWidth="1"/>
    <col min="15389" max="15389" width="5" style="65" customWidth="1"/>
    <col min="15390" max="15390" width="2.28515625" style="65" customWidth="1"/>
    <col min="15391" max="15391" width="26" style="65" customWidth="1"/>
    <col min="15392" max="15392" width="8" style="65" customWidth="1"/>
    <col min="15393" max="15393" width="1" style="65" customWidth="1"/>
    <col min="15394" max="15394" width="6.7109375" style="65" customWidth="1"/>
    <col min="15395" max="15395" width="1" style="65" customWidth="1"/>
    <col min="15396" max="15396" width="6.7109375" style="65" customWidth="1"/>
    <col min="15397" max="15397" width="1" style="65" customWidth="1"/>
    <col min="15398" max="15398" width="6.7109375" style="65" customWidth="1"/>
    <col min="15399" max="15399" width="1" style="65" customWidth="1"/>
    <col min="15400" max="15400" width="6.7109375" style="65" customWidth="1"/>
    <col min="15401" max="15401" width="1" style="65" customWidth="1"/>
    <col min="15402" max="15402" width="6.7109375" style="65" customWidth="1"/>
    <col min="15403" max="15403" width="1" style="65" customWidth="1"/>
    <col min="15404" max="15405" width="6.7109375" style="65" customWidth="1"/>
    <col min="15406" max="15616" width="11.42578125" style="65"/>
    <col min="15617" max="15619" width="0" style="65" hidden="1" customWidth="1"/>
    <col min="15620" max="15620" width="3" style="65" customWidth="1"/>
    <col min="15621" max="15621" width="5.5703125" style="65" customWidth="1"/>
    <col min="15622" max="15622" width="1.5703125" style="65" customWidth="1"/>
    <col min="15623" max="15623" width="58.7109375" style="65" customWidth="1"/>
    <col min="15624" max="15625" width="4.7109375" style="65" customWidth="1"/>
    <col min="15626" max="15626" width="0.85546875" style="65" customWidth="1"/>
    <col min="15627" max="15628" width="4.7109375" style="65" customWidth="1"/>
    <col min="15629" max="15629" width="0.85546875" style="65" customWidth="1"/>
    <col min="15630" max="15631" width="4.7109375" style="65" customWidth="1"/>
    <col min="15632" max="15632" width="0.85546875" style="65" customWidth="1"/>
    <col min="15633" max="15634" width="4.7109375" style="65" customWidth="1"/>
    <col min="15635" max="15635" width="0.85546875" style="65" customWidth="1"/>
    <col min="15636" max="15637" width="4.7109375" style="65" customWidth="1"/>
    <col min="15638" max="15638" width="0.85546875" style="65" customWidth="1"/>
    <col min="15639" max="15640" width="4.7109375" style="65" customWidth="1"/>
    <col min="15641" max="15641" width="6.7109375" style="65" bestFit="1" customWidth="1"/>
    <col min="15642" max="15643" width="11.42578125" style="65"/>
    <col min="15644" max="15644" width="4.7109375" style="65" customWidth="1"/>
    <col min="15645" max="15645" width="5" style="65" customWidth="1"/>
    <col min="15646" max="15646" width="2.28515625" style="65" customWidth="1"/>
    <col min="15647" max="15647" width="26" style="65" customWidth="1"/>
    <col min="15648" max="15648" width="8" style="65" customWidth="1"/>
    <col min="15649" max="15649" width="1" style="65" customWidth="1"/>
    <col min="15650" max="15650" width="6.7109375" style="65" customWidth="1"/>
    <col min="15651" max="15651" width="1" style="65" customWidth="1"/>
    <col min="15652" max="15652" width="6.7109375" style="65" customWidth="1"/>
    <col min="15653" max="15653" width="1" style="65" customWidth="1"/>
    <col min="15654" max="15654" width="6.7109375" style="65" customWidth="1"/>
    <col min="15655" max="15655" width="1" style="65" customWidth="1"/>
    <col min="15656" max="15656" width="6.7109375" style="65" customWidth="1"/>
    <col min="15657" max="15657" width="1" style="65" customWidth="1"/>
    <col min="15658" max="15658" width="6.7109375" style="65" customWidth="1"/>
    <col min="15659" max="15659" width="1" style="65" customWidth="1"/>
    <col min="15660" max="15661" width="6.7109375" style="65" customWidth="1"/>
    <col min="15662" max="15872" width="11.42578125" style="65"/>
    <col min="15873" max="15875" width="0" style="65" hidden="1" customWidth="1"/>
    <col min="15876" max="15876" width="3" style="65" customWidth="1"/>
    <col min="15877" max="15877" width="5.5703125" style="65" customWidth="1"/>
    <col min="15878" max="15878" width="1.5703125" style="65" customWidth="1"/>
    <col min="15879" max="15879" width="58.7109375" style="65" customWidth="1"/>
    <col min="15880" max="15881" width="4.7109375" style="65" customWidth="1"/>
    <col min="15882" max="15882" width="0.85546875" style="65" customWidth="1"/>
    <col min="15883" max="15884" width="4.7109375" style="65" customWidth="1"/>
    <col min="15885" max="15885" width="0.85546875" style="65" customWidth="1"/>
    <col min="15886" max="15887" width="4.7109375" style="65" customWidth="1"/>
    <col min="15888" max="15888" width="0.85546875" style="65" customWidth="1"/>
    <col min="15889" max="15890" width="4.7109375" style="65" customWidth="1"/>
    <col min="15891" max="15891" width="0.85546875" style="65" customWidth="1"/>
    <col min="15892" max="15893" width="4.7109375" style="65" customWidth="1"/>
    <col min="15894" max="15894" width="0.85546875" style="65" customWidth="1"/>
    <col min="15895" max="15896" width="4.7109375" style="65" customWidth="1"/>
    <col min="15897" max="15897" width="6.7109375" style="65" bestFit="1" customWidth="1"/>
    <col min="15898" max="15899" width="11.42578125" style="65"/>
    <col min="15900" max="15900" width="4.7109375" style="65" customWidth="1"/>
    <col min="15901" max="15901" width="5" style="65" customWidth="1"/>
    <col min="15902" max="15902" width="2.28515625" style="65" customWidth="1"/>
    <col min="15903" max="15903" width="26" style="65" customWidth="1"/>
    <col min="15904" max="15904" width="8" style="65" customWidth="1"/>
    <col min="15905" max="15905" width="1" style="65" customWidth="1"/>
    <col min="15906" max="15906" width="6.7109375" style="65" customWidth="1"/>
    <col min="15907" max="15907" width="1" style="65" customWidth="1"/>
    <col min="15908" max="15908" width="6.7109375" style="65" customWidth="1"/>
    <col min="15909" max="15909" width="1" style="65" customWidth="1"/>
    <col min="15910" max="15910" width="6.7109375" style="65" customWidth="1"/>
    <col min="15911" max="15911" width="1" style="65" customWidth="1"/>
    <col min="15912" max="15912" width="6.7109375" style="65" customWidth="1"/>
    <col min="15913" max="15913" width="1" style="65" customWidth="1"/>
    <col min="15914" max="15914" width="6.7109375" style="65" customWidth="1"/>
    <col min="15915" max="15915" width="1" style="65" customWidth="1"/>
    <col min="15916" max="15917" width="6.7109375" style="65" customWidth="1"/>
    <col min="15918" max="16128" width="11.42578125" style="65"/>
    <col min="16129" max="16131" width="0" style="65" hidden="1" customWidth="1"/>
    <col min="16132" max="16132" width="3" style="65" customWidth="1"/>
    <col min="16133" max="16133" width="5.5703125" style="65" customWidth="1"/>
    <col min="16134" max="16134" width="1.5703125" style="65" customWidth="1"/>
    <col min="16135" max="16135" width="58.7109375" style="65" customWidth="1"/>
    <col min="16136" max="16137" width="4.7109375" style="65" customWidth="1"/>
    <col min="16138" max="16138" width="0.85546875" style="65" customWidth="1"/>
    <col min="16139" max="16140" width="4.7109375" style="65" customWidth="1"/>
    <col min="16141" max="16141" width="0.85546875" style="65" customWidth="1"/>
    <col min="16142" max="16143" width="4.7109375" style="65" customWidth="1"/>
    <col min="16144" max="16144" width="0.85546875" style="65" customWidth="1"/>
    <col min="16145" max="16146" width="4.7109375" style="65" customWidth="1"/>
    <col min="16147" max="16147" width="0.85546875" style="65" customWidth="1"/>
    <col min="16148" max="16149" width="4.7109375" style="65" customWidth="1"/>
    <col min="16150" max="16150" width="0.85546875" style="65" customWidth="1"/>
    <col min="16151" max="16152" width="4.7109375" style="65" customWidth="1"/>
    <col min="16153" max="16153" width="6.7109375" style="65" bestFit="1" customWidth="1"/>
    <col min="16154" max="16155" width="11.42578125" style="65"/>
    <col min="16156" max="16156" width="4.7109375" style="65" customWidth="1"/>
    <col min="16157" max="16157" width="5" style="65" customWidth="1"/>
    <col min="16158" max="16158" width="2.28515625" style="65" customWidth="1"/>
    <col min="16159" max="16159" width="26" style="65" customWidth="1"/>
    <col min="16160" max="16160" width="8" style="65" customWidth="1"/>
    <col min="16161" max="16161" width="1" style="65" customWidth="1"/>
    <col min="16162" max="16162" width="6.7109375" style="65" customWidth="1"/>
    <col min="16163" max="16163" width="1" style="65" customWidth="1"/>
    <col min="16164" max="16164" width="6.7109375" style="65" customWidth="1"/>
    <col min="16165" max="16165" width="1" style="65" customWidth="1"/>
    <col min="16166" max="16166" width="6.7109375" style="65" customWidth="1"/>
    <col min="16167" max="16167" width="1" style="65" customWidth="1"/>
    <col min="16168" max="16168" width="6.7109375" style="65" customWidth="1"/>
    <col min="16169" max="16169" width="1" style="65" customWidth="1"/>
    <col min="16170" max="16170" width="6.7109375" style="65" customWidth="1"/>
    <col min="16171" max="16171" width="1" style="65" customWidth="1"/>
    <col min="16172" max="16173" width="6.7109375" style="65" customWidth="1"/>
    <col min="16174" max="16384" width="11.42578125" style="65"/>
  </cols>
  <sheetData>
    <row r="1" spans="1:46" ht="12.75" customHeight="1">
      <c r="A1" s="1341"/>
      <c r="B1" s="1341"/>
      <c r="C1" s="1341"/>
      <c r="D1" s="1341"/>
      <c r="E1" s="1813" t="s">
        <v>988</v>
      </c>
      <c r="F1" s="1813"/>
      <c r="G1" s="1813"/>
      <c r="H1" s="1813"/>
      <c r="I1" s="1813"/>
      <c r="J1" s="1813"/>
      <c r="K1" s="1813"/>
      <c r="L1" s="1813"/>
      <c r="M1" s="1813"/>
      <c r="N1" s="1813"/>
      <c r="O1" s="1813"/>
      <c r="P1" s="1813"/>
      <c r="Q1" s="1813"/>
      <c r="R1" s="1813"/>
      <c r="S1" s="1813"/>
      <c r="T1" s="1813"/>
      <c r="U1" s="1813"/>
      <c r="V1" s="1813"/>
      <c r="W1" s="1813"/>
      <c r="X1" s="1813"/>
      <c r="Y1" s="1813"/>
      <c r="Z1" s="199"/>
      <c r="AA1" s="71"/>
      <c r="AB1" s="71"/>
      <c r="AC1" s="1813"/>
      <c r="AD1" s="1813"/>
      <c r="AE1" s="1813"/>
      <c r="AF1" s="1813"/>
      <c r="AG1" s="1813"/>
      <c r="AH1" s="1813"/>
      <c r="AI1" s="1813"/>
      <c r="AJ1" s="1813"/>
      <c r="AK1" s="1813"/>
      <c r="AL1" s="1813"/>
      <c r="AM1" s="1813"/>
      <c r="AN1" s="1813"/>
      <c r="AO1" s="1813"/>
      <c r="AP1" s="1813"/>
      <c r="AQ1" s="1813"/>
    </row>
    <row r="2" spans="1:46" s="71" customFormat="1" ht="12.75" customHeight="1">
      <c r="A2" s="1341"/>
      <c r="B2" s="1354"/>
      <c r="C2" s="1354"/>
      <c r="D2" s="1354"/>
      <c r="E2" s="204"/>
      <c r="F2" s="1335"/>
      <c r="G2" s="1886" t="s">
        <v>989</v>
      </c>
      <c r="H2" s="1886"/>
      <c r="I2" s="1886"/>
      <c r="J2" s="1886"/>
      <c r="K2" s="1886"/>
      <c r="L2" s="1886"/>
      <c r="M2" s="1886"/>
      <c r="N2" s="1886"/>
      <c r="O2" s="1886"/>
      <c r="P2" s="1886"/>
      <c r="Q2" s="1886"/>
      <c r="R2" s="1886"/>
      <c r="S2" s="1886"/>
      <c r="T2" s="1886"/>
      <c r="U2" s="1886"/>
      <c r="V2" s="1886"/>
      <c r="W2" s="1886"/>
      <c r="X2" s="1886"/>
      <c r="Y2" s="343"/>
      <c r="Z2" s="240"/>
      <c r="AA2" s="204"/>
      <c r="AB2" s="204"/>
      <c r="AC2" s="205"/>
      <c r="AS2" s="206"/>
      <c r="AT2" s="206"/>
    </row>
    <row r="3" spans="1:46" s="71" customFormat="1" ht="3" customHeight="1">
      <c r="A3" s="1341"/>
      <c r="B3" s="1341"/>
      <c r="C3" s="1341"/>
      <c r="D3" s="1341"/>
      <c r="F3" s="72"/>
      <c r="G3" s="72"/>
      <c r="H3" s="1341"/>
      <c r="I3" s="1341"/>
      <c r="J3" s="1341"/>
      <c r="K3" s="1341"/>
      <c r="L3" s="1341"/>
      <c r="M3" s="1341"/>
      <c r="N3" s="1341"/>
      <c r="O3" s="1341"/>
      <c r="P3" s="1341"/>
      <c r="Q3" s="1341"/>
      <c r="R3" s="1341"/>
      <c r="S3" s="510"/>
      <c r="T3" s="510"/>
      <c r="U3" s="510"/>
      <c r="V3" s="510"/>
      <c r="W3" s="510"/>
      <c r="X3" s="292"/>
      <c r="Y3" s="292"/>
      <c r="Z3" s="240"/>
      <c r="AC3" s="69"/>
    </row>
    <row r="4" spans="1:46" s="71" customFormat="1" ht="12" customHeight="1">
      <c r="A4" s="1341"/>
      <c r="B4" s="1341"/>
      <c r="C4" s="1341"/>
      <c r="D4" s="1341"/>
      <c r="E4" s="1856" t="s">
        <v>3</v>
      </c>
      <c r="F4" s="178"/>
      <c r="G4" s="244"/>
      <c r="H4" s="2457"/>
      <c r="I4" s="2457"/>
      <c r="J4" s="2458"/>
      <c r="K4" s="2457"/>
      <c r="L4" s="2457"/>
      <c r="M4" s="2459"/>
      <c r="N4" s="2457" t="s">
        <v>990</v>
      </c>
      <c r="O4" s="2457"/>
      <c r="P4" s="2459"/>
      <c r="Q4" s="2457" t="s">
        <v>991</v>
      </c>
      <c r="R4" s="2457"/>
      <c r="S4" s="2459"/>
      <c r="T4" s="2457"/>
      <c r="U4" s="2457"/>
      <c r="V4" s="512"/>
      <c r="W4" s="1369"/>
      <c r="X4" s="1369"/>
      <c r="Y4" s="296"/>
      <c r="Z4" s="240"/>
      <c r="AC4" s="69"/>
    </row>
    <row r="5" spans="1:46" ht="12" customHeight="1">
      <c r="A5" s="1341" t="s">
        <v>9</v>
      </c>
      <c r="B5" s="1341" t="s">
        <v>10</v>
      </c>
      <c r="C5" s="1341" t="s">
        <v>11</v>
      </c>
      <c r="D5" s="1341"/>
      <c r="E5" s="1872"/>
      <c r="F5" s="97" t="s">
        <v>151</v>
      </c>
      <c r="G5" s="98"/>
      <c r="H5" s="2460" t="s">
        <v>240</v>
      </c>
      <c r="I5" s="2460"/>
      <c r="J5" s="2461"/>
      <c r="K5" s="2460" t="s">
        <v>992</v>
      </c>
      <c r="L5" s="2460"/>
      <c r="M5" s="2462"/>
      <c r="N5" s="2463" t="s">
        <v>993</v>
      </c>
      <c r="O5" s="2463"/>
      <c r="P5" s="2462"/>
      <c r="Q5" s="2463" t="s">
        <v>97</v>
      </c>
      <c r="R5" s="2463"/>
      <c r="S5" s="2462"/>
      <c r="T5" s="2463" t="s">
        <v>994</v>
      </c>
      <c r="U5" s="2463"/>
      <c r="V5" s="2234"/>
      <c r="W5" s="1936" t="s">
        <v>21</v>
      </c>
      <c r="X5" s="1936"/>
      <c r="Y5" s="1928"/>
      <c r="Z5" s="199"/>
      <c r="AA5" s="1341"/>
    </row>
    <row r="6" spans="1:46">
      <c r="A6" s="1341"/>
      <c r="B6" s="1341"/>
      <c r="C6" s="1341"/>
      <c r="D6" s="1341"/>
      <c r="E6" s="1892"/>
      <c r="F6" s="72"/>
      <c r="G6" s="173"/>
      <c r="H6" s="1366" t="s">
        <v>19</v>
      </c>
      <c r="I6" s="1366" t="s">
        <v>20</v>
      </c>
      <c r="J6" s="1366"/>
      <c r="K6" s="1366" t="s">
        <v>19</v>
      </c>
      <c r="L6" s="1366" t="s">
        <v>20</v>
      </c>
      <c r="M6" s="1366"/>
      <c r="N6" s="1366" t="s">
        <v>19</v>
      </c>
      <c r="O6" s="1366" t="s">
        <v>20</v>
      </c>
      <c r="P6" s="1366"/>
      <c r="Q6" s="1366" t="s">
        <v>19</v>
      </c>
      <c r="R6" s="1366" t="s">
        <v>20</v>
      </c>
      <c r="S6" s="1366"/>
      <c r="T6" s="1366" t="s">
        <v>19</v>
      </c>
      <c r="U6" s="1366" t="s">
        <v>20</v>
      </c>
      <c r="V6" s="1366"/>
      <c r="W6" s="1366" t="s">
        <v>19</v>
      </c>
      <c r="X6" s="1366" t="s">
        <v>20</v>
      </c>
      <c r="Y6" s="1370" t="s">
        <v>21</v>
      </c>
      <c r="Z6" s="199"/>
      <c r="AA6" s="71"/>
    </row>
    <row r="7" spans="1:46">
      <c r="A7" s="1341"/>
      <c r="B7" s="1341"/>
      <c r="C7" s="1341"/>
      <c r="D7" s="1341"/>
      <c r="E7" s="1819">
        <v>1401</v>
      </c>
      <c r="F7" s="102" t="s">
        <v>22</v>
      </c>
      <c r="G7" s="1353"/>
      <c r="H7" s="2464">
        <f>SUM(H8+H11+H14+H21+H28+H31)</f>
        <v>67</v>
      </c>
      <c r="I7" s="2464">
        <f>SUM(I8+I11+I14+I21+I28+I31)</f>
        <v>23</v>
      </c>
      <c r="J7" s="2464"/>
      <c r="K7" s="2464">
        <f>SUM(K8+K11+K14+K21+K28+K31)</f>
        <v>42</v>
      </c>
      <c r="L7" s="2464">
        <f>SUM(L8+L11+L14+L21+L28+L31)</f>
        <v>19</v>
      </c>
      <c r="M7" s="2464"/>
      <c r="N7" s="2464">
        <f>SUM(N8+N11+N14+N21+N28+N31)</f>
        <v>12</v>
      </c>
      <c r="O7" s="2464">
        <f>SUM(O8+O11+O14+O21+O28+O31)</f>
        <v>4</v>
      </c>
      <c r="P7" s="2464"/>
      <c r="Q7" s="2464">
        <f>SUM(Q8+Q11+Q14+Q21+Q28+Q31)</f>
        <v>0</v>
      </c>
      <c r="R7" s="2464">
        <f>SUM(R8+R11+R14+R21+R28+R31)</f>
        <v>0</v>
      </c>
      <c r="S7" s="2464"/>
      <c r="T7" s="2464">
        <f>SUM(T8+T11+T14+T21+T28+T31)</f>
        <v>5</v>
      </c>
      <c r="U7" s="2464">
        <f>SUM(U8+U11+U14+U21+U28+U31)</f>
        <v>8</v>
      </c>
      <c r="V7" s="1364"/>
      <c r="W7" s="2464">
        <f t="shared" ref="W7:X9" si="0">SUM(H7+K7+N7+Q7+T7)</f>
        <v>126</v>
      </c>
      <c r="X7" s="2464">
        <f t="shared" si="0"/>
        <v>54</v>
      </c>
      <c r="Y7" s="1042">
        <f>SUM(W7+X7)</f>
        <v>180</v>
      </c>
      <c r="Z7" s="447"/>
      <c r="AA7" s="71"/>
    </row>
    <row r="8" spans="1:46" ht="12.95" customHeight="1">
      <c r="A8" s="1341"/>
      <c r="B8" s="1341"/>
      <c r="C8" s="1341"/>
      <c r="D8" s="1341"/>
      <c r="E8" s="1820"/>
      <c r="F8" s="407" t="s">
        <v>23</v>
      </c>
      <c r="G8" s="178"/>
      <c r="H8" s="1021">
        <f>SUM(H9:H10)</f>
        <v>18</v>
      </c>
      <c r="I8" s="1021">
        <f>SUM(I9:I10)</f>
        <v>4</v>
      </c>
      <c r="J8" s="1021"/>
      <c r="K8" s="1021">
        <f>SUM(K9:K10)</f>
        <v>18</v>
      </c>
      <c r="L8" s="1021">
        <f>SUM(L9:L10)</f>
        <v>9</v>
      </c>
      <c r="M8" s="1021"/>
      <c r="N8" s="1021">
        <f>SUM(N9:N10)</f>
        <v>2</v>
      </c>
      <c r="O8" s="1021">
        <f>SUM(O9:O10)</f>
        <v>0</v>
      </c>
      <c r="P8" s="1021"/>
      <c r="Q8" s="1021">
        <f>SUM(Q9:Q10)</f>
        <v>0</v>
      </c>
      <c r="R8" s="1021">
        <f>SUM(R9:R10)</f>
        <v>0</v>
      </c>
      <c r="S8" s="1021"/>
      <c r="T8" s="1021">
        <f>SUM(T9:T10)</f>
        <v>2</v>
      </c>
      <c r="U8" s="1021">
        <f>SUM(U9:U10)</f>
        <v>1</v>
      </c>
      <c r="V8" s="1339"/>
      <c r="W8" s="844">
        <f t="shared" si="0"/>
        <v>40</v>
      </c>
      <c r="X8" s="844">
        <f t="shared" si="0"/>
        <v>14</v>
      </c>
      <c r="Y8" s="845">
        <f>SUM(W8:X8)</f>
        <v>54</v>
      </c>
      <c r="Z8" s="380"/>
      <c r="AA8" s="199"/>
    </row>
    <row r="9" spans="1:46" ht="12.95" customHeight="1">
      <c r="A9" s="1341">
        <v>1</v>
      </c>
      <c r="B9" s="1341">
        <v>1</v>
      </c>
      <c r="C9" s="1341">
        <v>11</v>
      </c>
      <c r="D9" s="1341"/>
      <c r="E9" s="1890"/>
      <c r="F9" s="411"/>
      <c r="G9" s="7" t="s">
        <v>159</v>
      </c>
      <c r="H9" s="290">
        <v>18</v>
      </c>
      <c r="I9" s="290">
        <v>4</v>
      </c>
      <c r="J9" s="290"/>
      <c r="K9" s="290">
        <v>18</v>
      </c>
      <c r="L9" s="290">
        <v>9</v>
      </c>
      <c r="M9" s="290"/>
      <c r="N9" s="290">
        <v>2</v>
      </c>
      <c r="O9" s="290">
        <v>0</v>
      </c>
      <c r="P9" s="290"/>
      <c r="Q9" s="290">
        <v>0</v>
      </c>
      <c r="R9" s="290">
        <v>0</v>
      </c>
      <c r="S9" s="290"/>
      <c r="T9" s="290">
        <v>2</v>
      </c>
      <c r="U9" s="290">
        <v>1</v>
      </c>
      <c r="V9" s="290"/>
      <c r="W9" s="312">
        <f t="shared" si="0"/>
        <v>40</v>
      </c>
      <c r="X9" s="312">
        <f t="shared" si="0"/>
        <v>14</v>
      </c>
      <c r="Y9" s="313">
        <f>SUM(W9:X9)</f>
        <v>54</v>
      </c>
      <c r="Z9" s="44"/>
      <c r="AA9" s="199"/>
    </row>
    <row r="10" spans="1:46" ht="12.95" customHeight="1">
      <c r="A10" s="1341">
        <v>1</v>
      </c>
      <c r="B10" s="1341">
        <v>1</v>
      </c>
      <c r="C10" s="1341">
        <v>7</v>
      </c>
      <c r="D10" s="1341"/>
      <c r="E10" s="1820"/>
      <c r="F10" s="2465"/>
      <c r="G10" s="126" t="s">
        <v>160</v>
      </c>
      <c r="H10" s="290">
        <v>0</v>
      </c>
      <c r="I10" s="290">
        <v>0</v>
      </c>
      <c r="J10" s="290"/>
      <c r="K10" s="290">
        <v>0</v>
      </c>
      <c r="L10" s="290">
        <v>0</v>
      </c>
      <c r="M10" s="290"/>
      <c r="N10" s="290">
        <v>0</v>
      </c>
      <c r="O10" s="290">
        <v>0</v>
      </c>
      <c r="P10" s="290"/>
      <c r="Q10" s="290">
        <v>0</v>
      </c>
      <c r="R10" s="290">
        <v>0</v>
      </c>
      <c r="S10" s="290"/>
      <c r="T10" s="290">
        <v>0</v>
      </c>
      <c r="U10" s="290">
        <v>0</v>
      </c>
      <c r="V10" s="290"/>
      <c r="W10" s="312">
        <f>SUM(H10+K10+N10+Q10+T10)</f>
        <v>0</v>
      </c>
      <c r="X10" s="312">
        <f>SUM(I10+L10+O10+R10+U10)</f>
        <v>0</v>
      </c>
      <c r="Y10" s="313">
        <f>SUM(W10:X10)</f>
        <v>0</v>
      </c>
      <c r="Z10" s="160"/>
      <c r="AA10" s="199"/>
    </row>
    <row r="11" spans="1:46" ht="12.95" customHeight="1">
      <c r="A11" s="1341"/>
      <c r="B11" s="1341"/>
      <c r="C11" s="1341"/>
      <c r="D11" s="1341"/>
      <c r="E11" s="1820"/>
      <c r="F11" s="414" t="s">
        <v>24</v>
      </c>
      <c r="G11" s="69"/>
      <c r="H11" s="77">
        <f>SUM(H12:H13)</f>
        <v>13</v>
      </c>
      <c r="I11" s="77">
        <f>SUM(I12:I13)</f>
        <v>3</v>
      </c>
      <c r="J11" s="77"/>
      <c r="K11" s="77">
        <f>SUM(K12:K13)</f>
        <v>0</v>
      </c>
      <c r="L11" s="77">
        <f>SUM(L12:L13)</f>
        <v>0</v>
      </c>
      <c r="M11" s="77"/>
      <c r="N11" s="77">
        <f>SUM(N12:N13)</f>
        <v>3</v>
      </c>
      <c r="O11" s="77">
        <f>SUM(O12:O13)</f>
        <v>3</v>
      </c>
      <c r="P11" s="77"/>
      <c r="Q11" s="77">
        <f>SUM(Q12:Q13)</f>
        <v>0</v>
      </c>
      <c r="R11" s="77">
        <f>SUM(R12:R13)</f>
        <v>0</v>
      </c>
      <c r="S11" s="77"/>
      <c r="T11" s="77">
        <f>SUM(T12:T13)</f>
        <v>0</v>
      </c>
      <c r="U11" s="77">
        <f>SUM(U12:U13)</f>
        <v>1</v>
      </c>
      <c r="V11" s="1341"/>
      <c r="W11" s="476">
        <f t="shared" ref="W11:X69" si="1">SUM(H11+K11+N11+Q11+T11)</f>
        <v>16</v>
      </c>
      <c r="X11" s="476">
        <f t="shared" si="1"/>
        <v>7</v>
      </c>
      <c r="Y11" s="474">
        <f t="shared" ref="Y11:Y74" si="2">SUM(W11:X11)</f>
        <v>23</v>
      </c>
      <c r="Z11" s="160"/>
      <c r="AA11" s="199"/>
    </row>
    <row r="12" spans="1:46" ht="12.95" customHeight="1">
      <c r="A12" s="1341">
        <v>1</v>
      </c>
      <c r="B12" s="1341">
        <v>1</v>
      </c>
      <c r="C12" s="1341">
        <v>5</v>
      </c>
      <c r="D12" s="1341"/>
      <c r="E12" s="1820"/>
      <c r="F12" s="411"/>
      <c r="G12" s="69" t="s">
        <v>161</v>
      </c>
      <c r="H12" s="1341">
        <v>8</v>
      </c>
      <c r="I12" s="1341">
        <v>2</v>
      </c>
      <c r="J12" s="1341"/>
      <c r="K12" s="1341">
        <v>0</v>
      </c>
      <c r="L12" s="1341">
        <v>0</v>
      </c>
      <c r="M12" s="1341"/>
      <c r="N12" s="1341">
        <v>3</v>
      </c>
      <c r="O12" s="1341">
        <v>3</v>
      </c>
      <c r="P12" s="1341"/>
      <c r="Q12" s="1341">
        <v>0</v>
      </c>
      <c r="R12" s="1341">
        <v>0</v>
      </c>
      <c r="S12" s="1341"/>
      <c r="T12" s="1341">
        <v>0</v>
      </c>
      <c r="U12" s="1341">
        <v>0</v>
      </c>
      <c r="V12" s="1341"/>
      <c r="W12" s="312">
        <f t="shared" si="1"/>
        <v>11</v>
      </c>
      <c r="X12" s="312">
        <f t="shared" si="1"/>
        <v>5</v>
      </c>
      <c r="Y12" s="313">
        <f t="shared" si="2"/>
        <v>16</v>
      </c>
      <c r="Z12" s="180"/>
      <c r="AA12" s="199"/>
    </row>
    <row r="13" spans="1:46" ht="12.95" customHeight="1">
      <c r="A13" s="1341">
        <v>1</v>
      </c>
      <c r="B13" s="1341">
        <v>1</v>
      </c>
      <c r="C13" s="1341">
        <v>5</v>
      </c>
      <c r="D13" s="1341"/>
      <c r="E13" s="1820"/>
      <c r="F13" s="411"/>
      <c r="G13" s="69" t="s">
        <v>162</v>
      </c>
      <c r="H13" s="1341">
        <v>5</v>
      </c>
      <c r="I13" s="1341">
        <v>1</v>
      </c>
      <c r="J13" s="1341"/>
      <c r="K13" s="1341">
        <v>0</v>
      </c>
      <c r="L13" s="1341">
        <v>0</v>
      </c>
      <c r="M13" s="1341"/>
      <c r="N13" s="1341">
        <v>0</v>
      </c>
      <c r="O13" s="1341">
        <v>0</v>
      </c>
      <c r="P13" s="1341"/>
      <c r="Q13" s="1341">
        <v>0</v>
      </c>
      <c r="R13" s="1341">
        <v>0</v>
      </c>
      <c r="S13" s="1341"/>
      <c r="T13" s="1341">
        <v>0</v>
      </c>
      <c r="U13" s="1341">
        <v>1</v>
      </c>
      <c r="V13" s="1341"/>
      <c r="W13" s="312">
        <f t="shared" si="1"/>
        <v>5</v>
      </c>
      <c r="X13" s="312">
        <f t="shared" si="1"/>
        <v>2</v>
      </c>
      <c r="Y13" s="313">
        <f t="shared" si="2"/>
        <v>7</v>
      </c>
      <c r="Z13" s="44"/>
      <c r="AA13" s="199"/>
    </row>
    <row r="14" spans="1:46" ht="12.95" customHeight="1">
      <c r="A14" s="1341"/>
      <c r="B14" s="1341"/>
      <c r="C14" s="1341"/>
      <c r="D14" s="1341"/>
      <c r="E14" s="1820"/>
      <c r="F14" s="414" t="s">
        <v>25</v>
      </c>
      <c r="G14" s="69"/>
      <c r="H14" s="77">
        <f>SUM(H15:H20)</f>
        <v>23</v>
      </c>
      <c r="I14" s="77">
        <f t="shared" ref="I14:U14" si="3">SUM(I15:I20)</f>
        <v>7</v>
      </c>
      <c r="J14" s="77"/>
      <c r="K14" s="77">
        <f t="shared" si="3"/>
        <v>0</v>
      </c>
      <c r="L14" s="77">
        <f t="shared" si="3"/>
        <v>0</v>
      </c>
      <c r="M14" s="77"/>
      <c r="N14" s="77">
        <f t="shared" si="3"/>
        <v>6</v>
      </c>
      <c r="O14" s="77">
        <f t="shared" si="3"/>
        <v>1</v>
      </c>
      <c r="P14" s="77"/>
      <c r="Q14" s="77">
        <f t="shared" si="3"/>
        <v>0</v>
      </c>
      <c r="R14" s="77">
        <f t="shared" si="3"/>
        <v>0</v>
      </c>
      <c r="S14" s="77"/>
      <c r="T14" s="77">
        <f t="shared" si="3"/>
        <v>0</v>
      </c>
      <c r="U14" s="77">
        <f t="shared" si="3"/>
        <v>0</v>
      </c>
      <c r="V14" s="1341"/>
      <c r="W14" s="476">
        <f t="shared" si="1"/>
        <v>29</v>
      </c>
      <c r="X14" s="476">
        <f t="shared" si="1"/>
        <v>8</v>
      </c>
      <c r="Y14" s="474">
        <f t="shared" si="2"/>
        <v>37</v>
      </c>
      <c r="Z14" s="160"/>
      <c r="AA14" s="199"/>
    </row>
    <row r="15" spans="1:46" ht="12.95" customHeight="1">
      <c r="A15" s="1341">
        <v>1</v>
      </c>
      <c r="B15" s="1341">
        <v>1</v>
      </c>
      <c r="C15" s="1341">
        <v>12</v>
      </c>
      <c r="D15" s="1341"/>
      <c r="E15" s="1820"/>
      <c r="F15" s="414"/>
      <c r="G15" s="69" t="s">
        <v>163</v>
      </c>
      <c r="H15" s="1341">
        <v>0</v>
      </c>
      <c r="I15" s="1341">
        <v>0</v>
      </c>
      <c r="J15" s="1341"/>
      <c r="K15" s="1341">
        <v>0</v>
      </c>
      <c r="L15" s="1341">
        <v>0</v>
      </c>
      <c r="M15" s="1341"/>
      <c r="N15" s="1341">
        <v>0</v>
      </c>
      <c r="O15" s="1341">
        <v>0</v>
      </c>
      <c r="P15" s="1341"/>
      <c r="Q15" s="1341">
        <v>0</v>
      </c>
      <c r="R15" s="1341">
        <v>0</v>
      </c>
      <c r="S15" s="1341"/>
      <c r="T15" s="1341">
        <v>0</v>
      </c>
      <c r="U15" s="1341">
        <v>0</v>
      </c>
      <c r="V15" s="1341"/>
      <c r="W15" s="312">
        <f t="shared" si="1"/>
        <v>0</v>
      </c>
      <c r="X15" s="312">
        <f t="shared" si="1"/>
        <v>0</v>
      </c>
      <c r="Y15" s="313">
        <f t="shared" si="2"/>
        <v>0</v>
      </c>
      <c r="Z15" s="180"/>
      <c r="AA15" s="199"/>
    </row>
    <row r="16" spans="1:46" ht="12.95" customHeight="1">
      <c r="A16" s="1341">
        <v>1</v>
      </c>
      <c r="B16" s="1341">
        <v>1</v>
      </c>
      <c r="C16" s="1341">
        <v>12</v>
      </c>
      <c r="D16" s="1341"/>
      <c r="E16" s="1820"/>
      <c r="F16" s="416"/>
      <c r="G16" s="69" t="s">
        <v>164</v>
      </c>
      <c r="H16" s="1341">
        <v>17</v>
      </c>
      <c r="I16" s="1341">
        <v>7</v>
      </c>
      <c r="J16" s="1341"/>
      <c r="K16" s="1341">
        <v>0</v>
      </c>
      <c r="L16" s="1341">
        <v>0</v>
      </c>
      <c r="M16" s="1341"/>
      <c r="N16" s="1341">
        <v>5</v>
      </c>
      <c r="O16" s="1341">
        <v>1</v>
      </c>
      <c r="P16" s="1341"/>
      <c r="Q16" s="1341">
        <v>0</v>
      </c>
      <c r="R16" s="1341">
        <v>0</v>
      </c>
      <c r="S16" s="1341"/>
      <c r="T16" s="1341">
        <v>0</v>
      </c>
      <c r="U16" s="1341">
        <v>0</v>
      </c>
      <c r="V16" s="1341"/>
      <c r="W16" s="312">
        <f t="shared" si="1"/>
        <v>22</v>
      </c>
      <c r="X16" s="312">
        <f t="shared" si="1"/>
        <v>8</v>
      </c>
      <c r="Y16" s="313">
        <f t="shared" si="2"/>
        <v>30</v>
      </c>
      <c r="Z16" s="381"/>
      <c r="AA16" s="199"/>
    </row>
    <row r="17" spans="1:27" ht="12.95" customHeight="1">
      <c r="A17" s="1341">
        <v>1</v>
      </c>
      <c r="B17" s="1341">
        <v>1</v>
      </c>
      <c r="C17" s="1341">
        <v>12</v>
      </c>
      <c r="D17" s="1341"/>
      <c r="E17" s="1820"/>
      <c r="F17" s="416"/>
      <c r="G17" s="69" t="s">
        <v>995</v>
      </c>
      <c r="H17" s="1341">
        <v>2</v>
      </c>
      <c r="I17" s="1341">
        <v>0</v>
      </c>
      <c r="J17" s="1341"/>
      <c r="K17" s="1341">
        <v>0</v>
      </c>
      <c r="L17" s="1341">
        <v>0</v>
      </c>
      <c r="M17" s="1341"/>
      <c r="N17" s="1341">
        <v>0</v>
      </c>
      <c r="O17" s="1341">
        <v>0</v>
      </c>
      <c r="P17" s="1341"/>
      <c r="Q17" s="1341">
        <v>0</v>
      </c>
      <c r="R17" s="1341">
        <v>0</v>
      </c>
      <c r="S17" s="1341"/>
      <c r="T17" s="1341">
        <v>0</v>
      </c>
      <c r="U17" s="1341">
        <v>0</v>
      </c>
      <c r="V17" s="1341"/>
      <c r="W17" s="312">
        <f t="shared" si="1"/>
        <v>2</v>
      </c>
      <c r="X17" s="312">
        <f t="shared" si="1"/>
        <v>0</v>
      </c>
      <c r="Y17" s="313">
        <f t="shared" si="2"/>
        <v>2</v>
      </c>
      <c r="Z17" s="1420"/>
      <c r="AA17" s="199"/>
    </row>
    <row r="18" spans="1:27" ht="12.95" customHeight="1">
      <c r="A18" s="1341">
        <v>1</v>
      </c>
      <c r="B18" s="1341">
        <v>1</v>
      </c>
      <c r="C18" s="1341">
        <v>12</v>
      </c>
      <c r="D18" s="1341"/>
      <c r="E18" s="1820"/>
      <c r="F18" s="416"/>
      <c r="G18" s="69" t="s">
        <v>996</v>
      </c>
      <c r="H18" s="1341">
        <v>1</v>
      </c>
      <c r="I18" s="1341">
        <v>0</v>
      </c>
      <c r="J18" s="1341"/>
      <c r="K18" s="1341">
        <v>0</v>
      </c>
      <c r="L18" s="1341">
        <v>0</v>
      </c>
      <c r="M18" s="1341"/>
      <c r="N18" s="1341">
        <v>1</v>
      </c>
      <c r="O18" s="1341">
        <v>0</v>
      </c>
      <c r="P18" s="1341"/>
      <c r="Q18" s="1341">
        <v>0</v>
      </c>
      <c r="R18" s="1341">
        <v>0</v>
      </c>
      <c r="S18" s="1341"/>
      <c r="T18" s="1341">
        <v>0</v>
      </c>
      <c r="U18" s="1341">
        <v>0</v>
      </c>
      <c r="V18" s="1341"/>
      <c r="W18" s="312">
        <f t="shared" si="1"/>
        <v>2</v>
      </c>
      <c r="X18" s="312">
        <f t="shared" si="1"/>
        <v>0</v>
      </c>
      <c r="Y18" s="313">
        <f t="shared" si="2"/>
        <v>2</v>
      </c>
      <c r="Z18" s="1420"/>
      <c r="AA18" s="199"/>
    </row>
    <row r="19" spans="1:27" ht="12.95" customHeight="1">
      <c r="A19" s="1341">
        <v>1</v>
      </c>
      <c r="B19" s="1341">
        <v>1</v>
      </c>
      <c r="C19" s="1341">
        <v>12</v>
      </c>
      <c r="D19" s="1341"/>
      <c r="E19" s="1820"/>
      <c r="F19" s="416"/>
      <c r="G19" s="69" t="s">
        <v>997</v>
      </c>
      <c r="H19" s="1341">
        <v>2</v>
      </c>
      <c r="I19" s="1341">
        <v>0</v>
      </c>
      <c r="J19" s="1341"/>
      <c r="K19" s="1341">
        <v>0</v>
      </c>
      <c r="L19" s="1341">
        <v>0</v>
      </c>
      <c r="M19" s="1341"/>
      <c r="N19" s="1341">
        <v>0</v>
      </c>
      <c r="O19" s="1341">
        <v>0</v>
      </c>
      <c r="P19" s="1341"/>
      <c r="Q19" s="1341">
        <v>0</v>
      </c>
      <c r="R19" s="1341">
        <v>0</v>
      </c>
      <c r="S19" s="1341"/>
      <c r="T19" s="1341">
        <v>0</v>
      </c>
      <c r="U19" s="1341">
        <v>0</v>
      </c>
      <c r="V19" s="1341"/>
      <c r="W19" s="312">
        <f t="shared" si="1"/>
        <v>2</v>
      </c>
      <c r="X19" s="312">
        <f t="shared" si="1"/>
        <v>0</v>
      </c>
      <c r="Y19" s="313">
        <f t="shared" si="2"/>
        <v>2</v>
      </c>
      <c r="Z19" s="1420"/>
      <c r="AA19" s="199"/>
    </row>
    <row r="20" spans="1:27" ht="12.95" customHeight="1">
      <c r="A20" s="1341">
        <v>1</v>
      </c>
      <c r="B20" s="1341">
        <v>1</v>
      </c>
      <c r="C20" s="1341">
        <v>12</v>
      </c>
      <c r="D20" s="1341"/>
      <c r="E20" s="1820"/>
      <c r="F20" s="416"/>
      <c r="G20" s="69" t="s">
        <v>998</v>
      </c>
      <c r="H20" s="1341">
        <v>1</v>
      </c>
      <c r="I20" s="1341">
        <v>0</v>
      </c>
      <c r="J20" s="1341"/>
      <c r="K20" s="1341">
        <v>0</v>
      </c>
      <c r="L20" s="1341">
        <v>0</v>
      </c>
      <c r="M20" s="1341"/>
      <c r="N20" s="1341">
        <v>0</v>
      </c>
      <c r="O20" s="1341">
        <v>0</v>
      </c>
      <c r="P20" s="1341"/>
      <c r="Q20" s="1341">
        <v>0</v>
      </c>
      <c r="R20" s="1341">
        <v>0</v>
      </c>
      <c r="S20" s="1341"/>
      <c r="T20" s="1341">
        <v>0</v>
      </c>
      <c r="U20" s="1341">
        <v>0</v>
      </c>
      <c r="V20" s="1341"/>
      <c r="W20" s="312">
        <f t="shared" si="1"/>
        <v>1</v>
      </c>
      <c r="X20" s="312">
        <f t="shared" si="1"/>
        <v>0</v>
      </c>
      <c r="Y20" s="313">
        <f t="shared" si="2"/>
        <v>1</v>
      </c>
      <c r="Z20" s="1420"/>
      <c r="AA20" s="199"/>
    </row>
    <row r="21" spans="1:27" ht="12.95" customHeight="1">
      <c r="A21" s="1341"/>
      <c r="B21" s="1341"/>
      <c r="C21" s="1341"/>
      <c r="D21" s="1341"/>
      <c r="E21" s="1820"/>
      <c r="F21" s="417" t="s">
        <v>26</v>
      </c>
      <c r="G21" s="112"/>
      <c r="H21" s="1354">
        <f>SUM(H22:H27)</f>
        <v>2</v>
      </c>
      <c r="I21" s="1354">
        <f t="shared" ref="I21:U21" si="4">SUM(I22:I27)</f>
        <v>1</v>
      </c>
      <c r="J21" s="1354"/>
      <c r="K21" s="1354">
        <f t="shared" si="4"/>
        <v>13</v>
      </c>
      <c r="L21" s="1354">
        <f t="shared" si="4"/>
        <v>2</v>
      </c>
      <c r="M21" s="1354"/>
      <c r="N21" s="1354">
        <f t="shared" si="4"/>
        <v>0</v>
      </c>
      <c r="O21" s="1354">
        <f t="shared" si="4"/>
        <v>0</v>
      </c>
      <c r="P21" s="1354"/>
      <c r="Q21" s="1354">
        <f t="shared" si="4"/>
        <v>0</v>
      </c>
      <c r="R21" s="1354">
        <f t="shared" si="4"/>
        <v>0</v>
      </c>
      <c r="S21" s="1354"/>
      <c r="T21" s="1354">
        <f t="shared" si="4"/>
        <v>1</v>
      </c>
      <c r="U21" s="1354">
        <f t="shared" si="4"/>
        <v>4</v>
      </c>
      <c r="V21" s="1354"/>
      <c r="W21" s="476">
        <f t="shared" si="1"/>
        <v>16</v>
      </c>
      <c r="X21" s="476">
        <f t="shared" si="1"/>
        <v>7</v>
      </c>
      <c r="Y21" s="474">
        <f t="shared" si="2"/>
        <v>23</v>
      </c>
      <c r="Z21" s="112"/>
      <c r="AA21" s="199"/>
    </row>
    <row r="22" spans="1:27" ht="12.95" customHeight="1">
      <c r="A22" s="1341">
        <v>1</v>
      </c>
      <c r="B22" s="1341">
        <v>1</v>
      </c>
      <c r="C22" s="1341">
        <v>2</v>
      </c>
      <c r="D22" s="1341"/>
      <c r="E22" s="1820"/>
      <c r="F22" s="416"/>
      <c r="G22" s="69" t="s">
        <v>165</v>
      </c>
      <c r="H22" s="1341">
        <v>0</v>
      </c>
      <c r="I22" s="1341">
        <v>0</v>
      </c>
      <c r="J22" s="1341"/>
      <c r="K22" s="1341">
        <v>0</v>
      </c>
      <c r="L22" s="1341">
        <v>0</v>
      </c>
      <c r="M22" s="1341"/>
      <c r="N22" s="1341">
        <v>0</v>
      </c>
      <c r="O22" s="1341">
        <v>0</v>
      </c>
      <c r="P22" s="1341"/>
      <c r="Q22" s="1341">
        <v>0</v>
      </c>
      <c r="R22" s="1341">
        <v>0</v>
      </c>
      <c r="S22" s="1341"/>
      <c r="T22" s="1341">
        <v>0</v>
      </c>
      <c r="U22" s="1341">
        <v>0</v>
      </c>
      <c r="V22" s="1341"/>
      <c r="W22" s="312">
        <f t="shared" si="1"/>
        <v>0</v>
      </c>
      <c r="X22" s="312">
        <f t="shared" si="1"/>
        <v>0</v>
      </c>
      <c r="Y22" s="313">
        <f t="shared" si="2"/>
        <v>0</v>
      </c>
      <c r="Z22" s="381"/>
      <c r="AA22" s="199"/>
    </row>
    <row r="23" spans="1:27" ht="12.95" customHeight="1">
      <c r="A23" s="1341">
        <v>1</v>
      </c>
      <c r="B23" s="1341">
        <v>1</v>
      </c>
      <c r="C23" s="1341">
        <v>2</v>
      </c>
      <c r="D23" s="1341"/>
      <c r="E23" s="1820"/>
      <c r="F23" s="411"/>
      <c r="G23" s="69" t="s">
        <v>166</v>
      </c>
      <c r="H23" s="1341">
        <v>0</v>
      </c>
      <c r="I23" s="1341">
        <v>0</v>
      </c>
      <c r="J23" s="1341"/>
      <c r="K23" s="1341">
        <v>0</v>
      </c>
      <c r="L23" s="1341">
        <v>0</v>
      </c>
      <c r="M23" s="1341"/>
      <c r="N23" s="1341">
        <v>0</v>
      </c>
      <c r="O23" s="1341">
        <v>0</v>
      </c>
      <c r="P23" s="1341"/>
      <c r="Q23" s="1341">
        <v>0</v>
      </c>
      <c r="R23" s="1341">
        <v>0</v>
      </c>
      <c r="S23" s="1341"/>
      <c r="T23" s="1341">
        <v>1</v>
      </c>
      <c r="U23" s="1341">
        <v>4</v>
      </c>
      <c r="V23" s="1341"/>
      <c r="W23" s="312">
        <f t="shared" si="1"/>
        <v>1</v>
      </c>
      <c r="X23" s="312">
        <f t="shared" si="1"/>
        <v>4</v>
      </c>
      <c r="Y23" s="313">
        <f t="shared" si="2"/>
        <v>5</v>
      </c>
      <c r="Z23" s="381"/>
      <c r="AA23" s="199"/>
    </row>
    <row r="24" spans="1:27" ht="12.95" customHeight="1">
      <c r="A24" s="1341">
        <v>1</v>
      </c>
      <c r="B24" s="1341">
        <v>1</v>
      </c>
      <c r="C24" s="1341">
        <v>2</v>
      </c>
      <c r="D24" s="1341"/>
      <c r="E24" s="1820"/>
      <c r="F24" s="416"/>
      <c r="G24" s="69" t="s">
        <v>167</v>
      </c>
      <c r="H24" s="1341">
        <v>0</v>
      </c>
      <c r="I24" s="1341">
        <v>0</v>
      </c>
      <c r="J24" s="1341"/>
      <c r="K24" s="1341">
        <v>0</v>
      </c>
      <c r="L24" s="1341">
        <v>0</v>
      </c>
      <c r="M24" s="1341"/>
      <c r="N24" s="1341">
        <v>0</v>
      </c>
      <c r="O24" s="1341">
        <v>0</v>
      </c>
      <c r="P24" s="1341"/>
      <c r="Q24" s="1341">
        <v>0</v>
      </c>
      <c r="R24" s="1341">
        <v>0</v>
      </c>
      <c r="S24" s="1341"/>
      <c r="T24" s="1341">
        <v>0</v>
      </c>
      <c r="U24" s="1341">
        <v>0</v>
      </c>
      <c r="V24" s="1341"/>
      <c r="W24" s="312">
        <f t="shared" si="1"/>
        <v>0</v>
      </c>
      <c r="X24" s="312">
        <f t="shared" si="1"/>
        <v>0</v>
      </c>
      <c r="Y24" s="313">
        <f t="shared" si="2"/>
        <v>0</v>
      </c>
      <c r="Z24" s="381"/>
      <c r="AA24" s="199"/>
    </row>
    <row r="25" spans="1:27" ht="12.95" customHeight="1">
      <c r="A25" s="1341">
        <v>1</v>
      </c>
      <c r="B25" s="1341">
        <v>1</v>
      </c>
      <c r="C25" s="1341">
        <v>2</v>
      </c>
      <c r="D25" s="1341"/>
      <c r="E25" s="1820"/>
      <c r="F25" s="411"/>
      <c r="G25" s="69" t="s">
        <v>168</v>
      </c>
      <c r="H25" s="1341">
        <v>1</v>
      </c>
      <c r="I25" s="1341">
        <v>1</v>
      </c>
      <c r="J25" s="1341"/>
      <c r="K25" s="1341">
        <v>0</v>
      </c>
      <c r="L25" s="1341">
        <v>0</v>
      </c>
      <c r="M25" s="1341"/>
      <c r="N25" s="1341">
        <v>0</v>
      </c>
      <c r="O25" s="1341">
        <v>0</v>
      </c>
      <c r="P25" s="1341"/>
      <c r="Q25" s="1341">
        <v>0</v>
      </c>
      <c r="R25" s="1341">
        <v>0</v>
      </c>
      <c r="S25" s="1341"/>
      <c r="T25" s="1341">
        <v>0</v>
      </c>
      <c r="U25" s="1341">
        <v>0</v>
      </c>
      <c r="V25" s="1341"/>
      <c r="W25" s="312">
        <f t="shared" si="1"/>
        <v>1</v>
      </c>
      <c r="X25" s="312">
        <f t="shared" si="1"/>
        <v>1</v>
      </c>
      <c r="Y25" s="313">
        <f t="shared" si="2"/>
        <v>2</v>
      </c>
      <c r="Z25" s="381"/>
      <c r="AA25" s="199"/>
    </row>
    <row r="26" spans="1:27" ht="12" customHeight="1">
      <c r="A26" s="1341">
        <v>1</v>
      </c>
      <c r="B26" s="1341">
        <v>1</v>
      </c>
      <c r="C26" s="1341">
        <v>2</v>
      </c>
      <c r="D26" s="1341"/>
      <c r="E26" s="1820"/>
      <c r="F26" s="411"/>
      <c r="G26" s="69" t="s">
        <v>169</v>
      </c>
      <c r="H26" s="290">
        <v>1</v>
      </c>
      <c r="I26" s="290">
        <v>0</v>
      </c>
      <c r="J26" s="290"/>
      <c r="K26" s="290">
        <v>13</v>
      </c>
      <c r="L26" s="290">
        <v>2</v>
      </c>
      <c r="M26" s="290"/>
      <c r="N26" s="290">
        <v>0</v>
      </c>
      <c r="O26" s="290">
        <v>0</v>
      </c>
      <c r="P26" s="290"/>
      <c r="Q26" s="290">
        <v>0</v>
      </c>
      <c r="R26" s="290">
        <v>0</v>
      </c>
      <c r="S26" s="290"/>
      <c r="T26" s="290">
        <v>0</v>
      </c>
      <c r="U26" s="290">
        <v>0</v>
      </c>
      <c r="V26" s="1341"/>
      <c r="W26" s="312">
        <f t="shared" si="1"/>
        <v>14</v>
      </c>
      <c r="X26" s="312">
        <f t="shared" si="1"/>
        <v>2</v>
      </c>
      <c r="Y26" s="313">
        <f t="shared" si="2"/>
        <v>16</v>
      </c>
      <c r="Z26" s="381"/>
      <c r="AA26" s="199"/>
    </row>
    <row r="27" spans="1:27" ht="12" customHeight="1">
      <c r="A27" s="1341"/>
      <c r="B27" s="1341"/>
      <c r="C27" s="1341"/>
      <c r="D27" s="1341"/>
      <c r="E27" s="1820"/>
      <c r="F27" s="411"/>
      <c r="G27" s="69" t="s">
        <v>413</v>
      </c>
      <c r="H27" s="290">
        <v>0</v>
      </c>
      <c r="I27" s="290">
        <v>0</v>
      </c>
      <c r="J27" s="290"/>
      <c r="K27" s="290">
        <v>0</v>
      </c>
      <c r="L27" s="290">
        <v>0</v>
      </c>
      <c r="M27" s="290"/>
      <c r="N27" s="290">
        <v>0</v>
      </c>
      <c r="O27" s="290">
        <v>0</v>
      </c>
      <c r="P27" s="290"/>
      <c r="Q27" s="290">
        <v>0</v>
      </c>
      <c r="R27" s="290">
        <v>0</v>
      </c>
      <c r="S27" s="290"/>
      <c r="T27" s="290">
        <v>0</v>
      </c>
      <c r="U27" s="290">
        <v>0</v>
      </c>
      <c r="V27" s="1341"/>
      <c r="W27" s="312">
        <f t="shared" si="1"/>
        <v>0</v>
      </c>
      <c r="X27" s="312">
        <f t="shared" si="1"/>
        <v>0</v>
      </c>
      <c r="Y27" s="313">
        <f t="shared" si="2"/>
        <v>0</v>
      </c>
      <c r="Z27" s="381"/>
      <c r="AA27" s="199"/>
    </row>
    <row r="28" spans="1:27" ht="12" customHeight="1">
      <c r="A28" s="1341"/>
      <c r="B28" s="1341"/>
      <c r="C28" s="1341"/>
      <c r="D28" s="1341"/>
      <c r="E28" s="1820"/>
      <c r="F28" s="417" t="s">
        <v>27</v>
      </c>
      <c r="G28" s="69"/>
      <c r="H28" s="2331">
        <f>SUM(H29:H30)</f>
        <v>6</v>
      </c>
      <c r="I28" s="2331">
        <f t="shared" ref="I28:U28" si="5">SUM(I29:I30)</f>
        <v>6</v>
      </c>
      <c r="J28" s="2331"/>
      <c r="K28" s="2331">
        <f t="shared" si="5"/>
        <v>4</v>
      </c>
      <c r="L28" s="2331">
        <f t="shared" si="5"/>
        <v>1</v>
      </c>
      <c r="M28" s="2331"/>
      <c r="N28" s="2331">
        <f t="shared" si="5"/>
        <v>0</v>
      </c>
      <c r="O28" s="2331">
        <f t="shared" si="5"/>
        <v>0</v>
      </c>
      <c r="P28" s="2331"/>
      <c r="Q28" s="2331">
        <f t="shared" si="5"/>
        <v>0</v>
      </c>
      <c r="R28" s="2331">
        <f t="shared" si="5"/>
        <v>0</v>
      </c>
      <c r="S28" s="2331"/>
      <c r="T28" s="2331">
        <f t="shared" si="5"/>
        <v>1</v>
      </c>
      <c r="U28" s="2331">
        <f t="shared" si="5"/>
        <v>1</v>
      </c>
      <c r="V28" s="894"/>
      <c r="W28" s="2466">
        <f t="shared" si="1"/>
        <v>11</v>
      </c>
      <c r="X28" s="2466">
        <f t="shared" si="1"/>
        <v>8</v>
      </c>
      <c r="Y28" s="2467">
        <f t="shared" si="2"/>
        <v>19</v>
      </c>
      <c r="Z28" s="160"/>
      <c r="AA28" s="199"/>
    </row>
    <row r="29" spans="1:27" ht="12" customHeight="1">
      <c r="A29" s="1341">
        <v>1</v>
      </c>
      <c r="B29" s="1341">
        <v>1</v>
      </c>
      <c r="C29" s="1341">
        <v>4</v>
      </c>
      <c r="D29" s="1341"/>
      <c r="E29" s="1820"/>
      <c r="F29" s="411"/>
      <c r="G29" s="69" t="s">
        <v>165</v>
      </c>
      <c r="H29" s="1341">
        <v>5</v>
      </c>
      <c r="I29" s="1341">
        <v>5</v>
      </c>
      <c r="J29" s="1341"/>
      <c r="K29" s="1341">
        <v>0</v>
      </c>
      <c r="L29" s="1341">
        <v>0</v>
      </c>
      <c r="M29" s="1341"/>
      <c r="N29" s="1341">
        <v>0</v>
      </c>
      <c r="O29" s="1341">
        <v>0</v>
      </c>
      <c r="P29" s="1341"/>
      <c r="Q29" s="1341">
        <v>0</v>
      </c>
      <c r="R29" s="1341">
        <v>0</v>
      </c>
      <c r="S29" s="1341"/>
      <c r="T29" s="1341">
        <v>1</v>
      </c>
      <c r="U29" s="1341">
        <v>1</v>
      </c>
      <c r="V29" s="1341"/>
      <c r="W29" s="312">
        <f t="shared" si="1"/>
        <v>6</v>
      </c>
      <c r="X29" s="312">
        <f t="shared" si="1"/>
        <v>6</v>
      </c>
      <c r="Y29" s="313">
        <f t="shared" si="2"/>
        <v>12</v>
      </c>
      <c r="Z29" s="381"/>
      <c r="AA29" s="199"/>
    </row>
    <row r="30" spans="1:27" ht="12" customHeight="1">
      <c r="A30" s="1341">
        <v>1</v>
      </c>
      <c r="B30" s="1341">
        <v>1</v>
      </c>
      <c r="C30" s="1341">
        <v>4</v>
      </c>
      <c r="D30" s="1341"/>
      <c r="E30" s="1820"/>
      <c r="F30" s="411"/>
      <c r="G30" s="126" t="s">
        <v>159</v>
      </c>
      <c r="H30" s="290">
        <v>1</v>
      </c>
      <c r="I30" s="290">
        <v>1</v>
      </c>
      <c r="J30" s="290"/>
      <c r="K30" s="290">
        <v>4</v>
      </c>
      <c r="L30" s="290">
        <v>1</v>
      </c>
      <c r="M30" s="290"/>
      <c r="N30" s="290">
        <v>0</v>
      </c>
      <c r="O30" s="290">
        <v>0</v>
      </c>
      <c r="P30" s="290"/>
      <c r="Q30" s="290">
        <v>0</v>
      </c>
      <c r="R30" s="290">
        <v>0</v>
      </c>
      <c r="S30" s="290"/>
      <c r="T30" s="290">
        <v>0</v>
      </c>
      <c r="U30" s="290">
        <v>0</v>
      </c>
      <c r="V30" s="1020"/>
      <c r="W30" s="312">
        <f t="shared" si="1"/>
        <v>5</v>
      </c>
      <c r="X30" s="312">
        <f t="shared" si="1"/>
        <v>2</v>
      </c>
      <c r="Y30" s="313">
        <f t="shared" si="2"/>
        <v>7</v>
      </c>
      <c r="Z30" s="160"/>
      <c r="AA30" s="199"/>
    </row>
    <row r="31" spans="1:27" ht="12" customHeight="1">
      <c r="A31" s="1341"/>
      <c r="B31" s="1341"/>
      <c r="C31" s="1341"/>
      <c r="D31" s="1341"/>
      <c r="E31" s="1820"/>
      <c r="F31" s="419" t="s">
        <v>28</v>
      </c>
      <c r="G31" s="69"/>
      <c r="H31" s="77">
        <f>SUM(H32)</f>
        <v>5</v>
      </c>
      <c r="I31" s="77">
        <f t="shared" ref="I31:U31" si="6">SUM(I32)</f>
        <v>2</v>
      </c>
      <c r="J31" s="77"/>
      <c r="K31" s="77">
        <f t="shared" si="6"/>
        <v>7</v>
      </c>
      <c r="L31" s="77">
        <f t="shared" si="6"/>
        <v>7</v>
      </c>
      <c r="M31" s="77"/>
      <c r="N31" s="77">
        <f t="shared" si="6"/>
        <v>1</v>
      </c>
      <c r="O31" s="77">
        <f t="shared" si="6"/>
        <v>0</v>
      </c>
      <c r="P31" s="77"/>
      <c r="Q31" s="77">
        <f t="shared" si="6"/>
        <v>0</v>
      </c>
      <c r="R31" s="77">
        <f t="shared" si="6"/>
        <v>0</v>
      </c>
      <c r="S31" s="77"/>
      <c r="T31" s="77">
        <f t="shared" si="6"/>
        <v>1</v>
      </c>
      <c r="U31" s="77">
        <f t="shared" si="6"/>
        <v>1</v>
      </c>
      <c r="V31" s="1341"/>
      <c r="W31" s="476">
        <f t="shared" si="1"/>
        <v>14</v>
      </c>
      <c r="X31" s="476">
        <f t="shared" si="1"/>
        <v>10</v>
      </c>
      <c r="Y31" s="474">
        <f t="shared" si="2"/>
        <v>24</v>
      </c>
      <c r="Z31" s="1420"/>
      <c r="AA31" s="199"/>
    </row>
    <row r="32" spans="1:27" s="280" customFormat="1" ht="12" customHeight="1">
      <c r="A32" s="1020">
        <v>1</v>
      </c>
      <c r="B32" s="1020">
        <v>1</v>
      </c>
      <c r="C32" s="1020">
        <v>1</v>
      </c>
      <c r="D32" s="1020"/>
      <c r="E32" s="1820"/>
      <c r="F32" s="2468"/>
      <c r="G32" s="126" t="s">
        <v>172</v>
      </c>
      <c r="H32" s="290">
        <v>5</v>
      </c>
      <c r="I32" s="290">
        <v>2</v>
      </c>
      <c r="J32" s="290"/>
      <c r="K32" s="290">
        <v>7</v>
      </c>
      <c r="L32" s="290">
        <v>7</v>
      </c>
      <c r="M32" s="290"/>
      <c r="N32" s="290">
        <v>1</v>
      </c>
      <c r="O32" s="290">
        <v>0</v>
      </c>
      <c r="P32" s="290"/>
      <c r="Q32" s="290">
        <v>0</v>
      </c>
      <c r="R32" s="290">
        <v>0</v>
      </c>
      <c r="S32" s="290"/>
      <c r="T32" s="290">
        <v>1</v>
      </c>
      <c r="U32" s="290">
        <v>1</v>
      </c>
      <c r="V32" s="1020"/>
      <c r="W32" s="312">
        <f t="shared" si="1"/>
        <v>14</v>
      </c>
      <c r="X32" s="312">
        <f t="shared" si="1"/>
        <v>10</v>
      </c>
      <c r="Y32" s="313">
        <f t="shared" si="2"/>
        <v>24</v>
      </c>
      <c r="Z32" s="2469"/>
      <c r="AA32" s="237"/>
    </row>
    <row r="33" spans="1:27" ht="12" customHeight="1">
      <c r="A33" s="1341"/>
      <c r="B33" s="1341"/>
      <c r="C33" s="1341"/>
      <c r="D33" s="1341"/>
      <c r="E33" s="1819">
        <v>1402</v>
      </c>
      <c r="F33" s="113" t="s">
        <v>29</v>
      </c>
      <c r="G33" s="114"/>
      <c r="H33" s="354">
        <f>SUM(H34+H43+H47+H56+H59+H64+H68+H73)</f>
        <v>78</v>
      </c>
      <c r="I33" s="354">
        <f>SUM(I34+I43+I47+I56+I59+I64+I68+I73)</f>
        <v>99</v>
      </c>
      <c r="J33" s="354"/>
      <c r="K33" s="354">
        <f>SUM(K34+K43+K47+K56+K59+K64+K68+K73)</f>
        <v>234</v>
      </c>
      <c r="L33" s="354">
        <f>SUM(L34+L43+L47+L56+L59+L64+L68+L73)</f>
        <v>285</v>
      </c>
      <c r="M33" s="354"/>
      <c r="N33" s="354">
        <f>SUM(N34+N43+N47+N56+N59+N64+N68+N73)</f>
        <v>12</v>
      </c>
      <c r="O33" s="354">
        <f>SUM(O34+O43+O47+O56+O59+O64+O68+O73)</f>
        <v>20</v>
      </c>
      <c r="P33" s="354"/>
      <c r="Q33" s="354">
        <f>SUM(Q34+Q43+Q47+Q56+Q59+Q64+Q68+Q73)</f>
        <v>6</v>
      </c>
      <c r="R33" s="354">
        <f>SUM(R34+R43+R47+R56+R59+R64+R68+R73)</f>
        <v>7</v>
      </c>
      <c r="S33" s="354"/>
      <c r="T33" s="354">
        <f>SUM(T34+T43+T47+T56+T59+T64+T68+T73)</f>
        <v>29</v>
      </c>
      <c r="U33" s="354">
        <f>SUM(U34+U43+U47+U56+U59+U64+U68+U73)</f>
        <v>50</v>
      </c>
      <c r="V33" s="2175"/>
      <c r="W33" s="318">
        <f t="shared" si="1"/>
        <v>359</v>
      </c>
      <c r="X33" s="318">
        <f t="shared" si="1"/>
        <v>461</v>
      </c>
      <c r="Y33" s="319">
        <f t="shared" si="2"/>
        <v>820</v>
      </c>
      <c r="Z33" s="387"/>
      <c r="AA33" s="199"/>
    </row>
    <row r="34" spans="1:27" ht="14.25" customHeight="1">
      <c r="A34" s="1341"/>
      <c r="B34" s="1341"/>
      <c r="C34" s="1341"/>
      <c r="D34" s="1341"/>
      <c r="E34" s="1820"/>
      <c r="F34" s="414" t="s">
        <v>30</v>
      </c>
      <c r="G34" s="69"/>
      <c r="H34" s="77">
        <f>SUM(H35:H42)</f>
        <v>47</v>
      </c>
      <c r="I34" s="77">
        <f>SUM(I35:I42)</f>
        <v>62</v>
      </c>
      <c r="J34" s="77"/>
      <c r="K34" s="77">
        <f>SUM(K35:K42)</f>
        <v>95</v>
      </c>
      <c r="L34" s="77">
        <f>SUM(L35:L42)</f>
        <v>110</v>
      </c>
      <c r="M34" s="77"/>
      <c r="N34" s="77">
        <f>SUM(N35:N42)</f>
        <v>5</v>
      </c>
      <c r="O34" s="77">
        <f>SUM(O35:O42)</f>
        <v>8</v>
      </c>
      <c r="P34" s="77"/>
      <c r="Q34" s="77">
        <f>SUM(Q35:Q42)</f>
        <v>1</v>
      </c>
      <c r="R34" s="77">
        <f>SUM(R35:R42)</f>
        <v>2</v>
      </c>
      <c r="S34" s="77"/>
      <c r="T34" s="77">
        <f>SUM(T35:T42)</f>
        <v>7</v>
      </c>
      <c r="U34" s="77">
        <f>SUM(U35:U42)</f>
        <v>4</v>
      </c>
      <c r="V34" s="77"/>
      <c r="W34" s="77">
        <f>SUM(W35:W42)</f>
        <v>155</v>
      </c>
      <c r="X34" s="77">
        <f>SUM(X35:X42)</f>
        <v>186</v>
      </c>
      <c r="Y34" s="474">
        <f t="shared" si="2"/>
        <v>341</v>
      </c>
      <c r="Z34" s="380"/>
      <c r="AA34" s="199"/>
    </row>
    <row r="35" spans="1:27" ht="12.95" customHeight="1">
      <c r="A35" s="1341">
        <v>2</v>
      </c>
      <c r="B35" s="1341">
        <v>4</v>
      </c>
      <c r="C35" s="1341">
        <v>11</v>
      </c>
      <c r="D35" s="1341"/>
      <c r="E35" s="1820"/>
      <c r="F35" s="411"/>
      <c r="G35" s="69" t="s">
        <v>173</v>
      </c>
      <c r="H35" s="1341">
        <v>27</v>
      </c>
      <c r="I35" s="1341">
        <v>22</v>
      </c>
      <c r="J35" s="1341"/>
      <c r="K35" s="1341">
        <v>26</v>
      </c>
      <c r="L35" s="1341">
        <v>49</v>
      </c>
      <c r="M35" s="1341"/>
      <c r="N35" s="1341">
        <v>1</v>
      </c>
      <c r="O35" s="1341">
        <v>1</v>
      </c>
      <c r="P35" s="1341"/>
      <c r="Q35" s="1341">
        <v>0</v>
      </c>
      <c r="R35" s="1341">
        <v>0</v>
      </c>
      <c r="S35" s="1341"/>
      <c r="T35" s="1341">
        <v>0</v>
      </c>
      <c r="U35" s="1341">
        <v>0</v>
      </c>
      <c r="V35" s="1341"/>
      <c r="W35" s="312">
        <f t="shared" si="1"/>
        <v>54</v>
      </c>
      <c r="X35" s="312">
        <f t="shared" si="1"/>
        <v>72</v>
      </c>
      <c r="Y35" s="313">
        <f t="shared" si="2"/>
        <v>126</v>
      </c>
      <c r="Z35" s="1420"/>
      <c r="AA35" s="199"/>
    </row>
    <row r="36" spans="1:27" ht="12.95" customHeight="1">
      <c r="A36" s="1341">
        <v>2</v>
      </c>
      <c r="B36" s="1341">
        <v>4</v>
      </c>
      <c r="C36" s="1341">
        <v>11</v>
      </c>
      <c r="D36" s="1341"/>
      <c r="E36" s="1820"/>
      <c r="F36" s="411"/>
      <c r="G36" s="69" t="s">
        <v>999</v>
      </c>
      <c r="H36" s="1341">
        <v>0</v>
      </c>
      <c r="I36" s="1341">
        <v>0</v>
      </c>
      <c r="J36" s="1341"/>
      <c r="K36" s="1341">
        <v>2</v>
      </c>
      <c r="L36" s="1341">
        <v>2</v>
      </c>
      <c r="M36" s="1341"/>
      <c r="N36" s="1341">
        <v>1</v>
      </c>
      <c r="O36" s="1341">
        <v>1</v>
      </c>
      <c r="P36" s="1341"/>
      <c r="Q36" s="1341">
        <v>0</v>
      </c>
      <c r="R36" s="1341">
        <v>2</v>
      </c>
      <c r="S36" s="1341"/>
      <c r="T36" s="1341">
        <v>1</v>
      </c>
      <c r="U36" s="1341">
        <v>0</v>
      </c>
      <c r="V36" s="1341"/>
      <c r="W36" s="312">
        <f t="shared" si="1"/>
        <v>4</v>
      </c>
      <c r="X36" s="312">
        <f t="shared" si="1"/>
        <v>5</v>
      </c>
      <c r="Y36" s="313">
        <f t="shared" si="2"/>
        <v>9</v>
      </c>
      <c r="Z36" s="1420"/>
      <c r="AA36" s="199"/>
    </row>
    <row r="37" spans="1:27" ht="12.95" customHeight="1">
      <c r="A37" s="1341">
        <v>2</v>
      </c>
      <c r="B37" s="1341">
        <v>4</v>
      </c>
      <c r="C37" s="1341">
        <v>11</v>
      </c>
      <c r="D37" s="1341"/>
      <c r="E37" s="1820"/>
      <c r="F37" s="411"/>
      <c r="G37" s="69" t="s">
        <v>1000</v>
      </c>
      <c r="H37" s="1341">
        <v>0</v>
      </c>
      <c r="I37" s="1341">
        <v>0</v>
      </c>
      <c r="J37" s="1341"/>
      <c r="K37" s="1341">
        <v>0</v>
      </c>
      <c r="L37" s="1341">
        <v>4</v>
      </c>
      <c r="M37" s="1341"/>
      <c r="N37" s="1341">
        <v>0</v>
      </c>
      <c r="O37" s="1341">
        <v>2</v>
      </c>
      <c r="P37" s="1341"/>
      <c r="Q37" s="1341">
        <v>0</v>
      </c>
      <c r="R37" s="1341">
        <v>0</v>
      </c>
      <c r="S37" s="1341"/>
      <c r="T37" s="1341">
        <v>0</v>
      </c>
      <c r="U37" s="1341">
        <v>0</v>
      </c>
      <c r="V37" s="1341"/>
      <c r="W37" s="312">
        <f t="shared" si="1"/>
        <v>0</v>
      </c>
      <c r="X37" s="312">
        <f t="shared" si="1"/>
        <v>6</v>
      </c>
      <c r="Y37" s="313">
        <f t="shared" si="2"/>
        <v>6</v>
      </c>
      <c r="Z37" s="1420"/>
      <c r="AA37" s="199"/>
    </row>
    <row r="38" spans="1:27" ht="12.95" customHeight="1">
      <c r="A38" s="1341">
        <v>2</v>
      </c>
      <c r="B38" s="1341">
        <v>4</v>
      </c>
      <c r="C38" s="1341">
        <v>11</v>
      </c>
      <c r="D38" s="1341"/>
      <c r="E38" s="1820"/>
      <c r="F38" s="411"/>
      <c r="G38" s="69" t="s">
        <v>174</v>
      </c>
      <c r="H38" s="1341">
        <v>9</v>
      </c>
      <c r="I38" s="1341">
        <v>14</v>
      </c>
      <c r="J38" s="1341"/>
      <c r="K38" s="1341">
        <v>37</v>
      </c>
      <c r="L38" s="1341">
        <v>32</v>
      </c>
      <c r="M38" s="1341"/>
      <c r="N38" s="1341">
        <v>1</v>
      </c>
      <c r="O38" s="1341">
        <v>4</v>
      </c>
      <c r="P38" s="1341"/>
      <c r="Q38" s="1341">
        <v>0</v>
      </c>
      <c r="R38" s="1341">
        <v>0</v>
      </c>
      <c r="S38" s="1341"/>
      <c r="T38" s="1341">
        <v>2</v>
      </c>
      <c r="U38" s="1341">
        <v>2</v>
      </c>
      <c r="V38" s="1341"/>
      <c r="W38" s="312">
        <f t="shared" si="1"/>
        <v>49</v>
      </c>
      <c r="X38" s="312">
        <f t="shared" si="1"/>
        <v>52</v>
      </c>
      <c r="Y38" s="313">
        <f t="shared" si="2"/>
        <v>101</v>
      </c>
      <c r="Z38" s="1420"/>
      <c r="AA38" s="199"/>
    </row>
    <row r="39" spans="1:27" ht="12.95" customHeight="1">
      <c r="A39" s="1341">
        <v>2</v>
      </c>
      <c r="B39" s="1341">
        <v>4</v>
      </c>
      <c r="C39" s="1341">
        <v>11</v>
      </c>
      <c r="D39" s="1341"/>
      <c r="E39" s="1820"/>
      <c r="F39" s="411"/>
      <c r="G39" s="69" t="s">
        <v>1001</v>
      </c>
      <c r="H39" s="1341">
        <v>0</v>
      </c>
      <c r="I39" s="1341">
        <v>0</v>
      </c>
      <c r="J39" s="1341"/>
      <c r="K39" s="1341">
        <v>5</v>
      </c>
      <c r="L39" s="1341">
        <v>3</v>
      </c>
      <c r="M39" s="1341"/>
      <c r="N39" s="1341">
        <v>2</v>
      </c>
      <c r="O39" s="1341">
        <v>0</v>
      </c>
      <c r="P39" s="1341"/>
      <c r="Q39" s="1341">
        <v>1</v>
      </c>
      <c r="R39" s="1341">
        <v>0</v>
      </c>
      <c r="S39" s="1341"/>
      <c r="T39" s="1341">
        <v>1</v>
      </c>
      <c r="U39" s="1341">
        <v>0</v>
      </c>
      <c r="V39" s="1341"/>
      <c r="W39" s="312">
        <f t="shared" si="1"/>
        <v>9</v>
      </c>
      <c r="X39" s="312">
        <f t="shared" si="1"/>
        <v>3</v>
      </c>
      <c r="Y39" s="313">
        <f t="shared" si="2"/>
        <v>12</v>
      </c>
      <c r="Z39" s="1420"/>
      <c r="AA39" s="199"/>
    </row>
    <row r="40" spans="1:27" ht="12.95" customHeight="1">
      <c r="A40" s="1341">
        <v>2</v>
      </c>
      <c r="B40" s="1341">
        <v>4</v>
      </c>
      <c r="C40" s="1341">
        <v>11</v>
      </c>
      <c r="D40" s="1341"/>
      <c r="E40" s="1820"/>
      <c r="F40" s="411"/>
      <c r="G40" s="69" t="s">
        <v>175</v>
      </c>
      <c r="H40" s="1341">
        <v>7</v>
      </c>
      <c r="I40" s="1341">
        <v>23</v>
      </c>
      <c r="J40" s="1341"/>
      <c r="K40" s="1341">
        <v>1</v>
      </c>
      <c r="L40" s="1341">
        <v>10</v>
      </c>
      <c r="M40" s="1341"/>
      <c r="N40" s="1341">
        <v>0</v>
      </c>
      <c r="O40" s="1341">
        <v>0</v>
      </c>
      <c r="P40" s="1341"/>
      <c r="Q40" s="1341">
        <v>0</v>
      </c>
      <c r="R40" s="1341">
        <v>0</v>
      </c>
      <c r="S40" s="1341"/>
      <c r="T40" s="1341">
        <v>1</v>
      </c>
      <c r="U40" s="1341">
        <v>1</v>
      </c>
      <c r="V40" s="1341"/>
      <c r="W40" s="312">
        <f t="shared" si="1"/>
        <v>9</v>
      </c>
      <c r="X40" s="312">
        <f t="shared" si="1"/>
        <v>34</v>
      </c>
      <c r="Y40" s="313">
        <f t="shared" si="2"/>
        <v>43</v>
      </c>
      <c r="Z40" s="2439"/>
      <c r="AA40" s="199"/>
    </row>
    <row r="41" spans="1:27" ht="12.95" customHeight="1">
      <c r="A41" s="1341">
        <v>2</v>
      </c>
      <c r="B41" s="1341">
        <v>6</v>
      </c>
      <c r="C41" s="1341">
        <v>11</v>
      </c>
      <c r="D41" s="1341"/>
      <c r="E41" s="1820"/>
      <c r="F41" s="411"/>
      <c r="G41" s="126" t="s">
        <v>1002</v>
      </c>
      <c r="H41" s="1341">
        <v>0</v>
      </c>
      <c r="I41" s="1341">
        <v>0</v>
      </c>
      <c r="J41" s="1341"/>
      <c r="K41" s="1341">
        <v>1</v>
      </c>
      <c r="L41" s="1341">
        <v>1</v>
      </c>
      <c r="M41" s="1341"/>
      <c r="N41" s="1341">
        <v>0</v>
      </c>
      <c r="O41" s="1341">
        <v>0</v>
      </c>
      <c r="P41" s="1341"/>
      <c r="Q41" s="1341">
        <v>0</v>
      </c>
      <c r="R41" s="1341">
        <v>0</v>
      </c>
      <c r="S41" s="1341"/>
      <c r="T41" s="1341">
        <v>0</v>
      </c>
      <c r="U41" s="1341">
        <v>0</v>
      </c>
      <c r="V41" s="1341"/>
      <c r="W41" s="312">
        <f>SUM(H41+K41+N41+Q41+T41)</f>
        <v>1</v>
      </c>
      <c r="X41" s="312">
        <f>SUM(I41+L41+O41+R41+U41)</f>
        <v>1</v>
      </c>
      <c r="Y41" s="313">
        <f>SUM(W41:X41)</f>
        <v>2</v>
      </c>
      <c r="Z41" s="2439"/>
      <c r="AA41" s="199"/>
    </row>
    <row r="42" spans="1:27" ht="12.95" customHeight="1">
      <c r="A42" s="1341">
        <v>2</v>
      </c>
      <c r="B42" s="1341">
        <v>6</v>
      </c>
      <c r="C42" s="1341">
        <v>11</v>
      </c>
      <c r="D42" s="1341"/>
      <c r="E42" s="1820"/>
      <c r="F42" s="416"/>
      <c r="G42" s="69" t="s">
        <v>176</v>
      </c>
      <c r="H42" s="1341">
        <v>4</v>
      </c>
      <c r="I42" s="1341">
        <v>3</v>
      </c>
      <c r="J42" s="1341"/>
      <c r="K42" s="1341">
        <v>23</v>
      </c>
      <c r="L42" s="1341">
        <v>9</v>
      </c>
      <c r="M42" s="1341"/>
      <c r="N42" s="1341">
        <v>0</v>
      </c>
      <c r="O42" s="1341">
        <v>0</v>
      </c>
      <c r="P42" s="1341"/>
      <c r="Q42" s="1341">
        <v>0</v>
      </c>
      <c r="R42" s="1341">
        <v>0</v>
      </c>
      <c r="S42" s="1341"/>
      <c r="T42" s="1341">
        <v>2</v>
      </c>
      <c r="U42" s="1341">
        <v>1</v>
      </c>
      <c r="V42" s="1341"/>
      <c r="W42" s="312">
        <f t="shared" si="1"/>
        <v>29</v>
      </c>
      <c r="X42" s="312">
        <f t="shared" si="1"/>
        <v>13</v>
      </c>
      <c r="Y42" s="313">
        <f t="shared" si="2"/>
        <v>42</v>
      </c>
      <c r="Z42" s="1420"/>
      <c r="AA42" s="199"/>
    </row>
    <row r="43" spans="1:27" ht="12.95" customHeight="1">
      <c r="A43" s="1341"/>
      <c r="B43" s="1341"/>
      <c r="C43" s="1341"/>
      <c r="D43" s="1341"/>
      <c r="E43" s="1820"/>
      <c r="F43" s="414" t="s">
        <v>31</v>
      </c>
      <c r="G43" s="69"/>
      <c r="H43" s="77">
        <f>SUM(H44:H46)</f>
        <v>9</v>
      </c>
      <c r="I43" s="77">
        <f t="shared" ref="I43:U43" si="7">SUM(I44:I46)</f>
        <v>5</v>
      </c>
      <c r="J43" s="77"/>
      <c r="K43" s="77">
        <f t="shared" si="7"/>
        <v>54</v>
      </c>
      <c r="L43" s="77">
        <f t="shared" si="7"/>
        <v>63</v>
      </c>
      <c r="M43" s="77"/>
      <c r="N43" s="77">
        <f t="shared" si="7"/>
        <v>1</v>
      </c>
      <c r="O43" s="77">
        <f t="shared" si="7"/>
        <v>4</v>
      </c>
      <c r="P43" s="77"/>
      <c r="Q43" s="77">
        <f t="shared" si="7"/>
        <v>2</v>
      </c>
      <c r="R43" s="77">
        <f t="shared" si="7"/>
        <v>1</v>
      </c>
      <c r="S43" s="77"/>
      <c r="T43" s="77">
        <f t="shared" si="7"/>
        <v>1</v>
      </c>
      <c r="U43" s="77">
        <f t="shared" si="7"/>
        <v>0</v>
      </c>
      <c r="V43" s="77"/>
      <c r="W43" s="476">
        <f t="shared" si="1"/>
        <v>67</v>
      </c>
      <c r="X43" s="476">
        <f t="shared" si="1"/>
        <v>73</v>
      </c>
      <c r="Y43" s="474">
        <f t="shared" si="2"/>
        <v>140</v>
      </c>
      <c r="Z43" s="380"/>
      <c r="AA43" s="199"/>
    </row>
    <row r="44" spans="1:27" ht="12.95" customHeight="1">
      <c r="A44" s="1341">
        <v>2</v>
      </c>
      <c r="B44" s="1341">
        <v>4</v>
      </c>
      <c r="C44" s="1341">
        <v>10</v>
      </c>
      <c r="D44" s="1341"/>
      <c r="E44" s="1820"/>
      <c r="F44" s="411"/>
      <c r="G44" s="69" t="s">
        <v>174</v>
      </c>
      <c r="H44" s="1341">
        <v>3</v>
      </c>
      <c r="I44" s="1341">
        <v>5</v>
      </c>
      <c r="J44" s="1341"/>
      <c r="K44" s="1341">
        <v>27</v>
      </c>
      <c r="L44" s="1341">
        <v>45</v>
      </c>
      <c r="M44" s="1341"/>
      <c r="N44" s="1341">
        <v>0</v>
      </c>
      <c r="O44" s="1341">
        <v>2</v>
      </c>
      <c r="P44" s="1341"/>
      <c r="Q44" s="1341">
        <v>0</v>
      </c>
      <c r="R44" s="1341">
        <v>1</v>
      </c>
      <c r="S44" s="1341"/>
      <c r="T44" s="1341">
        <v>0</v>
      </c>
      <c r="U44" s="1341">
        <v>0</v>
      </c>
      <c r="V44" s="1341"/>
      <c r="W44" s="312">
        <f t="shared" si="1"/>
        <v>30</v>
      </c>
      <c r="X44" s="312">
        <f t="shared" si="1"/>
        <v>53</v>
      </c>
      <c r="Y44" s="313">
        <f t="shared" si="2"/>
        <v>83</v>
      </c>
      <c r="Z44" s="1420"/>
      <c r="AA44" s="199"/>
    </row>
    <row r="45" spans="1:27" ht="12.95" customHeight="1">
      <c r="A45" s="1341">
        <v>2</v>
      </c>
      <c r="B45" s="1341">
        <v>4</v>
      </c>
      <c r="C45" s="1341">
        <v>10</v>
      </c>
      <c r="D45" s="1341"/>
      <c r="E45" s="1820"/>
      <c r="F45" s="411"/>
      <c r="G45" s="69" t="s">
        <v>1001</v>
      </c>
      <c r="H45" s="1341">
        <v>0</v>
      </c>
      <c r="I45" s="1341">
        <v>0</v>
      </c>
      <c r="J45" s="1341"/>
      <c r="K45" s="1341">
        <v>3</v>
      </c>
      <c r="L45" s="1341">
        <v>1</v>
      </c>
      <c r="M45" s="1341"/>
      <c r="N45" s="1341">
        <v>0</v>
      </c>
      <c r="O45" s="1341">
        <v>0</v>
      </c>
      <c r="P45" s="1341"/>
      <c r="Q45" s="1341">
        <v>2</v>
      </c>
      <c r="R45" s="1341">
        <v>0</v>
      </c>
      <c r="S45" s="1341"/>
      <c r="T45" s="1341">
        <v>0</v>
      </c>
      <c r="U45" s="1341">
        <v>0</v>
      </c>
      <c r="V45" s="1341"/>
      <c r="W45" s="312">
        <f t="shared" si="1"/>
        <v>5</v>
      </c>
      <c r="X45" s="312">
        <f t="shared" si="1"/>
        <v>1</v>
      </c>
      <c r="Y45" s="313">
        <f t="shared" si="2"/>
        <v>6</v>
      </c>
      <c r="Z45" s="1420"/>
      <c r="AA45" s="199"/>
    </row>
    <row r="46" spans="1:27" ht="12.95" customHeight="1">
      <c r="A46" s="1341">
        <v>2</v>
      </c>
      <c r="B46" s="1341">
        <v>6</v>
      </c>
      <c r="C46" s="1341">
        <v>10</v>
      </c>
      <c r="D46" s="1341"/>
      <c r="E46" s="1820"/>
      <c r="F46" s="411"/>
      <c r="G46" s="69" t="s">
        <v>176</v>
      </c>
      <c r="H46" s="1341">
        <v>6</v>
      </c>
      <c r="I46" s="1341">
        <v>0</v>
      </c>
      <c r="J46" s="1341"/>
      <c r="K46" s="1341">
        <v>24</v>
      </c>
      <c r="L46" s="1341">
        <v>17</v>
      </c>
      <c r="M46" s="1341"/>
      <c r="N46" s="1341">
        <v>1</v>
      </c>
      <c r="O46" s="1341">
        <v>2</v>
      </c>
      <c r="P46" s="1341"/>
      <c r="Q46" s="1341">
        <v>0</v>
      </c>
      <c r="R46" s="1341">
        <v>0</v>
      </c>
      <c r="S46" s="1341"/>
      <c r="T46" s="1341">
        <v>1</v>
      </c>
      <c r="U46" s="1341">
        <v>0</v>
      </c>
      <c r="V46" s="1341"/>
      <c r="W46" s="312">
        <f t="shared" si="1"/>
        <v>32</v>
      </c>
      <c r="X46" s="312">
        <f t="shared" si="1"/>
        <v>19</v>
      </c>
      <c r="Y46" s="313">
        <f t="shared" si="2"/>
        <v>51</v>
      </c>
      <c r="Z46" s="44"/>
      <c r="AA46" s="199"/>
    </row>
    <row r="47" spans="1:27" ht="12.95" customHeight="1">
      <c r="A47" s="1341"/>
      <c r="B47" s="1341"/>
      <c r="C47" s="1341"/>
      <c r="D47" s="1341"/>
      <c r="E47" s="1820"/>
      <c r="F47" s="414" t="s">
        <v>836</v>
      </c>
      <c r="G47" s="69"/>
      <c r="H47" s="77">
        <f>SUM(H48:H55)</f>
        <v>12</v>
      </c>
      <c r="I47" s="77">
        <f>SUM(I48:I55)</f>
        <v>16</v>
      </c>
      <c r="J47" s="77"/>
      <c r="K47" s="77">
        <f>SUM(K48:K55)</f>
        <v>18</v>
      </c>
      <c r="L47" s="77">
        <f>SUM(L48:L55)</f>
        <v>31</v>
      </c>
      <c r="M47" s="77"/>
      <c r="N47" s="77">
        <f>SUM(N48:N55)</f>
        <v>6</v>
      </c>
      <c r="O47" s="77">
        <f>SUM(O48:O55)</f>
        <v>8</v>
      </c>
      <c r="P47" s="77"/>
      <c r="Q47" s="77">
        <f>SUM(Q48:Q55)</f>
        <v>3</v>
      </c>
      <c r="R47" s="77">
        <f>SUM(R48:R55)</f>
        <v>3</v>
      </c>
      <c r="S47" s="77"/>
      <c r="T47" s="77">
        <f>SUM(T48:T55)</f>
        <v>3</v>
      </c>
      <c r="U47" s="77">
        <f>SUM(U48:U55)</f>
        <v>5</v>
      </c>
      <c r="V47" s="77"/>
      <c r="W47" s="476">
        <f t="shared" si="1"/>
        <v>42</v>
      </c>
      <c r="X47" s="476">
        <f t="shared" si="1"/>
        <v>63</v>
      </c>
      <c r="Y47" s="474">
        <f t="shared" si="2"/>
        <v>105</v>
      </c>
      <c r="Z47" s="387"/>
      <c r="AA47" s="199"/>
    </row>
    <row r="48" spans="1:27" ht="12.95" customHeight="1">
      <c r="A48" s="1341">
        <v>2</v>
      </c>
      <c r="B48" s="1341">
        <v>4</v>
      </c>
      <c r="C48" s="1341">
        <v>10</v>
      </c>
      <c r="D48" s="1341"/>
      <c r="E48" s="1820"/>
      <c r="F48" s="411"/>
      <c r="G48" s="69" t="s">
        <v>173</v>
      </c>
      <c r="H48" s="1341">
        <v>1</v>
      </c>
      <c r="I48" s="1341">
        <v>3</v>
      </c>
      <c r="J48" s="1341"/>
      <c r="K48" s="1341">
        <v>9</v>
      </c>
      <c r="L48" s="1341">
        <v>12</v>
      </c>
      <c r="M48" s="1341"/>
      <c r="N48" s="1341">
        <v>2</v>
      </c>
      <c r="O48" s="1341">
        <v>2</v>
      </c>
      <c r="P48" s="1341"/>
      <c r="Q48" s="1341">
        <v>2</v>
      </c>
      <c r="R48" s="1341">
        <v>1</v>
      </c>
      <c r="S48" s="1341"/>
      <c r="T48" s="1341">
        <v>1</v>
      </c>
      <c r="U48" s="1341">
        <v>1</v>
      </c>
      <c r="V48" s="1341"/>
      <c r="W48" s="312">
        <f t="shared" si="1"/>
        <v>15</v>
      </c>
      <c r="X48" s="312">
        <f t="shared" si="1"/>
        <v>19</v>
      </c>
      <c r="Y48" s="313">
        <f t="shared" si="2"/>
        <v>34</v>
      </c>
      <c r="Z48" s="1420"/>
      <c r="AA48" s="199"/>
    </row>
    <row r="49" spans="1:27" ht="12.95" customHeight="1">
      <c r="A49" s="1341">
        <v>2</v>
      </c>
      <c r="B49" s="1341">
        <v>4</v>
      </c>
      <c r="C49" s="1341">
        <v>10</v>
      </c>
      <c r="D49" s="1341"/>
      <c r="E49" s="1820"/>
      <c r="F49" s="411"/>
      <c r="G49" s="69" t="s">
        <v>1003</v>
      </c>
      <c r="H49" s="1341">
        <v>0</v>
      </c>
      <c r="I49" s="1341">
        <v>0</v>
      </c>
      <c r="J49" s="1341"/>
      <c r="K49" s="1341">
        <v>1</v>
      </c>
      <c r="L49" s="1341">
        <v>0</v>
      </c>
      <c r="M49" s="1341"/>
      <c r="N49" s="1341">
        <v>0</v>
      </c>
      <c r="O49" s="1341">
        <v>0</v>
      </c>
      <c r="P49" s="1341"/>
      <c r="Q49" s="1341">
        <v>0</v>
      </c>
      <c r="R49" s="1341">
        <v>0</v>
      </c>
      <c r="S49" s="1341"/>
      <c r="T49" s="1341">
        <v>0</v>
      </c>
      <c r="U49" s="1341">
        <v>0</v>
      </c>
      <c r="V49" s="1341"/>
      <c r="W49" s="312">
        <f t="shared" si="1"/>
        <v>1</v>
      </c>
      <c r="X49" s="312">
        <f t="shared" si="1"/>
        <v>0</v>
      </c>
      <c r="Y49" s="313">
        <f t="shared" si="2"/>
        <v>1</v>
      </c>
      <c r="Z49" s="1420"/>
      <c r="AA49" s="199"/>
    </row>
    <row r="50" spans="1:27" ht="12.95" customHeight="1">
      <c r="A50" s="1341">
        <v>2</v>
      </c>
      <c r="B50" s="1341">
        <v>4</v>
      </c>
      <c r="C50" s="1341">
        <v>10</v>
      </c>
      <c r="D50" s="1341"/>
      <c r="E50" s="1820"/>
      <c r="F50" s="411"/>
      <c r="G50" s="69" t="s">
        <v>1004</v>
      </c>
      <c r="H50" s="1341">
        <v>1</v>
      </c>
      <c r="I50" s="1341">
        <v>0</v>
      </c>
      <c r="J50" s="1341"/>
      <c r="K50" s="1341">
        <v>0</v>
      </c>
      <c r="L50" s="1341">
        <v>0</v>
      </c>
      <c r="M50" s="1341"/>
      <c r="N50" s="1341">
        <v>0</v>
      </c>
      <c r="O50" s="1341">
        <v>0</v>
      </c>
      <c r="P50" s="1341"/>
      <c r="Q50" s="1341">
        <v>1</v>
      </c>
      <c r="R50" s="1341">
        <v>0</v>
      </c>
      <c r="S50" s="1341"/>
      <c r="T50" s="1341">
        <v>0</v>
      </c>
      <c r="U50" s="1341">
        <v>0</v>
      </c>
      <c r="V50" s="1341"/>
      <c r="W50" s="312">
        <f t="shared" si="1"/>
        <v>2</v>
      </c>
      <c r="X50" s="312">
        <f t="shared" si="1"/>
        <v>0</v>
      </c>
      <c r="Y50" s="313">
        <f t="shared" si="2"/>
        <v>2</v>
      </c>
      <c r="Z50" s="180"/>
      <c r="AA50" s="199"/>
    </row>
    <row r="51" spans="1:27" ht="12.95" customHeight="1">
      <c r="A51" s="1341">
        <v>2</v>
      </c>
      <c r="B51" s="1341">
        <v>4</v>
      </c>
      <c r="C51" s="1341">
        <v>10</v>
      </c>
      <c r="D51" s="1341"/>
      <c r="E51" s="1820"/>
      <c r="F51" s="411"/>
      <c r="G51" s="69" t="s">
        <v>999</v>
      </c>
      <c r="H51" s="1341">
        <v>0</v>
      </c>
      <c r="I51" s="1341">
        <v>0</v>
      </c>
      <c r="J51" s="1341"/>
      <c r="K51" s="1341">
        <v>1</v>
      </c>
      <c r="L51" s="1341">
        <v>0</v>
      </c>
      <c r="M51" s="1341"/>
      <c r="N51" s="1341">
        <v>0</v>
      </c>
      <c r="O51" s="1341">
        <v>0</v>
      </c>
      <c r="P51" s="1341"/>
      <c r="Q51" s="1341">
        <v>0</v>
      </c>
      <c r="R51" s="1341">
        <v>0</v>
      </c>
      <c r="S51" s="1341"/>
      <c r="T51" s="1341">
        <v>0</v>
      </c>
      <c r="U51" s="1341">
        <v>0</v>
      </c>
      <c r="V51" s="1341"/>
      <c r="W51" s="312">
        <f t="shared" si="1"/>
        <v>1</v>
      </c>
      <c r="X51" s="312">
        <f t="shared" si="1"/>
        <v>0</v>
      </c>
      <c r="Y51" s="313">
        <f>SUM(W51:X51)</f>
        <v>1</v>
      </c>
      <c r="Z51" s="180"/>
      <c r="AA51" s="199"/>
    </row>
    <row r="52" spans="1:27" ht="12.95" customHeight="1">
      <c r="A52" s="1341">
        <v>2</v>
      </c>
      <c r="B52" s="1341">
        <v>4</v>
      </c>
      <c r="C52" s="1341">
        <v>10</v>
      </c>
      <c r="D52" s="1341"/>
      <c r="E52" s="1820"/>
      <c r="F52" s="411"/>
      <c r="G52" s="69" t="s">
        <v>1000</v>
      </c>
      <c r="H52" s="1341">
        <v>0</v>
      </c>
      <c r="I52" s="1341">
        <v>0</v>
      </c>
      <c r="J52" s="1341"/>
      <c r="K52" s="1341">
        <v>0</v>
      </c>
      <c r="L52" s="1341">
        <v>1</v>
      </c>
      <c r="M52" s="1341"/>
      <c r="N52" s="1341">
        <v>0</v>
      </c>
      <c r="O52" s="1341">
        <v>0</v>
      </c>
      <c r="P52" s="1341"/>
      <c r="Q52" s="1341">
        <v>0</v>
      </c>
      <c r="R52" s="1341">
        <v>0</v>
      </c>
      <c r="S52" s="1341"/>
      <c r="T52" s="1341">
        <v>0</v>
      </c>
      <c r="U52" s="1341">
        <v>0</v>
      </c>
      <c r="V52" s="1341"/>
      <c r="W52" s="312">
        <f t="shared" si="1"/>
        <v>0</v>
      </c>
      <c r="X52" s="312">
        <f t="shared" si="1"/>
        <v>1</v>
      </c>
      <c r="Y52" s="313">
        <f>SUM(W52:X52)</f>
        <v>1</v>
      </c>
      <c r="Z52" s="180"/>
      <c r="AA52" s="199"/>
    </row>
    <row r="53" spans="1:27" ht="12.95" customHeight="1">
      <c r="A53" s="1341">
        <v>2</v>
      </c>
      <c r="B53" s="1341">
        <v>4</v>
      </c>
      <c r="C53" s="1341">
        <v>10</v>
      </c>
      <c r="D53" s="1341"/>
      <c r="E53" s="1820"/>
      <c r="F53" s="411"/>
      <c r="G53" s="69" t="s">
        <v>177</v>
      </c>
      <c r="H53" s="1341">
        <v>6</v>
      </c>
      <c r="I53" s="1341">
        <v>8</v>
      </c>
      <c r="J53" s="1341"/>
      <c r="K53" s="1341">
        <v>0</v>
      </c>
      <c r="L53" s="1341">
        <v>0</v>
      </c>
      <c r="M53" s="1341"/>
      <c r="N53" s="1341">
        <v>0</v>
      </c>
      <c r="O53" s="1341">
        <v>0</v>
      </c>
      <c r="P53" s="1341"/>
      <c r="Q53" s="1341">
        <v>0</v>
      </c>
      <c r="R53" s="1341">
        <v>0</v>
      </c>
      <c r="S53" s="1341"/>
      <c r="T53" s="1341">
        <v>0</v>
      </c>
      <c r="U53" s="1341">
        <v>0</v>
      </c>
      <c r="V53" s="1341"/>
      <c r="W53" s="312">
        <f t="shared" si="1"/>
        <v>6</v>
      </c>
      <c r="X53" s="312">
        <f t="shared" si="1"/>
        <v>8</v>
      </c>
      <c r="Y53" s="313">
        <f>SUM(W53:X53)</f>
        <v>14</v>
      </c>
      <c r="Z53" s="180"/>
      <c r="AA53" s="199"/>
    </row>
    <row r="54" spans="1:27" ht="12.95" customHeight="1">
      <c r="A54" s="1341">
        <v>2</v>
      </c>
      <c r="B54" s="1341">
        <v>4</v>
      </c>
      <c r="C54" s="1341">
        <v>10</v>
      </c>
      <c r="D54" s="1341"/>
      <c r="E54" s="1820"/>
      <c r="F54" s="411"/>
      <c r="G54" s="69" t="s">
        <v>178</v>
      </c>
      <c r="H54" s="1341">
        <v>3</v>
      </c>
      <c r="I54" s="1341">
        <v>0</v>
      </c>
      <c r="J54" s="1341"/>
      <c r="K54" s="1341">
        <v>5</v>
      </c>
      <c r="L54" s="1341">
        <v>6</v>
      </c>
      <c r="M54" s="1341"/>
      <c r="N54" s="1341">
        <v>1</v>
      </c>
      <c r="O54" s="1341">
        <v>0</v>
      </c>
      <c r="P54" s="1341"/>
      <c r="Q54" s="1341">
        <v>0</v>
      </c>
      <c r="R54" s="1341">
        <v>1</v>
      </c>
      <c r="S54" s="1341"/>
      <c r="T54" s="1341">
        <v>1</v>
      </c>
      <c r="U54" s="1341">
        <v>0</v>
      </c>
      <c r="V54" s="1341"/>
      <c r="W54" s="312">
        <f t="shared" si="1"/>
        <v>10</v>
      </c>
      <c r="X54" s="312">
        <f t="shared" si="1"/>
        <v>7</v>
      </c>
      <c r="Y54" s="313">
        <f t="shared" si="2"/>
        <v>17</v>
      </c>
      <c r="Z54" s="44"/>
      <c r="AA54" s="199"/>
    </row>
    <row r="55" spans="1:27" ht="12.95" customHeight="1">
      <c r="A55" s="1341">
        <v>2</v>
      </c>
      <c r="B55" s="1341">
        <v>4</v>
      </c>
      <c r="C55" s="1341">
        <v>10</v>
      </c>
      <c r="D55" s="1341"/>
      <c r="E55" s="1820"/>
      <c r="F55" s="411"/>
      <c r="G55" s="69" t="s">
        <v>179</v>
      </c>
      <c r="H55" s="1341">
        <v>1</v>
      </c>
      <c r="I55" s="1341">
        <v>5</v>
      </c>
      <c r="J55" s="1341"/>
      <c r="K55" s="1341">
        <v>2</v>
      </c>
      <c r="L55" s="1341">
        <v>12</v>
      </c>
      <c r="M55" s="1341"/>
      <c r="N55" s="1341">
        <v>3</v>
      </c>
      <c r="O55" s="1341">
        <v>6</v>
      </c>
      <c r="P55" s="1341"/>
      <c r="Q55" s="1341">
        <v>0</v>
      </c>
      <c r="R55" s="1341">
        <v>1</v>
      </c>
      <c r="S55" s="1341"/>
      <c r="T55" s="1341">
        <v>1</v>
      </c>
      <c r="U55" s="1341">
        <v>4</v>
      </c>
      <c r="V55" s="1341"/>
      <c r="W55" s="312">
        <f t="shared" si="1"/>
        <v>7</v>
      </c>
      <c r="X55" s="312">
        <f t="shared" si="1"/>
        <v>28</v>
      </c>
      <c r="Y55" s="313">
        <f t="shared" si="2"/>
        <v>35</v>
      </c>
      <c r="Z55" s="44"/>
      <c r="AA55" s="199"/>
    </row>
    <row r="56" spans="1:27" ht="12.95" customHeight="1">
      <c r="A56" s="1341"/>
      <c r="B56" s="1341"/>
      <c r="C56" s="1341"/>
      <c r="D56" s="1341"/>
      <c r="E56" s="1820"/>
      <c r="F56" s="414" t="s">
        <v>33</v>
      </c>
      <c r="G56" s="69"/>
      <c r="H56" s="77">
        <f>SUM(H57:H58)</f>
        <v>7</v>
      </c>
      <c r="I56" s="77">
        <f>SUM(I57:I58)</f>
        <v>9</v>
      </c>
      <c r="J56" s="77"/>
      <c r="K56" s="77">
        <f>SUM(K57:K58)</f>
        <v>28</v>
      </c>
      <c r="L56" s="77">
        <f>SUM(L57:L58)</f>
        <v>41</v>
      </c>
      <c r="M56" s="77"/>
      <c r="N56" s="77">
        <f>SUM(N57:N58)</f>
        <v>0</v>
      </c>
      <c r="O56" s="77">
        <f>SUM(O57:O58)</f>
        <v>0</v>
      </c>
      <c r="P56" s="77"/>
      <c r="Q56" s="77">
        <f>SUM(Q57:Q58)</f>
        <v>0</v>
      </c>
      <c r="R56" s="77">
        <f>SUM(R57:R58)</f>
        <v>1</v>
      </c>
      <c r="S56" s="77"/>
      <c r="T56" s="77">
        <f>SUM(T57:T58)</f>
        <v>5</v>
      </c>
      <c r="U56" s="77">
        <f>SUM(U57:U58)</f>
        <v>12</v>
      </c>
      <c r="V56" s="77"/>
      <c r="W56" s="476">
        <f t="shared" si="1"/>
        <v>40</v>
      </c>
      <c r="X56" s="476">
        <f t="shared" si="1"/>
        <v>63</v>
      </c>
      <c r="Y56" s="474">
        <f t="shared" si="2"/>
        <v>103</v>
      </c>
      <c r="Z56" s="283"/>
      <c r="AA56" s="199"/>
    </row>
    <row r="57" spans="1:27" ht="12.95" customHeight="1">
      <c r="A57" s="1341">
        <v>2</v>
      </c>
      <c r="B57" s="1341">
        <v>4</v>
      </c>
      <c r="C57" s="1341">
        <v>3</v>
      </c>
      <c r="D57" s="1341"/>
      <c r="E57" s="1820"/>
      <c r="F57" s="416"/>
      <c r="G57" s="69" t="s">
        <v>173</v>
      </c>
      <c r="H57" s="1341">
        <v>3</v>
      </c>
      <c r="I57" s="1341">
        <v>9</v>
      </c>
      <c r="J57" s="1341"/>
      <c r="K57" s="1341">
        <v>10</v>
      </c>
      <c r="L57" s="1341">
        <v>17</v>
      </c>
      <c r="M57" s="1341"/>
      <c r="N57" s="1341">
        <v>0</v>
      </c>
      <c r="O57" s="1341">
        <v>0</v>
      </c>
      <c r="P57" s="1341"/>
      <c r="Q57" s="1341">
        <v>0</v>
      </c>
      <c r="R57" s="1341">
        <v>0</v>
      </c>
      <c r="S57" s="1341"/>
      <c r="T57" s="1341">
        <v>2</v>
      </c>
      <c r="U57" s="1341">
        <v>5</v>
      </c>
      <c r="V57" s="1341"/>
      <c r="W57" s="312">
        <f t="shared" si="1"/>
        <v>15</v>
      </c>
      <c r="X57" s="312">
        <f t="shared" si="1"/>
        <v>31</v>
      </c>
      <c r="Y57" s="313">
        <f t="shared" si="2"/>
        <v>46</v>
      </c>
      <c r="Z57" s="1420"/>
      <c r="AA57" s="199"/>
    </row>
    <row r="58" spans="1:27" ht="12.95" customHeight="1">
      <c r="A58" s="1341">
        <v>2</v>
      </c>
      <c r="B58" s="1341">
        <v>4</v>
      </c>
      <c r="C58" s="1341">
        <v>3</v>
      </c>
      <c r="D58" s="1341"/>
      <c r="E58" s="1820"/>
      <c r="F58" s="416"/>
      <c r="G58" s="69" t="s">
        <v>174</v>
      </c>
      <c r="H58" s="1341">
        <v>4</v>
      </c>
      <c r="I58" s="1341">
        <v>0</v>
      </c>
      <c r="J58" s="1341"/>
      <c r="K58" s="1341">
        <v>18</v>
      </c>
      <c r="L58" s="1341">
        <v>24</v>
      </c>
      <c r="M58" s="1341"/>
      <c r="N58" s="1341">
        <v>0</v>
      </c>
      <c r="O58" s="1341">
        <v>0</v>
      </c>
      <c r="P58" s="1341"/>
      <c r="Q58" s="1341">
        <v>0</v>
      </c>
      <c r="R58" s="1341">
        <v>1</v>
      </c>
      <c r="S58" s="1341"/>
      <c r="T58" s="1341">
        <v>3</v>
      </c>
      <c r="U58" s="1341">
        <v>7</v>
      </c>
      <c r="V58" s="1341"/>
      <c r="W58" s="312">
        <f t="shared" si="1"/>
        <v>25</v>
      </c>
      <c r="X58" s="312">
        <f t="shared" si="1"/>
        <v>32</v>
      </c>
      <c r="Y58" s="313">
        <f t="shared" si="2"/>
        <v>57</v>
      </c>
      <c r="Z58" s="1420"/>
      <c r="AA58" s="199"/>
    </row>
    <row r="59" spans="1:27" ht="12" customHeight="1">
      <c r="A59" s="1341"/>
      <c r="B59" s="1341"/>
      <c r="C59" s="1341"/>
      <c r="D59" s="1341"/>
      <c r="E59" s="1820"/>
      <c r="F59" s="414" t="s">
        <v>34</v>
      </c>
      <c r="G59" s="69"/>
      <c r="H59" s="2331">
        <f>SUM(H60:H63)</f>
        <v>0</v>
      </c>
      <c r="I59" s="2331">
        <f>SUM(I60:I63)</f>
        <v>0</v>
      </c>
      <c r="J59" s="2331"/>
      <c r="K59" s="2331">
        <f>SUM(K60:K63)</f>
        <v>14</v>
      </c>
      <c r="L59" s="2331">
        <f>SUM(L60:L63)</f>
        <v>13</v>
      </c>
      <c r="M59" s="2331"/>
      <c r="N59" s="2331">
        <f>SUM(N60:N63)</f>
        <v>0</v>
      </c>
      <c r="O59" s="2331">
        <f>SUM(O60:O63)</f>
        <v>0</v>
      </c>
      <c r="P59" s="2331"/>
      <c r="Q59" s="2331">
        <f>SUM(Q60:Q63)</f>
        <v>0</v>
      </c>
      <c r="R59" s="2331">
        <f>SUM(R60:R63)</f>
        <v>0</v>
      </c>
      <c r="S59" s="2331"/>
      <c r="T59" s="2331">
        <f>SUM(T60:T63)</f>
        <v>1</v>
      </c>
      <c r="U59" s="2331">
        <f>SUM(U60:U63)</f>
        <v>13</v>
      </c>
      <c r="V59" s="2331"/>
      <c r="W59" s="2466">
        <f t="shared" si="1"/>
        <v>15</v>
      </c>
      <c r="X59" s="2466">
        <f t="shared" si="1"/>
        <v>26</v>
      </c>
      <c r="Y59" s="2467">
        <f t="shared" si="2"/>
        <v>41</v>
      </c>
      <c r="Z59" s="283"/>
      <c r="AA59" s="199"/>
    </row>
    <row r="60" spans="1:27" ht="12.95" customHeight="1">
      <c r="A60" s="1341">
        <v>2</v>
      </c>
      <c r="B60" s="1341">
        <v>4</v>
      </c>
      <c r="C60" s="1341">
        <v>7</v>
      </c>
      <c r="D60" s="1341"/>
      <c r="E60" s="1820"/>
      <c r="F60" s="411"/>
      <c r="G60" s="69" t="s">
        <v>173</v>
      </c>
      <c r="H60" s="1341">
        <v>0</v>
      </c>
      <c r="I60" s="1341">
        <v>0</v>
      </c>
      <c r="J60" s="1341"/>
      <c r="K60" s="1341">
        <v>8</v>
      </c>
      <c r="L60" s="1341">
        <v>4</v>
      </c>
      <c r="M60" s="1341"/>
      <c r="N60" s="1341">
        <v>0</v>
      </c>
      <c r="O60" s="1341">
        <v>0</v>
      </c>
      <c r="P60" s="1341"/>
      <c r="Q60" s="1341">
        <v>0</v>
      </c>
      <c r="R60" s="1341">
        <v>0</v>
      </c>
      <c r="S60" s="1341"/>
      <c r="T60" s="1341">
        <v>1</v>
      </c>
      <c r="U60" s="1341">
        <v>6</v>
      </c>
      <c r="V60" s="1341"/>
      <c r="W60" s="312">
        <f t="shared" si="1"/>
        <v>9</v>
      </c>
      <c r="X60" s="312">
        <f t="shared" si="1"/>
        <v>10</v>
      </c>
      <c r="Y60" s="313">
        <f t="shared" si="2"/>
        <v>19</v>
      </c>
      <c r="Z60" s="69"/>
      <c r="AA60" s="199"/>
    </row>
    <row r="61" spans="1:27" ht="12.95" customHeight="1">
      <c r="A61" s="1341">
        <v>2</v>
      </c>
      <c r="B61" s="1341">
        <v>4</v>
      </c>
      <c r="C61" s="1341">
        <v>7</v>
      </c>
      <c r="D61" s="1341"/>
      <c r="E61" s="1820"/>
      <c r="F61" s="411"/>
      <c r="G61" s="69" t="s">
        <v>999</v>
      </c>
      <c r="H61" s="1341">
        <v>0</v>
      </c>
      <c r="I61" s="1341">
        <v>0</v>
      </c>
      <c r="J61" s="1341"/>
      <c r="K61" s="1341">
        <v>0</v>
      </c>
      <c r="L61" s="1341">
        <v>1</v>
      </c>
      <c r="M61" s="1341"/>
      <c r="N61" s="1341">
        <v>0</v>
      </c>
      <c r="O61" s="1341">
        <v>0</v>
      </c>
      <c r="P61" s="1341"/>
      <c r="Q61" s="1341">
        <v>0</v>
      </c>
      <c r="R61" s="1341">
        <v>0</v>
      </c>
      <c r="S61" s="1341"/>
      <c r="T61" s="1341">
        <v>0</v>
      </c>
      <c r="U61" s="1341">
        <v>0</v>
      </c>
      <c r="V61" s="1341"/>
      <c r="W61" s="312">
        <f t="shared" si="1"/>
        <v>0</v>
      </c>
      <c r="X61" s="312">
        <f t="shared" si="1"/>
        <v>1</v>
      </c>
      <c r="Y61" s="313">
        <f t="shared" si="2"/>
        <v>1</v>
      </c>
      <c r="Z61" s="69"/>
      <c r="AA61" s="199"/>
    </row>
    <row r="62" spans="1:27" ht="12" customHeight="1">
      <c r="A62" s="1341">
        <v>2</v>
      </c>
      <c r="B62" s="1341">
        <v>4</v>
      </c>
      <c r="C62" s="1341">
        <v>7</v>
      </c>
      <c r="D62" s="1341"/>
      <c r="E62" s="1820"/>
      <c r="F62" s="411"/>
      <c r="G62" s="126" t="s">
        <v>1005</v>
      </c>
      <c r="H62" s="1341">
        <v>0</v>
      </c>
      <c r="I62" s="1341">
        <v>0</v>
      </c>
      <c r="J62" s="1341"/>
      <c r="K62" s="1341">
        <v>0</v>
      </c>
      <c r="L62" s="1341">
        <v>0</v>
      </c>
      <c r="M62" s="1341"/>
      <c r="N62" s="1341">
        <v>0</v>
      </c>
      <c r="O62" s="1341">
        <v>0</v>
      </c>
      <c r="P62" s="1341"/>
      <c r="Q62" s="1341">
        <v>0</v>
      </c>
      <c r="R62" s="1341">
        <v>0</v>
      </c>
      <c r="S62" s="1341"/>
      <c r="T62" s="1341">
        <v>0</v>
      </c>
      <c r="U62" s="1341">
        <v>0</v>
      </c>
      <c r="V62" s="1341"/>
      <c r="W62" s="312">
        <f t="shared" si="1"/>
        <v>0</v>
      </c>
      <c r="X62" s="312">
        <f t="shared" si="1"/>
        <v>0</v>
      </c>
      <c r="Y62" s="313">
        <f t="shared" si="2"/>
        <v>0</v>
      </c>
      <c r="Z62" s="69"/>
      <c r="AA62" s="199"/>
    </row>
    <row r="63" spans="1:27" ht="12.95" customHeight="1">
      <c r="A63" s="1341">
        <v>2</v>
      </c>
      <c r="B63" s="1341">
        <v>4</v>
      </c>
      <c r="C63" s="1341">
        <v>7</v>
      </c>
      <c r="D63" s="1341"/>
      <c r="E63" s="1820"/>
      <c r="F63" s="411"/>
      <c r="G63" s="69" t="s">
        <v>174</v>
      </c>
      <c r="H63" s="1341">
        <v>0</v>
      </c>
      <c r="I63" s="1341">
        <v>0</v>
      </c>
      <c r="J63" s="1341"/>
      <c r="K63" s="1341">
        <v>6</v>
      </c>
      <c r="L63" s="1341">
        <v>8</v>
      </c>
      <c r="M63" s="1341"/>
      <c r="N63" s="1341">
        <v>0</v>
      </c>
      <c r="O63" s="1341">
        <v>0</v>
      </c>
      <c r="P63" s="1341"/>
      <c r="Q63" s="1341">
        <v>0</v>
      </c>
      <c r="R63" s="1341">
        <v>0</v>
      </c>
      <c r="S63" s="1341"/>
      <c r="T63" s="1341">
        <v>0</v>
      </c>
      <c r="U63" s="1341">
        <v>7</v>
      </c>
      <c r="V63" s="1341"/>
      <c r="W63" s="312">
        <f t="shared" si="1"/>
        <v>6</v>
      </c>
      <c r="X63" s="312">
        <f t="shared" si="1"/>
        <v>15</v>
      </c>
      <c r="Y63" s="313">
        <f t="shared" si="2"/>
        <v>21</v>
      </c>
      <c r="Z63" s="381"/>
      <c r="AA63" s="199"/>
    </row>
    <row r="64" spans="1:27" ht="12" customHeight="1">
      <c r="A64" s="1341"/>
      <c r="B64" s="1341"/>
      <c r="C64" s="1341"/>
      <c r="D64" s="1341"/>
      <c r="E64" s="1820"/>
      <c r="F64" s="414" t="s">
        <v>35</v>
      </c>
      <c r="G64" s="69"/>
      <c r="H64" s="2331">
        <f>SUM(H65:H67)</f>
        <v>0</v>
      </c>
      <c r="I64" s="2331">
        <f>SUM(I65:I67)</f>
        <v>0</v>
      </c>
      <c r="J64" s="2331"/>
      <c r="K64" s="2331">
        <f>SUM(K65:K67)</f>
        <v>0</v>
      </c>
      <c r="L64" s="2331">
        <f>SUM(L65:L67)</f>
        <v>3</v>
      </c>
      <c r="M64" s="2331"/>
      <c r="N64" s="2331">
        <f>SUM(N65:N67)</f>
        <v>0</v>
      </c>
      <c r="O64" s="2331">
        <f>SUM(O65:O67)</f>
        <v>0</v>
      </c>
      <c r="P64" s="2331"/>
      <c r="Q64" s="2331">
        <f>SUM(Q65:Q67)</f>
        <v>0</v>
      </c>
      <c r="R64" s="2331">
        <f>SUM(R65:R67)</f>
        <v>0</v>
      </c>
      <c r="S64" s="2331"/>
      <c r="T64" s="2331">
        <f>SUM(T65:T67)</f>
        <v>11</v>
      </c>
      <c r="U64" s="2331">
        <f>SUM(U65:U67)</f>
        <v>13</v>
      </c>
      <c r="V64" s="894"/>
      <c r="W64" s="2466">
        <f t="shared" si="1"/>
        <v>11</v>
      </c>
      <c r="X64" s="2466">
        <f t="shared" si="1"/>
        <v>16</v>
      </c>
      <c r="Y64" s="2467">
        <f t="shared" si="2"/>
        <v>27</v>
      </c>
      <c r="Z64" s="118"/>
      <c r="AA64" s="199"/>
    </row>
    <row r="65" spans="1:27" ht="11.25" customHeight="1">
      <c r="A65" s="1341">
        <v>2</v>
      </c>
      <c r="B65" s="1341">
        <v>4</v>
      </c>
      <c r="C65" s="1341">
        <v>1</v>
      </c>
      <c r="D65" s="1341"/>
      <c r="E65" s="1820"/>
      <c r="F65" s="416"/>
      <c r="G65" s="69" t="s">
        <v>173</v>
      </c>
      <c r="H65" s="1341">
        <v>0</v>
      </c>
      <c r="I65" s="1341">
        <v>0</v>
      </c>
      <c r="J65" s="1341"/>
      <c r="K65" s="1341">
        <v>0</v>
      </c>
      <c r="L65" s="1341">
        <v>2</v>
      </c>
      <c r="M65" s="1341"/>
      <c r="N65" s="1341">
        <v>0</v>
      </c>
      <c r="O65" s="1341">
        <v>0</v>
      </c>
      <c r="P65" s="1341"/>
      <c r="Q65" s="1341">
        <v>0</v>
      </c>
      <c r="R65" s="1341">
        <v>0</v>
      </c>
      <c r="S65" s="1341"/>
      <c r="T65" s="1341">
        <v>6</v>
      </c>
      <c r="U65" s="1341">
        <v>7</v>
      </c>
      <c r="V65" s="1341"/>
      <c r="W65" s="312">
        <f t="shared" si="1"/>
        <v>6</v>
      </c>
      <c r="X65" s="312">
        <f t="shared" si="1"/>
        <v>9</v>
      </c>
      <c r="Y65" s="313">
        <f t="shared" si="2"/>
        <v>15</v>
      </c>
      <c r="Z65" s="69"/>
      <c r="AA65" s="199"/>
    </row>
    <row r="66" spans="1:27" ht="11.25" customHeight="1">
      <c r="A66" s="1341">
        <v>2</v>
      </c>
      <c r="B66" s="1341">
        <v>4</v>
      </c>
      <c r="C66" s="1341">
        <v>1</v>
      </c>
      <c r="D66" s="1341"/>
      <c r="E66" s="1820"/>
      <c r="F66" s="416"/>
      <c r="G66" s="69" t="s">
        <v>174</v>
      </c>
      <c r="H66" s="1341">
        <v>0</v>
      </c>
      <c r="I66" s="1341">
        <v>0</v>
      </c>
      <c r="J66" s="1341"/>
      <c r="K66" s="1341">
        <v>0</v>
      </c>
      <c r="L66" s="1341">
        <v>0</v>
      </c>
      <c r="M66" s="1341"/>
      <c r="N66" s="1341">
        <v>0</v>
      </c>
      <c r="O66" s="1341">
        <v>0</v>
      </c>
      <c r="P66" s="1341"/>
      <c r="Q66" s="1341">
        <v>0</v>
      </c>
      <c r="R66" s="1341">
        <v>0</v>
      </c>
      <c r="S66" s="1341"/>
      <c r="T66" s="1341">
        <v>5</v>
      </c>
      <c r="U66" s="1341">
        <v>6</v>
      </c>
      <c r="V66" s="1341"/>
      <c r="W66" s="312">
        <f t="shared" si="1"/>
        <v>5</v>
      </c>
      <c r="X66" s="312">
        <f t="shared" si="1"/>
        <v>6</v>
      </c>
      <c r="Y66" s="313">
        <f t="shared" si="2"/>
        <v>11</v>
      </c>
      <c r="Z66" s="528"/>
      <c r="AA66" s="199"/>
    </row>
    <row r="67" spans="1:27" ht="11.25" customHeight="1">
      <c r="A67" s="1341">
        <v>2</v>
      </c>
      <c r="B67" s="1341">
        <v>4</v>
      </c>
      <c r="C67" s="1341">
        <v>1</v>
      </c>
      <c r="D67" s="1341"/>
      <c r="E67" s="1820"/>
      <c r="F67" s="416"/>
      <c r="G67" s="69" t="s">
        <v>425</v>
      </c>
      <c r="H67" s="1341">
        <v>0</v>
      </c>
      <c r="I67" s="1341">
        <v>0</v>
      </c>
      <c r="J67" s="1341"/>
      <c r="K67" s="1341">
        <v>0</v>
      </c>
      <c r="L67" s="1341">
        <v>1</v>
      </c>
      <c r="M67" s="1341"/>
      <c r="N67" s="1341">
        <v>0</v>
      </c>
      <c r="O67" s="1341">
        <v>0</v>
      </c>
      <c r="P67" s="1341"/>
      <c r="Q67" s="1341">
        <v>0</v>
      </c>
      <c r="R67" s="1341">
        <v>0</v>
      </c>
      <c r="S67" s="1341"/>
      <c r="T67" s="1341">
        <v>0</v>
      </c>
      <c r="U67" s="1341">
        <v>0</v>
      </c>
      <c r="V67" s="1341"/>
      <c r="W67" s="312">
        <f t="shared" si="1"/>
        <v>0</v>
      </c>
      <c r="X67" s="312">
        <f t="shared" si="1"/>
        <v>1</v>
      </c>
      <c r="Y67" s="313">
        <f t="shared" si="2"/>
        <v>1</v>
      </c>
      <c r="Z67" s="528"/>
      <c r="AA67" s="199"/>
    </row>
    <row r="68" spans="1:27" ht="12" customHeight="1">
      <c r="A68" s="1341"/>
      <c r="B68" s="1341"/>
      <c r="C68" s="1341"/>
      <c r="D68" s="1341"/>
      <c r="E68" s="1820"/>
      <c r="F68" s="414" t="s">
        <v>36</v>
      </c>
      <c r="G68" s="69"/>
      <c r="H68" s="77">
        <f>SUM(H69:H72)</f>
        <v>3</v>
      </c>
      <c r="I68" s="77">
        <f>SUM(I69:I72)</f>
        <v>7</v>
      </c>
      <c r="J68" s="77"/>
      <c r="K68" s="77">
        <f>SUM(K69:K72)</f>
        <v>25</v>
      </c>
      <c r="L68" s="77">
        <f>SUM(L69:L72)</f>
        <v>24</v>
      </c>
      <c r="M68" s="77"/>
      <c r="N68" s="77">
        <f>SUM(N69:N72)</f>
        <v>0</v>
      </c>
      <c r="O68" s="77">
        <f>SUM(O69:O72)</f>
        <v>0</v>
      </c>
      <c r="P68" s="77"/>
      <c r="Q68" s="77">
        <f>SUM(Q69:Q72)</f>
        <v>0</v>
      </c>
      <c r="R68" s="77">
        <f>SUM(R69:R72)</f>
        <v>0</v>
      </c>
      <c r="S68" s="77"/>
      <c r="T68" s="77">
        <f>SUM(T69:T72)</f>
        <v>1</v>
      </c>
      <c r="U68" s="77">
        <f>SUM(U69:U72)</f>
        <v>0</v>
      </c>
      <c r="V68" s="1341"/>
      <c r="W68" s="476">
        <f t="shared" si="1"/>
        <v>29</v>
      </c>
      <c r="X68" s="476">
        <f t="shared" si="1"/>
        <v>31</v>
      </c>
      <c r="Y68" s="474">
        <f t="shared" si="2"/>
        <v>60</v>
      </c>
      <c r="Z68" s="118"/>
      <c r="AA68" s="199"/>
    </row>
    <row r="69" spans="1:27" ht="12" customHeight="1">
      <c r="A69" s="1341">
        <v>2</v>
      </c>
      <c r="B69" s="1341">
        <v>4</v>
      </c>
      <c r="C69" s="1341">
        <v>9</v>
      </c>
      <c r="D69" s="1341"/>
      <c r="E69" s="1820"/>
      <c r="F69" s="370"/>
      <c r="G69" s="69" t="s">
        <v>173</v>
      </c>
      <c r="H69" s="1341">
        <v>1</v>
      </c>
      <c r="I69" s="1341">
        <v>2</v>
      </c>
      <c r="J69" s="1341"/>
      <c r="K69" s="1341">
        <v>15</v>
      </c>
      <c r="L69" s="1341">
        <v>14</v>
      </c>
      <c r="M69" s="1341"/>
      <c r="N69" s="1341">
        <v>0</v>
      </c>
      <c r="O69" s="1341">
        <v>0</v>
      </c>
      <c r="P69" s="1341"/>
      <c r="Q69" s="1341">
        <v>0</v>
      </c>
      <c r="R69" s="1341">
        <v>0</v>
      </c>
      <c r="S69" s="1341"/>
      <c r="T69" s="1341">
        <v>0</v>
      </c>
      <c r="U69" s="1341">
        <v>0</v>
      </c>
      <c r="V69" s="1341"/>
      <c r="W69" s="312">
        <f t="shared" si="1"/>
        <v>16</v>
      </c>
      <c r="X69" s="312">
        <f t="shared" si="1"/>
        <v>16</v>
      </c>
      <c r="Y69" s="313">
        <f t="shared" si="2"/>
        <v>32</v>
      </c>
      <c r="Z69" s="69"/>
      <c r="AA69" s="199"/>
    </row>
    <row r="70" spans="1:27" ht="12" customHeight="1">
      <c r="A70" s="1341">
        <v>2</v>
      </c>
      <c r="B70" s="1341">
        <v>4</v>
      </c>
      <c r="C70" s="1341">
        <v>9</v>
      </c>
      <c r="D70" s="1341"/>
      <c r="E70" s="1820"/>
      <c r="F70" s="370"/>
      <c r="G70" s="69" t="s">
        <v>174</v>
      </c>
      <c r="H70" s="1341">
        <v>2</v>
      </c>
      <c r="I70" s="1341">
        <v>5</v>
      </c>
      <c r="J70" s="1341"/>
      <c r="K70" s="1341">
        <v>10</v>
      </c>
      <c r="L70" s="1341">
        <v>8</v>
      </c>
      <c r="M70" s="1341"/>
      <c r="N70" s="1341">
        <v>0</v>
      </c>
      <c r="O70" s="1341">
        <v>0</v>
      </c>
      <c r="P70" s="1341"/>
      <c r="Q70" s="1341">
        <v>0</v>
      </c>
      <c r="R70" s="1341">
        <v>0</v>
      </c>
      <c r="S70" s="1341"/>
      <c r="T70" s="1341">
        <v>1</v>
      </c>
      <c r="U70" s="1341">
        <v>0</v>
      </c>
      <c r="V70" s="1341"/>
      <c r="W70" s="312">
        <f t="shared" ref="W70:X83" si="8">SUM(H70+K70+N70+Q70+T70)</f>
        <v>13</v>
      </c>
      <c r="X70" s="312">
        <f t="shared" si="8"/>
        <v>13</v>
      </c>
      <c r="Y70" s="313">
        <f t="shared" si="2"/>
        <v>26</v>
      </c>
      <c r="Z70" s="1420"/>
      <c r="AA70" s="199"/>
    </row>
    <row r="71" spans="1:27" ht="12" customHeight="1">
      <c r="A71" s="1341">
        <v>2</v>
      </c>
      <c r="B71" s="1341">
        <v>4</v>
      </c>
      <c r="C71" s="1341">
        <v>9</v>
      </c>
      <c r="D71" s="1341"/>
      <c r="E71" s="1820"/>
      <c r="F71" s="370"/>
      <c r="G71" s="69" t="s">
        <v>1001</v>
      </c>
      <c r="H71" s="1341">
        <v>0</v>
      </c>
      <c r="I71" s="1341">
        <v>0</v>
      </c>
      <c r="J71" s="1341"/>
      <c r="K71" s="1341">
        <v>0</v>
      </c>
      <c r="L71" s="1341">
        <v>2</v>
      </c>
      <c r="M71" s="1341"/>
      <c r="N71" s="1341">
        <v>0</v>
      </c>
      <c r="O71" s="1341">
        <v>0</v>
      </c>
      <c r="P71" s="1341"/>
      <c r="Q71" s="1341">
        <v>0</v>
      </c>
      <c r="R71" s="1341">
        <v>0</v>
      </c>
      <c r="S71" s="1341"/>
      <c r="T71" s="1341">
        <v>0</v>
      </c>
      <c r="U71" s="1341">
        <v>0</v>
      </c>
      <c r="V71" s="1341"/>
      <c r="W71" s="312">
        <f t="shared" si="8"/>
        <v>0</v>
      </c>
      <c r="X71" s="312">
        <f t="shared" si="8"/>
        <v>2</v>
      </c>
      <c r="Y71" s="313">
        <f t="shared" si="2"/>
        <v>2</v>
      </c>
      <c r="Z71" s="1420"/>
      <c r="AA71" s="199"/>
    </row>
    <row r="72" spans="1:27" ht="12" customHeight="1">
      <c r="A72" s="1341">
        <v>2</v>
      </c>
      <c r="B72" s="1341">
        <v>4</v>
      </c>
      <c r="C72" s="1341">
        <v>9</v>
      </c>
      <c r="D72" s="1341"/>
      <c r="E72" s="1820"/>
      <c r="F72" s="370"/>
      <c r="G72" s="126" t="s">
        <v>179</v>
      </c>
      <c r="H72" s="1341">
        <v>0</v>
      </c>
      <c r="I72" s="1341">
        <v>0</v>
      </c>
      <c r="J72" s="1341"/>
      <c r="K72" s="1341">
        <v>0</v>
      </c>
      <c r="L72" s="1341">
        <v>0</v>
      </c>
      <c r="M72" s="1341"/>
      <c r="N72" s="1341">
        <v>0</v>
      </c>
      <c r="O72" s="1341">
        <v>0</v>
      </c>
      <c r="P72" s="1341"/>
      <c r="Q72" s="1341">
        <v>0</v>
      </c>
      <c r="R72" s="1341">
        <v>0</v>
      </c>
      <c r="S72" s="1341"/>
      <c r="T72" s="1341">
        <v>0</v>
      </c>
      <c r="U72" s="1341">
        <v>0</v>
      </c>
      <c r="V72" s="1341"/>
      <c r="W72" s="312">
        <f t="shared" si="8"/>
        <v>0</v>
      </c>
      <c r="X72" s="312">
        <f t="shared" si="8"/>
        <v>0</v>
      </c>
      <c r="Y72" s="313">
        <f t="shared" si="2"/>
        <v>0</v>
      </c>
      <c r="Z72" s="525"/>
      <c r="AA72" s="199"/>
    </row>
    <row r="73" spans="1:27" ht="10.5" customHeight="1">
      <c r="A73" s="1341"/>
      <c r="B73" s="1341"/>
      <c r="C73" s="1341"/>
      <c r="D73" s="1341"/>
      <c r="E73" s="1820"/>
      <c r="F73" s="419" t="s">
        <v>37</v>
      </c>
      <c r="G73" s="118"/>
      <c r="H73" s="77">
        <f>SUM(H74)</f>
        <v>0</v>
      </c>
      <c r="I73" s="77">
        <f t="shared" ref="I73:U73" si="9">SUM(I74)</f>
        <v>0</v>
      </c>
      <c r="J73" s="77"/>
      <c r="K73" s="77">
        <f t="shared" si="9"/>
        <v>0</v>
      </c>
      <c r="L73" s="77">
        <f t="shared" si="9"/>
        <v>0</v>
      </c>
      <c r="M73" s="77"/>
      <c r="N73" s="77">
        <f t="shared" si="9"/>
        <v>0</v>
      </c>
      <c r="O73" s="77">
        <f t="shared" si="9"/>
        <v>0</v>
      </c>
      <c r="P73" s="77"/>
      <c r="Q73" s="77">
        <f t="shared" si="9"/>
        <v>0</v>
      </c>
      <c r="R73" s="77">
        <f t="shared" si="9"/>
        <v>0</v>
      </c>
      <c r="S73" s="77"/>
      <c r="T73" s="77">
        <f t="shared" si="9"/>
        <v>0</v>
      </c>
      <c r="U73" s="77">
        <f t="shared" si="9"/>
        <v>3</v>
      </c>
      <c r="V73" s="77"/>
      <c r="W73" s="476">
        <f t="shared" si="8"/>
        <v>0</v>
      </c>
      <c r="X73" s="476">
        <f t="shared" si="8"/>
        <v>3</v>
      </c>
      <c r="Y73" s="474">
        <f t="shared" si="2"/>
        <v>3</v>
      </c>
      <c r="Z73" s="373"/>
      <c r="AA73" s="199"/>
    </row>
    <row r="74" spans="1:27">
      <c r="A74" s="1341">
        <v>2</v>
      </c>
      <c r="B74" s="1341">
        <v>4</v>
      </c>
      <c r="C74" s="1341">
        <v>11</v>
      </c>
      <c r="D74" s="1341"/>
      <c r="E74" s="1855"/>
      <c r="F74" s="416"/>
      <c r="G74" s="69" t="s">
        <v>181</v>
      </c>
      <c r="H74" s="1341">
        <v>0</v>
      </c>
      <c r="I74" s="1341">
        <v>0</v>
      </c>
      <c r="J74" s="1341"/>
      <c r="K74" s="1341">
        <v>0</v>
      </c>
      <c r="L74" s="1341">
        <v>0</v>
      </c>
      <c r="M74" s="1341"/>
      <c r="N74" s="1341">
        <v>0</v>
      </c>
      <c r="O74" s="1341">
        <v>0</v>
      </c>
      <c r="P74" s="1341"/>
      <c r="Q74" s="1341">
        <v>0</v>
      </c>
      <c r="R74" s="1341">
        <v>0</v>
      </c>
      <c r="S74" s="1341"/>
      <c r="T74" s="1341">
        <v>0</v>
      </c>
      <c r="U74" s="1341">
        <v>3</v>
      </c>
      <c r="V74" s="1341"/>
      <c r="W74" s="312">
        <f t="shared" si="8"/>
        <v>0</v>
      </c>
      <c r="X74" s="312">
        <f t="shared" si="8"/>
        <v>3</v>
      </c>
      <c r="Y74" s="313">
        <f t="shared" si="2"/>
        <v>3</v>
      </c>
      <c r="Z74" s="525"/>
      <c r="AA74" s="199"/>
    </row>
    <row r="75" spans="1:27" ht="12" customHeight="1">
      <c r="A75" s="1341"/>
      <c r="B75" s="1341"/>
      <c r="C75" s="1341"/>
      <c r="D75" s="1341"/>
      <c r="E75" s="1819">
        <v>1403</v>
      </c>
      <c r="F75" s="113" t="s">
        <v>38</v>
      </c>
      <c r="G75" s="114"/>
      <c r="H75" s="354">
        <f>SUM(H76+H79+H81)</f>
        <v>13</v>
      </c>
      <c r="I75" s="354">
        <f t="shared" ref="I75:T75" si="10">SUM(I76+I79+I81)</f>
        <v>16</v>
      </c>
      <c r="J75" s="354"/>
      <c r="K75" s="354">
        <f t="shared" si="10"/>
        <v>4</v>
      </c>
      <c r="L75" s="354">
        <f t="shared" si="10"/>
        <v>4</v>
      </c>
      <c r="M75" s="354"/>
      <c r="N75" s="354">
        <f t="shared" si="10"/>
        <v>0</v>
      </c>
      <c r="O75" s="354">
        <f t="shared" si="10"/>
        <v>0</v>
      </c>
      <c r="P75" s="354"/>
      <c r="Q75" s="354">
        <f t="shared" si="10"/>
        <v>3</v>
      </c>
      <c r="R75" s="354">
        <f t="shared" si="10"/>
        <v>5</v>
      </c>
      <c r="S75" s="354"/>
      <c r="T75" s="354">
        <f t="shared" si="10"/>
        <v>5</v>
      </c>
      <c r="U75" s="354">
        <f>SUM(U76+U79+U81)</f>
        <v>2</v>
      </c>
      <c r="V75" s="354"/>
      <c r="W75" s="318">
        <f t="shared" si="8"/>
        <v>25</v>
      </c>
      <c r="X75" s="318">
        <f t="shared" si="8"/>
        <v>27</v>
      </c>
      <c r="Y75" s="319">
        <f t="shared" ref="Y75:Y88" si="11">SUM(W75:X75)</f>
        <v>52</v>
      </c>
      <c r="Z75" s="395"/>
      <c r="AA75" s="199"/>
    </row>
    <row r="76" spans="1:27" ht="12" customHeight="1">
      <c r="A76" s="1341"/>
      <c r="B76" s="1341"/>
      <c r="C76" s="1341"/>
      <c r="D76" s="1341"/>
      <c r="E76" s="1820"/>
      <c r="F76" s="419" t="s">
        <v>39</v>
      </c>
      <c r="G76" s="69"/>
      <c r="H76" s="77">
        <f>SUM(H77:H78)</f>
        <v>4</v>
      </c>
      <c r="I76" s="77">
        <f t="shared" ref="I76:U76" si="12">SUM(I77:I78)</f>
        <v>8</v>
      </c>
      <c r="J76" s="77"/>
      <c r="K76" s="77">
        <f t="shared" si="12"/>
        <v>1</v>
      </c>
      <c r="L76" s="77">
        <f t="shared" si="12"/>
        <v>0</v>
      </c>
      <c r="M76" s="77"/>
      <c r="N76" s="77">
        <f t="shared" si="12"/>
        <v>0</v>
      </c>
      <c r="O76" s="77">
        <f t="shared" si="12"/>
        <v>0</v>
      </c>
      <c r="P76" s="77"/>
      <c r="Q76" s="77">
        <f t="shared" si="12"/>
        <v>0</v>
      </c>
      <c r="R76" s="77">
        <f t="shared" si="12"/>
        <v>1</v>
      </c>
      <c r="S76" s="77"/>
      <c r="T76" s="77">
        <f t="shared" si="12"/>
        <v>3</v>
      </c>
      <c r="U76" s="77">
        <f t="shared" si="12"/>
        <v>2</v>
      </c>
      <c r="V76" s="1341"/>
      <c r="W76" s="476">
        <f t="shared" si="8"/>
        <v>8</v>
      </c>
      <c r="X76" s="476">
        <f t="shared" si="8"/>
        <v>11</v>
      </c>
      <c r="Y76" s="474">
        <f t="shared" si="11"/>
        <v>19</v>
      </c>
      <c r="Z76" s="387"/>
      <c r="AA76" s="199"/>
    </row>
    <row r="77" spans="1:27" ht="12" customHeight="1">
      <c r="A77" s="1341">
        <v>3</v>
      </c>
      <c r="B77" s="1341">
        <v>5</v>
      </c>
      <c r="C77" s="1341">
        <v>11</v>
      </c>
      <c r="D77" s="1341"/>
      <c r="E77" s="1820"/>
      <c r="F77" s="416"/>
      <c r="G77" s="69" t="s">
        <v>182</v>
      </c>
      <c r="H77" s="1341">
        <v>1</v>
      </c>
      <c r="I77" s="1341">
        <v>0</v>
      </c>
      <c r="J77" s="1341"/>
      <c r="K77" s="1341">
        <v>0</v>
      </c>
      <c r="L77" s="1341">
        <v>0</v>
      </c>
      <c r="M77" s="1341"/>
      <c r="N77" s="1341">
        <v>0</v>
      </c>
      <c r="O77" s="1341">
        <v>0</v>
      </c>
      <c r="P77" s="1341"/>
      <c r="Q77" s="1341">
        <v>0</v>
      </c>
      <c r="R77" s="1341">
        <v>0</v>
      </c>
      <c r="S77" s="1341"/>
      <c r="T77" s="1341">
        <v>0</v>
      </c>
      <c r="U77" s="1341">
        <v>0</v>
      </c>
      <c r="V77" s="1341"/>
      <c r="W77" s="312">
        <f t="shared" si="8"/>
        <v>1</v>
      </c>
      <c r="X77" s="312">
        <f t="shared" si="8"/>
        <v>0</v>
      </c>
      <c r="Y77" s="313">
        <f t="shared" si="11"/>
        <v>1</v>
      </c>
      <c r="Z77" s="381"/>
      <c r="AA77" s="199"/>
    </row>
    <row r="78" spans="1:27" ht="12" customHeight="1">
      <c r="A78" s="1341">
        <v>3</v>
      </c>
      <c r="B78" s="1341">
        <v>5</v>
      </c>
      <c r="C78" s="1341">
        <v>11</v>
      </c>
      <c r="D78" s="1341"/>
      <c r="E78" s="1820"/>
      <c r="F78" s="416"/>
      <c r="G78" s="69" t="s">
        <v>183</v>
      </c>
      <c r="H78" s="1341">
        <v>3</v>
      </c>
      <c r="I78" s="1341">
        <v>8</v>
      </c>
      <c r="J78" s="1341"/>
      <c r="K78" s="1341">
        <v>1</v>
      </c>
      <c r="L78" s="1341">
        <v>0</v>
      </c>
      <c r="M78" s="1341"/>
      <c r="N78" s="1341">
        <v>0</v>
      </c>
      <c r="O78" s="1341">
        <v>0</v>
      </c>
      <c r="P78" s="1341"/>
      <c r="Q78" s="1341">
        <v>0</v>
      </c>
      <c r="R78" s="1341">
        <v>1</v>
      </c>
      <c r="S78" s="1341"/>
      <c r="T78" s="1341">
        <v>3</v>
      </c>
      <c r="U78" s="1341">
        <v>2</v>
      </c>
      <c r="V78" s="1341"/>
      <c r="W78" s="312">
        <f t="shared" si="8"/>
        <v>7</v>
      </c>
      <c r="X78" s="312">
        <f t="shared" si="8"/>
        <v>11</v>
      </c>
      <c r="Y78" s="313">
        <f t="shared" si="11"/>
        <v>18</v>
      </c>
      <c r="Z78" s="128"/>
      <c r="AA78" s="199"/>
    </row>
    <row r="79" spans="1:27" ht="12" customHeight="1">
      <c r="A79" s="1341"/>
      <c r="B79" s="1341"/>
      <c r="C79" s="1341"/>
      <c r="D79" s="1341"/>
      <c r="E79" s="1820"/>
      <c r="F79" s="419" t="s">
        <v>40</v>
      </c>
      <c r="G79" s="69"/>
      <c r="H79" s="77">
        <f>SUM(H80)</f>
        <v>5</v>
      </c>
      <c r="I79" s="77">
        <f t="shared" ref="I79:U79" si="13">SUM(I80)</f>
        <v>5</v>
      </c>
      <c r="J79" s="77"/>
      <c r="K79" s="77">
        <f t="shared" si="13"/>
        <v>2</v>
      </c>
      <c r="L79" s="77">
        <f t="shared" si="13"/>
        <v>4</v>
      </c>
      <c r="M79" s="77"/>
      <c r="N79" s="77">
        <f t="shared" si="13"/>
        <v>0</v>
      </c>
      <c r="O79" s="77">
        <f t="shared" si="13"/>
        <v>0</v>
      </c>
      <c r="P79" s="77"/>
      <c r="Q79" s="77">
        <f t="shared" si="13"/>
        <v>0</v>
      </c>
      <c r="R79" s="77">
        <f t="shared" si="13"/>
        <v>0</v>
      </c>
      <c r="S79" s="77"/>
      <c r="T79" s="77">
        <f t="shared" si="13"/>
        <v>0</v>
      </c>
      <c r="U79" s="77">
        <f t="shared" si="13"/>
        <v>0</v>
      </c>
      <c r="V79" s="77"/>
      <c r="W79" s="476">
        <f t="shared" si="8"/>
        <v>7</v>
      </c>
      <c r="X79" s="476">
        <f t="shared" si="8"/>
        <v>9</v>
      </c>
      <c r="Y79" s="474">
        <f t="shared" si="11"/>
        <v>16</v>
      </c>
      <c r="Z79" s="118"/>
      <c r="AA79" s="199"/>
    </row>
    <row r="80" spans="1:27" ht="12" customHeight="1">
      <c r="A80" s="1341">
        <v>3</v>
      </c>
      <c r="B80" s="1341">
        <v>5</v>
      </c>
      <c r="C80" s="1341">
        <v>8</v>
      </c>
      <c r="D80" s="1341"/>
      <c r="E80" s="1820"/>
      <c r="F80" s="416"/>
      <c r="G80" s="69" t="s">
        <v>183</v>
      </c>
      <c r="H80" s="1341">
        <v>5</v>
      </c>
      <c r="I80" s="1341">
        <v>5</v>
      </c>
      <c r="J80" s="1341"/>
      <c r="K80" s="1341">
        <v>2</v>
      </c>
      <c r="L80" s="1341">
        <v>4</v>
      </c>
      <c r="M80" s="1341"/>
      <c r="N80" s="1341">
        <v>0</v>
      </c>
      <c r="O80" s="1341">
        <v>0</v>
      </c>
      <c r="P80" s="1341"/>
      <c r="Q80" s="1341">
        <v>0</v>
      </c>
      <c r="R80" s="1341">
        <v>0</v>
      </c>
      <c r="S80" s="1341"/>
      <c r="T80" s="1341">
        <v>0</v>
      </c>
      <c r="U80" s="1341">
        <v>0</v>
      </c>
      <c r="V80" s="1341"/>
      <c r="W80" s="312">
        <f t="shared" si="8"/>
        <v>7</v>
      </c>
      <c r="X80" s="312">
        <f t="shared" si="8"/>
        <v>9</v>
      </c>
      <c r="Y80" s="313">
        <f t="shared" si="11"/>
        <v>16</v>
      </c>
      <c r="Z80" s="381"/>
      <c r="AA80" s="199"/>
    </row>
    <row r="81" spans="1:29" ht="12" customHeight="1">
      <c r="A81" s="1341"/>
      <c r="B81" s="1341"/>
      <c r="C81" s="1341"/>
      <c r="D81" s="1341"/>
      <c r="E81" s="1820"/>
      <c r="F81" s="419" t="s">
        <v>41</v>
      </c>
      <c r="G81" s="69"/>
      <c r="H81" s="77">
        <f>SUM(H82+H83)</f>
        <v>4</v>
      </c>
      <c r="I81" s="77">
        <f t="shared" ref="I81:U81" si="14">SUM(I82+I83)</f>
        <v>3</v>
      </c>
      <c r="J81" s="77"/>
      <c r="K81" s="77">
        <f t="shared" si="14"/>
        <v>1</v>
      </c>
      <c r="L81" s="77">
        <f t="shared" si="14"/>
        <v>0</v>
      </c>
      <c r="M81" s="77"/>
      <c r="N81" s="77">
        <f t="shared" si="14"/>
        <v>0</v>
      </c>
      <c r="O81" s="77">
        <f t="shared" si="14"/>
        <v>0</v>
      </c>
      <c r="P81" s="77"/>
      <c r="Q81" s="77">
        <f t="shared" si="14"/>
        <v>3</v>
      </c>
      <c r="R81" s="77">
        <f t="shared" si="14"/>
        <v>4</v>
      </c>
      <c r="S81" s="77"/>
      <c r="T81" s="77">
        <f t="shared" si="14"/>
        <v>2</v>
      </c>
      <c r="U81" s="77">
        <f t="shared" si="14"/>
        <v>0</v>
      </c>
      <c r="V81" s="77"/>
      <c r="W81" s="476">
        <f t="shared" si="8"/>
        <v>10</v>
      </c>
      <c r="X81" s="476">
        <f t="shared" si="8"/>
        <v>7</v>
      </c>
      <c r="Y81" s="474">
        <f t="shared" si="11"/>
        <v>17</v>
      </c>
      <c r="Z81" s="381"/>
      <c r="AA81" s="199"/>
    </row>
    <row r="82" spans="1:29" ht="12" customHeight="1">
      <c r="A82" s="1341">
        <v>3</v>
      </c>
      <c r="B82" s="1341">
        <v>5</v>
      </c>
      <c r="C82" s="1341">
        <v>10</v>
      </c>
      <c r="D82" s="1341"/>
      <c r="E82" s="1890"/>
      <c r="F82" s="416"/>
      <c r="G82" s="69" t="s">
        <v>183</v>
      </c>
      <c r="H82" s="1341">
        <v>4</v>
      </c>
      <c r="I82" s="1341">
        <v>3</v>
      </c>
      <c r="J82" s="1341"/>
      <c r="K82" s="1341">
        <v>1</v>
      </c>
      <c r="L82" s="1341">
        <v>0</v>
      </c>
      <c r="M82" s="1341"/>
      <c r="N82" s="1341">
        <v>0</v>
      </c>
      <c r="O82" s="1341">
        <v>0</v>
      </c>
      <c r="P82" s="1341"/>
      <c r="Q82" s="1341">
        <v>3</v>
      </c>
      <c r="R82" s="1341">
        <v>3</v>
      </c>
      <c r="S82" s="1341"/>
      <c r="T82" s="1341">
        <v>2</v>
      </c>
      <c r="U82" s="1341">
        <v>0</v>
      </c>
      <c r="V82" s="1341"/>
      <c r="W82" s="312">
        <f t="shared" si="8"/>
        <v>10</v>
      </c>
      <c r="X82" s="312">
        <f t="shared" si="8"/>
        <v>6</v>
      </c>
      <c r="Y82" s="313">
        <f t="shared" si="11"/>
        <v>16</v>
      </c>
      <c r="Z82" s="381"/>
      <c r="AA82" s="199"/>
    </row>
    <row r="83" spans="1:29" ht="12" customHeight="1">
      <c r="A83" s="1341">
        <v>3</v>
      </c>
      <c r="B83" s="1341">
        <v>5</v>
      </c>
      <c r="C83" s="1341">
        <v>10</v>
      </c>
      <c r="D83" s="1341"/>
      <c r="E83" s="1891"/>
      <c r="F83" s="423"/>
      <c r="G83" s="72" t="s">
        <v>184</v>
      </c>
      <c r="H83" s="510">
        <v>0</v>
      </c>
      <c r="I83" s="510">
        <v>0</v>
      </c>
      <c r="J83" s="510"/>
      <c r="K83" s="510">
        <v>0</v>
      </c>
      <c r="L83" s="510">
        <v>0</v>
      </c>
      <c r="M83" s="510"/>
      <c r="N83" s="510">
        <v>0</v>
      </c>
      <c r="O83" s="510">
        <v>0</v>
      </c>
      <c r="P83" s="510"/>
      <c r="Q83" s="510">
        <v>0</v>
      </c>
      <c r="R83" s="510">
        <v>1</v>
      </c>
      <c r="S83" s="510"/>
      <c r="T83" s="510">
        <v>0</v>
      </c>
      <c r="U83" s="510">
        <v>0</v>
      </c>
      <c r="V83" s="510"/>
      <c r="W83" s="326">
        <f t="shared" si="8"/>
        <v>0</v>
      </c>
      <c r="X83" s="326">
        <f t="shared" si="8"/>
        <v>1</v>
      </c>
      <c r="Y83" s="478">
        <f t="shared" si="11"/>
        <v>1</v>
      </c>
      <c r="Z83" s="387"/>
      <c r="AA83" s="199"/>
    </row>
    <row r="84" spans="1:29" ht="12" customHeight="1">
      <c r="A84" s="1341"/>
      <c r="B84" s="1341"/>
      <c r="C84" s="1341"/>
      <c r="D84" s="1341"/>
      <c r="E84" s="279"/>
      <c r="F84" s="161"/>
      <c r="G84" s="69"/>
      <c r="H84" s="1341"/>
      <c r="I84" s="1341"/>
      <c r="J84" s="1341"/>
      <c r="K84" s="1341"/>
      <c r="L84" s="1341"/>
      <c r="M84" s="1341"/>
      <c r="N84" s="1341"/>
      <c r="O84" s="1341"/>
      <c r="P84" s="1341"/>
      <c r="Q84" s="1341"/>
      <c r="R84" s="1341"/>
      <c r="S84" s="1341"/>
      <c r="T84" s="1341"/>
      <c r="U84" s="1341"/>
      <c r="V84" s="1341"/>
      <c r="W84" s="2470"/>
      <c r="X84" s="2470"/>
      <c r="Y84" s="2471" t="s">
        <v>1006</v>
      </c>
      <c r="Z84" s="199"/>
      <c r="AA84" s="199"/>
    </row>
    <row r="85" spans="1:29" ht="12" customHeight="1">
      <c r="A85" s="1341"/>
      <c r="B85" s="1341"/>
      <c r="C85" s="1341"/>
      <c r="D85" s="1341"/>
      <c r="E85" s="279"/>
      <c r="F85" s="69"/>
      <c r="G85" s="69"/>
      <c r="H85" s="1341"/>
      <c r="I85" s="1341"/>
      <c r="J85" s="1341"/>
      <c r="K85" s="1341"/>
      <c r="L85" s="1341"/>
      <c r="M85" s="1341"/>
      <c r="N85" s="1341"/>
      <c r="O85" s="1341"/>
      <c r="P85" s="1341"/>
      <c r="Q85" s="1341"/>
      <c r="R85" s="1341"/>
      <c r="S85" s="1341"/>
      <c r="T85" s="1341"/>
      <c r="U85" s="1341"/>
      <c r="V85" s="1341"/>
      <c r="W85" s="1284"/>
      <c r="X85" s="2472" t="s">
        <v>226</v>
      </c>
      <c r="Y85" s="2472"/>
      <c r="Z85" s="199"/>
      <c r="AA85" s="199"/>
    </row>
    <row r="86" spans="1:29" s="71" customFormat="1" ht="12" customHeight="1">
      <c r="A86" s="1341"/>
      <c r="B86" s="1341"/>
      <c r="C86" s="1341"/>
      <c r="D86" s="1341"/>
      <c r="E86" s="1856" t="s">
        <v>3</v>
      </c>
      <c r="F86" s="178"/>
      <c r="G86" s="244"/>
      <c r="H86" s="2457"/>
      <c r="I86" s="2457"/>
      <c r="J86" s="2457"/>
      <c r="K86" s="2457"/>
      <c r="L86" s="2457"/>
      <c r="M86" s="2459"/>
      <c r="N86" s="2457" t="s">
        <v>990</v>
      </c>
      <c r="O86" s="2457"/>
      <c r="P86" s="2459"/>
      <c r="Q86" s="2457" t="s">
        <v>991</v>
      </c>
      <c r="R86" s="2457"/>
      <c r="S86" s="2459"/>
      <c r="T86" s="2457"/>
      <c r="U86" s="2457"/>
      <c r="V86" s="512"/>
      <c r="W86" s="1369"/>
      <c r="X86" s="1369"/>
      <c r="Y86" s="296"/>
      <c r="Z86" s="240"/>
      <c r="AC86" s="69"/>
    </row>
    <row r="87" spans="1:29" ht="12" customHeight="1">
      <c r="A87" s="1341" t="s">
        <v>9</v>
      </c>
      <c r="B87" s="1341" t="s">
        <v>10</v>
      </c>
      <c r="C87" s="1341" t="s">
        <v>11</v>
      </c>
      <c r="D87" s="1341"/>
      <c r="E87" s="1872"/>
      <c r="F87" s="97" t="s">
        <v>151</v>
      </c>
      <c r="G87" s="98"/>
      <c r="H87" s="2460" t="s">
        <v>240</v>
      </c>
      <c r="I87" s="2460"/>
      <c r="J87" s="2461"/>
      <c r="K87" s="2460" t="s">
        <v>992</v>
      </c>
      <c r="L87" s="2460"/>
      <c r="M87" s="2462"/>
      <c r="N87" s="2463" t="s">
        <v>993</v>
      </c>
      <c r="O87" s="2463"/>
      <c r="P87" s="2462"/>
      <c r="Q87" s="2463" t="s">
        <v>97</v>
      </c>
      <c r="R87" s="2463"/>
      <c r="S87" s="2462"/>
      <c r="T87" s="2463" t="s">
        <v>994</v>
      </c>
      <c r="U87" s="2463"/>
      <c r="V87" s="2234"/>
      <c r="W87" s="1936" t="s">
        <v>21</v>
      </c>
      <c r="X87" s="1936"/>
      <c r="Y87" s="1928"/>
      <c r="Z87" s="199"/>
      <c r="AA87" s="1341"/>
    </row>
    <row r="88" spans="1:29">
      <c r="A88" s="1341"/>
      <c r="B88" s="1341"/>
      <c r="C88" s="1341"/>
      <c r="D88" s="1341"/>
      <c r="E88" s="1892"/>
      <c r="F88" s="72"/>
      <c r="G88" s="173"/>
      <c r="H88" s="1366" t="s">
        <v>19</v>
      </c>
      <c r="I88" s="1366" t="s">
        <v>20</v>
      </c>
      <c r="J88" s="1366"/>
      <c r="K88" s="1366" t="s">
        <v>19</v>
      </c>
      <c r="L88" s="1366" t="s">
        <v>20</v>
      </c>
      <c r="M88" s="1366"/>
      <c r="N88" s="1366" t="s">
        <v>19</v>
      </c>
      <c r="O88" s="1366" t="s">
        <v>20</v>
      </c>
      <c r="P88" s="1366"/>
      <c r="Q88" s="1366" t="s">
        <v>19</v>
      </c>
      <c r="R88" s="1366" t="s">
        <v>20</v>
      </c>
      <c r="S88" s="1366"/>
      <c r="T88" s="1366" t="s">
        <v>19</v>
      </c>
      <c r="U88" s="1366" t="s">
        <v>20</v>
      </c>
      <c r="V88" s="1366"/>
      <c r="W88" s="1366" t="s">
        <v>19</v>
      </c>
      <c r="X88" s="1366" t="s">
        <v>20</v>
      </c>
      <c r="Y88" s="1370" t="s">
        <v>21</v>
      </c>
      <c r="Z88" s="199"/>
      <c r="AA88" s="71"/>
    </row>
    <row r="89" spans="1:29" ht="12.75" customHeight="1">
      <c r="A89" s="1341"/>
      <c r="B89" s="1341"/>
      <c r="C89" s="1341"/>
      <c r="D89" s="1341"/>
      <c r="E89" s="1821">
        <v>1404</v>
      </c>
      <c r="F89" s="113" t="s">
        <v>42</v>
      </c>
      <c r="G89" s="114"/>
      <c r="H89" s="354">
        <f>SUM(H90+H92)</f>
        <v>98</v>
      </c>
      <c r="I89" s="354">
        <f t="shared" ref="I89:T89" si="15">SUM(I90+I92)</f>
        <v>28</v>
      </c>
      <c r="J89" s="354"/>
      <c r="K89" s="354">
        <f t="shared" si="15"/>
        <v>51</v>
      </c>
      <c r="L89" s="354">
        <f t="shared" si="15"/>
        <v>29</v>
      </c>
      <c r="M89" s="354"/>
      <c r="N89" s="354">
        <f t="shared" si="15"/>
        <v>0</v>
      </c>
      <c r="O89" s="354">
        <f t="shared" si="15"/>
        <v>0</v>
      </c>
      <c r="P89" s="354"/>
      <c r="Q89" s="354">
        <f t="shared" si="15"/>
        <v>0</v>
      </c>
      <c r="R89" s="354">
        <f t="shared" si="15"/>
        <v>0</v>
      </c>
      <c r="S89" s="354"/>
      <c r="T89" s="354">
        <f t="shared" si="15"/>
        <v>0</v>
      </c>
      <c r="U89" s="354">
        <f>SUM(U90+U92)</f>
        <v>0</v>
      </c>
      <c r="V89" s="2175"/>
      <c r="W89" s="354">
        <f t="shared" ref="W89:X94" si="16">SUM(H89+K89+N89+Q89+T89)</f>
        <v>149</v>
      </c>
      <c r="X89" s="354">
        <f t="shared" si="16"/>
        <v>57</v>
      </c>
      <c r="Y89" s="355">
        <f t="shared" ref="Y89:Y101" si="17">SUM(W89:X89)</f>
        <v>206</v>
      </c>
      <c r="Z89" s="447"/>
    </row>
    <row r="90" spans="1:29" ht="11.25" customHeight="1">
      <c r="A90" s="1341"/>
      <c r="B90" s="1341"/>
      <c r="C90" s="1341"/>
      <c r="D90" s="1341"/>
      <c r="E90" s="1822"/>
      <c r="F90" s="414" t="s">
        <v>43</v>
      </c>
      <c r="G90" s="69"/>
      <c r="H90" s="77">
        <f>SUM(H91)</f>
        <v>70</v>
      </c>
      <c r="I90" s="77">
        <f t="shared" ref="I90:U90" si="18">SUM(I91)</f>
        <v>10</v>
      </c>
      <c r="J90" s="77"/>
      <c r="K90" s="77">
        <f t="shared" si="18"/>
        <v>17</v>
      </c>
      <c r="L90" s="77">
        <f t="shared" si="18"/>
        <v>5</v>
      </c>
      <c r="M90" s="77"/>
      <c r="N90" s="77">
        <f t="shared" si="18"/>
        <v>0</v>
      </c>
      <c r="O90" s="77">
        <f t="shared" si="18"/>
        <v>0</v>
      </c>
      <c r="P90" s="77"/>
      <c r="Q90" s="77">
        <f t="shared" si="18"/>
        <v>0</v>
      </c>
      <c r="R90" s="77">
        <f t="shared" si="18"/>
        <v>0</v>
      </c>
      <c r="S90" s="77"/>
      <c r="T90" s="77">
        <f t="shared" si="18"/>
        <v>0</v>
      </c>
      <c r="U90" s="77">
        <f t="shared" si="18"/>
        <v>0</v>
      </c>
      <c r="V90" s="1341"/>
      <c r="W90" s="1021">
        <f t="shared" si="16"/>
        <v>87</v>
      </c>
      <c r="X90" s="1021">
        <f t="shared" si="16"/>
        <v>15</v>
      </c>
      <c r="Y90" s="991">
        <f t="shared" si="17"/>
        <v>102</v>
      </c>
      <c r="Z90" s="380"/>
    </row>
    <row r="91" spans="1:29" ht="12" customHeight="1">
      <c r="A91" s="1341">
        <v>4</v>
      </c>
      <c r="B91" s="1341">
        <v>6</v>
      </c>
      <c r="C91" s="1341">
        <v>11</v>
      </c>
      <c r="D91" s="1341"/>
      <c r="E91" s="1834"/>
      <c r="F91" s="411"/>
      <c r="G91" s="69" t="s">
        <v>187</v>
      </c>
      <c r="H91" s="1341">
        <v>70</v>
      </c>
      <c r="I91" s="1341">
        <v>10</v>
      </c>
      <c r="J91" s="1341"/>
      <c r="K91" s="1341">
        <v>17</v>
      </c>
      <c r="L91" s="1341">
        <v>5</v>
      </c>
      <c r="M91" s="1341"/>
      <c r="N91" s="1341">
        <v>0</v>
      </c>
      <c r="O91" s="1341">
        <v>0</v>
      </c>
      <c r="P91" s="1341"/>
      <c r="Q91" s="1341">
        <v>0</v>
      </c>
      <c r="R91" s="1341">
        <v>0</v>
      </c>
      <c r="S91" s="1341"/>
      <c r="T91" s="1341">
        <v>0</v>
      </c>
      <c r="U91" s="1341">
        <v>0</v>
      </c>
      <c r="V91" s="1341"/>
      <c r="W91" s="309">
        <f t="shared" si="16"/>
        <v>87</v>
      </c>
      <c r="X91" s="309">
        <f t="shared" si="16"/>
        <v>15</v>
      </c>
      <c r="Y91" s="313">
        <f t="shared" si="17"/>
        <v>102</v>
      </c>
      <c r="Z91" s="2439"/>
    </row>
    <row r="92" spans="1:29" ht="12" customHeight="1">
      <c r="A92" s="1341"/>
      <c r="B92" s="1341"/>
      <c r="C92" s="1341"/>
      <c r="D92" s="1341"/>
      <c r="E92" s="1822"/>
      <c r="F92" s="414" t="s">
        <v>44</v>
      </c>
      <c r="G92" s="69"/>
      <c r="H92" s="77">
        <f>SUM(H93)</f>
        <v>28</v>
      </c>
      <c r="I92" s="77">
        <f t="shared" ref="I92:U92" si="19">SUM(I93)</f>
        <v>18</v>
      </c>
      <c r="J92" s="77"/>
      <c r="K92" s="77">
        <f t="shared" si="19"/>
        <v>34</v>
      </c>
      <c r="L92" s="77">
        <f t="shared" si="19"/>
        <v>24</v>
      </c>
      <c r="M92" s="77"/>
      <c r="N92" s="77">
        <f t="shared" si="19"/>
        <v>0</v>
      </c>
      <c r="O92" s="77">
        <f t="shared" si="19"/>
        <v>0</v>
      </c>
      <c r="P92" s="77"/>
      <c r="Q92" s="77">
        <f t="shared" si="19"/>
        <v>0</v>
      </c>
      <c r="R92" s="77">
        <f t="shared" si="19"/>
        <v>0</v>
      </c>
      <c r="S92" s="77"/>
      <c r="T92" s="77">
        <f t="shared" si="19"/>
        <v>0</v>
      </c>
      <c r="U92" s="77">
        <f t="shared" si="19"/>
        <v>0</v>
      </c>
      <c r="V92" s="1341"/>
      <c r="W92" s="77">
        <f t="shared" si="16"/>
        <v>62</v>
      </c>
      <c r="X92" s="77">
        <f t="shared" si="16"/>
        <v>42</v>
      </c>
      <c r="Y92" s="474">
        <f t="shared" si="17"/>
        <v>104</v>
      </c>
      <c r="Z92" s="2473"/>
    </row>
    <row r="93" spans="1:29" ht="12" customHeight="1">
      <c r="A93" s="1341">
        <v>4</v>
      </c>
      <c r="B93" s="1341">
        <v>6</v>
      </c>
      <c r="C93" s="1341">
        <v>11</v>
      </c>
      <c r="D93" s="1341"/>
      <c r="E93" s="1834"/>
      <c r="F93" s="411"/>
      <c r="G93" s="69" t="s">
        <v>188</v>
      </c>
      <c r="H93" s="1341">
        <v>28</v>
      </c>
      <c r="I93" s="1341">
        <v>18</v>
      </c>
      <c r="J93" s="1341"/>
      <c r="K93" s="1341">
        <v>34</v>
      </c>
      <c r="L93" s="1341">
        <v>24</v>
      </c>
      <c r="M93" s="1341"/>
      <c r="N93" s="1341">
        <v>0</v>
      </c>
      <c r="O93" s="1341">
        <v>0</v>
      </c>
      <c r="P93" s="1341"/>
      <c r="Q93" s="1341">
        <v>0</v>
      </c>
      <c r="R93" s="1341">
        <v>0</v>
      </c>
      <c r="S93" s="1341"/>
      <c r="T93" s="1341">
        <v>0</v>
      </c>
      <c r="U93" s="1341">
        <v>0</v>
      </c>
      <c r="V93" s="1341"/>
      <c r="W93" s="1044">
        <f t="shared" si="16"/>
        <v>62</v>
      </c>
      <c r="X93" s="1044">
        <f t="shared" si="16"/>
        <v>42</v>
      </c>
      <c r="Y93" s="313">
        <f t="shared" si="17"/>
        <v>104</v>
      </c>
      <c r="Z93" s="2439"/>
    </row>
    <row r="94" spans="1:29" ht="12.75" customHeight="1">
      <c r="A94" s="1341"/>
      <c r="B94" s="1341"/>
      <c r="C94" s="1341"/>
      <c r="D94" s="1341"/>
      <c r="E94" s="1819">
        <v>1405</v>
      </c>
      <c r="F94" s="124" t="s">
        <v>45</v>
      </c>
      <c r="G94" s="103"/>
      <c r="H94" s="1337">
        <f>SUM(H95+H97+H102+H111)</f>
        <v>59</v>
      </c>
      <c r="I94" s="1337">
        <f t="shared" ref="I94:U94" si="20">SUM(I95+I97+I102+I111)</f>
        <v>148</v>
      </c>
      <c r="J94" s="1337"/>
      <c r="K94" s="1337">
        <f t="shared" si="20"/>
        <v>51</v>
      </c>
      <c r="L94" s="1337">
        <f t="shared" si="20"/>
        <v>84</v>
      </c>
      <c r="M94" s="1337"/>
      <c r="N94" s="1337">
        <f t="shared" si="20"/>
        <v>6</v>
      </c>
      <c r="O94" s="1337">
        <f t="shared" si="20"/>
        <v>3</v>
      </c>
      <c r="P94" s="1337"/>
      <c r="Q94" s="1337">
        <f t="shared" si="20"/>
        <v>6</v>
      </c>
      <c r="R94" s="1337">
        <f t="shared" si="20"/>
        <v>6</v>
      </c>
      <c r="S94" s="1337"/>
      <c r="T94" s="1337">
        <f t="shared" si="20"/>
        <v>18</v>
      </c>
      <c r="U94" s="1337">
        <f t="shared" si="20"/>
        <v>31</v>
      </c>
      <c r="V94" s="1337"/>
      <c r="W94" s="354">
        <f t="shared" si="16"/>
        <v>140</v>
      </c>
      <c r="X94" s="354">
        <f t="shared" si="16"/>
        <v>272</v>
      </c>
      <c r="Y94" s="319">
        <f t="shared" si="17"/>
        <v>412</v>
      </c>
      <c r="Z94" s="387"/>
    </row>
    <row r="95" spans="1:29" ht="12" customHeight="1">
      <c r="A95" s="1341"/>
      <c r="B95" s="1341"/>
      <c r="C95" s="1341"/>
      <c r="D95" s="1341"/>
      <c r="E95" s="1820"/>
      <c r="F95" s="414" t="s">
        <v>46</v>
      </c>
      <c r="G95" s="69"/>
      <c r="H95" s="77">
        <f>SUM(H96)</f>
        <v>3</v>
      </c>
      <c r="I95" s="77">
        <f t="shared" ref="I95:U95" si="21">SUM(I96)</f>
        <v>3</v>
      </c>
      <c r="J95" s="77"/>
      <c r="K95" s="77">
        <f t="shared" si="21"/>
        <v>27</v>
      </c>
      <c r="L95" s="77">
        <f t="shared" si="21"/>
        <v>46</v>
      </c>
      <c r="M95" s="77"/>
      <c r="N95" s="77">
        <f t="shared" si="21"/>
        <v>4</v>
      </c>
      <c r="O95" s="77">
        <f t="shared" si="21"/>
        <v>1</v>
      </c>
      <c r="P95" s="77"/>
      <c r="Q95" s="77">
        <f t="shared" si="21"/>
        <v>0</v>
      </c>
      <c r="R95" s="77">
        <f t="shared" si="21"/>
        <v>0</v>
      </c>
      <c r="S95" s="77"/>
      <c r="T95" s="77">
        <f t="shared" si="21"/>
        <v>14</v>
      </c>
      <c r="U95" s="77">
        <f t="shared" si="21"/>
        <v>23</v>
      </c>
      <c r="V95" s="1341"/>
      <c r="W95" s="77">
        <f>SUM(H95+K95+N95+Q95+T95)</f>
        <v>48</v>
      </c>
      <c r="X95" s="77">
        <f>SUM(I95+L95+O95+R95+U95)</f>
        <v>73</v>
      </c>
      <c r="Y95" s="474">
        <f t="shared" si="17"/>
        <v>121</v>
      </c>
      <c r="Z95" s="160"/>
    </row>
    <row r="96" spans="1:29" ht="12" customHeight="1">
      <c r="A96" s="1341">
        <v>5</v>
      </c>
      <c r="B96" s="1341">
        <v>4</v>
      </c>
      <c r="C96" s="1341">
        <v>8</v>
      </c>
      <c r="D96" s="1341"/>
      <c r="E96" s="1820"/>
      <c r="F96" s="411"/>
      <c r="G96" s="69" t="s">
        <v>189</v>
      </c>
      <c r="H96" s="1341">
        <v>3</v>
      </c>
      <c r="I96" s="1341">
        <v>3</v>
      </c>
      <c r="J96" s="1341"/>
      <c r="K96" s="1341">
        <v>27</v>
      </c>
      <c r="L96" s="1341">
        <v>46</v>
      </c>
      <c r="M96" s="1341"/>
      <c r="N96" s="1341">
        <v>4</v>
      </c>
      <c r="O96" s="1341">
        <v>1</v>
      </c>
      <c r="P96" s="1341"/>
      <c r="Q96" s="1341">
        <v>0</v>
      </c>
      <c r="R96" s="1341">
        <v>0</v>
      </c>
      <c r="S96" s="1341"/>
      <c r="T96" s="1341">
        <v>14</v>
      </c>
      <c r="U96" s="1341">
        <v>23</v>
      </c>
      <c r="V96" s="1341"/>
      <c r="W96" s="309">
        <f t="shared" ref="W96:X109" si="22">SUM(H96+K96+N96+Q96+T96)</f>
        <v>48</v>
      </c>
      <c r="X96" s="309">
        <f>SUM(I96+L96+O96+R997+U96)</f>
        <v>73</v>
      </c>
      <c r="Y96" s="313">
        <f t="shared" si="17"/>
        <v>121</v>
      </c>
      <c r="Z96" s="1420"/>
    </row>
    <row r="97" spans="1:26" ht="12" customHeight="1">
      <c r="A97" s="1341"/>
      <c r="B97" s="1341"/>
      <c r="C97" s="1341"/>
      <c r="D97" s="1341"/>
      <c r="E97" s="1820"/>
      <c r="F97" s="414" t="s">
        <v>47</v>
      </c>
      <c r="G97" s="69"/>
      <c r="H97" s="77">
        <f>SUM(H98:H101)</f>
        <v>15</v>
      </c>
      <c r="I97" s="77">
        <f t="shared" ref="I97:U97" si="23">SUM(I98:I101)</f>
        <v>16</v>
      </c>
      <c r="J97" s="77"/>
      <c r="K97" s="77">
        <f t="shared" si="23"/>
        <v>14</v>
      </c>
      <c r="L97" s="77">
        <f t="shared" si="23"/>
        <v>12</v>
      </c>
      <c r="M97" s="77"/>
      <c r="N97" s="77">
        <f t="shared" si="23"/>
        <v>0</v>
      </c>
      <c r="O97" s="77">
        <f t="shared" si="23"/>
        <v>0</v>
      </c>
      <c r="P97" s="77"/>
      <c r="Q97" s="77">
        <f t="shared" si="23"/>
        <v>3</v>
      </c>
      <c r="R97" s="77">
        <f t="shared" si="23"/>
        <v>2</v>
      </c>
      <c r="S97" s="77"/>
      <c r="T97" s="77">
        <f t="shared" si="23"/>
        <v>2</v>
      </c>
      <c r="U97" s="77">
        <f t="shared" si="23"/>
        <v>3</v>
      </c>
      <c r="V97" s="1341"/>
      <c r="W97" s="77">
        <f t="shared" si="22"/>
        <v>34</v>
      </c>
      <c r="X97" s="77">
        <f t="shared" si="22"/>
        <v>33</v>
      </c>
      <c r="Y97" s="474">
        <f t="shared" si="17"/>
        <v>67</v>
      </c>
      <c r="Z97" s="387"/>
    </row>
    <row r="98" spans="1:26" ht="12" customHeight="1">
      <c r="A98" s="284">
        <v>5</v>
      </c>
      <c r="B98" s="1341">
        <v>4</v>
      </c>
      <c r="C98" s="1341">
        <v>8</v>
      </c>
      <c r="D98" s="1341"/>
      <c r="E98" s="1820"/>
      <c r="F98" s="416"/>
      <c r="G98" s="69" t="s">
        <v>190</v>
      </c>
      <c r="H98" s="1341">
        <v>4</v>
      </c>
      <c r="I98" s="1341">
        <v>3</v>
      </c>
      <c r="J98" s="1341"/>
      <c r="K98" s="1341">
        <v>2</v>
      </c>
      <c r="L98" s="1341">
        <v>1</v>
      </c>
      <c r="M98" s="1341"/>
      <c r="N98" s="1341">
        <v>0</v>
      </c>
      <c r="O98" s="1341">
        <v>0</v>
      </c>
      <c r="P98" s="1341"/>
      <c r="Q98" s="1341">
        <v>1</v>
      </c>
      <c r="R98" s="1341">
        <v>0</v>
      </c>
      <c r="S98" s="1341"/>
      <c r="T98" s="1341">
        <v>0</v>
      </c>
      <c r="U98" s="1341">
        <v>1</v>
      </c>
      <c r="V98" s="1341"/>
      <c r="W98" s="309">
        <f t="shared" si="22"/>
        <v>7</v>
      </c>
      <c r="X98" s="309">
        <f t="shared" si="22"/>
        <v>5</v>
      </c>
      <c r="Y98" s="313">
        <f t="shared" si="17"/>
        <v>12</v>
      </c>
      <c r="Z98" s="258"/>
    </row>
    <row r="99" spans="1:26" ht="12" customHeight="1">
      <c r="A99" s="284">
        <v>5</v>
      </c>
      <c r="B99" s="1341">
        <v>4</v>
      </c>
      <c r="C99" s="1341">
        <v>8</v>
      </c>
      <c r="D99" s="1341"/>
      <c r="E99" s="1820"/>
      <c r="F99" s="411"/>
      <c r="G99" s="69" t="s">
        <v>191</v>
      </c>
      <c r="H99" s="1341">
        <v>8</v>
      </c>
      <c r="I99" s="1341">
        <v>9</v>
      </c>
      <c r="J99" s="1341"/>
      <c r="K99" s="1341">
        <v>9</v>
      </c>
      <c r="L99" s="1341">
        <v>8</v>
      </c>
      <c r="M99" s="1341"/>
      <c r="N99" s="1341">
        <v>0</v>
      </c>
      <c r="O99" s="1341">
        <v>0</v>
      </c>
      <c r="P99" s="1341"/>
      <c r="Q99" s="1341">
        <v>2</v>
      </c>
      <c r="R99" s="1341">
        <v>1</v>
      </c>
      <c r="S99" s="1341"/>
      <c r="T99" s="1341">
        <v>2</v>
      </c>
      <c r="U99" s="1341">
        <v>2</v>
      </c>
      <c r="V99" s="1341"/>
      <c r="W99" s="309">
        <f t="shared" si="22"/>
        <v>21</v>
      </c>
      <c r="X99" s="309">
        <f t="shared" si="22"/>
        <v>20</v>
      </c>
      <c r="Y99" s="313">
        <f t="shared" si="17"/>
        <v>41</v>
      </c>
      <c r="Z99" s="258"/>
    </row>
    <row r="100" spans="1:26" ht="12" customHeight="1">
      <c r="A100" s="284">
        <v>5</v>
      </c>
      <c r="B100" s="1341">
        <v>4</v>
      </c>
      <c r="C100" s="1341">
        <v>8</v>
      </c>
      <c r="D100" s="1341"/>
      <c r="E100" s="1820"/>
      <c r="F100" s="411"/>
      <c r="G100" s="69" t="s">
        <v>192</v>
      </c>
      <c r="H100" s="1341">
        <v>0</v>
      </c>
      <c r="I100" s="1341">
        <v>0</v>
      </c>
      <c r="J100" s="1341"/>
      <c r="K100" s="1341">
        <v>2</v>
      </c>
      <c r="L100" s="1341">
        <v>0</v>
      </c>
      <c r="M100" s="1341"/>
      <c r="N100" s="1341">
        <v>0</v>
      </c>
      <c r="O100" s="1341">
        <v>0</v>
      </c>
      <c r="P100" s="1341"/>
      <c r="Q100" s="1341">
        <v>0</v>
      </c>
      <c r="R100" s="1341">
        <v>0</v>
      </c>
      <c r="S100" s="1341"/>
      <c r="T100" s="1341">
        <v>0</v>
      </c>
      <c r="U100" s="1341">
        <v>0</v>
      </c>
      <c r="V100" s="1341"/>
      <c r="W100" s="309">
        <f t="shared" si="22"/>
        <v>2</v>
      </c>
      <c r="X100" s="309">
        <f t="shared" si="22"/>
        <v>0</v>
      </c>
      <c r="Y100" s="313">
        <f t="shared" si="17"/>
        <v>2</v>
      </c>
      <c r="Z100" s="180"/>
    </row>
    <row r="101" spans="1:26" ht="12" customHeight="1">
      <c r="A101" s="284">
        <v>5</v>
      </c>
      <c r="B101" s="1341">
        <v>4</v>
      </c>
      <c r="C101" s="1341">
        <v>8</v>
      </c>
      <c r="D101" s="1341"/>
      <c r="E101" s="1820"/>
      <c r="F101" s="411"/>
      <c r="G101" s="69" t="s">
        <v>193</v>
      </c>
      <c r="H101" s="1341">
        <v>3</v>
      </c>
      <c r="I101" s="1341">
        <v>4</v>
      </c>
      <c r="J101" s="1341"/>
      <c r="K101" s="1341">
        <v>1</v>
      </c>
      <c r="L101" s="1341">
        <v>3</v>
      </c>
      <c r="M101" s="1341"/>
      <c r="N101" s="1341">
        <v>0</v>
      </c>
      <c r="O101" s="1341">
        <v>0</v>
      </c>
      <c r="P101" s="1341"/>
      <c r="Q101" s="1341">
        <v>0</v>
      </c>
      <c r="R101" s="1341">
        <v>1</v>
      </c>
      <c r="S101" s="1341"/>
      <c r="T101" s="1341">
        <v>0</v>
      </c>
      <c r="U101" s="1341">
        <v>0</v>
      </c>
      <c r="V101" s="1341"/>
      <c r="W101" s="309">
        <f t="shared" si="22"/>
        <v>4</v>
      </c>
      <c r="X101" s="309">
        <f t="shared" si="22"/>
        <v>8</v>
      </c>
      <c r="Y101" s="313">
        <f t="shared" si="17"/>
        <v>12</v>
      </c>
      <c r="Z101" s="1420"/>
    </row>
    <row r="102" spans="1:26" s="71" customFormat="1" ht="12" customHeight="1">
      <c r="A102" s="1341"/>
      <c r="B102" s="1341"/>
      <c r="C102" s="1341"/>
      <c r="D102" s="1341"/>
      <c r="E102" s="1820"/>
      <c r="F102" s="414" t="s">
        <v>48</v>
      </c>
      <c r="G102" s="69"/>
      <c r="H102" s="77">
        <f>SUM(H103:H110)</f>
        <v>40</v>
      </c>
      <c r="I102" s="77">
        <f>SUM(I103:I110)</f>
        <v>129</v>
      </c>
      <c r="J102" s="77"/>
      <c r="K102" s="77">
        <f>SUM(K103:K110)</f>
        <v>10</v>
      </c>
      <c r="L102" s="77">
        <f>SUM(L103:L110)</f>
        <v>26</v>
      </c>
      <c r="M102" s="77"/>
      <c r="N102" s="77">
        <f>SUM(N103:N110)</f>
        <v>2</v>
      </c>
      <c r="O102" s="77">
        <f>SUM(O103:O110)</f>
        <v>2</v>
      </c>
      <c r="P102" s="77"/>
      <c r="Q102" s="77">
        <f>SUM(Q103:Q110)</f>
        <v>3</v>
      </c>
      <c r="R102" s="77">
        <f>SUM(R103:R110)</f>
        <v>4</v>
      </c>
      <c r="S102" s="77"/>
      <c r="T102" s="77">
        <f>SUM(T103:T110)</f>
        <v>2</v>
      </c>
      <c r="U102" s="77">
        <f>SUM(U103:U110)</f>
        <v>5</v>
      </c>
      <c r="V102" s="77"/>
      <c r="W102" s="77">
        <f t="shared" si="22"/>
        <v>57</v>
      </c>
      <c r="X102" s="77">
        <f t="shared" si="22"/>
        <v>166</v>
      </c>
      <c r="Y102" s="491">
        <f>SUM(Y103:Y110)</f>
        <v>223</v>
      </c>
      <c r="Z102" s="387"/>
    </row>
    <row r="103" spans="1:26" s="71" customFormat="1" ht="12" customHeight="1">
      <c r="A103" s="1341">
        <v>5</v>
      </c>
      <c r="B103" s="1341">
        <v>5</v>
      </c>
      <c r="C103" s="1341">
        <v>11</v>
      </c>
      <c r="D103" s="1341"/>
      <c r="E103" s="1820"/>
      <c r="F103" s="414"/>
      <c r="G103" s="69" t="s">
        <v>1007</v>
      </c>
      <c r="H103" s="1341">
        <v>0</v>
      </c>
      <c r="I103" s="1341">
        <v>0</v>
      </c>
      <c r="J103" s="1341"/>
      <c r="K103" s="1341">
        <v>1</v>
      </c>
      <c r="L103" s="1341">
        <v>2</v>
      </c>
      <c r="M103" s="1341"/>
      <c r="N103" s="1341">
        <v>0</v>
      </c>
      <c r="O103" s="1341">
        <v>0</v>
      </c>
      <c r="P103" s="1341"/>
      <c r="Q103" s="1341">
        <v>1</v>
      </c>
      <c r="R103" s="1341">
        <v>0</v>
      </c>
      <c r="S103" s="1341"/>
      <c r="T103" s="1341">
        <v>0</v>
      </c>
      <c r="U103" s="1341">
        <v>0</v>
      </c>
      <c r="V103" s="1341"/>
      <c r="W103" s="309">
        <f t="shared" si="22"/>
        <v>2</v>
      </c>
      <c r="X103" s="309">
        <f t="shared" si="22"/>
        <v>2</v>
      </c>
      <c r="Y103" s="313">
        <f t="shared" ref="Y103:Y116" si="24">SUM(W103:X103)</f>
        <v>4</v>
      </c>
      <c r="Z103" s="1420"/>
    </row>
    <row r="104" spans="1:26" s="71" customFormat="1" ht="12" customHeight="1">
      <c r="A104" s="1341">
        <v>5</v>
      </c>
      <c r="B104" s="1341">
        <v>5</v>
      </c>
      <c r="C104" s="1341">
        <v>11</v>
      </c>
      <c r="D104" s="1341"/>
      <c r="E104" s="1820"/>
      <c r="F104" s="416"/>
      <c r="G104" s="69" t="s">
        <v>194</v>
      </c>
      <c r="H104" s="1341">
        <v>1</v>
      </c>
      <c r="I104" s="1341">
        <v>8</v>
      </c>
      <c r="J104" s="1341"/>
      <c r="K104" s="1341">
        <v>0</v>
      </c>
      <c r="L104" s="1341">
        <v>0</v>
      </c>
      <c r="M104" s="1341"/>
      <c r="N104" s="1341">
        <v>0</v>
      </c>
      <c r="O104" s="1341">
        <v>0</v>
      </c>
      <c r="P104" s="1341"/>
      <c r="Q104" s="1341">
        <v>0</v>
      </c>
      <c r="R104" s="1341">
        <v>0</v>
      </c>
      <c r="S104" s="1341"/>
      <c r="T104" s="1341">
        <v>0</v>
      </c>
      <c r="U104" s="1341">
        <v>0</v>
      </c>
      <c r="V104" s="1341"/>
      <c r="W104" s="309">
        <f t="shared" si="22"/>
        <v>1</v>
      </c>
      <c r="X104" s="309">
        <f t="shared" si="22"/>
        <v>8</v>
      </c>
      <c r="Y104" s="313">
        <f t="shared" si="24"/>
        <v>9</v>
      </c>
      <c r="Z104" s="381"/>
    </row>
    <row r="105" spans="1:26" ht="12" customHeight="1">
      <c r="A105" s="1341">
        <v>5</v>
      </c>
      <c r="B105" s="1341">
        <v>5</v>
      </c>
      <c r="C105" s="1341">
        <v>11</v>
      </c>
      <c r="D105" s="1341"/>
      <c r="E105" s="1820"/>
      <c r="F105" s="416"/>
      <c r="G105" s="69" t="s">
        <v>195</v>
      </c>
      <c r="H105" s="1341">
        <v>12</v>
      </c>
      <c r="I105" s="1341">
        <v>21</v>
      </c>
      <c r="J105" s="1341"/>
      <c r="K105" s="1341">
        <v>4</v>
      </c>
      <c r="L105" s="1341">
        <v>7</v>
      </c>
      <c r="M105" s="1341"/>
      <c r="N105" s="1341">
        <v>2</v>
      </c>
      <c r="O105" s="1341">
        <v>1</v>
      </c>
      <c r="P105" s="1341"/>
      <c r="Q105" s="1341">
        <v>1</v>
      </c>
      <c r="R105" s="1341">
        <v>0</v>
      </c>
      <c r="S105" s="1341"/>
      <c r="T105" s="1341">
        <v>0</v>
      </c>
      <c r="U105" s="1341">
        <v>0</v>
      </c>
      <c r="V105" s="1341"/>
      <c r="W105" s="309">
        <f t="shared" si="22"/>
        <v>19</v>
      </c>
      <c r="X105" s="309">
        <f>SUM(I105+L105+O105+R1006+U105)</f>
        <v>29</v>
      </c>
      <c r="Y105" s="313">
        <f t="shared" si="24"/>
        <v>48</v>
      </c>
      <c r="Z105" s="1420"/>
    </row>
    <row r="106" spans="1:26" ht="12" customHeight="1">
      <c r="A106" s="1341">
        <v>5</v>
      </c>
      <c r="B106" s="1341">
        <v>5</v>
      </c>
      <c r="C106" s="1341">
        <v>11</v>
      </c>
      <c r="D106" s="1341"/>
      <c r="E106" s="1820"/>
      <c r="F106" s="416"/>
      <c r="G106" s="69" t="s">
        <v>1008</v>
      </c>
      <c r="H106" s="1341">
        <v>0</v>
      </c>
      <c r="I106" s="1341">
        <v>1</v>
      </c>
      <c r="J106" s="1341"/>
      <c r="K106" s="1341">
        <v>0</v>
      </c>
      <c r="L106" s="1341">
        <v>2</v>
      </c>
      <c r="M106" s="1341"/>
      <c r="N106" s="1341">
        <v>0</v>
      </c>
      <c r="O106" s="1341">
        <v>0</v>
      </c>
      <c r="P106" s="1341"/>
      <c r="Q106" s="1341">
        <v>0</v>
      </c>
      <c r="R106" s="1341">
        <v>1</v>
      </c>
      <c r="S106" s="1341"/>
      <c r="T106" s="1341">
        <v>0</v>
      </c>
      <c r="U106" s="1341">
        <v>0</v>
      </c>
      <c r="V106" s="1341"/>
      <c r="W106" s="309">
        <f t="shared" si="22"/>
        <v>0</v>
      </c>
      <c r="X106" s="309">
        <f t="shared" si="22"/>
        <v>4</v>
      </c>
      <c r="Y106" s="313">
        <f t="shared" si="24"/>
        <v>4</v>
      </c>
      <c r="Z106" s="1420"/>
    </row>
    <row r="107" spans="1:26" ht="12" customHeight="1">
      <c r="A107" s="1341">
        <v>5</v>
      </c>
      <c r="B107" s="1341">
        <v>5</v>
      </c>
      <c r="C107" s="1341">
        <v>11</v>
      </c>
      <c r="D107" s="1341"/>
      <c r="E107" s="1820"/>
      <c r="F107" s="416"/>
      <c r="G107" s="69" t="s">
        <v>196</v>
      </c>
      <c r="H107" s="1341">
        <v>0</v>
      </c>
      <c r="I107" s="1341">
        <v>0</v>
      </c>
      <c r="J107" s="1341"/>
      <c r="K107" s="1341">
        <v>0</v>
      </c>
      <c r="L107" s="1341">
        <v>0</v>
      </c>
      <c r="M107" s="1341"/>
      <c r="N107" s="1341">
        <v>0</v>
      </c>
      <c r="O107" s="1341">
        <v>0</v>
      </c>
      <c r="P107" s="1341"/>
      <c r="Q107" s="1341">
        <v>0</v>
      </c>
      <c r="R107" s="1341">
        <v>0</v>
      </c>
      <c r="S107" s="1341"/>
      <c r="T107" s="1341">
        <v>0</v>
      </c>
      <c r="U107" s="1341">
        <v>0</v>
      </c>
      <c r="V107" s="1341"/>
      <c r="W107" s="309">
        <f t="shared" si="22"/>
        <v>0</v>
      </c>
      <c r="X107" s="309">
        <f t="shared" si="22"/>
        <v>0</v>
      </c>
      <c r="Y107" s="313">
        <f t="shared" si="24"/>
        <v>0</v>
      </c>
      <c r="Z107" s="160"/>
    </row>
    <row r="108" spans="1:26" ht="12" customHeight="1">
      <c r="A108" s="1341">
        <v>5</v>
      </c>
      <c r="B108" s="1341">
        <v>5</v>
      </c>
      <c r="C108" s="1341">
        <v>11</v>
      </c>
      <c r="D108" s="1341"/>
      <c r="E108" s="1820"/>
      <c r="F108" s="416"/>
      <c r="G108" s="126" t="s">
        <v>197</v>
      </c>
      <c r="H108" s="1341">
        <v>1</v>
      </c>
      <c r="I108" s="1341">
        <v>13</v>
      </c>
      <c r="J108" s="1341"/>
      <c r="K108" s="1341">
        <v>3</v>
      </c>
      <c r="L108" s="1341">
        <v>6</v>
      </c>
      <c r="M108" s="1341"/>
      <c r="N108" s="1341">
        <v>0</v>
      </c>
      <c r="O108" s="1341">
        <v>0</v>
      </c>
      <c r="P108" s="1341"/>
      <c r="Q108" s="1341">
        <v>0</v>
      </c>
      <c r="R108" s="1341">
        <v>1</v>
      </c>
      <c r="S108" s="1341"/>
      <c r="T108" s="1341">
        <v>1</v>
      </c>
      <c r="U108" s="1341">
        <v>3</v>
      </c>
      <c r="V108" s="1341"/>
      <c r="W108" s="309">
        <f>SUM(H108+K108+N108+Q108+T108)</f>
        <v>5</v>
      </c>
      <c r="X108" s="309">
        <f>SUM(I108+L108+O108+R108+U108)</f>
        <v>23</v>
      </c>
      <c r="Y108" s="313">
        <f t="shared" si="24"/>
        <v>28</v>
      </c>
      <c r="Z108" s="160"/>
    </row>
    <row r="109" spans="1:26" ht="12" customHeight="1">
      <c r="A109" s="1341">
        <v>5</v>
      </c>
      <c r="B109" s="1341">
        <v>5</v>
      </c>
      <c r="C109" s="1341">
        <v>11</v>
      </c>
      <c r="D109" s="1341"/>
      <c r="E109" s="1820"/>
      <c r="F109" s="416"/>
      <c r="G109" s="69" t="s">
        <v>198</v>
      </c>
      <c r="H109" s="1341">
        <v>26</v>
      </c>
      <c r="I109" s="1341">
        <v>86</v>
      </c>
      <c r="J109" s="1341"/>
      <c r="K109" s="1341">
        <v>2</v>
      </c>
      <c r="L109" s="1341">
        <v>9</v>
      </c>
      <c r="M109" s="1341"/>
      <c r="N109" s="1341">
        <v>0</v>
      </c>
      <c r="O109" s="1341">
        <v>1</v>
      </c>
      <c r="P109" s="1341"/>
      <c r="Q109" s="1341">
        <v>1</v>
      </c>
      <c r="R109" s="1341">
        <v>1</v>
      </c>
      <c r="S109" s="1341"/>
      <c r="T109" s="1341">
        <v>0</v>
      </c>
      <c r="U109" s="1341">
        <v>2</v>
      </c>
      <c r="V109" s="1341"/>
      <c r="W109" s="309">
        <f t="shared" si="22"/>
        <v>29</v>
      </c>
      <c r="X109" s="309">
        <f t="shared" si="22"/>
        <v>99</v>
      </c>
      <c r="Y109" s="313">
        <f t="shared" si="24"/>
        <v>128</v>
      </c>
      <c r="Z109" s="1420"/>
    </row>
    <row r="110" spans="1:26" ht="12" customHeight="1">
      <c r="A110" s="1341">
        <v>5</v>
      </c>
      <c r="B110" s="1341">
        <v>5</v>
      </c>
      <c r="C110" s="1341">
        <v>11</v>
      </c>
      <c r="D110" s="1341"/>
      <c r="E110" s="1820"/>
      <c r="F110" s="416"/>
      <c r="G110" s="7" t="s">
        <v>220</v>
      </c>
      <c r="H110" s="290">
        <v>0</v>
      </c>
      <c r="I110" s="290">
        <v>0</v>
      </c>
      <c r="J110" s="290"/>
      <c r="K110" s="290">
        <v>0</v>
      </c>
      <c r="L110" s="290">
        <v>0</v>
      </c>
      <c r="M110" s="290"/>
      <c r="N110" s="290">
        <v>0</v>
      </c>
      <c r="O110" s="290">
        <v>0</v>
      </c>
      <c r="P110" s="290"/>
      <c r="Q110" s="290">
        <v>0</v>
      </c>
      <c r="R110" s="290">
        <v>1</v>
      </c>
      <c r="S110" s="290"/>
      <c r="T110" s="290">
        <v>1</v>
      </c>
      <c r="U110" s="290">
        <v>0</v>
      </c>
      <c r="V110" s="290"/>
      <c r="W110" s="309">
        <f>SUM(H110+K110+N110+Q110+T110)</f>
        <v>1</v>
      </c>
      <c r="X110" s="309">
        <f>SUM(I110+L110+O110+R110+U110)</f>
        <v>1</v>
      </c>
      <c r="Y110" s="313">
        <f t="shared" si="24"/>
        <v>2</v>
      </c>
      <c r="Z110" s="180"/>
    </row>
    <row r="111" spans="1:26" ht="12" customHeight="1">
      <c r="B111" s="1341"/>
      <c r="C111" s="1341"/>
      <c r="D111" s="1341"/>
      <c r="E111" s="1820"/>
      <c r="F111" s="444" t="s">
        <v>49</v>
      </c>
      <c r="G111" s="7"/>
      <c r="H111" s="1453">
        <f>SUM(H112)</f>
        <v>1</v>
      </c>
      <c r="I111" s="1453">
        <f t="shared" ref="I111:U111" si="25">SUM(I112)</f>
        <v>0</v>
      </c>
      <c r="J111" s="1453"/>
      <c r="K111" s="1453">
        <f t="shared" si="25"/>
        <v>0</v>
      </c>
      <c r="L111" s="1453">
        <f t="shared" si="25"/>
        <v>0</v>
      </c>
      <c r="M111" s="1453"/>
      <c r="N111" s="1453">
        <f t="shared" si="25"/>
        <v>0</v>
      </c>
      <c r="O111" s="1453">
        <f t="shared" si="25"/>
        <v>0</v>
      </c>
      <c r="P111" s="1453"/>
      <c r="Q111" s="1453">
        <f t="shared" si="25"/>
        <v>0</v>
      </c>
      <c r="R111" s="1453">
        <f t="shared" si="25"/>
        <v>0</v>
      </c>
      <c r="S111" s="1453"/>
      <c r="T111" s="1453">
        <f t="shared" si="25"/>
        <v>0</v>
      </c>
      <c r="U111" s="1453">
        <f t="shared" si="25"/>
        <v>0</v>
      </c>
      <c r="V111" s="290"/>
      <c r="W111" s="1453">
        <f t="shared" ref="W111:X113" si="26">SUM(H111+K111+N111+Q111+T111)</f>
        <v>1</v>
      </c>
      <c r="X111" s="77">
        <f t="shared" si="26"/>
        <v>0</v>
      </c>
      <c r="Y111" s="474">
        <f t="shared" si="24"/>
        <v>1</v>
      </c>
      <c r="Z111" s="160"/>
    </row>
    <row r="112" spans="1:26" ht="12" customHeight="1">
      <c r="A112" s="284">
        <v>5</v>
      </c>
      <c r="B112" s="1341">
        <v>4</v>
      </c>
      <c r="C112" s="1341">
        <v>8</v>
      </c>
      <c r="D112" s="1341"/>
      <c r="E112" s="1820"/>
      <c r="F112" s="416"/>
      <c r="G112" s="69" t="s">
        <v>200</v>
      </c>
      <c r="H112" s="1341">
        <v>1</v>
      </c>
      <c r="I112" s="1341">
        <v>0</v>
      </c>
      <c r="J112" s="1341"/>
      <c r="K112" s="1341">
        <v>0</v>
      </c>
      <c r="L112" s="1341">
        <v>0</v>
      </c>
      <c r="M112" s="1341"/>
      <c r="N112" s="1341">
        <v>0</v>
      </c>
      <c r="O112" s="1341">
        <v>0</v>
      </c>
      <c r="P112" s="1341"/>
      <c r="Q112" s="1341">
        <v>0</v>
      </c>
      <c r="R112" s="1341">
        <v>0</v>
      </c>
      <c r="S112" s="1341"/>
      <c r="T112" s="1341">
        <v>0</v>
      </c>
      <c r="U112" s="1341">
        <v>0</v>
      </c>
      <c r="V112" s="1341"/>
      <c r="W112" s="309">
        <f t="shared" si="26"/>
        <v>1</v>
      </c>
      <c r="X112" s="309">
        <f t="shared" si="26"/>
        <v>0</v>
      </c>
      <c r="Y112" s="313">
        <f t="shared" si="24"/>
        <v>1</v>
      </c>
      <c r="Z112" s="44"/>
    </row>
    <row r="113" spans="1:26" ht="12" customHeight="1">
      <c r="B113" s="1341"/>
      <c r="C113" s="1341"/>
      <c r="D113" s="1341"/>
      <c r="E113" s="1819">
        <v>1406</v>
      </c>
      <c r="F113" s="113" t="s">
        <v>50</v>
      </c>
      <c r="G113" s="114"/>
      <c r="H113" s="354">
        <f>SUM(H114+H117+H120+H122)</f>
        <v>26</v>
      </c>
      <c r="I113" s="354">
        <f>SUM(I114+I117+I120+I122)</f>
        <v>28</v>
      </c>
      <c r="J113" s="354"/>
      <c r="K113" s="354">
        <f>SUM(K114+K117+K120+K122)</f>
        <v>0</v>
      </c>
      <c r="L113" s="354">
        <f>SUM(L114+L117+L120+L122)</f>
        <v>0</v>
      </c>
      <c r="M113" s="354"/>
      <c r="N113" s="354">
        <f>SUM(N114+N117+N120+N122)</f>
        <v>45</v>
      </c>
      <c r="O113" s="354">
        <f>SUM(O114+O117+O120+O122)</f>
        <v>30</v>
      </c>
      <c r="P113" s="354"/>
      <c r="Q113" s="354">
        <f>SUM(Q114+Q117+Q120+Q122)</f>
        <v>1</v>
      </c>
      <c r="R113" s="354">
        <f>SUM(R114+R117+R120+R122)</f>
        <v>1</v>
      </c>
      <c r="S113" s="354"/>
      <c r="T113" s="354">
        <f>SUM(T114+T117+T120+T122)</f>
        <v>11</v>
      </c>
      <c r="U113" s="354">
        <f>SUM(U114+U117+U120+U122)</f>
        <v>11</v>
      </c>
      <c r="V113" s="2175"/>
      <c r="W113" s="354">
        <f t="shared" si="26"/>
        <v>83</v>
      </c>
      <c r="X113" s="354">
        <f t="shared" si="26"/>
        <v>70</v>
      </c>
      <c r="Y113" s="319">
        <f t="shared" si="24"/>
        <v>153</v>
      </c>
      <c r="Z113" s="387"/>
    </row>
    <row r="114" spans="1:26" ht="12" customHeight="1">
      <c r="B114" s="1341"/>
      <c r="C114" s="1341"/>
      <c r="D114" s="1341"/>
      <c r="E114" s="1820"/>
      <c r="F114" s="414" t="s">
        <v>51</v>
      </c>
      <c r="G114" s="69"/>
      <c r="H114" s="77">
        <f>SUM(H115+H116)</f>
        <v>7</v>
      </c>
      <c r="I114" s="77">
        <f>SUM(I115+I116)</f>
        <v>2</v>
      </c>
      <c r="J114" s="77"/>
      <c r="K114" s="77">
        <f>SUM(K115+K116)</f>
        <v>0</v>
      </c>
      <c r="L114" s="77">
        <f>SUM(L115+L116)</f>
        <v>0</v>
      </c>
      <c r="M114" s="77"/>
      <c r="N114" s="77">
        <f>SUM(N115+N116)</f>
        <v>5</v>
      </c>
      <c r="O114" s="77">
        <f>SUM(O115+O116)</f>
        <v>7</v>
      </c>
      <c r="P114" s="77"/>
      <c r="Q114" s="77">
        <f>SUM(Q115+Q116)</f>
        <v>0</v>
      </c>
      <c r="R114" s="77">
        <f>SUM(R115+R116)</f>
        <v>0</v>
      </c>
      <c r="S114" s="77"/>
      <c r="T114" s="77">
        <f>SUM(T115+T116)</f>
        <v>2</v>
      </c>
      <c r="U114" s="77">
        <f>SUM(U115+U116)</f>
        <v>1</v>
      </c>
      <c r="V114" s="77"/>
      <c r="W114" s="77">
        <f>SUM(W115+W116)</f>
        <v>14</v>
      </c>
      <c r="X114" s="77">
        <f>SUM(X115+X116)</f>
        <v>10</v>
      </c>
      <c r="Y114" s="474">
        <f t="shared" si="24"/>
        <v>24</v>
      </c>
      <c r="Z114" s="160"/>
    </row>
    <row r="115" spans="1:26" ht="12" customHeight="1">
      <c r="A115" s="284">
        <v>6</v>
      </c>
      <c r="B115" s="1341">
        <v>2</v>
      </c>
      <c r="C115" s="1341">
        <v>6</v>
      </c>
      <c r="D115" s="1341"/>
      <c r="E115" s="1820"/>
      <c r="F115" s="445"/>
      <c r="G115" s="69" t="s">
        <v>201</v>
      </c>
      <c r="H115" s="1341">
        <v>0</v>
      </c>
      <c r="I115" s="1341">
        <v>0</v>
      </c>
      <c r="J115" s="1341"/>
      <c r="K115" s="1341">
        <v>0</v>
      </c>
      <c r="L115" s="1341">
        <v>0</v>
      </c>
      <c r="M115" s="1341"/>
      <c r="N115" s="1341">
        <v>0</v>
      </c>
      <c r="O115" s="1341">
        <v>0</v>
      </c>
      <c r="P115" s="1341"/>
      <c r="Q115" s="1341">
        <v>0</v>
      </c>
      <c r="R115" s="1341">
        <v>0</v>
      </c>
      <c r="S115" s="1341"/>
      <c r="T115" s="1341">
        <v>0</v>
      </c>
      <c r="U115" s="1341">
        <v>0</v>
      </c>
      <c r="V115" s="1341"/>
      <c r="W115" s="309">
        <f>SUM(H115+K115+N115+Q1018+T115)</f>
        <v>0</v>
      </c>
      <c r="X115" s="309">
        <f>SUM(I115+L115+O115+R1018+U115)</f>
        <v>0</v>
      </c>
      <c r="Y115" s="313">
        <f t="shared" si="24"/>
        <v>0</v>
      </c>
      <c r="Z115" s="1420"/>
    </row>
    <row r="116" spans="1:26" ht="12" customHeight="1">
      <c r="A116" s="284">
        <v>6</v>
      </c>
      <c r="B116" s="1341">
        <v>2</v>
      </c>
      <c r="C116" s="1341">
        <v>11</v>
      </c>
      <c r="D116" s="1341"/>
      <c r="E116" s="1820"/>
      <c r="F116" s="445"/>
      <c r="G116" s="69" t="s">
        <v>202</v>
      </c>
      <c r="H116" s="1341">
        <v>7</v>
      </c>
      <c r="I116" s="1341">
        <v>2</v>
      </c>
      <c r="J116" s="1341"/>
      <c r="K116" s="1341">
        <v>0</v>
      </c>
      <c r="L116" s="1341">
        <v>0</v>
      </c>
      <c r="M116" s="1341"/>
      <c r="N116" s="1341">
        <v>5</v>
      </c>
      <c r="O116" s="1341">
        <v>7</v>
      </c>
      <c r="P116" s="1341"/>
      <c r="Q116" s="1341">
        <v>0</v>
      </c>
      <c r="R116" s="1341">
        <v>0</v>
      </c>
      <c r="S116" s="1341"/>
      <c r="T116" s="1341">
        <v>2</v>
      </c>
      <c r="U116" s="1341">
        <v>1</v>
      </c>
      <c r="V116" s="1341"/>
      <c r="W116" s="309">
        <f t="shared" ref="W116:X118" si="27">SUM(H116+K116+N116+Q116+T116)</f>
        <v>14</v>
      </c>
      <c r="X116" s="309">
        <f t="shared" si="27"/>
        <v>10</v>
      </c>
      <c r="Y116" s="313">
        <f t="shared" si="24"/>
        <v>24</v>
      </c>
      <c r="Z116" s="381"/>
    </row>
    <row r="117" spans="1:26" ht="12" customHeight="1">
      <c r="B117" s="1341"/>
      <c r="C117" s="1341"/>
      <c r="D117" s="1341"/>
      <c r="E117" s="1820"/>
      <c r="F117" s="414" t="s">
        <v>52</v>
      </c>
      <c r="G117" s="69"/>
      <c r="H117" s="77">
        <f>SUM(H118:H119)</f>
        <v>18</v>
      </c>
      <c r="I117" s="77">
        <f t="shared" ref="I117:U117" si="28">SUM(I118:I119)</f>
        <v>26</v>
      </c>
      <c r="J117" s="77"/>
      <c r="K117" s="77">
        <f t="shared" si="28"/>
        <v>0</v>
      </c>
      <c r="L117" s="77">
        <f t="shared" si="28"/>
        <v>0</v>
      </c>
      <c r="M117" s="77"/>
      <c r="N117" s="77">
        <f t="shared" si="28"/>
        <v>0</v>
      </c>
      <c r="O117" s="77">
        <f t="shared" si="28"/>
        <v>0</v>
      </c>
      <c r="P117" s="77"/>
      <c r="Q117" s="77">
        <f t="shared" si="28"/>
        <v>1</v>
      </c>
      <c r="R117" s="77">
        <f t="shared" si="28"/>
        <v>1</v>
      </c>
      <c r="S117" s="77"/>
      <c r="T117" s="77">
        <f t="shared" si="28"/>
        <v>1</v>
      </c>
      <c r="U117" s="77">
        <f t="shared" si="28"/>
        <v>2</v>
      </c>
      <c r="V117" s="77"/>
      <c r="W117" s="77">
        <f t="shared" si="27"/>
        <v>20</v>
      </c>
      <c r="X117" s="77">
        <f t="shared" si="27"/>
        <v>29</v>
      </c>
      <c r="Y117" s="991">
        <f>SUM(Y118,Y119)</f>
        <v>49</v>
      </c>
      <c r="Z117" s="380"/>
    </row>
    <row r="118" spans="1:26" ht="12" customHeight="1">
      <c r="A118" s="284">
        <v>6</v>
      </c>
      <c r="B118" s="1341">
        <v>2</v>
      </c>
      <c r="C118" s="1341">
        <v>10</v>
      </c>
      <c r="D118" s="1341"/>
      <c r="E118" s="1820"/>
      <c r="F118" s="411"/>
      <c r="G118" s="69" t="s">
        <v>203</v>
      </c>
      <c r="H118" s="1341">
        <v>18</v>
      </c>
      <c r="I118" s="1341">
        <v>26</v>
      </c>
      <c r="J118" s="1341"/>
      <c r="K118" s="1341">
        <v>0</v>
      </c>
      <c r="L118" s="1341">
        <v>0</v>
      </c>
      <c r="M118" s="1341"/>
      <c r="N118" s="1341">
        <v>0</v>
      </c>
      <c r="O118" s="1341">
        <v>0</v>
      </c>
      <c r="P118" s="1341"/>
      <c r="Q118" s="1341">
        <v>1</v>
      </c>
      <c r="R118" s="1341">
        <v>1</v>
      </c>
      <c r="S118" s="1341"/>
      <c r="T118" s="1341">
        <v>1</v>
      </c>
      <c r="U118" s="1341">
        <v>2</v>
      </c>
      <c r="V118" s="1341"/>
      <c r="W118" s="309">
        <f t="shared" si="27"/>
        <v>20</v>
      </c>
      <c r="X118" s="309">
        <f t="shared" si="27"/>
        <v>29</v>
      </c>
      <c r="Y118" s="313">
        <f>SUM(W118:X118)</f>
        <v>49</v>
      </c>
      <c r="Z118" s="180"/>
    </row>
    <row r="119" spans="1:26" ht="12" customHeight="1">
      <c r="A119" s="284">
        <v>6</v>
      </c>
      <c r="B119" s="1341">
        <v>2</v>
      </c>
      <c r="C119" s="1341">
        <v>6</v>
      </c>
      <c r="D119" s="1341"/>
      <c r="E119" s="1820"/>
      <c r="F119" s="411"/>
      <c r="G119" s="69" t="s">
        <v>204</v>
      </c>
      <c r="H119" s="1341">
        <v>0</v>
      </c>
      <c r="I119" s="1341">
        <v>0</v>
      </c>
      <c r="J119" s="1341"/>
      <c r="K119" s="1341">
        <v>0</v>
      </c>
      <c r="L119" s="1341">
        <v>0</v>
      </c>
      <c r="M119" s="1341"/>
      <c r="N119" s="1341">
        <v>0</v>
      </c>
      <c r="O119" s="1341">
        <v>0</v>
      </c>
      <c r="P119" s="1341"/>
      <c r="Q119" s="1341">
        <v>0</v>
      </c>
      <c r="R119" s="1341">
        <v>0</v>
      </c>
      <c r="S119" s="1341"/>
      <c r="T119" s="1341">
        <v>0</v>
      </c>
      <c r="U119" s="1341">
        <v>0</v>
      </c>
      <c r="V119" s="1341"/>
      <c r="W119" s="309">
        <f>SUM(H119+K119+N119+Q1022+T119)</f>
        <v>0</v>
      </c>
      <c r="X119" s="309">
        <f>SUM(W119)</f>
        <v>0</v>
      </c>
      <c r="Y119" s="363">
        <v>0</v>
      </c>
      <c r="Z119" s="282"/>
    </row>
    <row r="120" spans="1:26" ht="12" customHeight="1">
      <c r="B120" s="1341"/>
      <c r="C120" s="1341"/>
      <c r="D120" s="1341"/>
      <c r="E120" s="1820"/>
      <c r="F120" s="414" t="s">
        <v>53</v>
      </c>
      <c r="G120" s="69"/>
      <c r="H120" s="77">
        <f>SUM(H121)</f>
        <v>0</v>
      </c>
      <c r="I120" s="77">
        <f t="shared" ref="I120:U120" si="29">SUM(I121)</f>
        <v>0</v>
      </c>
      <c r="J120" s="77"/>
      <c r="K120" s="77">
        <f t="shared" si="29"/>
        <v>0</v>
      </c>
      <c r="L120" s="77">
        <f t="shared" si="29"/>
        <v>0</v>
      </c>
      <c r="M120" s="77"/>
      <c r="N120" s="77">
        <f t="shared" si="29"/>
        <v>40</v>
      </c>
      <c r="O120" s="77">
        <f t="shared" si="29"/>
        <v>23</v>
      </c>
      <c r="P120" s="77"/>
      <c r="Q120" s="77">
        <f t="shared" si="29"/>
        <v>0</v>
      </c>
      <c r="R120" s="77">
        <f t="shared" si="29"/>
        <v>0</v>
      </c>
      <c r="S120" s="77"/>
      <c r="T120" s="77">
        <f t="shared" si="29"/>
        <v>8</v>
      </c>
      <c r="U120" s="77">
        <f t="shared" si="29"/>
        <v>8</v>
      </c>
      <c r="V120" s="1341"/>
      <c r="W120" s="77">
        <f>SUM(H120+K120+N120+Q1023+T120)</f>
        <v>48</v>
      </c>
      <c r="X120" s="77">
        <f>SUM(I120+L120+O120+R1023+U120)</f>
        <v>31</v>
      </c>
      <c r="Y120" s="474">
        <f>SUM(W120:X120)</f>
        <v>79</v>
      </c>
      <c r="Z120" s="282"/>
    </row>
    <row r="121" spans="1:26" ht="12" customHeight="1">
      <c r="A121" s="284">
        <v>6</v>
      </c>
      <c r="B121" s="1341">
        <v>2</v>
      </c>
      <c r="C121" s="1341">
        <v>10</v>
      </c>
      <c r="D121" s="1341"/>
      <c r="E121" s="1820"/>
      <c r="F121" s="445"/>
      <c r="G121" s="69" t="s">
        <v>205</v>
      </c>
      <c r="H121" s="1341">
        <v>0</v>
      </c>
      <c r="I121" s="1341">
        <v>0</v>
      </c>
      <c r="J121" s="1341"/>
      <c r="K121" s="1341">
        <v>0</v>
      </c>
      <c r="L121" s="1341">
        <v>0</v>
      </c>
      <c r="M121" s="1341"/>
      <c r="N121" s="1341">
        <v>40</v>
      </c>
      <c r="O121" s="1341">
        <v>23</v>
      </c>
      <c r="P121" s="1341"/>
      <c r="Q121" s="1341">
        <v>0</v>
      </c>
      <c r="R121" s="1341">
        <v>0</v>
      </c>
      <c r="S121" s="1341"/>
      <c r="T121" s="1341">
        <v>8</v>
      </c>
      <c r="U121" s="1341">
        <v>8</v>
      </c>
      <c r="V121" s="1341"/>
      <c r="W121" s="309">
        <f>SUM(H121+K121+N121+Q1024+T121)</f>
        <v>48</v>
      </c>
      <c r="X121" s="309">
        <f>SUM(I121+L121+O121+R1024+U121)</f>
        <v>31</v>
      </c>
      <c r="Y121" s="313">
        <f>SUM(W121:X121)</f>
        <v>79</v>
      </c>
      <c r="Z121" s="160"/>
    </row>
    <row r="122" spans="1:26" ht="12" customHeight="1">
      <c r="B122" s="1341"/>
      <c r="C122" s="1341"/>
      <c r="D122" s="1341"/>
      <c r="E122" s="1820"/>
      <c r="F122" s="414" t="s">
        <v>54</v>
      </c>
      <c r="G122" s="69"/>
      <c r="H122" s="77">
        <f>SUM(H123)</f>
        <v>1</v>
      </c>
      <c r="I122" s="77">
        <f t="shared" ref="I122:U122" si="30">SUM(I123)</f>
        <v>0</v>
      </c>
      <c r="J122" s="77"/>
      <c r="K122" s="77">
        <f t="shared" si="30"/>
        <v>0</v>
      </c>
      <c r="L122" s="77">
        <f t="shared" si="30"/>
        <v>0</v>
      </c>
      <c r="M122" s="77"/>
      <c r="N122" s="77">
        <f t="shared" si="30"/>
        <v>0</v>
      </c>
      <c r="O122" s="77">
        <f t="shared" si="30"/>
        <v>0</v>
      </c>
      <c r="P122" s="77"/>
      <c r="Q122" s="77">
        <f t="shared" si="30"/>
        <v>0</v>
      </c>
      <c r="R122" s="77">
        <f t="shared" si="30"/>
        <v>0</v>
      </c>
      <c r="S122" s="77"/>
      <c r="T122" s="77">
        <f t="shared" si="30"/>
        <v>0</v>
      </c>
      <c r="U122" s="77">
        <f t="shared" si="30"/>
        <v>0</v>
      </c>
      <c r="V122" s="1341"/>
      <c r="W122" s="77">
        <f>SUM(H122+K122+N122+Q1025+T122)</f>
        <v>1</v>
      </c>
      <c r="X122" s="77">
        <f>SUM(I122+L122+O122+R1025+U122)</f>
        <v>0</v>
      </c>
      <c r="Y122" s="474">
        <f>SUM(W122:X122)</f>
        <v>1</v>
      </c>
      <c r="Z122" s="282"/>
    </row>
    <row r="123" spans="1:26" ht="12" customHeight="1">
      <c r="A123" s="284">
        <v>6</v>
      </c>
      <c r="B123" s="1341">
        <v>4</v>
      </c>
      <c r="C123" s="1341">
        <v>11</v>
      </c>
      <c r="D123" s="1341"/>
      <c r="E123" s="1855"/>
      <c r="F123" s="411"/>
      <c r="G123" s="69" t="s">
        <v>206</v>
      </c>
      <c r="H123" s="1341">
        <v>1</v>
      </c>
      <c r="I123" s="1341">
        <v>0</v>
      </c>
      <c r="J123" s="1341"/>
      <c r="K123" s="1341">
        <v>0</v>
      </c>
      <c r="L123" s="1341">
        <v>0</v>
      </c>
      <c r="M123" s="1341"/>
      <c r="N123" s="1341">
        <v>0</v>
      </c>
      <c r="O123" s="1341">
        <v>0</v>
      </c>
      <c r="P123" s="1341"/>
      <c r="Q123" s="1341">
        <v>0</v>
      </c>
      <c r="R123" s="1341">
        <v>0</v>
      </c>
      <c r="S123" s="1341"/>
      <c r="T123" s="1341">
        <v>0</v>
      </c>
      <c r="U123" s="1341">
        <v>0</v>
      </c>
      <c r="V123" s="1341"/>
      <c r="W123" s="309">
        <f>SUM(H123+K123+N123+Q1026+T123)</f>
        <v>1</v>
      </c>
      <c r="X123" s="309">
        <f>SUM(I123+L123+O123+R1026+U123)</f>
        <v>0</v>
      </c>
      <c r="Y123" s="313">
        <f>SUM(W123:X123)</f>
        <v>1</v>
      </c>
      <c r="Z123" s="282"/>
    </row>
    <row r="124" spans="1:26" ht="12" customHeight="1">
      <c r="B124" s="1341"/>
      <c r="C124" s="1341"/>
      <c r="D124" s="1341"/>
      <c r="E124" s="1821">
        <v>1407</v>
      </c>
      <c r="F124" s="124" t="s">
        <v>55</v>
      </c>
      <c r="G124" s="114"/>
      <c r="H124" s="354">
        <f>SUM(H125+H128)</f>
        <v>6</v>
      </c>
      <c r="I124" s="354">
        <f t="shared" ref="I124:U124" si="31">SUM(I125+I128)</f>
        <v>15</v>
      </c>
      <c r="J124" s="354"/>
      <c r="K124" s="354">
        <f t="shared" si="31"/>
        <v>0</v>
      </c>
      <c r="L124" s="354">
        <f t="shared" si="31"/>
        <v>0</v>
      </c>
      <c r="M124" s="354"/>
      <c r="N124" s="354">
        <f t="shared" si="31"/>
        <v>0</v>
      </c>
      <c r="O124" s="354">
        <f t="shared" si="31"/>
        <v>0</v>
      </c>
      <c r="P124" s="354"/>
      <c r="Q124" s="354">
        <f t="shared" si="31"/>
        <v>0</v>
      </c>
      <c r="R124" s="354">
        <f t="shared" si="31"/>
        <v>0</v>
      </c>
      <c r="S124" s="354"/>
      <c r="T124" s="354">
        <f t="shared" si="31"/>
        <v>1</v>
      </c>
      <c r="U124" s="354">
        <f t="shared" si="31"/>
        <v>0</v>
      </c>
      <c r="V124" s="2175"/>
      <c r="W124" s="354">
        <f>SUM(H124+K124+N124+Q124+T124)</f>
        <v>7</v>
      </c>
      <c r="X124" s="354">
        <f>SUM(I124+L124+O124+R124+U124)</f>
        <v>15</v>
      </c>
      <c r="Y124" s="319">
        <f>SUM(W124:X124)</f>
        <v>22</v>
      </c>
      <c r="Z124" s="387"/>
    </row>
    <row r="125" spans="1:26" ht="12" customHeight="1">
      <c r="B125" s="1341"/>
      <c r="C125" s="1341"/>
      <c r="D125" s="1341"/>
      <c r="E125" s="1822"/>
      <c r="F125" s="414" t="s">
        <v>56</v>
      </c>
      <c r="G125" s="69"/>
      <c r="H125" s="77">
        <f>SUM(H126:H127)</f>
        <v>1</v>
      </c>
      <c r="I125" s="77">
        <f t="shared" ref="I125:U125" si="32">SUM(I126:I127)</f>
        <v>2</v>
      </c>
      <c r="J125" s="77"/>
      <c r="K125" s="77">
        <f t="shared" si="32"/>
        <v>0</v>
      </c>
      <c r="L125" s="77">
        <f t="shared" si="32"/>
        <v>0</v>
      </c>
      <c r="M125" s="77"/>
      <c r="N125" s="77">
        <f t="shared" si="32"/>
        <v>0</v>
      </c>
      <c r="O125" s="77">
        <f t="shared" si="32"/>
        <v>0</v>
      </c>
      <c r="P125" s="77"/>
      <c r="Q125" s="77">
        <f t="shared" si="32"/>
        <v>0</v>
      </c>
      <c r="R125" s="77">
        <f t="shared" si="32"/>
        <v>0</v>
      </c>
      <c r="S125" s="77"/>
      <c r="T125" s="77">
        <f t="shared" si="32"/>
        <v>0</v>
      </c>
      <c r="U125" s="77">
        <f t="shared" si="32"/>
        <v>0</v>
      </c>
      <c r="V125" s="77"/>
      <c r="W125" s="77">
        <f>SUM(H125+K125+N125+Q125+T125)</f>
        <v>1</v>
      </c>
      <c r="X125" s="77">
        <f>SUM(I125+L125+O125+R125+U125)</f>
        <v>2</v>
      </c>
      <c r="Y125" s="2474">
        <f>SUM(Y126:Y127)</f>
        <v>3</v>
      </c>
      <c r="Z125" s="373"/>
    </row>
    <row r="126" spans="1:26" ht="12" customHeight="1">
      <c r="A126" s="284">
        <v>7</v>
      </c>
      <c r="B126" s="1341">
        <v>3</v>
      </c>
      <c r="C126" s="1341">
        <v>11</v>
      </c>
      <c r="D126" s="1341"/>
      <c r="E126" s="1822"/>
      <c r="F126" s="419"/>
      <c r="G126" s="69" t="s">
        <v>207</v>
      </c>
      <c r="H126" s="1341">
        <v>1</v>
      </c>
      <c r="I126" s="1341">
        <v>2</v>
      </c>
      <c r="J126" s="1341"/>
      <c r="K126" s="1341">
        <v>0</v>
      </c>
      <c r="L126" s="1341">
        <v>0</v>
      </c>
      <c r="M126" s="1341"/>
      <c r="N126" s="1341">
        <v>0</v>
      </c>
      <c r="O126" s="1341">
        <v>0</v>
      </c>
      <c r="P126" s="1341"/>
      <c r="Q126" s="1341">
        <v>0</v>
      </c>
      <c r="R126" s="1341">
        <v>0</v>
      </c>
      <c r="S126" s="1341"/>
      <c r="T126" s="1341">
        <v>0</v>
      </c>
      <c r="U126" s="1341">
        <v>0</v>
      </c>
      <c r="V126" s="1341"/>
      <c r="W126" s="309">
        <f>SUM(H126+K126+N126+Q35+T126)</f>
        <v>1</v>
      </c>
      <c r="X126" s="309">
        <f t="shared" ref="X126:X131" si="33">SUM(I126+L126+O126+R126+U126)</f>
        <v>2</v>
      </c>
      <c r="Y126" s="313">
        <f t="shared" ref="Y126:Y136" si="34">SUM(W126:X126)</f>
        <v>3</v>
      </c>
      <c r="Z126" s="525"/>
    </row>
    <row r="127" spans="1:26" ht="12" customHeight="1">
      <c r="A127" s="284">
        <v>7</v>
      </c>
      <c r="B127" s="1341">
        <v>3</v>
      </c>
      <c r="C127" s="1341">
        <v>11</v>
      </c>
      <c r="D127" s="1341"/>
      <c r="E127" s="1822"/>
      <c r="F127" s="411"/>
      <c r="G127" s="69" t="s">
        <v>208</v>
      </c>
      <c r="H127" s="1341">
        <v>0</v>
      </c>
      <c r="I127" s="1341">
        <v>0</v>
      </c>
      <c r="J127" s="1341"/>
      <c r="K127" s="1341">
        <v>0</v>
      </c>
      <c r="L127" s="1341">
        <v>0</v>
      </c>
      <c r="M127" s="1341"/>
      <c r="N127" s="1341">
        <v>0</v>
      </c>
      <c r="O127" s="1341">
        <v>0</v>
      </c>
      <c r="P127" s="1341"/>
      <c r="Q127" s="1341">
        <v>0</v>
      </c>
      <c r="R127" s="1341">
        <v>0</v>
      </c>
      <c r="S127" s="1341"/>
      <c r="T127" s="1341">
        <v>0</v>
      </c>
      <c r="U127" s="1341">
        <v>0</v>
      </c>
      <c r="V127" s="1341"/>
      <c r="W127" s="309">
        <f>SUM(H127+K127+N127+Q127+T127)</f>
        <v>0</v>
      </c>
      <c r="X127" s="309">
        <f t="shared" si="33"/>
        <v>0</v>
      </c>
      <c r="Y127" s="313">
        <f t="shared" si="34"/>
        <v>0</v>
      </c>
      <c r="Z127" s="7"/>
    </row>
    <row r="128" spans="1:26" ht="12" customHeight="1">
      <c r="B128" s="1341"/>
      <c r="C128" s="1341"/>
      <c r="D128" s="1341"/>
      <c r="E128" s="1822"/>
      <c r="F128" s="414" t="s">
        <v>57</v>
      </c>
      <c r="G128" s="69"/>
      <c r="H128" s="77">
        <f>SUM(H129:H131)</f>
        <v>5</v>
      </c>
      <c r="I128" s="77">
        <f t="shared" ref="I128:U128" si="35">SUM(I129:I131)</f>
        <v>13</v>
      </c>
      <c r="J128" s="77"/>
      <c r="K128" s="77">
        <f t="shared" si="35"/>
        <v>0</v>
      </c>
      <c r="L128" s="77">
        <f t="shared" si="35"/>
        <v>0</v>
      </c>
      <c r="M128" s="77"/>
      <c r="N128" s="77">
        <f t="shared" si="35"/>
        <v>0</v>
      </c>
      <c r="O128" s="77">
        <f t="shared" si="35"/>
        <v>0</v>
      </c>
      <c r="P128" s="77"/>
      <c r="Q128" s="77">
        <f t="shared" si="35"/>
        <v>0</v>
      </c>
      <c r="R128" s="77">
        <f t="shared" si="35"/>
        <v>0</v>
      </c>
      <c r="S128" s="77"/>
      <c r="T128" s="77">
        <f t="shared" si="35"/>
        <v>1</v>
      </c>
      <c r="U128" s="77">
        <f t="shared" si="35"/>
        <v>0</v>
      </c>
      <c r="V128" s="1341"/>
      <c r="W128" s="77">
        <f>SUM(H128+K128+N128+Q128+T128)</f>
        <v>6</v>
      </c>
      <c r="X128" s="77">
        <f t="shared" si="33"/>
        <v>13</v>
      </c>
      <c r="Y128" s="474">
        <f t="shared" si="34"/>
        <v>19</v>
      </c>
      <c r="Z128" s="373"/>
    </row>
    <row r="129" spans="1:26" ht="12" customHeight="1">
      <c r="A129" s="284">
        <v>7</v>
      </c>
      <c r="B129" s="1341">
        <v>6</v>
      </c>
      <c r="C129" s="1341">
        <v>10</v>
      </c>
      <c r="D129" s="1341"/>
      <c r="E129" s="1822"/>
      <c r="F129" s="414"/>
      <c r="G129" s="69" t="s">
        <v>209</v>
      </c>
      <c r="H129" s="1341">
        <v>4</v>
      </c>
      <c r="I129" s="1341">
        <v>10</v>
      </c>
      <c r="J129" s="1341"/>
      <c r="K129" s="1341">
        <v>0</v>
      </c>
      <c r="L129" s="1341">
        <v>0</v>
      </c>
      <c r="M129" s="1341"/>
      <c r="N129" s="1341">
        <v>0</v>
      </c>
      <c r="O129" s="1341">
        <v>0</v>
      </c>
      <c r="P129" s="1341"/>
      <c r="Q129" s="1341">
        <v>0</v>
      </c>
      <c r="R129" s="1341">
        <v>0</v>
      </c>
      <c r="S129" s="1341"/>
      <c r="T129" s="1341">
        <v>0</v>
      </c>
      <c r="U129" s="1341">
        <v>0</v>
      </c>
      <c r="V129" s="1341"/>
      <c r="W129" s="309">
        <f>SUM(H129+K129+N129+Q129+T129)</f>
        <v>4</v>
      </c>
      <c r="X129" s="309">
        <f t="shared" si="33"/>
        <v>10</v>
      </c>
      <c r="Y129" s="313">
        <f>SUM(W129:X129)</f>
        <v>14</v>
      </c>
      <c r="Z129" s="373"/>
    </row>
    <row r="130" spans="1:26" ht="12" customHeight="1">
      <c r="A130" s="284">
        <v>7</v>
      </c>
      <c r="B130" s="1341">
        <v>6</v>
      </c>
      <c r="C130" s="1341">
        <v>10</v>
      </c>
      <c r="D130" s="1341"/>
      <c r="E130" s="1822"/>
      <c r="F130" s="419"/>
      <c r="G130" s="69" t="s">
        <v>210</v>
      </c>
      <c r="H130" s="1341">
        <v>1</v>
      </c>
      <c r="I130" s="1341">
        <v>3</v>
      </c>
      <c r="J130" s="1341"/>
      <c r="K130" s="1341">
        <v>0</v>
      </c>
      <c r="L130" s="1341">
        <v>0</v>
      </c>
      <c r="M130" s="1341"/>
      <c r="N130" s="1341">
        <v>0</v>
      </c>
      <c r="O130" s="1341">
        <v>0</v>
      </c>
      <c r="P130" s="1341"/>
      <c r="Q130" s="1341">
        <v>0</v>
      </c>
      <c r="R130" s="1341">
        <v>0</v>
      </c>
      <c r="S130" s="1341"/>
      <c r="T130" s="1341">
        <v>0</v>
      </c>
      <c r="U130" s="1341">
        <v>0</v>
      </c>
      <c r="V130" s="1341"/>
      <c r="W130" s="309">
        <f>SUM(H130+K130+N130+Q130+T130)</f>
        <v>1</v>
      </c>
      <c r="X130" s="309">
        <f t="shared" si="33"/>
        <v>3</v>
      </c>
      <c r="Y130" s="313">
        <f>SUM(W130:X130)</f>
        <v>4</v>
      </c>
      <c r="Z130" s="525"/>
    </row>
    <row r="131" spans="1:26" ht="12" customHeight="1">
      <c r="A131" s="284">
        <v>7</v>
      </c>
      <c r="B131" s="1341">
        <v>2</v>
      </c>
      <c r="C131" s="1341">
        <v>10</v>
      </c>
      <c r="D131" s="1341"/>
      <c r="E131" s="1345"/>
      <c r="F131" s="419"/>
      <c r="G131" s="126" t="s">
        <v>1009</v>
      </c>
      <c r="H131" s="1341">
        <v>0</v>
      </c>
      <c r="I131" s="1341">
        <v>0</v>
      </c>
      <c r="J131" s="1341"/>
      <c r="K131" s="1341">
        <v>0</v>
      </c>
      <c r="L131" s="1341">
        <v>0</v>
      </c>
      <c r="M131" s="1341"/>
      <c r="N131" s="1341">
        <v>0</v>
      </c>
      <c r="O131" s="1341">
        <v>0</v>
      </c>
      <c r="P131" s="1341"/>
      <c r="Q131" s="1341">
        <v>0</v>
      </c>
      <c r="R131" s="1341">
        <v>0</v>
      </c>
      <c r="S131" s="1341"/>
      <c r="T131" s="1341">
        <v>1</v>
      </c>
      <c r="U131" s="1341">
        <v>0</v>
      </c>
      <c r="V131" s="1341"/>
      <c r="W131" s="309">
        <f>SUM(H131+K131+N131+Q131+T131)</f>
        <v>1</v>
      </c>
      <c r="X131" s="309">
        <f t="shared" si="33"/>
        <v>0</v>
      </c>
      <c r="Y131" s="313">
        <f>SUM(W131:X131)</f>
        <v>1</v>
      </c>
      <c r="Z131" s="525"/>
    </row>
    <row r="132" spans="1:26" ht="12" customHeight="1">
      <c r="B132" s="1341"/>
      <c r="C132" s="1341"/>
      <c r="D132" s="1341"/>
      <c r="E132" s="1821">
        <v>1408</v>
      </c>
      <c r="F132" s="124" t="s">
        <v>58</v>
      </c>
      <c r="G132" s="127"/>
      <c r="H132" s="354">
        <f>SUM(H133+H137+H139)</f>
        <v>0</v>
      </c>
      <c r="I132" s="354">
        <f>SUM(I133+I137+I139)</f>
        <v>1</v>
      </c>
      <c r="J132" s="354"/>
      <c r="K132" s="354">
        <f>SUM(K133+K137+K139)</f>
        <v>4</v>
      </c>
      <c r="L132" s="354">
        <f>SUM(L133+L137+L139)</f>
        <v>4</v>
      </c>
      <c r="M132" s="354"/>
      <c r="N132" s="354">
        <f>SUM(N133+N137+N139)</f>
        <v>0</v>
      </c>
      <c r="O132" s="354">
        <f>SUM(O133+O137+O139)</f>
        <v>0</v>
      </c>
      <c r="P132" s="354"/>
      <c r="Q132" s="354">
        <f>SUM(Q133+Q137+Q139)</f>
        <v>0</v>
      </c>
      <c r="R132" s="354">
        <f>SUM(R133+R137+R139)</f>
        <v>0</v>
      </c>
      <c r="S132" s="354"/>
      <c r="T132" s="354">
        <f>SUM(T133+T137+T139)</f>
        <v>1</v>
      </c>
      <c r="U132" s="354">
        <f>SUM(U133+U137+U139)</f>
        <v>1</v>
      </c>
      <c r="V132" s="354"/>
      <c r="W132" s="354">
        <f t="shared" ref="W132:X142" si="36">SUM(H132+K132+N132+Q1034+T132)</f>
        <v>5</v>
      </c>
      <c r="X132" s="354">
        <f t="shared" si="36"/>
        <v>6</v>
      </c>
      <c r="Y132" s="319">
        <f t="shared" si="34"/>
        <v>11</v>
      </c>
      <c r="Z132" s="387"/>
    </row>
    <row r="133" spans="1:26" ht="12" customHeight="1">
      <c r="B133" s="1341"/>
      <c r="C133" s="1341"/>
      <c r="D133" s="1341"/>
      <c r="E133" s="1822"/>
      <c r="F133" s="419" t="s">
        <v>59</v>
      </c>
      <c r="G133" s="69"/>
      <c r="H133" s="77">
        <f>SUM(H134:H136)</f>
        <v>0</v>
      </c>
      <c r="I133" s="77">
        <f t="shared" ref="I133:U133" si="37">SUM(I134:I136)</f>
        <v>1</v>
      </c>
      <c r="J133" s="77"/>
      <c r="K133" s="77">
        <f t="shared" si="37"/>
        <v>4</v>
      </c>
      <c r="L133" s="77">
        <f t="shared" si="37"/>
        <v>4</v>
      </c>
      <c r="M133" s="77"/>
      <c r="N133" s="77">
        <f t="shared" si="37"/>
        <v>0</v>
      </c>
      <c r="O133" s="77">
        <f t="shared" si="37"/>
        <v>0</v>
      </c>
      <c r="P133" s="77"/>
      <c r="Q133" s="77">
        <f t="shared" si="37"/>
        <v>0</v>
      </c>
      <c r="R133" s="77">
        <f t="shared" si="37"/>
        <v>0</v>
      </c>
      <c r="S133" s="77"/>
      <c r="T133" s="77">
        <f t="shared" si="37"/>
        <v>1</v>
      </c>
      <c r="U133" s="77">
        <f t="shared" si="37"/>
        <v>1</v>
      </c>
      <c r="V133" s="77"/>
      <c r="W133" s="77">
        <f t="shared" si="36"/>
        <v>5</v>
      </c>
      <c r="X133" s="77">
        <f t="shared" si="36"/>
        <v>6</v>
      </c>
      <c r="Y133" s="474">
        <f t="shared" si="34"/>
        <v>11</v>
      </c>
      <c r="Z133" s="282"/>
    </row>
    <row r="134" spans="1:26" ht="12" customHeight="1">
      <c r="A134" s="284">
        <v>8</v>
      </c>
      <c r="B134" s="1341">
        <v>4</v>
      </c>
      <c r="C134" s="1341">
        <v>11</v>
      </c>
      <c r="D134" s="1341"/>
      <c r="E134" s="1822"/>
      <c r="F134" s="419"/>
      <c r="G134" s="69" t="s">
        <v>211</v>
      </c>
      <c r="H134" s="1341">
        <v>0</v>
      </c>
      <c r="I134" s="1341">
        <v>0</v>
      </c>
      <c r="J134" s="1341"/>
      <c r="K134" s="1341">
        <v>2</v>
      </c>
      <c r="L134" s="1341">
        <v>2</v>
      </c>
      <c r="M134" s="1341"/>
      <c r="N134" s="1341">
        <v>0</v>
      </c>
      <c r="O134" s="1341">
        <v>0</v>
      </c>
      <c r="P134" s="1341"/>
      <c r="Q134" s="1341">
        <v>0</v>
      </c>
      <c r="R134" s="1341">
        <v>0</v>
      </c>
      <c r="S134" s="1341"/>
      <c r="T134" s="1341">
        <v>0</v>
      </c>
      <c r="U134" s="1341">
        <v>1</v>
      </c>
      <c r="V134" s="1341"/>
      <c r="W134" s="309">
        <f t="shared" si="36"/>
        <v>2</v>
      </c>
      <c r="X134" s="309">
        <f t="shared" si="36"/>
        <v>3</v>
      </c>
      <c r="Y134" s="313">
        <f t="shared" si="34"/>
        <v>5</v>
      </c>
      <c r="Z134" s="128"/>
    </row>
    <row r="135" spans="1:26" ht="12" customHeight="1">
      <c r="A135" s="284">
        <v>8</v>
      </c>
      <c r="B135" s="1341">
        <v>3</v>
      </c>
      <c r="C135" s="1341">
        <v>11</v>
      </c>
      <c r="D135" s="1341"/>
      <c r="E135" s="1822"/>
      <c r="F135" s="419"/>
      <c r="G135" s="69" t="s">
        <v>212</v>
      </c>
      <c r="H135" s="1341">
        <v>0</v>
      </c>
      <c r="I135" s="1341">
        <v>0</v>
      </c>
      <c r="J135" s="1341"/>
      <c r="K135" s="1341">
        <v>0</v>
      </c>
      <c r="L135" s="1341">
        <v>0</v>
      </c>
      <c r="M135" s="1341"/>
      <c r="N135" s="1341">
        <v>0</v>
      </c>
      <c r="O135" s="1341">
        <v>0</v>
      </c>
      <c r="P135" s="1341"/>
      <c r="Q135" s="1341">
        <v>0</v>
      </c>
      <c r="R135" s="1341">
        <v>0</v>
      </c>
      <c r="S135" s="1341"/>
      <c r="T135" s="1341">
        <v>1</v>
      </c>
      <c r="U135" s="1341">
        <v>0</v>
      </c>
      <c r="V135" s="1341"/>
      <c r="W135" s="309">
        <f t="shared" si="36"/>
        <v>1</v>
      </c>
      <c r="X135" s="309">
        <f t="shared" si="36"/>
        <v>0</v>
      </c>
      <c r="Y135" s="313">
        <f t="shared" si="34"/>
        <v>1</v>
      </c>
      <c r="Z135" s="180"/>
    </row>
    <row r="136" spans="1:26" ht="12" customHeight="1">
      <c r="A136" s="284">
        <v>8</v>
      </c>
      <c r="B136" s="1341">
        <v>4</v>
      </c>
      <c r="C136" s="1341">
        <v>11</v>
      </c>
      <c r="D136" s="1341"/>
      <c r="E136" s="1822"/>
      <c r="F136" s="419"/>
      <c r="G136" s="69" t="s">
        <v>213</v>
      </c>
      <c r="H136" s="1341">
        <v>0</v>
      </c>
      <c r="I136" s="1341">
        <v>1</v>
      </c>
      <c r="J136" s="1341"/>
      <c r="K136" s="1341">
        <v>2</v>
      </c>
      <c r="L136" s="1341">
        <v>2</v>
      </c>
      <c r="M136" s="1341"/>
      <c r="N136" s="1341">
        <v>0</v>
      </c>
      <c r="O136" s="1341">
        <v>0</v>
      </c>
      <c r="P136" s="1341"/>
      <c r="Q136" s="1341">
        <v>0</v>
      </c>
      <c r="R136" s="1341">
        <v>0</v>
      </c>
      <c r="S136" s="1341"/>
      <c r="T136" s="1341">
        <v>0</v>
      </c>
      <c r="U136" s="1341">
        <v>0</v>
      </c>
      <c r="V136" s="1341"/>
      <c r="W136" s="309">
        <f t="shared" si="36"/>
        <v>2</v>
      </c>
      <c r="X136" s="309">
        <f t="shared" si="36"/>
        <v>3</v>
      </c>
      <c r="Y136" s="313">
        <f t="shared" si="34"/>
        <v>5</v>
      </c>
      <c r="Z136" s="118"/>
    </row>
    <row r="137" spans="1:26" ht="10.5" customHeight="1">
      <c r="B137" s="1341"/>
      <c r="C137" s="1341"/>
      <c r="D137" s="1341"/>
      <c r="E137" s="1822"/>
      <c r="F137" s="419" t="s">
        <v>60</v>
      </c>
      <c r="G137" s="118"/>
      <c r="H137" s="77">
        <f>SUM(H138)</f>
        <v>0</v>
      </c>
      <c r="I137" s="77">
        <f t="shared" ref="I137:U137" si="38">SUM(I138)</f>
        <v>0</v>
      </c>
      <c r="J137" s="77"/>
      <c r="K137" s="77">
        <f t="shared" si="38"/>
        <v>0</v>
      </c>
      <c r="L137" s="77">
        <f t="shared" si="38"/>
        <v>0</v>
      </c>
      <c r="M137" s="77"/>
      <c r="N137" s="77">
        <f t="shared" si="38"/>
        <v>0</v>
      </c>
      <c r="O137" s="77">
        <f t="shared" si="38"/>
        <v>0</v>
      </c>
      <c r="P137" s="77"/>
      <c r="Q137" s="77">
        <f t="shared" si="38"/>
        <v>0</v>
      </c>
      <c r="R137" s="77">
        <f t="shared" si="38"/>
        <v>0</v>
      </c>
      <c r="S137" s="77"/>
      <c r="T137" s="77">
        <f t="shared" si="38"/>
        <v>0</v>
      </c>
      <c r="U137" s="77">
        <f t="shared" si="38"/>
        <v>0</v>
      </c>
      <c r="V137" s="77"/>
      <c r="W137" s="77">
        <f t="shared" si="36"/>
        <v>0</v>
      </c>
      <c r="X137" s="77">
        <f t="shared" si="36"/>
        <v>0</v>
      </c>
      <c r="Y137" s="474">
        <f>SUM(W137:X137)</f>
        <v>0</v>
      </c>
      <c r="Z137" s="69"/>
    </row>
    <row r="138" spans="1:26" ht="10.5" customHeight="1">
      <c r="A138" s="284">
        <v>8</v>
      </c>
      <c r="B138" s="1341">
        <v>4</v>
      </c>
      <c r="C138" s="1341">
        <v>11</v>
      </c>
      <c r="D138" s="1341"/>
      <c r="E138" s="1822"/>
      <c r="F138" s="419"/>
      <c r="G138" s="69" t="s">
        <v>214</v>
      </c>
      <c r="H138" s="1341">
        <v>0</v>
      </c>
      <c r="I138" s="1341">
        <v>0</v>
      </c>
      <c r="J138" s="1341"/>
      <c r="K138" s="1341">
        <v>0</v>
      </c>
      <c r="L138" s="1341">
        <v>0</v>
      </c>
      <c r="M138" s="1341"/>
      <c r="N138" s="1341">
        <v>0</v>
      </c>
      <c r="O138" s="1341">
        <v>0</v>
      </c>
      <c r="P138" s="1341"/>
      <c r="Q138" s="1341">
        <v>0</v>
      </c>
      <c r="R138" s="1341">
        <v>0</v>
      </c>
      <c r="S138" s="1341"/>
      <c r="T138" s="1341">
        <v>0</v>
      </c>
      <c r="U138" s="1341">
        <v>0</v>
      </c>
      <c r="V138" s="1341"/>
      <c r="W138" s="77">
        <f t="shared" si="36"/>
        <v>0</v>
      </c>
      <c r="X138" s="77">
        <f t="shared" si="36"/>
        <v>0</v>
      </c>
      <c r="Y138" s="474">
        <f>SUM(W138:X138)</f>
        <v>0</v>
      </c>
      <c r="Z138" s="69"/>
    </row>
    <row r="139" spans="1:26" ht="10.5" customHeight="1">
      <c r="E139" s="1822"/>
      <c r="F139" s="414" t="s">
        <v>61</v>
      </c>
      <c r="G139" s="69"/>
      <c r="H139" s="77">
        <f>SUM(H140)</f>
        <v>0</v>
      </c>
      <c r="I139" s="77">
        <f t="shared" ref="I139:U139" si="39">SUM(I140)</f>
        <v>0</v>
      </c>
      <c r="J139" s="77"/>
      <c r="K139" s="77">
        <f t="shared" si="39"/>
        <v>0</v>
      </c>
      <c r="L139" s="77">
        <f t="shared" si="39"/>
        <v>0</v>
      </c>
      <c r="M139" s="77"/>
      <c r="N139" s="77">
        <f t="shared" si="39"/>
        <v>0</v>
      </c>
      <c r="O139" s="77">
        <f t="shared" si="39"/>
        <v>0</v>
      </c>
      <c r="P139" s="77"/>
      <c r="Q139" s="77">
        <f t="shared" si="39"/>
        <v>0</v>
      </c>
      <c r="R139" s="77">
        <f t="shared" si="39"/>
        <v>0</v>
      </c>
      <c r="S139" s="77"/>
      <c r="T139" s="77">
        <f t="shared" si="39"/>
        <v>0</v>
      </c>
      <c r="U139" s="77">
        <f t="shared" si="39"/>
        <v>0</v>
      </c>
      <c r="V139" s="1341"/>
      <c r="W139" s="77">
        <f t="shared" si="36"/>
        <v>0</v>
      </c>
      <c r="X139" s="77">
        <f t="shared" si="36"/>
        <v>0</v>
      </c>
      <c r="Y139" s="2474">
        <v>0</v>
      </c>
      <c r="Z139" s="373"/>
    </row>
    <row r="140" spans="1:26" ht="12" customHeight="1">
      <c r="A140" s="284">
        <v>8</v>
      </c>
      <c r="B140" s="284">
        <v>5</v>
      </c>
      <c r="C140" s="284">
        <v>11</v>
      </c>
      <c r="E140" s="1823"/>
      <c r="F140" s="411"/>
      <c r="G140" s="69" t="s">
        <v>215</v>
      </c>
      <c r="H140" s="1341">
        <v>0</v>
      </c>
      <c r="I140" s="1341">
        <v>0</v>
      </c>
      <c r="J140" s="1341"/>
      <c r="K140" s="1341">
        <v>0</v>
      </c>
      <c r="L140" s="1341">
        <v>0</v>
      </c>
      <c r="M140" s="1341"/>
      <c r="N140" s="1341">
        <v>0</v>
      </c>
      <c r="O140" s="1341">
        <v>0</v>
      </c>
      <c r="P140" s="1341"/>
      <c r="Q140" s="1341">
        <v>0</v>
      </c>
      <c r="R140" s="1341">
        <v>0</v>
      </c>
      <c r="S140" s="1341"/>
      <c r="T140" s="1341">
        <v>0</v>
      </c>
      <c r="U140" s="1341">
        <v>0</v>
      </c>
      <c r="V140" s="1341"/>
      <c r="W140" s="309">
        <f t="shared" si="36"/>
        <v>0</v>
      </c>
      <c r="X140" s="309">
        <f t="shared" si="36"/>
        <v>0</v>
      </c>
      <c r="Y140" s="313">
        <f t="shared" ref="Y140:Y145" si="40">SUM(W140:X140)</f>
        <v>0</v>
      </c>
      <c r="Z140" s="118"/>
    </row>
    <row r="141" spans="1:26" ht="12" customHeight="1">
      <c r="E141" s="2475"/>
      <c r="F141" s="127" t="s">
        <v>63</v>
      </c>
      <c r="G141" s="114"/>
      <c r="H141" s="354">
        <f>SUM(H142+H144)</f>
        <v>28</v>
      </c>
      <c r="I141" s="354">
        <f t="shared" ref="I141:U141" si="41">SUM(I142+I144)</f>
        <v>50</v>
      </c>
      <c r="J141" s="354"/>
      <c r="K141" s="354">
        <f t="shared" si="41"/>
        <v>0</v>
      </c>
      <c r="L141" s="354">
        <f t="shared" si="41"/>
        <v>0</v>
      </c>
      <c r="M141" s="354"/>
      <c r="N141" s="354">
        <f t="shared" si="41"/>
        <v>0</v>
      </c>
      <c r="O141" s="354">
        <f t="shared" si="41"/>
        <v>0</v>
      </c>
      <c r="P141" s="354"/>
      <c r="Q141" s="354">
        <f t="shared" si="41"/>
        <v>0</v>
      </c>
      <c r="R141" s="354">
        <f t="shared" si="41"/>
        <v>0</v>
      </c>
      <c r="S141" s="354"/>
      <c r="T141" s="354">
        <f t="shared" si="41"/>
        <v>0</v>
      </c>
      <c r="U141" s="354">
        <f t="shared" si="41"/>
        <v>0</v>
      </c>
      <c r="V141" s="2175"/>
      <c r="W141" s="354">
        <f t="shared" si="36"/>
        <v>28</v>
      </c>
      <c r="X141" s="354">
        <f t="shared" si="36"/>
        <v>50</v>
      </c>
      <c r="Y141" s="319">
        <f t="shared" si="40"/>
        <v>78</v>
      </c>
      <c r="Z141" s="118"/>
    </row>
    <row r="142" spans="1:26" ht="12" customHeight="1">
      <c r="E142" s="2476"/>
      <c r="F142" s="262" t="s">
        <v>64</v>
      </c>
      <c r="G142" s="185"/>
      <c r="H142" s="2477">
        <f>SUM(H143)</f>
        <v>28</v>
      </c>
      <c r="I142" s="2477">
        <f t="shared" ref="I142:U142" si="42">SUM(I143)</f>
        <v>50</v>
      </c>
      <c r="J142" s="2477"/>
      <c r="K142" s="2477">
        <f t="shared" si="42"/>
        <v>0</v>
      </c>
      <c r="L142" s="2477">
        <f t="shared" si="42"/>
        <v>0</v>
      </c>
      <c r="M142" s="2477"/>
      <c r="N142" s="2477">
        <f t="shared" si="42"/>
        <v>0</v>
      </c>
      <c r="O142" s="2477">
        <f t="shared" si="42"/>
        <v>0</v>
      </c>
      <c r="P142" s="2477"/>
      <c r="Q142" s="2477">
        <f t="shared" si="42"/>
        <v>0</v>
      </c>
      <c r="R142" s="2477">
        <f t="shared" si="42"/>
        <v>0</v>
      </c>
      <c r="S142" s="2477"/>
      <c r="T142" s="2477">
        <f t="shared" si="42"/>
        <v>0</v>
      </c>
      <c r="U142" s="2477">
        <f t="shared" si="42"/>
        <v>0</v>
      </c>
      <c r="V142" s="2478"/>
      <c r="W142" s="1453">
        <f t="shared" si="36"/>
        <v>28</v>
      </c>
      <c r="X142" s="1453">
        <f t="shared" si="36"/>
        <v>50</v>
      </c>
      <c r="Y142" s="2479">
        <f t="shared" si="40"/>
        <v>78</v>
      </c>
      <c r="Z142" s="118"/>
    </row>
    <row r="143" spans="1:26" ht="12" customHeight="1">
      <c r="A143" s="284">
        <v>9</v>
      </c>
      <c r="B143" s="284">
        <v>5</v>
      </c>
      <c r="C143" s="284">
        <v>10</v>
      </c>
      <c r="E143" s="2476"/>
      <c r="F143" s="161"/>
      <c r="G143" s="69" t="s">
        <v>216</v>
      </c>
      <c r="H143" s="290">
        <v>28</v>
      </c>
      <c r="I143" s="290">
        <v>50</v>
      </c>
      <c r="J143" s="290"/>
      <c r="K143" s="290">
        <v>0</v>
      </c>
      <c r="L143" s="290">
        <v>0</v>
      </c>
      <c r="M143" s="290"/>
      <c r="N143" s="290">
        <v>0</v>
      </c>
      <c r="O143" s="290">
        <v>0</v>
      </c>
      <c r="P143" s="290"/>
      <c r="Q143" s="290">
        <v>0</v>
      </c>
      <c r="R143" s="290">
        <v>0</v>
      </c>
      <c r="S143" s="290"/>
      <c r="T143" s="290">
        <v>0</v>
      </c>
      <c r="U143" s="290">
        <v>0</v>
      </c>
      <c r="V143" s="290"/>
      <c r="W143" s="310">
        <f>SUM(H143+K143+N143+Q143+T143)</f>
        <v>28</v>
      </c>
      <c r="X143" s="310">
        <f>SUM(I143+L143+O143+R1045+U143)</f>
        <v>50</v>
      </c>
      <c r="Y143" s="2480">
        <f t="shared" si="40"/>
        <v>78</v>
      </c>
      <c r="Z143" s="128"/>
    </row>
    <row r="144" spans="1:26" s="602" customFormat="1" ht="12" customHeight="1">
      <c r="A144" s="1039"/>
      <c r="B144" s="1039"/>
      <c r="C144" s="1039"/>
      <c r="D144" s="1039"/>
      <c r="E144" s="2476"/>
      <c r="F144" s="347" t="s">
        <v>133</v>
      </c>
      <c r="G144" s="118"/>
      <c r="H144" s="1453">
        <f>SUM(H145)</f>
        <v>0</v>
      </c>
      <c r="I144" s="1453">
        <f t="shared" ref="I144:U144" si="43">SUM(I145)</f>
        <v>0</v>
      </c>
      <c r="J144" s="1453">
        <f t="shared" si="43"/>
        <v>0</v>
      </c>
      <c r="K144" s="1453">
        <f t="shared" si="43"/>
        <v>0</v>
      </c>
      <c r="L144" s="1453">
        <f t="shared" si="43"/>
        <v>0</v>
      </c>
      <c r="M144" s="1453">
        <f t="shared" si="43"/>
        <v>0</v>
      </c>
      <c r="N144" s="1453">
        <f t="shared" si="43"/>
        <v>0</v>
      </c>
      <c r="O144" s="1453">
        <f t="shared" si="43"/>
        <v>0</v>
      </c>
      <c r="P144" s="1453">
        <f t="shared" si="43"/>
        <v>0</v>
      </c>
      <c r="Q144" s="1453">
        <f t="shared" si="43"/>
        <v>0</v>
      </c>
      <c r="R144" s="1453">
        <f t="shared" si="43"/>
        <v>0</v>
      </c>
      <c r="S144" s="1453">
        <f t="shared" si="43"/>
        <v>0</v>
      </c>
      <c r="T144" s="1453">
        <f t="shared" si="43"/>
        <v>0</v>
      </c>
      <c r="U144" s="1453">
        <f t="shared" si="43"/>
        <v>0</v>
      </c>
      <c r="V144" s="1453"/>
      <c r="W144" s="1453">
        <f>SUM(H144+K144+N144+Q144+T144)</f>
        <v>0</v>
      </c>
      <c r="X144" s="1453">
        <f>SUM(I144+L144+O144+R1046+U144)</f>
        <v>0</v>
      </c>
      <c r="Y144" s="2481">
        <f t="shared" si="40"/>
        <v>0</v>
      </c>
      <c r="Z144" s="118"/>
    </row>
    <row r="145" spans="1:26" ht="12" customHeight="1">
      <c r="A145" s="284">
        <v>9</v>
      </c>
      <c r="B145" s="284">
        <v>4</v>
      </c>
      <c r="C145" s="284">
        <v>6</v>
      </c>
      <c r="E145" s="2482"/>
      <c r="F145" s="161"/>
      <c r="G145" s="69" t="s">
        <v>230</v>
      </c>
      <c r="H145" s="290">
        <v>0</v>
      </c>
      <c r="I145" s="290">
        <v>0</v>
      </c>
      <c r="J145" s="290"/>
      <c r="K145" s="290">
        <v>0</v>
      </c>
      <c r="L145" s="290">
        <v>0</v>
      </c>
      <c r="M145" s="290"/>
      <c r="N145" s="290">
        <v>0</v>
      </c>
      <c r="O145" s="290">
        <v>0</v>
      </c>
      <c r="P145" s="290"/>
      <c r="Q145" s="290">
        <v>0</v>
      </c>
      <c r="R145" s="290">
        <v>0</v>
      </c>
      <c r="S145" s="290"/>
      <c r="T145" s="290">
        <v>0</v>
      </c>
      <c r="U145" s="290">
        <v>0</v>
      </c>
      <c r="V145" s="290"/>
      <c r="W145" s="310">
        <f>SUM(H145+K145+N145+Q145+T145)</f>
        <v>0</v>
      </c>
      <c r="X145" s="310">
        <f>SUM(I145+L145+O145+R1047+U145)</f>
        <v>0</v>
      </c>
      <c r="Y145" s="2480">
        <f t="shared" si="40"/>
        <v>0</v>
      </c>
      <c r="Z145" s="128"/>
    </row>
    <row r="146" spans="1:26">
      <c r="E146" s="2483"/>
      <c r="F146" s="2484" t="s">
        <v>21</v>
      </c>
      <c r="G146" s="2485"/>
      <c r="H146" s="2486">
        <f>SUM(H7+H33+H75+H89+H94+H113+H124+H132+H141)</f>
        <v>375</v>
      </c>
      <c r="I146" s="2486">
        <f>SUM(I7+I33+I75+I89+I94+I113+I124+I132+I141)</f>
        <v>408</v>
      </c>
      <c r="J146" s="2486"/>
      <c r="K146" s="2486">
        <f>SUM(K7+K33+K75+K89+K94+K113+K124+K132+K141)</f>
        <v>386</v>
      </c>
      <c r="L146" s="2486">
        <f>SUM(L7+L33+L75+L89+L94+L113+L124+L132+L141)</f>
        <v>425</v>
      </c>
      <c r="M146" s="2486"/>
      <c r="N146" s="2486">
        <f>SUM(N7+N33+N75+N89+N94+N113+N124+N132+N141)</f>
        <v>75</v>
      </c>
      <c r="O146" s="2486">
        <f>SUM(O7+O33+O75+O89+O94+O113+O124+O132+O141)</f>
        <v>57</v>
      </c>
      <c r="P146" s="2486"/>
      <c r="Q146" s="2486">
        <f>SUM(Q7+Q33+Q75+Q89+Q94+Q113+Q124+Q132+Q141)</f>
        <v>16</v>
      </c>
      <c r="R146" s="2486">
        <f>SUM(R7+R33+R75+R89+R94+R113+R124+R132+R141)</f>
        <v>19</v>
      </c>
      <c r="S146" s="2486"/>
      <c r="T146" s="2486">
        <f>SUM(T7+T33+T75+T89+T94+T113+T124+T132+T141)</f>
        <v>70</v>
      </c>
      <c r="U146" s="2486">
        <f>SUM(U7+U33+U75+U89+U94+U113+U124+U132+U141)</f>
        <v>103</v>
      </c>
      <c r="V146" s="2486"/>
      <c r="W146" s="2486">
        <f>SUM(W7+W33+W75+W89+W94+W113+W124+W132+W141)</f>
        <v>922</v>
      </c>
      <c r="X146" s="2486">
        <f>SUM(X7+X33+X75+X89+X94+X113+X124+X132+X141)</f>
        <v>1012</v>
      </c>
      <c r="Y146" s="2487">
        <f>SUM(Y7+Y33+Y75+Y89+Y94+Y113+Y124+Y132+Y141)</f>
        <v>1934</v>
      </c>
      <c r="Z146" s="387"/>
    </row>
    <row r="147" spans="1:26" ht="9.75" customHeight="1">
      <c r="E147" s="851"/>
      <c r="F147" s="2488" t="s">
        <v>1010</v>
      </c>
      <c r="G147" s="287"/>
      <c r="H147" s="1354"/>
      <c r="I147" s="1354"/>
      <c r="J147" s="1354"/>
      <c r="K147" s="1354"/>
      <c r="L147" s="1354"/>
      <c r="M147" s="1354"/>
      <c r="N147" s="1354"/>
      <c r="O147" s="1354"/>
      <c r="P147" s="1354"/>
      <c r="Q147" s="1354"/>
      <c r="R147" s="1354"/>
      <c r="S147" s="1354"/>
      <c r="T147" s="1354"/>
      <c r="U147" s="1354"/>
      <c r="V147" s="1354"/>
    </row>
    <row r="148" spans="1:26" ht="9.75" customHeight="1">
      <c r="F148" s="2489" t="s">
        <v>1011</v>
      </c>
    </row>
    <row r="149" spans="1:26" ht="9.75" customHeight="1">
      <c r="F149" s="405" t="s">
        <v>1012</v>
      </c>
    </row>
    <row r="150" spans="1:26" ht="10.5" customHeight="1"/>
    <row r="151" spans="1:26" ht="9" customHeight="1"/>
    <row r="152" spans="1:26" ht="15.75" customHeight="1"/>
    <row r="153" spans="1:26" ht="9" customHeight="1"/>
    <row r="154" spans="1:26" ht="9" customHeight="1"/>
    <row r="155" spans="1:26" ht="9" customHeight="1"/>
    <row r="156" spans="1:26" ht="9" customHeight="1"/>
    <row r="157" spans="1:26" ht="9" customHeight="1"/>
    <row r="158" spans="1:26" ht="9" customHeight="1"/>
    <row r="159" spans="1:26" ht="9" customHeight="1"/>
    <row r="160" spans="1:26"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spans="6:25" ht="9" customHeight="1"/>
    <row r="226" spans="6:25" ht="9" customHeight="1"/>
    <row r="227" spans="6:25" ht="9" customHeight="1"/>
    <row r="228" spans="6:25" ht="9" customHeight="1"/>
    <row r="229" spans="6:25" ht="9" customHeight="1">
      <c r="W229" s="344"/>
      <c r="X229" s="344"/>
      <c r="Y229" s="345"/>
    </row>
    <row r="230" spans="6:25" ht="9" customHeight="1"/>
    <row r="231" spans="6:25" ht="9" customHeight="1"/>
    <row r="232" spans="6:25" ht="9" customHeight="1"/>
    <row r="233" spans="6:25" ht="9" customHeight="1">
      <c r="F233" s="69"/>
      <c r="G233" s="69"/>
      <c r="H233" s="1341"/>
      <c r="I233" s="1341"/>
      <c r="J233" s="1341"/>
      <c r="K233" s="1341"/>
      <c r="L233" s="1341"/>
      <c r="M233" s="1341"/>
      <c r="N233" s="1341"/>
      <c r="O233" s="1341"/>
      <c r="P233" s="1341"/>
      <c r="Q233" s="1341"/>
      <c r="R233" s="1341"/>
      <c r="S233" s="1341"/>
      <c r="T233" s="1341"/>
      <c r="U233" s="1341"/>
      <c r="V233" s="1341"/>
    </row>
    <row r="234" spans="6:25" ht="9" customHeight="1"/>
    <row r="235" spans="6:25" ht="9" customHeight="1"/>
    <row r="236" spans="6:25" ht="9" customHeight="1"/>
    <row r="237" spans="6:25" ht="9" customHeight="1"/>
    <row r="238" spans="6:25" ht="9" customHeight="1"/>
    <row r="239" spans="6:25" ht="9" customHeight="1"/>
    <row r="240" spans="6:25"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row r="489" ht="9" customHeight="1"/>
    <row r="490" ht="9" customHeight="1"/>
    <row r="491" ht="9" customHeight="1"/>
    <row r="492" ht="9" customHeight="1"/>
    <row r="493" ht="9" customHeight="1"/>
    <row r="494" ht="9" customHeight="1"/>
    <row r="495" ht="9" customHeight="1"/>
    <row r="496" ht="9" customHeight="1"/>
  </sheetData>
  <mergeCells count="36">
    <mergeCell ref="E141:E145"/>
    <mergeCell ref="F146:G146"/>
    <mergeCell ref="W87:Y87"/>
    <mergeCell ref="E89:E93"/>
    <mergeCell ref="E94:E112"/>
    <mergeCell ref="E113:E123"/>
    <mergeCell ref="E124:E130"/>
    <mergeCell ref="E132:E140"/>
    <mergeCell ref="T86:U86"/>
    <mergeCell ref="H87:I87"/>
    <mergeCell ref="K87:L87"/>
    <mergeCell ref="N87:O87"/>
    <mergeCell ref="Q87:R87"/>
    <mergeCell ref="T87:U87"/>
    <mergeCell ref="E33:E74"/>
    <mergeCell ref="E75:E83"/>
    <mergeCell ref="E86:E88"/>
    <mergeCell ref="H86:L86"/>
    <mergeCell ref="N86:O86"/>
    <mergeCell ref="Q86:R86"/>
    <mergeCell ref="K5:L5"/>
    <mergeCell ref="N5:O5"/>
    <mergeCell ref="Q5:R5"/>
    <mergeCell ref="T5:U5"/>
    <mergeCell ref="W5:Y5"/>
    <mergeCell ref="E7:E32"/>
    <mergeCell ref="E1:Y1"/>
    <mergeCell ref="AC1:AQ1"/>
    <mergeCell ref="G2:X2"/>
    <mergeCell ref="E4:E6"/>
    <mergeCell ref="H4:I4"/>
    <mergeCell ref="K4:L4"/>
    <mergeCell ref="N4:O4"/>
    <mergeCell ref="Q4:R4"/>
    <mergeCell ref="T4:U4"/>
    <mergeCell ref="H5:I5"/>
  </mergeCells>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495"/>
  <sheetViews>
    <sheetView topLeftCell="D1" workbookViewId="0">
      <selection activeCell="G19" sqref="G19"/>
    </sheetView>
  </sheetViews>
  <sheetFormatPr baseColWidth="10" defaultRowHeight="12.75"/>
  <cols>
    <col min="1" max="2" width="2" style="284" hidden="1" customWidth="1"/>
    <col min="3" max="3" width="3" style="284" hidden="1" customWidth="1"/>
    <col min="4" max="4" width="5.5703125" style="65" customWidth="1"/>
    <col min="5" max="5" width="1.5703125" style="65" customWidth="1"/>
    <col min="6" max="6" width="53.7109375" style="65" customWidth="1"/>
    <col min="7" max="8" width="4.7109375" style="342" customWidth="1"/>
    <col min="9" max="9" width="0.85546875" style="342" customWidth="1"/>
    <col min="10" max="11" width="4.7109375" style="342" customWidth="1"/>
    <col min="12" max="12" width="0.85546875" style="342" customWidth="1"/>
    <col min="13" max="14" width="4.7109375" style="342" customWidth="1"/>
    <col min="15" max="15" width="0.85546875" style="342" customWidth="1"/>
    <col min="16" max="17" width="4.7109375" style="342" customWidth="1"/>
    <col min="18" max="18" width="0.85546875" style="342" customWidth="1"/>
    <col min="19" max="20" width="4.7109375" style="342" customWidth="1"/>
    <col min="21" max="21" width="1" style="342" customWidth="1"/>
    <col min="22" max="23" width="4.7109375" style="342" customWidth="1"/>
    <col min="24" max="24" width="6.7109375" style="342" bestFit="1" customWidth="1"/>
    <col min="25" max="26" width="11.42578125" style="65"/>
    <col min="27" max="27" width="4.7109375" style="65" customWidth="1"/>
    <col min="28" max="28" width="5" style="65" customWidth="1"/>
    <col min="29" max="29" width="2.28515625" style="65" customWidth="1"/>
    <col min="30" max="30" width="26" style="65" customWidth="1"/>
    <col min="31" max="31" width="8" style="65" customWidth="1"/>
    <col min="32" max="32" width="1" style="65" customWidth="1"/>
    <col min="33" max="33" width="6.7109375" style="65" customWidth="1"/>
    <col min="34" max="34" width="1" style="65" customWidth="1"/>
    <col min="35" max="35" width="6.7109375" style="65" customWidth="1"/>
    <col min="36" max="36" width="1" style="65" customWidth="1"/>
    <col min="37" max="37" width="6.7109375" style="65" customWidth="1"/>
    <col min="38" max="38" width="1" style="65" customWidth="1"/>
    <col min="39" max="39" width="6.7109375" style="65" customWidth="1"/>
    <col min="40" max="40" width="1" style="65" customWidth="1"/>
    <col min="41" max="41" width="6.7109375" style="65" customWidth="1"/>
    <col min="42" max="42" width="1" style="65" customWidth="1"/>
    <col min="43" max="44" width="6.7109375" style="65" customWidth="1"/>
    <col min="45" max="256" width="11.42578125" style="65"/>
    <col min="257" max="259" width="0" style="65" hidden="1" customWidth="1"/>
    <col min="260" max="260" width="5.5703125" style="65" customWidth="1"/>
    <col min="261" max="261" width="1.5703125" style="65" customWidth="1"/>
    <col min="262" max="262" width="53.7109375" style="65" customWidth="1"/>
    <col min="263" max="264" width="4.7109375" style="65" customWidth="1"/>
    <col min="265" max="265" width="0.85546875" style="65" customWidth="1"/>
    <col min="266" max="267" width="4.7109375" style="65" customWidth="1"/>
    <col min="268" max="268" width="0.85546875" style="65" customWidth="1"/>
    <col min="269" max="270" width="4.7109375" style="65" customWidth="1"/>
    <col min="271" max="271" width="0.85546875" style="65" customWidth="1"/>
    <col min="272" max="273" width="4.7109375" style="65" customWidth="1"/>
    <col min="274" max="274" width="0.85546875" style="65" customWidth="1"/>
    <col min="275" max="276" width="4.7109375" style="65" customWidth="1"/>
    <col min="277" max="277" width="1" style="65" customWidth="1"/>
    <col min="278" max="279" width="4.7109375" style="65" customWidth="1"/>
    <col min="280" max="280" width="6.7109375" style="65" bestFit="1" customWidth="1"/>
    <col min="281" max="282" width="11.42578125" style="65"/>
    <col min="283" max="283" width="4.7109375" style="65" customWidth="1"/>
    <col min="284" max="284" width="5" style="65" customWidth="1"/>
    <col min="285" max="285" width="2.28515625" style="65" customWidth="1"/>
    <col min="286" max="286" width="26" style="65" customWidth="1"/>
    <col min="287" max="287" width="8" style="65" customWidth="1"/>
    <col min="288" max="288" width="1" style="65" customWidth="1"/>
    <col min="289" max="289" width="6.7109375" style="65" customWidth="1"/>
    <col min="290" max="290" width="1" style="65" customWidth="1"/>
    <col min="291" max="291" width="6.7109375" style="65" customWidth="1"/>
    <col min="292" max="292" width="1" style="65" customWidth="1"/>
    <col min="293" max="293" width="6.7109375" style="65" customWidth="1"/>
    <col min="294" max="294" width="1" style="65" customWidth="1"/>
    <col min="295" max="295" width="6.7109375" style="65" customWidth="1"/>
    <col min="296" max="296" width="1" style="65" customWidth="1"/>
    <col min="297" max="297" width="6.7109375" style="65" customWidth="1"/>
    <col min="298" max="298" width="1" style="65" customWidth="1"/>
    <col min="299" max="300" width="6.7109375" style="65" customWidth="1"/>
    <col min="301" max="512" width="11.42578125" style="65"/>
    <col min="513" max="515" width="0" style="65" hidden="1" customWidth="1"/>
    <col min="516" max="516" width="5.5703125" style="65" customWidth="1"/>
    <col min="517" max="517" width="1.5703125" style="65" customWidth="1"/>
    <col min="518" max="518" width="53.7109375" style="65" customWidth="1"/>
    <col min="519" max="520" width="4.7109375" style="65" customWidth="1"/>
    <col min="521" max="521" width="0.85546875" style="65" customWidth="1"/>
    <col min="522" max="523" width="4.7109375" style="65" customWidth="1"/>
    <col min="524" max="524" width="0.85546875" style="65" customWidth="1"/>
    <col min="525" max="526" width="4.7109375" style="65" customWidth="1"/>
    <col min="527" max="527" width="0.85546875" style="65" customWidth="1"/>
    <col min="528" max="529" width="4.7109375" style="65" customWidth="1"/>
    <col min="530" max="530" width="0.85546875" style="65" customWidth="1"/>
    <col min="531" max="532" width="4.7109375" style="65" customWidth="1"/>
    <col min="533" max="533" width="1" style="65" customWidth="1"/>
    <col min="534" max="535" width="4.7109375" style="65" customWidth="1"/>
    <col min="536" max="536" width="6.7109375" style="65" bestFit="1" customWidth="1"/>
    <col min="537" max="538" width="11.42578125" style="65"/>
    <col min="539" max="539" width="4.7109375" style="65" customWidth="1"/>
    <col min="540" max="540" width="5" style="65" customWidth="1"/>
    <col min="541" max="541" width="2.28515625" style="65" customWidth="1"/>
    <col min="542" max="542" width="26" style="65" customWidth="1"/>
    <col min="543" max="543" width="8" style="65" customWidth="1"/>
    <col min="544" max="544" width="1" style="65" customWidth="1"/>
    <col min="545" max="545" width="6.7109375" style="65" customWidth="1"/>
    <col min="546" max="546" width="1" style="65" customWidth="1"/>
    <col min="547" max="547" width="6.7109375" style="65" customWidth="1"/>
    <col min="548" max="548" width="1" style="65" customWidth="1"/>
    <col min="549" max="549" width="6.7109375" style="65" customWidth="1"/>
    <col min="550" max="550" width="1" style="65" customWidth="1"/>
    <col min="551" max="551" width="6.7109375" style="65" customWidth="1"/>
    <col min="552" max="552" width="1" style="65" customWidth="1"/>
    <col min="553" max="553" width="6.7109375" style="65" customWidth="1"/>
    <col min="554" max="554" width="1" style="65" customWidth="1"/>
    <col min="555" max="556" width="6.7109375" style="65" customWidth="1"/>
    <col min="557" max="768" width="11.42578125" style="65"/>
    <col min="769" max="771" width="0" style="65" hidden="1" customWidth="1"/>
    <col min="772" max="772" width="5.5703125" style="65" customWidth="1"/>
    <col min="773" max="773" width="1.5703125" style="65" customWidth="1"/>
    <col min="774" max="774" width="53.7109375" style="65" customWidth="1"/>
    <col min="775" max="776" width="4.7109375" style="65" customWidth="1"/>
    <col min="777" max="777" width="0.85546875" style="65" customWidth="1"/>
    <col min="778" max="779" width="4.7109375" style="65" customWidth="1"/>
    <col min="780" max="780" width="0.85546875" style="65" customWidth="1"/>
    <col min="781" max="782" width="4.7109375" style="65" customWidth="1"/>
    <col min="783" max="783" width="0.85546875" style="65" customWidth="1"/>
    <col min="784" max="785" width="4.7109375" style="65" customWidth="1"/>
    <col min="786" max="786" width="0.85546875" style="65" customWidth="1"/>
    <col min="787" max="788" width="4.7109375" style="65" customWidth="1"/>
    <col min="789" max="789" width="1" style="65" customWidth="1"/>
    <col min="790" max="791" width="4.7109375" style="65" customWidth="1"/>
    <col min="792" max="792" width="6.7109375" style="65" bestFit="1" customWidth="1"/>
    <col min="793" max="794" width="11.42578125" style="65"/>
    <col min="795" max="795" width="4.7109375" style="65" customWidth="1"/>
    <col min="796" max="796" width="5" style="65" customWidth="1"/>
    <col min="797" max="797" width="2.28515625" style="65" customWidth="1"/>
    <col min="798" max="798" width="26" style="65" customWidth="1"/>
    <col min="799" max="799" width="8" style="65" customWidth="1"/>
    <col min="800" max="800" width="1" style="65" customWidth="1"/>
    <col min="801" max="801" width="6.7109375" style="65" customWidth="1"/>
    <col min="802" max="802" width="1" style="65" customWidth="1"/>
    <col min="803" max="803" width="6.7109375" style="65" customWidth="1"/>
    <col min="804" max="804" width="1" style="65" customWidth="1"/>
    <col min="805" max="805" width="6.7109375" style="65" customWidth="1"/>
    <col min="806" max="806" width="1" style="65" customWidth="1"/>
    <col min="807" max="807" width="6.7109375" style="65" customWidth="1"/>
    <col min="808" max="808" width="1" style="65" customWidth="1"/>
    <col min="809" max="809" width="6.7109375" style="65" customWidth="1"/>
    <col min="810" max="810" width="1" style="65" customWidth="1"/>
    <col min="811" max="812" width="6.7109375" style="65" customWidth="1"/>
    <col min="813" max="1024" width="11.42578125" style="65"/>
    <col min="1025" max="1027" width="0" style="65" hidden="1" customWidth="1"/>
    <col min="1028" max="1028" width="5.5703125" style="65" customWidth="1"/>
    <col min="1029" max="1029" width="1.5703125" style="65" customWidth="1"/>
    <col min="1030" max="1030" width="53.7109375" style="65" customWidth="1"/>
    <col min="1031" max="1032" width="4.7109375" style="65" customWidth="1"/>
    <col min="1033" max="1033" width="0.85546875" style="65" customWidth="1"/>
    <col min="1034" max="1035" width="4.7109375" style="65" customWidth="1"/>
    <col min="1036" max="1036" width="0.85546875" style="65" customWidth="1"/>
    <col min="1037" max="1038" width="4.7109375" style="65" customWidth="1"/>
    <col min="1039" max="1039" width="0.85546875" style="65" customWidth="1"/>
    <col min="1040" max="1041" width="4.7109375" style="65" customWidth="1"/>
    <col min="1042" max="1042" width="0.85546875" style="65" customWidth="1"/>
    <col min="1043" max="1044" width="4.7109375" style="65" customWidth="1"/>
    <col min="1045" max="1045" width="1" style="65" customWidth="1"/>
    <col min="1046" max="1047" width="4.7109375" style="65" customWidth="1"/>
    <col min="1048" max="1048" width="6.7109375" style="65" bestFit="1" customWidth="1"/>
    <col min="1049" max="1050" width="11.42578125" style="65"/>
    <col min="1051" max="1051" width="4.7109375" style="65" customWidth="1"/>
    <col min="1052" max="1052" width="5" style="65" customWidth="1"/>
    <col min="1053" max="1053" width="2.28515625" style="65" customWidth="1"/>
    <col min="1054" max="1054" width="26" style="65" customWidth="1"/>
    <col min="1055" max="1055" width="8" style="65" customWidth="1"/>
    <col min="1056" max="1056" width="1" style="65" customWidth="1"/>
    <col min="1057" max="1057" width="6.7109375" style="65" customWidth="1"/>
    <col min="1058" max="1058" width="1" style="65" customWidth="1"/>
    <col min="1059" max="1059" width="6.7109375" style="65" customWidth="1"/>
    <col min="1060" max="1060" width="1" style="65" customWidth="1"/>
    <col min="1061" max="1061" width="6.7109375" style="65" customWidth="1"/>
    <col min="1062" max="1062" width="1" style="65" customWidth="1"/>
    <col min="1063" max="1063" width="6.7109375" style="65" customWidth="1"/>
    <col min="1064" max="1064" width="1" style="65" customWidth="1"/>
    <col min="1065" max="1065" width="6.7109375" style="65" customWidth="1"/>
    <col min="1066" max="1066" width="1" style="65" customWidth="1"/>
    <col min="1067" max="1068" width="6.7109375" style="65" customWidth="1"/>
    <col min="1069" max="1280" width="11.42578125" style="65"/>
    <col min="1281" max="1283" width="0" style="65" hidden="1" customWidth="1"/>
    <col min="1284" max="1284" width="5.5703125" style="65" customWidth="1"/>
    <col min="1285" max="1285" width="1.5703125" style="65" customWidth="1"/>
    <col min="1286" max="1286" width="53.7109375" style="65" customWidth="1"/>
    <col min="1287" max="1288" width="4.7109375" style="65" customWidth="1"/>
    <col min="1289" max="1289" width="0.85546875" style="65" customWidth="1"/>
    <col min="1290" max="1291" width="4.7109375" style="65" customWidth="1"/>
    <col min="1292" max="1292" width="0.85546875" style="65" customWidth="1"/>
    <col min="1293" max="1294" width="4.7109375" style="65" customWidth="1"/>
    <col min="1295" max="1295" width="0.85546875" style="65" customWidth="1"/>
    <col min="1296" max="1297" width="4.7109375" style="65" customWidth="1"/>
    <col min="1298" max="1298" width="0.85546875" style="65" customWidth="1"/>
    <col min="1299" max="1300" width="4.7109375" style="65" customWidth="1"/>
    <col min="1301" max="1301" width="1" style="65" customWidth="1"/>
    <col min="1302" max="1303" width="4.7109375" style="65" customWidth="1"/>
    <col min="1304" max="1304" width="6.7109375" style="65" bestFit="1" customWidth="1"/>
    <col min="1305" max="1306" width="11.42578125" style="65"/>
    <col min="1307" max="1307" width="4.7109375" style="65" customWidth="1"/>
    <col min="1308" max="1308" width="5" style="65" customWidth="1"/>
    <col min="1309" max="1309" width="2.28515625" style="65" customWidth="1"/>
    <col min="1310" max="1310" width="26" style="65" customWidth="1"/>
    <col min="1311" max="1311" width="8" style="65" customWidth="1"/>
    <col min="1312" max="1312" width="1" style="65" customWidth="1"/>
    <col min="1313" max="1313" width="6.7109375" style="65" customWidth="1"/>
    <col min="1314" max="1314" width="1" style="65" customWidth="1"/>
    <col min="1315" max="1315" width="6.7109375" style="65" customWidth="1"/>
    <col min="1316" max="1316" width="1" style="65" customWidth="1"/>
    <col min="1317" max="1317" width="6.7109375" style="65" customWidth="1"/>
    <col min="1318" max="1318" width="1" style="65" customWidth="1"/>
    <col min="1319" max="1319" width="6.7109375" style="65" customWidth="1"/>
    <col min="1320" max="1320" width="1" style="65" customWidth="1"/>
    <col min="1321" max="1321" width="6.7109375" style="65" customWidth="1"/>
    <col min="1322" max="1322" width="1" style="65" customWidth="1"/>
    <col min="1323" max="1324" width="6.7109375" style="65" customWidth="1"/>
    <col min="1325" max="1536" width="11.42578125" style="65"/>
    <col min="1537" max="1539" width="0" style="65" hidden="1" customWidth="1"/>
    <col min="1540" max="1540" width="5.5703125" style="65" customWidth="1"/>
    <col min="1541" max="1541" width="1.5703125" style="65" customWidth="1"/>
    <col min="1542" max="1542" width="53.7109375" style="65" customWidth="1"/>
    <col min="1543" max="1544" width="4.7109375" style="65" customWidth="1"/>
    <col min="1545" max="1545" width="0.85546875" style="65" customWidth="1"/>
    <col min="1546" max="1547" width="4.7109375" style="65" customWidth="1"/>
    <col min="1548" max="1548" width="0.85546875" style="65" customWidth="1"/>
    <col min="1549" max="1550" width="4.7109375" style="65" customWidth="1"/>
    <col min="1551" max="1551" width="0.85546875" style="65" customWidth="1"/>
    <col min="1552" max="1553" width="4.7109375" style="65" customWidth="1"/>
    <col min="1554" max="1554" width="0.85546875" style="65" customWidth="1"/>
    <col min="1555" max="1556" width="4.7109375" style="65" customWidth="1"/>
    <col min="1557" max="1557" width="1" style="65" customWidth="1"/>
    <col min="1558" max="1559" width="4.7109375" style="65" customWidth="1"/>
    <col min="1560" max="1560" width="6.7109375" style="65" bestFit="1" customWidth="1"/>
    <col min="1561" max="1562" width="11.42578125" style="65"/>
    <col min="1563" max="1563" width="4.7109375" style="65" customWidth="1"/>
    <col min="1564" max="1564" width="5" style="65" customWidth="1"/>
    <col min="1565" max="1565" width="2.28515625" style="65" customWidth="1"/>
    <col min="1566" max="1566" width="26" style="65" customWidth="1"/>
    <col min="1567" max="1567" width="8" style="65" customWidth="1"/>
    <col min="1568" max="1568" width="1" style="65" customWidth="1"/>
    <col min="1569" max="1569" width="6.7109375" style="65" customWidth="1"/>
    <col min="1570" max="1570" width="1" style="65" customWidth="1"/>
    <col min="1571" max="1571" width="6.7109375" style="65" customWidth="1"/>
    <col min="1572" max="1572" width="1" style="65" customWidth="1"/>
    <col min="1573" max="1573" width="6.7109375" style="65" customWidth="1"/>
    <col min="1574" max="1574" width="1" style="65" customWidth="1"/>
    <col min="1575" max="1575" width="6.7109375" style="65" customWidth="1"/>
    <col min="1576" max="1576" width="1" style="65" customWidth="1"/>
    <col min="1577" max="1577" width="6.7109375" style="65" customWidth="1"/>
    <col min="1578" max="1578" width="1" style="65" customWidth="1"/>
    <col min="1579" max="1580" width="6.7109375" style="65" customWidth="1"/>
    <col min="1581" max="1792" width="11.42578125" style="65"/>
    <col min="1793" max="1795" width="0" style="65" hidden="1" customWidth="1"/>
    <col min="1796" max="1796" width="5.5703125" style="65" customWidth="1"/>
    <col min="1797" max="1797" width="1.5703125" style="65" customWidth="1"/>
    <col min="1798" max="1798" width="53.7109375" style="65" customWidth="1"/>
    <col min="1799" max="1800" width="4.7109375" style="65" customWidth="1"/>
    <col min="1801" max="1801" width="0.85546875" style="65" customWidth="1"/>
    <col min="1802" max="1803" width="4.7109375" style="65" customWidth="1"/>
    <col min="1804" max="1804" width="0.85546875" style="65" customWidth="1"/>
    <col min="1805" max="1806" width="4.7109375" style="65" customWidth="1"/>
    <col min="1807" max="1807" width="0.85546875" style="65" customWidth="1"/>
    <col min="1808" max="1809" width="4.7109375" style="65" customWidth="1"/>
    <col min="1810" max="1810" width="0.85546875" style="65" customWidth="1"/>
    <col min="1811" max="1812" width="4.7109375" style="65" customWidth="1"/>
    <col min="1813" max="1813" width="1" style="65" customWidth="1"/>
    <col min="1814" max="1815" width="4.7109375" style="65" customWidth="1"/>
    <col min="1816" max="1816" width="6.7109375" style="65" bestFit="1" customWidth="1"/>
    <col min="1817" max="1818" width="11.42578125" style="65"/>
    <col min="1819" max="1819" width="4.7109375" style="65" customWidth="1"/>
    <col min="1820" max="1820" width="5" style="65" customWidth="1"/>
    <col min="1821" max="1821" width="2.28515625" style="65" customWidth="1"/>
    <col min="1822" max="1822" width="26" style="65" customWidth="1"/>
    <col min="1823" max="1823" width="8" style="65" customWidth="1"/>
    <col min="1824" max="1824" width="1" style="65" customWidth="1"/>
    <col min="1825" max="1825" width="6.7109375" style="65" customWidth="1"/>
    <col min="1826" max="1826" width="1" style="65" customWidth="1"/>
    <col min="1827" max="1827" width="6.7109375" style="65" customWidth="1"/>
    <col min="1828" max="1828" width="1" style="65" customWidth="1"/>
    <col min="1829" max="1829" width="6.7109375" style="65" customWidth="1"/>
    <col min="1830" max="1830" width="1" style="65" customWidth="1"/>
    <col min="1831" max="1831" width="6.7109375" style="65" customWidth="1"/>
    <col min="1832" max="1832" width="1" style="65" customWidth="1"/>
    <col min="1833" max="1833" width="6.7109375" style="65" customWidth="1"/>
    <col min="1834" max="1834" width="1" style="65" customWidth="1"/>
    <col min="1835" max="1836" width="6.7109375" style="65" customWidth="1"/>
    <col min="1837" max="2048" width="11.42578125" style="65"/>
    <col min="2049" max="2051" width="0" style="65" hidden="1" customWidth="1"/>
    <col min="2052" max="2052" width="5.5703125" style="65" customWidth="1"/>
    <col min="2053" max="2053" width="1.5703125" style="65" customWidth="1"/>
    <col min="2054" max="2054" width="53.7109375" style="65" customWidth="1"/>
    <col min="2055" max="2056" width="4.7109375" style="65" customWidth="1"/>
    <col min="2057" max="2057" width="0.85546875" style="65" customWidth="1"/>
    <col min="2058" max="2059" width="4.7109375" style="65" customWidth="1"/>
    <col min="2060" max="2060" width="0.85546875" style="65" customWidth="1"/>
    <col min="2061" max="2062" width="4.7109375" style="65" customWidth="1"/>
    <col min="2063" max="2063" width="0.85546875" style="65" customWidth="1"/>
    <col min="2064" max="2065" width="4.7109375" style="65" customWidth="1"/>
    <col min="2066" max="2066" width="0.85546875" style="65" customWidth="1"/>
    <col min="2067" max="2068" width="4.7109375" style="65" customWidth="1"/>
    <col min="2069" max="2069" width="1" style="65" customWidth="1"/>
    <col min="2070" max="2071" width="4.7109375" style="65" customWidth="1"/>
    <col min="2072" max="2072" width="6.7109375" style="65" bestFit="1" customWidth="1"/>
    <col min="2073" max="2074" width="11.42578125" style="65"/>
    <col min="2075" max="2075" width="4.7109375" style="65" customWidth="1"/>
    <col min="2076" max="2076" width="5" style="65" customWidth="1"/>
    <col min="2077" max="2077" width="2.28515625" style="65" customWidth="1"/>
    <col min="2078" max="2078" width="26" style="65" customWidth="1"/>
    <col min="2079" max="2079" width="8" style="65" customWidth="1"/>
    <col min="2080" max="2080" width="1" style="65" customWidth="1"/>
    <col min="2081" max="2081" width="6.7109375" style="65" customWidth="1"/>
    <col min="2082" max="2082" width="1" style="65" customWidth="1"/>
    <col min="2083" max="2083" width="6.7109375" style="65" customWidth="1"/>
    <col min="2084" max="2084" width="1" style="65" customWidth="1"/>
    <col min="2085" max="2085" width="6.7109375" style="65" customWidth="1"/>
    <col min="2086" max="2086" width="1" style="65" customWidth="1"/>
    <col min="2087" max="2087" width="6.7109375" style="65" customWidth="1"/>
    <col min="2088" max="2088" width="1" style="65" customWidth="1"/>
    <col min="2089" max="2089" width="6.7109375" style="65" customWidth="1"/>
    <col min="2090" max="2090" width="1" style="65" customWidth="1"/>
    <col min="2091" max="2092" width="6.7109375" style="65" customWidth="1"/>
    <col min="2093" max="2304" width="11.42578125" style="65"/>
    <col min="2305" max="2307" width="0" style="65" hidden="1" customWidth="1"/>
    <col min="2308" max="2308" width="5.5703125" style="65" customWidth="1"/>
    <col min="2309" max="2309" width="1.5703125" style="65" customWidth="1"/>
    <col min="2310" max="2310" width="53.7109375" style="65" customWidth="1"/>
    <col min="2311" max="2312" width="4.7109375" style="65" customWidth="1"/>
    <col min="2313" max="2313" width="0.85546875" style="65" customWidth="1"/>
    <col min="2314" max="2315" width="4.7109375" style="65" customWidth="1"/>
    <col min="2316" max="2316" width="0.85546875" style="65" customWidth="1"/>
    <col min="2317" max="2318" width="4.7109375" style="65" customWidth="1"/>
    <col min="2319" max="2319" width="0.85546875" style="65" customWidth="1"/>
    <col min="2320" max="2321" width="4.7109375" style="65" customWidth="1"/>
    <col min="2322" max="2322" width="0.85546875" style="65" customWidth="1"/>
    <col min="2323" max="2324" width="4.7109375" style="65" customWidth="1"/>
    <col min="2325" max="2325" width="1" style="65" customWidth="1"/>
    <col min="2326" max="2327" width="4.7109375" style="65" customWidth="1"/>
    <col min="2328" max="2328" width="6.7109375" style="65" bestFit="1" customWidth="1"/>
    <col min="2329" max="2330" width="11.42578125" style="65"/>
    <col min="2331" max="2331" width="4.7109375" style="65" customWidth="1"/>
    <col min="2332" max="2332" width="5" style="65" customWidth="1"/>
    <col min="2333" max="2333" width="2.28515625" style="65" customWidth="1"/>
    <col min="2334" max="2334" width="26" style="65" customWidth="1"/>
    <col min="2335" max="2335" width="8" style="65" customWidth="1"/>
    <col min="2336" max="2336" width="1" style="65" customWidth="1"/>
    <col min="2337" max="2337" width="6.7109375" style="65" customWidth="1"/>
    <col min="2338" max="2338" width="1" style="65" customWidth="1"/>
    <col min="2339" max="2339" width="6.7109375" style="65" customWidth="1"/>
    <col min="2340" max="2340" width="1" style="65" customWidth="1"/>
    <col min="2341" max="2341" width="6.7109375" style="65" customWidth="1"/>
    <col min="2342" max="2342" width="1" style="65" customWidth="1"/>
    <col min="2343" max="2343" width="6.7109375" style="65" customWidth="1"/>
    <col min="2344" max="2344" width="1" style="65" customWidth="1"/>
    <col min="2345" max="2345" width="6.7109375" style="65" customWidth="1"/>
    <col min="2346" max="2346" width="1" style="65" customWidth="1"/>
    <col min="2347" max="2348" width="6.7109375" style="65" customWidth="1"/>
    <col min="2349" max="2560" width="11.42578125" style="65"/>
    <col min="2561" max="2563" width="0" style="65" hidden="1" customWidth="1"/>
    <col min="2564" max="2564" width="5.5703125" style="65" customWidth="1"/>
    <col min="2565" max="2565" width="1.5703125" style="65" customWidth="1"/>
    <col min="2566" max="2566" width="53.7109375" style="65" customWidth="1"/>
    <col min="2567" max="2568" width="4.7109375" style="65" customWidth="1"/>
    <col min="2569" max="2569" width="0.85546875" style="65" customWidth="1"/>
    <col min="2570" max="2571" width="4.7109375" style="65" customWidth="1"/>
    <col min="2572" max="2572" width="0.85546875" style="65" customWidth="1"/>
    <col min="2573" max="2574" width="4.7109375" style="65" customWidth="1"/>
    <col min="2575" max="2575" width="0.85546875" style="65" customWidth="1"/>
    <col min="2576" max="2577" width="4.7109375" style="65" customWidth="1"/>
    <col min="2578" max="2578" width="0.85546875" style="65" customWidth="1"/>
    <col min="2579" max="2580" width="4.7109375" style="65" customWidth="1"/>
    <col min="2581" max="2581" width="1" style="65" customWidth="1"/>
    <col min="2582" max="2583" width="4.7109375" style="65" customWidth="1"/>
    <col min="2584" max="2584" width="6.7109375" style="65" bestFit="1" customWidth="1"/>
    <col min="2585" max="2586" width="11.42578125" style="65"/>
    <col min="2587" max="2587" width="4.7109375" style="65" customWidth="1"/>
    <col min="2588" max="2588" width="5" style="65" customWidth="1"/>
    <col min="2589" max="2589" width="2.28515625" style="65" customWidth="1"/>
    <col min="2590" max="2590" width="26" style="65" customWidth="1"/>
    <col min="2591" max="2591" width="8" style="65" customWidth="1"/>
    <col min="2592" max="2592" width="1" style="65" customWidth="1"/>
    <col min="2593" max="2593" width="6.7109375" style="65" customWidth="1"/>
    <col min="2594" max="2594" width="1" style="65" customWidth="1"/>
    <col min="2595" max="2595" width="6.7109375" style="65" customWidth="1"/>
    <col min="2596" max="2596" width="1" style="65" customWidth="1"/>
    <col min="2597" max="2597" width="6.7109375" style="65" customWidth="1"/>
    <col min="2598" max="2598" width="1" style="65" customWidth="1"/>
    <col min="2599" max="2599" width="6.7109375" style="65" customWidth="1"/>
    <col min="2600" max="2600" width="1" style="65" customWidth="1"/>
    <col min="2601" max="2601" width="6.7109375" style="65" customWidth="1"/>
    <col min="2602" max="2602" width="1" style="65" customWidth="1"/>
    <col min="2603" max="2604" width="6.7109375" style="65" customWidth="1"/>
    <col min="2605" max="2816" width="11.42578125" style="65"/>
    <col min="2817" max="2819" width="0" style="65" hidden="1" customWidth="1"/>
    <col min="2820" max="2820" width="5.5703125" style="65" customWidth="1"/>
    <col min="2821" max="2821" width="1.5703125" style="65" customWidth="1"/>
    <col min="2822" max="2822" width="53.7109375" style="65" customWidth="1"/>
    <col min="2823" max="2824" width="4.7109375" style="65" customWidth="1"/>
    <col min="2825" max="2825" width="0.85546875" style="65" customWidth="1"/>
    <col min="2826" max="2827" width="4.7109375" style="65" customWidth="1"/>
    <col min="2828" max="2828" width="0.85546875" style="65" customWidth="1"/>
    <col min="2829" max="2830" width="4.7109375" style="65" customWidth="1"/>
    <col min="2831" max="2831" width="0.85546875" style="65" customWidth="1"/>
    <col min="2832" max="2833" width="4.7109375" style="65" customWidth="1"/>
    <col min="2834" max="2834" width="0.85546875" style="65" customWidth="1"/>
    <col min="2835" max="2836" width="4.7109375" style="65" customWidth="1"/>
    <col min="2837" max="2837" width="1" style="65" customWidth="1"/>
    <col min="2838" max="2839" width="4.7109375" style="65" customWidth="1"/>
    <col min="2840" max="2840" width="6.7109375" style="65" bestFit="1" customWidth="1"/>
    <col min="2841" max="2842" width="11.42578125" style="65"/>
    <col min="2843" max="2843" width="4.7109375" style="65" customWidth="1"/>
    <col min="2844" max="2844" width="5" style="65" customWidth="1"/>
    <col min="2845" max="2845" width="2.28515625" style="65" customWidth="1"/>
    <col min="2846" max="2846" width="26" style="65" customWidth="1"/>
    <col min="2847" max="2847" width="8" style="65" customWidth="1"/>
    <col min="2848" max="2848" width="1" style="65" customWidth="1"/>
    <col min="2849" max="2849" width="6.7109375" style="65" customWidth="1"/>
    <col min="2850" max="2850" width="1" style="65" customWidth="1"/>
    <col min="2851" max="2851" width="6.7109375" style="65" customWidth="1"/>
    <col min="2852" max="2852" width="1" style="65" customWidth="1"/>
    <col min="2853" max="2853" width="6.7109375" style="65" customWidth="1"/>
    <col min="2854" max="2854" width="1" style="65" customWidth="1"/>
    <col min="2855" max="2855" width="6.7109375" style="65" customWidth="1"/>
    <col min="2856" max="2856" width="1" style="65" customWidth="1"/>
    <col min="2857" max="2857" width="6.7109375" style="65" customWidth="1"/>
    <col min="2858" max="2858" width="1" style="65" customWidth="1"/>
    <col min="2859" max="2860" width="6.7109375" style="65" customWidth="1"/>
    <col min="2861" max="3072" width="11.42578125" style="65"/>
    <col min="3073" max="3075" width="0" style="65" hidden="1" customWidth="1"/>
    <col min="3076" max="3076" width="5.5703125" style="65" customWidth="1"/>
    <col min="3077" max="3077" width="1.5703125" style="65" customWidth="1"/>
    <col min="3078" max="3078" width="53.7109375" style="65" customWidth="1"/>
    <col min="3079" max="3080" width="4.7109375" style="65" customWidth="1"/>
    <col min="3081" max="3081" width="0.85546875" style="65" customWidth="1"/>
    <col min="3082" max="3083" width="4.7109375" style="65" customWidth="1"/>
    <col min="3084" max="3084" width="0.85546875" style="65" customWidth="1"/>
    <col min="3085" max="3086" width="4.7109375" style="65" customWidth="1"/>
    <col min="3087" max="3087" width="0.85546875" style="65" customWidth="1"/>
    <col min="3088" max="3089" width="4.7109375" style="65" customWidth="1"/>
    <col min="3090" max="3090" width="0.85546875" style="65" customWidth="1"/>
    <col min="3091" max="3092" width="4.7109375" style="65" customWidth="1"/>
    <col min="3093" max="3093" width="1" style="65" customWidth="1"/>
    <col min="3094" max="3095" width="4.7109375" style="65" customWidth="1"/>
    <col min="3096" max="3096" width="6.7109375" style="65" bestFit="1" customWidth="1"/>
    <col min="3097" max="3098" width="11.42578125" style="65"/>
    <col min="3099" max="3099" width="4.7109375" style="65" customWidth="1"/>
    <col min="3100" max="3100" width="5" style="65" customWidth="1"/>
    <col min="3101" max="3101" width="2.28515625" style="65" customWidth="1"/>
    <col min="3102" max="3102" width="26" style="65" customWidth="1"/>
    <col min="3103" max="3103" width="8" style="65" customWidth="1"/>
    <col min="3104" max="3104" width="1" style="65" customWidth="1"/>
    <col min="3105" max="3105" width="6.7109375" style="65" customWidth="1"/>
    <col min="3106" max="3106" width="1" style="65" customWidth="1"/>
    <col min="3107" max="3107" width="6.7109375" style="65" customWidth="1"/>
    <col min="3108" max="3108" width="1" style="65" customWidth="1"/>
    <col min="3109" max="3109" width="6.7109375" style="65" customWidth="1"/>
    <col min="3110" max="3110" width="1" style="65" customWidth="1"/>
    <col min="3111" max="3111" width="6.7109375" style="65" customWidth="1"/>
    <col min="3112" max="3112" width="1" style="65" customWidth="1"/>
    <col min="3113" max="3113" width="6.7109375" style="65" customWidth="1"/>
    <col min="3114" max="3114" width="1" style="65" customWidth="1"/>
    <col min="3115" max="3116" width="6.7109375" style="65" customWidth="1"/>
    <col min="3117" max="3328" width="11.42578125" style="65"/>
    <col min="3329" max="3331" width="0" style="65" hidden="1" customWidth="1"/>
    <col min="3332" max="3332" width="5.5703125" style="65" customWidth="1"/>
    <col min="3333" max="3333" width="1.5703125" style="65" customWidth="1"/>
    <col min="3334" max="3334" width="53.7109375" style="65" customWidth="1"/>
    <col min="3335" max="3336" width="4.7109375" style="65" customWidth="1"/>
    <col min="3337" max="3337" width="0.85546875" style="65" customWidth="1"/>
    <col min="3338" max="3339" width="4.7109375" style="65" customWidth="1"/>
    <col min="3340" max="3340" width="0.85546875" style="65" customWidth="1"/>
    <col min="3341" max="3342" width="4.7109375" style="65" customWidth="1"/>
    <col min="3343" max="3343" width="0.85546875" style="65" customWidth="1"/>
    <col min="3344" max="3345" width="4.7109375" style="65" customWidth="1"/>
    <col min="3346" max="3346" width="0.85546875" style="65" customWidth="1"/>
    <col min="3347" max="3348" width="4.7109375" style="65" customWidth="1"/>
    <col min="3349" max="3349" width="1" style="65" customWidth="1"/>
    <col min="3350" max="3351" width="4.7109375" style="65" customWidth="1"/>
    <col min="3352" max="3352" width="6.7109375" style="65" bestFit="1" customWidth="1"/>
    <col min="3353" max="3354" width="11.42578125" style="65"/>
    <col min="3355" max="3355" width="4.7109375" style="65" customWidth="1"/>
    <col min="3356" max="3356" width="5" style="65" customWidth="1"/>
    <col min="3357" max="3357" width="2.28515625" style="65" customWidth="1"/>
    <col min="3358" max="3358" width="26" style="65" customWidth="1"/>
    <col min="3359" max="3359" width="8" style="65" customWidth="1"/>
    <col min="3360" max="3360" width="1" style="65" customWidth="1"/>
    <col min="3361" max="3361" width="6.7109375" style="65" customWidth="1"/>
    <col min="3362" max="3362" width="1" style="65" customWidth="1"/>
    <col min="3363" max="3363" width="6.7109375" style="65" customWidth="1"/>
    <col min="3364" max="3364" width="1" style="65" customWidth="1"/>
    <col min="3365" max="3365" width="6.7109375" style="65" customWidth="1"/>
    <col min="3366" max="3366" width="1" style="65" customWidth="1"/>
    <col min="3367" max="3367" width="6.7109375" style="65" customWidth="1"/>
    <col min="3368" max="3368" width="1" style="65" customWidth="1"/>
    <col min="3369" max="3369" width="6.7109375" style="65" customWidth="1"/>
    <col min="3370" max="3370" width="1" style="65" customWidth="1"/>
    <col min="3371" max="3372" width="6.7109375" style="65" customWidth="1"/>
    <col min="3373" max="3584" width="11.42578125" style="65"/>
    <col min="3585" max="3587" width="0" style="65" hidden="1" customWidth="1"/>
    <col min="3588" max="3588" width="5.5703125" style="65" customWidth="1"/>
    <col min="3589" max="3589" width="1.5703125" style="65" customWidth="1"/>
    <col min="3590" max="3590" width="53.7109375" style="65" customWidth="1"/>
    <col min="3591" max="3592" width="4.7109375" style="65" customWidth="1"/>
    <col min="3593" max="3593" width="0.85546875" style="65" customWidth="1"/>
    <col min="3594" max="3595" width="4.7109375" style="65" customWidth="1"/>
    <col min="3596" max="3596" width="0.85546875" style="65" customWidth="1"/>
    <col min="3597" max="3598" width="4.7109375" style="65" customWidth="1"/>
    <col min="3599" max="3599" width="0.85546875" style="65" customWidth="1"/>
    <col min="3600" max="3601" width="4.7109375" style="65" customWidth="1"/>
    <col min="3602" max="3602" width="0.85546875" style="65" customWidth="1"/>
    <col min="3603" max="3604" width="4.7109375" style="65" customWidth="1"/>
    <col min="3605" max="3605" width="1" style="65" customWidth="1"/>
    <col min="3606" max="3607" width="4.7109375" style="65" customWidth="1"/>
    <col min="3608" max="3608" width="6.7109375" style="65" bestFit="1" customWidth="1"/>
    <col min="3609" max="3610" width="11.42578125" style="65"/>
    <col min="3611" max="3611" width="4.7109375" style="65" customWidth="1"/>
    <col min="3612" max="3612" width="5" style="65" customWidth="1"/>
    <col min="3613" max="3613" width="2.28515625" style="65" customWidth="1"/>
    <col min="3614" max="3614" width="26" style="65" customWidth="1"/>
    <col min="3615" max="3615" width="8" style="65" customWidth="1"/>
    <col min="3616" max="3616" width="1" style="65" customWidth="1"/>
    <col min="3617" max="3617" width="6.7109375" style="65" customWidth="1"/>
    <col min="3618" max="3618" width="1" style="65" customWidth="1"/>
    <col min="3619" max="3619" width="6.7109375" style="65" customWidth="1"/>
    <col min="3620" max="3620" width="1" style="65" customWidth="1"/>
    <col min="3621" max="3621" width="6.7109375" style="65" customWidth="1"/>
    <col min="3622" max="3622" width="1" style="65" customWidth="1"/>
    <col min="3623" max="3623" width="6.7109375" style="65" customWidth="1"/>
    <col min="3624" max="3624" width="1" style="65" customWidth="1"/>
    <col min="3625" max="3625" width="6.7109375" style="65" customWidth="1"/>
    <col min="3626" max="3626" width="1" style="65" customWidth="1"/>
    <col min="3627" max="3628" width="6.7109375" style="65" customWidth="1"/>
    <col min="3629" max="3840" width="11.42578125" style="65"/>
    <col min="3841" max="3843" width="0" style="65" hidden="1" customWidth="1"/>
    <col min="3844" max="3844" width="5.5703125" style="65" customWidth="1"/>
    <col min="3845" max="3845" width="1.5703125" style="65" customWidth="1"/>
    <col min="3846" max="3846" width="53.7109375" style="65" customWidth="1"/>
    <col min="3847" max="3848" width="4.7109375" style="65" customWidth="1"/>
    <col min="3849" max="3849" width="0.85546875" style="65" customWidth="1"/>
    <col min="3850" max="3851" width="4.7109375" style="65" customWidth="1"/>
    <col min="3852" max="3852" width="0.85546875" style="65" customWidth="1"/>
    <col min="3853" max="3854" width="4.7109375" style="65" customWidth="1"/>
    <col min="3855" max="3855" width="0.85546875" style="65" customWidth="1"/>
    <col min="3856" max="3857" width="4.7109375" style="65" customWidth="1"/>
    <col min="3858" max="3858" width="0.85546875" style="65" customWidth="1"/>
    <col min="3859" max="3860" width="4.7109375" style="65" customWidth="1"/>
    <col min="3861" max="3861" width="1" style="65" customWidth="1"/>
    <col min="3862" max="3863" width="4.7109375" style="65" customWidth="1"/>
    <col min="3864" max="3864" width="6.7109375" style="65" bestFit="1" customWidth="1"/>
    <col min="3865" max="3866" width="11.42578125" style="65"/>
    <col min="3867" max="3867" width="4.7109375" style="65" customWidth="1"/>
    <col min="3868" max="3868" width="5" style="65" customWidth="1"/>
    <col min="3869" max="3869" width="2.28515625" style="65" customWidth="1"/>
    <col min="3870" max="3870" width="26" style="65" customWidth="1"/>
    <col min="3871" max="3871" width="8" style="65" customWidth="1"/>
    <col min="3872" max="3872" width="1" style="65" customWidth="1"/>
    <col min="3873" max="3873" width="6.7109375" style="65" customWidth="1"/>
    <col min="3874" max="3874" width="1" style="65" customWidth="1"/>
    <col min="3875" max="3875" width="6.7109375" style="65" customWidth="1"/>
    <col min="3876" max="3876" width="1" style="65" customWidth="1"/>
    <col min="3877" max="3877" width="6.7109375" style="65" customWidth="1"/>
    <col min="3878" max="3878" width="1" style="65" customWidth="1"/>
    <col min="3879" max="3879" width="6.7109375" style="65" customWidth="1"/>
    <col min="3880" max="3880" width="1" style="65" customWidth="1"/>
    <col min="3881" max="3881" width="6.7109375" style="65" customWidth="1"/>
    <col min="3882" max="3882" width="1" style="65" customWidth="1"/>
    <col min="3883" max="3884" width="6.7109375" style="65" customWidth="1"/>
    <col min="3885" max="4096" width="11.42578125" style="65"/>
    <col min="4097" max="4099" width="0" style="65" hidden="1" customWidth="1"/>
    <col min="4100" max="4100" width="5.5703125" style="65" customWidth="1"/>
    <col min="4101" max="4101" width="1.5703125" style="65" customWidth="1"/>
    <col min="4102" max="4102" width="53.7109375" style="65" customWidth="1"/>
    <col min="4103" max="4104" width="4.7109375" style="65" customWidth="1"/>
    <col min="4105" max="4105" width="0.85546875" style="65" customWidth="1"/>
    <col min="4106" max="4107" width="4.7109375" style="65" customWidth="1"/>
    <col min="4108" max="4108" width="0.85546875" style="65" customWidth="1"/>
    <col min="4109" max="4110" width="4.7109375" style="65" customWidth="1"/>
    <col min="4111" max="4111" width="0.85546875" style="65" customWidth="1"/>
    <col min="4112" max="4113" width="4.7109375" style="65" customWidth="1"/>
    <col min="4114" max="4114" width="0.85546875" style="65" customWidth="1"/>
    <col min="4115" max="4116" width="4.7109375" style="65" customWidth="1"/>
    <col min="4117" max="4117" width="1" style="65" customWidth="1"/>
    <col min="4118" max="4119" width="4.7109375" style="65" customWidth="1"/>
    <col min="4120" max="4120" width="6.7109375" style="65" bestFit="1" customWidth="1"/>
    <col min="4121" max="4122" width="11.42578125" style="65"/>
    <col min="4123" max="4123" width="4.7109375" style="65" customWidth="1"/>
    <col min="4124" max="4124" width="5" style="65" customWidth="1"/>
    <col min="4125" max="4125" width="2.28515625" style="65" customWidth="1"/>
    <col min="4126" max="4126" width="26" style="65" customWidth="1"/>
    <col min="4127" max="4127" width="8" style="65" customWidth="1"/>
    <col min="4128" max="4128" width="1" style="65" customWidth="1"/>
    <col min="4129" max="4129" width="6.7109375" style="65" customWidth="1"/>
    <col min="4130" max="4130" width="1" style="65" customWidth="1"/>
    <col min="4131" max="4131" width="6.7109375" style="65" customWidth="1"/>
    <col min="4132" max="4132" width="1" style="65" customWidth="1"/>
    <col min="4133" max="4133" width="6.7109375" style="65" customWidth="1"/>
    <col min="4134" max="4134" width="1" style="65" customWidth="1"/>
    <col min="4135" max="4135" width="6.7109375" style="65" customWidth="1"/>
    <col min="4136" max="4136" width="1" style="65" customWidth="1"/>
    <col min="4137" max="4137" width="6.7109375" style="65" customWidth="1"/>
    <col min="4138" max="4138" width="1" style="65" customWidth="1"/>
    <col min="4139" max="4140" width="6.7109375" style="65" customWidth="1"/>
    <col min="4141" max="4352" width="11.42578125" style="65"/>
    <col min="4353" max="4355" width="0" style="65" hidden="1" customWidth="1"/>
    <col min="4356" max="4356" width="5.5703125" style="65" customWidth="1"/>
    <col min="4357" max="4357" width="1.5703125" style="65" customWidth="1"/>
    <col min="4358" max="4358" width="53.7109375" style="65" customWidth="1"/>
    <col min="4359" max="4360" width="4.7109375" style="65" customWidth="1"/>
    <col min="4361" max="4361" width="0.85546875" style="65" customWidth="1"/>
    <col min="4362" max="4363" width="4.7109375" style="65" customWidth="1"/>
    <col min="4364" max="4364" width="0.85546875" style="65" customWidth="1"/>
    <col min="4365" max="4366" width="4.7109375" style="65" customWidth="1"/>
    <col min="4367" max="4367" width="0.85546875" style="65" customWidth="1"/>
    <col min="4368" max="4369" width="4.7109375" style="65" customWidth="1"/>
    <col min="4370" max="4370" width="0.85546875" style="65" customWidth="1"/>
    <col min="4371" max="4372" width="4.7109375" style="65" customWidth="1"/>
    <col min="4373" max="4373" width="1" style="65" customWidth="1"/>
    <col min="4374" max="4375" width="4.7109375" style="65" customWidth="1"/>
    <col min="4376" max="4376" width="6.7109375" style="65" bestFit="1" customWidth="1"/>
    <col min="4377" max="4378" width="11.42578125" style="65"/>
    <col min="4379" max="4379" width="4.7109375" style="65" customWidth="1"/>
    <col min="4380" max="4380" width="5" style="65" customWidth="1"/>
    <col min="4381" max="4381" width="2.28515625" style="65" customWidth="1"/>
    <col min="4382" max="4382" width="26" style="65" customWidth="1"/>
    <col min="4383" max="4383" width="8" style="65" customWidth="1"/>
    <col min="4384" max="4384" width="1" style="65" customWidth="1"/>
    <col min="4385" max="4385" width="6.7109375" style="65" customWidth="1"/>
    <col min="4386" max="4386" width="1" style="65" customWidth="1"/>
    <col min="4387" max="4387" width="6.7109375" style="65" customWidth="1"/>
    <col min="4388" max="4388" width="1" style="65" customWidth="1"/>
    <col min="4389" max="4389" width="6.7109375" style="65" customWidth="1"/>
    <col min="4390" max="4390" width="1" style="65" customWidth="1"/>
    <col min="4391" max="4391" width="6.7109375" style="65" customWidth="1"/>
    <col min="4392" max="4392" width="1" style="65" customWidth="1"/>
    <col min="4393" max="4393" width="6.7109375" style="65" customWidth="1"/>
    <col min="4394" max="4394" width="1" style="65" customWidth="1"/>
    <col min="4395" max="4396" width="6.7109375" style="65" customWidth="1"/>
    <col min="4397" max="4608" width="11.42578125" style="65"/>
    <col min="4609" max="4611" width="0" style="65" hidden="1" customWidth="1"/>
    <col min="4612" max="4612" width="5.5703125" style="65" customWidth="1"/>
    <col min="4613" max="4613" width="1.5703125" style="65" customWidth="1"/>
    <col min="4614" max="4614" width="53.7109375" style="65" customWidth="1"/>
    <col min="4615" max="4616" width="4.7109375" style="65" customWidth="1"/>
    <col min="4617" max="4617" width="0.85546875" style="65" customWidth="1"/>
    <col min="4618" max="4619" width="4.7109375" style="65" customWidth="1"/>
    <col min="4620" max="4620" width="0.85546875" style="65" customWidth="1"/>
    <col min="4621" max="4622" width="4.7109375" style="65" customWidth="1"/>
    <col min="4623" max="4623" width="0.85546875" style="65" customWidth="1"/>
    <col min="4624" max="4625" width="4.7109375" style="65" customWidth="1"/>
    <col min="4626" max="4626" width="0.85546875" style="65" customWidth="1"/>
    <col min="4627" max="4628" width="4.7109375" style="65" customWidth="1"/>
    <col min="4629" max="4629" width="1" style="65" customWidth="1"/>
    <col min="4630" max="4631" width="4.7109375" style="65" customWidth="1"/>
    <col min="4632" max="4632" width="6.7109375" style="65" bestFit="1" customWidth="1"/>
    <col min="4633" max="4634" width="11.42578125" style="65"/>
    <col min="4635" max="4635" width="4.7109375" style="65" customWidth="1"/>
    <col min="4636" max="4636" width="5" style="65" customWidth="1"/>
    <col min="4637" max="4637" width="2.28515625" style="65" customWidth="1"/>
    <col min="4638" max="4638" width="26" style="65" customWidth="1"/>
    <col min="4639" max="4639" width="8" style="65" customWidth="1"/>
    <col min="4640" max="4640" width="1" style="65" customWidth="1"/>
    <col min="4641" max="4641" width="6.7109375" style="65" customWidth="1"/>
    <col min="4642" max="4642" width="1" style="65" customWidth="1"/>
    <col min="4643" max="4643" width="6.7109375" style="65" customWidth="1"/>
    <col min="4644" max="4644" width="1" style="65" customWidth="1"/>
    <col min="4645" max="4645" width="6.7109375" style="65" customWidth="1"/>
    <col min="4646" max="4646" width="1" style="65" customWidth="1"/>
    <col min="4647" max="4647" width="6.7109375" style="65" customWidth="1"/>
    <col min="4648" max="4648" width="1" style="65" customWidth="1"/>
    <col min="4649" max="4649" width="6.7109375" style="65" customWidth="1"/>
    <col min="4650" max="4650" width="1" style="65" customWidth="1"/>
    <col min="4651" max="4652" width="6.7109375" style="65" customWidth="1"/>
    <col min="4653" max="4864" width="11.42578125" style="65"/>
    <col min="4865" max="4867" width="0" style="65" hidden="1" customWidth="1"/>
    <col min="4868" max="4868" width="5.5703125" style="65" customWidth="1"/>
    <col min="4869" max="4869" width="1.5703125" style="65" customWidth="1"/>
    <col min="4870" max="4870" width="53.7109375" style="65" customWidth="1"/>
    <col min="4871" max="4872" width="4.7109375" style="65" customWidth="1"/>
    <col min="4873" max="4873" width="0.85546875" style="65" customWidth="1"/>
    <col min="4874" max="4875" width="4.7109375" style="65" customWidth="1"/>
    <col min="4876" max="4876" width="0.85546875" style="65" customWidth="1"/>
    <col min="4877" max="4878" width="4.7109375" style="65" customWidth="1"/>
    <col min="4879" max="4879" width="0.85546875" style="65" customWidth="1"/>
    <col min="4880" max="4881" width="4.7109375" style="65" customWidth="1"/>
    <col min="4882" max="4882" width="0.85546875" style="65" customWidth="1"/>
    <col min="4883" max="4884" width="4.7109375" style="65" customWidth="1"/>
    <col min="4885" max="4885" width="1" style="65" customWidth="1"/>
    <col min="4886" max="4887" width="4.7109375" style="65" customWidth="1"/>
    <col min="4888" max="4888" width="6.7109375" style="65" bestFit="1" customWidth="1"/>
    <col min="4889" max="4890" width="11.42578125" style="65"/>
    <col min="4891" max="4891" width="4.7109375" style="65" customWidth="1"/>
    <col min="4892" max="4892" width="5" style="65" customWidth="1"/>
    <col min="4893" max="4893" width="2.28515625" style="65" customWidth="1"/>
    <col min="4894" max="4894" width="26" style="65" customWidth="1"/>
    <col min="4895" max="4895" width="8" style="65" customWidth="1"/>
    <col min="4896" max="4896" width="1" style="65" customWidth="1"/>
    <col min="4897" max="4897" width="6.7109375" style="65" customWidth="1"/>
    <col min="4898" max="4898" width="1" style="65" customWidth="1"/>
    <col min="4899" max="4899" width="6.7109375" style="65" customWidth="1"/>
    <col min="4900" max="4900" width="1" style="65" customWidth="1"/>
    <col min="4901" max="4901" width="6.7109375" style="65" customWidth="1"/>
    <col min="4902" max="4902" width="1" style="65" customWidth="1"/>
    <col min="4903" max="4903" width="6.7109375" style="65" customWidth="1"/>
    <col min="4904" max="4904" width="1" style="65" customWidth="1"/>
    <col min="4905" max="4905" width="6.7109375" style="65" customWidth="1"/>
    <col min="4906" max="4906" width="1" style="65" customWidth="1"/>
    <col min="4907" max="4908" width="6.7109375" style="65" customWidth="1"/>
    <col min="4909" max="5120" width="11.42578125" style="65"/>
    <col min="5121" max="5123" width="0" style="65" hidden="1" customWidth="1"/>
    <col min="5124" max="5124" width="5.5703125" style="65" customWidth="1"/>
    <col min="5125" max="5125" width="1.5703125" style="65" customWidth="1"/>
    <col min="5126" max="5126" width="53.7109375" style="65" customWidth="1"/>
    <col min="5127" max="5128" width="4.7109375" style="65" customWidth="1"/>
    <col min="5129" max="5129" width="0.85546875" style="65" customWidth="1"/>
    <col min="5130" max="5131" width="4.7109375" style="65" customWidth="1"/>
    <col min="5132" max="5132" width="0.85546875" style="65" customWidth="1"/>
    <col min="5133" max="5134" width="4.7109375" style="65" customWidth="1"/>
    <col min="5135" max="5135" width="0.85546875" style="65" customWidth="1"/>
    <col min="5136" max="5137" width="4.7109375" style="65" customWidth="1"/>
    <col min="5138" max="5138" width="0.85546875" style="65" customWidth="1"/>
    <col min="5139" max="5140" width="4.7109375" style="65" customWidth="1"/>
    <col min="5141" max="5141" width="1" style="65" customWidth="1"/>
    <col min="5142" max="5143" width="4.7109375" style="65" customWidth="1"/>
    <col min="5144" max="5144" width="6.7109375" style="65" bestFit="1" customWidth="1"/>
    <col min="5145" max="5146" width="11.42578125" style="65"/>
    <col min="5147" max="5147" width="4.7109375" style="65" customWidth="1"/>
    <col min="5148" max="5148" width="5" style="65" customWidth="1"/>
    <col min="5149" max="5149" width="2.28515625" style="65" customWidth="1"/>
    <col min="5150" max="5150" width="26" style="65" customWidth="1"/>
    <col min="5151" max="5151" width="8" style="65" customWidth="1"/>
    <col min="5152" max="5152" width="1" style="65" customWidth="1"/>
    <col min="5153" max="5153" width="6.7109375" style="65" customWidth="1"/>
    <col min="5154" max="5154" width="1" style="65" customWidth="1"/>
    <col min="5155" max="5155" width="6.7109375" style="65" customWidth="1"/>
    <col min="5156" max="5156" width="1" style="65" customWidth="1"/>
    <col min="5157" max="5157" width="6.7109375" style="65" customWidth="1"/>
    <col min="5158" max="5158" width="1" style="65" customWidth="1"/>
    <col min="5159" max="5159" width="6.7109375" style="65" customWidth="1"/>
    <col min="5160" max="5160" width="1" style="65" customWidth="1"/>
    <col min="5161" max="5161" width="6.7109375" style="65" customWidth="1"/>
    <col min="5162" max="5162" width="1" style="65" customWidth="1"/>
    <col min="5163" max="5164" width="6.7109375" style="65" customWidth="1"/>
    <col min="5165" max="5376" width="11.42578125" style="65"/>
    <col min="5377" max="5379" width="0" style="65" hidden="1" customWidth="1"/>
    <col min="5380" max="5380" width="5.5703125" style="65" customWidth="1"/>
    <col min="5381" max="5381" width="1.5703125" style="65" customWidth="1"/>
    <col min="5382" max="5382" width="53.7109375" style="65" customWidth="1"/>
    <col min="5383" max="5384" width="4.7109375" style="65" customWidth="1"/>
    <col min="5385" max="5385" width="0.85546875" style="65" customWidth="1"/>
    <col min="5386" max="5387" width="4.7109375" style="65" customWidth="1"/>
    <col min="5388" max="5388" width="0.85546875" style="65" customWidth="1"/>
    <col min="5389" max="5390" width="4.7109375" style="65" customWidth="1"/>
    <col min="5391" max="5391" width="0.85546875" style="65" customWidth="1"/>
    <col min="5392" max="5393" width="4.7109375" style="65" customWidth="1"/>
    <col min="5394" max="5394" width="0.85546875" style="65" customWidth="1"/>
    <col min="5395" max="5396" width="4.7109375" style="65" customWidth="1"/>
    <col min="5397" max="5397" width="1" style="65" customWidth="1"/>
    <col min="5398" max="5399" width="4.7109375" style="65" customWidth="1"/>
    <col min="5400" max="5400" width="6.7109375" style="65" bestFit="1" customWidth="1"/>
    <col min="5401" max="5402" width="11.42578125" style="65"/>
    <col min="5403" max="5403" width="4.7109375" style="65" customWidth="1"/>
    <col min="5404" max="5404" width="5" style="65" customWidth="1"/>
    <col min="5405" max="5405" width="2.28515625" style="65" customWidth="1"/>
    <col min="5406" max="5406" width="26" style="65" customWidth="1"/>
    <col min="5407" max="5407" width="8" style="65" customWidth="1"/>
    <col min="5408" max="5408" width="1" style="65" customWidth="1"/>
    <col min="5409" max="5409" width="6.7109375" style="65" customWidth="1"/>
    <col min="5410" max="5410" width="1" style="65" customWidth="1"/>
    <col min="5411" max="5411" width="6.7109375" style="65" customWidth="1"/>
    <col min="5412" max="5412" width="1" style="65" customWidth="1"/>
    <col min="5413" max="5413" width="6.7109375" style="65" customWidth="1"/>
    <col min="5414" max="5414" width="1" style="65" customWidth="1"/>
    <col min="5415" max="5415" width="6.7109375" style="65" customWidth="1"/>
    <col min="5416" max="5416" width="1" style="65" customWidth="1"/>
    <col min="5417" max="5417" width="6.7109375" style="65" customWidth="1"/>
    <col min="5418" max="5418" width="1" style="65" customWidth="1"/>
    <col min="5419" max="5420" width="6.7109375" style="65" customWidth="1"/>
    <col min="5421" max="5632" width="11.42578125" style="65"/>
    <col min="5633" max="5635" width="0" style="65" hidden="1" customWidth="1"/>
    <col min="5636" max="5636" width="5.5703125" style="65" customWidth="1"/>
    <col min="5637" max="5637" width="1.5703125" style="65" customWidth="1"/>
    <col min="5638" max="5638" width="53.7109375" style="65" customWidth="1"/>
    <col min="5639" max="5640" width="4.7109375" style="65" customWidth="1"/>
    <col min="5641" max="5641" width="0.85546875" style="65" customWidth="1"/>
    <col min="5642" max="5643" width="4.7109375" style="65" customWidth="1"/>
    <col min="5644" max="5644" width="0.85546875" style="65" customWidth="1"/>
    <col min="5645" max="5646" width="4.7109375" style="65" customWidth="1"/>
    <col min="5647" max="5647" width="0.85546875" style="65" customWidth="1"/>
    <col min="5648" max="5649" width="4.7109375" style="65" customWidth="1"/>
    <col min="5650" max="5650" width="0.85546875" style="65" customWidth="1"/>
    <col min="5651" max="5652" width="4.7109375" style="65" customWidth="1"/>
    <col min="5653" max="5653" width="1" style="65" customWidth="1"/>
    <col min="5654" max="5655" width="4.7109375" style="65" customWidth="1"/>
    <col min="5656" max="5656" width="6.7109375" style="65" bestFit="1" customWidth="1"/>
    <col min="5657" max="5658" width="11.42578125" style="65"/>
    <col min="5659" max="5659" width="4.7109375" style="65" customWidth="1"/>
    <col min="5660" max="5660" width="5" style="65" customWidth="1"/>
    <col min="5661" max="5661" width="2.28515625" style="65" customWidth="1"/>
    <col min="5662" max="5662" width="26" style="65" customWidth="1"/>
    <col min="5663" max="5663" width="8" style="65" customWidth="1"/>
    <col min="5664" max="5664" width="1" style="65" customWidth="1"/>
    <col min="5665" max="5665" width="6.7109375" style="65" customWidth="1"/>
    <col min="5666" max="5666" width="1" style="65" customWidth="1"/>
    <col min="5667" max="5667" width="6.7109375" style="65" customWidth="1"/>
    <col min="5668" max="5668" width="1" style="65" customWidth="1"/>
    <col min="5669" max="5669" width="6.7109375" style="65" customWidth="1"/>
    <col min="5670" max="5670" width="1" style="65" customWidth="1"/>
    <col min="5671" max="5671" width="6.7109375" style="65" customWidth="1"/>
    <col min="5672" max="5672" width="1" style="65" customWidth="1"/>
    <col min="5673" max="5673" width="6.7109375" style="65" customWidth="1"/>
    <col min="5674" max="5674" width="1" style="65" customWidth="1"/>
    <col min="5675" max="5676" width="6.7109375" style="65" customWidth="1"/>
    <col min="5677" max="5888" width="11.42578125" style="65"/>
    <col min="5889" max="5891" width="0" style="65" hidden="1" customWidth="1"/>
    <col min="5892" max="5892" width="5.5703125" style="65" customWidth="1"/>
    <col min="5893" max="5893" width="1.5703125" style="65" customWidth="1"/>
    <col min="5894" max="5894" width="53.7109375" style="65" customWidth="1"/>
    <col min="5895" max="5896" width="4.7109375" style="65" customWidth="1"/>
    <col min="5897" max="5897" width="0.85546875" style="65" customWidth="1"/>
    <col min="5898" max="5899" width="4.7109375" style="65" customWidth="1"/>
    <col min="5900" max="5900" width="0.85546875" style="65" customWidth="1"/>
    <col min="5901" max="5902" width="4.7109375" style="65" customWidth="1"/>
    <col min="5903" max="5903" width="0.85546875" style="65" customWidth="1"/>
    <col min="5904" max="5905" width="4.7109375" style="65" customWidth="1"/>
    <col min="5906" max="5906" width="0.85546875" style="65" customWidth="1"/>
    <col min="5907" max="5908" width="4.7109375" style="65" customWidth="1"/>
    <col min="5909" max="5909" width="1" style="65" customWidth="1"/>
    <col min="5910" max="5911" width="4.7109375" style="65" customWidth="1"/>
    <col min="5912" max="5912" width="6.7109375" style="65" bestFit="1" customWidth="1"/>
    <col min="5913" max="5914" width="11.42578125" style="65"/>
    <col min="5915" max="5915" width="4.7109375" style="65" customWidth="1"/>
    <col min="5916" max="5916" width="5" style="65" customWidth="1"/>
    <col min="5917" max="5917" width="2.28515625" style="65" customWidth="1"/>
    <col min="5918" max="5918" width="26" style="65" customWidth="1"/>
    <col min="5919" max="5919" width="8" style="65" customWidth="1"/>
    <col min="5920" max="5920" width="1" style="65" customWidth="1"/>
    <col min="5921" max="5921" width="6.7109375" style="65" customWidth="1"/>
    <col min="5922" max="5922" width="1" style="65" customWidth="1"/>
    <col min="5923" max="5923" width="6.7109375" style="65" customWidth="1"/>
    <col min="5924" max="5924" width="1" style="65" customWidth="1"/>
    <col min="5925" max="5925" width="6.7109375" style="65" customWidth="1"/>
    <col min="5926" max="5926" width="1" style="65" customWidth="1"/>
    <col min="5927" max="5927" width="6.7109375" style="65" customWidth="1"/>
    <col min="5928" max="5928" width="1" style="65" customWidth="1"/>
    <col min="5929" max="5929" width="6.7109375" style="65" customWidth="1"/>
    <col min="5930" max="5930" width="1" style="65" customWidth="1"/>
    <col min="5931" max="5932" width="6.7109375" style="65" customWidth="1"/>
    <col min="5933" max="6144" width="11.42578125" style="65"/>
    <col min="6145" max="6147" width="0" style="65" hidden="1" customWidth="1"/>
    <col min="6148" max="6148" width="5.5703125" style="65" customWidth="1"/>
    <col min="6149" max="6149" width="1.5703125" style="65" customWidth="1"/>
    <col min="6150" max="6150" width="53.7109375" style="65" customWidth="1"/>
    <col min="6151" max="6152" width="4.7109375" style="65" customWidth="1"/>
    <col min="6153" max="6153" width="0.85546875" style="65" customWidth="1"/>
    <col min="6154" max="6155" width="4.7109375" style="65" customWidth="1"/>
    <col min="6156" max="6156" width="0.85546875" style="65" customWidth="1"/>
    <col min="6157" max="6158" width="4.7109375" style="65" customWidth="1"/>
    <col min="6159" max="6159" width="0.85546875" style="65" customWidth="1"/>
    <col min="6160" max="6161" width="4.7109375" style="65" customWidth="1"/>
    <col min="6162" max="6162" width="0.85546875" style="65" customWidth="1"/>
    <col min="6163" max="6164" width="4.7109375" style="65" customWidth="1"/>
    <col min="6165" max="6165" width="1" style="65" customWidth="1"/>
    <col min="6166" max="6167" width="4.7109375" style="65" customWidth="1"/>
    <col min="6168" max="6168" width="6.7109375" style="65" bestFit="1" customWidth="1"/>
    <col min="6169" max="6170" width="11.42578125" style="65"/>
    <col min="6171" max="6171" width="4.7109375" style="65" customWidth="1"/>
    <col min="6172" max="6172" width="5" style="65" customWidth="1"/>
    <col min="6173" max="6173" width="2.28515625" style="65" customWidth="1"/>
    <col min="6174" max="6174" width="26" style="65" customWidth="1"/>
    <col min="6175" max="6175" width="8" style="65" customWidth="1"/>
    <col min="6176" max="6176" width="1" style="65" customWidth="1"/>
    <col min="6177" max="6177" width="6.7109375" style="65" customWidth="1"/>
    <col min="6178" max="6178" width="1" style="65" customWidth="1"/>
    <col min="6179" max="6179" width="6.7109375" style="65" customWidth="1"/>
    <col min="6180" max="6180" width="1" style="65" customWidth="1"/>
    <col min="6181" max="6181" width="6.7109375" style="65" customWidth="1"/>
    <col min="6182" max="6182" width="1" style="65" customWidth="1"/>
    <col min="6183" max="6183" width="6.7109375" style="65" customWidth="1"/>
    <col min="6184" max="6184" width="1" style="65" customWidth="1"/>
    <col min="6185" max="6185" width="6.7109375" style="65" customWidth="1"/>
    <col min="6186" max="6186" width="1" style="65" customWidth="1"/>
    <col min="6187" max="6188" width="6.7109375" style="65" customWidth="1"/>
    <col min="6189" max="6400" width="11.42578125" style="65"/>
    <col min="6401" max="6403" width="0" style="65" hidden="1" customWidth="1"/>
    <col min="6404" max="6404" width="5.5703125" style="65" customWidth="1"/>
    <col min="6405" max="6405" width="1.5703125" style="65" customWidth="1"/>
    <col min="6406" max="6406" width="53.7109375" style="65" customWidth="1"/>
    <col min="6407" max="6408" width="4.7109375" style="65" customWidth="1"/>
    <col min="6409" max="6409" width="0.85546875" style="65" customWidth="1"/>
    <col min="6410" max="6411" width="4.7109375" style="65" customWidth="1"/>
    <col min="6412" max="6412" width="0.85546875" style="65" customWidth="1"/>
    <col min="6413" max="6414" width="4.7109375" style="65" customWidth="1"/>
    <col min="6415" max="6415" width="0.85546875" style="65" customWidth="1"/>
    <col min="6416" max="6417" width="4.7109375" style="65" customWidth="1"/>
    <col min="6418" max="6418" width="0.85546875" style="65" customWidth="1"/>
    <col min="6419" max="6420" width="4.7109375" style="65" customWidth="1"/>
    <col min="6421" max="6421" width="1" style="65" customWidth="1"/>
    <col min="6422" max="6423" width="4.7109375" style="65" customWidth="1"/>
    <col min="6424" max="6424" width="6.7109375" style="65" bestFit="1" customWidth="1"/>
    <col min="6425" max="6426" width="11.42578125" style="65"/>
    <col min="6427" max="6427" width="4.7109375" style="65" customWidth="1"/>
    <col min="6428" max="6428" width="5" style="65" customWidth="1"/>
    <col min="6429" max="6429" width="2.28515625" style="65" customWidth="1"/>
    <col min="6430" max="6430" width="26" style="65" customWidth="1"/>
    <col min="6431" max="6431" width="8" style="65" customWidth="1"/>
    <col min="6432" max="6432" width="1" style="65" customWidth="1"/>
    <col min="6433" max="6433" width="6.7109375" style="65" customWidth="1"/>
    <col min="6434" max="6434" width="1" style="65" customWidth="1"/>
    <col min="6435" max="6435" width="6.7109375" style="65" customWidth="1"/>
    <col min="6436" max="6436" width="1" style="65" customWidth="1"/>
    <col min="6437" max="6437" width="6.7109375" style="65" customWidth="1"/>
    <col min="6438" max="6438" width="1" style="65" customWidth="1"/>
    <col min="6439" max="6439" width="6.7109375" style="65" customWidth="1"/>
    <col min="6440" max="6440" width="1" style="65" customWidth="1"/>
    <col min="6441" max="6441" width="6.7109375" style="65" customWidth="1"/>
    <col min="6442" max="6442" width="1" style="65" customWidth="1"/>
    <col min="6443" max="6444" width="6.7109375" style="65" customWidth="1"/>
    <col min="6445" max="6656" width="11.42578125" style="65"/>
    <col min="6657" max="6659" width="0" style="65" hidden="1" customWidth="1"/>
    <col min="6660" max="6660" width="5.5703125" style="65" customWidth="1"/>
    <col min="6661" max="6661" width="1.5703125" style="65" customWidth="1"/>
    <col min="6662" max="6662" width="53.7109375" style="65" customWidth="1"/>
    <col min="6663" max="6664" width="4.7109375" style="65" customWidth="1"/>
    <col min="6665" max="6665" width="0.85546875" style="65" customWidth="1"/>
    <col min="6666" max="6667" width="4.7109375" style="65" customWidth="1"/>
    <col min="6668" max="6668" width="0.85546875" style="65" customWidth="1"/>
    <col min="6669" max="6670" width="4.7109375" style="65" customWidth="1"/>
    <col min="6671" max="6671" width="0.85546875" style="65" customWidth="1"/>
    <col min="6672" max="6673" width="4.7109375" style="65" customWidth="1"/>
    <col min="6674" max="6674" width="0.85546875" style="65" customWidth="1"/>
    <col min="6675" max="6676" width="4.7109375" style="65" customWidth="1"/>
    <col min="6677" max="6677" width="1" style="65" customWidth="1"/>
    <col min="6678" max="6679" width="4.7109375" style="65" customWidth="1"/>
    <col min="6680" max="6680" width="6.7109375" style="65" bestFit="1" customWidth="1"/>
    <col min="6681" max="6682" width="11.42578125" style="65"/>
    <col min="6683" max="6683" width="4.7109375" style="65" customWidth="1"/>
    <col min="6684" max="6684" width="5" style="65" customWidth="1"/>
    <col min="6685" max="6685" width="2.28515625" style="65" customWidth="1"/>
    <col min="6686" max="6686" width="26" style="65" customWidth="1"/>
    <col min="6687" max="6687" width="8" style="65" customWidth="1"/>
    <col min="6688" max="6688" width="1" style="65" customWidth="1"/>
    <col min="6689" max="6689" width="6.7109375" style="65" customWidth="1"/>
    <col min="6690" max="6690" width="1" style="65" customWidth="1"/>
    <col min="6691" max="6691" width="6.7109375" style="65" customWidth="1"/>
    <col min="6692" max="6692" width="1" style="65" customWidth="1"/>
    <col min="6693" max="6693" width="6.7109375" style="65" customWidth="1"/>
    <col min="6694" max="6694" width="1" style="65" customWidth="1"/>
    <col min="6695" max="6695" width="6.7109375" style="65" customWidth="1"/>
    <col min="6696" max="6696" width="1" style="65" customWidth="1"/>
    <col min="6697" max="6697" width="6.7109375" style="65" customWidth="1"/>
    <col min="6698" max="6698" width="1" style="65" customWidth="1"/>
    <col min="6699" max="6700" width="6.7109375" style="65" customWidth="1"/>
    <col min="6701" max="6912" width="11.42578125" style="65"/>
    <col min="6913" max="6915" width="0" style="65" hidden="1" customWidth="1"/>
    <col min="6916" max="6916" width="5.5703125" style="65" customWidth="1"/>
    <col min="6917" max="6917" width="1.5703125" style="65" customWidth="1"/>
    <col min="6918" max="6918" width="53.7109375" style="65" customWidth="1"/>
    <col min="6919" max="6920" width="4.7109375" style="65" customWidth="1"/>
    <col min="6921" max="6921" width="0.85546875" style="65" customWidth="1"/>
    <col min="6922" max="6923" width="4.7109375" style="65" customWidth="1"/>
    <col min="6924" max="6924" width="0.85546875" style="65" customWidth="1"/>
    <col min="6925" max="6926" width="4.7109375" style="65" customWidth="1"/>
    <col min="6927" max="6927" width="0.85546875" style="65" customWidth="1"/>
    <col min="6928" max="6929" width="4.7109375" style="65" customWidth="1"/>
    <col min="6930" max="6930" width="0.85546875" style="65" customWidth="1"/>
    <col min="6931" max="6932" width="4.7109375" style="65" customWidth="1"/>
    <col min="6933" max="6933" width="1" style="65" customWidth="1"/>
    <col min="6934" max="6935" width="4.7109375" style="65" customWidth="1"/>
    <col min="6936" max="6936" width="6.7109375" style="65" bestFit="1" customWidth="1"/>
    <col min="6937" max="6938" width="11.42578125" style="65"/>
    <col min="6939" max="6939" width="4.7109375" style="65" customWidth="1"/>
    <col min="6940" max="6940" width="5" style="65" customWidth="1"/>
    <col min="6941" max="6941" width="2.28515625" style="65" customWidth="1"/>
    <col min="6942" max="6942" width="26" style="65" customWidth="1"/>
    <col min="6943" max="6943" width="8" style="65" customWidth="1"/>
    <col min="6944" max="6944" width="1" style="65" customWidth="1"/>
    <col min="6945" max="6945" width="6.7109375" style="65" customWidth="1"/>
    <col min="6946" max="6946" width="1" style="65" customWidth="1"/>
    <col min="6947" max="6947" width="6.7109375" style="65" customWidth="1"/>
    <col min="6948" max="6948" width="1" style="65" customWidth="1"/>
    <col min="6949" max="6949" width="6.7109375" style="65" customWidth="1"/>
    <col min="6950" max="6950" width="1" style="65" customWidth="1"/>
    <col min="6951" max="6951" width="6.7109375" style="65" customWidth="1"/>
    <col min="6952" max="6952" width="1" style="65" customWidth="1"/>
    <col min="6953" max="6953" width="6.7109375" style="65" customWidth="1"/>
    <col min="6954" max="6954" width="1" style="65" customWidth="1"/>
    <col min="6955" max="6956" width="6.7109375" style="65" customWidth="1"/>
    <col min="6957" max="7168" width="11.42578125" style="65"/>
    <col min="7169" max="7171" width="0" style="65" hidden="1" customWidth="1"/>
    <col min="7172" max="7172" width="5.5703125" style="65" customWidth="1"/>
    <col min="7173" max="7173" width="1.5703125" style="65" customWidth="1"/>
    <col min="7174" max="7174" width="53.7109375" style="65" customWidth="1"/>
    <col min="7175" max="7176" width="4.7109375" style="65" customWidth="1"/>
    <col min="7177" max="7177" width="0.85546875" style="65" customWidth="1"/>
    <col min="7178" max="7179" width="4.7109375" style="65" customWidth="1"/>
    <col min="7180" max="7180" width="0.85546875" style="65" customWidth="1"/>
    <col min="7181" max="7182" width="4.7109375" style="65" customWidth="1"/>
    <col min="7183" max="7183" width="0.85546875" style="65" customWidth="1"/>
    <col min="7184" max="7185" width="4.7109375" style="65" customWidth="1"/>
    <col min="7186" max="7186" width="0.85546875" style="65" customWidth="1"/>
    <col min="7187" max="7188" width="4.7109375" style="65" customWidth="1"/>
    <col min="7189" max="7189" width="1" style="65" customWidth="1"/>
    <col min="7190" max="7191" width="4.7109375" style="65" customWidth="1"/>
    <col min="7192" max="7192" width="6.7109375" style="65" bestFit="1" customWidth="1"/>
    <col min="7193" max="7194" width="11.42578125" style="65"/>
    <col min="7195" max="7195" width="4.7109375" style="65" customWidth="1"/>
    <col min="7196" max="7196" width="5" style="65" customWidth="1"/>
    <col min="7197" max="7197" width="2.28515625" style="65" customWidth="1"/>
    <col min="7198" max="7198" width="26" style="65" customWidth="1"/>
    <col min="7199" max="7199" width="8" style="65" customWidth="1"/>
    <col min="7200" max="7200" width="1" style="65" customWidth="1"/>
    <col min="7201" max="7201" width="6.7109375" style="65" customWidth="1"/>
    <col min="7202" max="7202" width="1" style="65" customWidth="1"/>
    <col min="7203" max="7203" width="6.7109375" style="65" customWidth="1"/>
    <col min="7204" max="7204" width="1" style="65" customWidth="1"/>
    <col min="7205" max="7205" width="6.7109375" style="65" customWidth="1"/>
    <col min="7206" max="7206" width="1" style="65" customWidth="1"/>
    <col min="7207" max="7207" width="6.7109375" style="65" customWidth="1"/>
    <col min="7208" max="7208" width="1" style="65" customWidth="1"/>
    <col min="7209" max="7209" width="6.7109375" style="65" customWidth="1"/>
    <col min="7210" max="7210" width="1" style="65" customWidth="1"/>
    <col min="7211" max="7212" width="6.7109375" style="65" customWidth="1"/>
    <col min="7213" max="7424" width="11.42578125" style="65"/>
    <col min="7425" max="7427" width="0" style="65" hidden="1" customWidth="1"/>
    <col min="7428" max="7428" width="5.5703125" style="65" customWidth="1"/>
    <col min="7429" max="7429" width="1.5703125" style="65" customWidth="1"/>
    <col min="7430" max="7430" width="53.7109375" style="65" customWidth="1"/>
    <col min="7431" max="7432" width="4.7109375" style="65" customWidth="1"/>
    <col min="7433" max="7433" width="0.85546875" style="65" customWidth="1"/>
    <col min="7434" max="7435" width="4.7109375" style="65" customWidth="1"/>
    <col min="7436" max="7436" width="0.85546875" style="65" customWidth="1"/>
    <col min="7437" max="7438" width="4.7109375" style="65" customWidth="1"/>
    <col min="7439" max="7439" width="0.85546875" style="65" customWidth="1"/>
    <col min="7440" max="7441" width="4.7109375" style="65" customWidth="1"/>
    <col min="7442" max="7442" width="0.85546875" style="65" customWidth="1"/>
    <col min="7443" max="7444" width="4.7109375" style="65" customWidth="1"/>
    <col min="7445" max="7445" width="1" style="65" customWidth="1"/>
    <col min="7446" max="7447" width="4.7109375" style="65" customWidth="1"/>
    <col min="7448" max="7448" width="6.7109375" style="65" bestFit="1" customWidth="1"/>
    <col min="7449" max="7450" width="11.42578125" style="65"/>
    <col min="7451" max="7451" width="4.7109375" style="65" customWidth="1"/>
    <col min="7452" max="7452" width="5" style="65" customWidth="1"/>
    <col min="7453" max="7453" width="2.28515625" style="65" customWidth="1"/>
    <col min="7454" max="7454" width="26" style="65" customWidth="1"/>
    <col min="7455" max="7455" width="8" style="65" customWidth="1"/>
    <col min="7456" max="7456" width="1" style="65" customWidth="1"/>
    <col min="7457" max="7457" width="6.7109375" style="65" customWidth="1"/>
    <col min="7458" max="7458" width="1" style="65" customWidth="1"/>
    <col min="7459" max="7459" width="6.7109375" style="65" customWidth="1"/>
    <col min="7460" max="7460" width="1" style="65" customWidth="1"/>
    <col min="7461" max="7461" width="6.7109375" style="65" customWidth="1"/>
    <col min="7462" max="7462" width="1" style="65" customWidth="1"/>
    <col min="7463" max="7463" width="6.7109375" style="65" customWidth="1"/>
    <col min="7464" max="7464" width="1" style="65" customWidth="1"/>
    <col min="7465" max="7465" width="6.7109375" style="65" customWidth="1"/>
    <col min="7466" max="7466" width="1" style="65" customWidth="1"/>
    <col min="7467" max="7468" width="6.7109375" style="65" customWidth="1"/>
    <col min="7469" max="7680" width="11.42578125" style="65"/>
    <col min="7681" max="7683" width="0" style="65" hidden="1" customWidth="1"/>
    <col min="7684" max="7684" width="5.5703125" style="65" customWidth="1"/>
    <col min="7685" max="7685" width="1.5703125" style="65" customWidth="1"/>
    <col min="7686" max="7686" width="53.7109375" style="65" customWidth="1"/>
    <col min="7687" max="7688" width="4.7109375" style="65" customWidth="1"/>
    <col min="7689" max="7689" width="0.85546875" style="65" customWidth="1"/>
    <col min="7690" max="7691" width="4.7109375" style="65" customWidth="1"/>
    <col min="7692" max="7692" width="0.85546875" style="65" customWidth="1"/>
    <col min="7693" max="7694" width="4.7109375" style="65" customWidth="1"/>
    <col min="7695" max="7695" width="0.85546875" style="65" customWidth="1"/>
    <col min="7696" max="7697" width="4.7109375" style="65" customWidth="1"/>
    <col min="7698" max="7698" width="0.85546875" style="65" customWidth="1"/>
    <col min="7699" max="7700" width="4.7109375" style="65" customWidth="1"/>
    <col min="7701" max="7701" width="1" style="65" customWidth="1"/>
    <col min="7702" max="7703" width="4.7109375" style="65" customWidth="1"/>
    <col min="7704" max="7704" width="6.7109375" style="65" bestFit="1" customWidth="1"/>
    <col min="7705" max="7706" width="11.42578125" style="65"/>
    <col min="7707" max="7707" width="4.7109375" style="65" customWidth="1"/>
    <col min="7708" max="7708" width="5" style="65" customWidth="1"/>
    <col min="7709" max="7709" width="2.28515625" style="65" customWidth="1"/>
    <col min="7710" max="7710" width="26" style="65" customWidth="1"/>
    <col min="7711" max="7711" width="8" style="65" customWidth="1"/>
    <col min="7712" max="7712" width="1" style="65" customWidth="1"/>
    <col min="7713" max="7713" width="6.7109375" style="65" customWidth="1"/>
    <col min="7714" max="7714" width="1" style="65" customWidth="1"/>
    <col min="7715" max="7715" width="6.7109375" style="65" customWidth="1"/>
    <col min="7716" max="7716" width="1" style="65" customWidth="1"/>
    <col min="7717" max="7717" width="6.7109375" style="65" customWidth="1"/>
    <col min="7718" max="7718" width="1" style="65" customWidth="1"/>
    <col min="7719" max="7719" width="6.7109375" style="65" customWidth="1"/>
    <col min="7720" max="7720" width="1" style="65" customWidth="1"/>
    <col min="7721" max="7721" width="6.7109375" style="65" customWidth="1"/>
    <col min="7722" max="7722" width="1" style="65" customWidth="1"/>
    <col min="7723" max="7724" width="6.7109375" style="65" customWidth="1"/>
    <col min="7725" max="7936" width="11.42578125" style="65"/>
    <col min="7937" max="7939" width="0" style="65" hidden="1" customWidth="1"/>
    <col min="7940" max="7940" width="5.5703125" style="65" customWidth="1"/>
    <col min="7941" max="7941" width="1.5703125" style="65" customWidth="1"/>
    <col min="7942" max="7942" width="53.7109375" style="65" customWidth="1"/>
    <col min="7943" max="7944" width="4.7109375" style="65" customWidth="1"/>
    <col min="7945" max="7945" width="0.85546875" style="65" customWidth="1"/>
    <col min="7946" max="7947" width="4.7109375" style="65" customWidth="1"/>
    <col min="7948" max="7948" width="0.85546875" style="65" customWidth="1"/>
    <col min="7949" max="7950" width="4.7109375" style="65" customWidth="1"/>
    <col min="7951" max="7951" width="0.85546875" style="65" customWidth="1"/>
    <col min="7952" max="7953" width="4.7109375" style="65" customWidth="1"/>
    <col min="7954" max="7954" width="0.85546875" style="65" customWidth="1"/>
    <col min="7955" max="7956" width="4.7109375" style="65" customWidth="1"/>
    <col min="7957" max="7957" width="1" style="65" customWidth="1"/>
    <col min="7958" max="7959" width="4.7109375" style="65" customWidth="1"/>
    <col min="7960" max="7960" width="6.7109375" style="65" bestFit="1" customWidth="1"/>
    <col min="7961" max="7962" width="11.42578125" style="65"/>
    <col min="7963" max="7963" width="4.7109375" style="65" customWidth="1"/>
    <col min="7964" max="7964" width="5" style="65" customWidth="1"/>
    <col min="7965" max="7965" width="2.28515625" style="65" customWidth="1"/>
    <col min="7966" max="7966" width="26" style="65" customWidth="1"/>
    <col min="7967" max="7967" width="8" style="65" customWidth="1"/>
    <col min="7968" max="7968" width="1" style="65" customWidth="1"/>
    <col min="7969" max="7969" width="6.7109375" style="65" customWidth="1"/>
    <col min="7970" max="7970" width="1" style="65" customWidth="1"/>
    <col min="7971" max="7971" width="6.7109375" style="65" customWidth="1"/>
    <col min="7972" max="7972" width="1" style="65" customWidth="1"/>
    <col min="7973" max="7973" width="6.7109375" style="65" customWidth="1"/>
    <col min="7974" max="7974" width="1" style="65" customWidth="1"/>
    <col min="7975" max="7975" width="6.7109375" style="65" customWidth="1"/>
    <col min="7976" max="7976" width="1" style="65" customWidth="1"/>
    <col min="7977" max="7977" width="6.7109375" style="65" customWidth="1"/>
    <col min="7978" max="7978" width="1" style="65" customWidth="1"/>
    <col min="7979" max="7980" width="6.7109375" style="65" customWidth="1"/>
    <col min="7981" max="8192" width="11.42578125" style="65"/>
    <col min="8193" max="8195" width="0" style="65" hidden="1" customWidth="1"/>
    <col min="8196" max="8196" width="5.5703125" style="65" customWidth="1"/>
    <col min="8197" max="8197" width="1.5703125" style="65" customWidth="1"/>
    <col min="8198" max="8198" width="53.7109375" style="65" customWidth="1"/>
    <col min="8199" max="8200" width="4.7109375" style="65" customWidth="1"/>
    <col min="8201" max="8201" width="0.85546875" style="65" customWidth="1"/>
    <col min="8202" max="8203" width="4.7109375" style="65" customWidth="1"/>
    <col min="8204" max="8204" width="0.85546875" style="65" customWidth="1"/>
    <col min="8205" max="8206" width="4.7109375" style="65" customWidth="1"/>
    <col min="8207" max="8207" width="0.85546875" style="65" customWidth="1"/>
    <col min="8208" max="8209" width="4.7109375" style="65" customWidth="1"/>
    <col min="8210" max="8210" width="0.85546875" style="65" customWidth="1"/>
    <col min="8211" max="8212" width="4.7109375" style="65" customWidth="1"/>
    <col min="8213" max="8213" width="1" style="65" customWidth="1"/>
    <col min="8214" max="8215" width="4.7109375" style="65" customWidth="1"/>
    <col min="8216" max="8216" width="6.7109375" style="65" bestFit="1" customWidth="1"/>
    <col min="8217" max="8218" width="11.42578125" style="65"/>
    <col min="8219" max="8219" width="4.7109375" style="65" customWidth="1"/>
    <col min="8220" max="8220" width="5" style="65" customWidth="1"/>
    <col min="8221" max="8221" width="2.28515625" style="65" customWidth="1"/>
    <col min="8222" max="8222" width="26" style="65" customWidth="1"/>
    <col min="8223" max="8223" width="8" style="65" customWidth="1"/>
    <col min="8224" max="8224" width="1" style="65" customWidth="1"/>
    <col min="8225" max="8225" width="6.7109375" style="65" customWidth="1"/>
    <col min="8226" max="8226" width="1" style="65" customWidth="1"/>
    <col min="8227" max="8227" width="6.7109375" style="65" customWidth="1"/>
    <col min="8228" max="8228" width="1" style="65" customWidth="1"/>
    <col min="8229" max="8229" width="6.7109375" style="65" customWidth="1"/>
    <col min="8230" max="8230" width="1" style="65" customWidth="1"/>
    <col min="8231" max="8231" width="6.7109375" style="65" customWidth="1"/>
    <col min="8232" max="8232" width="1" style="65" customWidth="1"/>
    <col min="8233" max="8233" width="6.7109375" style="65" customWidth="1"/>
    <col min="8234" max="8234" width="1" style="65" customWidth="1"/>
    <col min="8235" max="8236" width="6.7109375" style="65" customWidth="1"/>
    <col min="8237" max="8448" width="11.42578125" style="65"/>
    <col min="8449" max="8451" width="0" style="65" hidden="1" customWidth="1"/>
    <col min="8452" max="8452" width="5.5703125" style="65" customWidth="1"/>
    <col min="8453" max="8453" width="1.5703125" style="65" customWidth="1"/>
    <col min="8454" max="8454" width="53.7109375" style="65" customWidth="1"/>
    <col min="8455" max="8456" width="4.7109375" style="65" customWidth="1"/>
    <col min="8457" max="8457" width="0.85546875" style="65" customWidth="1"/>
    <col min="8458" max="8459" width="4.7109375" style="65" customWidth="1"/>
    <col min="8460" max="8460" width="0.85546875" style="65" customWidth="1"/>
    <col min="8461" max="8462" width="4.7109375" style="65" customWidth="1"/>
    <col min="8463" max="8463" width="0.85546875" style="65" customWidth="1"/>
    <col min="8464" max="8465" width="4.7109375" style="65" customWidth="1"/>
    <col min="8466" max="8466" width="0.85546875" style="65" customWidth="1"/>
    <col min="8467" max="8468" width="4.7109375" style="65" customWidth="1"/>
    <col min="8469" max="8469" width="1" style="65" customWidth="1"/>
    <col min="8470" max="8471" width="4.7109375" style="65" customWidth="1"/>
    <col min="8472" max="8472" width="6.7109375" style="65" bestFit="1" customWidth="1"/>
    <col min="8473" max="8474" width="11.42578125" style="65"/>
    <col min="8475" max="8475" width="4.7109375" style="65" customWidth="1"/>
    <col min="8476" max="8476" width="5" style="65" customWidth="1"/>
    <col min="8477" max="8477" width="2.28515625" style="65" customWidth="1"/>
    <col min="8478" max="8478" width="26" style="65" customWidth="1"/>
    <col min="8479" max="8479" width="8" style="65" customWidth="1"/>
    <col min="8480" max="8480" width="1" style="65" customWidth="1"/>
    <col min="8481" max="8481" width="6.7109375" style="65" customWidth="1"/>
    <col min="8482" max="8482" width="1" style="65" customWidth="1"/>
    <col min="8483" max="8483" width="6.7109375" style="65" customWidth="1"/>
    <col min="8484" max="8484" width="1" style="65" customWidth="1"/>
    <col min="8485" max="8485" width="6.7109375" style="65" customWidth="1"/>
    <col min="8486" max="8486" width="1" style="65" customWidth="1"/>
    <col min="8487" max="8487" width="6.7109375" style="65" customWidth="1"/>
    <col min="8488" max="8488" width="1" style="65" customWidth="1"/>
    <col min="8489" max="8489" width="6.7109375" style="65" customWidth="1"/>
    <col min="8490" max="8490" width="1" style="65" customWidth="1"/>
    <col min="8491" max="8492" width="6.7109375" style="65" customWidth="1"/>
    <col min="8493" max="8704" width="11.42578125" style="65"/>
    <col min="8705" max="8707" width="0" style="65" hidden="1" customWidth="1"/>
    <col min="8708" max="8708" width="5.5703125" style="65" customWidth="1"/>
    <col min="8709" max="8709" width="1.5703125" style="65" customWidth="1"/>
    <col min="8710" max="8710" width="53.7109375" style="65" customWidth="1"/>
    <col min="8711" max="8712" width="4.7109375" style="65" customWidth="1"/>
    <col min="8713" max="8713" width="0.85546875" style="65" customWidth="1"/>
    <col min="8714" max="8715" width="4.7109375" style="65" customWidth="1"/>
    <col min="8716" max="8716" width="0.85546875" style="65" customWidth="1"/>
    <col min="8717" max="8718" width="4.7109375" style="65" customWidth="1"/>
    <col min="8719" max="8719" width="0.85546875" style="65" customWidth="1"/>
    <col min="8720" max="8721" width="4.7109375" style="65" customWidth="1"/>
    <col min="8722" max="8722" width="0.85546875" style="65" customWidth="1"/>
    <col min="8723" max="8724" width="4.7109375" style="65" customWidth="1"/>
    <col min="8725" max="8725" width="1" style="65" customWidth="1"/>
    <col min="8726" max="8727" width="4.7109375" style="65" customWidth="1"/>
    <col min="8728" max="8728" width="6.7109375" style="65" bestFit="1" customWidth="1"/>
    <col min="8729" max="8730" width="11.42578125" style="65"/>
    <col min="8731" max="8731" width="4.7109375" style="65" customWidth="1"/>
    <col min="8732" max="8732" width="5" style="65" customWidth="1"/>
    <col min="8733" max="8733" width="2.28515625" style="65" customWidth="1"/>
    <col min="8734" max="8734" width="26" style="65" customWidth="1"/>
    <col min="8735" max="8735" width="8" style="65" customWidth="1"/>
    <col min="8736" max="8736" width="1" style="65" customWidth="1"/>
    <col min="8737" max="8737" width="6.7109375" style="65" customWidth="1"/>
    <col min="8738" max="8738" width="1" style="65" customWidth="1"/>
    <col min="8739" max="8739" width="6.7109375" style="65" customWidth="1"/>
    <col min="8740" max="8740" width="1" style="65" customWidth="1"/>
    <col min="8741" max="8741" width="6.7109375" style="65" customWidth="1"/>
    <col min="8742" max="8742" width="1" style="65" customWidth="1"/>
    <col min="8743" max="8743" width="6.7109375" style="65" customWidth="1"/>
    <col min="8744" max="8744" width="1" style="65" customWidth="1"/>
    <col min="8745" max="8745" width="6.7109375" style="65" customWidth="1"/>
    <col min="8746" max="8746" width="1" style="65" customWidth="1"/>
    <col min="8747" max="8748" width="6.7109375" style="65" customWidth="1"/>
    <col min="8749" max="8960" width="11.42578125" style="65"/>
    <col min="8961" max="8963" width="0" style="65" hidden="1" customWidth="1"/>
    <col min="8964" max="8964" width="5.5703125" style="65" customWidth="1"/>
    <col min="8965" max="8965" width="1.5703125" style="65" customWidth="1"/>
    <col min="8966" max="8966" width="53.7109375" style="65" customWidth="1"/>
    <col min="8967" max="8968" width="4.7109375" style="65" customWidth="1"/>
    <col min="8969" max="8969" width="0.85546875" style="65" customWidth="1"/>
    <col min="8970" max="8971" width="4.7109375" style="65" customWidth="1"/>
    <col min="8972" max="8972" width="0.85546875" style="65" customWidth="1"/>
    <col min="8973" max="8974" width="4.7109375" style="65" customWidth="1"/>
    <col min="8975" max="8975" width="0.85546875" style="65" customWidth="1"/>
    <col min="8976" max="8977" width="4.7109375" style="65" customWidth="1"/>
    <col min="8978" max="8978" width="0.85546875" style="65" customWidth="1"/>
    <col min="8979" max="8980" width="4.7109375" style="65" customWidth="1"/>
    <col min="8981" max="8981" width="1" style="65" customWidth="1"/>
    <col min="8982" max="8983" width="4.7109375" style="65" customWidth="1"/>
    <col min="8984" max="8984" width="6.7109375" style="65" bestFit="1" customWidth="1"/>
    <col min="8985" max="8986" width="11.42578125" style="65"/>
    <col min="8987" max="8987" width="4.7109375" style="65" customWidth="1"/>
    <col min="8988" max="8988" width="5" style="65" customWidth="1"/>
    <col min="8989" max="8989" width="2.28515625" style="65" customWidth="1"/>
    <col min="8990" max="8990" width="26" style="65" customWidth="1"/>
    <col min="8991" max="8991" width="8" style="65" customWidth="1"/>
    <col min="8992" max="8992" width="1" style="65" customWidth="1"/>
    <col min="8993" max="8993" width="6.7109375" style="65" customWidth="1"/>
    <col min="8994" max="8994" width="1" style="65" customWidth="1"/>
    <col min="8995" max="8995" width="6.7109375" style="65" customWidth="1"/>
    <col min="8996" max="8996" width="1" style="65" customWidth="1"/>
    <col min="8997" max="8997" width="6.7109375" style="65" customWidth="1"/>
    <col min="8998" max="8998" width="1" style="65" customWidth="1"/>
    <col min="8999" max="8999" width="6.7109375" style="65" customWidth="1"/>
    <col min="9000" max="9000" width="1" style="65" customWidth="1"/>
    <col min="9001" max="9001" width="6.7109375" style="65" customWidth="1"/>
    <col min="9002" max="9002" width="1" style="65" customWidth="1"/>
    <col min="9003" max="9004" width="6.7109375" style="65" customWidth="1"/>
    <col min="9005" max="9216" width="11.42578125" style="65"/>
    <col min="9217" max="9219" width="0" style="65" hidden="1" customWidth="1"/>
    <col min="9220" max="9220" width="5.5703125" style="65" customWidth="1"/>
    <col min="9221" max="9221" width="1.5703125" style="65" customWidth="1"/>
    <col min="9222" max="9222" width="53.7109375" style="65" customWidth="1"/>
    <col min="9223" max="9224" width="4.7109375" style="65" customWidth="1"/>
    <col min="9225" max="9225" width="0.85546875" style="65" customWidth="1"/>
    <col min="9226" max="9227" width="4.7109375" style="65" customWidth="1"/>
    <col min="9228" max="9228" width="0.85546875" style="65" customWidth="1"/>
    <col min="9229" max="9230" width="4.7109375" style="65" customWidth="1"/>
    <col min="9231" max="9231" width="0.85546875" style="65" customWidth="1"/>
    <col min="9232" max="9233" width="4.7109375" style="65" customWidth="1"/>
    <col min="9234" max="9234" width="0.85546875" style="65" customWidth="1"/>
    <col min="9235" max="9236" width="4.7109375" style="65" customWidth="1"/>
    <col min="9237" max="9237" width="1" style="65" customWidth="1"/>
    <col min="9238" max="9239" width="4.7109375" style="65" customWidth="1"/>
    <col min="9240" max="9240" width="6.7109375" style="65" bestFit="1" customWidth="1"/>
    <col min="9241" max="9242" width="11.42578125" style="65"/>
    <col min="9243" max="9243" width="4.7109375" style="65" customWidth="1"/>
    <col min="9244" max="9244" width="5" style="65" customWidth="1"/>
    <col min="9245" max="9245" width="2.28515625" style="65" customWidth="1"/>
    <col min="9246" max="9246" width="26" style="65" customWidth="1"/>
    <col min="9247" max="9247" width="8" style="65" customWidth="1"/>
    <col min="9248" max="9248" width="1" style="65" customWidth="1"/>
    <col min="9249" max="9249" width="6.7109375" style="65" customWidth="1"/>
    <col min="9250" max="9250" width="1" style="65" customWidth="1"/>
    <col min="9251" max="9251" width="6.7109375" style="65" customWidth="1"/>
    <col min="9252" max="9252" width="1" style="65" customWidth="1"/>
    <col min="9253" max="9253" width="6.7109375" style="65" customWidth="1"/>
    <col min="9254" max="9254" width="1" style="65" customWidth="1"/>
    <col min="9255" max="9255" width="6.7109375" style="65" customWidth="1"/>
    <col min="9256" max="9256" width="1" style="65" customWidth="1"/>
    <col min="9257" max="9257" width="6.7109375" style="65" customWidth="1"/>
    <col min="9258" max="9258" width="1" style="65" customWidth="1"/>
    <col min="9259" max="9260" width="6.7109375" style="65" customWidth="1"/>
    <col min="9261" max="9472" width="11.42578125" style="65"/>
    <col min="9473" max="9475" width="0" style="65" hidden="1" customWidth="1"/>
    <col min="9476" max="9476" width="5.5703125" style="65" customWidth="1"/>
    <col min="9477" max="9477" width="1.5703125" style="65" customWidth="1"/>
    <col min="9478" max="9478" width="53.7109375" style="65" customWidth="1"/>
    <col min="9479" max="9480" width="4.7109375" style="65" customWidth="1"/>
    <col min="9481" max="9481" width="0.85546875" style="65" customWidth="1"/>
    <col min="9482" max="9483" width="4.7109375" style="65" customWidth="1"/>
    <col min="9484" max="9484" width="0.85546875" style="65" customWidth="1"/>
    <col min="9485" max="9486" width="4.7109375" style="65" customWidth="1"/>
    <col min="9487" max="9487" width="0.85546875" style="65" customWidth="1"/>
    <col min="9488" max="9489" width="4.7109375" style="65" customWidth="1"/>
    <col min="9490" max="9490" width="0.85546875" style="65" customWidth="1"/>
    <col min="9491" max="9492" width="4.7109375" style="65" customWidth="1"/>
    <col min="9493" max="9493" width="1" style="65" customWidth="1"/>
    <col min="9494" max="9495" width="4.7109375" style="65" customWidth="1"/>
    <col min="9496" max="9496" width="6.7109375" style="65" bestFit="1" customWidth="1"/>
    <col min="9497" max="9498" width="11.42578125" style="65"/>
    <col min="9499" max="9499" width="4.7109375" style="65" customWidth="1"/>
    <col min="9500" max="9500" width="5" style="65" customWidth="1"/>
    <col min="9501" max="9501" width="2.28515625" style="65" customWidth="1"/>
    <col min="9502" max="9502" width="26" style="65" customWidth="1"/>
    <col min="9503" max="9503" width="8" style="65" customWidth="1"/>
    <col min="9504" max="9504" width="1" style="65" customWidth="1"/>
    <col min="9505" max="9505" width="6.7109375" style="65" customWidth="1"/>
    <col min="9506" max="9506" width="1" style="65" customWidth="1"/>
    <col min="9507" max="9507" width="6.7109375" style="65" customWidth="1"/>
    <col min="9508" max="9508" width="1" style="65" customWidth="1"/>
    <col min="9509" max="9509" width="6.7109375" style="65" customWidth="1"/>
    <col min="9510" max="9510" width="1" style="65" customWidth="1"/>
    <col min="9511" max="9511" width="6.7109375" style="65" customWidth="1"/>
    <col min="9512" max="9512" width="1" style="65" customWidth="1"/>
    <col min="9513" max="9513" width="6.7109375" style="65" customWidth="1"/>
    <col min="9514" max="9514" width="1" style="65" customWidth="1"/>
    <col min="9515" max="9516" width="6.7109375" style="65" customWidth="1"/>
    <col min="9517" max="9728" width="11.42578125" style="65"/>
    <col min="9729" max="9731" width="0" style="65" hidden="1" customWidth="1"/>
    <col min="9732" max="9732" width="5.5703125" style="65" customWidth="1"/>
    <col min="9733" max="9733" width="1.5703125" style="65" customWidth="1"/>
    <col min="9734" max="9734" width="53.7109375" style="65" customWidth="1"/>
    <col min="9735" max="9736" width="4.7109375" style="65" customWidth="1"/>
    <col min="9737" max="9737" width="0.85546875" style="65" customWidth="1"/>
    <col min="9738" max="9739" width="4.7109375" style="65" customWidth="1"/>
    <col min="9740" max="9740" width="0.85546875" style="65" customWidth="1"/>
    <col min="9741" max="9742" width="4.7109375" style="65" customWidth="1"/>
    <col min="9743" max="9743" width="0.85546875" style="65" customWidth="1"/>
    <col min="9744" max="9745" width="4.7109375" style="65" customWidth="1"/>
    <col min="9746" max="9746" width="0.85546875" style="65" customWidth="1"/>
    <col min="9747" max="9748" width="4.7109375" style="65" customWidth="1"/>
    <col min="9749" max="9749" width="1" style="65" customWidth="1"/>
    <col min="9750" max="9751" width="4.7109375" style="65" customWidth="1"/>
    <col min="9752" max="9752" width="6.7109375" style="65" bestFit="1" customWidth="1"/>
    <col min="9753" max="9754" width="11.42578125" style="65"/>
    <col min="9755" max="9755" width="4.7109375" style="65" customWidth="1"/>
    <col min="9756" max="9756" width="5" style="65" customWidth="1"/>
    <col min="9757" max="9757" width="2.28515625" style="65" customWidth="1"/>
    <col min="9758" max="9758" width="26" style="65" customWidth="1"/>
    <col min="9759" max="9759" width="8" style="65" customWidth="1"/>
    <col min="9760" max="9760" width="1" style="65" customWidth="1"/>
    <col min="9761" max="9761" width="6.7109375" style="65" customWidth="1"/>
    <col min="9762" max="9762" width="1" style="65" customWidth="1"/>
    <col min="9763" max="9763" width="6.7109375" style="65" customWidth="1"/>
    <col min="9764" max="9764" width="1" style="65" customWidth="1"/>
    <col min="9765" max="9765" width="6.7109375" style="65" customWidth="1"/>
    <col min="9766" max="9766" width="1" style="65" customWidth="1"/>
    <col min="9767" max="9767" width="6.7109375" style="65" customWidth="1"/>
    <col min="9768" max="9768" width="1" style="65" customWidth="1"/>
    <col min="9769" max="9769" width="6.7109375" style="65" customWidth="1"/>
    <col min="9770" max="9770" width="1" style="65" customWidth="1"/>
    <col min="9771" max="9772" width="6.7109375" style="65" customWidth="1"/>
    <col min="9773" max="9984" width="11.42578125" style="65"/>
    <col min="9985" max="9987" width="0" style="65" hidden="1" customWidth="1"/>
    <col min="9988" max="9988" width="5.5703125" style="65" customWidth="1"/>
    <col min="9989" max="9989" width="1.5703125" style="65" customWidth="1"/>
    <col min="9990" max="9990" width="53.7109375" style="65" customWidth="1"/>
    <col min="9991" max="9992" width="4.7109375" style="65" customWidth="1"/>
    <col min="9993" max="9993" width="0.85546875" style="65" customWidth="1"/>
    <col min="9994" max="9995" width="4.7109375" style="65" customWidth="1"/>
    <col min="9996" max="9996" width="0.85546875" style="65" customWidth="1"/>
    <col min="9997" max="9998" width="4.7109375" style="65" customWidth="1"/>
    <col min="9999" max="9999" width="0.85546875" style="65" customWidth="1"/>
    <col min="10000" max="10001" width="4.7109375" style="65" customWidth="1"/>
    <col min="10002" max="10002" width="0.85546875" style="65" customWidth="1"/>
    <col min="10003" max="10004" width="4.7109375" style="65" customWidth="1"/>
    <col min="10005" max="10005" width="1" style="65" customWidth="1"/>
    <col min="10006" max="10007" width="4.7109375" style="65" customWidth="1"/>
    <col min="10008" max="10008" width="6.7109375" style="65" bestFit="1" customWidth="1"/>
    <col min="10009" max="10010" width="11.42578125" style="65"/>
    <col min="10011" max="10011" width="4.7109375" style="65" customWidth="1"/>
    <col min="10012" max="10012" width="5" style="65" customWidth="1"/>
    <col min="10013" max="10013" width="2.28515625" style="65" customWidth="1"/>
    <col min="10014" max="10014" width="26" style="65" customWidth="1"/>
    <col min="10015" max="10015" width="8" style="65" customWidth="1"/>
    <col min="10016" max="10016" width="1" style="65" customWidth="1"/>
    <col min="10017" max="10017" width="6.7109375" style="65" customWidth="1"/>
    <col min="10018" max="10018" width="1" style="65" customWidth="1"/>
    <col min="10019" max="10019" width="6.7109375" style="65" customWidth="1"/>
    <col min="10020" max="10020" width="1" style="65" customWidth="1"/>
    <col min="10021" max="10021" width="6.7109375" style="65" customWidth="1"/>
    <col min="10022" max="10022" width="1" style="65" customWidth="1"/>
    <col min="10023" max="10023" width="6.7109375" style="65" customWidth="1"/>
    <col min="10024" max="10024" width="1" style="65" customWidth="1"/>
    <col min="10025" max="10025" width="6.7109375" style="65" customWidth="1"/>
    <col min="10026" max="10026" width="1" style="65" customWidth="1"/>
    <col min="10027" max="10028" width="6.7109375" style="65" customWidth="1"/>
    <col min="10029" max="10240" width="11.42578125" style="65"/>
    <col min="10241" max="10243" width="0" style="65" hidden="1" customWidth="1"/>
    <col min="10244" max="10244" width="5.5703125" style="65" customWidth="1"/>
    <col min="10245" max="10245" width="1.5703125" style="65" customWidth="1"/>
    <col min="10246" max="10246" width="53.7109375" style="65" customWidth="1"/>
    <col min="10247" max="10248" width="4.7109375" style="65" customWidth="1"/>
    <col min="10249" max="10249" width="0.85546875" style="65" customWidth="1"/>
    <col min="10250" max="10251" width="4.7109375" style="65" customWidth="1"/>
    <col min="10252" max="10252" width="0.85546875" style="65" customWidth="1"/>
    <col min="10253" max="10254" width="4.7109375" style="65" customWidth="1"/>
    <col min="10255" max="10255" width="0.85546875" style="65" customWidth="1"/>
    <col min="10256" max="10257" width="4.7109375" style="65" customWidth="1"/>
    <col min="10258" max="10258" width="0.85546875" style="65" customWidth="1"/>
    <col min="10259" max="10260" width="4.7109375" style="65" customWidth="1"/>
    <col min="10261" max="10261" width="1" style="65" customWidth="1"/>
    <col min="10262" max="10263" width="4.7109375" style="65" customWidth="1"/>
    <col min="10264" max="10264" width="6.7109375" style="65" bestFit="1" customWidth="1"/>
    <col min="10265" max="10266" width="11.42578125" style="65"/>
    <col min="10267" max="10267" width="4.7109375" style="65" customWidth="1"/>
    <col min="10268" max="10268" width="5" style="65" customWidth="1"/>
    <col min="10269" max="10269" width="2.28515625" style="65" customWidth="1"/>
    <col min="10270" max="10270" width="26" style="65" customWidth="1"/>
    <col min="10271" max="10271" width="8" style="65" customWidth="1"/>
    <col min="10272" max="10272" width="1" style="65" customWidth="1"/>
    <col min="10273" max="10273" width="6.7109375" style="65" customWidth="1"/>
    <col min="10274" max="10274" width="1" style="65" customWidth="1"/>
    <col min="10275" max="10275" width="6.7109375" style="65" customWidth="1"/>
    <col min="10276" max="10276" width="1" style="65" customWidth="1"/>
    <col min="10277" max="10277" width="6.7109375" style="65" customWidth="1"/>
    <col min="10278" max="10278" width="1" style="65" customWidth="1"/>
    <col min="10279" max="10279" width="6.7109375" style="65" customWidth="1"/>
    <col min="10280" max="10280" width="1" style="65" customWidth="1"/>
    <col min="10281" max="10281" width="6.7109375" style="65" customWidth="1"/>
    <col min="10282" max="10282" width="1" style="65" customWidth="1"/>
    <col min="10283" max="10284" width="6.7109375" style="65" customWidth="1"/>
    <col min="10285" max="10496" width="11.42578125" style="65"/>
    <col min="10497" max="10499" width="0" style="65" hidden="1" customWidth="1"/>
    <col min="10500" max="10500" width="5.5703125" style="65" customWidth="1"/>
    <col min="10501" max="10501" width="1.5703125" style="65" customWidth="1"/>
    <col min="10502" max="10502" width="53.7109375" style="65" customWidth="1"/>
    <col min="10503" max="10504" width="4.7109375" style="65" customWidth="1"/>
    <col min="10505" max="10505" width="0.85546875" style="65" customWidth="1"/>
    <col min="10506" max="10507" width="4.7109375" style="65" customWidth="1"/>
    <col min="10508" max="10508" width="0.85546875" style="65" customWidth="1"/>
    <col min="10509" max="10510" width="4.7109375" style="65" customWidth="1"/>
    <col min="10511" max="10511" width="0.85546875" style="65" customWidth="1"/>
    <col min="10512" max="10513" width="4.7109375" style="65" customWidth="1"/>
    <col min="10514" max="10514" width="0.85546875" style="65" customWidth="1"/>
    <col min="10515" max="10516" width="4.7109375" style="65" customWidth="1"/>
    <col min="10517" max="10517" width="1" style="65" customWidth="1"/>
    <col min="10518" max="10519" width="4.7109375" style="65" customWidth="1"/>
    <col min="10520" max="10520" width="6.7109375" style="65" bestFit="1" customWidth="1"/>
    <col min="10521" max="10522" width="11.42578125" style="65"/>
    <col min="10523" max="10523" width="4.7109375" style="65" customWidth="1"/>
    <col min="10524" max="10524" width="5" style="65" customWidth="1"/>
    <col min="10525" max="10525" width="2.28515625" style="65" customWidth="1"/>
    <col min="10526" max="10526" width="26" style="65" customWidth="1"/>
    <col min="10527" max="10527" width="8" style="65" customWidth="1"/>
    <col min="10528" max="10528" width="1" style="65" customWidth="1"/>
    <col min="10529" max="10529" width="6.7109375" style="65" customWidth="1"/>
    <col min="10530" max="10530" width="1" style="65" customWidth="1"/>
    <col min="10531" max="10531" width="6.7109375" style="65" customWidth="1"/>
    <col min="10532" max="10532" width="1" style="65" customWidth="1"/>
    <col min="10533" max="10533" width="6.7109375" style="65" customWidth="1"/>
    <col min="10534" max="10534" width="1" style="65" customWidth="1"/>
    <col min="10535" max="10535" width="6.7109375" style="65" customWidth="1"/>
    <col min="10536" max="10536" width="1" style="65" customWidth="1"/>
    <col min="10537" max="10537" width="6.7109375" style="65" customWidth="1"/>
    <col min="10538" max="10538" width="1" style="65" customWidth="1"/>
    <col min="10539" max="10540" width="6.7109375" style="65" customWidth="1"/>
    <col min="10541" max="10752" width="11.42578125" style="65"/>
    <col min="10753" max="10755" width="0" style="65" hidden="1" customWidth="1"/>
    <col min="10756" max="10756" width="5.5703125" style="65" customWidth="1"/>
    <col min="10757" max="10757" width="1.5703125" style="65" customWidth="1"/>
    <col min="10758" max="10758" width="53.7109375" style="65" customWidth="1"/>
    <col min="10759" max="10760" width="4.7109375" style="65" customWidth="1"/>
    <col min="10761" max="10761" width="0.85546875" style="65" customWidth="1"/>
    <col min="10762" max="10763" width="4.7109375" style="65" customWidth="1"/>
    <col min="10764" max="10764" width="0.85546875" style="65" customWidth="1"/>
    <col min="10765" max="10766" width="4.7109375" style="65" customWidth="1"/>
    <col min="10767" max="10767" width="0.85546875" style="65" customWidth="1"/>
    <col min="10768" max="10769" width="4.7109375" style="65" customWidth="1"/>
    <col min="10770" max="10770" width="0.85546875" style="65" customWidth="1"/>
    <col min="10771" max="10772" width="4.7109375" style="65" customWidth="1"/>
    <col min="10773" max="10773" width="1" style="65" customWidth="1"/>
    <col min="10774" max="10775" width="4.7109375" style="65" customWidth="1"/>
    <col min="10776" max="10776" width="6.7109375" style="65" bestFit="1" customWidth="1"/>
    <col min="10777" max="10778" width="11.42578125" style="65"/>
    <col min="10779" max="10779" width="4.7109375" style="65" customWidth="1"/>
    <col min="10780" max="10780" width="5" style="65" customWidth="1"/>
    <col min="10781" max="10781" width="2.28515625" style="65" customWidth="1"/>
    <col min="10782" max="10782" width="26" style="65" customWidth="1"/>
    <col min="10783" max="10783" width="8" style="65" customWidth="1"/>
    <col min="10784" max="10784" width="1" style="65" customWidth="1"/>
    <col min="10785" max="10785" width="6.7109375" style="65" customWidth="1"/>
    <col min="10786" max="10786" width="1" style="65" customWidth="1"/>
    <col min="10787" max="10787" width="6.7109375" style="65" customWidth="1"/>
    <col min="10788" max="10788" width="1" style="65" customWidth="1"/>
    <col min="10789" max="10789" width="6.7109375" style="65" customWidth="1"/>
    <col min="10790" max="10790" width="1" style="65" customWidth="1"/>
    <col min="10791" max="10791" width="6.7109375" style="65" customWidth="1"/>
    <col min="10792" max="10792" width="1" style="65" customWidth="1"/>
    <col min="10793" max="10793" width="6.7109375" style="65" customWidth="1"/>
    <col min="10794" max="10794" width="1" style="65" customWidth="1"/>
    <col min="10795" max="10796" width="6.7109375" style="65" customWidth="1"/>
    <col min="10797" max="11008" width="11.42578125" style="65"/>
    <col min="11009" max="11011" width="0" style="65" hidden="1" customWidth="1"/>
    <col min="11012" max="11012" width="5.5703125" style="65" customWidth="1"/>
    <col min="11013" max="11013" width="1.5703125" style="65" customWidth="1"/>
    <col min="11014" max="11014" width="53.7109375" style="65" customWidth="1"/>
    <col min="11015" max="11016" width="4.7109375" style="65" customWidth="1"/>
    <col min="11017" max="11017" width="0.85546875" style="65" customWidth="1"/>
    <col min="11018" max="11019" width="4.7109375" style="65" customWidth="1"/>
    <col min="11020" max="11020" width="0.85546875" style="65" customWidth="1"/>
    <col min="11021" max="11022" width="4.7109375" style="65" customWidth="1"/>
    <col min="11023" max="11023" width="0.85546875" style="65" customWidth="1"/>
    <col min="11024" max="11025" width="4.7109375" style="65" customWidth="1"/>
    <col min="11026" max="11026" width="0.85546875" style="65" customWidth="1"/>
    <col min="11027" max="11028" width="4.7109375" style="65" customWidth="1"/>
    <col min="11029" max="11029" width="1" style="65" customWidth="1"/>
    <col min="11030" max="11031" width="4.7109375" style="65" customWidth="1"/>
    <col min="11032" max="11032" width="6.7109375" style="65" bestFit="1" customWidth="1"/>
    <col min="11033" max="11034" width="11.42578125" style="65"/>
    <col min="11035" max="11035" width="4.7109375" style="65" customWidth="1"/>
    <col min="11036" max="11036" width="5" style="65" customWidth="1"/>
    <col min="11037" max="11037" width="2.28515625" style="65" customWidth="1"/>
    <col min="11038" max="11038" width="26" style="65" customWidth="1"/>
    <col min="11039" max="11039" width="8" style="65" customWidth="1"/>
    <col min="11040" max="11040" width="1" style="65" customWidth="1"/>
    <col min="11041" max="11041" width="6.7109375" style="65" customWidth="1"/>
    <col min="11042" max="11042" width="1" style="65" customWidth="1"/>
    <col min="11043" max="11043" width="6.7109375" style="65" customWidth="1"/>
    <col min="11044" max="11044" width="1" style="65" customWidth="1"/>
    <col min="11045" max="11045" width="6.7109375" style="65" customWidth="1"/>
    <col min="11046" max="11046" width="1" style="65" customWidth="1"/>
    <col min="11047" max="11047" width="6.7109375" style="65" customWidth="1"/>
    <col min="11048" max="11048" width="1" style="65" customWidth="1"/>
    <col min="11049" max="11049" width="6.7109375" style="65" customWidth="1"/>
    <col min="11050" max="11050" width="1" style="65" customWidth="1"/>
    <col min="11051" max="11052" width="6.7109375" style="65" customWidth="1"/>
    <col min="11053" max="11264" width="11.42578125" style="65"/>
    <col min="11265" max="11267" width="0" style="65" hidden="1" customWidth="1"/>
    <col min="11268" max="11268" width="5.5703125" style="65" customWidth="1"/>
    <col min="11269" max="11269" width="1.5703125" style="65" customWidth="1"/>
    <col min="11270" max="11270" width="53.7109375" style="65" customWidth="1"/>
    <col min="11271" max="11272" width="4.7109375" style="65" customWidth="1"/>
    <col min="11273" max="11273" width="0.85546875" style="65" customWidth="1"/>
    <col min="11274" max="11275" width="4.7109375" style="65" customWidth="1"/>
    <col min="11276" max="11276" width="0.85546875" style="65" customWidth="1"/>
    <col min="11277" max="11278" width="4.7109375" style="65" customWidth="1"/>
    <col min="11279" max="11279" width="0.85546875" style="65" customWidth="1"/>
    <col min="11280" max="11281" width="4.7109375" style="65" customWidth="1"/>
    <col min="11282" max="11282" width="0.85546875" style="65" customWidth="1"/>
    <col min="11283" max="11284" width="4.7109375" style="65" customWidth="1"/>
    <col min="11285" max="11285" width="1" style="65" customWidth="1"/>
    <col min="11286" max="11287" width="4.7109375" style="65" customWidth="1"/>
    <col min="11288" max="11288" width="6.7109375" style="65" bestFit="1" customWidth="1"/>
    <col min="11289" max="11290" width="11.42578125" style="65"/>
    <col min="11291" max="11291" width="4.7109375" style="65" customWidth="1"/>
    <col min="11292" max="11292" width="5" style="65" customWidth="1"/>
    <col min="11293" max="11293" width="2.28515625" style="65" customWidth="1"/>
    <col min="11294" max="11294" width="26" style="65" customWidth="1"/>
    <col min="11295" max="11295" width="8" style="65" customWidth="1"/>
    <col min="11296" max="11296" width="1" style="65" customWidth="1"/>
    <col min="11297" max="11297" width="6.7109375" style="65" customWidth="1"/>
    <col min="11298" max="11298" width="1" style="65" customWidth="1"/>
    <col min="11299" max="11299" width="6.7109375" style="65" customWidth="1"/>
    <col min="11300" max="11300" width="1" style="65" customWidth="1"/>
    <col min="11301" max="11301" width="6.7109375" style="65" customWidth="1"/>
    <col min="11302" max="11302" width="1" style="65" customWidth="1"/>
    <col min="11303" max="11303" width="6.7109375" style="65" customWidth="1"/>
    <col min="11304" max="11304" width="1" style="65" customWidth="1"/>
    <col min="11305" max="11305" width="6.7109375" style="65" customWidth="1"/>
    <col min="11306" max="11306" width="1" style="65" customWidth="1"/>
    <col min="11307" max="11308" width="6.7109375" style="65" customWidth="1"/>
    <col min="11309" max="11520" width="11.42578125" style="65"/>
    <col min="11521" max="11523" width="0" style="65" hidden="1" customWidth="1"/>
    <col min="11524" max="11524" width="5.5703125" style="65" customWidth="1"/>
    <col min="11525" max="11525" width="1.5703125" style="65" customWidth="1"/>
    <col min="11526" max="11526" width="53.7109375" style="65" customWidth="1"/>
    <col min="11527" max="11528" width="4.7109375" style="65" customWidth="1"/>
    <col min="11529" max="11529" width="0.85546875" style="65" customWidth="1"/>
    <col min="11530" max="11531" width="4.7109375" style="65" customWidth="1"/>
    <col min="11532" max="11532" width="0.85546875" style="65" customWidth="1"/>
    <col min="11533" max="11534" width="4.7109375" style="65" customWidth="1"/>
    <col min="11535" max="11535" width="0.85546875" style="65" customWidth="1"/>
    <col min="11536" max="11537" width="4.7109375" style="65" customWidth="1"/>
    <col min="11538" max="11538" width="0.85546875" style="65" customWidth="1"/>
    <col min="11539" max="11540" width="4.7109375" style="65" customWidth="1"/>
    <col min="11541" max="11541" width="1" style="65" customWidth="1"/>
    <col min="11542" max="11543" width="4.7109375" style="65" customWidth="1"/>
    <col min="11544" max="11544" width="6.7109375" style="65" bestFit="1" customWidth="1"/>
    <col min="11545" max="11546" width="11.42578125" style="65"/>
    <col min="11547" max="11547" width="4.7109375" style="65" customWidth="1"/>
    <col min="11548" max="11548" width="5" style="65" customWidth="1"/>
    <col min="11549" max="11549" width="2.28515625" style="65" customWidth="1"/>
    <col min="11550" max="11550" width="26" style="65" customWidth="1"/>
    <col min="11551" max="11551" width="8" style="65" customWidth="1"/>
    <col min="11552" max="11552" width="1" style="65" customWidth="1"/>
    <col min="11553" max="11553" width="6.7109375" style="65" customWidth="1"/>
    <col min="11554" max="11554" width="1" style="65" customWidth="1"/>
    <col min="11555" max="11555" width="6.7109375" style="65" customWidth="1"/>
    <col min="11556" max="11556" width="1" style="65" customWidth="1"/>
    <col min="11557" max="11557" width="6.7109375" style="65" customWidth="1"/>
    <col min="11558" max="11558" width="1" style="65" customWidth="1"/>
    <col min="11559" max="11559" width="6.7109375" style="65" customWidth="1"/>
    <col min="11560" max="11560" width="1" style="65" customWidth="1"/>
    <col min="11561" max="11561" width="6.7109375" style="65" customWidth="1"/>
    <col min="11562" max="11562" width="1" style="65" customWidth="1"/>
    <col min="11563" max="11564" width="6.7109375" style="65" customWidth="1"/>
    <col min="11565" max="11776" width="11.42578125" style="65"/>
    <col min="11777" max="11779" width="0" style="65" hidden="1" customWidth="1"/>
    <col min="11780" max="11780" width="5.5703125" style="65" customWidth="1"/>
    <col min="11781" max="11781" width="1.5703125" style="65" customWidth="1"/>
    <col min="11782" max="11782" width="53.7109375" style="65" customWidth="1"/>
    <col min="11783" max="11784" width="4.7109375" style="65" customWidth="1"/>
    <col min="11785" max="11785" width="0.85546875" style="65" customWidth="1"/>
    <col min="11786" max="11787" width="4.7109375" style="65" customWidth="1"/>
    <col min="11788" max="11788" width="0.85546875" style="65" customWidth="1"/>
    <col min="11789" max="11790" width="4.7109375" style="65" customWidth="1"/>
    <col min="11791" max="11791" width="0.85546875" style="65" customWidth="1"/>
    <col min="11792" max="11793" width="4.7109375" style="65" customWidth="1"/>
    <col min="11794" max="11794" width="0.85546875" style="65" customWidth="1"/>
    <col min="11795" max="11796" width="4.7109375" style="65" customWidth="1"/>
    <col min="11797" max="11797" width="1" style="65" customWidth="1"/>
    <col min="11798" max="11799" width="4.7109375" style="65" customWidth="1"/>
    <col min="11800" max="11800" width="6.7109375" style="65" bestFit="1" customWidth="1"/>
    <col min="11801" max="11802" width="11.42578125" style="65"/>
    <col min="11803" max="11803" width="4.7109375" style="65" customWidth="1"/>
    <col min="11804" max="11804" width="5" style="65" customWidth="1"/>
    <col min="11805" max="11805" width="2.28515625" style="65" customWidth="1"/>
    <col min="11806" max="11806" width="26" style="65" customWidth="1"/>
    <col min="11807" max="11807" width="8" style="65" customWidth="1"/>
    <col min="11808" max="11808" width="1" style="65" customWidth="1"/>
    <col min="11809" max="11809" width="6.7109375" style="65" customWidth="1"/>
    <col min="11810" max="11810" width="1" style="65" customWidth="1"/>
    <col min="11811" max="11811" width="6.7109375" style="65" customWidth="1"/>
    <col min="11812" max="11812" width="1" style="65" customWidth="1"/>
    <col min="11813" max="11813" width="6.7109375" style="65" customWidth="1"/>
    <col min="11814" max="11814" width="1" style="65" customWidth="1"/>
    <col min="11815" max="11815" width="6.7109375" style="65" customWidth="1"/>
    <col min="11816" max="11816" width="1" style="65" customWidth="1"/>
    <col min="11817" max="11817" width="6.7109375" style="65" customWidth="1"/>
    <col min="11818" max="11818" width="1" style="65" customWidth="1"/>
    <col min="11819" max="11820" width="6.7109375" style="65" customWidth="1"/>
    <col min="11821" max="12032" width="11.42578125" style="65"/>
    <col min="12033" max="12035" width="0" style="65" hidden="1" customWidth="1"/>
    <col min="12036" max="12036" width="5.5703125" style="65" customWidth="1"/>
    <col min="12037" max="12037" width="1.5703125" style="65" customWidth="1"/>
    <col min="12038" max="12038" width="53.7109375" style="65" customWidth="1"/>
    <col min="12039" max="12040" width="4.7109375" style="65" customWidth="1"/>
    <col min="12041" max="12041" width="0.85546875" style="65" customWidth="1"/>
    <col min="12042" max="12043" width="4.7109375" style="65" customWidth="1"/>
    <col min="12044" max="12044" width="0.85546875" style="65" customWidth="1"/>
    <col min="12045" max="12046" width="4.7109375" style="65" customWidth="1"/>
    <col min="12047" max="12047" width="0.85546875" style="65" customWidth="1"/>
    <col min="12048" max="12049" width="4.7109375" style="65" customWidth="1"/>
    <col min="12050" max="12050" width="0.85546875" style="65" customWidth="1"/>
    <col min="12051" max="12052" width="4.7109375" style="65" customWidth="1"/>
    <col min="12053" max="12053" width="1" style="65" customWidth="1"/>
    <col min="12054" max="12055" width="4.7109375" style="65" customWidth="1"/>
    <col min="12056" max="12056" width="6.7109375" style="65" bestFit="1" customWidth="1"/>
    <col min="12057" max="12058" width="11.42578125" style="65"/>
    <col min="12059" max="12059" width="4.7109375" style="65" customWidth="1"/>
    <col min="12060" max="12060" width="5" style="65" customWidth="1"/>
    <col min="12061" max="12061" width="2.28515625" style="65" customWidth="1"/>
    <col min="12062" max="12062" width="26" style="65" customWidth="1"/>
    <col min="12063" max="12063" width="8" style="65" customWidth="1"/>
    <col min="12064" max="12064" width="1" style="65" customWidth="1"/>
    <col min="12065" max="12065" width="6.7109375" style="65" customWidth="1"/>
    <col min="12066" max="12066" width="1" style="65" customWidth="1"/>
    <col min="12067" max="12067" width="6.7109375" style="65" customWidth="1"/>
    <col min="12068" max="12068" width="1" style="65" customWidth="1"/>
    <col min="12069" max="12069" width="6.7109375" style="65" customWidth="1"/>
    <col min="12070" max="12070" width="1" style="65" customWidth="1"/>
    <col min="12071" max="12071" width="6.7109375" style="65" customWidth="1"/>
    <col min="12072" max="12072" width="1" style="65" customWidth="1"/>
    <col min="12073" max="12073" width="6.7109375" style="65" customWidth="1"/>
    <col min="12074" max="12074" width="1" style="65" customWidth="1"/>
    <col min="12075" max="12076" width="6.7109375" style="65" customWidth="1"/>
    <col min="12077" max="12288" width="11.42578125" style="65"/>
    <col min="12289" max="12291" width="0" style="65" hidden="1" customWidth="1"/>
    <col min="12292" max="12292" width="5.5703125" style="65" customWidth="1"/>
    <col min="12293" max="12293" width="1.5703125" style="65" customWidth="1"/>
    <col min="12294" max="12294" width="53.7109375" style="65" customWidth="1"/>
    <col min="12295" max="12296" width="4.7109375" style="65" customWidth="1"/>
    <col min="12297" max="12297" width="0.85546875" style="65" customWidth="1"/>
    <col min="12298" max="12299" width="4.7109375" style="65" customWidth="1"/>
    <col min="12300" max="12300" width="0.85546875" style="65" customWidth="1"/>
    <col min="12301" max="12302" width="4.7109375" style="65" customWidth="1"/>
    <col min="12303" max="12303" width="0.85546875" style="65" customWidth="1"/>
    <col min="12304" max="12305" width="4.7109375" style="65" customWidth="1"/>
    <col min="12306" max="12306" width="0.85546875" style="65" customWidth="1"/>
    <col min="12307" max="12308" width="4.7109375" style="65" customWidth="1"/>
    <col min="12309" max="12309" width="1" style="65" customWidth="1"/>
    <col min="12310" max="12311" width="4.7109375" style="65" customWidth="1"/>
    <col min="12312" max="12312" width="6.7109375" style="65" bestFit="1" customWidth="1"/>
    <col min="12313" max="12314" width="11.42578125" style="65"/>
    <col min="12315" max="12315" width="4.7109375" style="65" customWidth="1"/>
    <col min="12316" max="12316" width="5" style="65" customWidth="1"/>
    <col min="12317" max="12317" width="2.28515625" style="65" customWidth="1"/>
    <col min="12318" max="12318" width="26" style="65" customWidth="1"/>
    <col min="12319" max="12319" width="8" style="65" customWidth="1"/>
    <col min="12320" max="12320" width="1" style="65" customWidth="1"/>
    <col min="12321" max="12321" width="6.7109375" style="65" customWidth="1"/>
    <col min="12322" max="12322" width="1" style="65" customWidth="1"/>
    <col min="12323" max="12323" width="6.7109375" style="65" customWidth="1"/>
    <col min="12324" max="12324" width="1" style="65" customWidth="1"/>
    <col min="12325" max="12325" width="6.7109375" style="65" customWidth="1"/>
    <col min="12326" max="12326" width="1" style="65" customWidth="1"/>
    <col min="12327" max="12327" width="6.7109375" style="65" customWidth="1"/>
    <col min="12328" max="12328" width="1" style="65" customWidth="1"/>
    <col min="12329" max="12329" width="6.7109375" style="65" customWidth="1"/>
    <col min="12330" max="12330" width="1" style="65" customWidth="1"/>
    <col min="12331" max="12332" width="6.7109375" style="65" customWidth="1"/>
    <col min="12333" max="12544" width="11.42578125" style="65"/>
    <col min="12545" max="12547" width="0" style="65" hidden="1" customWidth="1"/>
    <col min="12548" max="12548" width="5.5703125" style="65" customWidth="1"/>
    <col min="12549" max="12549" width="1.5703125" style="65" customWidth="1"/>
    <col min="12550" max="12550" width="53.7109375" style="65" customWidth="1"/>
    <col min="12551" max="12552" width="4.7109375" style="65" customWidth="1"/>
    <col min="12553" max="12553" width="0.85546875" style="65" customWidth="1"/>
    <col min="12554" max="12555" width="4.7109375" style="65" customWidth="1"/>
    <col min="12556" max="12556" width="0.85546875" style="65" customWidth="1"/>
    <col min="12557" max="12558" width="4.7109375" style="65" customWidth="1"/>
    <col min="12559" max="12559" width="0.85546875" style="65" customWidth="1"/>
    <col min="12560" max="12561" width="4.7109375" style="65" customWidth="1"/>
    <col min="12562" max="12562" width="0.85546875" style="65" customWidth="1"/>
    <col min="12563" max="12564" width="4.7109375" style="65" customWidth="1"/>
    <col min="12565" max="12565" width="1" style="65" customWidth="1"/>
    <col min="12566" max="12567" width="4.7109375" style="65" customWidth="1"/>
    <col min="12568" max="12568" width="6.7109375" style="65" bestFit="1" customWidth="1"/>
    <col min="12569" max="12570" width="11.42578125" style="65"/>
    <col min="12571" max="12571" width="4.7109375" style="65" customWidth="1"/>
    <col min="12572" max="12572" width="5" style="65" customWidth="1"/>
    <col min="12573" max="12573" width="2.28515625" style="65" customWidth="1"/>
    <col min="12574" max="12574" width="26" style="65" customWidth="1"/>
    <col min="12575" max="12575" width="8" style="65" customWidth="1"/>
    <col min="12576" max="12576" width="1" style="65" customWidth="1"/>
    <col min="12577" max="12577" width="6.7109375" style="65" customWidth="1"/>
    <col min="12578" max="12578" width="1" style="65" customWidth="1"/>
    <col min="12579" max="12579" width="6.7109375" style="65" customWidth="1"/>
    <col min="12580" max="12580" width="1" style="65" customWidth="1"/>
    <col min="12581" max="12581" width="6.7109375" style="65" customWidth="1"/>
    <col min="12582" max="12582" width="1" style="65" customWidth="1"/>
    <col min="12583" max="12583" width="6.7109375" style="65" customWidth="1"/>
    <col min="12584" max="12584" width="1" style="65" customWidth="1"/>
    <col min="12585" max="12585" width="6.7109375" style="65" customWidth="1"/>
    <col min="12586" max="12586" width="1" style="65" customWidth="1"/>
    <col min="12587" max="12588" width="6.7109375" style="65" customWidth="1"/>
    <col min="12589" max="12800" width="11.42578125" style="65"/>
    <col min="12801" max="12803" width="0" style="65" hidden="1" customWidth="1"/>
    <col min="12804" max="12804" width="5.5703125" style="65" customWidth="1"/>
    <col min="12805" max="12805" width="1.5703125" style="65" customWidth="1"/>
    <col min="12806" max="12806" width="53.7109375" style="65" customWidth="1"/>
    <col min="12807" max="12808" width="4.7109375" style="65" customWidth="1"/>
    <col min="12809" max="12809" width="0.85546875" style="65" customWidth="1"/>
    <col min="12810" max="12811" width="4.7109375" style="65" customWidth="1"/>
    <col min="12812" max="12812" width="0.85546875" style="65" customWidth="1"/>
    <col min="12813" max="12814" width="4.7109375" style="65" customWidth="1"/>
    <col min="12815" max="12815" width="0.85546875" style="65" customWidth="1"/>
    <col min="12816" max="12817" width="4.7109375" style="65" customWidth="1"/>
    <col min="12818" max="12818" width="0.85546875" style="65" customWidth="1"/>
    <col min="12819" max="12820" width="4.7109375" style="65" customWidth="1"/>
    <col min="12821" max="12821" width="1" style="65" customWidth="1"/>
    <col min="12822" max="12823" width="4.7109375" style="65" customWidth="1"/>
    <col min="12824" max="12824" width="6.7109375" style="65" bestFit="1" customWidth="1"/>
    <col min="12825" max="12826" width="11.42578125" style="65"/>
    <col min="12827" max="12827" width="4.7109375" style="65" customWidth="1"/>
    <col min="12828" max="12828" width="5" style="65" customWidth="1"/>
    <col min="12829" max="12829" width="2.28515625" style="65" customWidth="1"/>
    <col min="12830" max="12830" width="26" style="65" customWidth="1"/>
    <col min="12831" max="12831" width="8" style="65" customWidth="1"/>
    <col min="12832" max="12832" width="1" style="65" customWidth="1"/>
    <col min="12833" max="12833" width="6.7109375" style="65" customWidth="1"/>
    <col min="12834" max="12834" width="1" style="65" customWidth="1"/>
    <col min="12835" max="12835" width="6.7109375" style="65" customWidth="1"/>
    <col min="12836" max="12836" width="1" style="65" customWidth="1"/>
    <col min="12837" max="12837" width="6.7109375" style="65" customWidth="1"/>
    <col min="12838" max="12838" width="1" style="65" customWidth="1"/>
    <col min="12839" max="12839" width="6.7109375" style="65" customWidth="1"/>
    <col min="12840" max="12840" width="1" style="65" customWidth="1"/>
    <col min="12841" max="12841" width="6.7109375" style="65" customWidth="1"/>
    <col min="12842" max="12842" width="1" style="65" customWidth="1"/>
    <col min="12843" max="12844" width="6.7109375" style="65" customWidth="1"/>
    <col min="12845" max="13056" width="11.42578125" style="65"/>
    <col min="13057" max="13059" width="0" style="65" hidden="1" customWidth="1"/>
    <col min="13060" max="13060" width="5.5703125" style="65" customWidth="1"/>
    <col min="13061" max="13061" width="1.5703125" style="65" customWidth="1"/>
    <col min="13062" max="13062" width="53.7109375" style="65" customWidth="1"/>
    <col min="13063" max="13064" width="4.7109375" style="65" customWidth="1"/>
    <col min="13065" max="13065" width="0.85546875" style="65" customWidth="1"/>
    <col min="13066" max="13067" width="4.7109375" style="65" customWidth="1"/>
    <col min="13068" max="13068" width="0.85546875" style="65" customWidth="1"/>
    <col min="13069" max="13070" width="4.7109375" style="65" customWidth="1"/>
    <col min="13071" max="13071" width="0.85546875" style="65" customWidth="1"/>
    <col min="13072" max="13073" width="4.7109375" style="65" customWidth="1"/>
    <col min="13074" max="13074" width="0.85546875" style="65" customWidth="1"/>
    <col min="13075" max="13076" width="4.7109375" style="65" customWidth="1"/>
    <col min="13077" max="13077" width="1" style="65" customWidth="1"/>
    <col min="13078" max="13079" width="4.7109375" style="65" customWidth="1"/>
    <col min="13080" max="13080" width="6.7109375" style="65" bestFit="1" customWidth="1"/>
    <col min="13081" max="13082" width="11.42578125" style="65"/>
    <col min="13083" max="13083" width="4.7109375" style="65" customWidth="1"/>
    <col min="13084" max="13084" width="5" style="65" customWidth="1"/>
    <col min="13085" max="13085" width="2.28515625" style="65" customWidth="1"/>
    <col min="13086" max="13086" width="26" style="65" customWidth="1"/>
    <col min="13087" max="13087" width="8" style="65" customWidth="1"/>
    <col min="13088" max="13088" width="1" style="65" customWidth="1"/>
    <col min="13089" max="13089" width="6.7109375" style="65" customWidth="1"/>
    <col min="13090" max="13090" width="1" style="65" customWidth="1"/>
    <col min="13091" max="13091" width="6.7109375" style="65" customWidth="1"/>
    <col min="13092" max="13092" width="1" style="65" customWidth="1"/>
    <col min="13093" max="13093" width="6.7109375" style="65" customWidth="1"/>
    <col min="13094" max="13094" width="1" style="65" customWidth="1"/>
    <col min="13095" max="13095" width="6.7109375" style="65" customWidth="1"/>
    <col min="13096" max="13096" width="1" style="65" customWidth="1"/>
    <col min="13097" max="13097" width="6.7109375" style="65" customWidth="1"/>
    <col min="13098" max="13098" width="1" style="65" customWidth="1"/>
    <col min="13099" max="13100" width="6.7109375" style="65" customWidth="1"/>
    <col min="13101" max="13312" width="11.42578125" style="65"/>
    <col min="13313" max="13315" width="0" style="65" hidden="1" customWidth="1"/>
    <col min="13316" max="13316" width="5.5703125" style="65" customWidth="1"/>
    <col min="13317" max="13317" width="1.5703125" style="65" customWidth="1"/>
    <col min="13318" max="13318" width="53.7109375" style="65" customWidth="1"/>
    <col min="13319" max="13320" width="4.7109375" style="65" customWidth="1"/>
    <col min="13321" max="13321" width="0.85546875" style="65" customWidth="1"/>
    <col min="13322" max="13323" width="4.7109375" style="65" customWidth="1"/>
    <col min="13324" max="13324" width="0.85546875" style="65" customWidth="1"/>
    <col min="13325" max="13326" width="4.7109375" style="65" customWidth="1"/>
    <col min="13327" max="13327" width="0.85546875" style="65" customWidth="1"/>
    <col min="13328" max="13329" width="4.7109375" style="65" customWidth="1"/>
    <col min="13330" max="13330" width="0.85546875" style="65" customWidth="1"/>
    <col min="13331" max="13332" width="4.7109375" style="65" customWidth="1"/>
    <col min="13333" max="13333" width="1" style="65" customWidth="1"/>
    <col min="13334" max="13335" width="4.7109375" style="65" customWidth="1"/>
    <col min="13336" max="13336" width="6.7109375" style="65" bestFit="1" customWidth="1"/>
    <col min="13337" max="13338" width="11.42578125" style="65"/>
    <col min="13339" max="13339" width="4.7109375" style="65" customWidth="1"/>
    <col min="13340" max="13340" width="5" style="65" customWidth="1"/>
    <col min="13341" max="13341" width="2.28515625" style="65" customWidth="1"/>
    <col min="13342" max="13342" width="26" style="65" customWidth="1"/>
    <col min="13343" max="13343" width="8" style="65" customWidth="1"/>
    <col min="13344" max="13344" width="1" style="65" customWidth="1"/>
    <col min="13345" max="13345" width="6.7109375" style="65" customWidth="1"/>
    <col min="13346" max="13346" width="1" style="65" customWidth="1"/>
    <col min="13347" max="13347" width="6.7109375" style="65" customWidth="1"/>
    <col min="13348" max="13348" width="1" style="65" customWidth="1"/>
    <col min="13349" max="13349" width="6.7109375" style="65" customWidth="1"/>
    <col min="13350" max="13350" width="1" style="65" customWidth="1"/>
    <col min="13351" max="13351" width="6.7109375" style="65" customWidth="1"/>
    <col min="13352" max="13352" width="1" style="65" customWidth="1"/>
    <col min="13353" max="13353" width="6.7109375" style="65" customWidth="1"/>
    <col min="13354" max="13354" width="1" style="65" customWidth="1"/>
    <col min="13355" max="13356" width="6.7109375" style="65" customWidth="1"/>
    <col min="13357" max="13568" width="11.42578125" style="65"/>
    <col min="13569" max="13571" width="0" style="65" hidden="1" customWidth="1"/>
    <col min="13572" max="13572" width="5.5703125" style="65" customWidth="1"/>
    <col min="13573" max="13573" width="1.5703125" style="65" customWidth="1"/>
    <col min="13574" max="13574" width="53.7109375" style="65" customWidth="1"/>
    <col min="13575" max="13576" width="4.7109375" style="65" customWidth="1"/>
    <col min="13577" max="13577" width="0.85546875" style="65" customWidth="1"/>
    <col min="13578" max="13579" width="4.7109375" style="65" customWidth="1"/>
    <col min="13580" max="13580" width="0.85546875" style="65" customWidth="1"/>
    <col min="13581" max="13582" width="4.7109375" style="65" customWidth="1"/>
    <col min="13583" max="13583" width="0.85546875" style="65" customWidth="1"/>
    <col min="13584" max="13585" width="4.7109375" style="65" customWidth="1"/>
    <col min="13586" max="13586" width="0.85546875" style="65" customWidth="1"/>
    <col min="13587" max="13588" width="4.7109375" style="65" customWidth="1"/>
    <col min="13589" max="13589" width="1" style="65" customWidth="1"/>
    <col min="13590" max="13591" width="4.7109375" style="65" customWidth="1"/>
    <col min="13592" max="13592" width="6.7109375" style="65" bestFit="1" customWidth="1"/>
    <col min="13593" max="13594" width="11.42578125" style="65"/>
    <col min="13595" max="13595" width="4.7109375" style="65" customWidth="1"/>
    <col min="13596" max="13596" width="5" style="65" customWidth="1"/>
    <col min="13597" max="13597" width="2.28515625" style="65" customWidth="1"/>
    <col min="13598" max="13598" width="26" style="65" customWidth="1"/>
    <col min="13599" max="13599" width="8" style="65" customWidth="1"/>
    <col min="13600" max="13600" width="1" style="65" customWidth="1"/>
    <col min="13601" max="13601" width="6.7109375" style="65" customWidth="1"/>
    <col min="13602" max="13602" width="1" style="65" customWidth="1"/>
    <col min="13603" max="13603" width="6.7109375" style="65" customWidth="1"/>
    <col min="13604" max="13604" width="1" style="65" customWidth="1"/>
    <col min="13605" max="13605" width="6.7109375" style="65" customWidth="1"/>
    <col min="13606" max="13606" width="1" style="65" customWidth="1"/>
    <col min="13607" max="13607" width="6.7109375" style="65" customWidth="1"/>
    <col min="13608" max="13608" width="1" style="65" customWidth="1"/>
    <col min="13609" max="13609" width="6.7109375" style="65" customWidth="1"/>
    <col min="13610" max="13610" width="1" style="65" customWidth="1"/>
    <col min="13611" max="13612" width="6.7109375" style="65" customWidth="1"/>
    <col min="13613" max="13824" width="11.42578125" style="65"/>
    <col min="13825" max="13827" width="0" style="65" hidden="1" customWidth="1"/>
    <col min="13828" max="13828" width="5.5703125" style="65" customWidth="1"/>
    <col min="13829" max="13829" width="1.5703125" style="65" customWidth="1"/>
    <col min="13830" max="13830" width="53.7109375" style="65" customWidth="1"/>
    <col min="13831" max="13832" width="4.7109375" style="65" customWidth="1"/>
    <col min="13833" max="13833" width="0.85546875" style="65" customWidth="1"/>
    <col min="13834" max="13835" width="4.7109375" style="65" customWidth="1"/>
    <col min="13836" max="13836" width="0.85546875" style="65" customWidth="1"/>
    <col min="13837" max="13838" width="4.7109375" style="65" customWidth="1"/>
    <col min="13839" max="13839" width="0.85546875" style="65" customWidth="1"/>
    <col min="13840" max="13841" width="4.7109375" style="65" customWidth="1"/>
    <col min="13842" max="13842" width="0.85546875" style="65" customWidth="1"/>
    <col min="13843" max="13844" width="4.7109375" style="65" customWidth="1"/>
    <col min="13845" max="13845" width="1" style="65" customWidth="1"/>
    <col min="13846" max="13847" width="4.7109375" style="65" customWidth="1"/>
    <col min="13848" max="13848" width="6.7109375" style="65" bestFit="1" customWidth="1"/>
    <col min="13849" max="13850" width="11.42578125" style="65"/>
    <col min="13851" max="13851" width="4.7109375" style="65" customWidth="1"/>
    <col min="13852" max="13852" width="5" style="65" customWidth="1"/>
    <col min="13853" max="13853" width="2.28515625" style="65" customWidth="1"/>
    <col min="13854" max="13854" width="26" style="65" customWidth="1"/>
    <col min="13855" max="13855" width="8" style="65" customWidth="1"/>
    <col min="13856" max="13856" width="1" style="65" customWidth="1"/>
    <col min="13857" max="13857" width="6.7109375" style="65" customWidth="1"/>
    <col min="13858" max="13858" width="1" style="65" customWidth="1"/>
    <col min="13859" max="13859" width="6.7109375" style="65" customWidth="1"/>
    <col min="13860" max="13860" width="1" style="65" customWidth="1"/>
    <col min="13861" max="13861" width="6.7109375" style="65" customWidth="1"/>
    <col min="13862" max="13862" width="1" style="65" customWidth="1"/>
    <col min="13863" max="13863" width="6.7109375" style="65" customWidth="1"/>
    <col min="13864" max="13864" width="1" style="65" customWidth="1"/>
    <col min="13865" max="13865" width="6.7109375" style="65" customWidth="1"/>
    <col min="13866" max="13866" width="1" style="65" customWidth="1"/>
    <col min="13867" max="13868" width="6.7109375" style="65" customWidth="1"/>
    <col min="13869" max="14080" width="11.42578125" style="65"/>
    <col min="14081" max="14083" width="0" style="65" hidden="1" customWidth="1"/>
    <col min="14084" max="14084" width="5.5703125" style="65" customWidth="1"/>
    <col min="14085" max="14085" width="1.5703125" style="65" customWidth="1"/>
    <col min="14086" max="14086" width="53.7109375" style="65" customWidth="1"/>
    <col min="14087" max="14088" width="4.7109375" style="65" customWidth="1"/>
    <col min="14089" max="14089" width="0.85546875" style="65" customWidth="1"/>
    <col min="14090" max="14091" width="4.7109375" style="65" customWidth="1"/>
    <col min="14092" max="14092" width="0.85546875" style="65" customWidth="1"/>
    <col min="14093" max="14094" width="4.7109375" style="65" customWidth="1"/>
    <col min="14095" max="14095" width="0.85546875" style="65" customWidth="1"/>
    <col min="14096" max="14097" width="4.7109375" style="65" customWidth="1"/>
    <col min="14098" max="14098" width="0.85546875" style="65" customWidth="1"/>
    <col min="14099" max="14100" width="4.7109375" style="65" customWidth="1"/>
    <col min="14101" max="14101" width="1" style="65" customWidth="1"/>
    <col min="14102" max="14103" width="4.7109375" style="65" customWidth="1"/>
    <col min="14104" max="14104" width="6.7109375" style="65" bestFit="1" customWidth="1"/>
    <col min="14105" max="14106" width="11.42578125" style="65"/>
    <col min="14107" max="14107" width="4.7109375" style="65" customWidth="1"/>
    <col min="14108" max="14108" width="5" style="65" customWidth="1"/>
    <col min="14109" max="14109" width="2.28515625" style="65" customWidth="1"/>
    <col min="14110" max="14110" width="26" style="65" customWidth="1"/>
    <col min="14111" max="14111" width="8" style="65" customWidth="1"/>
    <col min="14112" max="14112" width="1" style="65" customWidth="1"/>
    <col min="14113" max="14113" width="6.7109375" style="65" customWidth="1"/>
    <col min="14114" max="14114" width="1" style="65" customWidth="1"/>
    <col min="14115" max="14115" width="6.7109375" style="65" customWidth="1"/>
    <col min="14116" max="14116" width="1" style="65" customWidth="1"/>
    <col min="14117" max="14117" width="6.7109375" style="65" customWidth="1"/>
    <col min="14118" max="14118" width="1" style="65" customWidth="1"/>
    <col min="14119" max="14119" width="6.7109375" style="65" customWidth="1"/>
    <col min="14120" max="14120" width="1" style="65" customWidth="1"/>
    <col min="14121" max="14121" width="6.7109375" style="65" customWidth="1"/>
    <col min="14122" max="14122" width="1" style="65" customWidth="1"/>
    <col min="14123" max="14124" width="6.7109375" style="65" customWidth="1"/>
    <col min="14125" max="14336" width="11.42578125" style="65"/>
    <col min="14337" max="14339" width="0" style="65" hidden="1" customWidth="1"/>
    <col min="14340" max="14340" width="5.5703125" style="65" customWidth="1"/>
    <col min="14341" max="14341" width="1.5703125" style="65" customWidth="1"/>
    <col min="14342" max="14342" width="53.7109375" style="65" customWidth="1"/>
    <col min="14343" max="14344" width="4.7109375" style="65" customWidth="1"/>
    <col min="14345" max="14345" width="0.85546875" style="65" customWidth="1"/>
    <col min="14346" max="14347" width="4.7109375" style="65" customWidth="1"/>
    <col min="14348" max="14348" width="0.85546875" style="65" customWidth="1"/>
    <col min="14349" max="14350" width="4.7109375" style="65" customWidth="1"/>
    <col min="14351" max="14351" width="0.85546875" style="65" customWidth="1"/>
    <col min="14352" max="14353" width="4.7109375" style="65" customWidth="1"/>
    <col min="14354" max="14354" width="0.85546875" style="65" customWidth="1"/>
    <col min="14355" max="14356" width="4.7109375" style="65" customWidth="1"/>
    <col min="14357" max="14357" width="1" style="65" customWidth="1"/>
    <col min="14358" max="14359" width="4.7109375" style="65" customWidth="1"/>
    <col min="14360" max="14360" width="6.7109375" style="65" bestFit="1" customWidth="1"/>
    <col min="14361" max="14362" width="11.42578125" style="65"/>
    <col min="14363" max="14363" width="4.7109375" style="65" customWidth="1"/>
    <col min="14364" max="14364" width="5" style="65" customWidth="1"/>
    <col min="14365" max="14365" width="2.28515625" style="65" customWidth="1"/>
    <col min="14366" max="14366" width="26" style="65" customWidth="1"/>
    <col min="14367" max="14367" width="8" style="65" customWidth="1"/>
    <col min="14368" max="14368" width="1" style="65" customWidth="1"/>
    <col min="14369" max="14369" width="6.7109375" style="65" customWidth="1"/>
    <col min="14370" max="14370" width="1" style="65" customWidth="1"/>
    <col min="14371" max="14371" width="6.7109375" style="65" customWidth="1"/>
    <col min="14372" max="14372" width="1" style="65" customWidth="1"/>
    <col min="14373" max="14373" width="6.7109375" style="65" customWidth="1"/>
    <col min="14374" max="14374" width="1" style="65" customWidth="1"/>
    <col min="14375" max="14375" width="6.7109375" style="65" customWidth="1"/>
    <col min="14376" max="14376" width="1" style="65" customWidth="1"/>
    <col min="14377" max="14377" width="6.7109375" style="65" customWidth="1"/>
    <col min="14378" max="14378" width="1" style="65" customWidth="1"/>
    <col min="14379" max="14380" width="6.7109375" style="65" customWidth="1"/>
    <col min="14381" max="14592" width="11.42578125" style="65"/>
    <col min="14593" max="14595" width="0" style="65" hidden="1" customWidth="1"/>
    <col min="14596" max="14596" width="5.5703125" style="65" customWidth="1"/>
    <col min="14597" max="14597" width="1.5703125" style="65" customWidth="1"/>
    <col min="14598" max="14598" width="53.7109375" style="65" customWidth="1"/>
    <col min="14599" max="14600" width="4.7109375" style="65" customWidth="1"/>
    <col min="14601" max="14601" width="0.85546875" style="65" customWidth="1"/>
    <col min="14602" max="14603" width="4.7109375" style="65" customWidth="1"/>
    <col min="14604" max="14604" width="0.85546875" style="65" customWidth="1"/>
    <col min="14605" max="14606" width="4.7109375" style="65" customWidth="1"/>
    <col min="14607" max="14607" width="0.85546875" style="65" customWidth="1"/>
    <col min="14608" max="14609" width="4.7109375" style="65" customWidth="1"/>
    <col min="14610" max="14610" width="0.85546875" style="65" customWidth="1"/>
    <col min="14611" max="14612" width="4.7109375" style="65" customWidth="1"/>
    <col min="14613" max="14613" width="1" style="65" customWidth="1"/>
    <col min="14614" max="14615" width="4.7109375" style="65" customWidth="1"/>
    <col min="14616" max="14616" width="6.7109375" style="65" bestFit="1" customWidth="1"/>
    <col min="14617" max="14618" width="11.42578125" style="65"/>
    <col min="14619" max="14619" width="4.7109375" style="65" customWidth="1"/>
    <col min="14620" max="14620" width="5" style="65" customWidth="1"/>
    <col min="14621" max="14621" width="2.28515625" style="65" customWidth="1"/>
    <col min="14622" max="14622" width="26" style="65" customWidth="1"/>
    <col min="14623" max="14623" width="8" style="65" customWidth="1"/>
    <col min="14624" max="14624" width="1" style="65" customWidth="1"/>
    <col min="14625" max="14625" width="6.7109375" style="65" customWidth="1"/>
    <col min="14626" max="14626" width="1" style="65" customWidth="1"/>
    <col min="14627" max="14627" width="6.7109375" style="65" customWidth="1"/>
    <col min="14628" max="14628" width="1" style="65" customWidth="1"/>
    <col min="14629" max="14629" width="6.7109375" style="65" customWidth="1"/>
    <col min="14630" max="14630" width="1" style="65" customWidth="1"/>
    <col min="14631" max="14631" width="6.7109375" style="65" customWidth="1"/>
    <col min="14632" max="14632" width="1" style="65" customWidth="1"/>
    <col min="14633" max="14633" width="6.7109375" style="65" customWidth="1"/>
    <col min="14634" max="14634" width="1" style="65" customWidth="1"/>
    <col min="14635" max="14636" width="6.7109375" style="65" customWidth="1"/>
    <col min="14637" max="14848" width="11.42578125" style="65"/>
    <col min="14849" max="14851" width="0" style="65" hidden="1" customWidth="1"/>
    <col min="14852" max="14852" width="5.5703125" style="65" customWidth="1"/>
    <col min="14853" max="14853" width="1.5703125" style="65" customWidth="1"/>
    <col min="14854" max="14854" width="53.7109375" style="65" customWidth="1"/>
    <col min="14855" max="14856" width="4.7109375" style="65" customWidth="1"/>
    <col min="14857" max="14857" width="0.85546875" style="65" customWidth="1"/>
    <col min="14858" max="14859" width="4.7109375" style="65" customWidth="1"/>
    <col min="14860" max="14860" width="0.85546875" style="65" customWidth="1"/>
    <col min="14861" max="14862" width="4.7109375" style="65" customWidth="1"/>
    <col min="14863" max="14863" width="0.85546875" style="65" customWidth="1"/>
    <col min="14864" max="14865" width="4.7109375" style="65" customWidth="1"/>
    <col min="14866" max="14866" width="0.85546875" style="65" customWidth="1"/>
    <col min="14867" max="14868" width="4.7109375" style="65" customWidth="1"/>
    <col min="14869" max="14869" width="1" style="65" customWidth="1"/>
    <col min="14870" max="14871" width="4.7109375" style="65" customWidth="1"/>
    <col min="14872" max="14872" width="6.7109375" style="65" bestFit="1" customWidth="1"/>
    <col min="14873" max="14874" width="11.42578125" style="65"/>
    <col min="14875" max="14875" width="4.7109375" style="65" customWidth="1"/>
    <col min="14876" max="14876" width="5" style="65" customWidth="1"/>
    <col min="14877" max="14877" width="2.28515625" style="65" customWidth="1"/>
    <col min="14878" max="14878" width="26" style="65" customWidth="1"/>
    <col min="14879" max="14879" width="8" style="65" customWidth="1"/>
    <col min="14880" max="14880" width="1" style="65" customWidth="1"/>
    <col min="14881" max="14881" width="6.7109375" style="65" customWidth="1"/>
    <col min="14882" max="14882" width="1" style="65" customWidth="1"/>
    <col min="14883" max="14883" width="6.7109375" style="65" customWidth="1"/>
    <col min="14884" max="14884" width="1" style="65" customWidth="1"/>
    <col min="14885" max="14885" width="6.7109375" style="65" customWidth="1"/>
    <col min="14886" max="14886" width="1" style="65" customWidth="1"/>
    <col min="14887" max="14887" width="6.7109375" style="65" customWidth="1"/>
    <col min="14888" max="14888" width="1" style="65" customWidth="1"/>
    <col min="14889" max="14889" width="6.7109375" style="65" customWidth="1"/>
    <col min="14890" max="14890" width="1" style="65" customWidth="1"/>
    <col min="14891" max="14892" width="6.7109375" style="65" customWidth="1"/>
    <col min="14893" max="15104" width="11.42578125" style="65"/>
    <col min="15105" max="15107" width="0" style="65" hidden="1" customWidth="1"/>
    <col min="15108" max="15108" width="5.5703125" style="65" customWidth="1"/>
    <col min="15109" max="15109" width="1.5703125" style="65" customWidth="1"/>
    <col min="15110" max="15110" width="53.7109375" style="65" customWidth="1"/>
    <col min="15111" max="15112" width="4.7109375" style="65" customWidth="1"/>
    <col min="15113" max="15113" width="0.85546875" style="65" customWidth="1"/>
    <col min="15114" max="15115" width="4.7109375" style="65" customWidth="1"/>
    <col min="15116" max="15116" width="0.85546875" style="65" customWidth="1"/>
    <col min="15117" max="15118" width="4.7109375" style="65" customWidth="1"/>
    <col min="15119" max="15119" width="0.85546875" style="65" customWidth="1"/>
    <col min="15120" max="15121" width="4.7109375" style="65" customWidth="1"/>
    <col min="15122" max="15122" width="0.85546875" style="65" customWidth="1"/>
    <col min="15123" max="15124" width="4.7109375" style="65" customWidth="1"/>
    <col min="15125" max="15125" width="1" style="65" customWidth="1"/>
    <col min="15126" max="15127" width="4.7109375" style="65" customWidth="1"/>
    <col min="15128" max="15128" width="6.7109375" style="65" bestFit="1" customWidth="1"/>
    <col min="15129" max="15130" width="11.42578125" style="65"/>
    <col min="15131" max="15131" width="4.7109375" style="65" customWidth="1"/>
    <col min="15132" max="15132" width="5" style="65" customWidth="1"/>
    <col min="15133" max="15133" width="2.28515625" style="65" customWidth="1"/>
    <col min="15134" max="15134" width="26" style="65" customWidth="1"/>
    <col min="15135" max="15135" width="8" style="65" customWidth="1"/>
    <col min="15136" max="15136" width="1" style="65" customWidth="1"/>
    <col min="15137" max="15137" width="6.7109375" style="65" customWidth="1"/>
    <col min="15138" max="15138" width="1" style="65" customWidth="1"/>
    <col min="15139" max="15139" width="6.7109375" style="65" customWidth="1"/>
    <col min="15140" max="15140" width="1" style="65" customWidth="1"/>
    <col min="15141" max="15141" width="6.7109375" style="65" customWidth="1"/>
    <col min="15142" max="15142" width="1" style="65" customWidth="1"/>
    <col min="15143" max="15143" width="6.7109375" style="65" customWidth="1"/>
    <col min="15144" max="15144" width="1" style="65" customWidth="1"/>
    <col min="15145" max="15145" width="6.7109375" style="65" customWidth="1"/>
    <col min="15146" max="15146" width="1" style="65" customWidth="1"/>
    <col min="15147" max="15148" width="6.7109375" style="65" customWidth="1"/>
    <col min="15149" max="15360" width="11.42578125" style="65"/>
    <col min="15361" max="15363" width="0" style="65" hidden="1" customWidth="1"/>
    <col min="15364" max="15364" width="5.5703125" style="65" customWidth="1"/>
    <col min="15365" max="15365" width="1.5703125" style="65" customWidth="1"/>
    <col min="15366" max="15366" width="53.7109375" style="65" customWidth="1"/>
    <col min="15367" max="15368" width="4.7109375" style="65" customWidth="1"/>
    <col min="15369" max="15369" width="0.85546875" style="65" customWidth="1"/>
    <col min="15370" max="15371" width="4.7109375" style="65" customWidth="1"/>
    <col min="15372" max="15372" width="0.85546875" style="65" customWidth="1"/>
    <col min="15373" max="15374" width="4.7109375" style="65" customWidth="1"/>
    <col min="15375" max="15375" width="0.85546875" style="65" customWidth="1"/>
    <col min="15376" max="15377" width="4.7109375" style="65" customWidth="1"/>
    <col min="15378" max="15378" width="0.85546875" style="65" customWidth="1"/>
    <col min="15379" max="15380" width="4.7109375" style="65" customWidth="1"/>
    <col min="15381" max="15381" width="1" style="65" customWidth="1"/>
    <col min="15382" max="15383" width="4.7109375" style="65" customWidth="1"/>
    <col min="15384" max="15384" width="6.7109375" style="65" bestFit="1" customWidth="1"/>
    <col min="15385" max="15386" width="11.42578125" style="65"/>
    <col min="15387" max="15387" width="4.7109375" style="65" customWidth="1"/>
    <col min="15388" max="15388" width="5" style="65" customWidth="1"/>
    <col min="15389" max="15389" width="2.28515625" style="65" customWidth="1"/>
    <col min="15390" max="15390" width="26" style="65" customWidth="1"/>
    <col min="15391" max="15391" width="8" style="65" customWidth="1"/>
    <col min="15392" max="15392" width="1" style="65" customWidth="1"/>
    <col min="15393" max="15393" width="6.7109375" style="65" customWidth="1"/>
    <col min="15394" max="15394" width="1" style="65" customWidth="1"/>
    <col min="15395" max="15395" width="6.7109375" style="65" customWidth="1"/>
    <col min="15396" max="15396" width="1" style="65" customWidth="1"/>
    <col min="15397" max="15397" width="6.7109375" style="65" customWidth="1"/>
    <col min="15398" max="15398" width="1" style="65" customWidth="1"/>
    <col min="15399" max="15399" width="6.7109375" style="65" customWidth="1"/>
    <col min="15400" max="15400" width="1" style="65" customWidth="1"/>
    <col min="15401" max="15401" width="6.7109375" style="65" customWidth="1"/>
    <col min="15402" max="15402" width="1" style="65" customWidth="1"/>
    <col min="15403" max="15404" width="6.7109375" style="65" customWidth="1"/>
    <col min="15405" max="15616" width="11.42578125" style="65"/>
    <col min="15617" max="15619" width="0" style="65" hidden="1" customWidth="1"/>
    <col min="15620" max="15620" width="5.5703125" style="65" customWidth="1"/>
    <col min="15621" max="15621" width="1.5703125" style="65" customWidth="1"/>
    <col min="15622" max="15622" width="53.7109375" style="65" customWidth="1"/>
    <col min="15623" max="15624" width="4.7109375" style="65" customWidth="1"/>
    <col min="15625" max="15625" width="0.85546875" style="65" customWidth="1"/>
    <col min="15626" max="15627" width="4.7109375" style="65" customWidth="1"/>
    <col min="15628" max="15628" width="0.85546875" style="65" customWidth="1"/>
    <col min="15629" max="15630" width="4.7109375" style="65" customWidth="1"/>
    <col min="15631" max="15631" width="0.85546875" style="65" customWidth="1"/>
    <col min="15632" max="15633" width="4.7109375" style="65" customWidth="1"/>
    <col min="15634" max="15634" width="0.85546875" style="65" customWidth="1"/>
    <col min="15635" max="15636" width="4.7109375" style="65" customWidth="1"/>
    <col min="15637" max="15637" width="1" style="65" customWidth="1"/>
    <col min="15638" max="15639" width="4.7109375" style="65" customWidth="1"/>
    <col min="15640" max="15640" width="6.7109375" style="65" bestFit="1" customWidth="1"/>
    <col min="15641" max="15642" width="11.42578125" style="65"/>
    <col min="15643" max="15643" width="4.7109375" style="65" customWidth="1"/>
    <col min="15644" max="15644" width="5" style="65" customWidth="1"/>
    <col min="15645" max="15645" width="2.28515625" style="65" customWidth="1"/>
    <col min="15646" max="15646" width="26" style="65" customWidth="1"/>
    <col min="15647" max="15647" width="8" style="65" customWidth="1"/>
    <col min="15648" max="15648" width="1" style="65" customWidth="1"/>
    <col min="15649" max="15649" width="6.7109375" style="65" customWidth="1"/>
    <col min="15650" max="15650" width="1" style="65" customWidth="1"/>
    <col min="15651" max="15651" width="6.7109375" style="65" customWidth="1"/>
    <col min="15652" max="15652" width="1" style="65" customWidth="1"/>
    <col min="15653" max="15653" width="6.7109375" style="65" customWidth="1"/>
    <col min="15654" max="15654" width="1" style="65" customWidth="1"/>
    <col min="15655" max="15655" width="6.7109375" style="65" customWidth="1"/>
    <col min="15656" max="15656" width="1" style="65" customWidth="1"/>
    <col min="15657" max="15657" width="6.7109375" style="65" customWidth="1"/>
    <col min="15658" max="15658" width="1" style="65" customWidth="1"/>
    <col min="15659" max="15660" width="6.7109375" style="65" customWidth="1"/>
    <col min="15661" max="15872" width="11.42578125" style="65"/>
    <col min="15873" max="15875" width="0" style="65" hidden="1" customWidth="1"/>
    <col min="15876" max="15876" width="5.5703125" style="65" customWidth="1"/>
    <col min="15877" max="15877" width="1.5703125" style="65" customWidth="1"/>
    <col min="15878" max="15878" width="53.7109375" style="65" customWidth="1"/>
    <col min="15879" max="15880" width="4.7109375" style="65" customWidth="1"/>
    <col min="15881" max="15881" width="0.85546875" style="65" customWidth="1"/>
    <col min="15882" max="15883" width="4.7109375" style="65" customWidth="1"/>
    <col min="15884" max="15884" width="0.85546875" style="65" customWidth="1"/>
    <col min="15885" max="15886" width="4.7109375" style="65" customWidth="1"/>
    <col min="15887" max="15887" width="0.85546875" style="65" customWidth="1"/>
    <col min="15888" max="15889" width="4.7109375" style="65" customWidth="1"/>
    <col min="15890" max="15890" width="0.85546875" style="65" customWidth="1"/>
    <col min="15891" max="15892" width="4.7109375" style="65" customWidth="1"/>
    <col min="15893" max="15893" width="1" style="65" customWidth="1"/>
    <col min="15894" max="15895" width="4.7109375" style="65" customWidth="1"/>
    <col min="15896" max="15896" width="6.7109375" style="65" bestFit="1" customWidth="1"/>
    <col min="15897" max="15898" width="11.42578125" style="65"/>
    <col min="15899" max="15899" width="4.7109375" style="65" customWidth="1"/>
    <col min="15900" max="15900" width="5" style="65" customWidth="1"/>
    <col min="15901" max="15901" width="2.28515625" style="65" customWidth="1"/>
    <col min="15902" max="15902" width="26" style="65" customWidth="1"/>
    <col min="15903" max="15903" width="8" style="65" customWidth="1"/>
    <col min="15904" max="15904" width="1" style="65" customWidth="1"/>
    <col min="15905" max="15905" width="6.7109375" style="65" customWidth="1"/>
    <col min="15906" max="15906" width="1" style="65" customWidth="1"/>
    <col min="15907" max="15907" width="6.7109375" style="65" customWidth="1"/>
    <col min="15908" max="15908" width="1" style="65" customWidth="1"/>
    <col min="15909" max="15909" width="6.7109375" style="65" customWidth="1"/>
    <col min="15910" max="15910" width="1" style="65" customWidth="1"/>
    <col min="15911" max="15911" width="6.7109375" style="65" customWidth="1"/>
    <col min="15912" max="15912" width="1" style="65" customWidth="1"/>
    <col min="15913" max="15913" width="6.7109375" style="65" customWidth="1"/>
    <col min="15914" max="15914" width="1" style="65" customWidth="1"/>
    <col min="15915" max="15916" width="6.7109375" style="65" customWidth="1"/>
    <col min="15917" max="16128" width="11.42578125" style="65"/>
    <col min="16129" max="16131" width="0" style="65" hidden="1" customWidth="1"/>
    <col min="16132" max="16132" width="5.5703125" style="65" customWidth="1"/>
    <col min="16133" max="16133" width="1.5703125" style="65" customWidth="1"/>
    <col min="16134" max="16134" width="53.7109375" style="65" customWidth="1"/>
    <col min="16135" max="16136" width="4.7109375" style="65" customWidth="1"/>
    <col min="16137" max="16137" width="0.85546875" style="65" customWidth="1"/>
    <col min="16138" max="16139" width="4.7109375" style="65" customWidth="1"/>
    <col min="16140" max="16140" width="0.85546875" style="65" customWidth="1"/>
    <col min="16141" max="16142" width="4.7109375" style="65" customWidth="1"/>
    <col min="16143" max="16143" width="0.85546875" style="65" customWidth="1"/>
    <col min="16144" max="16145" width="4.7109375" style="65" customWidth="1"/>
    <col min="16146" max="16146" width="0.85546875" style="65" customWidth="1"/>
    <col min="16147" max="16148" width="4.7109375" style="65" customWidth="1"/>
    <col min="16149" max="16149" width="1" style="65" customWidth="1"/>
    <col min="16150" max="16151" width="4.7109375" style="65" customWidth="1"/>
    <col min="16152" max="16152" width="6.7109375" style="65" bestFit="1" customWidth="1"/>
    <col min="16153" max="16154" width="11.42578125" style="65"/>
    <col min="16155" max="16155" width="4.7109375" style="65" customWidth="1"/>
    <col min="16156" max="16156" width="5" style="65" customWidth="1"/>
    <col min="16157" max="16157" width="2.28515625" style="65" customWidth="1"/>
    <col min="16158" max="16158" width="26" style="65" customWidth="1"/>
    <col min="16159" max="16159" width="8" style="65" customWidth="1"/>
    <col min="16160" max="16160" width="1" style="65" customWidth="1"/>
    <col min="16161" max="16161" width="6.7109375" style="65" customWidth="1"/>
    <col min="16162" max="16162" width="1" style="65" customWidth="1"/>
    <col min="16163" max="16163" width="6.7109375" style="65" customWidth="1"/>
    <col min="16164" max="16164" width="1" style="65" customWidth="1"/>
    <col min="16165" max="16165" width="6.7109375" style="65" customWidth="1"/>
    <col min="16166" max="16166" width="1" style="65" customWidth="1"/>
    <col min="16167" max="16167" width="6.7109375" style="65" customWidth="1"/>
    <col min="16168" max="16168" width="1" style="65" customWidth="1"/>
    <col min="16169" max="16169" width="6.7109375" style="65" customWidth="1"/>
    <col min="16170" max="16170" width="1" style="65" customWidth="1"/>
    <col min="16171" max="16172" width="6.7109375" style="65" customWidth="1"/>
    <col min="16173" max="16384" width="11.42578125" style="65"/>
  </cols>
  <sheetData>
    <row r="1" spans="1:45" ht="12.75" customHeight="1">
      <c r="A1" s="1341"/>
      <c r="B1" s="1341"/>
      <c r="C1" s="1341"/>
      <c r="D1" s="1813" t="s">
        <v>988</v>
      </c>
      <c r="E1" s="1813"/>
      <c r="F1" s="1813"/>
      <c r="G1" s="1813"/>
      <c r="H1" s="1813"/>
      <c r="I1" s="1813"/>
      <c r="J1" s="1813"/>
      <c r="K1" s="1813"/>
      <c r="L1" s="1813"/>
      <c r="M1" s="1813"/>
      <c r="N1" s="1813"/>
      <c r="O1" s="1813"/>
      <c r="P1" s="1813"/>
      <c r="Q1" s="1813"/>
      <c r="R1" s="1813"/>
      <c r="S1" s="1813"/>
      <c r="T1" s="1813"/>
      <c r="U1" s="1813"/>
      <c r="V1" s="1813"/>
      <c r="W1" s="1813"/>
      <c r="X1" s="1813"/>
      <c r="Y1" s="199"/>
      <c r="Z1" s="71"/>
      <c r="AA1" s="71"/>
      <c r="AB1" s="1813"/>
      <c r="AC1" s="1813"/>
      <c r="AD1" s="1813"/>
      <c r="AE1" s="1813"/>
      <c r="AF1" s="1813"/>
      <c r="AG1" s="1813"/>
      <c r="AH1" s="1813"/>
      <c r="AI1" s="1813"/>
      <c r="AJ1" s="1813"/>
      <c r="AK1" s="1813"/>
      <c r="AL1" s="1813"/>
      <c r="AM1" s="1813"/>
      <c r="AN1" s="1813"/>
      <c r="AO1" s="1813"/>
      <c r="AP1" s="1813"/>
    </row>
    <row r="2" spans="1:45" s="71" customFormat="1" ht="12.75" customHeight="1">
      <c r="A2" s="1341"/>
      <c r="B2" s="1354"/>
      <c r="C2" s="1354"/>
      <c r="D2" s="204"/>
      <c r="E2" s="1335"/>
      <c r="F2" s="1886" t="s">
        <v>68</v>
      </c>
      <c r="G2" s="1886"/>
      <c r="H2" s="1886"/>
      <c r="I2" s="1886"/>
      <c r="J2" s="1886"/>
      <c r="K2" s="1886"/>
      <c r="L2" s="1886"/>
      <c r="M2" s="1886"/>
      <c r="N2" s="1886"/>
      <c r="O2" s="1886"/>
      <c r="P2" s="1886"/>
      <c r="Q2" s="1886"/>
      <c r="R2" s="1886"/>
      <c r="S2" s="1886"/>
      <c r="T2" s="1886"/>
      <c r="U2" s="1886"/>
      <c r="V2" s="1886"/>
      <c r="W2" s="1886"/>
      <c r="X2" s="343"/>
      <c r="Y2" s="240"/>
      <c r="Z2" s="204"/>
      <c r="AA2" s="204"/>
      <c r="AB2" s="205"/>
      <c r="AR2" s="206"/>
      <c r="AS2" s="206"/>
    </row>
    <row r="3" spans="1:45" s="71" customFormat="1" ht="3" customHeight="1">
      <c r="A3" s="1341"/>
      <c r="B3" s="1341"/>
      <c r="C3" s="1341"/>
      <c r="E3" s="72"/>
      <c r="F3" s="72"/>
      <c r="G3" s="1341"/>
      <c r="H3" s="1341"/>
      <c r="I3" s="1341"/>
      <c r="J3" s="1341"/>
      <c r="K3" s="1341"/>
      <c r="L3" s="1341"/>
      <c r="M3" s="1341"/>
      <c r="N3" s="1341"/>
      <c r="O3" s="1341"/>
      <c r="P3" s="1341"/>
      <c r="Q3" s="1341"/>
      <c r="R3" s="510"/>
      <c r="S3" s="510"/>
      <c r="T3" s="510"/>
      <c r="U3" s="510"/>
      <c r="V3" s="510"/>
      <c r="W3" s="292"/>
      <c r="X3" s="292"/>
      <c r="Y3" s="240"/>
      <c r="AB3" s="69"/>
    </row>
    <row r="4" spans="1:45" s="71" customFormat="1" ht="12" customHeight="1">
      <c r="A4" s="1341"/>
      <c r="B4" s="1341"/>
      <c r="C4" s="1341"/>
      <c r="D4" s="1856" t="s">
        <v>3</v>
      </c>
      <c r="E4" s="178"/>
      <c r="F4" s="244"/>
      <c r="G4" s="2457"/>
      <c r="H4" s="2457"/>
      <c r="I4" s="2458"/>
      <c r="J4" s="2457"/>
      <c r="K4" s="2457"/>
      <c r="L4" s="2459"/>
      <c r="M4" s="2457" t="s">
        <v>990</v>
      </c>
      <c r="N4" s="2457"/>
      <c r="O4" s="2459"/>
      <c r="P4" s="2457" t="s">
        <v>991</v>
      </c>
      <c r="Q4" s="2457"/>
      <c r="R4" s="2459"/>
      <c r="S4" s="2457"/>
      <c r="T4" s="2457"/>
      <c r="U4" s="512"/>
      <c r="V4" s="1369"/>
      <c r="W4" s="1369"/>
      <c r="X4" s="296"/>
      <c r="Y4" s="240"/>
      <c r="AB4" s="69"/>
    </row>
    <row r="5" spans="1:45" ht="12" customHeight="1">
      <c r="A5" s="1341" t="s">
        <v>9</v>
      </c>
      <c r="B5" s="1341" t="s">
        <v>10</v>
      </c>
      <c r="C5" s="1341" t="s">
        <v>11</v>
      </c>
      <c r="D5" s="1872"/>
      <c r="E5" s="97" t="s">
        <v>228</v>
      </c>
      <c r="F5" s="98"/>
      <c r="G5" s="2460" t="s">
        <v>240</v>
      </c>
      <c r="H5" s="2460"/>
      <c r="I5" s="2461"/>
      <c r="J5" s="2460" t="s">
        <v>992</v>
      </c>
      <c r="K5" s="2460"/>
      <c r="L5" s="2462"/>
      <c r="M5" s="2463" t="s">
        <v>993</v>
      </c>
      <c r="N5" s="2463"/>
      <c r="O5" s="2462"/>
      <c r="P5" s="2463" t="s">
        <v>97</v>
      </c>
      <c r="Q5" s="2463"/>
      <c r="R5" s="2462"/>
      <c r="S5" s="2463" t="s">
        <v>994</v>
      </c>
      <c r="T5" s="2463"/>
      <c r="U5" s="2234"/>
      <c r="V5" s="1936" t="s">
        <v>21</v>
      </c>
      <c r="W5" s="1936"/>
      <c r="X5" s="1928"/>
      <c r="Y5" s="199"/>
      <c r="Z5" s="1341"/>
    </row>
    <row r="6" spans="1:45">
      <c r="A6" s="1341"/>
      <c r="B6" s="1341"/>
      <c r="C6" s="1341"/>
      <c r="D6" s="1892"/>
      <c r="E6" s="72"/>
      <c r="F6" s="173"/>
      <c r="G6" s="1366" t="s">
        <v>19</v>
      </c>
      <c r="H6" s="1366" t="s">
        <v>20</v>
      </c>
      <c r="I6" s="1366"/>
      <c r="J6" s="1366" t="s">
        <v>19</v>
      </c>
      <c r="K6" s="1366" t="s">
        <v>20</v>
      </c>
      <c r="L6" s="1366"/>
      <c r="M6" s="1366" t="s">
        <v>19</v>
      </c>
      <c r="N6" s="1366" t="s">
        <v>20</v>
      </c>
      <c r="O6" s="1366"/>
      <c r="P6" s="1366" t="s">
        <v>19</v>
      </c>
      <c r="Q6" s="1366" t="s">
        <v>20</v>
      </c>
      <c r="R6" s="1366"/>
      <c r="S6" s="1366" t="s">
        <v>19</v>
      </c>
      <c r="T6" s="1366" t="s">
        <v>20</v>
      </c>
      <c r="U6" s="1366"/>
      <c r="V6" s="1366" t="s">
        <v>19</v>
      </c>
      <c r="W6" s="1366" t="s">
        <v>20</v>
      </c>
      <c r="X6" s="1370" t="s">
        <v>21</v>
      </c>
      <c r="Y6" s="199"/>
      <c r="Z6" s="71"/>
    </row>
    <row r="7" spans="1:45">
      <c r="A7" s="1341"/>
      <c r="B7" s="1341"/>
      <c r="C7" s="1341"/>
      <c r="D7" s="1819">
        <v>1401</v>
      </c>
      <c r="E7" s="2490" t="s">
        <v>22</v>
      </c>
      <c r="F7" s="2491"/>
      <c r="G7" s="2492">
        <f>SUM(G8+G11+G16+G22+G29+G32)</f>
        <v>50</v>
      </c>
      <c r="H7" s="2492">
        <f>SUM(H8+H11+H16+H22+H29+H32)</f>
        <v>28</v>
      </c>
      <c r="I7" s="2492"/>
      <c r="J7" s="2492">
        <f>SUM(J8+J11+J16+J22+J29+J32)</f>
        <v>82</v>
      </c>
      <c r="K7" s="2492">
        <f>SUM(K8+K11+K16+K22+K29+K32)</f>
        <v>29</v>
      </c>
      <c r="L7" s="2492"/>
      <c r="M7" s="2492">
        <f>SUM(M8+M11+M16+M22+M29+M32)</f>
        <v>10</v>
      </c>
      <c r="N7" s="2492">
        <f>SUM(N8+N11+N16+N22+N29+N32)</f>
        <v>1</v>
      </c>
      <c r="O7" s="2492"/>
      <c r="P7" s="2492">
        <f>SUM(P8+P11+P16+P22+P29+P32)</f>
        <v>0</v>
      </c>
      <c r="Q7" s="2492">
        <f>SUM(Q8+Q11+Q16+Q22+Q29+Q32)</f>
        <v>1</v>
      </c>
      <c r="R7" s="2492"/>
      <c r="S7" s="2492">
        <f>SUM(S8+S11+S16+S22+S29+S32)</f>
        <v>6</v>
      </c>
      <c r="T7" s="2492">
        <f>SUM(T8+T11+T16+T22+T29+T32)</f>
        <v>5</v>
      </c>
      <c r="U7" s="2493"/>
      <c r="V7" s="2492">
        <f t="shared" ref="V7:W22" si="0">SUM(G7+J7+M7+P7+S7)</f>
        <v>148</v>
      </c>
      <c r="W7" s="2492">
        <f t="shared" si="0"/>
        <v>64</v>
      </c>
      <c r="X7" s="2494">
        <f>SUM(V7+W7)</f>
        <v>212</v>
      </c>
      <c r="Y7" s="447"/>
      <c r="Z7" s="71"/>
    </row>
    <row r="8" spans="1:45" ht="12.95" customHeight="1">
      <c r="A8" s="1341"/>
      <c r="B8" s="1341"/>
      <c r="C8" s="1341"/>
      <c r="D8" s="1820"/>
      <c r="E8" s="407" t="s">
        <v>23</v>
      </c>
      <c r="F8" s="178"/>
      <c r="G8" s="1021">
        <f>SUM(G9:G10)</f>
        <v>5</v>
      </c>
      <c r="H8" s="1021">
        <f>SUM(H9:H10)</f>
        <v>5</v>
      </c>
      <c r="I8" s="1021"/>
      <c r="J8" s="1021">
        <f>SUM(J9:J10)</f>
        <v>26</v>
      </c>
      <c r="K8" s="1021">
        <f>SUM(K9:K10)</f>
        <v>8</v>
      </c>
      <c r="L8" s="1021"/>
      <c r="M8" s="1021">
        <f>SUM(M9:M10)</f>
        <v>0</v>
      </c>
      <c r="N8" s="1021">
        <f>SUM(N9:N10)</f>
        <v>0</v>
      </c>
      <c r="O8" s="1021"/>
      <c r="P8" s="1021">
        <f>SUM(P9:P10)</f>
        <v>0</v>
      </c>
      <c r="Q8" s="1021">
        <f>SUM(Q9:Q10)</f>
        <v>1</v>
      </c>
      <c r="R8" s="1021"/>
      <c r="S8" s="1021">
        <f>SUM(S9:S10)</f>
        <v>0</v>
      </c>
      <c r="T8" s="1021">
        <f>SUM(T9:T10)</f>
        <v>0</v>
      </c>
      <c r="U8" s="1339"/>
      <c r="V8" s="844">
        <f t="shared" si="0"/>
        <v>31</v>
      </c>
      <c r="W8" s="844">
        <f t="shared" si="0"/>
        <v>14</v>
      </c>
      <c r="X8" s="844">
        <f>SUM(V8:W8)</f>
        <v>45</v>
      </c>
      <c r="Y8" s="356"/>
      <c r="Z8" s="199"/>
    </row>
    <row r="9" spans="1:45" ht="12.95" customHeight="1">
      <c r="A9" s="1341">
        <v>1</v>
      </c>
      <c r="B9" s="1341">
        <v>1</v>
      </c>
      <c r="C9" s="1341">
        <v>11</v>
      </c>
      <c r="D9" s="1890"/>
      <c r="E9" s="411"/>
      <c r="F9" s="7" t="s">
        <v>159</v>
      </c>
      <c r="G9" s="290">
        <v>5</v>
      </c>
      <c r="H9" s="290">
        <v>5</v>
      </c>
      <c r="I9" s="290"/>
      <c r="J9" s="290">
        <v>26</v>
      </c>
      <c r="K9" s="290">
        <v>8</v>
      </c>
      <c r="L9" s="290"/>
      <c r="M9" s="290">
        <v>0</v>
      </c>
      <c r="N9" s="290">
        <v>0</v>
      </c>
      <c r="O9" s="290"/>
      <c r="P9" s="290">
        <v>0</v>
      </c>
      <c r="Q9" s="290">
        <v>1</v>
      </c>
      <c r="R9" s="290"/>
      <c r="S9" s="290">
        <v>0</v>
      </c>
      <c r="T9" s="290">
        <v>0</v>
      </c>
      <c r="U9" s="290"/>
      <c r="V9" s="312">
        <f t="shared" si="0"/>
        <v>31</v>
      </c>
      <c r="W9" s="312">
        <f t="shared" si="0"/>
        <v>14</v>
      </c>
      <c r="X9" s="312">
        <f>SUM(V9:W9)</f>
        <v>45</v>
      </c>
      <c r="Y9" s="2495"/>
      <c r="Z9" s="199"/>
    </row>
    <row r="10" spans="1:45" ht="12.95" customHeight="1">
      <c r="A10" s="1341">
        <v>1</v>
      </c>
      <c r="B10" s="1341">
        <v>1</v>
      </c>
      <c r="C10" s="1341">
        <v>7</v>
      </c>
      <c r="D10" s="1820"/>
      <c r="E10" s="2465"/>
      <c r="F10" s="126" t="s">
        <v>1013</v>
      </c>
      <c r="G10" s="1341">
        <v>0</v>
      </c>
      <c r="H10" s="1341">
        <v>0</v>
      </c>
      <c r="I10" s="1341"/>
      <c r="J10" s="1341">
        <v>0</v>
      </c>
      <c r="K10" s="1341">
        <v>0</v>
      </c>
      <c r="L10" s="1341"/>
      <c r="M10" s="1341">
        <v>0</v>
      </c>
      <c r="N10" s="1341">
        <v>0</v>
      </c>
      <c r="O10" s="1341"/>
      <c r="P10" s="1341">
        <v>0</v>
      </c>
      <c r="Q10" s="1341">
        <v>0</v>
      </c>
      <c r="R10" s="1341"/>
      <c r="S10" s="1341">
        <v>0</v>
      </c>
      <c r="T10" s="1341">
        <v>0</v>
      </c>
      <c r="U10" s="1341"/>
      <c r="V10" s="312">
        <f t="shared" si="0"/>
        <v>0</v>
      </c>
      <c r="W10" s="312">
        <f t="shared" si="0"/>
        <v>0</v>
      </c>
      <c r="X10" s="312">
        <f>SUM(V10:W10)</f>
        <v>0</v>
      </c>
      <c r="Y10" s="2496"/>
      <c r="Z10" s="199"/>
    </row>
    <row r="11" spans="1:45" ht="12.95" customHeight="1">
      <c r="A11" s="1341"/>
      <c r="B11" s="1341"/>
      <c r="C11" s="1341"/>
      <c r="D11" s="1820"/>
      <c r="E11" s="414" t="s">
        <v>24</v>
      </c>
      <c r="F11" s="69"/>
      <c r="G11" s="77">
        <f>SUM(G12:G15)</f>
        <v>26</v>
      </c>
      <c r="H11" s="77">
        <f t="shared" ref="H11:T11" si="1">SUM(H12:H15)</f>
        <v>12</v>
      </c>
      <c r="I11" s="77"/>
      <c r="J11" s="77">
        <f t="shared" si="1"/>
        <v>18</v>
      </c>
      <c r="K11" s="77">
        <f t="shared" si="1"/>
        <v>5</v>
      </c>
      <c r="L11" s="77"/>
      <c r="M11" s="77">
        <f t="shared" si="1"/>
        <v>2</v>
      </c>
      <c r="N11" s="77">
        <f t="shared" si="1"/>
        <v>0</v>
      </c>
      <c r="O11" s="77"/>
      <c r="P11" s="77">
        <f t="shared" si="1"/>
        <v>0</v>
      </c>
      <c r="Q11" s="77">
        <f t="shared" si="1"/>
        <v>0</v>
      </c>
      <c r="R11" s="77"/>
      <c r="S11" s="77">
        <f t="shared" si="1"/>
        <v>1</v>
      </c>
      <c r="T11" s="77">
        <f t="shared" si="1"/>
        <v>0</v>
      </c>
      <c r="U11" s="1341"/>
      <c r="V11" s="476">
        <f t="shared" si="0"/>
        <v>47</v>
      </c>
      <c r="W11" s="476">
        <f t="shared" si="0"/>
        <v>17</v>
      </c>
      <c r="X11" s="476">
        <f t="shared" ref="X11:X74" si="2">SUM(V11:W11)</f>
        <v>64</v>
      </c>
      <c r="Y11" s="2496"/>
      <c r="Z11" s="199"/>
    </row>
    <row r="12" spans="1:45" ht="12.95" customHeight="1">
      <c r="A12" s="1341">
        <v>1</v>
      </c>
      <c r="B12" s="1341">
        <v>1</v>
      </c>
      <c r="C12" s="1341">
        <v>5</v>
      </c>
      <c r="D12" s="1820"/>
      <c r="E12" s="414"/>
      <c r="F12" s="69" t="s">
        <v>995</v>
      </c>
      <c r="G12" s="1341">
        <v>0</v>
      </c>
      <c r="H12" s="1341">
        <v>0</v>
      </c>
      <c r="I12" s="1341"/>
      <c r="J12" s="1341">
        <v>5</v>
      </c>
      <c r="K12" s="1341">
        <v>1</v>
      </c>
      <c r="L12" s="1341"/>
      <c r="M12" s="1341">
        <v>0</v>
      </c>
      <c r="N12" s="1341">
        <v>0</v>
      </c>
      <c r="O12" s="1341"/>
      <c r="P12" s="1341">
        <v>0</v>
      </c>
      <c r="Q12" s="1341">
        <v>0</v>
      </c>
      <c r="R12" s="1341"/>
      <c r="S12" s="1341">
        <v>0</v>
      </c>
      <c r="T12" s="1341">
        <v>0</v>
      </c>
      <c r="U12" s="1341"/>
      <c r="V12" s="312">
        <f t="shared" si="0"/>
        <v>5</v>
      </c>
      <c r="W12" s="312">
        <f t="shared" si="0"/>
        <v>1</v>
      </c>
      <c r="X12" s="312">
        <f t="shared" si="2"/>
        <v>6</v>
      </c>
      <c r="Y12" s="357"/>
      <c r="Z12" s="199"/>
    </row>
    <row r="13" spans="1:45" ht="12.95" customHeight="1">
      <c r="A13" s="1341">
        <v>1</v>
      </c>
      <c r="B13" s="1341">
        <v>1</v>
      </c>
      <c r="C13" s="1341">
        <v>5</v>
      </c>
      <c r="D13" s="1820"/>
      <c r="E13" s="414"/>
      <c r="F13" s="69" t="s">
        <v>1014</v>
      </c>
      <c r="G13" s="1341">
        <v>0</v>
      </c>
      <c r="H13" s="1341">
        <v>0</v>
      </c>
      <c r="I13" s="1341"/>
      <c r="J13" s="1341">
        <v>1</v>
      </c>
      <c r="K13" s="1341">
        <v>0</v>
      </c>
      <c r="L13" s="1341"/>
      <c r="M13" s="1341">
        <v>0</v>
      </c>
      <c r="N13" s="1341">
        <v>0</v>
      </c>
      <c r="O13" s="1341"/>
      <c r="P13" s="1341">
        <v>0</v>
      </c>
      <c r="Q13" s="1341">
        <v>0</v>
      </c>
      <c r="R13" s="1341"/>
      <c r="S13" s="1341">
        <v>0</v>
      </c>
      <c r="T13" s="1341">
        <v>0</v>
      </c>
      <c r="U13" s="1341"/>
      <c r="V13" s="312">
        <f t="shared" si="0"/>
        <v>1</v>
      </c>
      <c r="W13" s="312">
        <f t="shared" si="0"/>
        <v>0</v>
      </c>
      <c r="X13" s="312">
        <f t="shared" si="2"/>
        <v>1</v>
      </c>
      <c r="Y13" s="357"/>
      <c r="Z13" s="199"/>
    </row>
    <row r="14" spans="1:45" ht="12.95" customHeight="1">
      <c r="A14" s="1341">
        <v>1</v>
      </c>
      <c r="B14" s="1341">
        <v>1</v>
      </c>
      <c r="C14" s="1341">
        <v>5</v>
      </c>
      <c r="D14" s="1820"/>
      <c r="E14" s="411"/>
      <c r="F14" s="69" t="s">
        <v>161</v>
      </c>
      <c r="G14" s="1341">
        <v>20</v>
      </c>
      <c r="H14" s="1341">
        <v>9</v>
      </c>
      <c r="I14" s="1341"/>
      <c r="J14" s="1341">
        <v>5</v>
      </c>
      <c r="K14" s="1341">
        <v>3</v>
      </c>
      <c r="L14" s="1341"/>
      <c r="M14" s="1341">
        <v>2</v>
      </c>
      <c r="N14" s="1341">
        <v>0</v>
      </c>
      <c r="O14" s="1341"/>
      <c r="P14" s="1341">
        <v>0</v>
      </c>
      <c r="Q14" s="1341">
        <v>0</v>
      </c>
      <c r="R14" s="1341"/>
      <c r="S14" s="1341">
        <v>1</v>
      </c>
      <c r="T14" s="1341">
        <v>0</v>
      </c>
      <c r="U14" s="1341"/>
      <c r="V14" s="312">
        <f t="shared" si="0"/>
        <v>28</v>
      </c>
      <c r="W14" s="312">
        <f t="shared" si="0"/>
        <v>12</v>
      </c>
      <c r="X14" s="312">
        <f t="shared" si="2"/>
        <v>40</v>
      </c>
      <c r="Y14" s="357"/>
      <c r="Z14" s="199"/>
    </row>
    <row r="15" spans="1:45" ht="12.95" customHeight="1">
      <c r="A15" s="1341">
        <v>1</v>
      </c>
      <c r="B15" s="1341">
        <v>1</v>
      </c>
      <c r="C15" s="1341">
        <v>5</v>
      </c>
      <c r="D15" s="1820"/>
      <c r="E15" s="411"/>
      <c r="F15" s="69" t="s">
        <v>162</v>
      </c>
      <c r="G15" s="1341">
        <v>6</v>
      </c>
      <c r="H15" s="1341">
        <v>3</v>
      </c>
      <c r="I15" s="1341"/>
      <c r="J15" s="1341">
        <v>7</v>
      </c>
      <c r="K15" s="1341">
        <v>1</v>
      </c>
      <c r="L15" s="1341"/>
      <c r="M15" s="1341">
        <v>0</v>
      </c>
      <c r="N15" s="1341">
        <v>0</v>
      </c>
      <c r="O15" s="1341"/>
      <c r="P15" s="1341">
        <v>0</v>
      </c>
      <c r="Q15" s="1341">
        <v>0</v>
      </c>
      <c r="R15" s="1341"/>
      <c r="S15" s="1341">
        <v>0</v>
      </c>
      <c r="T15" s="1341">
        <v>0</v>
      </c>
      <c r="U15" s="1341"/>
      <c r="V15" s="312">
        <f t="shared" si="0"/>
        <v>13</v>
      </c>
      <c r="W15" s="312">
        <f t="shared" si="0"/>
        <v>4</v>
      </c>
      <c r="X15" s="312">
        <f t="shared" si="2"/>
        <v>17</v>
      </c>
      <c r="Y15" s="2495"/>
      <c r="Z15" s="199"/>
    </row>
    <row r="16" spans="1:45" ht="12.95" customHeight="1">
      <c r="A16" s="1341"/>
      <c r="B16" s="1341"/>
      <c r="C16" s="1341"/>
      <c r="D16" s="1820"/>
      <c r="E16" s="414" t="s">
        <v>25</v>
      </c>
      <c r="F16" s="69"/>
      <c r="G16" s="77">
        <f>SUM(G17:G21)</f>
        <v>14</v>
      </c>
      <c r="H16" s="77">
        <f>SUM(H17:H21)</f>
        <v>9</v>
      </c>
      <c r="I16" s="77"/>
      <c r="J16" s="77">
        <f>SUM(J17:J21)</f>
        <v>1</v>
      </c>
      <c r="K16" s="77">
        <f>SUM(K17:K21)</f>
        <v>0</v>
      </c>
      <c r="L16" s="77"/>
      <c r="M16" s="77">
        <f>SUM(M17:M21)</f>
        <v>7</v>
      </c>
      <c r="N16" s="77">
        <f>SUM(N17:N21)</f>
        <v>1</v>
      </c>
      <c r="O16" s="77"/>
      <c r="P16" s="77">
        <f>SUM(P17:P21)</f>
        <v>0</v>
      </c>
      <c r="Q16" s="77">
        <f>SUM(Q17:Q21)</f>
        <v>0</v>
      </c>
      <c r="R16" s="77"/>
      <c r="S16" s="77">
        <f>SUM(S17:S21)</f>
        <v>0</v>
      </c>
      <c r="T16" s="77">
        <f>SUM(T17:T21)</f>
        <v>0</v>
      </c>
      <c r="U16" s="1341"/>
      <c r="V16" s="476">
        <f t="shared" si="0"/>
        <v>22</v>
      </c>
      <c r="W16" s="476">
        <f t="shared" si="0"/>
        <v>10</v>
      </c>
      <c r="X16" s="476">
        <f t="shared" si="2"/>
        <v>32</v>
      </c>
      <c r="Y16" s="2496"/>
      <c r="Z16" s="199"/>
    </row>
    <row r="17" spans="1:26" ht="12.95" customHeight="1">
      <c r="A17" s="1341">
        <v>1</v>
      </c>
      <c r="B17" s="1341">
        <v>1</v>
      </c>
      <c r="C17" s="1341">
        <v>12</v>
      </c>
      <c r="D17" s="1820"/>
      <c r="E17" s="414"/>
      <c r="F17" s="69" t="s">
        <v>163</v>
      </c>
      <c r="G17" s="1341">
        <v>0</v>
      </c>
      <c r="H17" s="1341">
        <v>0</v>
      </c>
      <c r="I17" s="1341"/>
      <c r="J17" s="1341">
        <v>0</v>
      </c>
      <c r="K17" s="1341">
        <v>0</v>
      </c>
      <c r="L17" s="1341"/>
      <c r="M17" s="1341">
        <v>0</v>
      </c>
      <c r="N17" s="1341">
        <v>0</v>
      </c>
      <c r="O17" s="1341"/>
      <c r="P17" s="1341">
        <v>0</v>
      </c>
      <c r="Q17" s="1341">
        <v>0</v>
      </c>
      <c r="R17" s="1341"/>
      <c r="S17" s="1341">
        <v>0</v>
      </c>
      <c r="T17" s="1341">
        <v>0</v>
      </c>
      <c r="U17" s="1341"/>
      <c r="V17" s="312">
        <f t="shared" si="0"/>
        <v>0</v>
      </c>
      <c r="W17" s="312">
        <f t="shared" si="0"/>
        <v>0</v>
      </c>
      <c r="X17" s="312">
        <f t="shared" si="2"/>
        <v>0</v>
      </c>
      <c r="Y17" s="357"/>
      <c r="Z17" s="199"/>
    </row>
    <row r="18" spans="1:26" ht="12.95" customHeight="1">
      <c r="A18" s="1341">
        <v>1</v>
      </c>
      <c r="B18" s="1341">
        <v>1</v>
      </c>
      <c r="C18" s="1341">
        <v>12</v>
      </c>
      <c r="D18" s="1820"/>
      <c r="E18" s="416"/>
      <c r="F18" s="69" t="s">
        <v>164</v>
      </c>
      <c r="G18" s="1341">
        <v>11</v>
      </c>
      <c r="H18" s="1341">
        <v>8</v>
      </c>
      <c r="I18" s="1341"/>
      <c r="J18" s="1341">
        <v>0</v>
      </c>
      <c r="K18" s="1341">
        <v>0</v>
      </c>
      <c r="L18" s="1341"/>
      <c r="M18" s="1341">
        <v>6</v>
      </c>
      <c r="N18" s="1341">
        <v>1</v>
      </c>
      <c r="O18" s="1341"/>
      <c r="P18" s="1341">
        <v>0</v>
      </c>
      <c r="Q18" s="1341">
        <v>0</v>
      </c>
      <c r="R18" s="1341"/>
      <c r="S18" s="1341">
        <v>0</v>
      </c>
      <c r="T18" s="1341">
        <v>0</v>
      </c>
      <c r="U18" s="1341"/>
      <c r="V18" s="312">
        <f t="shared" si="0"/>
        <v>17</v>
      </c>
      <c r="W18" s="312">
        <f t="shared" si="0"/>
        <v>9</v>
      </c>
      <c r="X18" s="312">
        <f t="shared" si="2"/>
        <v>26</v>
      </c>
      <c r="Y18" s="359"/>
      <c r="Z18" s="199"/>
    </row>
    <row r="19" spans="1:26" ht="12.95" customHeight="1">
      <c r="A19" s="1341">
        <v>1</v>
      </c>
      <c r="B19" s="1341">
        <v>1</v>
      </c>
      <c r="C19" s="1341">
        <v>12</v>
      </c>
      <c r="D19" s="1820"/>
      <c r="E19" s="416"/>
      <c r="F19" s="69" t="s">
        <v>995</v>
      </c>
      <c r="G19" s="1341">
        <v>2</v>
      </c>
      <c r="H19" s="1341">
        <v>0</v>
      </c>
      <c r="I19" s="1341"/>
      <c r="J19" s="1341">
        <v>0</v>
      </c>
      <c r="K19" s="1341">
        <v>0</v>
      </c>
      <c r="L19" s="1341"/>
      <c r="M19" s="1341">
        <v>0</v>
      </c>
      <c r="N19" s="1341">
        <v>0</v>
      </c>
      <c r="O19" s="1341"/>
      <c r="P19" s="1341">
        <v>0</v>
      </c>
      <c r="Q19" s="1341">
        <v>0</v>
      </c>
      <c r="R19" s="1341"/>
      <c r="S19" s="1341">
        <v>0</v>
      </c>
      <c r="T19" s="1341">
        <v>0</v>
      </c>
      <c r="U19" s="1341"/>
      <c r="V19" s="312">
        <f t="shared" si="0"/>
        <v>2</v>
      </c>
      <c r="W19" s="312">
        <f t="shared" si="0"/>
        <v>0</v>
      </c>
      <c r="X19" s="312">
        <f t="shared" si="2"/>
        <v>2</v>
      </c>
      <c r="Y19" s="2497"/>
      <c r="Z19" s="199"/>
    </row>
    <row r="20" spans="1:26" ht="12.95" customHeight="1">
      <c r="A20" s="1341">
        <v>1</v>
      </c>
      <c r="B20" s="1341">
        <v>1</v>
      </c>
      <c r="C20" s="1341">
        <v>12</v>
      </c>
      <c r="D20" s="1820"/>
      <c r="E20" s="416"/>
      <c r="F20" s="69" t="s">
        <v>996</v>
      </c>
      <c r="G20" s="1341">
        <v>0</v>
      </c>
      <c r="H20" s="1341">
        <v>1</v>
      </c>
      <c r="I20" s="1341"/>
      <c r="J20" s="1341">
        <v>0</v>
      </c>
      <c r="K20" s="1341">
        <v>0</v>
      </c>
      <c r="L20" s="1341"/>
      <c r="M20" s="1341">
        <v>0</v>
      </c>
      <c r="N20" s="1341">
        <v>0</v>
      </c>
      <c r="O20" s="1341"/>
      <c r="P20" s="1341">
        <v>0</v>
      </c>
      <c r="Q20" s="1341">
        <v>0</v>
      </c>
      <c r="R20" s="1341"/>
      <c r="S20" s="1341">
        <v>0</v>
      </c>
      <c r="T20" s="1341">
        <v>0</v>
      </c>
      <c r="U20" s="1341"/>
      <c r="V20" s="312">
        <f t="shared" si="0"/>
        <v>0</v>
      </c>
      <c r="W20" s="312">
        <f t="shared" si="0"/>
        <v>1</v>
      </c>
      <c r="X20" s="312">
        <f t="shared" si="2"/>
        <v>1</v>
      </c>
      <c r="Y20" s="2497"/>
      <c r="Z20" s="199"/>
    </row>
    <row r="21" spans="1:26" ht="12.95" customHeight="1">
      <c r="A21" s="1341">
        <v>1</v>
      </c>
      <c r="B21" s="1341">
        <v>1</v>
      </c>
      <c r="C21" s="1341">
        <v>12</v>
      </c>
      <c r="D21" s="1820"/>
      <c r="E21" s="416"/>
      <c r="F21" s="69" t="s">
        <v>997</v>
      </c>
      <c r="G21" s="1341">
        <v>1</v>
      </c>
      <c r="H21" s="1341">
        <v>0</v>
      </c>
      <c r="I21" s="1341"/>
      <c r="J21" s="1341">
        <v>1</v>
      </c>
      <c r="K21" s="1341">
        <v>0</v>
      </c>
      <c r="L21" s="1341"/>
      <c r="M21" s="1341">
        <v>1</v>
      </c>
      <c r="N21" s="1341">
        <v>0</v>
      </c>
      <c r="O21" s="1341"/>
      <c r="P21" s="1341">
        <v>0</v>
      </c>
      <c r="Q21" s="1341">
        <v>0</v>
      </c>
      <c r="R21" s="1341"/>
      <c r="S21" s="1341">
        <v>0</v>
      </c>
      <c r="T21" s="1341">
        <v>0</v>
      </c>
      <c r="U21" s="1341"/>
      <c r="V21" s="312">
        <f t="shared" si="0"/>
        <v>3</v>
      </c>
      <c r="W21" s="312">
        <f t="shared" si="0"/>
        <v>0</v>
      </c>
      <c r="X21" s="312">
        <f t="shared" si="2"/>
        <v>3</v>
      </c>
      <c r="Y21" s="2497"/>
      <c r="Z21" s="199"/>
    </row>
    <row r="22" spans="1:26" ht="12.95" customHeight="1">
      <c r="A22" s="1341"/>
      <c r="B22" s="1341"/>
      <c r="C22" s="1341"/>
      <c r="D22" s="1820"/>
      <c r="E22" s="417" t="s">
        <v>26</v>
      </c>
      <c r="F22" s="112"/>
      <c r="G22" s="1354">
        <f>SUM(G23:G28)</f>
        <v>2</v>
      </c>
      <c r="H22" s="1354">
        <f>SUM(H23:H28)</f>
        <v>0</v>
      </c>
      <c r="I22" s="1354"/>
      <c r="J22" s="1354">
        <f>SUM(J23:J28)</f>
        <v>28</v>
      </c>
      <c r="K22" s="1354">
        <f>SUM(K23:K28)</f>
        <v>14</v>
      </c>
      <c r="L22" s="1354"/>
      <c r="M22" s="1354">
        <f>SUM(M23:M28)</f>
        <v>1</v>
      </c>
      <c r="N22" s="1354">
        <f>SUM(N23:N28)</f>
        <v>0</v>
      </c>
      <c r="O22" s="1354"/>
      <c r="P22" s="1354">
        <f>SUM(P23:P28)</f>
        <v>0</v>
      </c>
      <c r="Q22" s="1354">
        <f>SUM(Q23:Q28)</f>
        <v>0</v>
      </c>
      <c r="R22" s="1354"/>
      <c r="S22" s="1354">
        <f>SUM(S23:S28)</f>
        <v>1</v>
      </c>
      <c r="T22" s="1354">
        <f>SUM(T23:T28)</f>
        <v>2</v>
      </c>
      <c r="U22" s="1354"/>
      <c r="V22" s="476">
        <f t="shared" si="0"/>
        <v>32</v>
      </c>
      <c r="W22" s="476">
        <f t="shared" si="0"/>
        <v>16</v>
      </c>
      <c r="X22" s="476">
        <f t="shared" si="2"/>
        <v>48</v>
      </c>
      <c r="Y22" s="2498"/>
      <c r="Z22" s="199"/>
    </row>
    <row r="23" spans="1:26" ht="12.95" customHeight="1">
      <c r="A23" s="1341">
        <v>1</v>
      </c>
      <c r="B23" s="1341">
        <v>1</v>
      </c>
      <c r="C23" s="1341">
        <v>2</v>
      </c>
      <c r="D23" s="1820"/>
      <c r="E23" s="416"/>
      <c r="F23" s="69" t="s">
        <v>165</v>
      </c>
      <c r="G23" s="1341">
        <v>1</v>
      </c>
      <c r="H23" s="1341">
        <v>0</v>
      </c>
      <c r="I23" s="1341"/>
      <c r="J23" s="1341">
        <v>9</v>
      </c>
      <c r="K23" s="1341">
        <v>3</v>
      </c>
      <c r="L23" s="1341"/>
      <c r="M23" s="1341">
        <v>1</v>
      </c>
      <c r="N23" s="1341">
        <v>0</v>
      </c>
      <c r="O23" s="1341"/>
      <c r="P23" s="1341">
        <v>0</v>
      </c>
      <c r="Q23" s="1341">
        <v>0</v>
      </c>
      <c r="R23" s="1341"/>
      <c r="S23" s="1341">
        <v>1</v>
      </c>
      <c r="T23" s="1341">
        <v>0</v>
      </c>
      <c r="U23" s="1341"/>
      <c r="V23" s="312">
        <f t="shared" ref="V23:W79" si="3">SUM(G23+J23+M23+P23+S23)</f>
        <v>12</v>
      </c>
      <c r="W23" s="312">
        <f t="shared" si="3"/>
        <v>3</v>
      </c>
      <c r="X23" s="312">
        <f t="shared" si="2"/>
        <v>15</v>
      </c>
      <c r="Y23" s="359"/>
      <c r="Z23" s="199"/>
    </row>
    <row r="24" spans="1:26" ht="12.95" customHeight="1">
      <c r="A24" s="1341">
        <v>1</v>
      </c>
      <c r="B24" s="1341">
        <v>1</v>
      </c>
      <c r="C24" s="1341">
        <v>2</v>
      </c>
      <c r="D24" s="1820"/>
      <c r="E24" s="411"/>
      <c r="F24" s="69" t="s">
        <v>166</v>
      </c>
      <c r="G24" s="1341">
        <v>0</v>
      </c>
      <c r="H24" s="1341">
        <v>0</v>
      </c>
      <c r="I24" s="1341"/>
      <c r="J24" s="1341">
        <v>3</v>
      </c>
      <c r="K24" s="1341">
        <v>3</v>
      </c>
      <c r="L24" s="1341"/>
      <c r="M24" s="1341">
        <v>0</v>
      </c>
      <c r="N24" s="1341">
        <v>0</v>
      </c>
      <c r="O24" s="1341"/>
      <c r="P24" s="1341">
        <v>0</v>
      </c>
      <c r="Q24" s="1341">
        <v>0</v>
      </c>
      <c r="R24" s="1341"/>
      <c r="S24" s="1341">
        <v>0</v>
      </c>
      <c r="T24" s="1341">
        <v>0</v>
      </c>
      <c r="U24" s="1341"/>
      <c r="V24" s="312">
        <f t="shared" si="3"/>
        <v>3</v>
      </c>
      <c r="W24" s="312">
        <f t="shared" si="3"/>
        <v>3</v>
      </c>
      <c r="X24" s="312">
        <f t="shared" si="2"/>
        <v>6</v>
      </c>
      <c r="Y24" s="359"/>
      <c r="Z24" s="199"/>
    </row>
    <row r="25" spans="1:26" ht="12.95" customHeight="1">
      <c r="A25" s="1341">
        <v>1</v>
      </c>
      <c r="B25" s="1341">
        <v>1</v>
      </c>
      <c r="C25" s="1341">
        <v>2</v>
      </c>
      <c r="D25" s="1820"/>
      <c r="E25" s="416"/>
      <c r="F25" s="69" t="s">
        <v>167</v>
      </c>
      <c r="G25" s="1341">
        <v>0</v>
      </c>
      <c r="H25" s="1341">
        <v>0</v>
      </c>
      <c r="I25" s="1341"/>
      <c r="J25" s="1341">
        <v>4</v>
      </c>
      <c r="K25" s="1341">
        <v>2</v>
      </c>
      <c r="L25" s="1341"/>
      <c r="M25" s="1341">
        <v>0</v>
      </c>
      <c r="N25" s="1341">
        <v>0</v>
      </c>
      <c r="O25" s="1341"/>
      <c r="P25" s="1341">
        <v>0</v>
      </c>
      <c r="Q25" s="1341">
        <v>0</v>
      </c>
      <c r="R25" s="1341"/>
      <c r="S25" s="1341">
        <v>0</v>
      </c>
      <c r="T25" s="1341">
        <v>0</v>
      </c>
      <c r="U25" s="1341"/>
      <c r="V25" s="312">
        <f t="shared" si="3"/>
        <v>4</v>
      </c>
      <c r="W25" s="312">
        <f t="shared" si="3"/>
        <v>2</v>
      </c>
      <c r="X25" s="312">
        <f t="shared" si="2"/>
        <v>6</v>
      </c>
      <c r="Y25" s="359"/>
      <c r="Z25" s="199"/>
    </row>
    <row r="26" spans="1:26" ht="12.95" customHeight="1">
      <c r="A26" s="1341">
        <v>1</v>
      </c>
      <c r="B26" s="1341">
        <v>1</v>
      </c>
      <c r="C26" s="1341">
        <v>2</v>
      </c>
      <c r="D26" s="1820"/>
      <c r="E26" s="411"/>
      <c r="F26" s="69" t="s">
        <v>168</v>
      </c>
      <c r="G26" s="1341">
        <v>0</v>
      </c>
      <c r="H26" s="1341">
        <v>0</v>
      </c>
      <c r="I26" s="1341"/>
      <c r="J26" s="1341">
        <v>2</v>
      </c>
      <c r="K26" s="1341">
        <v>4</v>
      </c>
      <c r="L26" s="1341"/>
      <c r="M26" s="1341">
        <v>0</v>
      </c>
      <c r="N26" s="1341">
        <v>0</v>
      </c>
      <c r="O26" s="1341"/>
      <c r="P26" s="1341">
        <v>0</v>
      </c>
      <c r="Q26" s="1341">
        <v>0</v>
      </c>
      <c r="R26" s="1341"/>
      <c r="S26" s="1341">
        <v>0</v>
      </c>
      <c r="T26" s="1341">
        <v>2</v>
      </c>
      <c r="U26" s="1341"/>
      <c r="V26" s="312">
        <f t="shared" si="3"/>
        <v>2</v>
      </c>
      <c r="W26" s="312">
        <f t="shared" si="3"/>
        <v>6</v>
      </c>
      <c r="X26" s="312">
        <f t="shared" si="2"/>
        <v>8</v>
      </c>
      <c r="Y26" s="359"/>
      <c r="Z26" s="199"/>
    </row>
    <row r="27" spans="1:26" ht="12" customHeight="1">
      <c r="A27" s="1341">
        <v>1</v>
      </c>
      <c r="B27" s="1341">
        <v>1</v>
      </c>
      <c r="C27" s="1341">
        <v>2</v>
      </c>
      <c r="D27" s="1820"/>
      <c r="E27" s="411"/>
      <c r="F27" s="69" t="s">
        <v>169</v>
      </c>
      <c r="G27" s="290">
        <v>1</v>
      </c>
      <c r="H27" s="290">
        <v>0</v>
      </c>
      <c r="I27" s="290"/>
      <c r="J27" s="290">
        <v>10</v>
      </c>
      <c r="K27" s="290">
        <v>2</v>
      </c>
      <c r="L27" s="290"/>
      <c r="M27" s="290">
        <v>0</v>
      </c>
      <c r="N27" s="290">
        <v>0</v>
      </c>
      <c r="O27" s="290"/>
      <c r="P27" s="290">
        <v>0</v>
      </c>
      <c r="Q27" s="290">
        <v>0</v>
      </c>
      <c r="R27" s="290"/>
      <c r="S27" s="290">
        <v>0</v>
      </c>
      <c r="T27" s="290">
        <v>0</v>
      </c>
      <c r="U27" s="1341"/>
      <c r="V27" s="312">
        <f t="shared" si="3"/>
        <v>11</v>
      </c>
      <c r="W27" s="312">
        <f t="shared" si="3"/>
        <v>2</v>
      </c>
      <c r="X27" s="312">
        <f t="shared" si="2"/>
        <v>13</v>
      </c>
      <c r="Y27" s="359"/>
      <c r="Z27" s="199"/>
    </row>
    <row r="28" spans="1:26" ht="12" customHeight="1">
      <c r="A28" s="1341"/>
      <c r="B28" s="1341"/>
      <c r="C28" s="1341"/>
      <c r="D28" s="1820"/>
      <c r="E28" s="411"/>
      <c r="F28" s="69" t="s">
        <v>413</v>
      </c>
      <c r="G28" s="290">
        <v>0</v>
      </c>
      <c r="H28" s="290">
        <v>0</v>
      </c>
      <c r="I28" s="290"/>
      <c r="J28" s="290">
        <v>0</v>
      </c>
      <c r="K28" s="290">
        <v>0</v>
      </c>
      <c r="L28" s="290"/>
      <c r="M28" s="290">
        <v>0</v>
      </c>
      <c r="N28" s="290">
        <v>0</v>
      </c>
      <c r="O28" s="290"/>
      <c r="P28" s="290">
        <v>0</v>
      </c>
      <c r="Q28" s="290">
        <v>0</v>
      </c>
      <c r="R28" s="290"/>
      <c r="S28" s="290">
        <v>0</v>
      </c>
      <c r="T28" s="290">
        <v>0</v>
      </c>
      <c r="U28" s="1341"/>
      <c r="V28" s="312">
        <f t="shared" si="3"/>
        <v>0</v>
      </c>
      <c r="W28" s="312">
        <f t="shared" si="3"/>
        <v>0</v>
      </c>
      <c r="X28" s="312">
        <f t="shared" si="2"/>
        <v>0</v>
      </c>
      <c r="Y28" s="359"/>
      <c r="Z28" s="199"/>
    </row>
    <row r="29" spans="1:26" ht="12" customHeight="1">
      <c r="A29" s="1341"/>
      <c r="B29" s="1341"/>
      <c r="C29" s="1341"/>
      <c r="D29" s="1820"/>
      <c r="E29" s="417" t="s">
        <v>27</v>
      </c>
      <c r="F29" s="69"/>
      <c r="G29" s="2331">
        <f>SUM(G30:G31)</f>
        <v>3</v>
      </c>
      <c r="H29" s="2331">
        <f t="shared" ref="H29:T29" si="4">SUM(H30:H31)</f>
        <v>2</v>
      </c>
      <c r="I29" s="2331"/>
      <c r="J29" s="2331">
        <f t="shared" si="4"/>
        <v>0</v>
      </c>
      <c r="K29" s="2331">
        <f t="shared" si="4"/>
        <v>0</v>
      </c>
      <c r="L29" s="2331"/>
      <c r="M29" s="2331">
        <f t="shared" si="4"/>
        <v>0</v>
      </c>
      <c r="N29" s="2331">
        <f t="shared" si="4"/>
        <v>0</v>
      </c>
      <c r="O29" s="2331"/>
      <c r="P29" s="2331">
        <f t="shared" si="4"/>
        <v>0</v>
      </c>
      <c r="Q29" s="2331">
        <f t="shared" si="4"/>
        <v>0</v>
      </c>
      <c r="R29" s="2331"/>
      <c r="S29" s="2331">
        <f t="shared" si="4"/>
        <v>1</v>
      </c>
      <c r="T29" s="2331">
        <f t="shared" si="4"/>
        <v>0</v>
      </c>
      <c r="U29" s="894"/>
      <c r="V29" s="2466">
        <f t="shared" si="3"/>
        <v>4</v>
      </c>
      <c r="W29" s="2466">
        <f t="shared" si="3"/>
        <v>2</v>
      </c>
      <c r="X29" s="2466">
        <f t="shared" si="2"/>
        <v>6</v>
      </c>
      <c r="Y29" s="2496"/>
      <c r="Z29" s="199"/>
    </row>
    <row r="30" spans="1:26" ht="12" customHeight="1">
      <c r="A30" s="1341">
        <v>1</v>
      </c>
      <c r="B30" s="1341">
        <v>1</v>
      </c>
      <c r="C30" s="1341">
        <v>4</v>
      </c>
      <c r="D30" s="1820"/>
      <c r="E30" s="411"/>
      <c r="F30" s="69" t="s">
        <v>165</v>
      </c>
      <c r="G30" s="1341">
        <v>1</v>
      </c>
      <c r="H30" s="1341">
        <v>2</v>
      </c>
      <c r="I30" s="1341"/>
      <c r="J30" s="1341">
        <v>0</v>
      </c>
      <c r="K30" s="1341">
        <v>0</v>
      </c>
      <c r="L30" s="1341"/>
      <c r="M30" s="1341">
        <v>0</v>
      </c>
      <c r="N30" s="1341">
        <v>0</v>
      </c>
      <c r="O30" s="1341"/>
      <c r="P30" s="1341">
        <v>0</v>
      </c>
      <c r="Q30" s="1341">
        <v>0</v>
      </c>
      <c r="R30" s="1341"/>
      <c r="S30" s="1341">
        <v>1</v>
      </c>
      <c r="T30" s="1341">
        <v>0</v>
      </c>
      <c r="U30" s="1341"/>
      <c r="V30" s="312">
        <f t="shared" si="3"/>
        <v>2</v>
      </c>
      <c r="W30" s="312">
        <f t="shared" si="3"/>
        <v>2</v>
      </c>
      <c r="X30" s="312">
        <f t="shared" si="2"/>
        <v>4</v>
      </c>
      <c r="Y30" s="359"/>
      <c r="Z30" s="199"/>
    </row>
    <row r="31" spans="1:26" ht="12" customHeight="1">
      <c r="A31" s="1341">
        <v>1</v>
      </c>
      <c r="B31" s="1341">
        <v>1</v>
      </c>
      <c r="C31" s="1341">
        <v>4</v>
      </c>
      <c r="D31" s="1820"/>
      <c r="E31" s="411"/>
      <c r="F31" s="126" t="s">
        <v>159</v>
      </c>
      <c r="G31" s="290">
        <v>2</v>
      </c>
      <c r="H31" s="290">
        <v>0</v>
      </c>
      <c r="I31" s="290"/>
      <c r="J31" s="290">
        <v>0</v>
      </c>
      <c r="K31" s="290">
        <v>0</v>
      </c>
      <c r="L31" s="290"/>
      <c r="M31" s="290">
        <v>0</v>
      </c>
      <c r="N31" s="290">
        <v>0</v>
      </c>
      <c r="O31" s="290"/>
      <c r="P31" s="290">
        <v>0</v>
      </c>
      <c r="Q31" s="290">
        <v>0</v>
      </c>
      <c r="R31" s="290"/>
      <c r="S31" s="290">
        <v>0</v>
      </c>
      <c r="T31" s="290">
        <v>0</v>
      </c>
      <c r="U31" s="1020"/>
      <c r="V31" s="312">
        <f t="shared" si="3"/>
        <v>2</v>
      </c>
      <c r="W31" s="312">
        <f t="shared" si="3"/>
        <v>0</v>
      </c>
      <c r="X31" s="312">
        <f t="shared" si="2"/>
        <v>2</v>
      </c>
      <c r="Y31" s="2496"/>
      <c r="Z31" s="199"/>
    </row>
    <row r="32" spans="1:26" ht="12" customHeight="1">
      <c r="A32" s="1341"/>
      <c r="B32" s="1341"/>
      <c r="C32" s="1341"/>
      <c r="D32" s="1820"/>
      <c r="E32" s="419" t="s">
        <v>69</v>
      </c>
      <c r="F32" s="69"/>
      <c r="G32" s="77">
        <f>SUM(G33)</f>
        <v>0</v>
      </c>
      <c r="H32" s="77">
        <f t="shared" ref="H32:T32" si="5">SUM(H33)</f>
        <v>0</v>
      </c>
      <c r="I32" s="77"/>
      <c r="J32" s="77">
        <f t="shared" si="5"/>
        <v>9</v>
      </c>
      <c r="K32" s="77">
        <f t="shared" si="5"/>
        <v>2</v>
      </c>
      <c r="L32" s="77"/>
      <c r="M32" s="77">
        <f t="shared" si="5"/>
        <v>0</v>
      </c>
      <c r="N32" s="77">
        <f t="shared" si="5"/>
        <v>0</v>
      </c>
      <c r="O32" s="77"/>
      <c r="P32" s="77">
        <f t="shared" si="5"/>
        <v>0</v>
      </c>
      <c r="Q32" s="77">
        <f t="shared" si="5"/>
        <v>0</v>
      </c>
      <c r="R32" s="77"/>
      <c r="S32" s="77">
        <f t="shared" si="5"/>
        <v>3</v>
      </c>
      <c r="T32" s="77">
        <f t="shared" si="5"/>
        <v>3</v>
      </c>
      <c r="U32" s="1341"/>
      <c r="V32" s="476">
        <f t="shared" si="3"/>
        <v>12</v>
      </c>
      <c r="W32" s="476">
        <f t="shared" si="3"/>
        <v>5</v>
      </c>
      <c r="X32" s="476">
        <f t="shared" si="2"/>
        <v>17</v>
      </c>
      <c r="Y32" s="2497"/>
      <c r="Z32" s="199"/>
    </row>
    <row r="33" spans="1:26" s="280" customFormat="1" ht="12" customHeight="1">
      <c r="A33" s="1020">
        <v>1</v>
      </c>
      <c r="B33" s="1020">
        <v>1</v>
      </c>
      <c r="C33" s="1020">
        <v>1</v>
      </c>
      <c r="D33" s="1820"/>
      <c r="E33" s="2468"/>
      <c r="F33" s="126" t="s">
        <v>172</v>
      </c>
      <c r="G33" s="290">
        <v>0</v>
      </c>
      <c r="H33" s="290">
        <v>0</v>
      </c>
      <c r="I33" s="290"/>
      <c r="J33" s="290">
        <v>9</v>
      </c>
      <c r="K33" s="290">
        <v>2</v>
      </c>
      <c r="L33" s="290"/>
      <c r="M33" s="290">
        <v>0</v>
      </c>
      <c r="N33" s="290">
        <v>0</v>
      </c>
      <c r="O33" s="290"/>
      <c r="P33" s="290">
        <v>0</v>
      </c>
      <c r="Q33" s="290">
        <v>0</v>
      </c>
      <c r="R33" s="290"/>
      <c r="S33" s="290">
        <v>3</v>
      </c>
      <c r="T33" s="290">
        <v>3</v>
      </c>
      <c r="U33" s="1020"/>
      <c r="V33" s="312">
        <f t="shared" si="3"/>
        <v>12</v>
      </c>
      <c r="W33" s="312">
        <f t="shared" si="3"/>
        <v>5</v>
      </c>
      <c r="X33" s="312">
        <f t="shared" si="2"/>
        <v>17</v>
      </c>
      <c r="Y33" s="2499"/>
      <c r="Z33" s="237"/>
    </row>
    <row r="34" spans="1:26" ht="12" customHeight="1">
      <c r="A34" s="1341"/>
      <c r="B34" s="1341"/>
      <c r="C34" s="1341"/>
      <c r="D34" s="1819">
        <v>1402</v>
      </c>
      <c r="E34" s="2500" t="s">
        <v>29</v>
      </c>
      <c r="F34" s="2501"/>
      <c r="G34" s="2502">
        <f>SUM(G35+G44+G48+G55+G59+G63+G66+G71)</f>
        <v>57</v>
      </c>
      <c r="H34" s="2502">
        <f>SUM(H35+H44+H48+H55+H59+H63+H66+H71)</f>
        <v>82</v>
      </c>
      <c r="I34" s="2502"/>
      <c r="J34" s="2502">
        <f>SUM(J35+J44+J48+J55+J59+J63+J66+J71)</f>
        <v>142</v>
      </c>
      <c r="K34" s="2502">
        <f>SUM(K35+K44+K48+K55+K59+K63+K66+K71)</f>
        <v>167</v>
      </c>
      <c r="L34" s="2502"/>
      <c r="M34" s="2502">
        <f>SUM(M35+M44+M48+M55+M59+M63+M66+M71)</f>
        <v>11</v>
      </c>
      <c r="N34" s="2502">
        <f>SUM(N35+N44+N48+N55+N59+N63+N66+N71)</f>
        <v>9</v>
      </c>
      <c r="O34" s="2502"/>
      <c r="P34" s="2502">
        <f>SUM(P35+P44+P48+P55+P59+P63+P66+P71)</f>
        <v>11</v>
      </c>
      <c r="Q34" s="2502">
        <f>SUM(Q35+Q44+Q48+Q55+Q59+Q63+Q66+Q71)</f>
        <v>9</v>
      </c>
      <c r="R34" s="2502"/>
      <c r="S34" s="2502">
        <f>SUM(S35+S44+S48+S55+S59+S63+S66+S71)</f>
        <v>4</v>
      </c>
      <c r="T34" s="2502">
        <f>SUM(T35+T44+T48+T55+T59+T63+T66+T71)</f>
        <v>16</v>
      </c>
      <c r="U34" s="2503"/>
      <c r="V34" s="2504">
        <f t="shared" si="3"/>
        <v>225</v>
      </c>
      <c r="W34" s="2504">
        <f t="shared" si="3"/>
        <v>283</v>
      </c>
      <c r="X34" s="2504">
        <f t="shared" si="2"/>
        <v>508</v>
      </c>
      <c r="Y34" s="368"/>
      <c r="Z34" s="199"/>
    </row>
    <row r="35" spans="1:26" ht="14.25" customHeight="1">
      <c r="A35" s="1341"/>
      <c r="B35" s="1341"/>
      <c r="C35" s="1341"/>
      <c r="D35" s="1820"/>
      <c r="E35" s="414" t="s">
        <v>30</v>
      </c>
      <c r="F35" s="69"/>
      <c r="G35" s="77">
        <f t="shared" ref="G35:U35" si="6">SUM(G36:G43)</f>
        <v>34</v>
      </c>
      <c r="H35" s="77">
        <f t="shared" si="6"/>
        <v>52</v>
      </c>
      <c r="I35" s="77">
        <f t="shared" si="6"/>
        <v>0</v>
      </c>
      <c r="J35" s="77">
        <f t="shared" si="6"/>
        <v>97</v>
      </c>
      <c r="K35" s="77">
        <f t="shared" si="6"/>
        <v>108</v>
      </c>
      <c r="L35" s="77">
        <f t="shared" si="6"/>
        <v>0</v>
      </c>
      <c r="M35" s="77">
        <f t="shared" si="6"/>
        <v>6</v>
      </c>
      <c r="N35" s="77">
        <f t="shared" si="6"/>
        <v>6</v>
      </c>
      <c r="O35" s="77">
        <f t="shared" si="6"/>
        <v>0</v>
      </c>
      <c r="P35" s="77">
        <f t="shared" si="6"/>
        <v>5</v>
      </c>
      <c r="Q35" s="77">
        <f t="shared" si="6"/>
        <v>4</v>
      </c>
      <c r="R35" s="77">
        <f t="shared" si="6"/>
        <v>2</v>
      </c>
      <c r="S35" s="77">
        <f t="shared" si="6"/>
        <v>3</v>
      </c>
      <c r="T35" s="77">
        <f t="shared" si="6"/>
        <v>4</v>
      </c>
      <c r="U35" s="77">
        <f t="shared" si="6"/>
        <v>0</v>
      </c>
      <c r="V35" s="476">
        <f t="shared" si="3"/>
        <v>145</v>
      </c>
      <c r="W35" s="476">
        <f t="shared" si="3"/>
        <v>174</v>
      </c>
      <c r="X35" s="476">
        <f t="shared" si="2"/>
        <v>319</v>
      </c>
      <c r="Y35" s="356"/>
      <c r="Z35" s="199"/>
    </row>
    <row r="36" spans="1:26" ht="12.95" customHeight="1">
      <c r="A36" s="1341">
        <v>2</v>
      </c>
      <c r="B36" s="1341">
        <v>4</v>
      </c>
      <c r="C36" s="1341">
        <v>11</v>
      </c>
      <c r="D36" s="1820"/>
      <c r="E36" s="411"/>
      <c r="F36" s="69" t="s">
        <v>173</v>
      </c>
      <c r="G36" s="1341">
        <v>7</v>
      </c>
      <c r="H36" s="1341">
        <v>9</v>
      </c>
      <c r="I36" s="1341"/>
      <c r="J36" s="1341">
        <v>36</v>
      </c>
      <c r="K36" s="1341">
        <v>35</v>
      </c>
      <c r="L36" s="1341"/>
      <c r="M36" s="1341">
        <v>1</v>
      </c>
      <c r="N36" s="1341">
        <v>0</v>
      </c>
      <c r="O36" s="1341"/>
      <c r="P36" s="1341">
        <v>0</v>
      </c>
      <c r="Q36" s="1341">
        <v>1</v>
      </c>
      <c r="R36" s="1341"/>
      <c r="S36" s="1341">
        <v>0</v>
      </c>
      <c r="T36" s="1341">
        <v>1</v>
      </c>
      <c r="U36" s="1341"/>
      <c r="V36" s="312">
        <f t="shared" si="3"/>
        <v>44</v>
      </c>
      <c r="W36" s="312">
        <f t="shared" si="3"/>
        <v>46</v>
      </c>
      <c r="X36" s="312">
        <f t="shared" si="2"/>
        <v>90</v>
      </c>
      <c r="Y36" s="2497"/>
      <c r="Z36" s="199"/>
    </row>
    <row r="37" spans="1:26" ht="12.95" customHeight="1">
      <c r="A37" s="1341">
        <v>2</v>
      </c>
      <c r="B37" s="1341">
        <v>4</v>
      </c>
      <c r="C37" s="1341">
        <v>11</v>
      </c>
      <c r="D37" s="1820"/>
      <c r="E37" s="411"/>
      <c r="F37" s="69" t="s">
        <v>999</v>
      </c>
      <c r="G37" s="1341">
        <v>0</v>
      </c>
      <c r="H37" s="1341">
        <v>0</v>
      </c>
      <c r="I37" s="1341"/>
      <c r="J37" s="1341">
        <v>3</v>
      </c>
      <c r="K37" s="1341">
        <v>3</v>
      </c>
      <c r="L37" s="1341"/>
      <c r="M37" s="1341">
        <v>0</v>
      </c>
      <c r="N37" s="1341">
        <v>0</v>
      </c>
      <c r="O37" s="1341"/>
      <c r="P37" s="1341">
        <v>1</v>
      </c>
      <c r="Q37" s="1341">
        <v>1</v>
      </c>
      <c r="R37" s="1341"/>
      <c r="S37" s="1341">
        <v>0</v>
      </c>
      <c r="T37" s="1341">
        <v>0</v>
      </c>
      <c r="U37" s="1341"/>
      <c r="V37" s="312">
        <f t="shared" si="3"/>
        <v>4</v>
      </c>
      <c r="W37" s="312">
        <f t="shared" si="3"/>
        <v>4</v>
      </c>
      <c r="X37" s="312">
        <f t="shared" si="2"/>
        <v>8</v>
      </c>
      <c r="Y37" s="2497"/>
      <c r="Z37" s="199"/>
    </row>
    <row r="38" spans="1:26" ht="12.95" customHeight="1">
      <c r="A38" s="1341">
        <v>2</v>
      </c>
      <c r="B38" s="1341">
        <v>4</v>
      </c>
      <c r="C38" s="1341">
        <v>11</v>
      </c>
      <c r="D38" s="1820"/>
      <c r="E38" s="411"/>
      <c r="F38" s="69" t="s">
        <v>1000</v>
      </c>
      <c r="G38" s="1341">
        <v>0</v>
      </c>
      <c r="H38" s="1341">
        <v>0</v>
      </c>
      <c r="I38" s="1341"/>
      <c r="J38" s="1341">
        <v>0</v>
      </c>
      <c r="K38" s="1341">
        <v>0</v>
      </c>
      <c r="L38" s="1341"/>
      <c r="M38" s="1341">
        <v>0</v>
      </c>
      <c r="N38" s="1341">
        <v>1</v>
      </c>
      <c r="O38" s="1341"/>
      <c r="P38" s="1341">
        <v>0</v>
      </c>
      <c r="Q38" s="1341">
        <v>0</v>
      </c>
      <c r="R38" s="1341"/>
      <c r="S38" s="1341">
        <v>0</v>
      </c>
      <c r="T38" s="1341">
        <v>0</v>
      </c>
      <c r="U38" s="1341"/>
      <c r="V38" s="312">
        <f t="shared" si="3"/>
        <v>0</v>
      </c>
      <c r="W38" s="312">
        <f t="shared" si="3"/>
        <v>1</v>
      </c>
      <c r="X38" s="312">
        <f t="shared" si="2"/>
        <v>1</v>
      </c>
      <c r="Y38" s="2497"/>
      <c r="Z38" s="199"/>
    </row>
    <row r="39" spans="1:26" ht="12.95" customHeight="1">
      <c r="A39" s="1341">
        <v>2</v>
      </c>
      <c r="B39" s="1341">
        <v>4</v>
      </c>
      <c r="C39" s="1341">
        <v>11</v>
      </c>
      <c r="D39" s="1820"/>
      <c r="E39" s="411"/>
      <c r="F39" s="69" t="s">
        <v>174</v>
      </c>
      <c r="G39" s="1341">
        <v>3</v>
      </c>
      <c r="H39" s="1341">
        <v>1</v>
      </c>
      <c r="I39" s="1341"/>
      <c r="J39" s="1341">
        <v>19</v>
      </c>
      <c r="K39" s="1341">
        <v>33</v>
      </c>
      <c r="L39" s="1341"/>
      <c r="M39" s="1341">
        <v>2</v>
      </c>
      <c r="N39" s="1341">
        <v>0</v>
      </c>
      <c r="O39" s="1341"/>
      <c r="P39" s="1341">
        <v>0</v>
      </c>
      <c r="Q39" s="1341">
        <v>0</v>
      </c>
      <c r="R39" s="1341">
        <v>2</v>
      </c>
      <c r="S39" s="1341">
        <v>3</v>
      </c>
      <c r="T39" s="1341">
        <v>1</v>
      </c>
      <c r="U39" s="1341"/>
      <c r="V39" s="312">
        <f t="shared" si="3"/>
        <v>27</v>
      </c>
      <c r="W39" s="312">
        <f t="shared" si="3"/>
        <v>35</v>
      </c>
      <c r="X39" s="312">
        <f t="shared" si="2"/>
        <v>62</v>
      </c>
      <c r="Y39" s="2497"/>
      <c r="Z39" s="199"/>
    </row>
    <row r="40" spans="1:26" ht="12.95" customHeight="1">
      <c r="A40" s="1341">
        <v>2</v>
      </c>
      <c r="B40" s="1341">
        <v>4</v>
      </c>
      <c r="C40" s="1341">
        <v>11</v>
      </c>
      <c r="D40" s="1820"/>
      <c r="E40" s="411"/>
      <c r="F40" s="69" t="s">
        <v>1001</v>
      </c>
      <c r="G40" s="1341">
        <v>0</v>
      </c>
      <c r="H40" s="1341">
        <v>0</v>
      </c>
      <c r="I40" s="1341"/>
      <c r="J40" s="1341">
        <v>2</v>
      </c>
      <c r="K40" s="1341">
        <v>3</v>
      </c>
      <c r="L40" s="1341"/>
      <c r="M40" s="1341">
        <v>2</v>
      </c>
      <c r="N40" s="1341">
        <v>0</v>
      </c>
      <c r="O40" s="1341"/>
      <c r="P40" s="1341">
        <v>3</v>
      </c>
      <c r="Q40" s="1341">
        <v>0</v>
      </c>
      <c r="R40" s="1341"/>
      <c r="S40" s="1341">
        <v>0</v>
      </c>
      <c r="T40" s="1341">
        <v>0</v>
      </c>
      <c r="U40" s="1341"/>
      <c r="V40" s="312">
        <f t="shared" si="3"/>
        <v>7</v>
      </c>
      <c r="W40" s="312">
        <f t="shared" si="3"/>
        <v>3</v>
      </c>
      <c r="X40" s="312">
        <f t="shared" si="2"/>
        <v>10</v>
      </c>
      <c r="Y40" s="2497"/>
      <c r="Z40" s="199"/>
    </row>
    <row r="41" spans="1:26" ht="12.95" customHeight="1">
      <c r="A41" s="1341">
        <v>2</v>
      </c>
      <c r="B41" s="1341">
        <v>4</v>
      </c>
      <c r="C41" s="1341">
        <v>11</v>
      </c>
      <c r="D41" s="1820"/>
      <c r="E41" s="411"/>
      <c r="F41" s="69" t="s">
        <v>175</v>
      </c>
      <c r="G41" s="1341">
        <v>15</v>
      </c>
      <c r="H41" s="1341">
        <v>40</v>
      </c>
      <c r="I41" s="1341"/>
      <c r="J41" s="1341">
        <v>17</v>
      </c>
      <c r="K41" s="1341">
        <v>26</v>
      </c>
      <c r="L41" s="1341"/>
      <c r="M41" s="1341">
        <v>1</v>
      </c>
      <c r="N41" s="1341">
        <v>4</v>
      </c>
      <c r="O41" s="1341"/>
      <c r="P41" s="1341">
        <v>1</v>
      </c>
      <c r="Q41" s="1341">
        <v>2</v>
      </c>
      <c r="R41" s="1341"/>
      <c r="S41" s="1341">
        <v>0</v>
      </c>
      <c r="T41" s="1341">
        <v>2</v>
      </c>
      <c r="U41" s="1341"/>
      <c r="V41" s="312">
        <f t="shared" si="3"/>
        <v>34</v>
      </c>
      <c r="W41" s="312">
        <f t="shared" si="3"/>
        <v>74</v>
      </c>
      <c r="X41" s="312">
        <f t="shared" si="2"/>
        <v>108</v>
      </c>
      <c r="Y41" s="2505"/>
      <c r="Z41" s="199"/>
    </row>
    <row r="42" spans="1:26" ht="12.95" customHeight="1">
      <c r="A42" s="1341">
        <v>2</v>
      </c>
      <c r="B42" s="1341">
        <v>6</v>
      </c>
      <c r="C42" s="1341">
        <v>11</v>
      </c>
      <c r="D42" s="1820"/>
      <c r="E42" s="411"/>
      <c r="F42" s="126" t="s">
        <v>1002</v>
      </c>
      <c r="G42" s="1341">
        <v>0</v>
      </c>
      <c r="H42" s="1341">
        <v>0</v>
      </c>
      <c r="I42" s="1341"/>
      <c r="J42" s="1341">
        <v>1</v>
      </c>
      <c r="K42" s="1341">
        <v>0</v>
      </c>
      <c r="L42" s="1341"/>
      <c r="M42" s="1341">
        <v>0</v>
      </c>
      <c r="N42" s="1341">
        <v>0</v>
      </c>
      <c r="O42" s="1341"/>
      <c r="P42" s="1341">
        <v>0</v>
      </c>
      <c r="Q42" s="1341">
        <v>0</v>
      </c>
      <c r="R42" s="1341"/>
      <c r="S42" s="1341">
        <v>0</v>
      </c>
      <c r="T42" s="1341">
        <v>0</v>
      </c>
      <c r="U42" s="1341"/>
      <c r="V42" s="312">
        <f>SUM(G42+J42+M42+P42+S42)</f>
        <v>1</v>
      </c>
      <c r="W42" s="312">
        <f>SUM(H42+K42+N42+Q42+T42)</f>
        <v>0</v>
      </c>
      <c r="X42" s="312">
        <f>SUM(V42:W42)</f>
        <v>1</v>
      </c>
      <c r="Y42" s="2505"/>
      <c r="Z42" s="199"/>
    </row>
    <row r="43" spans="1:26" ht="12.95" customHeight="1">
      <c r="A43" s="1341">
        <v>2</v>
      </c>
      <c r="B43" s="1341">
        <v>6</v>
      </c>
      <c r="C43" s="1341">
        <v>11</v>
      </c>
      <c r="D43" s="1820"/>
      <c r="E43" s="416"/>
      <c r="F43" s="69" t="s">
        <v>176</v>
      </c>
      <c r="G43" s="1341">
        <v>9</v>
      </c>
      <c r="H43" s="1341">
        <v>2</v>
      </c>
      <c r="I43" s="1341"/>
      <c r="J43" s="1341">
        <v>19</v>
      </c>
      <c r="K43" s="1341">
        <v>8</v>
      </c>
      <c r="L43" s="1341"/>
      <c r="M43" s="1341">
        <v>0</v>
      </c>
      <c r="N43" s="1341">
        <v>1</v>
      </c>
      <c r="O43" s="1341"/>
      <c r="P43" s="1341">
        <v>0</v>
      </c>
      <c r="Q43" s="1341">
        <v>0</v>
      </c>
      <c r="R43" s="1341"/>
      <c r="S43" s="1341">
        <v>0</v>
      </c>
      <c r="T43" s="1341">
        <v>0</v>
      </c>
      <c r="U43" s="1341"/>
      <c r="V43" s="312">
        <f>SUM(G43+J43+M43+P43+S43)</f>
        <v>28</v>
      </c>
      <c r="W43" s="312">
        <f>SUM(H43+K43+N43+Q43+T43)</f>
        <v>11</v>
      </c>
      <c r="X43" s="312">
        <f>SUM(V43:W43)</f>
        <v>39</v>
      </c>
      <c r="Y43" s="2497"/>
      <c r="Z43" s="199"/>
    </row>
    <row r="44" spans="1:26" ht="12.95" customHeight="1">
      <c r="A44" s="1341"/>
      <c r="B44" s="1341"/>
      <c r="C44" s="1341"/>
      <c r="D44" s="1820"/>
      <c r="E44" s="414" t="s">
        <v>31</v>
      </c>
      <c r="F44" s="69"/>
      <c r="G44" s="77">
        <f>SUM(G45:G47)</f>
        <v>6</v>
      </c>
      <c r="H44" s="77">
        <f t="shared" ref="H44:T44" si="7">SUM(H45:H47)</f>
        <v>3</v>
      </c>
      <c r="I44" s="77"/>
      <c r="J44" s="77">
        <f t="shared" si="7"/>
        <v>0</v>
      </c>
      <c r="K44" s="77">
        <f t="shared" si="7"/>
        <v>0</v>
      </c>
      <c r="L44" s="77"/>
      <c r="M44" s="77">
        <f t="shared" si="7"/>
        <v>4</v>
      </c>
      <c r="N44" s="77">
        <f t="shared" si="7"/>
        <v>1</v>
      </c>
      <c r="O44" s="77"/>
      <c r="P44" s="77">
        <f t="shared" si="7"/>
        <v>1</v>
      </c>
      <c r="Q44" s="77">
        <f t="shared" si="7"/>
        <v>0</v>
      </c>
      <c r="R44" s="77"/>
      <c r="S44" s="77">
        <f t="shared" si="7"/>
        <v>0</v>
      </c>
      <c r="T44" s="77">
        <f t="shared" si="7"/>
        <v>0</v>
      </c>
      <c r="U44" s="77"/>
      <c r="V44" s="476">
        <f t="shared" si="3"/>
        <v>11</v>
      </c>
      <c r="W44" s="476">
        <f t="shared" si="3"/>
        <v>4</v>
      </c>
      <c r="X44" s="476">
        <f t="shared" si="2"/>
        <v>15</v>
      </c>
      <c r="Y44" s="356"/>
      <c r="Z44" s="199"/>
    </row>
    <row r="45" spans="1:26" ht="12.95" customHeight="1">
      <c r="A45" s="1341">
        <v>2</v>
      </c>
      <c r="B45" s="1341">
        <v>4</v>
      </c>
      <c r="C45" s="1341">
        <v>10</v>
      </c>
      <c r="D45" s="1820"/>
      <c r="E45" s="411"/>
      <c r="F45" s="69" t="s">
        <v>174</v>
      </c>
      <c r="G45" s="1341">
        <v>2</v>
      </c>
      <c r="H45" s="1341">
        <v>1</v>
      </c>
      <c r="I45" s="1341">
        <v>27</v>
      </c>
      <c r="J45" s="1341">
        <v>0</v>
      </c>
      <c r="K45" s="1341">
        <v>0</v>
      </c>
      <c r="L45" s="1341">
        <v>2</v>
      </c>
      <c r="M45" s="1341">
        <v>2</v>
      </c>
      <c r="N45" s="1341">
        <v>1</v>
      </c>
      <c r="O45" s="1341"/>
      <c r="P45" s="1341">
        <v>0</v>
      </c>
      <c r="Q45" s="1341">
        <v>0</v>
      </c>
      <c r="R45" s="1341"/>
      <c r="S45" s="1341">
        <v>0</v>
      </c>
      <c r="T45" s="1341">
        <v>0</v>
      </c>
      <c r="U45" s="1341"/>
      <c r="V45" s="312">
        <f t="shared" si="3"/>
        <v>4</v>
      </c>
      <c r="W45" s="312">
        <f t="shared" si="3"/>
        <v>2</v>
      </c>
      <c r="X45" s="312">
        <f t="shared" si="2"/>
        <v>6</v>
      </c>
      <c r="Y45" s="2497"/>
      <c r="Z45" s="199"/>
    </row>
    <row r="46" spans="1:26" ht="12.95" customHeight="1">
      <c r="A46" s="1341">
        <v>2</v>
      </c>
      <c r="B46" s="1341">
        <v>4</v>
      </c>
      <c r="C46" s="1341">
        <v>10</v>
      </c>
      <c r="D46" s="1820"/>
      <c r="E46" s="411"/>
      <c r="F46" s="69" t="s">
        <v>1001</v>
      </c>
      <c r="G46" s="1341">
        <v>0</v>
      </c>
      <c r="H46" s="1341">
        <v>0</v>
      </c>
      <c r="I46" s="1341"/>
      <c r="J46" s="1341">
        <v>0</v>
      </c>
      <c r="K46" s="1341">
        <v>0</v>
      </c>
      <c r="L46" s="1341"/>
      <c r="M46" s="1341">
        <v>1</v>
      </c>
      <c r="N46" s="1341">
        <v>0</v>
      </c>
      <c r="O46" s="1341"/>
      <c r="P46" s="1341">
        <v>1</v>
      </c>
      <c r="Q46" s="1341">
        <v>0</v>
      </c>
      <c r="R46" s="1341">
        <v>0</v>
      </c>
      <c r="S46" s="1341">
        <v>0</v>
      </c>
      <c r="T46" s="1341">
        <v>0</v>
      </c>
      <c r="U46" s="1341"/>
      <c r="V46" s="312">
        <f t="shared" si="3"/>
        <v>2</v>
      </c>
      <c r="W46" s="312">
        <f t="shared" si="3"/>
        <v>0</v>
      </c>
      <c r="X46" s="312">
        <f t="shared" si="2"/>
        <v>2</v>
      </c>
      <c r="Y46" s="2497"/>
      <c r="Z46" s="199"/>
    </row>
    <row r="47" spans="1:26" ht="12.95" customHeight="1">
      <c r="A47" s="1341">
        <v>2</v>
      </c>
      <c r="B47" s="1341">
        <v>6</v>
      </c>
      <c r="C47" s="1341">
        <v>10</v>
      </c>
      <c r="D47" s="1820"/>
      <c r="E47" s="411"/>
      <c r="F47" s="69" t="s">
        <v>176</v>
      </c>
      <c r="G47" s="1341">
        <v>4</v>
      </c>
      <c r="H47" s="1341">
        <v>2</v>
      </c>
      <c r="I47" s="1341"/>
      <c r="J47" s="1341">
        <v>0</v>
      </c>
      <c r="K47" s="1341">
        <v>0</v>
      </c>
      <c r="L47" s="1341"/>
      <c r="M47" s="1341">
        <v>1</v>
      </c>
      <c r="N47" s="1341">
        <v>0</v>
      </c>
      <c r="O47" s="1341"/>
      <c r="P47" s="1341">
        <v>0</v>
      </c>
      <c r="Q47" s="1341">
        <v>0</v>
      </c>
      <c r="R47" s="1341"/>
      <c r="S47" s="1341">
        <v>0</v>
      </c>
      <c r="T47" s="1341">
        <v>0</v>
      </c>
      <c r="U47" s="1341"/>
      <c r="V47" s="312">
        <f t="shared" si="3"/>
        <v>5</v>
      </c>
      <c r="W47" s="312">
        <f t="shared" si="3"/>
        <v>2</v>
      </c>
      <c r="X47" s="312">
        <f t="shared" si="2"/>
        <v>7</v>
      </c>
      <c r="Y47" s="2495"/>
      <c r="Z47" s="199"/>
    </row>
    <row r="48" spans="1:26" ht="12.95" customHeight="1">
      <c r="A48" s="1341"/>
      <c r="B48" s="1341"/>
      <c r="C48" s="1341"/>
      <c r="D48" s="1820"/>
      <c r="E48" s="414" t="s">
        <v>836</v>
      </c>
      <c r="F48" s="69"/>
      <c r="G48" s="77">
        <f>SUM(G49:G54)</f>
        <v>7</v>
      </c>
      <c r="H48" s="77">
        <f>SUM(H49:H54)</f>
        <v>16</v>
      </c>
      <c r="I48" s="77"/>
      <c r="J48" s="77">
        <f>SUM(J49:J54)</f>
        <v>28</v>
      </c>
      <c r="K48" s="77">
        <f>SUM(K49:K54)</f>
        <v>36</v>
      </c>
      <c r="L48" s="77"/>
      <c r="M48" s="77">
        <f>SUM(M49:M54)</f>
        <v>1</v>
      </c>
      <c r="N48" s="77">
        <f>SUM(N49:N54)</f>
        <v>2</v>
      </c>
      <c r="O48" s="77"/>
      <c r="P48" s="77">
        <f>SUM(P49:P54)</f>
        <v>2</v>
      </c>
      <c r="Q48" s="77">
        <f>SUM(Q49:Q54)</f>
        <v>3</v>
      </c>
      <c r="R48" s="77"/>
      <c r="S48" s="77">
        <f>SUM(S49:S54)</f>
        <v>1</v>
      </c>
      <c r="T48" s="77">
        <f>SUM(T49:T54)</f>
        <v>11</v>
      </c>
      <c r="U48" s="77"/>
      <c r="V48" s="476">
        <f t="shared" si="3"/>
        <v>39</v>
      </c>
      <c r="W48" s="476">
        <f t="shared" si="3"/>
        <v>68</v>
      </c>
      <c r="X48" s="476">
        <f t="shared" si="2"/>
        <v>107</v>
      </c>
      <c r="Y48" s="368"/>
      <c r="Z48" s="199"/>
    </row>
    <row r="49" spans="1:26" ht="12.95" customHeight="1">
      <c r="A49" s="1341">
        <v>2</v>
      </c>
      <c r="B49" s="1341">
        <v>4</v>
      </c>
      <c r="C49" s="1341">
        <v>10</v>
      </c>
      <c r="D49" s="1820"/>
      <c r="E49" s="411"/>
      <c r="F49" s="69" t="s">
        <v>173</v>
      </c>
      <c r="G49" s="1341">
        <v>5</v>
      </c>
      <c r="H49" s="1341">
        <v>10</v>
      </c>
      <c r="I49" s="1341"/>
      <c r="J49" s="1341">
        <v>12</v>
      </c>
      <c r="K49" s="1341">
        <v>15</v>
      </c>
      <c r="L49" s="1341"/>
      <c r="M49" s="1341">
        <v>1</v>
      </c>
      <c r="N49" s="1341">
        <v>0</v>
      </c>
      <c r="O49" s="1341"/>
      <c r="P49" s="1341">
        <v>0</v>
      </c>
      <c r="Q49" s="1341">
        <v>1</v>
      </c>
      <c r="R49" s="1341"/>
      <c r="S49" s="1341">
        <v>0</v>
      </c>
      <c r="T49" s="1341">
        <v>4</v>
      </c>
      <c r="U49" s="1341"/>
      <c r="V49" s="312">
        <f t="shared" si="3"/>
        <v>18</v>
      </c>
      <c r="W49" s="312">
        <f t="shared" si="3"/>
        <v>30</v>
      </c>
      <c r="X49" s="312">
        <f t="shared" si="2"/>
        <v>48</v>
      </c>
      <c r="Y49" s="2497"/>
      <c r="Z49" s="199"/>
    </row>
    <row r="50" spans="1:26" ht="12.95" customHeight="1">
      <c r="A50" s="1341">
        <v>2</v>
      </c>
      <c r="B50" s="1341">
        <v>4</v>
      </c>
      <c r="C50" s="1341">
        <v>10</v>
      </c>
      <c r="D50" s="1820"/>
      <c r="E50" s="411"/>
      <c r="F50" s="69" t="s">
        <v>999</v>
      </c>
      <c r="G50" s="1341">
        <v>0</v>
      </c>
      <c r="H50" s="1341">
        <v>0</v>
      </c>
      <c r="I50" s="1341"/>
      <c r="J50" s="1341">
        <v>0</v>
      </c>
      <c r="K50" s="1341">
        <v>1</v>
      </c>
      <c r="L50" s="1341"/>
      <c r="M50" s="1341">
        <v>0</v>
      </c>
      <c r="N50" s="1341">
        <v>0</v>
      </c>
      <c r="O50" s="1341"/>
      <c r="P50" s="1341">
        <v>0</v>
      </c>
      <c r="Q50" s="1341">
        <v>0</v>
      </c>
      <c r="R50" s="1341"/>
      <c r="S50" s="1341">
        <v>0</v>
      </c>
      <c r="T50" s="1341">
        <v>0</v>
      </c>
      <c r="U50" s="1341"/>
      <c r="V50" s="312">
        <f t="shared" si="3"/>
        <v>0</v>
      </c>
      <c r="W50" s="312">
        <f t="shared" si="3"/>
        <v>1</v>
      </c>
      <c r="X50" s="312">
        <f t="shared" si="2"/>
        <v>1</v>
      </c>
      <c r="Y50" s="357"/>
      <c r="Z50" s="199"/>
    </row>
    <row r="51" spans="1:26" ht="12.95" customHeight="1">
      <c r="A51" s="1341">
        <v>2</v>
      </c>
      <c r="B51" s="1341">
        <v>4</v>
      </c>
      <c r="C51" s="1341">
        <v>10</v>
      </c>
      <c r="D51" s="1820"/>
      <c r="E51" s="411"/>
      <c r="F51" s="69" t="s">
        <v>1000</v>
      </c>
      <c r="G51" s="1341">
        <v>0</v>
      </c>
      <c r="H51" s="1341">
        <v>0</v>
      </c>
      <c r="I51" s="1341"/>
      <c r="J51" s="1341">
        <v>0</v>
      </c>
      <c r="K51" s="1341">
        <v>0</v>
      </c>
      <c r="L51" s="1341"/>
      <c r="M51" s="1341">
        <v>0</v>
      </c>
      <c r="N51" s="1341">
        <v>1</v>
      </c>
      <c r="O51" s="1341"/>
      <c r="P51" s="1341">
        <v>0</v>
      </c>
      <c r="Q51" s="1341">
        <v>1</v>
      </c>
      <c r="R51" s="1341"/>
      <c r="S51" s="1341">
        <v>0</v>
      </c>
      <c r="T51" s="1341">
        <v>0</v>
      </c>
      <c r="U51" s="1341"/>
      <c r="V51" s="312">
        <f t="shared" si="3"/>
        <v>0</v>
      </c>
      <c r="W51" s="312">
        <f t="shared" si="3"/>
        <v>2</v>
      </c>
      <c r="X51" s="312">
        <f t="shared" si="2"/>
        <v>2</v>
      </c>
      <c r="Y51" s="357"/>
      <c r="Z51" s="199"/>
    </row>
    <row r="52" spans="1:26" ht="12.95" customHeight="1">
      <c r="A52" s="1341">
        <v>2</v>
      </c>
      <c r="B52" s="1341">
        <v>4</v>
      </c>
      <c r="C52" s="1341">
        <v>10</v>
      </c>
      <c r="D52" s="1820"/>
      <c r="E52" s="411"/>
      <c r="F52" s="69" t="s">
        <v>177</v>
      </c>
      <c r="G52" s="1341">
        <v>0</v>
      </c>
      <c r="H52" s="1341">
        <v>1</v>
      </c>
      <c r="I52" s="1341"/>
      <c r="J52" s="1341">
        <v>4</v>
      </c>
      <c r="K52" s="1341">
        <v>5</v>
      </c>
      <c r="L52" s="1341"/>
      <c r="M52" s="1341">
        <v>0</v>
      </c>
      <c r="N52" s="1341">
        <v>0</v>
      </c>
      <c r="O52" s="1341"/>
      <c r="P52" s="1341">
        <v>0</v>
      </c>
      <c r="Q52" s="1341">
        <v>0</v>
      </c>
      <c r="R52" s="1341"/>
      <c r="S52" s="1341">
        <v>0</v>
      </c>
      <c r="T52" s="1341">
        <v>0</v>
      </c>
      <c r="U52" s="1341"/>
      <c r="V52" s="312">
        <f>SUM(G52+J52+M52+P52+S52)</f>
        <v>4</v>
      </c>
      <c r="W52" s="312">
        <f>SUM(H52+K52+N52+Q52+T52)</f>
        <v>6</v>
      </c>
      <c r="X52" s="312">
        <f>SUM(V52:W52)</f>
        <v>10</v>
      </c>
      <c r="Y52" s="357"/>
      <c r="Z52" s="199"/>
    </row>
    <row r="53" spans="1:26" ht="12.95" customHeight="1">
      <c r="A53" s="1341">
        <v>2</v>
      </c>
      <c r="B53" s="1341">
        <v>4</v>
      </c>
      <c r="C53" s="1341">
        <v>10</v>
      </c>
      <c r="D53" s="1820"/>
      <c r="E53" s="411"/>
      <c r="F53" s="69" t="s">
        <v>178</v>
      </c>
      <c r="G53" s="1341">
        <v>0</v>
      </c>
      <c r="H53" s="1341">
        <v>2</v>
      </c>
      <c r="I53" s="1341"/>
      <c r="J53" s="1341">
        <v>8</v>
      </c>
      <c r="K53" s="1341">
        <v>9</v>
      </c>
      <c r="L53" s="1341"/>
      <c r="M53" s="1341">
        <v>0</v>
      </c>
      <c r="N53" s="1341">
        <v>1</v>
      </c>
      <c r="O53" s="1341"/>
      <c r="P53" s="1341">
        <v>0</v>
      </c>
      <c r="Q53" s="1341">
        <v>0</v>
      </c>
      <c r="R53" s="1341"/>
      <c r="S53" s="1341">
        <v>1</v>
      </c>
      <c r="T53" s="1341">
        <v>2</v>
      </c>
      <c r="U53" s="1341"/>
      <c r="V53" s="312">
        <f t="shared" si="3"/>
        <v>9</v>
      </c>
      <c r="W53" s="312">
        <f t="shared" si="3"/>
        <v>14</v>
      </c>
      <c r="X53" s="312">
        <f t="shared" si="2"/>
        <v>23</v>
      </c>
      <c r="Y53" s="2495"/>
      <c r="Z53" s="199"/>
    </row>
    <row r="54" spans="1:26" ht="12.95" customHeight="1">
      <c r="A54" s="1341">
        <v>2</v>
      </c>
      <c r="B54" s="1341">
        <v>4</v>
      </c>
      <c r="C54" s="1341">
        <v>10</v>
      </c>
      <c r="D54" s="1820"/>
      <c r="E54" s="411"/>
      <c r="F54" s="69" t="s">
        <v>179</v>
      </c>
      <c r="G54" s="1341">
        <v>2</v>
      </c>
      <c r="H54" s="1341">
        <v>3</v>
      </c>
      <c r="I54" s="1341"/>
      <c r="J54" s="1341">
        <v>4</v>
      </c>
      <c r="K54" s="1341">
        <v>6</v>
      </c>
      <c r="L54" s="1341"/>
      <c r="M54" s="1341">
        <v>0</v>
      </c>
      <c r="N54" s="1341">
        <v>0</v>
      </c>
      <c r="O54" s="1341"/>
      <c r="P54" s="1341">
        <v>2</v>
      </c>
      <c r="Q54" s="1341">
        <v>1</v>
      </c>
      <c r="R54" s="1341"/>
      <c r="S54" s="1341">
        <v>0</v>
      </c>
      <c r="T54" s="1341">
        <v>5</v>
      </c>
      <c r="U54" s="1341"/>
      <c r="V54" s="312">
        <f t="shared" si="3"/>
        <v>8</v>
      </c>
      <c r="W54" s="312">
        <f t="shared" si="3"/>
        <v>15</v>
      </c>
      <c r="X54" s="312">
        <f t="shared" si="2"/>
        <v>23</v>
      </c>
      <c r="Y54" s="2495"/>
      <c r="Z54" s="199"/>
    </row>
    <row r="55" spans="1:26" ht="12.95" customHeight="1">
      <c r="A55" s="1341"/>
      <c r="B55" s="1341"/>
      <c r="C55" s="1341"/>
      <c r="D55" s="1820"/>
      <c r="E55" s="414" t="s">
        <v>33</v>
      </c>
      <c r="F55" s="69"/>
      <c r="G55" s="77">
        <f>SUM(G56:G58)</f>
        <v>10</v>
      </c>
      <c r="H55" s="77">
        <f>SUM(H56:H58)</f>
        <v>10</v>
      </c>
      <c r="I55" s="77"/>
      <c r="J55" s="77">
        <f>SUM(J56:J58)</f>
        <v>11</v>
      </c>
      <c r="K55" s="77">
        <f>SUM(K56:K58)</f>
        <v>17</v>
      </c>
      <c r="L55" s="77"/>
      <c r="M55" s="77">
        <f>SUM(M56:M58)</f>
        <v>0</v>
      </c>
      <c r="N55" s="77">
        <f>SUM(N56:N58)</f>
        <v>0</v>
      </c>
      <c r="O55" s="77"/>
      <c r="P55" s="77">
        <f>SUM(P56:P58)</f>
        <v>1</v>
      </c>
      <c r="Q55" s="77">
        <f>SUM(Q56:Q58)</f>
        <v>1</v>
      </c>
      <c r="R55" s="77"/>
      <c r="S55" s="77">
        <f>SUM(S56:S58)</f>
        <v>0</v>
      </c>
      <c r="T55" s="77">
        <f>SUM(T56:T58)</f>
        <v>0</v>
      </c>
      <c r="U55" s="77"/>
      <c r="V55" s="476">
        <f t="shared" si="3"/>
        <v>22</v>
      </c>
      <c r="W55" s="476">
        <f t="shared" si="3"/>
        <v>28</v>
      </c>
      <c r="X55" s="476">
        <f t="shared" si="2"/>
        <v>50</v>
      </c>
      <c r="Y55" s="358"/>
      <c r="Z55" s="199"/>
    </row>
    <row r="56" spans="1:26" ht="12.95" customHeight="1">
      <c r="A56" s="1341">
        <v>2</v>
      </c>
      <c r="B56" s="1341">
        <v>4</v>
      </c>
      <c r="C56" s="1341">
        <v>3</v>
      </c>
      <c r="D56" s="1820"/>
      <c r="E56" s="416"/>
      <c r="F56" s="69" t="s">
        <v>173</v>
      </c>
      <c r="G56" s="1341">
        <v>10</v>
      </c>
      <c r="H56" s="1341">
        <v>10</v>
      </c>
      <c r="I56" s="1341"/>
      <c r="J56" s="1341">
        <v>1</v>
      </c>
      <c r="K56" s="1341">
        <v>0</v>
      </c>
      <c r="L56" s="1341"/>
      <c r="M56" s="1341">
        <v>0</v>
      </c>
      <c r="N56" s="1341">
        <v>0</v>
      </c>
      <c r="O56" s="1341"/>
      <c r="P56" s="1341">
        <v>0</v>
      </c>
      <c r="Q56" s="1341">
        <v>0</v>
      </c>
      <c r="R56" s="1341"/>
      <c r="S56" s="1341">
        <v>0</v>
      </c>
      <c r="T56" s="1341">
        <v>0</v>
      </c>
      <c r="U56" s="1341"/>
      <c r="V56" s="312">
        <f t="shared" si="3"/>
        <v>11</v>
      </c>
      <c r="W56" s="312">
        <f t="shared" si="3"/>
        <v>10</v>
      </c>
      <c r="X56" s="312">
        <f t="shared" si="2"/>
        <v>21</v>
      </c>
      <c r="Y56" s="2497"/>
      <c r="Z56" s="199"/>
    </row>
    <row r="57" spans="1:26" ht="12.95" customHeight="1">
      <c r="A57" s="1341">
        <v>2</v>
      </c>
      <c r="B57" s="1341">
        <v>4</v>
      </c>
      <c r="C57" s="1341">
        <v>3</v>
      </c>
      <c r="D57" s="1820"/>
      <c r="E57" s="416"/>
      <c r="F57" s="69" t="s">
        <v>174</v>
      </c>
      <c r="G57" s="1341">
        <v>0</v>
      </c>
      <c r="H57" s="1341">
        <v>0</v>
      </c>
      <c r="I57" s="1341"/>
      <c r="J57" s="1341">
        <v>10</v>
      </c>
      <c r="K57" s="1341">
        <v>17</v>
      </c>
      <c r="L57" s="1341"/>
      <c r="M57" s="1341">
        <v>0</v>
      </c>
      <c r="N57" s="1341">
        <v>0</v>
      </c>
      <c r="O57" s="1341"/>
      <c r="P57" s="1341">
        <v>0</v>
      </c>
      <c r="Q57" s="1341">
        <v>1</v>
      </c>
      <c r="R57" s="1341"/>
      <c r="S57" s="1341">
        <v>0</v>
      </c>
      <c r="T57" s="1341">
        <v>0</v>
      </c>
      <c r="U57" s="1341"/>
      <c r="V57" s="312">
        <f>SUM(G57+J57+M57+P57+S57)</f>
        <v>10</v>
      </c>
      <c r="W57" s="312">
        <f t="shared" si="3"/>
        <v>18</v>
      </c>
      <c r="X57" s="312">
        <f t="shared" si="2"/>
        <v>28</v>
      </c>
      <c r="Y57" s="2497"/>
      <c r="Z57" s="199"/>
    </row>
    <row r="58" spans="1:26" ht="12.95" customHeight="1">
      <c r="A58" s="1341">
        <v>2</v>
      </c>
      <c r="B58" s="1341">
        <v>4</v>
      </c>
      <c r="C58" s="1341">
        <v>3</v>
      </c>
      <c r="D58" s="1820"/>
      <c r="E58" s="416"/>
      <c r="F58" s="69" t="s">
        <v>1001</v>
      </c>
      <c r="G58" s="1341">
        <v>0</v>
      </c>
      <c r="H58" s="1341">
        <v>0</v>
      </c>
      <c r="I58" s="1341"/>
      <c r="J58" s="1341">
        <v>0</v>
      </c>
      <c r="K58" s="1341">
        <v>0</v>
      </c>
      <c r="L58" s="1341"/>
      <c r="M58" s="1341">
        <v>0</v>
      </c>
      <c r="N58" s="1341">
        <v>0</v>
      </c>
      <c r="O58" s="1341"/>
      <c r="P58" s="1341">
        <v>1</v>
      </c>
      <c r="Q58" s="1341">
        <v>0</v>
      </c>
      <c r="R58" s="1341"/>
      <c r="S58" s="1341">
        <v>0</v>
      </c>
      <c r="T58" s="1341">
        <v>0</v>
      </c>
      <c r="U58" s="1341"/>
      <c r="V58" s="312">
        <f t="shared" si="3"/>
        <v>1</v>
      </c>
      <c r="W58" s="312">
        <f t="shared" si="3"/>
        <v>0</v>
      </c>
      <c r="X58" s="312">
        <f t="shared" si="2"/>
        <v>1</v>
      </c>
      <c r="Y58" s="2497"/>
      <c r="Z58" s="199"/>
    </row>
    <row r="59" spans="1:26" ht="12" customHeight="1">
      <c r="A59" s="1341"/>
      <c r="B59" s="1341"/>
      <c r="C59" s="1341"/>
      <c r="D59" s="1820"/>
      <c r="E59" s="414" t="s">
        <v>34</v>
      </c>
      <c r="F59" s="69"/>
      <c r="G59" s="2331">
        <f>SUM(G60:G62)</f>
        <v>0</v>
      </c>
      <c r="H59" s="2331">
        <f>SUM(H60:H62)</f>
        <v>1</v>
      </c>
      <c r="I59" s="2331"/>
      <c r="J59" s="2331">
        <f>SUM(J60:J62)</f>
        <v>0</v>
      </c>
      <c r="K59" s="2331">
        <f>SUM(K60:K62)</f>
        <v>2</v>
      </c>
      <c r="L59" s="2331"/>
      <c r="M59" s="2331">
        <f>SUM(M60:M62)</f>
        <v>0</v>
      </c>
      <c r="N59" s="2331">
        <f>SUM(N60:N62)</f>
        <v>0</v>
      </c>
      <c r="O59" s="2331"/>
      <c r="P59" s="2331">
        <f>SUM(P60:P62)</f>
        <v>0</v>
      </c>
      <c r="Q59" s="2331">
        <f>SUM(Q60:Q62)</f>
        <v>1</v>
      </c>
      <c r="R59" s="2331"/>
      <c r="S59" s="2331">
        <f>SUM(S60:S62)</f>
        <v>0</v>
      </c>
      <c r="T59" s="2331">
        <f>SUM(T60:T62)</f>
        <v>1</v>
      </c>
      <c r="U59" s="2331"/>
      <c r="V59" s="2466">
        <f t="shared" si="3"/>
        <v>0</v>
      </c>
      <c r="W59" s="2466">
        <f t="shared" si="3"/>
        <v>5</v>
      </c>
      <c r="X59" s="2466">
        <f t="shared" si="2"/>
        <v>5</v>
      </c>
      <c r="Y59" s="358"/>
      <c r="Z59" s="199"/>
    </row>
    <row r="60" spans="1:26" ht="12.95" customHeight="1">
      <c r="A60" s="1341">
        <v>2</v>
      </c>
      <c r="B60" s="1341">
        <v>4</v>
      </c>
      <c r="C60" s="1341">
        <v>7</v>
      </c>
      <c r="D60" s="1820"/>
      <c r="E60" s="411"/>
      <c r="F60" s="69" t="s">
        <v>173</v>
      </c>
      <c r="G60" s="1341">
        <v>0</v>
      </c>
      <c r="H60" s="1341">
        <v>0</v>
      </c>
      <c r="I60" s="1341"/>
      <c r="J60" s="1341">
        <v>0</v>
      </c>
      <c r="K60" s="1341">
        <v>2</v>
      </c>
      <c r="L60" s="1341"/>
      <c r="M60" s="1341">
        <v>0</v>
      </c>
      <c r="N60" s="1341">
        <v>0</v>
      </c>
      <c r="O60" s="1341"/>
      <c r="P60" s="1341">
        <v>0</v>
      </c>
      <c r="Q60" s="1341">
        <v>1</v>
      </c>
      <c r="R60" s="1341"/>
      <c r="S60" s="1341">
        <v>0</v>
      </c>
      <c r="T60" s="1341">
        <v>0</v>
      </c>
      <c r="U60" s="1341"/>
      <c r="V60" s="312">
        <f t="shared" si="3"/>
        <v>0</v>
      </c>
      <c r="W60" s="312">
        <f t="shared" si="3"/>
        <v>3</v>
      </c>
      <c r="X60" s="312">
        <f t="shared" si="2"/>
        <v>3</v>
      </c>
      <c r="Y60" s="411"/>
      <c r="Z60" s="199"/>
    </row>
    <row r="61" spans="1:26" ht="12" customHeight="1">
      <c r="A61" s="1341">
        <v>2</v>
      </c>
      <c r="B61" s="1341">
        <v>4</v>
      </c>
      <c r="C61" s="1341">
        <v>7</v>
      </c>
      <c r="D61" s="1820"/>
      <c r="E61" s="411"/>
      <c r="F61" s="126" t="s">
        <v>1005</v>
      </c>
      <c r="G61" s="1341">
        <v>0</v>
      </c>
      <c r="H61" s="1341">
        <v>0</v>
      </c>
      <c r="I61" s="1341"/>
      <c r="J61" s="1341">
        <v>0</v>
      </c>
      <c r="K61" s="1341">
        <v>0</v>
      </c>
      <c r="L61" s="1341"/>
      <c r="M61" s="1341">
        <v>0</v>
      </c>
      <c r="N61" s="1341">
        <v>0</v>
      </c>
      <c r="O61" s="1341"/>
      <c r="P61" s="1341">
        <v>0</v>
      </c>
      <c r="Q61" s="1341">
        <v>0</v>
      </c>
      <c r="R61" s="1341"/>
      <c r="S61" s="1341">
        <v>0</v>
      </c>
      <c r="T61" s="1341">
        <v>0</v>
      </c>
      <c r="U61" s="1341"/>
      <c r="V61" s="312">
        <f t="shared" si="3"/>
        <v>0</v>
      </c>
      <c r="W61" s="312">
        <f t="shared" si="3"/>
        <v>0</v>
      </c>
      <c r="X61" s="312">
        <f t="shared" si="2"/>
        <v>0</v>
      </c>
      <c r="Y61" s="411"/>
      <c r="Z61" s="199"/>
    </row>
    <row r="62" spans="1:26" ht="12.95" customHeight="1">
      <c r="A62" s="1341">
        <v>2</v>
      </c>
      <c r="B62" s="1341">
        <v>4</v>
      </c>
      <c r="C62" s="1341">
        <v>7</v>
      </c>
      <c r="D62" s="1820"/>
      <c r="E62" s="411"/>
      <c r="F62" s="69" t="s">
        <v>174</v>
      </c>
      <c r="G62" s="1341">
        <v>0</v>
      </c>
      <c r="H62" s="1341">
        <v>1</v>
      </c>
      <c r="I62" s="1341"/>
      <c r="J62" s="1341">
        <v>0</v>
      </c>
      <c r="K62" s="1341">
        <v>0</v>
      </c>
      <c r="L62" s="1341"/>
      <c r="M62" s="1341">
        <v>0</v>
      </c>
      <c r="N62" s="1341">
        <v>0</v>
      </c>
      <c r="O62" s="1341"/>
      <c r="P62" s="1341">
        <v>0</v>
      </c>
      <c r="Q62" s="1341">
        <v>0</v>
      </c>
      <c r="R62" s="1341"/>
      <c r="S62" s="1341">
        <v>0</v>
      </c>
      <c r="T62" s="1341">
        <v>1</v>
      </c>
      <c r="U62" s="1341"/>
      <c r="V62" s="312">
        <f t="shared" si="3"/>
        <v>0</v>
      </c>
      <c r="W62" s="312">
        <f t="shared" si="3"/>
        <v>2</v>
      </c>
      <c r="X62" s="312">
        <f t="shared" si="2"/>
        <v>2</v>
      </c>
      <c r="Y62" s="359"/>
      <c r="Z62" s="199"/>
    </row>
    <row r="63" spans="1:26" ht="12" customHeight="1">
      <c r="A63" s="1341"/>
      <c r="B63" s="1341"/>
      <c r="C63" s="1341"/>
      <c r="D63" s="1820"/>
      <c r="E63" s="414" t="s">
        <v>70</v>
      </c>
      <c r="F63" s="69"/>
      <c r="G63" s="2331">
        <f>SUM(G64:G65)</f>
        <v>0</v>
      </c>
      <c r="H63" s="2331">
        <f>SUM(H64:H65)</f>
        <v>0</v>
      </c>
      <c r="I63" s="2331"/>
      <c r="J63" s="2331">
        <f>SUM(J64:J65)</f>
        <v>6</v>
      </c>
      <c r="K63" s="2331">
        <f>SUM(K64:K65)</f>
        <v>3</v>
      </c>
      <c r="L63" s="2331"/>
      <c r="M63" s="2331">
        <f>SUM(M64:M65)</f>
        <v>0</v>
      </c>
      <c r="N63" s="2331">
        <f>SUM(N64:N65)</f>
        <v>0</v>
      </c>
      <c r="O63" s="2331"/>
      <c r="P63" s="2331">
        <f>SUM(P64:P65)</f>
        <v>2</v>
      </c>
      <c r="Q63" s="2331">
        <f>SUM(Q64:Q65)</f>
        <v>0</v>
      </c>
      <c r="R63" s="2331"/>
      <c r="S63" s="2331">
        <f>SUM(S64:S65)</f>
        <v>0</v>
      </c>
      <c r="T63" s="2331">
        <f>SUM(T64:T65)</f>
        <v>0</v>
      </c>
      <c r="U63" s="894"/>
      <c r="V63" s="2466">
        <f t="shared" si="3"/>
        <v>8</v>
      </c>
      <c r="W63" s="2466">
        <f t="shared" si="3"/>
        <v>3</v>
      </c>
      <c r="X63" s="2466">
        <f t="shared" si="2"/>
        <v>11</v>
      </c>
      <c r="Y63" s="414"/>
      <c r="Z63" s="199"/>
    </row>
    <row r="64" spans="1:26" ht="11.25" customHeight="1">
      <c r="A64" s="1341">
        <v>2</v>
      </c>
      <c r="B64" s="1341">
        <v>4</v>
      </c>
      <c r="C64" s="1341">
        <v>1</v>
      </c>
      <c r="D64" s="1820"/>
      <c r="E64" s="416"/>
      <c r="F64" s="69" t="s">
        <v>173</v>
      </c>
      <c r="G64" s="1341">
        <v>0</v>
      </c>
      <c r="H64" s="1341">
        <v>0</v>
      </c>
      <c r="I64" s="1341"/>
      <c r="J64" s="1341">
        <v>0</v>
      </c>
      <c r="K64" s="1341">
        <v>1</v>
      </c>
      <c r="L64" s="1341"/>
      <c r="M64" s="1341">
        <v>0</v>
      </c>
      <c r="N64" s="1341">
        <v>0</v>
      </c>
      <c r="O64" s="1341"/>
      <c r="P64" s="1341">
        <v>0</v>
      </c>
      <c r="Q64" s="1341">
        <v>0</v>
      </c>
      <c r="R64" s="1341"/>
      <c r="S64" s="1341">
        <v>0</v>
      </c>
      <c r="T64" s="1341">
        <v>0</v>
      </c>
      <c r="U64" s="1341"/>
      <c r="V64" s="312">
        <f t="shared" si="3"/>
        <v>0</v>
      </c>
      <c r="W64" s="312">
        <f t="shared" si="3"/>
        <v>1</v>
      </c>
      <c r="X64" s="312">
        <f t="shared" si="2"/>
        <v>1</v>
      </c>
      <c r="Y64" s="411"/>
      <c r="Z64" s="199"/>
    </row>
    <row r="65" spans="1:26" ht="11.25" customHeight="1">
      <c r="A65" s="1341">
        <v>2</v>
      </c>
      <c r="B65" s="1341">
        <v>4</v>
      </c>
      <c r="C65" s="1341">
        <v>1</v>
      </c>
      <c r="D65" s="1820"/>
      <c r="E65" s="416"/>
      <c r="F65" s="69" t="s">
        <v>174</v>
      </c>
      <c r="G65" s="1341">
        <v>0</v>
      </c>
      <c r="H65" s="1341">
        <v>0</v>
      </c>
      <c r="I65" s="1341"/>
      <c r="J65" s="1341">
        <v>6</v>
      </c>
      <c r="K65" s="1341">
        <v>2</v>
      </c>
      <c r="L65" s="1341"/>
      <c r="M65" s="1341">
        <v>0</v>
      </c>
      <c r="N65" s="1341">
        <v>0</v>
      </c>
      <c r="O65" s="1341"/>
      <c r="P65" s="1341">
        <v>2</v>
      </c>
      <c r="Q65" s="1341">
        <v>0</v>
      </c>
      <c r="R65" s="1341"/>
      <c r="S65" s="1341">
        <v>0</v>
      </c>
      <c r="T65" s="1341">
        <v>0</v>
      </c>
      <c r="U65" s="1341"/>
      <c r="V65" s="312">
        <f t="shared" si="3"/>
        <v>8</v>
      </c>
      <c r="W65" s="312">
        <f t="shared" si="3"/>
        <v>2</v>
      </c>
      <c r="X65" s="312">
        <f t="shared" si="2"/>
        <v>10</v>
      </c>
      <c r="Y65" s="2506"/>
      <c r="Z65" s="199"/>
    </row>
    <row r="66" spans="1:26" ht="12" customHeight="1">
      <c r="A66" s="1341"/>
      <c r="B66" s="1341"/>
      <c r="C66" s="1341"/>
      <c r="D66" s="1820"/>
      <c r="E66" s="414" t="s">
        <v>36</v>
      </c>
      <c r="F66" s="69"/>
      <c r="G66" s="77">
        <f>SUM(G67:G70)</f>
        <v>0</v>
      </c>
      <c r="H66" s="77">
        <f>SUM(H67:H70)</f>
        <v>0</v>
      </c>
      <c r="I66" s="77"/>
      <c r="J66" s="77">
        <f>SUM(J67:J70)</f>
        <v>0</v>
      </c>
      <c r="K66" s="77">
        <f>SUM(K67:K70)</f>
        <v>1</v>
      </c>
      <c r="L66" s="77"/>
      <c r="M66" s="77">
        <f>SUM(M67:M70)</f>
        <v>0</v>
      </c>
      <c r="N66" s="77">
        <f>SUM(N67:N70)</f>
        <v>0</v>
      </c>
      <c r="O66" s="77"/>
      <c r="P66" s="77">
        <f>SUM(P67:P70)</f>
        <v>0</v>
      </c>
      <c r="Q66" s="77">
        <f>SUM(Q67:Q70)</f>
        <v>0</v>
      </c>
      <c r="R66" s="77"/>
      <c r="S66" s="77">
        <f>SUM(S67:S70)</f>
        <v>0</v>
      </c>
      <c r="T66" s="77">
        <f>SUM(T67:T70)</f>
        <v>0</v>
      </c>
      <c r="U66" s="1341"/>
      <c r="V66" s="476">
        <f t="shared" si="3"/>
        <v>0</v>
      </c>
      <c r="W66" s="476">
        <f t="shared" si="3"/>
        <v>1</v>
      </c>
      <c r="X66" s="476">
        <f t="shared" si="2"/>
        <v>1</v>
      </c>
      <c r="Y66" s="414"/>
      <c r="Z66" s="199"/>
    </row>
    <row r="67" spans="1:26" ht="12" customHeight="1">
      <c r="A67" s="1341">
        <v>2</v>
      </c>
      <c r="B67" s="1341">
        <v>4</v>
      </c>
      <c r="C67" s="1341">
        <v>9</v>
      </c>
      <c r="D67" s="1820"/>
      <c r="E67" s="370"/>
      <c r="F67" s="69" t="s">
        <v>173</v>
      </c>
      <c r="G67" s="1341">
        <v>0</v>
      </c>
      <c r="H67" s="1341">
        <v>0</v>
      </c>
      <c r="I67" s="1341"/>
      <c r="J67" s="1341">
        <v>0</v>
      </c>
      <c r="K67" s="1341">
        <v>0</v>
      </c>
      <c r="L67" s="1341"/>
      <c r="M67" s="1341">
        <v>0</v>
      </c>
      <c r="N67" s="1341">
        <v>0</v>
      </c>
      <c r="O67" s="1341"/>
      <c r="P67" s="1341">
        <v>0</v>
      </c>
      <c r="Q67" s="1341">
        <v>0</v>
      </c>
      <c r="R67" s="1341"/>
      <c r="S67" s="1341">
        <v>0</v>
      </c>
      <c r="T67" s="1341">
        <v>0</v>
      </c>
      <c r="U67" s="1341"/>
      <c r="V67" s="312">
        <f t="shared" si="3"/>
        <v>0</v>
      </c>
      <c r="W67" s="312">
        <f t="shared" si="3"/>
        <v>0</v>
      </c>
      <c r="X67" s="312">
        <f t="shared" si="2"/>
        <v>0</v>
      </c>
      <c r="Y67" s="411"/>
      <c r="Z67" s="199"/>
    </row>
    <row r="68" spans="1:26" ht="12" customHeight="1">
      <c r="A68" s="1341">
        <v>2</v>
      </c>
      <c r="B68" s="1341">
        <v>4</v>
      </c>
      <c r="C68" s="1341">
        <v>9</v>
      </c>
      <c r="D68" s="1820"/>
      <c r="E68" s="370"/>
      <c r="F68" s="69" t="s">
        <v>174</v>
      </c>
      <c r="G68" s="1341">
        <v>0</v>
      </c>
      <c r="H68" s="1341">
        <v>0</v>
      </c>
      <c r="I68" s="1341"/>
      <c r="J68" s="1341">
        <v>0</v>
      </c>
      <c r="K68" s="1341">
        <v>0</v>
      </c>
      <c r="L68" s="1341"/>
      <c r="M68" s="1341">
        <v>0</v>
      </c>
      <c r="N68" s="1341">
        <v>0</v>
      </c>
      <c r="O68" s="1341"/>
      <c r="P68" s="1341">
        <v>0</v>
      </c>
      <c r="Q68" s="1341">
        <v>0</v>
      </c>
      <c r="R68" s="1341"/>
      <c r="S68" s="1341">
        <v>0</v>
      </c>
      <c r="T68" s="1341">
        <v>0</v>
      </c>
      <c r="U68" s="1341"/>
      <c r="V68" s="312">
        <f t="shared" si="3"/>
        <v>0</v>
      </c>
      <c r="W68" s="312">
        <f t="shared" si="3"/>
        <v>0</v>
      </c>
      <c r="X68" s="312">
        <f t="shared" si="2"/>
        <v>0</v>
      </c>
      <c r="Y68" s="2497"/>
      <c r="Z68" s="199"/>
    </row>
    <row r="69" spans="1:26" ht="12" customHeight="1">
      <c r="A69" s="1341">
        <v>2</v>
      </c>
      <c r="B69" s="1341">
        <v>4</v>
      </c>
      <c r="C69" s="1341">
        <v>9</v>
      </c>
      <c r="D69" s="1820"/>
      <c r="E69" s="370"/>
      <c r="F69" s="69" t="s">
        <v>1001</v>
      </c>
      <c r="G69" s="1341">
        <v>0</v>
      </c>
      <c r="H69" s="1341">
        <v>0</v>
      </c>
      <c r="I69" s="1341"/>
      <c r="J69" s="1341">
        <v>0</v>
      </c>
      <c r="K69" s="1341">
        <v>1</v>
      </c>
      <c r="L69" s="1341"/>
      <c r="M69" s="1341">
        <v>0</v>
      </c>
      <c r="N69" s="1341">
        <v>0</v>
      </c>
      <c r="O69" s="1341"/>
      <c r="P69" s="1341">
        <v>0</v>
      </c>
      <c r="Q69" s="1341">
        <v>0</v>
      </c>
      <c r="R69" s="1341"/>
      <c r="S69" s="1341">
        <v>0</v>
      </c>
      <c r="T69" s="1341">
        <v>0</v>
      </c>
      <c r="U69" s="1341"/>
      <c r="V69" s="312">
        <f t="shared" si="3"/>
        <v>0</v>
      </c>
      <c r="W69" s="312">
        <f t="shared" si="3"/>
        <v>1</v>
      </c>
      <c r="X69" s="312">
        <f t="shared" si="2"/>
        <v>1</v>
      </c>
      <c r="Y69" s="2497"/>
      <c r="Z69" s="199"/>
    </row>
    <row r="70" spans="1:26" ht="12" customHeight="1">
      <c r="A70" s="1341">
        <v>2</v>
      </c>
      <c r="B70" s="1341">
        <v>4</v>
      </c>
      <c r="C70" s="1341">
        <v>9</v>
      </c>
      <c r="D70" s="1820"/>
      <c r="E70" s="370"/>
      <c r="F70" s="126" t="s">
        <v>179</v>
      </c>
      <c r="G70" s="1341">
        <v>0</v>
      </c>
      <c r="H70" s="1341">
        <v>0</v>
      </c>
      <c r="I70" s="1341"/>
      <c r="J70" s="1341">
        <v>0</v>
      </c>
      <c r="K70" s="1341">
        <v>0</v>
      </c>
      <c r="L70" s="1341"/>
      <c r="M70" s="1341">
        <v>0</v>
      </c>
      <c r="N70" s="1341">
        <v>0</v>
      </c>
      <c r="O70" s="1341"/>
      <c r="P70" s="1341">
        <v>0</v>
      </c>
      <c r="Q70" s="1341">
        <v>0</v>
      </c>
      <c r="R70" s="1341"/>
      <c r="S70" s="1341">
        <v>0</v>
      </c>
      <c r="T70" s="1341">
        <v>0</v>
      </c>
      <c r="U70" s="1341"/>
      <c r="V70" s="312">
        <f t="shared" si="3"/>
        <v>0</v>
      </c>
      <c r="W70" s="312">
        <f t="shared" si="3"/>
        <v>0</v>
      </c>
      <c r="X70" s="312">
        <f t="shared" si="2"/>
        <v>0</v>
      </c>
      <c r="Y70" s="316"/>
      <c r="Z70" s="199"/>
    </row>
    <row r="71" spans="1:26" ht="10.5" customHeight="1">
      <c r="A71" s="1341"/>
      <c r="B71" s="1341"/>
      <c r="C71" s="1341"/>
      <c r="D71" s="1820"/>
      <c r="E71" s="419" t="s">
        <v>37</v>
      </c>
      <c r="F71" s="118"/>
      <c r="G71" s="77">
        <f>SUM(G72)</f>
        <v>0</v>
      </c>
      <c r="H71" s="77">
        <f t="shared" ref="H71:T71" si="8">SUM(H72)</f>
        <v>0</v>
      </c>
      <c r="I71" s="77"/>
      <c r="J71" s="77">
        <f t="shared" si="8"/>
        <v>0</v>
      </c>
      <c r="K71" s="77">
        <f t="shared" si="8"/>
        <v>0</v>
      </c>
      <c r="L71" s="77"/>
      <c r="M71" s="77">
        <f t="shared" si="8"/>
        <v>0</v>
      </c>
      <c r="N71" s="77">
        <f t="shared" si="8"/>
        <v>0</v>
      </c>
      <c r="O71" s="77"/>
      <c r="P71" s="77">
        <f t="shared" si="8"/>
        <v>0</v>
      </c>
      <c r="Q71" s="77">
        <f t="shared" si="8"/>
        <v>0</v>
      </c>
      <c r="R71" s="77"/>
      <c r="S71" s="77">
        <f t="shared" si="8"/>
        <v>0</v>
      </c>
      <c r="T71" s="77">
        <f t="shared" si="8"/>
        <v>0</v>
      </c>
      <c r="U71" s="77"/>
      <c r="V71" s="476">
        <f t="shared" si="3"/>
        <v>0</v>
      </c>
      <c r="W71" s="476">
        <f t="shared" si="3"/>
        <v>0</v>
      </c>
      <c r="X71" s="476">
        <f t="shared" si="2"/>
        <v>0</v>
      </c>
      <c r="Y71" s="2507"/>
      <c r="Z71" s="199"/>
    </row>
    <row r="72" spans="1:26">
      <c r="A72" s="1341">
        <v>2</v>
      </c>
      <c r="B72" s="1341">
        <v>4</v>
      </c>
      <c r="C72" s="1341">
        <v>11</v>
      </c>
      <c r="D72" s="1855"/>
      <c r="E72" s="416"/>
      <c r="F72" s="69" t="s">
        <v>181</v>
      </c>
      <c r="G72" s="1341">
        <v>0</v>
      </c>
      <c r="H72" s="1341">
        <v>0</v>
      </c>
      <c r="I72" s="1341"/>
      <c r="J72" s="1341">
        <v>0</v>
      </c>
      <c r="K72" s="1341">
        <v>0</v>
      </c>
      <c r="L72" s="1341"/>
      <c r="M72" s="1341">
        <v>0</v>
      </c>
      <c r="N72" s="1341">
        <v>0</v>
      </c>
      <c r="O72" s="1341"/>
      <c r="P72" s="1341">
        <v>0</v>
      </c>
      <c r="Q72" s="1341">
        <v>0</v>
      </c>
      <c r="R72" s="1341"/>
      <c r="S72" s="1341">
        <v>0</v>
      </c>
      <c r="T72" s="1341">
        <v>0</v>
      </c>
      <c r="U72" s="1341"/>
      <c r="V72" s="312">
        <f t="shared" si="3"/>
        <v>0</v>
      </c>
      <c r="W72" s="312">
        <f t="shared" si="3"/>
        <v>0</v>
      </c>
      <c r="X72" s="312">
        <f t="shared" si="2"/>
        <v>0</v>
      </c>
      <c r="Y72" s="316"/>
      <c r="Z72" s="199"/>
    </row>
    <row r="73" spans="1:26" ht="12" customHeight="1">
      <c r="A73" s="1341"/>
      <c r="B73" s="1341"/>
      <c r="C73" s="1341"/>
      <c r="D73" s="1819">
        <v>1403</v>
      </c>
      <c r="E73" s="2500" t="s">
        <v>38</v>
      </c>
      <c r="F73" s="2501"/>
      <c r="G73" s="2502">
        <f>SUM(G74+G77+G79)</f>
        <v>3</v>
      </c>
      <c r="H73" s="2502">
        <f t="shared" ref="H73:S73" si="9">SUM(H74+H77+H79)</f>
        <v>2</v>
      </c>
      <c r="I73" s="2502"/>
      <c r="J73" s="2502">
        <f t="shared" si="9"/>
        <v>1</v>
      </c>
      <c r="K73" s="2502">
        <f t="shared" si="9"/>
        <v>4</v>
      </c>
      <c r="L73" s="2502"/>
      <c r="M73" s="2502">
        <f t="shared" si="9"/>
        <v>0</v>
      </c>
      <c r="N73" s="2502">
        <f t="shared" si="9"/>
        <v>0</v>
      </c>
      <c r="O73" s="2502"/>
      <c r="P73" s="2502">
        <f t="shared" si="9"/>
        <v>1</v>
      </c>
      <c r="Q73" s="2502">
        <f t="shared" si="9"/>
        <v>3</v>
      </c>
      <c r="R73" s="2502"/>
      <c r="S73" s="2502">
        <f t="shared" si="9"/>
        <v>1</v>
      </c>
      <c r="T73" s="2502">
        <f>SUM(T74+T77+T79)</f>
        <v>0</v>
      </c>
      <c r="U73" s="2502"/>
      <c r="V73" s="2504">
        <f t="shared" si="3"/>
        <v>6</v>
      </c>
      <c r="W73" s="2504">
        <f t="shared" si="3"/>
        <v>9</v>
      </c>
      <c r="X73" s="2504">
        <f t="shared" si="2"/>
        <v>15</v>
      </c>
      <c r="Y73" s="2508"/>
      <c r="Z73" s="199"/>
    </row>
    <row r="74" spans="1:26" ht="12" customHeight="1">
      <c r="A74" s="1341"/>
      <c r="B74" s="1341"/>
      <c r="C74" s="1341"/>
      <c r="D74" s="1820"/>
      <c r="E74" s="419" t="s">
        <v>39</v>
      </c>
      <c r="F74" s="69"/>
      <c r="G74" s="77">
        <f>SUM(G75:G76)</f>
        <v>2</v>
      </c>
      <c r="H74" s="77">
        <f t="shared" ref="H74:T74" si="10">SUM(H75:H76)</f>
        <v>2</v>
      </c>
      <c r="I74" s="77"/>
      <c r="J74" s="77">
        <f t="shared" si="10"/>
        <v>0</v>
      </c>
      <c r="K74" s="77">
        <f t="shared" si="10"/>
        <v>1</v>
      </c>
      <c r="L74" s="77"/>
      <c r="M74" s="77">
        <f t="shared" si="10"/>
        <v>0</v>
      </c>
      <c r="N74" s="77">
        <f t="shared" si="10"/>
        <v>0</v>
      </c>
      <c r="O74" s="77"/>
      <c r="P74" s="77">
        <f t="shared" si="10"/>
        <v>0</v>
      </c>
      <c r="Q74" s="77">
        <f t="shared" si="10"/>
        <v>1</v>
      </c>
      <c r="R74" s="77"/>
      <c r="S74" s="77">
        <f t="shared" si="10"/>
        <v>0</v>
      </c>
      <c r="T74" s="77">
        <f t="shared" si="10"/>
        <v>0</v>
      </c>
      <c r="U74" s="1341"/>
      <c r="V74" s="476">
        <f t="shared" si="3"/>
        <v>2</v>
      </c>
      <c r="W74" s="476">
        <f t="shared" si="3"/>
        <v>4</v>
      </c>
      <c r="X74" s="476">
        <f t="shared" si="2"/>
        <v>6</v>
      </c>
      <c r="Y74" s="368"/>
      <c r="Z74" s="199"/>
    </row>
    <row r="75" spans="1:26" ht="12" customHeight="1">
      <c r="A75" s="1341">
        <v>3</v>
      </c>
      <c r="B75" s="1341">
        <v>5</v>
      </c>
      <c r="C75" s="1341">
        <v>11</v>
      </c>
      <c r="D75" s="1820"/>
      <c r="E75" s="416"/>
      <c r="F75" s="69" t="s">
        <v>182</v>
      </c>
      <c r="G75" s="1341">
        <v>0</v>
      </c>
      <c r="H75" s="1341">
        <v>0</v>
      </c>
      <c r="I75" s="1341">
        <v>0</v>
      </c>
      <c r="J75" s="1341">
        <v>0</v>
      </c>
      <c r="K75" s="1341">
        <v>0</v>
      </c>
      <c r="L75" s="1341"/>
      <c r="M75" s="1341">
        <v>0</v>
      </c>
      <c r="N75" s="1341">
        <v>0</v>
      </c>
      <c r="O75" s="1341"/>
      <c r="P75" s="1341">
        <v>0</v>
      </c>
      <c r="Q75" s="1341">
        <v>1</v>
      </c>
      <c r="R75" s="1341"/>
      <c r="S75" s="1341">
        <v>0</v>
      </c>
      <c r="T75" s="1341">
        <v>0</v>
      </c>
      <c r="U75" s="1341"/>
      <c r="V75" s="312">
        <f t="shared" si="3"/>
        <v>0</v>
      </c>
      <c r="W75" s="312">
        <f t="shared" si="3"/>
        <v>1</v>
      </c>
      <c r="X75" s="312">
        <f t="shared" ref="X75:X88" si="11">SUM(V75:W75)</f>
        <v>1</v>
      </c>
      <c r="Y75" s="359"/>
      <c r="Z75" s="199"/>
    </row>
    <row r="76" spans="1:26" ht="12" customHeight="1">
      <c r="A76" s="1341">
        <v>3</v>
      </c>
      <c r="B76" s="1341">
        <v>5</v>
      </c>
      <c r="C76" s="1341">
        <v>11</v>
      </c>
      <c r="D76" s="1820"/>
      <c r="E76" s="416"/>
      <c r="F76" s="69" t="s">
        <v>183</v>
      </c>
      <c r="G76" s="1341">
        <v>2</v>
      </c>
      <c r="H76" s="1341">
        <v>2</v>
      </c>
      <c r="I76" s="1341"/>
      <c r="J76" s="1341">
        <v>0</v>
      </c>
      <c r="K76" s="1341">
        <v>1</v>
      </c>
      <c r="L76" s="1341"/>
      <c r="M76" s="1341">
        <v>0</v>
      </c>
      <c r="N76" s="1341">
        <v>0</v>
      </c>
      <c r="O76" s="1341"/>
      <c r="P76" s="1341">
        <v>0</v>
      </c>
      <c r="Q76" s="1341">
        <v>0</v>
      </c>
      <c r="R76" s="1341"/>
      <c r="S76" s="1341">
        <v>0</v>
      </c>
      <c r="T76" s="1341">
        <v>0</v>
      </c>
      <c r="U76" s="1341"/>
      <c r="V76" s="312">
        <f t="shared" si="3"/>
        <v>2</v>
      </c>
      <c r="W76" s="312">
        <f t="shared" si="3"/>
        <v>3</v>
      </c>
      <c r="X76" s="312">
        <f t="shared" si="11"/>
        <v>5</v>
      </c>
      <c r="Y76" s="316"/>
      <c r="Z76" s="199"/>
    </row>
    <row r="77" spans="1:26" ht="12" customHeight="1">
      <c r="A77" s="1341"/>
      <c r="B77" s="1341"/>
      <c r="C77" s="1341"/>
      <c r="D77" s="1820"/>
      <c r="E77" s="419" t="s">
        <v>40</v>
      </c>
      <c r="F77" s="69"/>
      <c r="G77" s="77">
        <f>SUM(G78)</f>
        <v>0</v>
      </c>
      <c r="H77" s="77">
        <f t="shared" ref="H77:T77" si="12">SUM(H78)</f>
        <v>0</v>
      </c>
      <c r="I77" s="77"/>
      <c r="J77" s="77">
        <f t="shared" si="12"/>
        <v>0</v>
      </c>
      <c r="K77" s="77">
        <f t="shared" si="12"/>
        <v>0</v>
      </c>
      <c r="L77" s="77"/>
      <c r="M77" s="77">
        <f t="shared" si="12"/>
        <v>0</v>
      </c>
      <c r="N77" s="77">
        <f t="shared" si="12"/>
        <v>0</v>
      </c>
      <c r="O77" s="77"/>
      <c r="P77" s="77">
        <f t="shared" si="12"/>
        <v>0</v>
      </c>
      <c r="Q77" s="77">
        <f t="shared" si="12"/>
        <v>1</v>
      </c>
      <c r="R77" s="77"/>
      <c r="S77" s="77">
        <f t="shared" si="12"/>
        <v>0</v>
      </c>
      <c r="T77" s="77">
        <f t="shared" si="12"/>
        <v>0</v>
      </c>
      <c r="U77" s="77"/>
      <c r="V77" s="476">
        <f t="shared" si="3"/>
        <v>0</v>
      </c>
      <c r="W77" s="476">
        <f t="shared" si="3"/>
        <v>1</v>
      </c>
      <c r="X77" s="476">
        <f t="shared" si="11"/>
        <v>1</v>
      </c>
      <c r="Y77" s="414"/>
      <c r="Z77" s="199"/>
    </row>
    <row r="78" spans="1:26" ht="12" customHeight="1">
      <c r="A78" s="1341">
        <v>3</v>
      </c>
      <c r="B78" s="1341">
        <v>5</v>
      </c>
      <c r="C78" s="1341">
        <v>8</v>
      </c>
      <c r="D78" s="1820"/>
      <c r="E78" s="416"/>
      <c r="F78" s="69" t="s">
        <v>183</v>
      </c>
      <c r="G78" s="1341">
        <v>0</v>
      </c>
      <c r="H78" s="1341">
        <v>0</v>
      </c>
      <c r="I78" s="1341"/>
      <c r="J78" s="1341">
        <v>0</v>
      </c>
      <c r="K78" s="1341">
        <v>0</v>
      </c>
      <c r="L78" s="1341"/>
      <c r="M78" s="1341">
        <v>0</v>
      </c>
      <c r="N78" s="1341">
        <v>0</v>
      </c>
      <c r="O78" s="1341"/>
      <c r="P78" s="1341">
        <v>0</v>
      </c>
      <c r="Q78" s="1341">
        <v>1</v>
      </c>
      <c r="R78" s="1341"/>
      <c r="S78" s="1341">
        <v>0</v>
      </c>
      <c r="T78" s="1341">
        <v>0</v>
      </c>
      <c r="U78" s="1341"/>
      <c r="V78" s="312">
        <f t="shared" si="3"/>
        <v>0</v>
      </c>
      <c r="W78" s="312">
        <f t="shared" si="3"/>
        <v>1</v>
      </c>
      <c r="X78" s="312">
        <f t="shared" si="11"/>
        <v>1</v>
      </c>
      <c r="Y78" s="359"/>
      <c r="Z78" s="199"/>
    </row>
    <row r="79" spans="1:26" ht="12" customHeight="1">
      <c r="A79" s="1341"/>
      <c r="B79" s="1341"/>
      <c r="C79" s="1341"/>
      <c r="D79" s="1820"/>
      <c r="E79" s="419" t="s">
        <v>41</v>
      </c>
      <c r="F79" s="69"/>
      <c r="G79" s="77">
        <f>SUM(G80+G81)</f>
        <v>1</v>
      </c>
      <c r="H79" s="77">
        <f t="shared" ref="H79:T79" si="13">SUM(H80+H81)</f>
        <v>0</v>
      </c>
      <c r="I79" s="77"/>
      <c r="J79" s="77">
        <f t="shared" si="13"/>
        <v>1</v>
      </c>
      <c r="K79" s="77">
        <f t="shared" si="13"/>
        <v>3</v>
      </c>
      <c r="L79" s="77"/>
      <c r="M79" s="77">
        <f t="shared" si="13"/>
        <v>0</v>
      </c>
      <c r="N79" s="77">
        <f t="shared" si="13"/>
        <v>0</v>
      </c>
      <c r="O79" s="77"/>
      <c r="P79" s="77">
        <f t="shared" si="13"/>
        <v>1</v>
      </c>
      <c r="Q79" s="77">
        <f t="shared" si="13"/>
        <v>1</v>
      </c>
      <c r="R79" s="77"/>
      <c r="S79" s="77">
        <f t="shared" si="13"/>
        <v>1</v>
      </c>
      <c r="T79" s="77">
        <f t="shared" si="13"/>
        <v>0</v>
      </c>
      <c r="U79" s="77"/>
      <c r="V79" s="476">
        <f t="shared" si="3"/>
        <v>4</v>
      </c>
      <c r="W79" s="476">
        <f t="shared" si="3"/>
        <v>4</v>
      </c>
      <c r="X79" s="476">
        <f t="shared" si="11"/>
        <v>8</v>
      </c>
      <c r="Y79" s="359"/>
      <c r="Z79" s="199"/>
    </row>
    <row r="80" spans="1:26" ht="12" customHeight="1">
      <c r="A80" s="1341">
        <v>3</v>
      </c>
      <c r="B80" s="1341">
        <v>5</v>
      </c>
      <c r="C80" s="1341">
        <v>10</v>
      </c>
      <c r="D80" s="1890"/>
      <c r="E80" s="416"/>
      <c r="F80" s="69" t="s">
        <v>183</v>
      </c>
      <c r="G80" s="1341">
        <v>1</v>
      </c>
      <c r="H80" s="1341">
        <v>0</v>
      </c>
      <c r="I80" s="1341"/>
      <c r="J80" s="1341">
        <v>1</v>
      </c>
      <c r="K80" s="1341">
        <v>3</v>
      </c>
      <c r="L80" s="1341"/>
      <c r="M80" s="1341">
        <v>0</v>
      </c>
      <c r="N80" s="1341">
        <v>0</v>
      </c>
      <c r="O80" s="1341"/>
      <c r="P80" s="1341">
        <v>1</v>
      </c>
      <c r="Q80" s="1341">
        <v>1</v>
      </c>
      <c r="R80" s="1341"/>
      <c r="S80" s="1341">
        <v>1</v>
      </c>
      <c r="T80" s="1341">
        <v>0</v>
      </c>
      <c r="U80" s="1341"/>
      <c r="V80" s="312">
        <f t="shared" ref="V80:W93" si="14">SUM(G80+J80+M80+P80+S80)</f>
        <v>4</v>
      </c>
      <c r="W80" s="312">
        <f t="shared" si="14"/>
        <v>4</v>
      </c>
      <c r="X80" s="312">
        <f t="shared" si="11"/>
        <v>8</v>
      </c>
      <c r="Y80" s="359"/>
      <c r="Z80" s="199"/>
    </row>
    <row r="81" spans="1:28" ht="12" customHeight="1">
      <c r="A81" s="1341">
        <v>3</v>
      </c>
      <c r="B81" s="1341">
        <v>5</v>
      </c>
      <c r="C81" s="1341">
        <v>10</v>
      </c>
      <c r="D81" s="1891"/>
      <c r="E81" s="423"/>
      <c r="F81" s="72" t="s">
        <v>184</v>
      </c>
      <c r="G81" s="510">
        <v>0</v>
      </c>
      <c r="H81" s="510">
        <v>0</v>
      </c>
      <c r="I81" s="510"/>
      <c r="J81" s="510">
        <v>0</v>
      </c>
      <c r="K81" s="510">
        <v>0</v>
      </c>
      <c r="L81" s="510"/>
      <c r="M81" s="510">
        <v>0</v>
      </c>
      <c r="N81" s="510">
        <v>0</v>
      </c>
      <c r="O81" s="510"/>
      <c r="P81" s="510">
        <v>0</v>
      </c>
      <c r="Q81" s="510">
        <v>0</v>
      </c>
      <c r="R81" s="510"/>
      <c r="S81" s="510">
        <v>0</v>
      </c>
      <c r="T81" s="510">
        <v>0</v>
      </c>
      <c r="U81" s="510"/>
      <c r="V81" s="326">
        <f t="shared" si="14"/>
        <v>0</v>
      </c>
      <c r="W81" s="326">
        <f t="shared" si="14"/>
        <v>0</v>
      </c>
      <c r="X81" s="326">
        <f t="shared" si="11"/>
        <v>0</v>
      </c>
      <c r="Y81" s="368"/>
      <c r="Z81" s="199"/>
    </row>
    <row r="82" spans="1:28" ht="12" customHeight="1">
      <c r="A82" s="1341"/>
      <c r="B82" s="1341"/>
      <c r="C82" s="1341"/>
      <c r="D82" s="279"/>
      <c r="E82" s="161"/>
      <c r="F82" s="69"/>
      <c r="G82" s="1341"/>
      <c r="H82" s="1341"/>
      <c r="I82" s="1341"/>
      <c r="J82" s="1341"/>
      <c r="K82" s="1341"/>
      <c r="L82" s="1341"/>
      <c r="M82" s="1341"/>
      <c r="N82" s="1341"/>
      <c r="O82" s="1341"/>
      <c r="P82" s="1341"/>
      <c r="Q82" s="1341"/>
      <c r="R82" s="1341"/>
      <c r="S82" s="1341"/>
      <c r="T82" s="1341"/>
      <c r="U82" s="1341"/>
      <c r="V82" s="2470"/>
      <c r="W82" s="2470"/>
      <c r="X82" s="2471" t="s">
        <v>1006</v>
      </c>
      <c r="Y82" s="199"/>
      <c r="Z82" s="199"/>
    </row>
    <row r="83" spans="1:28" ht="12" customHeight="1">
      <c r="A83" s="1341"/>
      <c r="B83" s="1341"/>
      <c r="C83" s="1341"/>
      <c r="D83" s="279"/>
      <c r="E83" s="69"/>
      <c r="F83" s="69"/>
      <c r="G83" s="1341"/>
      <c r="H83" s="1341"/>
      <c r="I83" s="1341"/>
      <c r="J83" s="1341"/>
      <c r="K83" s="1341"/>
      <c r="L83" s="1341"/>
      <c r="M83" s="1341"/>
      <c r="N83" s="1341"/>
      <c r="O83" s="1341"/>
      <c r="P83" s="1341"/>
      <c r="Q83" s="1341"/>
      <c r="R83" s="1341"/>
      <c r="S83" s="1341"/>
      <c r="T83" s="1341"/>
      <c r="U83" s="1341"/>
      <c r="V83" s="1284"/>
      <c r="W83" s="2472" t="s">
        <v>226</v>
      </c>
      <c r="X83" s="1284"/>
      <c r="Y83" s="199"/>
      <c r="Z83" s="199"/>
    </row>
    <row r="84" spans="1:28" s="71" customFormat="1" ht="12" customHeight="1">
      <c r="A84" s="1341"/>
      <c r="B84" s="1341"/>
      <c r="C84" s="1341"/>
      <c r="D84" s="1856" t="s">
        <v>3</v>
      </c>
      <c r="E84" s="178"/>
      <c r="F84" s="244"/>
      <c r="G84" s="2457"/>
      <c r="H84" s="2457"/>
      <c r="I84" s="2457"/>
      <c r="J84" s="2457"/>
      <c r="K84" s="2457"/>
      <c r="L84" s="2459"/>
      <c r="M84" s="2457" t="s">
        <v>990</v>
      </c>
      <c r="N84" s="2457"/>
      <c r="O84" s="2459"/>
      <c r="P84" s="2457" t="s">
        <v>991</v>
      </c>
      <c r="Q84" s="2457"/>
      <c r="R84" s="2459"/>
      <c r="S84" s="2457"/>
      <c r="T84" s="2457"/>
      <c r="U84" s="512"/>
      <c r="V84" s="1369"/>
      <c r="W84" s="1369"/>
      <c r="X84" s="296"/>
      <c r="Y84" s="240"/>
      <c r="AB84" s="69"/>
    </row>
    <row r="85" spans="1:28" ht="12" customHeight="1">
      <c r="A85" s="1341" t="s">
        <v>9</v>
      </c>
      <c r="B85" s="1341" t="s">
        <v>10</v>
      </c>
      <c r="C85" s="1341" t="s">
        <v>11</v>
      </c>
      <c r="D85" s="1872"/>
      <c r="E85" s="97" t="s">
        <v>151</v>
      </c>
      <c r="F85" s="98"/>
      <c r="G85" s="2460" t="s">
        <v>240</v>
      </c>
      <c r="H85" s="2460"/>
      <c r="I85" s="2461"/>
      <c r="J85" s="2460" t="s">
        <v>992</v>
      </c>
      <c r="K85" s="2460"/>
      <c r="L85" s="2462"/>
      <c r="M85" s="2463" t="s">
        <v>993</v>
      </c>
      <c r="N85" s="2463"/>
      <c r="O85" s="2462"/>
      <c r="P85" s="2463" t="s">
        <v>97</v>
      </c>
      <c r="Q85" s="2463"/>
      <c r="R85" s="2462"/>
      <c r="S85" s="2463" t="s">
        <v>994</v>
      </c>
      <c r="T85" s="2463"/>
      <c r="U85" s="2234"/>
      <c r="V85" s="1936" t="s">
        <v>21</v>
      </c>
      <c r="W85" s="1936"/>
      <c r="X85" s="1928"/>
      <c r="Y85" s="199"/>
      <c r="Z85" s="1341"/>
    </row>
    <row r="86" spans="1:28">
      <c r="A86" s="1341"/>
      <c r="B86" s="1341"/>
      <c r="C86" s="1341"/>
      <c r="D86" s="1892"/>
      <c r="E86" s="72"/>
      <c r="F86" s="173"/>
      <c r="G86" s="1366" t="s">
        <v>19</v>
      </c>
      <c r="H86" s="1366" t="s">
        <v>20</v>
      </c>
      <c r="I86" s="1366"/>
      <c r="J86" s="1366" t="s">
        <v>19</v>
      </c>
      <c r="K86" s="1366" t="s">
        <v>20</v>
      </c>
      <c r="L86" s="1366"/>
      <c r="M86" s="1366" t="s">
        <v>19</v>
      </c>
      <c r="N86" s="1366" t="s">
        <v>20</v>
      </c>
      <c r="O86" s="1366"/>
      <c r="P86" s="1366" t="s">
        <v>19</v>
      </c>
      <c r="Q86" s="1366" t="s">
        <v>20</v>
      </c>
      <c r="R86" s="1366"/>
      <c r="S86" s="1366" t="s">
        <v>19</v>
      </c>
      <c r="T86" s="1366" t="s">
        <v>20</v>
      </c>
      <c r="U86" s="1366"/>
      <c r="V86" s="1366" t="s">
        <v>19</v>
      </c>
      <c r="W86" s="1366" t="s">
        <v>20</v>
      </c>
      <c r="X86" s="1370" t="s">
        <v>21</v>
      </c>
      <c r="Y86" s="199"/>
      <c r="Z86" s="71"/>
    </row>
    <row r="87" spans="1:28" ht="12.75" customHeight="1">
      <c r="A87" s="1341"/>
      <c r="B87" s="1341"/>
      <c r="C87" s="1341"/>
      <c r="D87" s="1821">
        <v>1404</v>
      </c>
      <c r="E87" s="2500" t="s">
        <v>42</v>
      </c>
      <c r="F87" s="2501"/>
      <c r="G87" s="2502">
        <f>SUM(G88+G90)</f>
        <v>75</v>
      </c>
      <c r="H87" s="2502">
        <f t="shared" ref="H87:S87" si="15">SUM(H88+H90)</f>
        <v>38</v>
      </c>
      <c r="I87" s="2502"/>
      <c r="J87" s="2502">
        <f t="shared" si="15"/>
        <v>8</v>
      </c>
      <c r="K87" s="2502">
        <f t="shared" si="15"/>
        <v>35</v>
      </c>
      <c r="L87" s="2502"/>
      <c r="M87" s="2502">
        <f t="shared" si="15"/>
        <v>0</v>
      </c>
      <c r="N87" s="2502">
        <f t="shared" si="15"/>
        <v>0</v>
      </c>
      <c r="O87" s="2502"/>
      <c r="P87" s="2502">
        <f t="shared" si="15"/>
        <v>2</v>
      </c>
      <c r="Q87" s="2502">
        <f t="shared" si="15"/>
        <v>0</v>
      </c>
      <c r="R87" s="2502"/>
      <c r="S87" s="2502">
        <f t="shared" si="15"/>
        <v>1</v>
      </c>
      <c r="T87" s="2502">
        <f>SUM(T88+T90)</f>
        <v>0</v>
      </c>
      <c r="U87" s="2503"/>
      <c r="V87" s="2502">
        <f t="shared" ref="V87:W92" si="16">SUM(G87+J87+M87+P87+S87)</f>
        <v>86</v>
      </c>
      <c r="W87" s="2502">
        <f t="shared" si="16"/>
        <v>73</v>
      </c>
      <c r="X87" s="2509">
        <f t="shared" ref="X87:X99" si="17">SUM(V87:W87)</f>
        <v>159</v>
      </c>
      <c r="Y87" s="447"/>
    </row>
    <row r="88" spans="1:28" ht="11.25" customHeight="1">
      <c r="A88" s="1341"/>
      <c r="B88" s="1341"/>
      <c r="C88" s="1341"/>
      <c r="D88" s="1822"/>
      <c r="E88" s="414" t="s">
        <v>43</v>
      </c>
      <c r="F88" s="69"/>
      <c r="G88" s="77">
        <f>SUM(G89)</f>
        <v>47</v>
      </c>
      <c r="H88" s="77">
        <f t="shared" ref="H88:T88" si="18">SUM(H89)</f>
        <v>11</v>
      </c>
      <c r="I88" s="77"/>
      <c r="J88" s="77">
        <f t="shared" si="18"/>
        <v>1</v>
      </c>
      <c r="K88" s="77">
        <f t="shared" si="18"/>
        <v>27</v>
      </c>
      <c r="L88" s="77"/>
      <c r="M88" s="77">
        <f t="shared" si="18"/>
        <v>0</v>
      </c>
      <c r="N88" s="77">
        <f t="shared" si="18"/>
        <v>0</v>
      </c>
      <c r="O88" s="77"/>
      <c r="P88" s="77">
        <f t="shared" si="18"/>
        <v>0</v>
      </c>
      <c r="Q88" s="77">
        <f t="shared" si="18"/>
        <v>0</v>
      </c>
      <c r="R88" s="77"/>
      <c r="S88" s="77">
        <f t="shared" si="18"/>
        <v>1</v>
      </c>
      <c r="T88" s="77">
        <f t="shared" si="18"/>
        <v>0</v>
      </c>
      <c r="U88" s="1341"/>
      <c r="V88" s="1021">
        <f t="shared" si="16"/>
        <v>49</v>
      </c>
      <c r="W88" s="1021">
        <f t="shared" si="16"/>
        <v>38</v>
      </c>
      <c r="X88" s="991">
        <f t="shared" si="17"/>
        <v>87</v>
      </c>
      <c r="Y88" s="380"/>
    </row>
    <row r="89" spans="1:28" ht="12" customHeight="1">
      <c r="A89" s="1341">
        <v>4</v>
      </c>
      <c r="B89" s="1341">
        <v>6</v>
      </c>
      <c r="C89" s="1341">
        <v>11</v>
      </c>
      <c r="D89" s="1834"/>
      <c r="E89" s="411"/>
      <c r="F89" s="69" t="s">
        <v>187</v>
      </c>
      <c r="G89" s="1341">
        <v>47</v>
      </c>
      <c r="H89" s="1341">
        <v>11</v>
      </c>
      <c r="I89" s="1341"/>
      <c r="J89" s="1341">
        <v>1</v>
      </c>
      <c r="K89" s="1341">
        <v>27</v>
      </c>
      <c r="L89" s="1341"/>
      <c r="M89" s="1341">
        <v>0</v>
      </c>
      <c r="N89" s="1341">
        <v>0</v>
      </c>
      <c r="O89" s="1341"/>
      <c r="P89" s="1341">
        <v>0</v>
      </c>
      <c r="Q89" s="1341">
        <v>0</v>
      </c>
      <c r="R89" s="1341"/>
      <c r="S89" s="1341">
        <v>1</v>
      </c>
      <c r="T89" s="1341">
        <v>0</v>
      </c>
      <c r="U89" s="1341"/>
      <c r="V89" s="309">
        <f t="shared" si="16"/>
        <v>49</v>
      </c>
      <c r="W89" s="309">
        <f t="shared" si="16"/>
        <v>38</v>
      </c>
      <c r="X89" s="313">
        <f t="shared" si="17"/>
        <v>87</v>
      </c>
      <c r="Y89" s="2439"/>
    </row>
    <row r="90" spans="1:28" ht="12" customHeight="1">
      <c r="A90" s="1341"/>
      <c r="B90" s="1341"/>
      <c r="C90" s="1341"/>
      <c r="D90" s="1822"/>
      <c r="E90" s="414" t="s">
        <v>44</v>
      </c>
      <c r="F90" s="69"/>
      <c r="G90" s="77">
        <f>SUM(G91)</f>
        <v>28</v>
      </c>
      <c r="H90" s="77">
        <f t="shared" ref="H90:T90" si="19">SUM(H91)</f>
        <v>27</v>
      </c>
      <c r="I90" s="77"/>
      <c r="J90" s="77">
        <f t="shared" si="19"/>
        <v>7</v>
      </c>
      <c r="K90" s="77">
        <f t="shared" si="19"/>
        <v>8</v>
      </c>
      <c r="L90" s="77"/>
      <c r="M90" s="77">
        <f t="shared" si="19"/>
        <v>0</v>
      </c>
      <c r="N90" s="77">
        <f t="shared" si="19"/>
        <v>0</v>
      </c>
      <c r="O90" s="77"/>
      <c r="P90" s="77">
        <f t="shared" si="19"/>
        <v>2</v>
      </c>
      <c r="Q90" s="77">
        <f t="shared" si="19"/>
        <v>0</v>
      </c>
      <c r="R90" s="77"/>
      <c r="S90" s="77">
        <f t="shared" si="19"/>
        <v>0</v>
      </c>
      <c r="T90" s="77">
        <f t="shared" si="19"/>
        <v>0</v>
      </c>
      <c r="U90" s="1341"/>
      <c r="V90" s="77">
        <f t="shared" si="16"/>
        <v>37</v>
      </c>
      <c r="W90" s="77">
        <f t="shared" si="16"/>
        <v>35</v>
      </c>
      <c r="X90" s="474">
        <f t="shared" si="17"/>
        <v>72</v>
      </c>
      <c r="Y90" s="2473"/>
    </row>
    <row r="91" spans="1:28" ht="12" customHeight="1">
      <c r="A91" s="1341">
        <v>4</v>
      </c>
      <c r="B91" s="1341">
        <v>6</v>
      </c>
      <c r="C91" s="1341">
        <v>11</v>
      </c>
      <c r="D91" s="1834"/>
      <c r="E91" s="411"/>
      <c r="F91" s="69" t="s">
        <v>188</v>
      </c>
      <c r="G91" s="1341">
        <v>28</v>
      </c>
      <c r="H91" s="1341">
        <v>27</v>
      </c>
      <c r="I91" s="1341"/>
      <c r="J91" s="1341">
        <v>7</v>
      </c>
      <c r="K91" s="1341">
        <v>8</v>
      </c>
      <c r="L91" s="1341"/>
      <c r="M91" s="1341">
        <v>0</v>
      </c>
      <c r="N91" s="1341">
        <v>0</v>
      </c>
      <c r="O91" s="1341"/>
      <c r="P91" s="1341">
        <v>2</v>
      </c>
      <c r="Q91" s="1341">
        <v>0</v>
      </c>
      <c r="R91" s="1341"/>
      <c r="S91" s="1341">
        <v>0</v>
      </c>
      <c r="T91" s="1341">
        <v>0</v>
      </c>
      <c r="U91" s="1341"/>
      <c r="V91" s="1044">
        <f t="shared" si="16"/>
        <v>37</v>
      </c>
      <c r="W91" s="1044">
        <f t="shared" si="16"/>
        <v>35</v>
      </c>
      <c r="X91" s="313">
        <f t="shared" si="17"/>
        <v>72</v>
      </c>
      <c r="Y91" s="2439"/>
    </row>
    <row r="92" spans="1:28" ht="12.75" customHeight="1">
      <c r="A92" s="1341"/>
      <c r="B92" s="1341"/>
      <c r="C92" s="1341"/>
      <c r="D92" s="1819">
        <v>1405</v>
      </c>
      <c r="E92" s="187" t="s">
        <v>45</v>
      </c>
      <c r="F92" s="2510"/>
      <c r="G92" s="2511">
        <f>SUM(G93+G95+G100+G109)</f>
        <v>45</v>
      </c>
      <c r="H92" s="2511">
        <f t="shared" ref="H92:T92" si="20">SUM(H93+H95+H100+H109)</f>
        <v>58</v>
      </c>
      <c r="I92" s="2511"/>
      <c r="J92" s="2511">
        <f t="shared" si="20"/>
        <v>47</v>
      </c>
      <c r="K92" s="2511">
        <f t="shared" si="20"/>
        <v>45</v>
      </c>
      <c r="L92" s="2511"/>
      <c r="M92" s="2511">
        <f t="shared" si="20"/>
        <v>2</v>
      </c>
      <c r="N92" s="2511">
        <f t="shared" si="20"/>
        <v>7</v>
      </c>
      <c r="O92" s="2511"/>
      <c r="P92" s="2511">
        <f t="shared" si="20"/>
        <v>7</v>
      </c>
      <c r="Q92" s="2511">
        <f t="shared" si="20"/>
        <v>6</v>
      </c>
      <c r="R92" s="2511"/>
      <c r="S92" s="2511">
        <f t="shared" si="20"/>
        <v>4</v>
      </c>
      <c r="T92" s="2511">
        <f t="shared" si="20"/>
        <v>6</v>
      </c>
      <c r="U92" s="2511"/>
      <c r="V92" s="2502">
        <f t="shared" si="16"/>
        <v>105</v>
      </c>
      <c r="W92" s="2502">
        <f t="shared" si="16"/>
        <v>122</v>
      </c>
      <c r="X92" s="2512">
        <f t="shared" si="17"/>
        <v>227</v>
      </c>
      <c r="Y92" s="387"/>
    </row>
    <row r="93" spans="1:28" ht="12" customHeight="1">
      <c r="A93" s="1341"/>
      <c r="B93" s="1341"/>
      <c r="C93" s="1341"/>
      <c r="D93" s="1820"/>
      <c r="E93" s="414" t="s">
        <v>46</v>
      </c>
      <c r="F93" s="69"/>
      <c r="G93" s="77">
        <f>SUM(G94)</f>
        <v>2</v>
      </c>
      <c r="H93" s="77">
        <f t="shared" ref="H93:T93" si="21">SUM(H94)</f>
        <v>8</v>
      </c>
      <c r="I93" s="77"/>
      <c r="J93" s="77">
        <f t="shared" si="21"/>
        <v>31</v>
      </c>
      <c r="K93" s="77">
        <f t="shared" si="21"/>
        <v>36</v>
      </c>
      <c r="L93" s="77"/>
      <c r="M93" s="77">
        <f t="shared" si="21"/>
        <v>2</v>
      </c>
      <c r="N93" s="77">
        <f t="shared" si="21"/>
        <v>3</v>
      </c>
      <c r="O93" s="77"/>
      <c r="P93" s="77">
        <f t="shared" si="21"/>
        <v>0</v>
      </c>
      <c r="Q93" s="77">
        <f t="shared" si="21"/>
        <v>1</v>
      </c>
      <c r="R93" s="77"/>
      <c r="S93" s="77">
        <f t="shared" si="21"/>
        <v>1</v>
      </c>
      <c r="T93" s="77">
        <f t="shared" si="21"/>
        <v>3</v>
      </c>
      <c r="U93" s="1341"/>
      <c r="V93" s="77">
        <f>SUM(G93+J93+M93+P93+S93)</f>
        <v>36</v>
      </c>
      <c r="W93" s="77">
        <f>SUM(H93+K93+N93+Q93+T93)</f>
        <v>51</v>
      </c>
      <c r="X93" s="474">
        <f t="shared" si="17"/>
        <v>87</v>
      </c>
      <c r="Y93" s="160"/>
    </row>
    <row r="94" spans="1:28" ht="12" customHeight="1">
      <c r="A94" s="1341">
        <v>5</v>
      </c>
      <c r="B94" s="1341">
        <v>4</v>
      </c>
      <c r="C94" s="1341">
        <v>8</v>
      </c>
      <c r="D94" s="1820"/>
      <c r="E94" s="411"/>
      <c r="F94" s="69" t="s">
        <v>189</v>
      </c>
      <c r="G94" s="1341">
        <v>2</v>
      </c>
      <c r="H94" s="1341">
        <v>8</v>
      </c>
      <c r="I94" s="1341"/>
      <c r="J94" s="1341">
        <v>31</v>
      </c>
      <c r="K94" s="1341">
        <v>36</v>
      </c>
      <c r="L94" s="1341"/>
      <c r="M94" s="1341">
        <v>2</v>
      </c>
      <c r="N94" s="1341">
        <v>3</v>
      </c>
      <c r="O94" s="1341"/>
      <c r="P94" s="1341">
        <v>0</v>
      </c>
      <c r="Q94" s="1341">
        <v>1</v>
      </c>
      <c r="R94" s="1341"/>
      <c r="S94" s="1341">
        <v>1</v>
      </c>
      <c r="T94" s="1341">
        <v>3</v>
      </c>
      <c r="U94" s="1341"/>
      <c r="V94" s="309">
        <f>SUM(G94+J94+M94+P94+S94)</f>
        <v>36</v>
      </c>
      <c r="W94" s="309">
        <f>SUM(H94+K94+N94+Q94+T94)</f>
        <v>51</v>
      </c>
      <c r="X94" s="313">
        <f>SUM(V94:W94)</f>
        <v>87</v>
      </c>
      <c r="Y94" s="1420"/>
    </row>
    <row r="95" spans="1:28" ht="12" customHeight="1">
      <c r="A95" s="1341"/>
      <c r="B95" s="1341"/>
      <c r="C95" s="1341"/>
      <c r="D95" s="1820"/>
      <c r="E95" s="414" t="s">
        <v>47</v>
      </c>
      <c r="F95" s="69"/>
      <c r="G95" s="77">
        <f>SUM(G96:G99)</f>
        <v>20</v>
      </c>
      <c r="H95" s="77">
        <f t="shared" ref="H95:T95" si="22">SUM(H96:H99)</f>
        <v>16</v>
      </c>
      <c r="I95" s="77"/>
      <c r="J95" s="77">
        <f t="shared" si="22"/>
        <v>16</v>
      </c>
      <c r="K95" s="77">
        <f t="shared" si="22"/>
        <v>7</v>
      </c>
      <c r="L95" s="77"/>
      <c r="M95" s="77">
        <f t="shared" si="22"/>
        <v>0</v>
      </c>
      <c r="N95" s="77">
        <f t="shared" si="22"/>
        <v>0</v>
      </c>
      <c r="O95" s="77"/>
      <c r="P95" s="77">
        <f t="shared" si="22"/>
        <v>4</v>
      </c>
      <c r="Q95" s="77">
        <f t="shared" si="22"/>
        <v>2</v>
      </c>
      <c r="R95" s="77"/>
      <c r="S95" s="77">
        <f t="shared" si="22"/>
        <v>3</v>
      </c>
      <c r="T95" s="77">
        <f t="shared" si="22"/>
        <v>3</v>
      </c>
      <c r="U95" s="1341"/>
      <c r="V95" s="77">
        <f t="shared" ref="V95:W107" si="23">SUM(G95+J95+M95+P95+S95)</f>
        <v>43</v>
      </c>
      <c r="W95" s="77">
        <f t="shared" si="23"/>
        <v>28</v>
      </c>
      <c r="X95" s="474">
        <f t="shared" si="17"/>
        <v>71</v>
      </c>
      <c r="Y95" s="387"/>
    </row>
    <row r="96" spans="1:28" ht="12" customHeight="1">
      <c r="A96" s="284">
        <v>5</v>
      </c>
      <c r="B96" s="1341">
        <v>4</v>
      </c>
      <c r="C96" s="1341">
        <v>8</v>
      </c>
      <c r="D96" s="1820"/>
      <c r="E96" s="416"/>
      <c r="F96" s="69" t="s">
        <v>190</v>
      </c>
      <c r="G96" s="1341">
        <v>3</v>
      </c>
      <c r="H96" s="1341">
        <v>1</v>
      </c>
      <c r="I96" s="1341"/>
      <c r="J96" s="1341">
        <v>3</v>
      </c>
      <c r="K96" s="1341">
        <v>0</v>
      </c>
      <c r="L96" s="1341"/>
      <c r="M96" s="1341">
        <v>0</v>
      </c>
      <c r="N96" s="1341">
        <v>0</v>
      </c>
      <c r="O96" s="1341"/>
      <c r="P96" s="1341">
        <v>2</v>
      </c>
      <c r="Q96" s="1341">
        <v>1</v>
      </c>
      <c r="R96" s="1341"/>
      <c r="S96" s="1341">
        <v>0</v>
      </c>
      <c r="T96" s="1341">
        <v>0</v>
      </c>
      <c r="U96" s="1341"/>
      <c r="V96" s="309">
        <f t="shared" si="23"/>
        <v>8</v>
      </c>
      <c r="W96" s="309">
        <f t="shared" si="23"/>
        <v>2</v>
      </c>
      <c r="X96" s="313">
        <f t="shared" si="17"/>
        <v>10</v>
      </c>
      <c r="Y96" s="258"/>
    </row>
    <row r="97" spans="1:25" ht="12" customHeight="1">
      <c r="A97" s="284">
        <v>5</v>
      </c>
      <c r="B97" s="1341">
        <v>4</v>
      </c>
      <c r="C97" s="1341">
        <v>8</v>
      </c>
      <c r="D97" s="1820"/>
      <c r="E97" s="411"/>
      <c r="F97" s="69" t="s">
        <v>191</v>
      </c>
      <c r="G97" s="1341">
        <v>13</v>
      </c>
      <c r="H97" s="1341">
        <v>10</v>
      </c>
      <c r="I97" s="1341"/>
      <c r="J97" s="1341">
        <v>7</v>
      </c>
      <c r="K97" s="1341">
        <v>2</v>
      </c>
      <c r="L97" s="1341"/>
      <c r="M97" s="1341">
        <v>0</v>
      </c>
      <c r="N97" s="1341">
        <v>0</v>
      </c>
      <c r="O97" s="1341"/>
      <c r="P97" s="1341">
        <v>2</v>
      </c>
      <c r="Q97" s="1341">
        <v>0</v>
      </c>
      <c r="R97" s="1341"/>
      <c r="S97" s="1341">
        <v>1</v>
      </c>
      <c r="T97" s="1341">
        <v>3</v>
      </c>
      <c r="U97" s="1341"/>
      <c r="V97" s="309">
        <f t="shared" si="23"/>
        <v>23</v>
      </c>
      <c r="W97" s="309">
        <f t="shared" si="23"/>
        <v>15</v>
      </c>
      <c r="X97" s="313">
        <f t="shared" si="17"/>
        <v>38</v>
      </c>
      <c r="Y97" s="258"/>
    </row>
    <row r="98" spans="1:25" ht="12" customHeight="1">
      <c r="A98" s="284">
        <v>5</v>
      </c>
      <c r="B98" s="1341">
        <v>4</v>
      </c>
      <c r="C98" s="1341">
        <v>8</v>
      </c>
      <c r="D98" s="1820"/>
      <c r="E98" s="411"/>
      <c r="F98" s="69" t="s">
        <v>192</v>
      </c>
      <c r="G98" s="1341">
        <v>3</v>
      </c>
      <c r="H98" s="1341">
        <v>1</v>
      </c>
      <c r="I98" s="1341"/>
      <c r="J98" s="1341">
        <v>1</v>
      </c>
      <c r="K98" s="1341">
        <v>4</v>
      </c>
      <c r="L98" s="1341"/>
      <c r="M98" s="1341">
        <v>0</v>
      </c>
      <c r="N98" s="1341">
        <v>0</v>
      </c>
      <c r="O98" s="1341"/>
      <c r="P98" s="1341">
        <v>0</v>
      </c>
      <c r="Q98" s="1341">
        <v>0</v>
      </c>
      <c r="R98" s="1341"/>
      <c r="S98" s="1341">
        <v>2</v>
      </c>
      <c r="T98" s="1341">
        <v>0</v>
      </c>
      <c r="U98" s="1341"/>
      <c r="V98" s="309">
        <f t="shared" si="23"/>
        <v>6</v>
      </c>
      <c r="W98" s="309">
        <f t="shared" si="23"/>
        <v>5</v>
      </c>
      <c r="X98" s="313">
        <f t="shared" si="17"/>
        <v>11</v>
      </c>
      <c r="Y98" s="180"/>
    </row>
    <row r="99" spans="1:25" ht="12" customHeight="1">
      <c r="A99" s="284">
        <v>5</v>
      </c>
      <c r="B99" s="1341">
        <v>4</v>
      </c>
      <c r="C99" s="1341">
        <v>8</v>
      </c>
      <c r="D99" s="1820"/>
      <c r="E99" s="411"/>
      <c r="F99" s="69" t="s">
        <v>193</v>
      </c>
      <c r="G99" s="1341">
        <v>1</v>
      </c>
      <c r="H99" s="1341">
        <v>4</v>
      </c>
      <c r="I99" s="1341"/>
      <c r="J99" s="1341">
        <v>5</v>
      </c>
      <c r="K99" s="1341">
        <v>1</v>
      </c>
      <c r="L99" s="1341"/>
      <c r="M99" s="1341">
        <v>0</v>
      </c>
      <c r="N99" s="1341">
        <v>0</v>
      </c>
      <c r="O99" s="1341"/>
      <c r="P99" s="1341">
        <v>0</v>
      </c>
      <c r="Q99" s="1341">
        <v>1</v>
      </c>
      <c r="R99" s="1341"/>
      <c r="S99" s="1341">
        <v>0</v>
      </c>
      <c r="T99" s="1341">
        <v>0</v>
      </c>
      <c r="U99" s="1341"/>
      <c r="V99" s="309">
        <f t="shared" si="23"/>
        <v>6</v>
      </c>
      <c r="W99" s="309">
        <f t="shared" si="23"/>
        <v>6</v>
      </c>
      <c r="X99" s="313">
        <f t="shared" si="17"/>
        <v>12</v>
      </c>
      <c r="Y99" s="1420"/>
    </row>
    <row r="100" spans="1:25" s="71" customFormat="1" ht="12" customHeight="1">
      <c r="A100" s="1341"/>
      <c r="B100" s="1341"/>
      <c r="C100" s="1341"/>
      <c r="D100" s="1820"/>
      <c r="E100" s="414" t="s">
        <v>48</v>
      </c>
      <c r="F100" s="69"/>
      <c r="G100" s="77">
        <f>SUM(G101:G108)</f>
        <v>23</v>
      </c>
      <c r="H100" s="77">
        <f>SUM(H101:H108)</f>
        <v>33</v>
      </c>
      <c r="I100" s="77"/>
      <c r="J100" s="77">
        <f>SUM(J101:J108)</f>
        <v>0</v>
      </c>
      <c r="K100" s="77">
        <f>SUM(K101:K108)</f>
        <v>2</v>
      </c>
      <c r="L100" s="77"/>
      <c r="M100" s="77">
        <f>SUM(M101:M108)</f>
        <v>0</v>
      </c>
      <c r="N100" s="77">
        <f>SUM(N101:N108)</f>
        <v>4</v>
      </c>
      <c r="O100" s="77"/>
      <c r="P100" s="77">
        <f>SUM(P101:P108)</f>
        <v>3</v>
      </c>
      <c r="Q100" s="77">
        <f>SUM(Q101:Q108)</f>
        <v>3</v>
      </c>
      <c r="R100" s="77"/>
      <c r="S100" s="77">
        <f>SUM(S101:S108)</f>
        <v>0</v>
      </c>
      <c r="T100" s="77">
        <f>SUM(T101:T108)</f>
        <v>0</v>
      </c>
      <c r="U100" s="77"/>
      <c r="V100" s="77">
        <f t="shared" si="23"/>
        <v>26</v>
      </c>
      <c r="W100" s="77">
        <f t="shared" si="23"/>
        <v>42</v>
      </c>
      <c r="X100" s="491">
        <f>SUM(X101:X108)</f>
        <v>68</v>
      </c>
      <c r="Y100" s="387"/>
    </row>
    <row r="101" spans="1:25" s="71" customFormat="1" ht="12" customHeight="1">
      <c r="A101" s="1341">
        <v>5</v>
      </c>
      <c r="B101" s="1341">
        <v>5</v>
      </c>
      <c r="C101" s="1341">
        <v>11</v>
      </c>
      <c r="D101" s="1820"/>
      <c r="E101" s="414"/>
      <c r="F101" s="69" t="s">
        <v>1007</v>
      </c>
      <c r="G101" s="1341">
        <v>0</v>
      </c>
      <c r="H101" s="1341">
        <v>0</v>
      </c>
      <c r="I101" s="1341"/>
      <c r="J101" s="1341">
        <v>0</v>
      </c>
      <c r="K101" s="1341">
        <v>0</v>
      </c>
      <c r="L101" s="1341"/>
      <c r="M101" s="1341">
        <v>0</v>
      </c>
      <c r="N101" s="1341">
        <v>0</v>
      </c>
      <c r="O101" s="1341"/>
      <c r="P101" s="1341">
        <v>0</v>
      </c>
      <c r="Q101" s="1341">
        <v>1</v>
      </c>
      <c r="R101" s="1341"/>
      <c r="S101" s="1341">
        <v>0</v>
      </c>
      <c r="T101" s="1341">
        <v>0</v>
      </c>
      <c r="U101" s="1341"/>
      <c r="V101" s="309">
        <f t="shared" si="23"/>
        <v>0</v>
      </c>
      <c r="W101" s="309">
        <f t="shared" si="23"/>
        <v>1</v>
      </c>
      <c r="X101" s="313">
        <f t="shared" ref="X101:X114" si="24">SUM(V101:W101)</f>
        <v>1</v>
      </c>
      <c r="Y101" s="1420"/>
    </row>
    <row r="102" spans="1:25" s="71" customFormat="1" ht="12" customHeight="1">
      <c r="A102" s="1341">
        <v>5</v>
      </c>
      <c r="B102" s="1341">
        <v>5</v>
      </c>
      <c r="C102" s="1341">
        <v>11</v>
      </c>
      <c r="D102" s="1820"/>
      <c r="E102" s="416"/>
      <c r="F102" s="69" t="s">
        <v>194</v>
      </c>
      <c r="G102" s="1341">
        <v>1</v>
      </c>
      <c r="H102" s="1341">
        <v>3</v>
      </c>
      <c r="I102" s="1341"/>
      <c r="J102" s="1341">
        <v>0</v>
      </c>
      <c r="K102" s="1341">
        <v>0</v>
      </c>
      <c r="L102" s="1341"/>
      <c r="M102" s="1341">
        <v>0</v>
      </c>
      <c r="N102" s="1341">
        <v>0</v>
      </c>
      <c r="O102" s="1341"/>
      <c r="P102" s="1341">
        <v>0</v>
      </c>
      <c r="Q102" s="1341">
        <v>0</v>
      </c>
      <c r="R102" s="1341"/>
      <c r="S102" s="1341">
        <v>0</v>
      </c>
      <c r="T102" s="1341">
        <v>0</v>
      </c>
      <c r="U102" s="1341"/>
      <c r="V102" s="309">
        <f t="shared" si="23"/>
        <v>1</v>
      </c>
      <c r="W102" s="309">
        <f t="shared" si="23"/>
        <v>3</v>
      </c>
      <c r="X102" s="313">
        <f t="shared" si="24"/>
        <v>4</v>
      </c>
      <c r="Y102" s="381"/>
    </row>
    <row r="103" spans="1:25" ht="12" customHeight="1">
      <c r="A103" s="1341">
        <v>5</v>
      </c>
      <c r="B103" s="1341">
        <v>5</v>
      </c>
      <c r="C103" s="1341">
        <v>11</v>
      </c>
      <c r="D103" s="1820"/>
      <c r="E103" s="416"/>
      <c r="F103" s="69" t="s">
        <v>195</v>
      </c>
      <c r="G103" s="1341">
        <v>6</v>
      </c>
      <c r="H103" s="1341">
        <v>9</v>
      </c>
      <c r="I103" s="1341"/>
      <c r="J103" s="1341">
        <v>0</v>
      </c>
      <c r="K103" s="1341">
        <v>0</v>
      </c>
      <c r="L103" s="1341"/>
      <c r="M103" s="1341">
        <v>0</v>
      </c>
      <c r="N103" s="1341">
        <v>0</v>
      </c>
      <c r="O103" s="1341"/>
      <c r="P103" s="1341">
        <v>0</v>
      </c>
      <c r="Q103" s="1341">
        <v>0</v>
      </c>
      <c r="R103" s="1341"/>
      <c r="S103" s="1341">
        <v>0</v>
      </c>
      <c r="T103" s="1341">
        <v>0</v>
      </c>
      <c r="U103" s="1341"/>
      <c r="V103" s="309">
        <f t="shared" si="23"/>
        <v>6</v>
      </c>
      <c r="W103" s="309">
        <f>SUM(H103+K103+N103+Q1005+T103)</f>
        <v>9</v>
      </c>
      <c r="X103" s="313">
        <f t="shared" si="24"/>
        <v>15</v>
      </c>
      <c r="Y103" s="1420"/>
    </row>
    <row r="104" spans="1:25" ht="12" customHeight="1">
      <c r="A104" s="1341">
        <v>5</v>
      </c>
      <c r="B104" s="1341">
        <v>5</v>
      </c>
      <c r="C104" s="1341">
        <v>11</v>
      </c>
      <c r="D104" s="1820"/>
      <c r="E104" s="416"/>
      <c r="F104" s="69" t="s">
        <v>1008</v>
      </c>
      <c r="G104" s="1341">
        <v>0</v>
      </c>
      <c r="H104" s="1341">
        <v>0</v>
      </c>
      <c r="I104" s="1341"/>
      <c r="J104" s="1341">
        <v>0</v>
      </c>
      <c r="K104" s="1341">
        <v>1</v>
      </c>
      <c r="L104" s="1341"/>
      <c r="M104" s="1341">
        <v>0</v>
      </c>
      <c r="N104" s="1341">
        <v>1</v>
      </c>
      <c r="O104" s="1341"/>
      <c r="P104" s="1341">
        <v>1</v>
      </c>
      <c r="Q104" s="1341">
        <v>0</v>
      </c>
      <c r="R104" s="1341"/>
      <c r="S104" s="1341">
        <v>0</v>
      </c>
      <c r="T104" s="1341">
        <v>0</v>
      </c>
      <c r="U104" s="1341"/>
      <c r="V104" s="309">
        <f t="shared" si="23"/>
        <v>1</v>
      </c>
      <c r="W104" s="309">
        <f t="shared" si="23"/>
        <v>2</v>
      </c>
      <c r="X104" s="313">
        <f t="shared" si="24"/>
        <v>3</v>
      </c>
      <c r="Y104" s="1420"/>
    </row>
    <row r="105" spans="1:25" ht="12" customHeight="1">
      <c r="A105" s="1341">
        <v>5</v>
      </c>
      <c r="B105" s="1341">
        <v>5</v>
      </c>
      <c r="C105" s="1341">
        <v>11</v>
      </c>
      <c r="D105" s="1820"/>
      <c r="E105" s="416"/>
      <c r="F105" s="69" t="s">
        <v>196</v>
      </c>
      <c r="G105" s="1341">
        <v>0</v>
      </c>
      <c r="H105" s="1341">
        <v>0</v>
      </c>
      <c r="I105" s="1341"/>
      <c r="J105" s="1341">
        <v>0</v>
      </c>
      <c r="K105" s="1341">
        <v>0</v>
      </c>
      <c r="L105" s="1341"/>
      <c r="M105" s="1341">
        <v>0</v>
      </c>
      <c r="N105" s="1341">
        <v>0</v>
      </c>
      <c r="O105" s="1341"/>
      <c r="P105" s="1341">
        <v>0</v>
      </c>
      <c r="Q105" s="1341">
        <v>0</v>
      </c>
      <c r="R105" s="1341"/>
      <c r="S105" s="1341">
        <v>0</v>
      </c>
      <c r="T105" s="1341">
        <v>0</v>
      </c>
      <c r="U105" s="1341"/>
      <c r="V105" s="309">
        <f t="shared" si="23"/>
        <v>0</v>
      </c>
      <c r="W105" s="309">
        <f t="shared" si="23"/>
        <v>0</v>
      </c>
      <c r="X105" s="313">
        <f t="shared" si="24"/>
        <v>0</v>
      </c>
      <c r="Y105" s="160"/>
    </row>
    <row r="106" spans="1:25" ht="12" customHeight="1">
      <c r="A106" s="1341">
        <v>5</v>
      </c>
      <c r="B106" s="1341">
        <v>5</v>
      </c>
      <c r="C106" s="1341">
        <v>11</v>
      </c>
      <c r="D106" s="1820"/>
      <c r="E106" s="416"/>
      <c r="F106" s="126" t="s">
        <v>197</v>
      </c>
      <c r="G106" s="1341">
        <v>8</v>
      </c>
      <c r="H106" s="1341">
        <v>6</v>
      </c>
      <c r="I106" s="1341"/>
      <c r="J106" s="1341">
        <v>0</v>
      </c>
      <c r="K106" s="1341">
        <v>1</v>
      </c>
      <c r="L106" s="1341"/>
      <c r="M106" s="1341">
        <v>0</v>
      </c>
      <c r="N106" s="1341">
        <v>0</v>
      </c>
      <c r="O106" s="1341"/>
      <c r="P106" s="1341">
        <v>0</v>
      </c>
      <c r="Q106" s="1341">
        <v>0</v>
      </c>
      <c r="R106" s="1341"/>
      <c r="S106" s="1341">
        <v>0</v>
      </c>
      <c r="T106" s="1341">
        <v>0</v>
      </c>
      <c r="U106" s="1341"/>
      <c r="V106" s="309">
        <f>SUM(G106+J106+M106+P106+S106)</f>
        <v>8</v>
      </c>
      <c r="W106" s="309">
        <f>SUM(H106+K106+N106+Q106+T106)</f>
        <v>7</v>
      </c>
      <c r="X106" s="313">
        <f t="shared" si="24"/>
        <v>15</v>
      </c>
      <c r="Y106" s="160"/>
    </row>
    <row r="107" spans="1:25" ht="12" customHeight="1">
      <c r="A107" s="1341">
        <v>5</v>
      </c>
      <c r="B107" s="1341">
        <v>5</v>
      </c>
      <c r="C107" s="1341">
        <v>11</v>
      </c>
      <c r="D107" s="1820"/>
      <c r="E107" s="416"/>
      <c r="F107" s="69" t="s">
        <v>198</v>
      </c>
      <c r="G107" s="1341">
        <v>8</v>
      </c>
      <c r="H107" s="1341">
        <v>15</v>
      </c>
      <c r="I107" s="1341"/>
      <c r="J107" s="1341">
        <v>0</v>
      </c>
      <c r="K107" s="1341">
        <v>0</v>
      </c>
      <c r="L107" s="1341"/>
      <c r="M107" s="1341">
        <v>0</v>
      </c>
      <c r="N107" s="1341">
        <v>3</v>
      </c>
      <c r="O107" s="1341"/>
      <c r="P107" s="1341">
        <v>2</v>
      </c>
      <c r="Q107" s="1341">
        <v>2</v>
      </c>
      <c r="R107" s="1341"/>
      <c r="S107" s="1341">
        <v>0</v>
      </c>
      <c r="T107" s="1341">
        <v>0</v>
      </c>
      <c r="U107" s="1341"/>
      <c r="V107" s="309">
        <f t="shared" si="23"/>
        <v>10</v>
      </c>
      <c r="W107" s="309">
        <f t="shared" si="23"/>
        <v>20</v>
      </c>
      <c r="X107" s="313">
        <f t="shared" si="24"/>
        <v>30</v>
      </c>
      <c r="Y107" s="1420"/>
    </row>
    <row r="108" spans="1:25" ht="12" customHeight="1">
      <c r="A108" s="1341">
        <v>5</v>
      </c>
      <c r="B108" s="1341">
        <v>5</v>
      </c>
      <c r="C108" s="1341">
        <v>11</v>
      </c>
      <c r="D108" s="1820"/>
      <c r="E108" s="416"/>
      <c r="F108" s="7" t="s">
        <v>220</v>
      </c>
      <c r="G108" s="290">
        <v>0</v>
      </c>
      <c r="H108" s="290">
        <v>0</v>
      </c>
      <c r="I108" s="290"/>
      <c r="J108" s="290">
        <v>0</v>
      </c>
      <c r="K108" s="290">
        <v>0</v>
      </c>
      <c r="L108" s="290"/>
      <c r="M108" s="290">
        <v>0</v>
      </c>
      <c r="N108" s="290">
        <v>0</v>
      </c>
      <c r="O108" s="290"/>
      <c r="P108" s="290">
        <v>0</v>
      </c>
      <c r="Q108" s="290">
        <v>0</v>
      </c>
      <c r="R108" s="290"/>
      <c r="S108" s="290">
        <v>0</v>
      </c>
      <c r="T108" s="290">
        <v>0</v>
      </c>
      <c r="U108" s="290"/>
      <c r="V108" s="309">
        <f>SUM(G108+J108+M108+P108+S108)</f>
        <v>0</v>
      </c>
      <c r="W108" s="309">
        <f>SUM(H108+K108+N108+Q108+T108)</f>
        <v>0</v>
      </c>
      <c r="X108" s="313">
        <f t="shared" si="24"/>
        <v>0</v>
      </c>
      <c r="Y108" s="180"/>
    </row>
    <row r="109" spans="1:25" ht="12" customHeight="1">
      <c r="B109" s="1341"/>
      <c r="C109" s="1341"/>
      <c r="D109" s="1820"/>
      <c r="E109" s="444" t="s">
        <v>49</v>
      </c>
      <c r="F109" s="7"/>
      <c r="G109" s="1453">
        <f>SUM(G110)</f>
        <v>0</v>
      </c>
      <c r="H109" s="1453">
        <f t="shared" ref="H109:T109" si="25">SUM(H110)</f>
        <v>1</v>
      </c>
      <c r="I109" s="1453"/>
      <c r="J109" s="1453">
        <f t="shared" si="25"/>
        <v>0</v>
      </c>
      <c r="K109" s="1453">
        <f t="shared" si="25"/>
        <v>0</v>
      </c>
      <c r="L109" s="1453"/>
      <c r="M109" s="1453">
        <f t="shared" si="25"/>
        <v>0</v>
      </c>
      <c r="N109" s="1453">
        <f t="shared" si="25"/>
        <v>0</v>
      </c>
      <c r="O109" s="1453"/>
      <c r="P109" s="1453">
        <f t="shared" si="25"/>
        <v>0</v>
      </c>
      <c r="Q109" s="1453">
        <f t="shared" si="25"/>
        <v>0</v>
      </c>
      <c r="R109" s="1453"/>
      <c r="S109" s="1453">
        <f t="shared" si="25"/>
        <v>0</v>
      </c>
      <c r="T109" s="1453">
        <f t="shared" si="25"/>
        <v>0</v>
      </c>
      <c r="U109" s="290"/>
      <c r="V109" s="1453">
        <f t="shared" ref="V109:W112" si="26">SUM(G109+J109+M109+P109+S109)</f>
        <v>0</v>
      </c>
      <c r="W109" s="77">
        <f t="shared" si="26"/>
        <v>1</v>
      </c>
      <c r="X109" s="474">
        <f t="shared" si="24"/>
        <v>1</v>
      </c>
      <c r="Y109" s="160"/>
    </row>
    <row r="110" spans="1:25" ht="12" customHeight="1">
      <c r="A110" s="284">
        <v>5</v>
      </c>
      <c r="B110" s="1341">
        <v>4</v>
      </c>
      <c r="C110" s="1341">
        <v>8</v>
      </c>
      <c r="D110" s="1820"/>
      <c r="E110" s="416"/>
      <c r="F110" s="69" t="s">
        <v>200</v>
      </c>
      <c r="G110" s="1341">
        <v>0</v>
      </c>
      <c r="H110" s="1341">
        <v>1</v>
      </c>
      <c r="I110" s="1341"/>
      <c r="J110" s="1341">
        <v>0</v>
      </c>
      <c r="K110" s="1341">
        <v>0</v>
      </c>
      <c r="L110" s="1341"/>
      <c r="M110" s="1341">
        <v>0</v>
      </c>
      <c r="N110" s="1341">
        <v>0</v>
      </c>
      <c r="O110" s="1341"/>
      <c r="P110" s="1341">
        <v>0</v>
      </c>
      <c r="Q110" s="1341">
        <v>0</v>
      </c>
      <c r="R110" s="1341"/>
      <c r="S110" s="1341">
        <v>0</v>
      </c>
      <c r="T110" s="1341">
        <v>0</v>
      </c>
      <c r="U110" s="1341"/>
      <c r="V110" s="309">
        <f t="shared" si="26"/>
        <v>0</v>
      </c>
      <c r="W110" s="309">
        <f t="shared" si="26"/>
        <v>1</v>
      </c>
      <c r="X110" s="313">
        <f t="shared" si="24"/>
        <v>1</v>
      </c>
      <c r="Y110" s="44"/>
    </row>
    <row r="111" spans="1:25" ht="12" customHeight="1">
      <c r="B111" s="1341"/>
      <c r="C111" s="1341"/>
      <c r="D111" s="1819">
        <v>1406</v>
      </c>
      <c r="E111" s="2500" t="s">
        <v>50</v>
      </c>
      <c r="F111" s="2501"/>
      <c r="G111" s="2502">
        <f>SUM(G112+G115+G118+G120)</f>
        <v>28</v>
      </c>
      <c r="H111" s="2502">
        <f>SUM(H112+H115+H118+H120)</f>
        <v>29</v>
      </c>
      <c r="I111" s="2502"/>
      <c r="J111" s="2502">
        <f>SUM(J112+J115+J118+J120)</f>
        <v>1</v>
      </c>
      <c r="K111" s="2502">
        <f>SUM(K112+K115+K118+K120)</f>
        <v>2</v>
      </c>
      <c r="L111" s="2502"/>
      <c r="M111" s="2502">
        <f>SUM(M112+M115+M118+M120)</f>
        <v>58</v>
      </c>
      <c r="N111" s="2502">
        <f>SUM(N112+N115+N118+N120)</f>
        <v>22</v>
      </c>
      <c r="O111" s="2502"/>
      <c r="P111" s="2502">
        <f>SUM(P112+P115+P118+P120)</f>
        <v>0</v>
      </c>
      <c r="Q111" s="2502">
        <f>SUM(Q112+Q115+Q118+Q120)</f>
        <v>1</v>
      </c>
      <c r="R111" s="2502"/>
      <c r="S111" s="2502">
        <f>SUM(S112+S115+S118+S120)</f>
        <v>0</v>
      </c>
      <c r="T111" s="2502">
        <f>SUM(T112+T115+T118+T120)</f>
        <v>2</v>
      </c>
      <c r="U111" s="2503"/>
      <c r="V111" s="2502">
        <f t="shared" si="26"/>
        <v>87</v>
      </c>
      <c r="W111" s="2502">
        <f t="shared" si="26"/>
        <v>56</v>
      </c>
      <c r="X111" s="2512">
        <f t="shared" si="24"/>
        <v>143</v>
      </c>
      <c r="Y111" s="387"/>
    </row>
    <row r="112" spans="1:25" ht="12" customHeight="1">
      <c r="B112" s="1341"/>
      <c r="C112" s="1341"/>
      <c r="D112" s="1820"/>
      <c r="E112" s="414" t="s">
        <v>51</v>
      </c>
      <c r="F112" s="69"/>
      <c r="G112" s="1453">
        <f>SUM(G113+G114)</f>
        <v>5</v>
      </c>
      <c r="H112" s="1453">
        <f>SUM(H113+H114)</f>
        <v>1</v>
      </c>
      <c r="I112" s="1453"/>
      <c r="J112" s="1453">
        <f>SUM(J113+J114)</f>
        <v>1</v>
      </c>
      <c r="K112" s="1453">
        <f>SUM(K113+K114)</f>
        <v>2</v>
      </c>
      <c r="L112" s="1453"/>
      <c r="M112" s="1453">
        <f>SUM(M113+M114)</f>
        <v>58</v>
      </c>
      <c r="N112" s="1453">
        <f>SUM(N113+N114)</f>
        <v>22</v>
      </c>
      <c r="O112" s="1453"/>
      <c r="P112" s="1453">
        <f>SUM(P113+P114)</f>
        <v>0</v>
      </c>
      <c r="Q112" s="1453">
        <f>SUM(Q113+Q114)</f>
        <v>0</v>
      </c>
      <c r="R112" s="1453"/>
      <c r="S112" s="1453">
        <f>SUM(S113+S114)</f>
        <v>0</v>
      </c>
      <c r="T112" s="1453">
        <f>SUM(T113+T114)</f>
        <v>1</v>
      </c>
      <c r="U112" s="1453"/>
      <c r="V112" s="1453">
        <f>SUM(V113+V114)</f>
        <v>64</v>
      </c>
      <c r="W112" s="1453">
        <f t="shared" si="26"/>
        <v>26</v>
      </c>
      <c r="X112" s="2481">
        <f t="shared" si="24"/>
        <v>90</v>
      </c>
      <c r="Y112" s="160"/>
    </row>
    <row r="113" spans="1:25" ht="12" customHeight="1">
      <c r="A113" s="284">
        <v>6</v>
      </c>
      <c r="B113" s="1341">
        <v>2</v>
      </c>
      <c r="C113" s="1341">
        <v>6</v>
      </c>
      <c r="D113" s="1820"/>
      <c r="E113" s="445"/>
      <c r="F113" s="69" t="s">
        <v>229</v>
      </c>
      <c r="G113" s="290">
        <v>0</v>
      </c>
      <c r="H113" s="290">
        <v>0</v>
      </c>
      <c r="I113" s="290"/>
      <c r="J113" s="290">
        <v>0</v>
      </c>
      <c r="K113" s="290">
        <v>0</v>
      </c>
      <c r="L113" s="290"/>
      <c r="M113" s="290">
        <v>0</v>
      </c>
      <c r="N113" s="290">
        <v>0</v>
      </c>
      <c r="O113" s="290"/>
      <c r="P113" s="290">
        <v>0</v>
      </c>
      <c r="Q113" s="290">
        <v>0</v>
      </c>
      <c r="R113" s="290"/>
      <c r="S113" s="290">
        <v>0</v>
      </c>
      <c r="T113" s="290">
        <v>0</v>
      </c>
      <c r="U113" s="290"/>
      <c r="V113" s="310">
        <f>SUM(G113+J113+M113+P1017+S113)</f>
        <v>0</v>
      </c>
      <c r="W113" s="310">
        <f>SUM(H113+K113+N113+Q1017+T113)</f>
        <v>0</v>
      </c>
      <c r="X113" s="2480">
        <f t="shared" si="24"/>
        <v>0</v>
      </c>
      <c r="Y113" s="1420"/>
    </row>
    <row r="114" spans="1:25" ht="12" customHeight="1">
      <c r="A114" s="284">
        <v>6</v>
      </c>
      <c r="B114" s="1341">
        <v>2</v>
      </c>
      <c r="C114" s="1341">
        <v>11</v>
      </c>
      <c r="D114" s="1820"/>
      <c r="E114" s="445"/>
      <c r="F114" s="69" t="s">
        <v>1015</v>
      </c>
      <c r="G114" s="290">
        <v>5</v>
      </c>
      <c r="H114" s="290">
        <v>1</v>
      </c>
      <c r="I114" s="290"/>
      <c r="J114" s="290">
        <v>1</v>
      </c>
      <c r="K114" s="290">
        <v>2</v>
      </c>
      <c r="L114" s="290"/>
      <c r="M114" s="290">
        <v>58</v>
      </c>
      <c r="N114" s="290">
        <v>22</v>
      </c>
      <c r="O114" s="290"/>
      <c r="P114" s="290">
        <v>0</v>
      </c>
      <c r="Q114" s="290">
        <v>0</v>
      </c>
      <c r="R114" s="290"/>
      <c r="S114" s="290">
        <v>0</v>
      </c>
      <c r="T114" s="290">
        <v>1</v>
      </c>
      <c r="U114" s="290"/>
      <c r="V114" s="310">
        <f t="shared" ref="V114:W116" si="27">SUM(G114+J114+M114+P114+S114)</f>
        <v>64</v>
      </c>
      <c r="W114" s="310">
        <f t="shared" si="27"/>
        <v>26</v>
      </c>
      <c r="X114" s="2480">
        <f t="shared" si="24"/>
        <v>90</v>
      </c>
      <c r="Y114" s="381"/>
    </row>
    <row r="115" spans="1:25" ht="12" customHeight="1">
      <c r="B115" s="1341"/>
      <c r="C115" s="1341"/>
      <c r="D115" s="1820"/>
      <c r="E115" s="414" t="s">
        <v>52</v>
      </c>
      <c r="F115" s="69"/>
      <c r="G115" s="1453">
        <f>SUM(G116:G117)</f>
        <v>23</v>
      </c>
      <c r="H115" s="1453">
        <f t="shared" ref="H115:T115" si="28">SUM(H116:H117)</f>
        <v>28</v>
      </c>
      <c r="I115" s="1453"/>
      <c r="J115" s="1453">
        <f t="shared" si="28"/>
        <v>0</v>
      </c>
      <c r="K115" s="1453">
        <f t="shared" si="28"/>
        <v>0</v>
      </c>
      <c r="L115" s="1453"/>
      <c r="M115" s="1453">
        <f t="shared" si="28"/>
        <v>0</v>
      </c>
      <c r="N115" s="1453">
        <f t="shared" si="28"/>
        <v>0</v>
      </c>
      <c r="O115" s="1453"/>
      <c r="P115" s="1453">
        <f t="shared" si="28"/>
        <v>0</v>
      </c>
      <c r="Q115" s="1453">
        <f t="shared" si="28"/>
        <v>1</v>
      </c>
      <c r="R115" s="1453"/>
      <c r="S115" s="1453">
        <f t="shared" si="28"/>
        <v>0</v>
      </c>
      <c r="T115" s="1453">
        <f t="shared" si="28"/>
        <v>0</v>
      </c>
      <c r="U115" s="1453"/>
      <c r="V115" s="1453">
        <f t="shared" si="27"/>
        <v>23</v>
      </c>
      <c r="W115" s="1453">
        <f t="shared" si="27"/>
        <v>29</v>
      </c>
      <c r="X115" s="2513">
        <f>SUM(X116,X117)</f>
        <v>52</v>
      </c>
      <c r="Y115" s="380"/>
    </row>
    <row r="116" spans="1:25" ht="12" customHeight="1">
      <c r="A116" s="284">
        <v>6</v>
      </c>
      <c r="B116" s="1341">
        <v>2</v>
      </c>
      <c r="C116" s="1341">
        <v>10</v>
      </c>
      <c r="D116" s="1820"/>
      <c r="E116" s="411"/>
      <c r="F116" s="69" t="s">
        <v>203</v>
      </c>
      <c r="G116" s="290">
        <v>23</v>
      </c>
      <c r="H116" s="290">
        <v>28</v>
      </c>
      <c r="I116" s="290"/>
      <c r="J116" s="290">
        <v>0</v>
      </c>
      <c r="K116" s="290">
        <v>0</v>
      </c>
      <c r="L116" s="290"/>
      <c r="M116" s="290">
        <v>0</v>
      </c>
      <c r="N116" s="290">
        <v>0</v>
      </c>
      <c r="O116" s="290"/>
      <c r="P116" s="290">
        <v>0</v>
      </c>
      <c r="Q116" s="290">
        <v>1</v>
      </c>
      <c r="R116" s="290"/>
      <c r="S116" s="290">
        <v>0</v>
      </c>
      <c r="T116" s="290">
        <v>0</v>
      </c>
      <c r="U116" s="290"/>
      <c r="V116" s="310">
        <f t="shared" si="27"/>
        <v>23</v>
      </c>
      <c r="W116" s="310">
        <f t="shared" si="27"/>
        <v>29</v>
      </c>
      <c r="X116" s="2480">
        <f>SUM(V116:W116)</f>
        <v>52</v>
      </c>
      <c r="Y116" s="180"/>
    </row>
    <row r="117" spans="1:25" ht="12" customHeight="1">
      <c r="A117" s="284">
        <v>6</v>
      </c>
      <c r="B117" s="1341">
        <v>2</v>
      </c>
      <c r="C117" s="1341">
        <v>6</v>
      </c>
      <c r="D117" s="1820"/>
      <c r="E117" s="411"/>
      <c r="F117" s="69" t="s">
        <v>204</v>
      </c>
      <c r="G117" s="290">
        <v>0</v>
      </c>
      <c r="H117" s="290">
        <v>0</v>
      </c>
      <c r="I117" s="290"/>
      <c r="J117" s="290">
        <v>0</v>
      </c>
      <c r="K117" s="290">
        <v>0</v>
      </c>
      <c r="L117" s="290"/>
      <c r="M117" s="290">
        <v>0</v>
      </c>
      <c r="N117" s="290">
        <v>0</v>
      </c>
      <c r="O117" s="290"/>
      <c r="P117" s="290">
        <v>0</v>
      </c>
      <c r="Q117" s="290">
        <v>0</v>
      </c>
      <c r="R117" s="290"/>
      <c r="S117" s="290">
        <v>0</v>
      </c>
      <c r="T117" s="290">
        <v>0</v>
      </c>
      <c r="U117" s="290"/>
      <c r="V117" s="310">
        <f>SUM(G117+J117+M117+P1021+S117)</f>
        <v>0</v>
      </c>
      <c r="W117" s="310">
        <f>SUM(V117)</f>
        <v>0</v>
      </c>
      <c r="X117" s="2514">
        <v>0</v>
      </c>
      <c r="Y117" s="282"/>
    </row>
    <row r="118" spans="1:25" ht="12" customHeight="1">
      <c r="B118" s="1341"/>
      <c r="C118" s="1341"/>
      <c r="D118" s="1820"/>
      <c r="E118" s="414" t="s">
        <v>53</v>
      </c>
      <c r="F118" s="69"/>
      <c r="G118" s="1453">
        <f>SUM(G119)</f>
        <v>0</v>
      </c>
      <c r="H118" s="1453">
        <f t="shared" ref="H118:T118" si="29">SUM(H119)</f>
        <v>0</v>
      </c>
      <c r="I118" s="1453"/>
      <c r="J118" s="1453">
        <f t="shared" si="29"/>
        <v>0</v>
      </c>
      <c r="K118" s="1453">
        <f t="shared" si="29"/>
        <v>0</v>
      </c>
      <c r="L118" s="1453"/>
      <c r="M118" s="1453">
        <f t="shared" si="29"/>
        <v>0</v>
      </c>
      <c r="N118" s="1453">
        <f t="shared" si="29"/>
        <v>0</v>
      </c>
      <c r="O118" s="1453"/>
      <c r="P118" s="1453">
        <f t="shared" si="29"/>
        <v>0</v>
      </c>
      <c r="Q118" s="1453">
        <f t="shared" si="29"/>
        <v>0</v>
      </c>
      <c r="R118" s="1453"/>
      <c r="S118" s="1453">
        <f t="shared" si="29"/>
        <v>0</v>
      </c>
      <c r="T118" s="1453">
        <f t="shared" si="29"/>
        <v>0</v>
      </c>
      <c r="U118" s="290"/>
      <c r="V118" s="1453">
        <f>SUM(G118+J118+M118+P1022+S118)</f>
        <v>0</v>
      </c>
      <c r="W118" s="1453">
        <f>SUM(H118+K118+N118+Q1022+T118)</f>
        <v>0</v>
      </c>
      <c r="X118" s="2481">
        <f>SUM(V118:W118)</f>
        <v>0</v>
      </c>
      <c r="Y118" s="282"/>
    </row>
    <row r="119" spans="1:25" ht="12" customHeight="1">
      <c r="A119" s="284">
        <v>6</v>
      </c>
      <c r="B119" s="1341">
        <v>2</v>
      </c>
      <c r="C119" s="1341">
        <v>10</v>
      </c>
      <c r="D119" s="1820"/>
      <c r="E119" s="445"/>
      <c r="F119" s="69" t="s">
        <v>205</v>
      </c>
      <c r="G119" s="290">
        <v>0</v>
      </c>
      <c r="H119" s="290">
        <v>0</v>
      </c>
      <c r="I119" s="290"/>
      <c r="J119" s="290">
        <v>0</v>
      </c>
      <c r="K119" s="290">
        <v>0</v>
      </c>
      <c r="L119" s="290"/>
      <c r="M119" s="290">
        <v>0</v>
      </c>
      <c r="N119" s="290">
        <v>0</v>
      </c>
      <c r="O119" s="290"/>
      <c r="P119" s="290">
        <v>0</v>
      </c>
      <c r="Q119" s="290">
        <v>0</v>
      </c>
      <c r="R119" s="290"/>
      <c r="S119" s="290">
        <v>0</v>
      </c>
      <c r="T119" s="290">
        <v>0</v>
      </c>
      <c r="U119" s="290"/>
      <c r="V119" s="310">
        <f>SUM(G119+J119+M119+P1023+S119)</f>
        <v>0</v>
      </c>
      <c r="W119" s="310">
        <f>SUM(H119+K119+N119+Q1023+T119)</f>
        <v>0</v>
      </c>
      <c r="X119" s="2480">
        <f>SUM(V119:W119)</f>
        <v>0</v>
      </c>
      <c r="Y119" s="160"/>
    </row>
    <row r="120" spans="1:25" ht="12" customHeight="1">
      <c r="B120" s="1341"/>
      <c r="C120" s="1341"/>
      <c r="D120" s="1820"/>
      <c r="E120" s="414" t="s">
        <v>54</v>
      </c>
      <c r="F120" s="69"/>
      <c r="G120" s="1453">
        <f>SUM(G121)</f>
        <v>0</v>
      </c>
      <c r="H120" s="1453">
        <f t="shared" ref="H120:T120" si="30">SUM(H121)</f>
        <v>0</v>
      </c>
      <c r="I120" s="1453"/>
      <c r="J120" s="1453">
        <f t="shared" si="30"/>
        <v>0</v>
      </c>
      <c r="K120" s="1453">
        <f t="shared" si="30"/>
        <v>0</v>
      </c>
      <c r="L120" s="1453"/>
      <c r="M120" s="1453">
        <f t="shared" si="30"/>
        <v>0</v>
      </c>
      <c r="N120" s="1453">
        <f t="shared" si="30"/>
        <v>0</v>
      </c>
      <c r="O120" s="1453"/>
      <c r="P120" s="1453">
        <f t="shared" si="30"/>
        <v>0</v>
      </c>
      <c r="Q120" s="1453">
        <f t="shared" si="30"/>
        <v>0</v>
      </c>
      <c r="R120" s="1453"/>
      <c r="S120" s="1453">
        <f t="shared" si="30"/>
        <v>0</v>
      </c>
      <c r="T120" s="1453">
        <f t="shared" si="30"/>
        <v>1</v>
      </c>
      <c r="U120" s="290"/>
      <c r="V120" s="1453">
        <f>SUM(G120+J120+M120+P1024+S120)</f>
        <v>0</v>
      </c>
      <c r="W120" s="1453">
        <f>SUM(H120+K120+N120+Q1024+T120)</f>
        <v>1</v>
      </c>
      <c r="X120" s="2481">
        <f>SUM(V120:W120)</f>
        <v>1</v>
      </c>
      <c r="Y120" s="282"/>
    </row>
    <row r="121" spans="1:25" ht="12" customHeight="1">
      <c r="A121" s="284">
        <v>6</v>
      </c>
      <c r="B121" s="1341">
        <v>4</v>
      </c>
      <c r="C121" s="1341">
        <v>11</v>
      </c>
      <c r="D121" s="1855"/>
      <c r="E121" s="411"/>
      <c r="F121" s="69" t="s">
        <v>206</v>
      </c>
      <c r="G121" s="290">
        <v>0</v>
      </c>
      <c r="H121" s="290">
        <v>0</v>
      </c>
      <c r="I121" s="290"/>
      <c r="J121" s="290">
        <v>0</v>
      </c>
      <c r="K121" s="290">
        <v>0</v>
      </c>
      <c r="L121" s="290"/>
      <c r="M121" s="290">
        <v>0</v>
      </c>
      <c r="N121" s="290">
        <v>0</v>
      </c>
      <c r="O121" s="290"/>
      <c r="P121" s="290">
        <v>0</v>
      </c>
      <c r="Q121" s="290">
        <v>0</v>
      </c>
      <c r="R121" s="290"/>
      <c r="S121" s="290">
        <v>0</v>
      </c>
      <c r="T121" s="290">
        <v>1</v>
      </c>
      <c r="U121" s="290"/>
      <c r="V121" s="310">
        <f>SUM(G121+J121+M121+P1025+S121)</f>
        <v>0</v>
      </c>
      <c r="W121" s="310">
        <f>SUM(H121+K121+N121+Q1025+T121)</f>
        <v>1</v>
      </c>
      <c r="X121" s="2480">
        <f>SUM(V121:W121)</f>
        <v>1</v>
      </c>
      <c r="Y121" s="282"/>
    </row>
    <row r="122" spans="1:25" ht="12" customHeight="1">
      <c r="B122" s="1341"/>
      <c r="C122" s="1341"/>
      <c r="D122" s="1821">
        <v>1407</v>
      </c>
      <c r="E122" s="187" t="s">
        <v>55</v>
      </c>
      <c r="F122" s="2501"/>
      <c r="G122" s="2502">
        <f>SUM(G123+G126)</f>
        <v>12</v>
      </c>
      <c r="H122" s="2502">
        <f t="shared" ref="H122:T122" si="31">SUM(H123+H126)</f>
        <v>11</v>
      </c>
      <c r="I122" s="2502"/>
      <c r="J122" s="2502">
        <f t="shared" si="31"/>
        <v>2</v>
      </c>
      <c r="K122" s="2502">
        <f t="shared" si="31"/>
        <v>2</v>
      </c>
      <c r="L122" s="2502"/>
      <c r="M122" s="2502">
        <f t="shared" si="31"/>
        <v>0</v>
      </c>
      <c r="N122" s="2502">
        <f t="shared" si="31"/>
        <v>0</v>
      </c>
      <c r="O122" s="2502"/>
      <c r="P122" s="2502">
        <f t="shared" si="31"/>
        <v>0</v>
      </c>
      <c r="Q122" s="2502">
        <f t="shared" si="31"/>
        <v>0</v>
      </c>
      <c r="R122" s="2502"/>
      <c r="S122" s="2502">
        <f t="shared" si="31"/>
        <v>0</v>
      </c>
      <c r="T122" s="2502">
        <f t="shared" si="31"/>
        <v>0</v>
      </c>
      <c r="U122" s="2503"/>
      <c r="V122" s="2502">
        <f>SUM(G122+J122+M122+P122+S122)</f>
        <v>14</v>
      </c>
      <c r="W122" s="2502">
        <f>SUM(H122+K122+N122+Q122+T122)</f>
        <v>13</v>
      </c>
      <c r="X122" s="2512">
        <f>SUM(V122:W122)</f>
        <v>27</v>
      </c>
      <c r="Y122" s="387"/>
    </row>
    <row r="123" spans="1:25" ht="12" customHeight="1">
      <c r="B123" s="1341"/>
      <c r="C123" s="1341"/>
      <c r="D123" s="1822"/>
      <c r="E123" s="414" t="s">
        <v>56</v>
      </c>
      <c r="F123" s="69"/>
      <c r="G123" s="1453">
        <f>SUM(G124:G125)</f>
        <v>6</v>
      </c>
      <c r="H123" s="1453">
        <f t="shared" ref="H123:T123" si="32">SUM(H124:H125)</f>
        <v>4</v>
      </c>
      <c r="I123" s="1453"/>
      <c r="J123" s="1453">
        <f t="shared" si="32"/>
        <v>2</v>
      </c>
      <c r="K123" s="1453">
        <f t="shared" si="32"/>
        <v>2</v>
      </c>
      <c r="L123" s="1453"/>
      <c r="M123" s="1453">
        <f t="shared" si="32"/>
        <v>0</v>
      </c>
      <c r="N123" s="1453">
        <f t="shared" si="32"/>
        <v>0</v>
      </c>
      <c r="O123" s="1453"/>
      <c r="P123" s="1453">
        <f t="shared" si="32"/>
        <v>0</v>
      </c>
      <c r="Q123" s="1453">
        <f t="shared" si="32"/>
        <v>0</v>
      </c>
      <c r="R123" s="1453"/>
      <c r="S123" s="1453">
        <f t="shared" si="32"/>
        <v>0</v>
      </c>
      <c r="T123" s="1453">
        <f t="shared" si="32"/>
        <v>0</v>
      </c>
      <c r="U123" s="1453"/>
      <c r="V123" s="1453">
        <f>SUM(G123+J123+M123+P123+S123)</f>
        <v>8</v>
      </c>
      <c r="W123" s="1453">
        <f>SUM(H123+K123+N123+Q123+T123)</f>
        <v>6</v>
      </c>
      <c r="X123" s="2474">
        <f>SUM(X124:X125)</f>
        <v>14</v>
      </c>
      <c r="Y123" s="373"/>
    </row>
    <row r="124" spans="1:25" ht="12" customHeight="1">
      <c r="A124" s="284">
        <v>7</v>
      </c>
      <c r="B124" s="1341">
        <v>3</v>
      </c>
      <c r="C124" s="1341">
        <v>11</v>
      </c>
      <c r="D124" s="1822"/>
      <c r="E124" s="419"/>
      <c r="F124" s="69" t="s">
        <v>207</v>
      </c>
      <c r="G124" s="290">
        <v>6</v>
      </c>
      <c r="H124" s="290">
        <v>3</v>
      </c>
      <c r="I124" s="290"/>
      <c r="J124" s="290">
        <v>0</v>
      </c>
      <c r="K124" s="290">
        <v>0</v>
      </c>
      <c r="L124" s="290"/>
      <c r="M124" s="290">
        <v>0</v>
      </c>
      <c r="N124" s="290">
        <v>0</v>
      </c>
      <c r="O124" s="290"/>
      <c r="P124" s="290">
        <v>0</v>
      </c>
      <c r="Q124" s="290">
        <v>0</v>
      </c>
      <c r="R124" s="290"/>
      <c r="S124" s="290">
        <v>0</v>
      </c>
      <c r="T124" s="290">
        <v>0</v>
      </c>
      <c r="U124" s="290"/>
      <c r="V124" s="310">
        <f>SUM(G124+J124+M124+P36+S124)</f>
        <v>6</v>
      </c>
      <c r="W124" s="310">
        <f>SUM(H124+K124+N124+Q124+T124)</f>
        <v>3</v>
      </c>
      <c r="X124" s="2480">
        <f t="shared" ref="X124:X133" si="33">SUM(V124:W124)</f>
        <v>9</v>
      </c>
      <c r="Y124" s="525"/>
    </row>
    <row r="125" spans="1:25" ht="12" customHeight="1">
      <c r="A125" s="284">
        <v>7</v>
      </c>
      <c r="B125" s="1341">
        <v>3</v>
      </c>
      <c r="C125" s="1341">
        <v>11</v>
      </c>
      <c r="D125" s="1822"/>
      <c r="E125" s="411"/>
      <c r="F125" s="69" t="s">
        <v>208</v>
      </c>
      <c r="G125" s="290">
        <v>0</v>
      </c>
      <c r="H125" s="290">
        <v>1</v>
      </c>
      <c r="I125" s="290"/>
      <c r="J125" s="290">
        <v>2</v>
      </c>
      <c r="K125" s="290">
        <v>2</v>
      </c>
      <c r="L125" s="290"/>
      <c r="M125" s="290">
        <v>0</v>
      </c>
      <c r="N125" s="290">
        <v>0</v>
      </c>
      <c r="O125" s="290"/>
      <c r="P125" s="290">
        <v>0</v>
      </c>
      <c r="Q125" s="290">
        <v>0</v>
      </c>
      <c r="R125" s="290"/>
      <c r="S125" s="290">
        <v>0</v>
      </c>
      <c r="T125" s="290">
        <v>0</v>
      </c>
      <c r="U125" s="290"/>
      <c r="V125" s="310">
        <f>SUM(G125+J125+M125+P125+S125)</f>
        <v>2</v>
      </c>
      <c r="W125" s="310">
        <f>SUM(H125+K125+N125+Q125+T125)</f>
        <v>3</v>
      </c>
      <c r="X125" s="2480">
        <f t="shared" si="33"/>
        <v>5</v>
      </c>
      <c r="Y125" s="7"/>
    </row>
    <row r="126" spans="1:25" ht="12" customHeight="1">
      <c r="B126" s="1341"/>
      <c r="C126" s="1341"/>
      <c r="D126" s="1822"/>
      <c r="E126" s="414" t="s">
        <v>71</v>
      </c>
      <c r="F126" s="69"/>
      <c r="G126" s="1453">
        <f>SUM(G127+G128)</f>
        <v>6</v>
      </c>
      <c r="H126" s="1453">
        <f t="shared" ref="H126:T126" si="34">SUM(H127+H128)</f>
        <v>7</v>
      </c>
      <c r="I126" s="1453"/>
      <c r="J126" s="1453">
        <f t="shared" si="34"/>
        <v>0</v>
      </c>
      <c r="K126" s="1453">
        <f t="shared" si="34"/>
        <v>0</v>
      </c>
      <c r="L126" s="1453"/>
      <c r="M126" s="1453">
        <f t="shared" si="34"/>
        <v>0</v>
      </c>
      <c r="N126" s="1453">
        <f t="shared" si="34"/>
        <v>0</v>
      </c>
      <c r="O126" s="1453"/>
      <c r="P126" s="1453">
        <f t="shared" si="34"/>
        <v>0</v>
      </c>
      <c r="Q126" s="1453">
        <f t="shared" si="34"/>
        <v>0</v>
      </c>
      <c r="R126" s="1453"/>
      <c r="S126" s="1453">
        <f t="shared" si="34"/>
        <v>0</v>
      </c>
      <c r="T126" s="1453">
        <f t="shared" si="34"/>
        <v>0</v>
      </c>
      <c r="U126" s="290"/>
      <c r="V126" s="1453">
        <f>SUM(G126+J126+M126+P126+S126)</f>
        <v>6</v>
      </c>
      <c r="W126" s="1453">
        <f>SUM(H126+K126+N126+Q126+T126)</f>
        <v>7</v>
      </c>
      <c r="X126" s="2481">
        <f t="shared" si="33"/>
        <v>13</v>
      </c>
      <c r="Y126" s="373"/>
    </row>
    <row r="127" spans="1:25" ht="12" customHeight="1">
      <c r="A127" s="284">
        <v>7</v>
      </c>
      <c r="B127" s="1341">
        <v>6</v>
      </c>
      <c r="C127" s="1341">
        <v>10</v>
      </c>
      <c r="D127" s="1822"/>
      <c r="E127" s="414"/>
      <c r="F127" s="69" t="s">
        <v>209</v>
      </c>
      <c r="G127" s="1341">
        <v>5</v>
      </c>
      <c r="H127" s="1341">
        <v>6</v>
      </c>
      <c r="I127" s="1341"/>
      <c r="J127" s="1341">
        <v>0</v>
      </c>
      <c r="K127" s="1341">
        <v>0</v>
      </c>
      <c r="L127" s="1341"/>
      <c r="M127" s="1341">
        <v>0</v>
      </c>
      <c r="N127" s="1341">
        <v>0</v>
      </c>
      <c r="O127" s="1341"/>
      <c r="P127" s="1341">
        <v>0</v>
      </c>
      <c r="Q127" s="1341">
        <v>0</v>
      </c>
      <c r="R127" s="1341"/>
      <c r="S127" s="1341">
        <v>0</v>
      </c>
      <c r="T127" s="1341">
        <v>0</v>
      </c>
      <c r="U127" s="1341"/>
      <c r="V127" s="309">
        <f>SUM(G127+J127+M127+P127+S127)</f>
        <v>5</v>
      </c>
      <c r="W127" s="309">
        <f>SUM(H127+K127+N127+Q127+T127)</f>
        <v>6</v>
      </c>
      <c r="X127" s="313">
        <f t="shared" si="33"/>
        <v>11</v>
      </c>
      <c r="Y127" s="373"/>
    </row>
    <row r="128" spans="1:25" ht="12" customHeight="1">
      <c r="A128" s="284">
        <v>7</v>
      </c>
      <c r="B128" s="1341">
        <v>6</v>
      </c>
      <c r="C128" s="1341">
        <v>10</v>
      </c>
      <c r="D128" s="1822"/>
      <c r="E128" s="419"/>
      <c r="F128" s="69" t="s">
        <v>210</v>
      </c>
      <c r="G128" s="1341">
        <v>1</v>
      </c>
      <c r="H128" s="1341">
        <v>1</v>
      </c>
      <c r="I128" s="1341"/>
      <c r="J128" s="1341">
        <v>0</v>
      </c>
      <c r="K128" s="1341">
        <v>0</v>
      </c>
      <c r="L128" s="1341"/>
      <c r="M128" s="1341">
        <v>0</v>
      </c>
      <c r="N128" s="1341">
        <v>0</v>
      </c>
      <c r="O128" s="1341"/>
      <c r="P128" s="1341">
        <v>0</v>
      </c>
      <c r="Q128" s="1341">
        <v>0</v>
      </c>
      <c r="R128" s="1341"/>
      <c r="S128" s="1341">
        <v>0</v>
      </c>
      <c r="T128" s="1341">
        <v>0</v>
      </c>
      <c r="U128" s="1341"/>
      <c r="V128" s="309">
        <f>SUM(G128+J128+M128+P128+S128)</f>
        <v>1</v>
      </c>
      <c r="W128" s="309">
        <f>SUM(H128+K128+N128+Q128+T128)</f>
        <v>1</v>
      </c>
      <c r="X128" s="313">
        <f t="shared" si="33"/>
        <v>2</v>
      </c>
      <c r="Y128" s="525"/>
    </row>
    <row r="129" spans="1:25" ht="12" customHeight="1">
      <c r="B129" s="1341"/>
      <c r="C129" s="1341"/>
      <c r="D129" s="1821">
        <v>1408</v>
      </c>
      <c r="E129" s="187" t="s">
        <v>58</v>
      </c>
      <c r="F129" s="134"/>
      <c r="G129" s="2502">
        <f>SUM(G130+G134+G136)</f>
        <v>3</v>
      </c>
      <c r="H129" s="2502">
        <f>SUM(H130+H134+H136)</f>
        <v>0</v>
      </c>
      <c r="I129" s="2502"/>
      <c r="J129" s="2502">
        <f>SUM(J130+J134+J136)</f>
        <v>2</v>
      </c>
      <c r="K129" s="2502">
        <f>SUM(K130+K134+K136)</f>
        <v>0</v>
      </c>
      <c r="L129" s="2502"/>
      <c r="M129" s="2502">
        <f>SUM(M130+M134+M136)</f>
        <v>0</v>
      </c>
      <c r="N129" s="2502">
        <f>SUM(N130+N134+N136)</f>
        <v>0</v>
      </c>
      <c r="O129" s="2502"/>
      <c r="P129" s="2502">
        <f>SUM(P130+P134+P136)</f>
        <v>0</v>
      </c>
      <c r="Q129" s="2502">
        <f>SUM(Q130+Q134+Q136)</f>
        <v>0</v>
      </c>
      <c r="R129" s="2502"/>
      <c r="S129" s="2502">
        <f>SUM(S130+S134+S136)</f>
        <v>0</v>
      </c>
      <c r="T129" s="2502">
        <f>SUM(T130+T134+T136)</f>
        <v>1</v>
      </c>
      <c r="U129" s="2502"/>
      <c r="V129" s="2502">
        <f t="shared" ref="V129:W139" si="35">SUM(G129+J129+M129+P1033+S129)</f>
        <v>5</v>
      </c>
      <c r="W129" s="2502">
        <f t="shared" si="35"/>
        <v>1</v>
      </c>
      <c r="X129" s="2512">
        <f t="shared" si="33"/>
        <v>6</v>
      </c>
      <c r="Y129" s="387"/>
    </row>
    <row r="130" spans="1:25" ht="12" customHeight="1">
      <c r="B130" s="1341"/>
      <c r="C130" s="1341"/>
      <c r="D130" s="1822"/>
      <c r="E130" s="419" t="s">
        <v>59</v>
      </c>
      <c r="F130" s="69"/>
      <c r="G130" s="77">
        <f>SUM(G131:G133)</f>
        <v>3</v>
      </c>
      <c r="H130" s="77">
        <f t="shared" ref="H130:T130" si="36">SUM(H131:H133)</f>
        <v>0</v>
      </c>
      <c r="I130" s="77"/>
      <c r="J130" s="77">
        <f t="shared" si="36"/>
        <v>2</v>
      </c>
      <c r="K130" s="77">
        <f t="shared" si="36"/>
        <v>0</v>
      </c>
      <c r="L130" s="77"/>
      <c r="M130" s="77">
        <f t="shared" si="36"/>
        <v>0</v>
      </c>
      <c r="N130" s="77">
        <f t="shared" si="36"/>
        <v>0</v>
      </c>
      <c r="O130" s="77"/>
      <c r="P130" s="77">
        <f t="shared" si="36"/>
        <v>0</v>
      </c>
      <c r="Q130" s="77">
        <f t="shared" si="36"/>
        <v>0</v>
      </c>
      <c r="R130" s="77"/>
      <c r="S130" s="77">
        <f t="shared" si="36"/>
        <v>0</v>
      </c>
      <c r="T130" s="77">
        <f t="shared" si="36"/>
        <v>1</v>
      </c>
      <c r="U130" s="77"/>
      <c r="V130" s="77">
        <f t="shared" si="35"/>
        <v>5</v>
      </c>
      <c r="W130" s="77">
        <f t="shared" si="35"/>
        <v>1</v>
      </c>
      <c r="X130" s="476">
        <f t="shared" si="33"/>
        <v>6</v>
      </c>
      <c r="Y130" s="2515"/>
    </row>
    <row r="131" spans="1:25" ht="12" customHeight="1">
      <c r="A131" s="284">
        <v>8</v>
      </c>
      <c r="B131" s="1341">
        <v>4</v>
      </c>
      <c r="C131" s="1341">
        <v>11</v>
      </c>
      <c r="D131" s="1822"/>
      <c r="E131" s="419"/>
      <c r="F131" s="69" t="s">
        <v>211</v>
      </c>
      <c r="G131" s="1341">
        <v>0</v>
      </c>
      <c r="H131" s="1341">
        <v>0</v>
      </c>
      <c r="I131" s="1341"/>
      <c r="J131" s="1341">
        <v>0</v>
      </c>
      <c r="K131" s="1341">
        <v>0</v>
      </c>
      <c r="L131" s="1341"/>
      <c r="M131" s="1341">
        <v>0</v>
      </c>
      <c r="N131" s="1341">
        <v>0</v>
      </c>
      <c r="O131" s="1341"/>
      <c r="P131" s="1341">
        <v>0</v>
      </c>
      <c r="Q131" s="1341">
        <v>0</v>
      </c>
      <c r="R131" s="1341"/>
      <c r="S131" s="1341">
        <v>0</v>
      </c>
      <c r="T131" s="1341">
        <v>1</v>
      </c>
      <c r="U131" s="1341"/>
      <c r="V131" s="309">
        <f t="shared" si="35"/>
        <v>0</v>
      </c>
      <c r="W131" s="309">
        <f t="shared" si="35"/>
        <v>1</v>
      </c>
      <c r="X131" s="313">
        <f t="shared" si="33"/>
        <v>1</v>
      </c>
      <c r="Y131" s="128"/>
    </row>
    <row r="132" spans="1:25" ht="12" customHeight="1">
      <c r="A132" s="284">
        <v>8</v>
      </c>
      <c r="B132" s="1341">
        <v>3</v>
      </c>
      <c r="C132" s="1341">
        <v>11</v>
      </c>
      <c r="D132" s="1822"/>
      <c r="E132" s="419"/>
      <c r="F132" s="69" t="s">
        <v>212</v>
      </c>
      <c r="G132" s="1341">
        <v>2</v>
      </c>
      <c r="H132" s="1341">
        <v>0</v>
      </c>
      <c r="I132" s="1341"/>
      <c r="J132" s="1341">
        <v>1</v>
      </c>
      <c r="K132" s="1341">
        <v>0</v>
      </c>
      <c r="L132" s="1341"/>
      <c r="M132" s="1341">
        <v>0</v>
      </c>
      <c r="N132" s="1341">
        <v>0</v>
      </c>
      <c r="O132" s="1341"/>
      <c r="P132" s="1341">
        <v>0</v>
      </c>
      <c r="Q132" s="1341">
        <v>0</v>
      </c>
      <c r="R132" s="1341"/>
      <c r="S132" s="1341">
        <v>0</v>
      </c>
      <c r="T132" s="1341">
        <v>0</v>
      </c>
      <c r="U132" s="1341"/>
      <c r="V132" s="309">
        <f t="shared" si="35"/>
        <v>3</v>
      </c>
      <c r="W132" s="309">
        <f t="shared" si="35"/>
        <v>0</v>
      </c>
      <c r="X132" s="313">
        <f t="shared" si="33"/>
        <v>3</v>
      </c>
      <c r="Y132" s="180"/>
    </row>
    <row r="133" spans="1:25" ht="12" customHeight="1">
      <c r="A133" s="284">
        <v>8</v>
      </c>
      <c r="B133" s="1341">
        <v>4</v>
      </c>
      <c r="C133" s="1341">
        <v>11</v>
      </c>
      <c r="D133" s="1822"/>
      <c r="E133" s="419"/>
      <c r="F133" s="69" t="s">
        <v>213</v>
      </c>
      <c r="G133" s="1341">
        <v>1</v>
      </c>
      <c r="H133" s="1341">
        <v>0</v>
      </c>
      <c r="I133" s="1341"/>
      <c r="J133" s="1341">
        <v>1</v>
      </c>
      <c r="K133" s="1341">
        <v>0</v>
      </c>
      <c r="L133" s="1341"/>
      <c r="M133" s="1341">
        <v>0</v>
      </c>
      <c r="N133" s="1341">
        <v>0</v>
      </c>
      <c r="O133" s="1341"/>
      <c r="P133" s="1341">
        <v>0</v>
      </c>
      <c r="Q133" s="1341">
        <v>0</v>
      </c>
      <c r="R133" s="1341"/>
      <c r="S133" s="1341">
        <v>0</v>
      </c>
      <c r="T133" s="1341">
        <v>0</v>
      </c>
      <c r="U133" s="1341"/>
      <c r="V133" s="309">
        <f t="shared" si="35"/>
        <v>2</v>
      </c>
      <c r="W133" s="309">
        <f t="shared" si="35"/>
        <v>0</v>
      </c>
      <c r="X133" s="313">
        <f t="shared" si="33"/>
        <v>2</v>
      </c>
      <c r="Y133" s="118"/>
    </row>
    <row r="134" spans="1:25" ht="10.5" customHeight="1">
      <c r="B134" s="1341"/>
      <c r="C134" s="1341"/>
      <c r="D134" s="1822"/>
      <c r="E134" s="419" t="s">
        <v>60</v>
      </c>
      <c r="F134" s="118"/>
      <c r="G134" s="77">
        <f>SUM(G135)</f>
        <v>0</v>
      </c>
      <c r="H134" s="77">
        <f t="shared" ref="H134:T134" si="37">SUM(H135)</f>
        <v>0</v>
      </c>
      <c r="I134" s="77"/>
      <c r="J134" s="77">
        <f t="shared" si="37"/>
        <v>0</v>
      </c>
      <c r="K134" s="77">
        <f t="shared" si="37"/>
        <v>0</v>
      </c>
      <c r="L134" s="77"/>
      <c r="M134" s="77">
        <f t="shared" si="37"/>
        <v>0</v>
      </c>
      <c r="N134" s="77">
        <f t="shared" si="37"/>
        <v>0</v>
      </c>
      <c r="O134" s="77"/>
      <c r="P134" s="77">
        <f t="shared" si="37"/>
        <v>0</v>
      </c>
      <c r="Q134" s="77">
        <f t="shared" si="37"/>
        <v>0</v>
      </c>
      <c r="R134" s="77"/>
      <c r="S134" s="77">
        <f t="shared" si="37"/>
        <v>0</v>
      </c>
      <c r="T134" s="77">
        <f t="shared" si="37"/>
        <v>0</v>
      </c>
      <c r="U134" s="77"/>
      <c r="V134" s="309">
        <f t="shared" si="35"/>
        <v>0</v>
      </c>
      <c r="W134" s="309">
        <f t="shared" si="35"/>
        <v>0</v>
      </c>
      <c r="X134" s="313">
        <f>SUM(V134:W134)</f>
        <v>0</v>
      </c>
      <c r="Y134" s="69"/>
    </row>
    <row r="135" spans="1:25" ht="10.5" customHeight="1">
      <c r="A135" s="284">
        <v>8</v>
      </c>
      <c r="B135" s="1341">
        <v>4</v>
      </c>
      <c r="C135" s="1341">
        <v>11</v>
      </c>
      <c r="D135" s="1822"/>
      <c r="E135" s="419"/>
      <c r="F135" s="69" t="s">
        <v>214</v>
      </c>
      <c r="G135" s="1341">
        <v>0</v>
      </c>
      <c r="H135" s="1341">
        <v>0</v>
      </c>
      <c r="I135" s="1341"/>
      <c r="J135" s="1341">
        <v>0</v>
      </c>
      <c r="K135" s="1341">
        <v>0</v>
      </c>
      <c r="L135" s="1341"/>
      <c r="M135" s="1341">
        <v>0</v>
      </c>
      <c r="N135" s="1341">
        <v>0</v>
      </c>
      <c r="O135" s="1341"/>
      <c r="P135" s="1341">
        <v>0</v>
      </c>
      <c r="Q135" s="1341">
        <v>0</v>
      </c>
      <c r="R135" s="1341"/>
      <c r="S135" s="1341">
        <v>0</v>
      </c>
      <c r="T135" s="1341">
        <v>0</v>
      </c>
      <c r="U135" s="1341"/>
      <c r="V135" s="309">
        <f t="shared" si="35"/>
        <v>0</v>
      </c>
      <c r="W135" s="309">
        <f t="shared" si="35"/>
        <v>0</v>
      </c>
      <c r="X135" s="313">
        <f>SUM(V135:W135)</f>
        <v>0</v>
      </c>
      <c r="Y135" s="69"/>
    </row>
    <row r="136" spans="1:25" ht="10.5" customHeight="1">
      <c r="D136" s="1822"/>
      <c r="E136" s="414" t="s">
        <v>61</v>
      </c>
      <c r="F136" s="69"/>
      <c r="G136" s="77">
        <f>SUM(G137)</f>
        <v>0</v>
      </c>
      <c r="H136" s="77">
        <f t="shared" ref="H136:T136" si="38">SUM(H137)</f>
        <v>0</v>
      </c>
      <c r="I136" s="77"/>
      <c r="J136" s="77">
        <f t="shared" si="38"/>
        <v>0</v>
      </c>
      <c r="K136" s="77">
        <f t="shared" si="38"/>
        <v>0</v>
      </c>
      <c r="L136" s="77"/>
      <c r="M136" s="77">
        <f t="shared" si="38"/>
        <v>0</v>
      </c>
      <c r="N136" s="77">
        <f t="shared" si="38"/>
        <v>0</v>
      </c>
      <c r="O136" s="77"/>
      <c r="P136" s="77">
        <f t="shared" si="38"/>
        <v>0</v>
      </c>
      <c r="Q136" s="77">
        <f t="shared" si="38"/>
        <v>0</v>
      </c>
      <c r="R136" s="77"/>
      <c r="S136" s="77">
        <f t="shared" si="38"/>
        <v>0</v>
      </c>
      <c r="T136" s="77">
        <f t="shared" si="38"/>
        <v>0</v>
      </c>
      <c r="U136" s="1341"/>
      <c r="V136" s="77">
        <f t="shared" si="35"/>
        <v>0</v>
      </c>
      <c r="W136" s="77">
        <f t="shared" si="35"/>
        <v>0</v>
      </c>
      <c r="X136" s="2474">
        <v>0</v>
      </c>
      <c r="Y136" s="373"/>
    </row>
    <row r="137" spans="1:25" ht="12" customHeight="1">
      <c r="A137" s="284">
        <v>8</v>
      </c>
      <c r="B137" s="284">
        <v>5</v>
      </c>
      <c r="C137" s="284">
        <v>11</v>
      </c>
      <c r="D137" s="1823"/>
      <c r="E137" s="411"/>
      <c r="F137" s="69" t="s">
        <v>215</v>
      </c>
      <c r="G137" s="1341">
        <v>0</v>
      </c>
      <c r="H137" s="1341">
        <v>0</v>
      </c>
      <c r="I137" s="1341"/>
      <c r="J137" s="1341">
        <v>0</v>
      </c>
      <c r="K137" s="1341">
        <v>0</v>
      </c>
      <c r="L137" s="1341"/>
      <c r="M137" s="1341">
        <v>0</v>
      </c>
      <c r="N137" s="1341">
        <v>0</v>
      </c>
      <c r="O137" s="1341"/>
      <c r="P137" s="1341">
        <v>0</v>
      </c>
      <c r="Q137" s="1341">
        <v>0</v>
      </c>
      <c r="R137" s="1341"/>
      <c r="S137" s="1341">
        <v>0</v>
      </c>
      <c r="T137" s="1341">
        <v>0</v>
      </c>
      <c r="U137" s="1341"/>
      <c r="V137" s="309">
        <f t="shared" si="35"/>
        <v>0</v>
      </c>
      <c r="W137" s="309">
        <f t="shared" si="35"/>
        <v>0</v>
      </c>
      <c r="X137" s="313">
        <f t="shared" ref="X137:X144" si="39">SUM(V137:W137)</f>
        <v>0</v>
      </c>
      <c r="Y137" s="118"/>
    </row>
    <row r="138" spans="1:25" ht="12" customHeight="1">
      <c r="D138" s="2475"/>
      <c r="E138" s="134" t="s">
        <v>63</v>
      </c>
      <c r="F138" s="2501"/>
      <c r="G138" s="2502">
        <f>SUM(G139+G141+G143)</f>
        <v>2</v>
      </c>
      <c r="H138" s="2502">
        <f t="shared" ref="H138:T138" si="40">SUM(H139+H141+H143)</f>
        <v>8</v>
      </c>
      <c r="I138" s="2502"/>
      <c r="J138" s="2502">
        <f t="shared" si="40"/>
        <v>0</v>
      </c>
      <c r="K138" s="2502">
        <f t="shared" si="40"/>
        <v>0</v>
      </c>
      <c r="L138" s="2502"/>
      <c r="M138" s="2502">
        <f t="shared" si="40"/>
        <v>0</v>
      </c>
      <c r="N138" s="2502">
        <f t="shared" si="40"/>
        <v>0</v>
      </c>
      <c r="O138" s="2502"/>
      <c r="P138" s="2502">
        <f t="shared" si="40"/>
        <v>0</v>
      </c>
      <c r="Q138" s="2502">
        <f t="shared" si="40"/>
        <v>0</v>
      </c>
      <c r="R138" s="2502"/>
      <c r="S138" s="2502">
        <f t="shared" si="40"/>
        <v>0</v>
      </c>
      <c r="T138" s="2502">
        <f t="shared" si="40"/>
        <v>0</v>
      </c>
      <c r="U138" s="2503"/>
      <c r="V138" s="2502">
        <f t="shared" si="35"/>
        <v>2</v>
      </c>
      <c r="W138" s="2502">
        <f t="shared" si="35"/>
        <v>8</v>
      </c>
      <c r="X138" s="2512">
        <f t="shared" si="39"/>
        <v>10</v>
      </c>
      <c r="Y138" s="118"/>
    </row>
    <row r="139" spans="1:25" ht="12" customHeight="1">
      <c r="D139" s="2476"/>
      <c r="E139" s="262" t="s">
        <v>64</v>
      </c>
      <c r="F139" s="185"/>
      <c r="G139" s="2477">
        <f>SUM(G140)</f>
        <v>2</v>
      </c>
      <c r="H139" s="2477">
        <f t="shared" ref="H139:T139" si="41">SUM(H140)</f>
        <v>8</v>
      </c>
      <c r="I139" s="2477"/>
      <c r="J139" s="2477">
        <f t="shared" si="41"/>
        <v>0</v>
      </c>
      <c r="K139" s="2477">
        <f t="shared" si="41"/>
        <v>0</v>
      </c>
      <c r="L139" s="2477"/>
      <c r="M139" s="2477">
        <f t="shared" si="41"/>
        <v>0</v>
      </c>
      <c r="N139" s="2477">
        <f t="shared" si="41"/>
        <v>0</v>
      </c>
      <c r="O139" s="2477"/>
      <c r="P139" s="2477">
        <f t="shared" si="41"/>
        <v>0</v>
      </c>
      <c r="Q139" s="2477">
        <f t="shared" si="41"/>
        <v>0</v>
      </c>
      <c r="R139" s="2477"/>
      <c r="S139" s="2477">
        <f t="shared" si="41"/>
        <v>0</v>
      </c>
      <c r="T139" s="2477">
        <f t="shared" si="41"/>
        <v>0</v>
      </c>
      <c r="U139" s="2478"/>
      <c r="V139" s="1453">
        <f t="shared" si="35"/>
        <v>2</v>
      </c>
      <c r="W139" s="1453">
        <f t="shared" si="35"/>
        <v>8</v>
      </c>
      <c r="X139" s="2479">
        <f t="shared" si="39"/>
        <v>10</v>
      </c>
      <c r="Y139" s="118"/>
    </row>
    <row r="140" spans="1:25" ht="12" customHeight="1">
      <c r="A140" s="284">
        <v>9</v>
      </c>
      <c r="B140" s="284">
        <v>5</v>
      </c>
      <c r="C140" s="284">
        <v>10</v>
      </c>
      <c r="D140" s="2476"/>
      <c r="E140" s="161"/>
      <c r="F140" s="69" t="s">
        <v>216</v>
      </c>
      <c r="G140" s="290">
        <v>2</v>
      </c>
      <c r="H140" s="290">
        <v>8</v>
      </c>
      <c r="I140" s="290"/>
      <c r="J140" s="290">
        <v>0</v>
      </c>
      <c r="K140" s="290">
        <v>0</v>
      </c>
      <c r="L140" s="290"/>
      <c r="M140" s="290">
        <v>0</v>
      </c>
      <c r="N140" s="290">
        <v>0</v>
      </c>
      <c r="O140" s="290"/>
      <c r="P140" s="290">
        <v>0</v>
      </c>
      <c r="Q140" s="290">
        <v>0</v>
      </c>
      <c r="R140" s="290"/>
      <c r="S140" s="290">
        <v>0</v>
      </c>
      <c r="T140" s="290">
        <v>0</v>
      </c>
      <c r="U140" s="290"/>
      <c r="V140" s="310">
        <f>SUM(G140+J140+M140+P140+S140)</f>
        <v>2</v>
      </c>
      <c r="W140" s="310">
        <f>SUM(H140+K140+N140+Q1044+T140)</f>
        <v>8</v>
      </c>
      <c r="X140" s="2480">
        <f t="shared" si="39"/>
        <v>10</v>
      </c>
      <c r="Y140" s="128"/>
    </row>
    <row r="141" spans="1:25" ht="12" customHeight="1">
      <c r="D141" s="2476"/>
      <c r="E141" s="347" t="s">
        <v>73</v>
      </c>
      <c r="F141" s="118"/>
      <c r="G141" s="77">
        <f>SUM(G142)</f>
        <v>0</v>
      </c>
      <c r="H141" s="77">
        <f t="shared" ref="H141:T141" si="42">SUM(H142)</f>
        <v>0</v>
      </c>
      <c r="I141" s="77"/>
      <c r="J141" s="77">
        <f t="shared" si="42"/>
        <v>0</v>
      </c>
      <c r="K141" s="77">
        <f t="shared" si="42"/>
        <v>0</v>
      </c>
      <c r="L141" s="77"/>
      <c r="M141" s="77">
        <f t="shared" si="42"/>
        <v>0</v>
      </c>
      <c r="N141" s="77">
        <f t="shared" si="42"/>
        <v>0</v>
      </c>
      <c r="O141" s="77"/>
      <c r="P141" s="77">
        <f t="shared" si="42"/>
        <v>0</v>
      </c>
      <c r="Q141" s="77">
        <f t="shared" si="42"/>
        <v>0</v>
      </c>
      <c r="R141" s="77"/>
      <c r="S141" s="77">
        <f t="shared" si="42"/>
        <v>0</v>
      </c>
      <c r="T141" s="77">
        <f t="shared" si="42"/>
        <v>0</v>
      </c>
      <c r="U141" s="77"/>
      <c r="V141" s="77">
        <f>SUM(G141+J141+M141+P141+S141)</f>
        <v>0</v>
      </c>
      <c r="W141" s="77">
        <f>SUM(H141+K141+N141+Q141+T141)</f>
        <v>0</v>
      </c>
      <c r="X141" s="474">
        <f t="shared" si="39"/>
        <v>0</v>
      </c>
      <c r="Y141" s="128"/>
    </row>
    <row r="142" spans="1:25" ht="12" customHeight="1">
      <c r="A142" s="284">
        <v>9</v>
      </c>
      <c r="B142" s="284">
        <v>5</v>
      </c>
      <c r="C142" s="284">
        <v>13</v>
      </c>
      <c r="D142" s="2476"/>
      <c r="E142" s="161"/>
      <c r="F142" s="7" t="s">
        <v>216</v>
      </c>
      <c r="G142" s="1341">
        <v>0</v>
      </c>
      <c r="H142" s="1341">
        <v>0</v>
      </c>
      <c r="I142" s="1341"/>
      <c r="J142" s="1341">
        <v>0</v>
      </c>
      <c r="K142" s="1341">
        <v>0</v>
      </c>
      <c r="L142" s="1341"/>
      <c r="M142" s="1341">
        <v>0</v>
      </c>
      <c r="N142" s="1341">
        <v>0</v>
      </c>
      <c r="O142" s="1341"/>
      <c r="P142" s="1341">
        <v>0</v>
      </c>
      <c r="Q142" s="1341">
        <v>0</v>
      </c>
      <c r="R142" s="1341"/>
      <c r="S142" s="1341">
        <v>0</v>
      </c>
      <c r="T142" s="1341">
        <v>0</v>
      </c>
      <c r="U142" s="1341"/>
      <c r="V142" s="309">
        <f>SUM(G142+J142+M142+P142+S142)</f>
        <v>0</v>
      </c>
      <c r="W142" s="309">
        <f>SUM(H142+K142+N142+Q142+T142)</f>
        <v>0</v>
      </c>
      <c r="X142" s="313">
        <f t="shared" si="39"/>
        <v>0</v>
      </c>
      <c r="Y142" s="128"/>
    </row>
    <row r="143" spans="1:25" ht="12" customHeight="1">
      <c r="D143" s="2476"/>
      <c r="E143" s="347" t="s">
        <v>133</v>
      </c>
      <c r="F143" s="118"/>
      <c r="G143" s="1453">
        <f>SUM(G144)</f>
        <v>0</v>
      </c>
      <c r="H143" s="1453">
        <f t="shared" ref="H143:T143" si="43">SUM(H144)</f>
        <v>0</v>
      </c>
      <c r="I143" s="1453">
        <f t="shared" si="43"/>
        <v>0</v>
      </c>
      <c r="J143" s="1453">
        <f t="shared" si="43"/>
        <v>0</v>
      </c>
      <c r="K143" s="1453">
        <f t="shared" si="43"/>
        <v>0</v>
      </c>
      <c r="L143" s="1453">
        <f t="shared" si="43"/>
        <v>0</v>
      </c>
      <c r="M143" s="1453">
        <f t="shared" si="43"/>
        <v>0</v>
      </c>
      <c r="N143" s="1453">
        <f t="shared" si="43"/>
        <v>0</v>
      </c>
      <c r="O143" s="1453">
        <f t="shared" si="43"/>
        <v>0</v>
      </c>
      <c r="P143" s="1453">
        <f t="shared" si="43"/>
        <v>0</v>
      </c>
      <c r="Q143" s="1453">
        <f t="shared" si="43"/>
        <v>0</v>
      </c>
      <c r="R143" s="1453">
        <f t="shared" si="43"/>
        <v>0</v>
      </c>
      <c r="S143" s="1453">
        <f t="shared" si="43"/>
        <v>0</v>
      </c>
      <c r="T143" s="1453">
        <f t="shared" si="43"/>
        <v>0</v>
      </c>
      <c r="U143" s="1453"/>
      <c r="V143" s="1453">
        <f>SUM(G143+J143+M143+P143+S143)</f>
        <v>0</v>
      </c>
      <c r="W143" s="1453">
        <f>SUM(H143+K143+N143+Q1045+T143)</f>
        <v>0</v>
      </c>
      <c r="X143" s="2481">
        <f t="shared" si="39"/>
        <v>0</v>
      </c>
      <c r="Y143" s="128"/>
    </row>
    <row r="144" spans="1:25" ht="12" customHeight="1">
      <c r="A144" s="284">
        <v>9</v>
      </c>
      <c r="B144" s="284">
        <v>4</v>
      </c>
      <c r="C144" s="284">
        <v>6</v>
      </c>
      <c r="D144" s="2482"/>
      <c r="E144" s="161"/>
      <c r="F144" s="69" t="s">
        <v>230</v>
      </c>
      <c r="G144" s="290">
        <v>0</v>
      </c>
      <c r="H144" s="290">
        <v>0</v>
      </c>
      <c r="I144" s="290"/>
      <c r="J144" s="290">
        <v>0</v>
      </c>
      <c r="K144" s="290">
        <v>0</v>
      </c>
      <c r="L144" s="290"/>
      <c r="M144" s="290">
        <v>0</v>
      </c>
      <c r="N144" s="290">
        <v>0</v>
      </c>
      <c r="O144" s="290"/>
      <c r="P144" s="290">
        <v>0</v>
      </c>
      <c r="Q144" s="290">
        <v>0</v>
      </c>
      <c r="R144" s="290"/>
      <c r="S144" s="290">
        <v>0</v>
      </c>
      <c r="T144" s="290">
        <v>0</v>
      </c>
      <c r="U144" s="290"/>
      <c r="V144" s="310">
        <f>SUM(G144+J144+M144+P144+S144)</f>
        <v>0</v>
      </c>
      <c r="W144" s="310">
        <f>SUM(H144+K144+N144+Q1046+T144)</f>
        <v>0</v>
      </c>
      <c r="X144" s="2516">
        <f t="shared" si="39"/>
        <v>0</v>
      </c>
      <c r="Y144" s="128"/>
    </row>
    <row r="145" spans="4:25">
      <c r="D145" s="2483"/>
      <c r="E145" s="2484" t="s">
        <v>21</v>
      </c>
      <c r="F145" s="2485"/>
      <c r="G145" s="2517">
        <f>SUM(G7+G34+G73+G87+G92+G111+G122+G129+G138)</f>
        <v>275</v>
      </c>
      <c r="H145" s="2517">
        <f>SUM(H7+H34+H73+H87+H92+H111+H122+H129+H138)</f>
        <v>256</v>
      </c>
      <c r="I145" s="2517"/>
      <c r="J145" s="2517">
        <f>SUM(J7+J34+J73+J87+J92+J111+J122+J129+J138)</f>
        <v>285</v>
      </c>
      <c r="K145" s="2517">
        <f>SUM(K7+K34+K73+K87+K92+K111+K122+K129+K138)</f>
        <v>284</v>
      </c>
      <c r="L145" s="2517"/>
      <c r="M145" s="2517">
        <f>SUM(M7+M34+M73+M87+M92+M111+M122+M129+M138)</f>
        <v>81</v>
      </c>
      <c r="N145" s="2517">
        <f>SUM(N7+N34+N73+N87+N92+N111+N122+N129+N138)</f>
        <v>39</v>
      </c>
      <c r="O145" s="2517"/>
      <c r="P145" s="2517">
        <f>SUM(P7+P34+P73+P87+P92+P111+P122+P129+P138)</f>
        <v>21</v>
      </c>
      <c r="Q145" s="2517">
        <f>SUM(Q7+Q34+Q73+Q87+Q92+Q111+Q122+Q129+Q138)</f>
        <v>20</v>
      </c>
      <c r="R145" s="2517"/>
      <c r="S145" s="2517">
        <f>SUM(S7+S34+S73+S87+S92+S111+S122+S129+S138)</f>
        <v>16</v>
      </c>
      <c r="T145" s="2517">
        <f>SUM(T7+T34+T73+T87+T92+T111+T122+T129+T138)</f>
        <v>30</v>
      </c>
      <c r="U145" s="2517"/>
      <c r="V145" s="2517">
        <f>SUM(V7+V34+V73+V87+V92+V111+V122+V129+V138)</f>
        <v>678</v>
      </c>
      <c r="W145" s="2517">
        <f>SUM(W7+W34+W73+W87+W92+W111+W122+W129+W138)</f>
        <v>629</v>
      </c>
      <c r="X145" s="2518">
        <f>SUM(X7+X34+X73+X87+X92+X111+X122+X129+X138)</f>
        <v>1307</v>
      </c>
      <c r="Y145" s="387"/>
    </row>
    <row r="146" spans="4:25" ht="9.75" customHeight="1">
      <c r="D146" s="851"/>
      <c r="E146" s="2488" t="s">
        <v>1010</v>
      </c>
      <c r="F146" s="287"/>
      <c r="G146" s="1354"/>
      <c r="H146" s="1354"/>
      <c r="I146" s="1354"/>
      <c r="J146" s="1354"/>
      <c r="K146" s="1354"/>
      <c r="L146" s="1354"/>
      <c r="M146" s="1354"/>
      <c r="N146" s="1354"/>
      <c r="O146" s="1354"/>
      <c r="P146" s="1354"/>
      <c r="Q146" s="1354"/>
      <c r="R146" s="1354"/>
      <c r="S146" s="1354"/>
      <c r="T146" s="1354"/>
      <c r="U146" s="1354"/>
    </row>
    <row r="147" spans="4:25" ht="9.75" customHeight="1">
      <c r="E147" s="2489" t="s">
        <v>1011</v>
      </c>
    </row>
    <row r="148" spans="4:25" ht="9.75" customHeight="1">
      <c r="E148" s="405" t="s">
        <v>1012</v>
      </c>
    </row>
    <row r="149" spans="4:25" ht="10.5" customHeight="1">
      <c r="F149" s="82"/>
    </row>
    <row r="150" spans="4:25" ht="9" customHeight="1"/>
    <row r="151" spans="4:25" ht="15.75" customHeight="1"/>
    <row r="152" spans="4:25" ht="9" customHeight="1"/>
    <row r="153" spans="4:25" ht="9" customHeight="1"/>
    <row r="154" spans="4:25" ht="9" customHeight="1"/>
    <row r="155" spans="4:25" ht="9" customHeight="1"/>
    <row r="156" spans="4:25" ht="9" customHeight="1"/>
    <row r="157" spans="4:25" ht="9" customHeight="1"/>
    <row r="158" spans="4:25" ht="9" customHeight="1"/>
    <row r="159" spans="4:25" ht="9" customHeight="1"/>
    <row r="160" spans="4:25"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spans="5:24" ht="9" customHeight="1"/>
    <row r="226" spans="5:24" ht="9" customHeight="1"/>
    <row r="227" spans="5:24" ht="9" customHeight="1"/>
    <row r="228" spans="5:24" ht="9" customHeight="1">
      <c r="V228" s="344"/>
      <c r="W228" s="344"/>
      <c r="X228" s="345"/>
    </row>
    <row r="229" spans="5:24" ht="9" customHeight="1"/>
    <row r="230" spans="5:24" ht="9" customHeight="1"/>
    <row r="231" spans="5:24" ht="9" customHeight="1"/>
    <row r="232" spans="5:24" ht="9" customHeight="1">
      <c r="E232" s="69"/>
      <c r="F232" s="69"/>
      <c r="G232" s="1341"/>
      <c r="H232" s="1341"/>
      <c r="I232" s="1341"/>
      <c r="J232" s="1341"/>
      <c r="K232" s="1341"/>
      <c r="L232" s="1341"/>
      <c r="M232" s="1341"/>
      <c r="N232" s="1341"/>
      <c r="O232" s="1341"/>
      <c r="P232" s="1341"/>
      <c r="Q232" s="1341"/>
      <c r="R232" s="1341"/>
      <c r="S232" s="1341"/>
      <c r="T232" s="1341"/>
      <c r="U232" s="1341"/>
    </row>
    <row r="233" spans="5:24" ht="9" customHeight="1"/>
    <row r="234" spans="5:24" ht="9" customHeight="1"/>
    <row r="235" spans="5:24" ht="9" customHeight="1"/>
    <row r="236" spans="5:24" ht="9" customHeight="1"/>
    <row r="237" spans="5:24" ht="9" customHeight="1"/>
    <row r="238" spans="5:24" ht="9" customHeight="1"/>
    <row r="239" spans="5:24" ht="9" customHeight="1"/>
    <row r="240" spans="5:24"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row r="489" ht="9" customHeight="1"/>
    <row r="490" ht="9" customHeight="1"/>
    <row r="491" ht="9" customHeight="1"/>
    <row r="492" ht="9" customHeight="1"/>
    <row r="493" ht="9" customHeight="1"/>
    <row r="494" ht="9" customHeight="1"/>
    <row r="495" ht="9" customHeight="1"/>
  </sheetData>
  <mergeCells count="36">
    <mergeCell ref="D138:D144"/>
    <mergeCell ref="E145:F145"/>
    <mergeCell ref="V85:X85"/>
    <mergeCell ref="D87:D91"/>
    <mergeCell ref="D92:D110"/>
    <mergeCell ref="D111:D121"/>
    <mergeCell ref="D122:D128"/>
    <mergeCell ref="D129:D137"/>
    <mergeCell ref="S84:T84"/>
    <mergeCell ref="G85:H85"/>
    <mergeCell ref="J85:K85"/>
    <mergeCell ref="M85:N85"/>
    <mergeCell ref="P85:Q85"/>
    <mergeCell ref="S85:T85"/>
    <mergeCell ref="D34:D72"/>
    <mergeCell ref="D73:D81"/>
    <mergeCell ref="D84:D86"/>
    <mergeCell ref="G84:K84"/>
    <mergeCell ref="M84:N84"/>
    <mergeCell ref="P84:Q84"/>
    <mergeCell ref="J5:K5"/>
    <mergeCell ref="M5:N5"/>
    <mergeCell ref="P5:Q5"/>
    <mergeCell ref="S5:T5"/>
    <mergeCell ref="V5:X5"/>
    <mergeCell ref="D7:D33"/>
    <mergeCell ref="D1:X1"/>
    <mergeCell ref="AB1:AP1"/>
    <mergeCell ref="F2:W2"/>
    <mergeCell ref="D4:D6"/>
    <mergeCell ref="G4:H4"/>
    <mergeCell ref="J4:K4"/>
    <mergeCell ref="M4:N4"/>
    <mergeCell ref="P4:Q4"/>
    <mergeCell ref="S4:T4"/>
    <mergeCell ref="G5:H5"/>
  </mergeCell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497"/>
  <sheetViews>
    <sheetView topLeftCell="D1" workbookViewId="0">
      <selection activeCell="H35" sqref="H35"/>
    </sheetView>
  </sheetViews>
  <sheetFormatPr baseColWidth="10" defaultRowHeight="12.75"/>
  <cols>
    <col min="1" max="2" width="2.28515625" style="284" hidden="1" customWidth="1"/>
    <col min="3" max="3" width="3" style="284" hidden="1" customWidth="1"/>
    <col min="4" max="4" width="3" style="284" customWidth="1"/>
    <col min="5" max="5" width="8.140625" style="65" customWidth="1"/>
    <col min="6" max="6" width="2" style="65" customWidth="1"/>
    <col min="7" max="7" width="1.5703125" style="65" customWidth="1"/>
    <col min="8" max="8" width="58.42578125" style="65" customWidth="1"/>
    <col min="9" max="11" width="4.7109375" style="342" customWidth="1"/>
    <col min="12" max="12" width="0.42578125" style="342" customWidth="1"/>
    <col min="13" max="15" width="4.7109375" style="342" customWidth="1"/>
    <col min="16" max="16" width="0.28515625" style="342" customWidth="1"/>
    <col min="17" max="18" width="4.7109375" style="342" customWidth="1"/>
    <col min="19" max="19" width="5.7109375" style="342" customWidth="1"/>
    <col min="20" max="20" width="2.5703125" style="65" customWidth="1"/>
    <col min="21" max="21" width="11.42578125" style="65"/>
    <col min="22" max="22" width="4.7109375" style="65" customWidth="1"/>
    <col min="23" max="23" width="5" style="65" customWidth="1"/>
    <col min="24" max="24" width="2.28515625" style="65" customWidth="1"/>
    <col min="25" max="25" width="26" style="65" customWidth="1"/>
    <col min="26" max="26" width="8" style="65" customWidth="1"/>
    <col min="27" max="27" width="1" style="65" customWidth="1"/>
    <col min="28" max="28" width="6.7109375" style="65" customWidth="1"/>
    <col min="29" max="29" width="1" style="65" customWidth="1"/>
    <col min="30" max="30" width="6.7109375" style="65" customWidth="1"/>
    <col min="31" max="31" width="1" style="65" customWidth="1"/>
    <col min="32" max="32" width="6.7109375" style="65" customWidth="1"/>
    <col min="33" max="33" width="1" style="65" customWidth="1"/>
    <col min="34" max="34" width="6.7109375" style="65" customWidth="1"/>
    <col min="35" max="35" width="1" style="65" customWidth="1"/>
    <col min="36" max="36" width="6.7109375" style="65" customWidth="1"/>
    <col min="37" max="37" width="1" style="65" customWidth="1"/>
    <col min="38" max="39" width="6.7109375" style="65" customWidth="1"/>
    <col min="40" max="256" width="11.42578125" style="65"/>
    <col min="257" max="259" width="0" style="65" hidden="1" customWidth="1"/>
    <col min="260" max="260" width="3" style="65" customWidth="1"/>
    <col min="261" max="261" width="8.140625" style="65" customWidth="1"/>
    <col min="262" max="262" width="2" style="65" customWidth="1"/>
    <col min="263" max="263" width="1.5703125" style="65" customWidth="1"/>
    <col min="264" max="264" width="58.42578125" style="65" customWidth="1"/>
    <col min="265" max="267" width="4.7109375" style="65" customWidth="1"/>
    <col min="268" max="268" width="0.42578125" style="65" customWidth="1"/>
    <col min="269" max="271" width="4.7109375" style="65" customWidth="1"/>
    <col min="272" max="272" width="0.28515625" style="65" customWidth="1"/>
    <col min="273" max="274" width="4.7109375" style="65" customWidth="1"/>
    <col min="275" max="275" width="5.7109375" style="65" customWidth="1"/>
    <col min="276" max="276" width="2.5703125" style="65" customWidth="1"/>
    <col min="277" max="277" width="11.42578125" style="65"/>
    <col min="278" max="278" width="4.7109375" style="65" customWidth="1"/>
    <col min="279" max="279" width="5" style="65" customWidth="1"/>
    <col min="280" max="280" width="2.28515625" style="65" customWidth="1"/>
    <col min="281" max="281" width="26" style="65" customWidth="1"/>
    <col min="282" max="282" width="8" style="65" customWidth="1"/>
    <col min="283" max="283" width="1" style="65" customWidth="1"/>
    <col min="284" max="284" width="6.7109375" style="65" customWidth="1"/>
    <col min="285" max="285" width="1" style="65" customWidth="1"/>
    <col min="286" max="286" width="6.7109375" style="65" customWidth="1"/>
    <col min="287" max="287" width="1" style="65" customWidth="1"/>
    <col min="288" max="288" width="6.7109375" style="65" customWidth="1"/>
    <col min="289" max="289" width="1" style="65" customWidth="1"/>
    <col min="290" max="290" width="6.7109375" style="65" customWidth="1"/>
    <col min="291" max="291" width="1" style="65" customWidth="1"/>
    <col min="292" max="292" width="6.7109375" style="65" customWidth="1"/>
    <col min="293" max="293" width="1" style="65" customWidth="1"/>
    <col min="294" max="295" width="6.7109375" style="65" customWidth="1"/>
    <col min="296" max="512" width="11.42578125" style="65"/>
    <col min="513" max="515" width="0" style="65" hidden="1" customWidth="1"/>
    <col min="516" max="516" width="3" style="65" customWidth="1"/>
    <col min="517" max="517" width="8.140625" style="65" customWidth="1"/>
    <col min="518" max="518" width="2" style="65" customWidth="1"/>
    <col min="519" max="519" width="1.5703125" style="65" customWidth="1"/>
    <col min="520" max="520" width="58.42578125" style="65" customWidth="1"/>
    <col min="521" max="523" width="4.7109375" style="65" customWidth="1"/>
    <col min="524" max="524" width="0.42578125" style="65" customWidth="1"/>
    <col min="525" max="527" width="4.7109375" style="65" customWidth="1"/>
    <col min="528" max="528" width="0.28515625" style="65" customWidth="1"/>
    <col min="529" max="530" width="4.7109375" style="65" customWidth="1"/>
    <col min="531" max="531" width="5.7109375" style="65" customWidth="1"/>
    <col min="532" max="532" width="2.5703125" style="65" customWidth="1"/>
    <col min="533" max="533" width="11.42578125" style="65"/>
    <col min="534" max="534" width="4.7109375" style="65" customWidth="1"/>
    <col min="535" max="535" width="5" style="65" customWidth="1"/>
    <col min="536" max="536" width="2.28515625" style="65" customWidth="1"/>
    <col min="537" max="537" width="26" style="65" customWidth="1"/>
    <col min="538" max="538" width="8" style="65" customWidth="1"/>
    <col min="539" max="539" width="1" style="65" customWidth="1"/>
    <col min="540" max="540" width="6.7109375" style="65" customWidth="1"/>
    <col min="541" max="541" width="1" style="65" customWidth="1"/>
    <col min="542" max="542" width="6.7109375" style="65" customWidth="1"/>
    <col min="543" max="543" width="1" style="65" customWidth="1"/>
    <col min="544" max="544" width="6.7109375" style="65" customWidth="1"/>
    <col min="545" max="545" width="1" style="65" customWidth="1"/>
    <col min="546" max="546" width="6.7109375" style="65" customWidth="1"/>
    <col min="547" max="547" width="1" style="65" customWidth="1"/>
    <col min="548" max="548" width="6.7109375" style="65" customWidth="1"/>
    <col min="549" max="549" width="1" style="65" customWidth="1"/>
    <col min="550" max="551" width="6.7109375" style="65" customWidth="1"/>
    <col min="552" max="768" width="11.42578125" style="65"/>
    <col min="769" max="771" width="0" style="65" hidden="1" customWidth="1"/>
    <col min="772" max="772" width="3" style="65" customWidth="1"/>
    <col min="773" max="773" width="8.140625" style="65" customWidth="1"/>
    <col min="774" max="774" width="2" style="65" customWidth="1"/>
    <col min="775" max="775" width="1.5703125" style="65" customWidth="1"/>
    <col min="776" max="776" width="58.42578125" style="65" customWidth="1"/>
    <col min="777" max="779" width="4.7109375" style="65" customWidth="1"/>
    <col min="780" max="780" width="0.42578125" style="65" customWidth="1"/>
    <col min="781" max="783" width="4.7109375" style="65" customWidth="1"/>
    <col min="784" max="784" width="0.28515625" style="65" customWidth="1"/>
    <col min="785" max="786" width="4.7109375" style="65" customWidth="1"/>
    <col min="787" max="787" width="5.7109375" style="65" customWidth="1"/>
    <col min="788" max="788" width="2.5703125" style="65" customWidth="1"/>
    <col min="789" max="789" width="11.42578125" style="65"/>
    <col min="790" max="790" width="4.7109375" style="65" customWidth="1"/>
    <col min="791" max="791" width="5" style="65" customWidth="1"/>
    <col min="792" max="792" width="2.28515625" style="65" customWidth="1"/>
    <col min="793" max="793" width="26" style="65" customWidth="1"/>
    <col min="794" max="794" width="8" style="65" customWidth="1"/>
    <col min="795" max="795" width="1" style="65" customWidth="1"/>
    <col min="796" max="796" width="6.7109375" style="65" customWidth="1"/>
    <col min="797" max="797" width="1" style="65" customWidth="1"/>
    <col min="798" max="798" width="6.7109375" style="65" customWidth="1"/>
    <col min="799" max="799" width="1" style="65" customWidth="1"/>
    <col min="800" max="800" width="6.7109375" style="65" customWidth="1"/>
    <col min="801" max="801" width="1" style="65" customWidth="1"/>
    <col min="802" max="802" width="6.7109375" style="65" customWidth="1"/>
    <col min="803" max="803" width="1" style="65" customWidth="1"/>
    <col min="804" max="804" width="6.7109375" style="65" customWidth="1"/>
    <col min="805" max="805" width="1" style="65" customWidth="1"/>
    <col min="806" max="807" width="6.7109375" style="65" customWidth="1"/>
    <col min="808" max="1024" width="11.42578125" style="65"/>
    <col min="1025" max="1027" width="0" style="65" hidden="1" customWidth="1"/>
    <col min="1028" max="1028" width="3" style="65" customWidth="1"/>
    <col min="1029" max="1029" width="8.140625" style="65" customWidth="1"/>
    <col min="1030" max="1030" width="2" style="65" customWidth="1"/>
    <col min="1031" max="1031" width="1.5703125" style="65" customWidth="1"/>
    <col min="1032" max="1032" width="58.42578125" style="65" customWidth="1"/>
    <col min="1033" max="1035" width="4.7109375" style="65" customWidth="1"/>
    <col min="1036" max="1036" width="0.42578125" style="65" customWidth="1"/>
    <col min="1037" max="1039" width="4.7109375" style="65" customWidth="1"/>
    <col min="1040" max="1040" width="0.28515625" style="65" customWidth="1"/>
    <col min="1041" max="1042" width="4.7109375" style="65" customWidth="1"/>
    <col min="1043" max="1043" width="5.7109375" style="65" customWidth="1"/>
    <col min="1044" max="1044" width="2.5703125" style="65" customWidth="1"/>
    <col min="1045" max="1045" width="11.42578125" style="65"/>
    <col min="1046" max="1046" width="4.7109375" style="65" customWidth="1"/>
    <col min="1047" max="1047" width="5" style="65" customWidth="1"/>
    <col min="1048" max="1048" width="2.28515625" style="65" customWidth="1"/>
    <col min="1049" max="1049" width="26" style="65" customWidth="1"/>
    <col min="1050" max="1050" width="8" style="65" customWidth="1"/>
    <col min="1051" max="1051" width="1" style="65" customWidth="1"/>
    <col min="1052" max="1052" width="6.7109375" style="65" customWidth="1"/>
    <col min="1053" max="1053" width="1" style="65" customWidth="1"/>
    <col min="1054" max="1054" width="6.7109375" style="65" customWidth="1"/>
    <col min="1055" max="1055" width="1" style="65" customWidth="1"/>
    <col min="1056" max="1056" width="6.7109375" style="65" customWidth="1"/>
    <col min="1057" max="1057" width="1" style="65" customWidth="1"/>
    <col min="1058" max="1058" width="6.7109375" style="65" customWidth="1"/>
    <col min="1059" max="1059" width="1" style="65" customWidth="1"/>
    <col min="1060" max="1060" width="6.7109375" style="65" customWidth="1"/>
    <col min="1061" max="1061" width="1" style="65" customWidth="1"/>
    <col min="1062" max="1063" width="6.7109375" style="65" customWidth="1"/>
    <col min="1064" max="1280" width="11.42578125" style="65"/>
    <col min="1281" max="1283" width="0" style="65" hidden="1" customWidth="1"/>
    <col min="1284" max="1284" width="3" style="65" customWidth="1"/>
    <col min="1285" max="1285" width="8.140625" style="65" customWidth="1"/>
    <col min="1286" max="1286" width="2" style="65" customWidth="1"/>
    <col min="1287" max="1287" width="1.5703125" style="65" customWidth="1"/>
    <col min="1288" max="1288" width="58.42578125" style="65" customWidth="1"/>
    <col min="1289" max="1291" width="4.7109375" style="65" customWidth="1"/>
    <col min="1292" max="1292" width="0.42578125" style="65" customWidth="1"/>
    <col min="1293" max="1295" width="4.7109375" style="65" customWidth="1"/>
    <col min="1296" max="1296" width="0.28515625" style="65" customWidth="1"/>
    <col min="1297" max="1298" width="4.7109375" style="65" customWidth="1"/>
    <col min="1299" max="1299" width="5.7109375" style="65" customWidth="1"/>
    <col min="1300" max="1300" width="2.5703125" style="65" customWidth="1"/>
    <col min="1301" max="1301" width="11.42578125" style="65"/>
    <col min="1302" max="1302" width="4.7109375" style="65" customWidth="1"/>
    <col min="1303" max="1303" width="5" style="65" customWidth="1"/>
    <col min="1304" max="1304" width="2.28515625" style="65" customWidth="1"/>
    <col min="1305" max="1305" width="26" style="65" customWidth="1"/>
    <col min="1306" max="1306" width="8" style="65" customWidth="1"/>
    <col min="1307" max="1307" width="1" style="65" customWidth="1"/>
    <col min="1308" max="1308" width="6.7109375" style="65" customWidth="1"/>
    <col min="1309" max="1309" width="1" style="65" customWidth="1"/>
    <col min="1310" max="1310" width="6.7109375" style="65" customWidth="1"/>
    <col min="1311" max="1311" width="1" style="65" customWidth="1"/>
    <col min="1312" max="1312" width="6.7109375" style="65" customWidth="1"/>
    <col min="1313" max="1313" width="1" style="65" customWidth="1"/>
    <col min="1314" max="1314" width="6.7109375" style="65" customWidth="1"/>
    <col min="1315" max="1315" width="1" style="65" customWidth="1"/>
    <col min="1316" max="1316" width="6.7109375" style="65" customWidth="1"/>
    <col min="1317" max="1317" width="1" style="65" customWidth="1"/>
    <col min="1318" max="1319" width="6.7109375" style="65" customWidth="1"/>
    <col min="1320" max="1536" width="11.42578125" style="65"/>
    <col min="1537" max="1539" width="0" style="65" hidden="1" customWidth="1"/>
    <col min="1540" max="1540" width="3" style="65" customWidth="1"/>
    <col min="1541" max="1541" width="8.140625" style="65" customWidth="1"/>
    <col min="1542" max="1542" width="2" style="65" customWidth="1"/>
    <col min="1543" max="1543" width="1.5703125" style="65" customWidth="1"/>
    <col min="1544" max="1544" width="58.42578125" style="65" customWidth="1"/>
    <col min="1545" max="1547" width="4.7109375" style="65" customWidth="1"/>
    <col min="1548" max="1548" width="0.42578125" style="65" customWidth="1"/>
    <col min="1549" max="1551" width="4.7109375" style="65" customWidth="1"/>
    <col min="1552" max="1552" width="0.28515625" style="65" customWidth="1"/>
    <col min="1553" max="1554" width="4.7109375" style="65" customWidth="1"/>
    <col min="1555" max="1555" width="5.7109375" style="65" customWidth="1"/>
    <col min="1556" max="1556" width="2.5703125" style="65" customWidth="1"/>
    <col min="1557" max="1557" width="11.42578125" style="65"/>
    <col min="1558" max="1558" width="4.7109375" style="65" customWidth="1"/>
    <col min="1559" max="1559" width="5" style="65" customWidth="1"/>
    <col min="1560" max="1560" width="2.28515625" style="65" customWidth="1"/>
    <col min="1561" max="1561" width="26" style="65" customWidth="1"/>
    <col min="1562" max="1562" width="8" style="65" customWidth="1"/>
    <col min="1563" max="1563" width="1" style="65" customWidth="1"/>
    <col min="1564" max="1564" width="6.7109375" style="65" customWidth="1"/>
    <col min="1565" max="1565" width="1" style="65" customWidth="1"/>
    <col min="1566" max="1566" width="6.7109375" style="65" customWidth="1"/>
    <col min="1567" max="1567" width="1" style="65" customWidth="1"/>
    <col min="1568" max="1568" width="6.7109375" style="65" customWidth="1"/>
    <col min="1569" max="1569" width="1" style="65" customWidth="1"/>
    <col min="1570" max="1570" width="6.7109375" style="65" customWidth="1"/>
    <col min="1571" max="1571" width="1" style="65" customWidth="1"/>
    <col min="1572" max="1572" width="6.7109375" style="65" customWidth="1"/>
    <col min="1573" max="1573" width="1" style="65" customWidth="1"/>
    <col min="1574" max="1575" width="6.7109375" style="65" customWidth="1"/>
    <col min="1576" max="1792" width="11.42578125" style="65"/>
    <col min="1793" max="1795" width="0" style="65" hidden="1" customWidth="1"/>
    <col min="1796" max="1796" width="3" style="65" customWidth="1"/>
    <col min="1797" max="1797" width="8.140625" style="65" customWidth="1"/>
    <col min="1798" max="1798" width="2" style="65" customWidth="1"/>
    <col min="1799" max="1799" width="1.5703125" style="65" customWidth="1"/>
    <col min="1800" max="1800" width="58.42578125" style="65" customWidth="1"/>
    <col min="1801" max="1803" width="4.7109375" style="65" customWidth="1"/>
    <col min="1804" max="1804" width="0.42578125" style="65" customWidth="1"/>
    <col min="1805" max="1807" width="4.7109375" style="65" customWidth="1"/>
    <col min="1808" max="1808" width="0.28515625" style="65" customWidth="1"/>
    <col min="1809" max="1810" width="4.7109375" style="65" customWidth="1"/>
    <col min="1811" max="1811" width="5.7109375" style="65" customWidth="1"/>
    <col min="1812" max="1812" width="2.5703125" style="65" customWidth="1"/>
    <col min="1813" max="1813" width="11.42578125" style="65"/>
    <col min="1814" max="1814" width="4.7109375" style="65" customWidth="1"/>
    <col min="1815" max="1815" width="5" style="65" customWidth="1"/>
    <col min="1816" max="1816" width="2.28515625" style="65" customWidth="1"/>
    <col min="1817" max="1817" width="26" style="65" customWidth="1"/>
    <col min="1818" max="1818" width="8" style="65" customWidth="1"/>
    <col min="1819" max="1819" width="1" style="65" customWidth="1"/>
    <col min="1820" max="1820" width="6.7109375" style="65" customWidth="1"/>
    <col min="1821" max="1821" width="1" style="65" customWidth="1"/>
    <col min="1822" max="1822" width="6.7109375" style="65" customWidth="1"/>
    <col min="1823" max="1823" width="1" style="65" customWidth="1"/>
    <col min="1824" max="1824" width="6.7109375" style="65" customWidth="1"/>
    <col min="1825" max="1825" width="1" style="65" customWidth="1"/>
    <col min="1826" max="1826" width="6.7109375" style="65" customWidth="1"/>
    <col min="1827" max="1827" width="1" style="65" customWidth="1"/>
    <col min="1828" max="1828" width="6.7109375" style="65" customWidth="1"/>
    <col min="1829" max="1829" width="1" style="65" customWidth="1"/>
    <col min="1830" max="1831" width="6.7109375" style="65" customWidth="1"/>
    <col min="1832" max="2048" width="11.42578125" style="65"/>
    <col min="2049" max="2051" width="0" style="65" hidden="1" customWidth="1"/>
    <col min="2052" max="2052" width="3" style="65" customWidth="1"/>
    <col min="2053" max="2053" width="8.140625" style="65" customWidth="1"/>
    <col min="2054" max="2054" width="2" style="65" customWidth="1"/>
    <col min="2055" max="2055" width="1.5703125" style="65" customWidth="1"/>
    <col min="2056" max="2056" width="58.42578125" style="65" customWidth="1"/>
    <col min="2057" max="2059" width="4.7109375" style="65" customWidth="1"/>
    <col min="2060" max="2060" width="0.42578125" style="65" customWidth="1"/>
    <col min="2061" max="2063" width="4.7109375" style="65" customWidth="1"/>
    <col min="2064" max="2064" width="0.28515625" style="65" customWidth="1"/>
    <col min="2065" max="2066" width="4.7109375" style="65" customWidth="1"/>
    <col min="2067" max="2067" width="5.7109375" style="65" customWidth="1"/>
    <col min="2068" max="2068" width="2.5703125" style="65" customWidth="1"/>
    <col min="2069" max="2069" width="11.42578125" style="65"/>
    <col min="2070" max="2070" width="4.7109375" style="65" customWidth="1"/>
    <col min="2071" max="2071" width="5" style="65" customWidth="1"/>
    <col min="2072" max="2072" width="2.28515625" style="65" customWidth="1"/>
    <col min="2073" max="2073" width="26" style="65" customWidth="1"/>
    <col min="2074" max="2074" width="8" style="65" customWidth="1"/>
    <col min="2075" max="2075" width="1" style="65" customWidth="1"/>
    <col min="2076" max="2076" width="6.7109375" style="65" customWidth="1"/>
    <col min="2077" max="2077" width="1" style="65" customWidth="1"/>
    <col min="2078" max="2078" width="6.7109375" style="65" customWidth="1"/>
    <col min="2079" max="2079" width="1" style="65" customWidth="1"/>
    <col min="2080" max="2080" width="6.7109375" style="65" customWidth="1"/>
    <col min="2081" max="2081" width="1" style="65" customWidth="1"/>
    <col min="2082" max="2082" width="6.7109375" style="65" customWidth="1"/>
    <col min="2083" max="2083" width="1" style="65" customWidth="1"/>
    <col min="2084" max="2084" width="6.7109375" style="65" customWidth="1"/>
    <col min="2085" max="2085" width="1" style="65" customWidth="1"/>
    <col min="2086" max="2087" width="6.7109375" style="65" customWidth="1"/>
    <col min="2088" max="2304" width="11.42578125" style="65"/>
    <col min="2305" max="2307" width="0" style="65" hidden="1" customWidth="1"/>
    <col min="2308" max="2308" width="3" style="65" customWidth="1"/>
    <col min="2309" max="2309" width="8.140625" style="65" customWidth="1"/>
    <col min="2310" max="2310" width="2" style="65" customWidth="1"/>
    <col min="2311" max="2311" width="1.5703125" style="65" customWidth="1"/>
    <col min="2312" max="2312" width="58.42578125" style="65" customWidth="1"/>
    <col min="2313" max="2315" width="4.7109375" style="65" customWidth="1"/>
    <col min="2316" max="2316" width="0.42578125" style="65" customWidth="1"/>
    <col min="2317" max="2319" width="4.7109375" style="65" customWidth="1"/>
    <col min="2320" max="2320" width="0.28515625" style="65" customWidth="1"/>
    <col min="2321" max="2322" width="4.7109375" style="65" customWidth="1"/>
    <col min="2323" max="2323" width="5.7109375" style="65" customWidth="1"/>
    <col min="2324" max="2324" width="2.5703125" style="65" customWidth="1"/>
    <col min="2325" max="2325" width="11.42578125" style="65"/>
    <col min="2326" max="2326" width="4.7109375" style="65" customWidth="1"/>
    <col min="2327" max="2327" width="5" style="65" customWidth="1"/>
    <col min="2328" max="2328" width="2.28515625" style="65" customWidth="1"/>
    <col min="2329" max="2329" width="26" style="65" customWidth="1"/>
    <col min="2330" max="2330" width="8" style="65" customWidth="1"/>
    <col min="2331" max="2331" width="1" style="65" customWidth="1"/>
    <col min="2332" max="2332" width="6.7109375" style="65" customWidth="1"/>
    <col min="2333" max="2333" width="1" style="65" customWidth="1"/>
    <col min="2334" max="2334" width="6.7109375" style="65" customWidth="1"/>
    <col min="2335" max="2335" width="1" style="65" customWidth="1"/>
    <col min="2336" max="2336" width="6.7109375" style="65" customWidth="1"/>
    <col min="2337" max="2337" width="1" style="65" customWidth="1"/>
    <col min="2338" max="2338" width="6.7109375" style="65" customWidth="1"/>
    <col min="2339" max="2339" width="1" style="65" customWidth="1"/>
    <col min="2340" max="2340" width="6.7109375" style="65" customWidth="1"/>
    <col min="2341" max="2341" width="1" style="65" customWidth="1"/>
    <col min="2342" max="2343" width="6.7109375" style="65" customWidth="1"/>
    <col min="2344" max="2560" width="11.42578125" style="65"/>
    <col min="2561" max="2563" width="0" style="65" hidden="1" customWidth="1"/>
    <col min="2564" max="2564" width="3" style="65" customWidth="1"/>
    <col min="2565" max="2565" width="8.140625" style="65" customWidth="1"/>
    <col min="2566" max="2566" width="2" style="65" customWidth="1"/>
    <col min="2567" max="2567" width="1.5703125" style="65" customWidth="1"/>
    <col min="2568" max="2568" width="58.42578125" style="65" customWidth="1"/>
    <col min="2569" max="2571" width="4.7109375" style="65" customWidth="1"/>
    <col min="2572" max="2572" width="0.42578125" style="65" customWidth="1"/>
    <col min="2573" max="2575" width="4.7109375" style="65" customWidth="1"/>
    <col min="2576" max="2576" width="0.28515625" style="65" customWidth="1"/>
    <col min="2577" max="2578" width="4.7109375" style="65" customWidth="1"/>
    <col min="2579" max="2579" width="5.7109375" style="65" customWidth="1"/>
    <col min="2580" max="2580" width="2.5703125" style="65" customWidth="1"/>
    <col min="2581" max="2581" width="11.42578125" style="65"/>
    <col min="2582" max="2582" width="4.7109375" style="65" customWidth="1"/>
    <col min="2583" max="2583" width="5" style="65" customWidth="1"/>
    <col min="2584" max="2584" width="2.28515625" style="65" customWidth="1"/>
    <col min="2585" max="2585" width="26" style="65" customWidth="1"/>
    <col min="2586" max="2586" width="8" style="65" customWidth="1"/>
    <col min="2587" max="2587" width="1" style="65" customWidth="1"/>
    <col min="2588" max="2588" width="6.7109375" style="65" customWidth="1"/>
    <col min="2589" max="2589" width="1" style="65" customWidth="1"/>
    <col min="2590" max="2590" width="6.7109375" style="65" customWidth="1"/>
    <col min="2591" max="2591" width="1" style="65" customWidth="1"/>
    <col min="2592" max="2592" width="6.7109375" style="65" customWidth="1"/>
    <col min="2593" max="2593" width="1" style="65" customWidth="1"/>
    <col min="2594" max="2594" width="6.7109375" style="65" customWidth="1"/>
    <col min="2595" max="2595" width="1" style="65" customWidth="1"/>
    <col min="2596" max="2596" width="6.7109375" style="65" customWidth="1"/>
    <col min="2597" max="2597" width="1" style="65" customWidth="1"/>
    <col min="2598" max="2599" width="6.7109375" style="65" customWidth="1"/>
    <col min="2600" max="2816" width="11.42578125" style="65"/>
    <col min="2817" max="2819" width="0" style="65" hidden="1" customWidth="1"/>
    <col min="2820" max="2820" width="3" style="65" customWidth="1"/>
    <col min="2821" max="2821" width="8.140625" style="65" customWidth="1"/>
    <col min="2822" max="2822" width="2" style="65" customWidth="1"/>
    <col min="2823" max="2823" width="1.5703125" style="65" customWidth="1"/>
    <col min="2824" max="2824" width="58.42578125" style="65" customWidth="1"/>
    <col min="2825" max="2827" width="4.7109375" style="65" customWidth="1"/>
    <col min="2828" max="2828" width="0.42578125" style="65" customWidth="1"/>
    <col min="2829" max="2831" width="4.7109375" style="65" customWidth="1"/>
    <col min="2832" max="2832" width="0.28515625" style="65" customWidth="1"/>
    <col min="2833" max="2834" width="4.7109375" style="65" customWidth="1"/>
    <col min="2835" max="2835" width="5.7109375" style="65" customWidth="1"/>
    <col min="2836" max="2836" width="2.5703125" style="65" customWidth="1"/>
    <col min="2837" max="2837" width="11.42578125" style="65"/>
    <col min="2838" max="2838" width="4.7109375" style="65" customWidth="1"/>
    <col min="2839" max="2839" width="5" style="65" customWidth="1"/>
    <col min="2840" max="2840" width="2.28515625" style="65" customWidth="1"/>
    <col min="2841" max="2841" width="26" style="65" customWidth="1"/>
    <col min="2842" max="2842" width="8" style="65" customWidth="1"/>
    <col min="2843" max="2843" width="1" style="65" customWidth="1"/>
    <col min="2844" max="2844" width="6.7109375" style="65" customWidth="1"/>
    <col min="2845" max="2845" width="1" style="65" customWidth="1"/>
    <col min="2846" max="2846" width="6.7109375" style="65" customWidth="1"/>
    <col min="2847" max="2847" width="1" style="65" customWidth="1"/>
    <col min="2848" max="2848" width="6.7109375" style="65" customWidth="1"/>
    <col min="2849" max="2849" width="1" style="65" customWidth="1"/>
    <col min="2850" max="2850" width="6.7109375" style="65" customWidth="1"/>
    <col min="2851" max="2851" width="1" style="65" customWidth="1"/>
    <col min="2852" max="2852" width="6.7109375" style="65" customWidth="1"/>
    <col min="2853" max="2853" width="1" style="65" customWidth="1"/>
    <col min="2854" max="2855" width="6.7109375" style="65" customWidth="1"/>
    <col min="2856" max="3072" width="11.42578125" style="65"/>
    <col min="3073" max="3075" width="0" style="65" hidden="1" customWidth="1"/>
    <col min="3076" max="3076" width="3" style="65" customWidth="1"/>
    <col min="3077" max="3077" width="8.140625" style="65" customWidth="1"/>
    <col min="3078" max="3078" width="2" style="65" customWidth="1"/>
    <col min="3079" max="3079" width="1.5703125" style="65" customWidth="1"/>
    <col min="3080" max="3080" width="58.42578125" style="65" customWidth="1"/>
    <col min="3081" max="3083" width="4.7109375" style="65" customWidth="1"/>
    <col min="3084" max="3084" width="0.42578125" style="65" customWidth="1"/>
    <col min="3085" max="3087" width="4.7109375" style="65" customWidth="1"/>
    <col min="3088" max="3088" width="0.28515625" style="65" customWidth="1"/>
    <col min="3089" max="3090" width="4.7109375" style="65" customWidth="1"/>
    <col min="3091" max="3091" width="5.7109375" style="65" customWidth="1"/>
    <col min="3092" max="3092" width="2.5703125" style="65" customWidth="1"/>
    <col min="3093" max="3093" width="11.42578125" style="65"/>
    <col min="3094" max="3094" width="4.7109375" style="65" customWidth="1"/>
    <col min="3095" max="3095" width="5" style="65" customWidth="1"/>
    <col min="3096" max="3096" width="2.28515625" style="65" customWidth="1"/>
    <col min="3097" max="3097" width="26" style="65" customWidth="1"/>
    <col min="3098" max="3098" width="8" style="65" customWidth="1"/>
    <col min="3099" max="3099" width="1" style="65" customWidth="1"/>
    <col min="3100" max="3100" width="6.7109375" style="65" customWidth="1"/>
    <col min="3101" max="3101" width="1" style="65" customWidth="1"/>
    <col min="3102" max="3102" width="6.7109375" style="65" customWidth="1"/>
    <col min="3103" max="3103" width="1" style="65" customWidth="1"/>
    <col min="3104" max="3104" width="6.7109375" style="65" customWidth="1"/>
    <col min="3105" max="3105" width="1" style="65" customWidth="1"/>
    <col min="3106" max="3106" width="6.7109375" style="65" customWidth="1"/>
    <col min="3107" max="3107" width="1" style="65" customWidth="1"/>
    <col min="3108" max="3108" width="6.7109375" style="65" customWidth="1"/>
    <col min="3109" max="3109" width="1" style="65" customWidth="1"/>
    <col min="3110" max="3111" width="6.7109375" style="65" customWidth="1"/>
    <col min="3112" max="3328" width="11.42578125" style="65"/>
    <col min="3329" max="3331" width="0" style="65" hidden="1" customWidth="1"/>
    <col min="3332" max="3332" width="3" style="65" customWidth="1"/>
    <col min="3333" max="3333" width="8.140625" style="65" customWidth="1"/>
    <col min="3334" max="3334" width="2" style="65" customWidth="1"/>
    <col min="3335" max="3335" width="1.5703125" style="65" customWidth="1"/>
    <col min="3336" max="3336" width="58.42578125" style="65" customWidth="1"/>
    <col min="3337" max="3339" width="4.7109375" style="65" customWidth="1"/>
    <col min="3340" max="3340" width="0.42578125" style="65" customWidth="1"/>
    <col min="3341" max="3343" width="4.7109375" style="65" customWidth="1"/>
    <col min="3344" max="3344" width="0.28515625" style="65" customWidth="1"/>
    <col min="3345" max="3346" width="4.7109375" style="65" customWidth="1"/>
    <col min="3347" max="3347" width="5.7109375" style="65" customWidth="1"/>
    <col min="3348" max="3348" width="2.5703125" style="65" customWidth="1"/>
    <col min="3349" max="3349" width="11.42578125" style="65"/>
    <col min="3350" max="3350" width="4.7109375" style="65" customWidth="1"/>
    <col min="3351" max="3351" width="5" style="65" customWidth="1"/>
    <col min="3352" max="3352" width="2.28515625" style="65" customWidth="1"/>
    <col min="3353" max="3353" width="26" style="65" customWidth="1"/>
    <col min="3354" max="3354" width="8" style="65" customWidth="1"/>
    <col min="3355" max="3355" width="1" style="65" customWidth="1"/>
    <col min="3356" max="3356" width="6.7109375" style="65" customWidth="1"/>
    <col min="3357" max="3357" width="1" style="65" customWidth="1"/>
    <col min="3358" max="3358" width="6.7109375" style="65" customWidth="1"/>
    <col min="3359" max="3359" width="1" style="65" customWidth="1"/>
    <col min="3360" max="3360" width="6.7109375" style="65" customWidth="1"/>
    <col min="3361" max="3361" width="1" style="65" customWidth="1"/>
    <col min="3362" max="3362" width="6.7109375" style="65" customWidth="1"/>
    <col min="3363" max="3363" width="1" style="65" customWidth="1"/>
    <col min="3364" max="3364" width="6.7109375" style="65" customWidth="1"/>
    <col min="3365" max="3365" width="1" style="65" customWidth="1"/>
    <col min="3366" max="3367" width="6.7109375" style="65" customWidth="1"/>
    <col min="3368" max="3584" width="11.42578125" style="65"/>
    <col min="3585" max="3587" width="0" style="65" hidden="1" customWidth="1"/>
    <col min="3588" max="3588" width="3" style="65" customWidth="1"/>
    <col min="3589" max="3589" width="8.140625" style="65" customWidth="1"/>
    <col min="3590" max="3590" width="2" style="65" customWidth="1"/>
    <col min="3591" max="3591" width="1.5703125" style="65" customWidth="1"/>
    <col min="3592" max="3592" width="58.42578125" style="65" customWidth="1"/>
    <col min="3593" max="3595" width="4.7109375" style="65" customWidth="1"/>
    <col min="3596" max="3596" width="0.42578125" style="65" customWidth="1"/>
    <col min="3597" max="3599" width="4.7109375" style="65" customWidth="1"/>
    <col min="3600" max="3600" width="0.28515625" style="65" customWidth="1"/>
    <col min="3601" max="3602" width="4.7109375" style="65" customWidth="1"/>
    <col min="3603" max="3603" width="5.7109375" style="65" customWidth="1"/>
    <col min="3604" max="3604" width="2.5703125" style="65" customWidth="1"/>
    <col min="3605" max="3605" width="11.42578125" style="65"/>
    <col min="3606" max="3606" width="4.7109375" style="65" customWidth="1"/>
    <col min="3607" max="3607" width="5" style="65" customWidth="1"/>
    <col min="3608" max="3608" width="2.28515625" style="65" customWidth="1"/>
    <col min="3609" max="3609" width="26" style="65" customWidth="1"/>
    <col min="3610" max="3610" width="8" style="65" customWidth="1"/>
    <col min="3611" max="3611" width="1" style="65" customWidth="1"/>
    <col min="3612" max="3612" width="6.7109375" style="65" customWidth="1"/>
    <col min="3613" max="3613" width="1" style="65" customWidth="1"/>
    <col min="3614" max="3614" width="6.7109375" style="65" customWidth="1"/>
    <col min="3615" max="3615" width="1" style="65" customWidth="1"/>
    <col min="3616" max="3616" width="6.7109375" style="65" customWidth="1"/>
    <col min="3617" max="3617" width="1" style="65" customWidth="1"/>
    <col min="3618" max="3618" width="6.7109375" style="65" customWidth="1"/>
    <col min="3619" max="3619" width="1" style="65" customWidth="1"/>
    <col min="3620" max="3620" width="6.7109375" style="65" customWidth="1"/>
    <col min="3621" max="3621" width="1" style="65" customWidth="1"/>
    <col min="3622" max="3623" width="6.7109375" style="65" customWidth="1"/>
    <col min="3624" max="3840" width="11.42578125" style="65"/>
    <col min="3841" max="3843" width="0" style="65" hidden="1" customWidth="1"/>
    <col min="3844" max="3844" width="3" style="65" customWidth="1"/>
    <col min="3845" max="3845" width="8.140625" style="65" customWidth="1"/>
    <col min="3846" max="3846" width="2" style="65" customWidth="1"/>
    <col min="3847" max="3847" width="1.5703125" style="65" customWidth="1"/>
    <col min="3848" max="3848" width="58.42578125" style="65" customWidth="1"/>
    <col min="3849" max="3851" width="4.7109375" style="65" customWidth="1"/>
    <col min="3852" max="3852" width="0.42578125" style="65" customWidth="1"/>
    <col min="3853" max="3855" width="4.7109375" style="65" customWidth="1"/>
    <col min="3856" max="3856" width="0.28515625" style="65" customWidth="1"/>
    <col min="3857" max="3858" width="4.7109375" style="65" customWidth="1"/>
    <col min="3859" max="3859" width="5.7109375" style="65" customWidth="1"/>
    <col min="3860" max="3860" width="2.5703125" style="65" customWidth="1"/>
    <col min="3861" max="3861" width="11.42578125" style="65"/>
    <col min="3862" max="3862" width="4.7109375" style="65" customWidth="1"/>
    <col min="3863" max="3863" width="5" style="65" customWidth="1"/>
    <col min="3864" max="3864" width="2.28515625" style="65" customWidth="1"/>
    <col min="3865" max="3865" width="26" style="65" customWidth="1"/>
    <col min="3866" max="3866" width="8" style="65" customWidth="1"/>
    <col min="3867" max="3867" width="1" style="65" customWidth="1"/>
    <col min="3868" max="3868" width="6.7109375" style="65" customWidth="1"/>
    <col min="3869" max="3869" width="1" style="65" customWidth="1"/>
    <col min="3870" max="3870" width="6.7109375" style="65" customWidth="1"/>
    <col min="3871" max="3871" width="1" style="65" customWidth="1"/>
    <col min="3872" max="3872" width="6.7109375" style="65" customWidth="1"/>
    <col min="3873" max="3873" width="1" style="65" customWidth="1"/>
    <col min="3874" max="3874" width="6.7109375" style="65" customWidth="1"/>
    <col min="3875" max="3875" width="1" style="65" customWidth="1"/>
    <col min="3876" max="3876" width="6.7109375" style="65" customWidth="1"/>
    <col min="3877" max="3877" width="1" style="65" customWidth="1"/>
    <col min="3878" max="3879" width="6.7109375" style="65" customWidth="1"/>
    <col min="3880" max="4096" width="11.42578125" style="65"/>
    <col min="4097" max="4099" width="0" style="65" hidden="1" customWidth="1"/>
    <col min="4100" max="4100" width="3" style="65" customWidth="1"/>
    <col min="4101" max="4101" width="8.140625" style="65" customWidth="1"/>
    <col min="4102" max="4102" width="2" style="65" customWidth="1"/>
    <col min="4103" max="4103" width="1.5703125" style="65" customWidth="1"/>
    <col min="4104" max="4104" width="58.42578125" style="65" customWidth="1"/>
    <col min="4105" max="4107" width="4.7109375" style="65" customWidth="1"/>
    <col min="4108" max="4108" width="0.42578125" style="65" customWidth="1"/>
    <col min="4109" max="4111" width="4.7109375" style="65" customWidth="1"/>
    <col min="4112" max="4112" width="0.28515625" style="65" customWidth="1"/>
    <col min="4113" max="4114" width="4.7109375" style="65" customWidth="1"/>
    <col min="4115" max="4115" width="5.7109375" style="65" customWidth="1"/>
    <col min="4116" max="4116" width="2.5703125" style="65" customWidth="1"/>
    <col min="4117" max="4117" width="11.42578125" style="65"/>
    <col min="4118" max="4118" width="4.7109375" style="65" customWidth="1"/>
    <col min="4119" max="4119" width="5" style="65" customWidth="1"/>
    <col min="4120" max="4120" width="2.28515625" style="65" customWidth="1"/>
    <col min="4121" max="4121" width="26" style="65" customWidth="1"/>
    <col min="4122" max="4122" width="8" style="65" customWidth="1"/>
    <col min="4123" max="4123" width="1" style="65" customWidth="1"/>
    <col min="4124" max="4124" width="6.7109375" style="65" customWidth="1"/>
    <col min="4125" max="4125" width="1" style="65" customWidth="1"/>
    <col min="4126" max="4126" width="6.7109375" style="65" customWidth="1"/>
    <col min="4127" max="4127" width="1" style="65" customWidth="1"/>
    <col min="4128" max="4128" width="6.7109375" style="65" customWidth="1"/>
    <col min="4129" max="4129" width="1" style="65" customWidth="1"/>
    <col min="4130" max="4130" width="6.7109375" style="65" customWidth="1"/>
    <col min="4131" max="4131" width="1" style="65" customWidth="1"/>
    <col min="4132" max="4132" width="6.7109375" style="65" customWidth="1"/>
    <col min="4133" max="4133" width="1" style="65" customWidth="1"/>
    <col min="4134" max="4135" width="6.7109375" style="65" customWidth="1"/>
    <col min="4136" max="4352" width="11.42578125" style="65"/>
    <col min="4353" max="4355" width="0" style="65" hidden="1" customWidth="1"/>
    <col min="4356" max="4356" width="3" style="65" customWidth="1"/>
    <col min="4357" max="4357" width="8.140625" style="65" customWidth="1"/>
    <col min="4358" max="4358" width="2" style="65" customWidth="1"/>
    <col min="4359" max="4359" width="1.5703125" style="65" customWidth="1"/>
    <col min="4360" max="4360" width="58.42578125" style="65" customWidth="1"/>
    <col min="4361" max="4363" width="4.7109375" style="65" customWidth="1"/>
    <col min="4364" max="4364" width="0.42578125" style="65" customWidth="1"/>
    <col min="4365" max="4367" width="4.7109375" style="65" customWidth="1"/>
    <col min="4368" max="4368" width="0.28515625" style="65" customWidth="1"/>
    <col min="4369" max="4370" width="4.7109375" style="65" customWidth="1"/>
    <col min="4371" max="4371" width="5.7109375" style="65" customWidth="1"/>
    <col min="4372" max="4372" width="2.5703125" style="65" customWidth="1"/>
    <col min="4373" max="4373" width="11.42578125" style="65"/>
    <col min="4374" max="4374" width="4.7109375" style="65" customWidth="1"/>
    <col min="4375" max="4375" width="5" style="65" customWidth="1"/>
    <col min="4376" max="4376" width="2.28515625" style="65" customWidth="1"/>
    <col min="4377" max="4377" width="26" style="65" customWidth="1"/>
    <col min="4378" max="4378" width="8" style="65" customWidth="1"/>
    <col min="4379" max="4379" width="1" style="65" customWidth="1"/>
    <col min="4380" max="4380" width="6.7109375" style="65" customWidth="1"/>
    <col min="4381" max="4381" width="1" style="65" customWidth="1"/>
    <col min="4382" max="4382" width="6.7109375" style="65" customWidth="1"/>
    <col min="4383" max="4383" width="1" style="65" customWidth="1"/>
    <col min="4384" max="4384" width="6.7109375" style="65" customWidth="1"/>
    <col min="4385" max="4385" width="1" style="65" customWidth="1"/>
    <col min="4386" max="4386" width="6.7109375" style="65" customWidth="1"/>
    <col min="4387" max="4387" width="1" style="65" customWidth="1"/>
    <col min="4388" max="4388" width="6.7109375" style="65" customWidth="1"/>
    <col min="4389" max="4389" width="1" style="65" customWidth="1"/>
    <col min="4390" max="4391" width="6.7109375" style="65" customWidth="1"/>
    <col min="4392" max="4608" width="11.42578125" style="65"/>
    <col min="4609" max="4611" width="0" style="65" hidden="1" customWidth="1"/>
    <col min="4612" max="4612" width="3" style="65" customWidth="1"/>
    <col min="4613" max="4613" width="8.140625" style="65" customWidth="1"/>
    <col min="4614" max="4614" width="2" style="65" customWidth="1"/>
    <col min="4615" max="4615" width="1.5703125" style="65" customWidth="1"/>
    <col min="4616" max="4616" width="58.42578125" style="65" customWidth="1"/>
    <col min="4617" max="4619" width="4.7109375" style="65" customWidth="1"/>
    <col min="4620" max="4620" width="0.42578125" style="65" customWidth="1"/>
    <col min="4621" max="4623" width="4.7109375" style="65" customWidth="1"/>
    <col min="4624" max="4624" width="0.28515625" style="65" customWidth="1"/>
    <col min="4625" max="4626" width="4.7109375" style="65" customWidth="1"/>
    <col min="4627" max="4627" width="5.7109375" style="65" customWidth="1"/>
    <col min="4628" max="4628" width="2.5703125" style="65" customWidth="1"/>
    <col min="4629" max="4629" width="11.42578125" style="65"/>
    <col min="4630" max="4630" width="4.7109375" style="65" customWidth="1"/>
    <col min="4631" max="4631" width="5" style="65" customWidth="1"/>
    <col min="4632" max="4632" width="2.28515625" style="65" customWidth="1"/>
    <col min="4633" max="4633" width="26" style="65" customWidth="1"/>
    <col min="4634" max="4634" width="8" style="65" customWidth="1"/>
    <col min="4635" max="4635" width="1" style="65" customWidth="1"/>
    <col min="4636" max="4636" width="6.7109375" style="65" customWidth="1"/>
    <col min="4637" max="4637" width="1" style="65" customWidth="1"/>
    <col min="4638" max="4638" width="6.7109375" style="65" customWidth="1"/>
    <col min="4639" max="4639" width="1" style="65" customWidth="1"/>
    <col min="4640" max="4640" width="6.7109375" style="65" customWidth="1"/>
    <col min="4641" max="4641" width="1" style="65" customWidth="1"/>
    <col min="4642" max="4642" width="6.7109375" style="65" customWidth="1"/>
    <col min="4643" max="4643" width="1" style="65" customWidth="1"/>
    <col min="4644" max="4644" width="6.7109375" style="65" customWidth="1"/>
    <col min="4645" max="4645" width="1" style="65" customWidth="1"/>
    <col min="4646" max="4647" width="6.7109375" style="65" customWidth="1"/>
    <col min="4648" max="4864" width="11.42578125" style="65"/>
    <col min="4865" max="4867" width="0" style="65" hidden="1" customWidth="1"/>
    <col min="4868" max="4868" width="3" style="65" customWidth="1"/>
    <col min="4869" max="4869" width="8.140625" style="65" customWidth="1"/>
    <col min="4870" max="4870" width="2" style="65" customWidth="1"/>
    <col min="4871" max="4871" width="1.5703125" style="65" customWidth="1"/>
    <col min="4872" max="4872" width="58.42578125" style="65" customWidth="1"/>
    <col min="4873" max="4875" width="4.7109375" style="65" customWidth="1"/>
    <col min="4876" max="4876" width="0.42578125" style="65" customWidth="1"/>
    <col min="4877" max="4879" width="4.7109375" style="65" customWidth="1"/>
    <col min="4880" max="4880" width="0.28515625" style="65" customWidth="1"/>
    <col min="4881" max="4882" width="4.7109375" style="65" customWidth="1"/>
    <col min="4883" max="4883" width="5.7109375" style="65" customWidth="1"/>
    <col min="4884" max="4884" width="2.5703125" style="65" customWidth="1"/>
    <col min="4885" max="4885" width="11.42578125" style="65"/>
    <col min="4886" max="4886" width="4.7109375" style="65" customWidth="1"/>
    <col min="4887" max="4887" width="5" style="65" customWidth="1"/>
    <col min="4888" max="4888" width="2.28515625" style="65" customWidth="1"/>
    <col min="4889" max="4889" width="26" style="65" customWidth="1"/>
    <col min="4890" max="4890" width="8" style="65" customWidth="1"/>
    <col min="4891" max="4891" width="1" style="65" customWidth="1"/>
    <col min="4892" max="4892" width="6.7109375" style="65" customWidth="1"/>
    <col min="4893" max="4893" width="1" style="65" customWidth="1"/>
    <col min="4894" max="4894" width="6.7109375" style="65" customWidth="1"/>
    <col min="4895" max="4895" width="1" style="65" customWidth="1"/>
    <col min="4896" max="4896" width="6.7109375" style="65" customWidth="1"/>
    <col min="4897" max="4897" width="1" style="65" customWidth="1"/>
    <col min="4898" max="4898" width="6.7109375" style="65" customWidth="1"/>
    <col min="4899" max="4899" width="1" style="65" customWidth="1"/>
    <col min="4900" max="4900" width="6.7109375" style="65" customWidth="1"/>
    <col min="4901" max="4901" width="1" style="65" customWidth="1"/>
    <col min="4902" max="4903" width="6.7109375" style="65" customWidth="1"/>
    <col min="4904" max="5120" width="11.42578125" style="65"/>
    <col min="5121" max="5123" width="0" style="65" hidden="1" customWidth="1"/>
    <col min="5124" max="5124" width="3" style="65" customWidth="1"/>
    <col min="5125" max="5125" width="8.140625" style="65" customWidth="1"/>
    <col min="5126" max="5126" width="2" style="65" customWidth="1"/>
    <col min="5127" max="5127" width="1.5703125" style="65" customWidth="1"/>
    <col min="5128" max="5128" width="58.42578125" style="65" customWidth="1"/>
    <col min="5129" max="5131" width="4.7109375" style="65" customWidth="1"/>
    <col min="5132" max="5132" width="0.42578125" style="65" customWidth="1"/>
    <col min="5133" max="5135" width="4.7109375" style="65" customWidth="1"/>
    <col min="5136" max="5136" width="0.28515625" style="65" customWidth="1"/>
    <col min="5137" max="5138" width="4.7109375" style="65" customWidth="1"/>
    <col min="5139" max="5139" width="5.7109375" style="65" customWidth="1"/>
    <col min="5140" max="5140" width="2.5703125" style="65" customWidth="1"/>
    <col min="5141" max="5141" width="11.42578125" style="65"/>
    <col min="5142" max="5142" width="4.7109375" style="65" customWidth="1"/>
    <col min="5143" max="5143" width="5" style="65" customWidth="1"/>
    <col min="5144" max="5144" width="2.28515625" style="65" customWidth="1"/>
    <col min="5145" max="5145" width="26" style="65" customWidth="1"/>
    <col min="5146" max="5146" width="8" style="65" customWidth="1"/>
    <col min="5147" max="5147" width="1" style="65" customWidth="1"/>
    <col min="5148" max="5148" width="6.7109375" style="65" customWidth="1"/>
    <col min="5149" max="5149" width="1" style="65" customWidth="1"/>
    <col min="5150" max="5150" width="6.7109375" style="65" customWidth="1"/>
    <col min="5151" max="5151" width="1" style="65" customWidth="1"/>
    <col min="5152" max="5152" width="6.7109375" style="65" customWidth="1"/>
    <col min="5153" max="5153" width="1" style="65" customWidth="1"/>
    <col min="5154" max="5154" width="6.7109375" style="65" customWidth="1"/>
    <col min="5155" max="5155" width="1" style="65" customWidth="1"/>
    <col min="5156" max="5156" width="6.7109375" style="65" customWidth="1"/>
    <col min="5157" max="5157" width="1" style="65" customWidth="1"/>
    <col min="5158" max="5159" width="6.7109375" style="65" customWidth="1"/>
    <col min="5160" max="5376" width="11.42578125" style="65"/>
    <col min="5377" max="5379" width="0" style="65" hidden="1" customWidth="1"/>
    <col min="5380" max="5380" width="3" style="65" customWidth="1"/>
    <col min="5381" max="5381" width="8.140625" style="65" customWidth="1"/>
    <col min="5382" max="5382" width="2" style="65" customWidth="1"/>
    <col min="5383" max="5383" width="1.5703125" style="65" customWidth="1"/>
    <col min="5384" max="5384" width="58.42578125" style="65" customWidth="1"/>
    <col min="5385" max="5387" width="4.7109375" style="65" customWidth="1"/>
    <col min="5388" max="5388" width="0.42578125" style="65" customWidth="1"/>
    <col min="5389" max="5391" width="4.7109375" style="65" customWidth="1"/>
    <col min="5392" max="5392" width="0.28515625" style="65" customWidth="1"/>
    <col min="5393" max="5394" width="4.7109375" style="65" customWidth="1"/>
    <col min="5395" max="5395" width="5.7109375" style="65" customWidth="1"/>
    <col min="5396" max="5396" width="2.5703125" style="65" customWidth="1"/>
    <col min="5397" max="5397" width="11.42578125" style="65"/>
    <col min="5398" max="5398" width="4.7109375" style="65" customWidth="1"/>
    <col min="5399" max="5399" width="5" style="65" customWidth="1"/>
    <col min="5400" max="5400" width="2.28515625" style="65" customWidth="1"/>
    <col min="5401" max="5401" width="26" style="65" customWidth="1"/>
    <col min="5402" max="5402" width="8" style="65" customWidth="1"/>
    <col min="5403" max="5403" width="1" style="65" customWidth="1"/>
    <col min="5404" max="5404" width="6.7109375" style="65" customWidth="1"/>
    <col min="5405" max="5405" width="1" style="65" customWidth="1"/>
    <col min="5406" max="5406" width="6.7109375" style="65" customWidth="1"/>
    <col min="5407" max="5407" width="1" style="65" customWidth="1"/>
    <col min="5408" max="5408" width="6.7109375" style="65" customWidth="1"/>
    <col min="5409" max="5409" width="1" style="65" customWidth="1"/>
    <col min="5410" max="5410" width="6.7109375" style="65" customWidth="1"/>
    <col min="5411" max="5411" width="1" style="65" customWidth="1"/>
    <col min="5412" max="5412" width="6.7109375" style="65" customWidth="1"/>
    <col min="5413" max="5413" width="1" style="65" customWidth="1"/>
    <col min="5414" max="5415" width="6.7109375" style="65" customWidth="1"/>
    <col min="5416" max="5632" width="11.42578125" style="65"/>
    <col min="5633" max="5635" width="0" style="65" hidden="1" customWidth="1"/>
    <col min="5636" max="5636" width="3" style="65" customWidth="1"/>
    <col min="5637" max="5637" width="8.140625" style="65" customWidth="1"/>
    <col min="5638" max="5638" width="2" style="65" customWidth="1"/>
    <col min="5639" max="5639" width="1.5703125" style="65" customWidth="1"/>
    <col min="5640" max="5640" width="58.42578125" style="65" customWidth="1"/>
    <col min="5641" max="5643" width="4.7109375" style="65" customWidth="1"/>
    <col min="5644" max="5644" width="0.42578125" style="65" customWidth="1"/>
    <col min="5645" max="5647" width="4.7109375" style="65" customWidth="1"/>
    <col min="5648" max="5648" width="0.28515625" style="65" customWidth="1"/>
    <col min="5649" max="5650" width="4.7109375" style="65" customWidth="1"/>
    <col min="5651" max="5651" width="5.7109375" style="65" customWidth="1"/>
    <col min="5652" max="5652" width="2.5703125" style="65" customWidth="1"/>
    <col min="5653" max="5653" width="11.42578125" style="65"/>
    <col min="5654" max="5654" width="4.7109375" style="65" customWidth="1"/>
    <col min="5655" max="5655" width="5" style="65" customWidth="1"/>
    <col min="5656" max="5656" width="2.28515625" style="65" customWidth="1"/>
    <col min="5657" max="5657" width="26" style="65" customWidth="1"/>
    <col min="5658" max="5658" width="8" style="65" customWidth="1"/>
    <col min="5659" max="5659" width="1" style="65" customWidth="1"/>
    <col min="5660" max="5660" width="6.7109375" style="65" customWidth="1"/>
    <col min="5661" max="5661" width="1" style="65" customWidth="1"/>
    <col min="5662" max="5662" width="6.7109375" style="65" customWidth="1"/>
    <col min="5663" max="5663" width="1" style="65" customWidth="1"/>
    <col min="5664" max="5664" width="6.7109375" style="65" customWidth="1"/>
    <col min="5665" max="5665" width="1" style="65" customWidth="1"/>
    <col min="5666" max="5666" width="6.7109375" style="65" customWidth="1"/>
    <col min="5667" max="5667" width="1" style="65" customWidth="1"/>
    <col min="5668" max="5668" width="6.7109375" style="65" customWidth="1"/>
    <col min="5669" max="5669" width="1" style="65" customWidth="1"/>
    <col min="5670" max="5671" width="6.7109375" style="65" customWidth="1"/>
    <col min="5672" max="5888" width="11.42578125" style="65"/>
    <col min="5889" max="5891" width="0" style="65" hidden="1" customWidth="1"/>
    <col min="5892" max="5892" width="3" style="65" customWidth="1"/>
    <col min="5893" max="5893" width="8.140625" style="65" customWidth="1"/>
    <col min="5894" max="5894" width="2" style="65" customWidth="1"/>
    <col min="5895" max="5895" width="1.5703125" style="65" customWidth="1"/>
    <col min="5896" max="5896" width="58.42578125" style="65" customWidth="1"/>
    <col min="5897" max="5899" width="4.7109375" style="65" customWidth="1"/>
    <col min="5900" max="5900" width="0.42578125" style="65" customWidth="1"/>
    <col min="5901" max="5903" width="4.7109375" style="65" customWidth="1"/>
    <col min="5904" max="5904" width="0.28515625" style="65" customWidth="1"/>
    <col min="5905" max="5906" width="4.7109375" style="65" customWidth="1"/>
    <col min="5907" max="5907" width="5.7109375" style="65" customWidth="1"/>
    <col min="5908" max="5908" width="2.5703125" style="65" customWidth="1"/>
    <col min="5909" max="5909" width="11.42578125" style="65"/>
    <col min="5910" max="5910" width="4.7109375" style="65" customWidth="1"/>
    <col min="5911" max="5911" width="5" style="65" customWidth="1"/>
    <col min="5912" max="5912" width="2.28515625" style="65" customWidth="1"/>
    <col min="5913" max="5913" width="26" style="65" customWidth="1"/>
    <col min="5914" max="5914" width="8" style="65" customWidth="1"/>
    <col min="5915" max="5915" width="1" style="65" customWidth="1"/>
    <col min="5916" max="5916" width="6.7109375" style="65" customWidth="1"/>
    <col min="5917" max="5917" width="1" style="65" customWidth="1"/>
    <col min="5918" max="5918" width="6.7109375" style="65" customWidth="1"/>
    <col min="5919" max="5919" width="1" style="65" customWidth="1"/>
    <col min="5920" max="5920" width="6.7109375" style="65" customWidth="1"/>
    <col min="5921" max="5921" width="1" style="65" customWidth="1"/>
    <col min="5922" max="5922" width="6.7109375" style="65" customWidth="1"/>
    <col min="5923" max="5923" width="1" style="65" customWidth="1"/>
    <col min="5924" max="5924" width="6.7109375" style="65" customWidth="1"/>
    <col min="5925" max="5925" width="1" style="65" customWidth="1"/>
    <col min="5926" max="5927" width="6.7109375" style="65" customWidth="1"/>
    <col min="5928" max="6144" width="11.42578125" style="65"/>
    <col min="6145" max="6147" width="0" style="65" hidden="1" customWidth="1"/>
    <col min="6148" max="6148" width="3" style="65" customWidth="1"/>
    <col min="6149" max="6149" width="8.140625" style="65" customWidth="1"/>
    <col min="6150" max="6150" width="2" style="65" customWidth="1"/>
    <col min="6151" max="6151" width="1.5703125" style="65" customWidth="1"/>
    <col min="6152" max="6152" width="58.42578125" style="65" customWidth="1"/>
    <col min="6153" max="6155" width="4.7109375" style="65" customWidth="1"/>
    <col min="6156" max="6156" width="0.42578125" style="65" customWidth="1"/>
    <col min="6157" max="6159" width="4.7109375" style="65" customWidth="1"/>
    <col min="6160" max="6160" width="0.28515625" style="65" customWidth="1"/>
    <col min="6161" max="6162" width="4.7109375" style="65" customWidth="1"/>
    <col min="6163" max="6163" width="5.7109375" style="65" customWidth="1"/>
    <col min="6164" max="6164" width="2.5703125" style="65" customWidth="1"/>
    <col min="6165" max="6165" width="11.42578125" style="65"/>
    <col min="6166" max="6166" width="4.7109375" style="65" customWidth="1"/>
    <col min="6167" max="6167" width="5" style="65" customWidth="1"/>
    <col min="6168" max="6168" width="2.28515625" style="65" customWidth="1"/>
    <col min="6169" max="6169" width="26" style="65" customWidth="1"/>
    <col min="6170" max="6170" width="8" style="65" customWidth="1"/>
    <col min="6171" max="6171" width="1" style="65" customWidth="1"/>
    <col min="6172" max="6172" width="6.7109375" style="65" customWidth="1"/>
    <col min="6173" max="6173" width="1" style="65" customWidth="1"/>
    <col min="6174" max="6174" width="6.7109375" style="65" customWidth="1"/>
    <col min="6175" max="6175" width="1" style="65" customWidth="1"/>
    <col min="6176" max="6176" width="6.7109375" style="65" customWidth="1"/>
    <col min="6177" max="6177" width="1" style="65" customWidth="1"/>
    <col min="6178" max="6178" width="6.7109375" style="65" customWidth="1"/>
    <col min="6179" max="6179" width="1" style="65" customWidth="1"/>
    <col min="6180" max="6180" width="6.7109375" style="65" customWidth="1"/>
    <col min="6181" max="6181" width="1" style="65" customWidth="1"/>
    <col min="6182" max="6183" width="6.7109375" style="65" customWidth="1"/>
    <col min="6184" max="6400" width="11.42578125" style="65"/>
    <col min="6401" max="6403" width="0" style="65" hidden="1" customWidth="1"/>
    <col min="6404" max="6404" width="3" style="65" customWidth="1"/>
    <col min="6405" max="6405" width="8.140625" style="65" customWidth="1"/>
    <col min="6406" max="6406" width="2" style="65" customWidth="1"/>
    <col min="6407" max="6407" width="1.5703125" style="65" customWidth="1"/>
    <col min="6408" max="6408" width="58.42578125" style="65" customWidth="1"/>
    <col min="6409" max="6411" width="4.7109375" style="65" customWidth="1"/>
    <col min="6412" max="6412" width="0.42578125" style="65" customWidth="1"/>
    <col min="6413" max="6415" width="4.7109375" style="65" customWidth="1"/>
    <col min="6416" max="6416" width="0.28515625" style="65" customWidth="1"/>
    <col min="6417" max="6418" width="4.7109375" style="65" customWidth="1"/>
    <col min="6419" max="6419" width="5.7109375" style="65" customWidth="1"/>
    <col min="6420" max="6420" width="2.5703125" style="65" customWidth="1"/>
    <col min="6421" max="6421" width="11.42578125" style="65"/>
    <col min="6422" max="6422" width="4.7109375" style="65" customWidth="1"/>
    <col min="6423" max="6423" width="5" style="65" customWidth="1"/>
    <col min="6424" max="6424" width="2.28515625" style="65" customWidth="1"/>
    <col min="6425" max="6425" width="26" style="65" customWidth="1"/>
    <col min="6426" max="6426" width="8" style="65" customWidth="1"/>
    <col min="6427" max="6427" width="1" style="65" customWidth="1"/>
    <col min="6428" max="6428" width="6.7109375" style="65" customWidth="1"/>
    <col min="6429" max="6429" width="1" style="65" customWidth="1"/>
    <col min="6430" max="6430" width="6.7109375" style="65" customWidth="1"/>
    <col min="6431" max="6431" width="1" style="65" customWidth="1"/>
    <col min="6432" max="6432" width="6.7109375" style="65" customWidth="1"/>
    <col min="6433" max="6433" width="1" style="65" customWidth="1"/>
    <col min="6434" max="6434" width="6.7109375" style="65" customWidth="1"/>
    <col min="6435" max="6435" width="1" style="65" customWidth="1"/>
    <col min="6436" max="6436" width="6.7109375" style="65" customWidth="1"/>
    <col min="6437" max="6437" width="1" style="65" customWidth="1"/>
    <col min="6438" max="6439" width="6.7109375" style="65" customWidth="1"/>
    <col min="6440" max="6656" width="11.42578125" style="65"/>
    <col min="6657" max="6659" width="0" style="65" hidden="1" customWidth="1"/>
    <col min="6660" max="6660" width="3" style="65" customWidth="1"/>
    <col min="6661" max="6661" width="8.140625" style="65" customWidth="1"/>
    <col min="6662" max="6662" width="2" style="65" customWidth="1"/>
    <col min="6663" max="6663" width="1.5703125" style="65" customWidth="1"/>
    <col min="6664" max="6664" width="58.42578125" style="65" customWidth="1"/>
    <col min="6665" max="6667" width="4.7109375" style="65" customWidth="1"/>
    <col min="6668" max="6668" width="0.42578125" style="65" customWidth="1"/>
    <col min="6669" max="6671" width="4.7109375" style="65" customWidth="1"/>
    <col min="6672" max="6672" width="0.28515625" style="65" customWidth="1"/>
    <col min="6673" max="6674" width="4.7109375" style="65" customWidth="1"/>
    <col min="6675" max="6675" width="5.7109375" style="65" customWidth="1"/>
    <col min="6676" max="6676" width="2.5703125" style="65" customWidth="1"/>
    <col min="6677" max="6677" width="11.42578125" style="65"/>
    <col min="6678" max="6678" width="4.7109375" style="65" customWidth="1"/>
    <col min="6679" max="6679" width="5" style="65" customWidth="1"/>
    <col min="6680" max="6680" width="2.28515625" style="65" customWidth="1"/>
    <col min="6681" max="6681" width="26" style="65" customWidth="1"/>
    <col min="6682" max="6682" width="8" style="65" customWidth="1"/>
    <col min="6683" max="6683" width="1" style="65" customWidth="1"/>
    <col min="6684" max="6684" width="6.7109375" style="65" customWidth="1"/>
    <col min="6685" max="6685" width="1" style="65" customWidth="1"/>
    <col min="6686" max="6686" width="6.7109375" style="65" customWidth="1"/>
    <col min="6687" max="6687" width="1" style="65" customWidth="1"/>
    <col min="6688" max="6688" width="6.7109375" style="65" customWidth="1"/>
    <col min="6689" max="6689" width="1" style="65" customWidth="1"/>
    <col min="6690" max="6690" width="6.7109375" style="65" customWidth="1"/>
    <col min="6691" max="6691" width="1" style="65" customWidth="1"/>
    <col min="6692" max="6692" width="6.7109375" style="65" customWidth="1"/>
    <col min="6693" max="6693" width="1" style="65" customWidth="1"/>
    <col min="6694" max="6695" width="6.7109375" style="65" customWidth="1"/>
    <col min="6696" max="6912" width="11.42578125" style="65"/>
    <col min="6913" max="6915" width="0" style="65" hidden="1" customWidth="1"/>
    <col min="6916" max="6916" width="3" style="65" customWidth="1"/>
    <col min="6917" max="6917" width="8.140625" style="65" customWidth="1"/>
    <col min="6918" max="6918" width="2" style="65" customWidth="1"/>
    <col min="6919" max="6919" width="1.5703125" style="65" customWidth="1"/>
    <col min="6920" max="6920" width="58.42578125" style="65" customWidth="1"/>
    <col min="6921" max="6923" width="4.7109375" style="65" customWidth="1"/>
    <col min="6924" max="6924" width="0.42578125" style="65" customWidth="1"/>
    <col min="6925" max="6927" width="4.7109375" style="65" customWidth="1"/>
    <col min="6928" max="6928" width="0.28515625" style="65" customWidth="1"/>
    <col min="6929" max="6930" width="4.7109375" style="65" customWidth="1"/>
    <col min="6931" max="6931" width="5.7109375" style="65" customWidth="1"/>
    <col min="6932" max="6932" width="2.5703125" style="65" customWidth="1"/>
    <col min="6933" max="6933" width="11.42578125" style="65"/>
    <col min="6934" max="6934" width="4.7109375" style="65" customWidth="1"/>
    <col min="6935" max="6935" width="5" style="65" customWidth="1"/>
    <col min="6936" max="6936" width="2.28515625" style="65" customWidth="1"/>
    <col min="6937" max="6937" width="26" style="65" customWidth="1"/>
    <col min="6938" max="6938" width="8" style="65" customWidth="1"/>
    <col min="6939" max="6939" width="1" style="65" customWidth="1"/>
    <col min="6940" max="6940" width="6.7109375" style="65" customWidth="1"/>
    <col min="6941" max="6941" width="1" style="65" customWidth="1"/>
    <col min="6942" max="6942" width="6.7109375" style="65" customWidth="1"/>
    <col min="6943" max="6943" width="1" style="65" customWidth="1"/>
    <col min="6944" max="6944" width="6.7109375" style="65" customWidth="1"/>
    <col min="6945" max="6945" width="1" style="65" customWidth="1"/>
    <col min="6946" max="6946" width="6.7109375" style="65" customWidth="1"/>
    <col min="6947" max="6947" width="1" style="65" customWidth="1"/>
    <col min="6948" max="6948" width="6.7109375" style="65" customWidth="1"/>
    <col min="6949" max="6949" width="1" style="65" customWidth="1"/>
    <col min="6950" max="6951" width="6.7109375" style="65" customWidth="1"/>
    <col min="6952" max="7168" width="11.42578125" style="65"/>
    <col min="7169" max="7171" width="0" style="65" hidden="1" customWidth="1"/>
    <col min="7172" max="7172" width="3" style="65" customWidth="1"/>
    <col min="7173" max="7173" width="8.140625" style="65" customWidth="1"/>
    <col min="7174" max="7174" width="2" style="65" customWidth="1"/>
    <col min="7175" max="7175" width="1.5703125" style="65" customWidth="1"/>
    <col min="7176" max="7176" width="58.42578125" style="65" customWidth="1"/>
    <col min="7177" max="7179" width="4.7109375" style="65" customWidth="1"/>
    <col min="7180" max="7180" width="0.42578125" style="65" customWidth="1"/>
    <col min="7181" max="7183" width="4.7109375" style="65" customWidth="1"/>
    <col min="7184" max="7184" width="0.28515625" style="65" customWidth="1"/>
    <col min="7185" max="7186" width="4.7109375" style="65" customWidth="1"/>
    <col min="7187" max="7187" width="5.7109375" style="65" customWidth="1"/>
    <col min="7188" max="7188" width="2.5703125" style="65" customWidth="1"/>
    <col min="7189" max="7189" width="11.42578125" style="65"/>
    <col min="7190" max="7190" width="4.7109375" style="65" customWidth="1"/>
    <col min="7191" max="7191" width="5" style="65" customWidth="1"/>
    <col min="7192" max="7192" width="2.28515625" style="65" customWidth="1"/>
    <col min="7193" max="7193" width="26" style="65" customWidth="1"/>
    <col min="7194" max="7194" width="8" style="65" customWidth="1"/>
    <col min="7195" max="7195" width="1" style="65" customWidth="1"/>
    <col min="7196" max="7196" width="6.7109375" style="65" customWidth="1"/>
    <col min="7197" max="7197" width="1" style="65" customWidth="1"/>
    <col min="7198" max="7198" width="6.7109375" style="65" customWidth="1"/>
    <col min="7199" max="7199" width="1" style="65" customWidth="1"/>
    <col min="7200" max="7200" width="6.7109375" style="65" customWidth="1"/>
    <col min="7201" max="7201" width="1" style="65" customWidth="1"/>
    <col min="7202" max="7202" width="6.7109375" style="65" customWidth="1"/>
    <col min="7203" max="7203" width="1" style="65" customWidth="1"/>
    <col min="7204" max="7204" width="6.7109375" style="65" customWidth="1"/>
    <col min="7205" max="7205" width="1" style="65" customWidth="1"/>
    <col min="7206" max="7207" width="6.7109375" style="65" customWidth="1"/>
    <col min="7208" max="7424" width="11.42578125" style="65"/>
    <col min="7425" max="7427" width="0" style="65" hidden="1" customWidth="1"/>
    <col min="7428" max="7428" width="3" style="65" customWidth="1"/>
    <col min="7429" max="7429" width="8.140625" style="65" customWidth="1"/>
    <col min="7430" max="7430" width="2" style="65" customWidth="1"/>
    <col min="7431" max="7431" width="1.5703125" style="65" customWidth="1"/>
    <col min="7432" max="7432" width="58.42578125" style="65" customWidth="1"/>
    <col min="7433" max="7435" width="4.7109375" style="65" customWidth="1"/>
    <col min="7436" max="7436" width="0.42578125" style="65" customWidth="1"/>
    <col min="7437" max="7439" width="4.7109375" style="65" customWidth="1"/>
    <col min="7440" max="7440" width="0.28515625" style="65" customWidth="1"/>
    <col min="7441" max="7442" width="4.7109375" style="65" customWidth="1"/>
    <col min="7443" max="7443" width="5.7109375" style="65" customWidth="1"/>
    <col min="7444" max="7444" width="2.5703125" style="65" customWidth="1"/>
    <col min="7445" max="7445" width="11.42578125" style="65"/>
    <col min="7446" max="7446" width="4.7109375" style="65" customWidth="1"/>
    <col min="7447" max="7447" width="5" style="65" customWidth="1"/>
    <col min="7448" max="7448" width="2.28515625" style="65" customWidth="1"/>
    <col min="7449" max="7449" width="26" style="65" customWidth="1"/>
    <col min="7450" max="7450" width="8" style="65" customWidth="1"/>
    <col min="7451" max="7451" width="1" style="65" customWidth="1"/>
    <col min="7452" max="7452" width="6.7109375" style="65" customWidth="1"/>
    <col min="7453" max="7453" width="1" style="65" customWidth="1"/>
    <col min="7454" max="7454" width="6.7109375" style="65" customWidth="1"/>
    <col min="7455" max="7455" width="1" style="65" customWidth="1"/>
    <col min="7456" max="7456" width="6.7109375" style="65" customWidth="1"/>
    <col min="7457" max="7457" width="1" style="65" customWidth="1"/>
    <col min="7458" max="7458" width="6.7109375" style="65" customWidth="1"/>
    <col min="7459" max="7459" width="1" style="65" customWidth="1"/>
    <col min="7460" max="7460" width="6.7109375" style="65" customWidth="1"/>
    <col min="7461" max="7461" width="1" style="65" customWidth="1"/>
    <col min="7462" max="7463" width="6.7109375" style="65" customWidth="1"/>
    <col min="7464" max="7680" width="11.42578125" style="65"/>
    <col min="7681" max="7683" width="0" style="65" hidden="1" customWidth="1"/>
    <col min="7684" max="7684" width="3" style="65" customWidth="1"/>
    <col min="7685" max="7685" width="8.140625" style="65" customWidth="1"/>
    <col min="7686" max="7686" width="2" style="65" customWidth="1"/>
    <col min="7687" max="7687" width="1.5703125" style="65" customWidth="1"/>
    <col min="7688" max="7688" width="58.42578125" style="65" customWidth="1"/>
    <col min="7689" max="7691" width="4.7109375" style="65" customWidth="1"/>
    <col min="7692" max="7692" width="0.42578125" style="65" customWidth="1"/>
    <col min="7693" max="7695" width="4.7109375" style="65" customWidth="1"/>
    <col min="7696" max="7696" width="0.28515625" style="65" customWidth="1"/>
    <col min="7697" max="7698" width="4.7109375" style="65" customWidth="1"/>
    <col min="7699" max="7699" width="5.7109375" style="65" customWidth="1"/>
    <col min="7700" max="7700" width="2.5703125" style="65" customWidth="1"/>
    <col min="7701" max="7701" width="11.42578125" style="65"/>
    <col min="7702" max="7702" width="4.7109375" style="65" customWidth="1"/>
    <col min="7703" max="7703" width="5" style="65" customWidth="1"/>
    <col min="7704" max="7704" width="2.28515625" style="65" customWidth="1"/>
    <col min="7705" max="7705" width="26" style="65" customWidth="1"/>
    <col min="7706" max="7706" width="8" style="65" customWidth="1"/>
    <col min="7707" max="7707" width="1" style="65" customWidth="1"/>
    <col min="7708" max="7708" width="6.7109375" style="65" customWidth="1"/>
    <col min="7709" max="7709" width="1" style="65" customWidth="1"/>
    <col min="7710" max="7710" width="6.7109375" style="65" customWidth="1"/>
    <col min="7711" max="7711" width="1" style="65" customWidth="1"/>
    <col min="7712" max="7712" width="6.7109375" style="65" customWidth="1"/>
    <col min="7713" max="7713" width="1" style="65" customWidth="1"/>
    <col min="7714" max="7714" width="6.7109375" style="65" customWidth="1"/>
    <col min="7715" max="7715" width="1" style="65" customWidth="1"/>
    <col min="7716" max="7716" width="6.7109375" style="65" customWidth="1"/>
    <col min="7717" max="7717" width="1" style="65" customWidth="1"/>
    <col min="7718" max="7719" width="6.7109375" style="65" customWidth="1"/>
    <col min="7720" max="7936" width="11.42578125" style="65"/>
    <col min="7937" max="7939" width="0" style="65" hidden="1" customWidth="1"/>
    <col min="7940" max="7940" width="3" style="65" customWidth="1"/>
    <col min="7941" max="7941" width="8.140625" style="65" customWidth="1"/>
    <col min="7942" max="7942" width="2" style="65" customWidth="1"/>
    <col min="7943" max="7943" width="1.5703125" style="65" customWidth="1"/>
    <col min="7944" max="7944" width="58.42578125" style="65" customWidth="1"/>
    <col min="7945" max="7947" width="4.7109375" style="65" customWidth="1"/>
    <col min="7948" max="7948" width="0.42578125" style="65" customWidth="1"/>
    <col min="7949" max="7951" width="4.7109375" style="65" customWidth="1"/>
    <col min="7952" max="7952" width="0.28515625" style="65" customWidth="1"/>
    <col min="7953" max="7954" width="4.7109375" style="65" customWidth="1"/>
    <col min="7955" max="7955" width="5.7109375" style="65" customWidth="1"/>
    <col min="7956" max="7956" width="2.5703125" style="65" customWidth="1"/>
    <col min="7957" max="7957" width="11.42578125" style="65"/>
    <col min="7958" max="7958" width="4.7109375" style="65" customWidth="1"/>
    <col min="7959" max="7959" width="5" style="65" customWidth="1"/>
    <col min="7960" max="7960" width="2.28515625" style="65" customWidth="1"/>
    <col min="7961" max="7961" width="26" style="65" customWidth="1"/>
    <col min="7962" max="7962" width="8" style="65" customWidth="1"/>
    <col min="7963" max="7963" width="1" style="65" customWidth="1"/>
    <col min="7964" max="7964" width="6.7109375" style="65" customWidth="1"/>
    <col min="7965" max="7965" width="1" style="65" customWidth="1"/>
    <col min="7966" max="7966" width="6.7109375" style="65" customWidth="1"/>
    <col min="7967" max="7967" width="1" style="65" customWidth="1"/>
    <col min="7968" max="7968" width="6.7109375" style="65" customWidth="1"/>
    <col min="7969" max="7969" width="1" style="65" customWidth="1"/>
    <col min="7970" max="7970" width="6.7109375" style="65" customWidth="1"/>
    <col min="7971" max="7971" width="1" style="65" customWidth="1"/>
    <col min="7972" max="7972" width="6.7109375" style="65" customWidth="1"/>
    <col min="7973" max="7973" width="1" style="65" customWidth="1"/>
    <col min="7974" max="7975" width="6.7109375" style="65" customWidth="1"/>
    <col min="7976" max="8192" width="11.42578125" style="65"/>
    <col min="8193" max="8195" width="0" style="65" hidden="1" customWidth="1"/>
    <col min="8196" max="8196" width="3" style="65" customWidth="1"/>
    <col min="8197" max="8197" width="8.140625" style="65" customWidth="1"/>
    <col min="8198" max="8198" width="2" style="65" customWidth="1"/>
    <col min="8199" max="8199" width="1.5703125" style="65" customWidth="1"/>
    <col min="8200" max="8200" width="58.42578125" style="65" customWidth="1"/>
    <col min="8201" max="8203" width="4.7109375" style="65" customWidth="1"/>
    <col min="8204" max="8204" width="0.42578125" style="65" customWidth="1"/>
    <col min="8205" max="8207" width="4.7109375" style="65" customWidth="1"/>
    <col min="8208" max="8208" width="0.28515625" style="65" customWidth="1"/>
    <col min="8209" max="8210" width="4.7109375" style="65" customWidth="1"/>
    <col min="8211" max="8211" width="5.7109375" style="65" customWidth="1"/>
    <col min="8212" max="8212" width="2.5703125" style="65" customWidth="1"/>
    <col min="8213" max="8213" width="11.42578125" style="65"/>
    <col min="8214" max="8214" width="4.7109375" style="65" customWidth="1"/>
    <col min="8215" max="8215" width="5" style="65" customWidth="1"/>
    <col min="8216" max="8216" width="2.28515625" style="65" customWidth="1"/>
    <col min="8217" max="8217" width="26" style="65" customWidth="1"/>
    <col min="8218" max="8218" width="8" style="65" customWidth="1"/>
    <col min="8219" max="8219" width="1" style="65" customWidth="1"/>
    <col min="8220" max="8220" width="6.7109375" style="65" customWidth="1"/>
    <col min="8221" max="8221" width="1" style="65" customWidth="1"/>
    <col min="8222" max="8222" width="6.7109375" style="65" customWidth="1"/>
    <col min="8223" max="8223" width="1" style="65" customWidth="1"/>
    <col min="8224" max="8224" width="6.7109375" style="65" customWidth="1"/>
    <col min="8225" max="8225" width="1" style="65" customWidth="1"/>
    <col min="8226" max="8226" width="6.7109375" style="65" customWidth="1"/>
    <col min="8227" max="8227" width="1" style="65" customWidth="1"/>
    <col min="8228" max="8228" width="6.7109375" style="65" customWidth="1"/>
    <col min="8229" max="8229" width="1" style="65" customWidth="1"/>
    <col min="8230" max="8231" width="6.7109375" style="65" customWidth="1"/>
    <col min="8232" max="8448" width="11.42578125" style="65"/>
    <col min="8449" max="8451" width="0" style="65" hidden="1" customWidth="1"/>
    <col min="8452" max="8452" width="3" style="65" customWidth="1"/>
    <col min="8453" max="8453" width="8.140625" style="65" customWidth="1"/>
    <col min="8454" max="8454" width="2" style="65" customWidth="1"/>
    <col min="8455" max="8455" width="1.5703125" style="65" customWidth="1"/>
    <col min="8456" max="8456" width="58.42578125" style="65" customWidth="1"/>
    <col min="8457" max="8459" width="4.7109375" style="65" customWidth="1"/>
    <col min="8460" max="8460" width="0.42578125" style="65" customWidth="1"/>
    <col min="8461" max="8463" width="4.7109375" style="65" customWidth="1"/>
    <col min="8464" max="8464" width="0.28515625" style="65" customWidth="1"/>
    <col min="8465" max="8466" width="4.7109375" style="65" customWidth="1"/>
    <col min="8467" max="8467" width="5.7109375" style="65" customWidth="1"/>
    <col min="8468" max="8468" width="2.5703125" style="65" customWidth="1"/>
    <col min="8469" max="8469" width="11.42578125" style="65"/>
    <col min="8470" max="8470" width="4.7109375" style="65" customWidth="1"/>
    <col min="8471" max="8471" width="5" style="65" customWidth="1"/>
    <col min="8472" max="8472" width="2.28515625" style="65" customWidth="1"/>
    <col min="8473" max="8473" width="26" style="65" customWidth="1"/>
    <col min="8474" max="8474" width="8" style="65" customWidth="1"/>
    <col min="8475" max="8475" width="1" style="65" customWidth="1"/>
    <col min="8476" max="8476" width="6.7109375" style="65" customWidth="1"/>
    <col min="8477" max="8477" width="1" style="65" customWidth="1"/>
    <col min="8478" max="8478" width="6.7109375" style="65" customWidth="1"/>
    <col min="8479" max="8479" width="1" style="65" customWidth="1"/>
    <col min="8480" max="8480" width="6.7109375" style="65" customWidth="1"/>
    <col min="8481" max="8481" width="1" style="65" customWidth="1"/>
    <col min="8482" max="8482" width="6.7109375" style="65" customWidth="1"/>
    <col min="8483" max="8483" width="1" style="65" customWidth="1"/>
    <col min="8484" max="8484" width="6.7109375" style="65" customWidth="1"/>
    <col min="8485" max="8485" width="1" style="65" customWidth="1"/>
    <col min="8486" max="8487" width="6.7109375" style="65" customWidth="1"/>
    <col min="8488" max="8704" width="11.42578125" style="65"/>
    <col min="8705" max="8707" width="0" style="65" hidden="1" customWidth="1"/>
    <col min="8708" max="8708" width="3" style="65" customWidth="1"/>
    <col min="8709" max="8709" width="8.140625" style="65" customWidth="1"/>
    <col min="8710" max="8710" width="2" style="65" customWidth="1"/>
    <col min="8711" max="8711" width="1.5703125" style="65" customWidth="1"/>
    <col min="8712" max="8712" width="58.42578125" style="65" customWidth="1"/>
    <col min="8713" max="8715" width="4.7109375" style="65" customWidth="1"/>
    <col min="8716" max="8716" width="0.42578125" style="65" customWidth="1"/>
    <col min="8717" max="8719" width="4.7109375" style="65" customWidth="1"/>
    <col min="8720" max="8720" width="0.28515625" style="65" customWidth="1"/>
    <col min="8721" max="8722" width="4.7109375" style="65" customWidth="1"/>
    <col min="8723" max="8723" width="5.7109375" style="65" customWidth="1"/>
    <col min="8724" max="8724" width="2.5703125" style="65" customWidth="1"/>
    <col min="8725" max="8725" width="11.42578125" style="65"/>
    <col min="8726" max="8726" width="4.7109375" style="65" customWidth="1"/>
    <col min="8727" max="8727" width="5" style="65" customWidth="1"/>
    <col min="8728" max="8728" width="2.28515625" style="65" customWidth="1"/>
    <col min="8729" max="8729" width="26" style="65" customWidth="1"/>
    <col min="8730" max="8730" width="8" style="65" customWidth="1"/>
    <col min="8731" max="8731" width="1" style="65" customWidth="1"/>
    <col min="8732" max="8732" width="6.7109375" style="65" customWidth="1"/>
    <col min="8733" max="8733" width="1" style="65" customWidth="1"/>
    <col min="8734" max="8734" width="6.7109375" style="65" customWidth="1"/>
    <col min="8735" max="8735" width="1" style="65" customWidth="1"/>
    <col min="8736" max="8736" width="6.7109375" style="65" customWidth="1"/>
    <col min="8737" max="8737" width="1" style="65" customWidth="1"/>
    <col min="8738" max="8738" width="6.7109375" style="65" customWidth="1"/>
    <col min="8739" max="8739" width="1" style="65" customWidth="1"/>
    <col min="8740" max="8740" width="6.7109375" style="65" customWidth="1"/>
    <col min="8741" max="8741" width="1" style="65" customWidth="1"/>
    <col min="8742" max="8743" width="6.7109375" style="65" customWidth="1"/>
    <col min="8744" max="8960" width="11.42578125" style="65"/>
    <col min="8961" max="8963" width="0" style="65" hidden="1" customWidth="1"/>
    <col min="8964" max="8964" width="3" style="65" customWidth="1"/>
    <col min="8965" max="8965" width="8.140625" style="65" customWidth="1"/>
    <col min="8966" max="8966" width="2" style="65" customWidth="1"/>
    <col min="8967" max="8967" width="1.5703125" style="65" customWidth="1"/>
    <col min="8968" max="8968" width="58.42578125" style="65" customWidth="1"/>
    <col min="8969" max="8971" width="4.7109375" style="65" customWidth="1"/>
    <col min="8972" max="8972" width="0.42578125" style="65" customWidth="1"/>
    <col min="8973" max="8975" width="4.7109375" style="65" customWidth="1"/>
    <col min="8976" max="8976" width="0.28515625" style="65" customWidth="1"/>
    <col min="8977" max="8978" width="4.7109375" style="65" customWidth="1"/>
    <col min="8979" max="8979" width="5.7109375" style="65" customWidth="1"/>
    <col min="8980" max="8980" width="2.5703125" style="65" customWidth="1"/>
    <col min="8981" max="8981" width="11.42578125" style="65"/>
    <col min="8982" max="8982" width="4.7109375" style="65" customWidth="1"/>
    <col min="8983" max="8983" width="5" style="65" customWidth="1"/>
    <col min="8984" max="8984" width="2.28515625" style="65" customWidth="1"/>
    <col min="8985" max="8985" width="26" style="65" customWidth="1"/>
    <col min="8986" max="8986" width="8" style="65" customWidth="1"/>
    <col min="8987" max="8987" width="1" style="65" customWidth="1"/>
    <col min="8988" max="8988" width="6.7109375" style="65" customWidth="1"/>
    <col min="8989" max="8989" width="1" style="65" customWidth="1"/>
    <col min="8990" max="8990" width="6.7109375" style="65" customWidth="1"/>
    <col min="8991" max="8991" width="1" style="65" customWidth="1"/>
    <col min="8992" max="8992" width="6.7109375" style="65" customWidth="1"/>
    <col min="8993" max="8993" width="1" style="65" customWidth="1"/>
    <col min="8994" max="8994" width="6.7109375" style="65" customWidth="1"/>
    <col min="8995" max="8995" width="1" style="65" customWidth="1"/>
    <col min="8996" max="8996" width="6.7109375" style="65" customWidth="1"/>
    <col min="8997" max="8997" width="1" style="65" customWidth="1"/>
    <col min="8998" max="8999" width="6.7109375" style="65" customWidth="1"/>
    <col min="9000" max="9216" width="11.42578125" style="65"/>
    <col min="9217" max="9219" width="0" style="65" hidden="1" customWidth="1"/>
    <col min="9220" max="9220" width="3" style="65" customWidth="1"/>
    <col min="9221" max="9221" width="8.140625" style="65" customWidth="1"/>
    <col min="9222" max="9222" width="2" style="65" customWidth="1"/>
    <col min="9223" max="9223" width="1.5703125" style="65" customWidth="1"/>
    <col min="9224" max="9224" width="58.42578125" style="65" customWidth="1"/>
    <col min="9225" max="9227" width="4.7109375" style="65" customWidth="1"/>
    <col min="9228" max="9228" width="0.42578125" style="65" customWidth="1"/>
    <col min="9229" max="9231" width="4.7109375" style="65" customWidth="1"/>
    <col min="9232" max="9232" width="0.28515625" style="65" customWidth="1"/>
    <col min="9233" max="9234" width="4.7109375" style="65" customWidth="1"/>
    <col min="9235" max="9235" width="5.7109375" style="65" customWidth="1"/>
    <col min="9236" max="9236" width="2.5703125" style="65" customWidth="1"/>
    <col min="9237" max="9237" width="11.42578125" style="65"/>
    <col min="9238" max="9238" width="4.7109375" style="65" customWidth="1"/>
    <col min="9239" max="9239" width="5" style="65" customWidth="1"/>
    <col min="9240" max="9240" width="2.28515625" style="65" customWidth="1"/>
    <col min="9241" max="9241" width="26" style="65" customWidth="1"/>
    <col min="9242" max="9242" width="8" style="65" customWidth="1"/>
    <col min="9243" max="9243" width="1" style="65" customWidth="1"/>
    <col min="9244" max="9244" width="6.7109375" style="65" customWidth="1"/>
    <col min="9245" max="9245" width="1" style="65" customWidth="1"/>
    <col min="9246" max="9246" width="6.7109375" style="65" customWidth="1"/>
    <col min="9247" max="9247" width="1" style="65" customWidth="1"/>
    <col min="9248" max="9248" width="6.7109375" style="65" customWidth="1"/>
    <col min="9249" max="9249" width="1" style="65" customWidth="1"/>
    <col min="9250" max="9250" width="6.7109375" style="65" customWidth="1"/>
    <col min="9251" max="9251" width="1" style="65" customWidth="1"/>
    <col min="9252" max="9252" width="6.7109375" style="65" customWidth="1"/>
    <col min="9253" max="9253" width="1" style="65" customWidth="1"/>
    <col min="9254" max="9255" width="6.7109375" style="65" customWidth="1"/>
    <col min="9256" max="9472" width="11.42578125" style="65"/>
    <col min="9473" max="9475" width="0" style="65" hidden="1" customWidth="1"/>
    <col min="9476" max="9476" width="3" style="65" customWidth="1"/>
    <col min="9477" max="9477" width="8.140625" style="65" customWidth="1"/>
    <col min="9478" max="9478" width="2" style="65" customWidth="1"/>
    <col min="9479" max="9479" width="1.5703125" style="65" customWidth="1"/>
    <col min="9480" max="9480" width="58.42578125" style="65" customWidth="1"/>
    <col min="9481" max="9483" width="4.7109375" style="65" customWidth="1"/>
    <col min="9484" max="9484" width="0.42578125" style="65" customWidth="1"/>
    <col min="9485" max="9487" width="4.7109375" style="65" customWidth="1"/>
    <col min="9488" max="9488" width="0.28515625" style="65" customWidth="1"/>
    <col min="9489" max="9490" width="4.7109375" style="65" customWidth="1"/>
    <col min="9491" max="9491" width="5.7109375" style="65" customWidth="1"/>
    <col min="9492" max="9492" width="2.5703125" style="65" customWidth="1"/>
    <col min="9493" max="9493" width="11.42578125" style="65"/>
    <col min="9494" max="9494" width="4.7109375" style="65" customWidth="1"/>
    <col min="9495" max="9495" width="5" style="65" customWidth="1"/>
    <col min="9496" max="9496" width="2.28515625" style="65" customWidth="1"/>
    <col min="9497" max="9497" width="26" style="65" customWidth="1"/>
    <col min="9498" max="9498" width="8" style="65" customWidth="1"/>
    <col min="9499" max="9499" width="1" style="65" customWidth="1"/>
    <col min="9500" max="9500" width="6.7109375" style="65" customWidth="1"/>
    <col min="9501" max="9501" width="1" style="65" customWidth="1"/>
    <col min="9502" max="9502" width="6.7109375" style="65" customWidth="1"/>
    <col min="9503" max="9503" width="1" style="65" customWidth="1"/>
    <col min="9504" max="9504" width="6.7109375" style="65" customWidth="1"/>
    <col min="9505" max="9505" width="1" style="65" customWidth="1"/>
    <col min="9506" max="9506" width="6.7109375" style="65" customWidth="1"/>
    <col min="9507" max="9507" width="1" style="65" customWidth="1"/>
    <col min="9508" max="9508" width="6.7109375" style="65" customWidth="1"/>
    <col min="9509" max="9509" width="1" style="65" customWidth="1"/>
    <col min="9510" max="9511" width="6.7109375" style="65" customWidth="1"/>
    <col min="9512" max="9728" width="11.42578125" style="65"/>
    <col min="9729" max="9731" width="0" style="65" hidden="1" customWidth="1"/>
    <col min="9732" max="9732" width="3" style="65" customWidth="1"/>
    <col min="9733" max="9733" width="8.140625" style="65" customWidth="1"/>
    <col min="9734" max="9734" width="2" style="65" customWidth="1"/>
    <col min="9735" max="9735" width="1.5703125" style="65" customWidth="1"/>
    <col min="9736" max="9736" width="58.42578125" style="65" customWidth="1"/>
    <col min="9737" max="9739" width="4.7109375" style="65" customWidth="1"/>
    <col min="9740" max="9740" width="0.42578125" style="65" customWidth="1"/>
    <col min="9741" max="9743" width="4.7109375" style="65" customWidth="1"/>
    <col min="9744" max="9744" width="0.28515625" style="65" customWidth="1"/>
    <col min="9745" max="9746" width="4.7109375" style="65" customWidth="1"/>
    <col min="9747" max="9747" width="5.7109375" style="65" customWidth="1"/>
    <col min="9748" max="9748" width="2.5703125" style="65" customWidth="1"/>
    <col min="9749" max="9749" width="11.42578125" style="65"/>
    <col min="9750" max="9750" width="4.7109375" style="65" customWidth="1"/>
    <col min="9751" max="9751" width="5" style="65" customWidth="1"/>
    <col min="9752" max="9752" width="2.28515625" style="65" customWidth="1"/>
    <col min="9753" max="9753" width="26" style="65" customWidth="1"/>
    <col min="9754" max="9754" width="8" style="65" customWidth="1"/>
    <col min="9755" max="9755" width="1" style="65" customWidth="1"/>
    <col min="9756" max="9756" width="6.7109375" style="65" customWidth="1"/>
    <col min="9757" max="9757" width="1" style="65" customWidth="1"/>
    <col min="9758" max="9758" width="6.7109375" style="65" customWidth="1"/>
    <col min="9759" max="9759" width="1" style="65" customWidth="1"/>
    <col min="9760" max="9760" width="6.7109375" style="65" customWidth="1"/>
    <col min="9761" max="9761" width="1" style="65" customWidth="1"/>
    <col min="9762" max="9762" width="6.7109375" style="65" customWidth="1"/>
    <col min="9763" max="9763" width="1" style="65" customWidth="1"/>
    <col min="9764" max="9764" width="6.7109375" style="65" customWidth="1"/>
    <col min="9765" max="9765" width="1" style="65" customWidth="1"/>
    <col min="9766" max="9767" width="6.7109375" style="65" customWidth="1"/>
    <col min="9768" max="9984" width="11.42578125" style="65"/>
    <col min="9985" max="9987" width="0" style="65" hidden="1" customWidth="1"/>
    <col min="9988" max="9988" width="3" style="65" customWidth="1"/>
    <col min="9989" max="9989" width="8.140625" style="65" customWidth="1"/>
    <col min="9990" max="9990" width="2" style="65" customWidth="1"/>
    <col min="9991" max="9991" width="1.5703125" style="65" customWidth="1"/>
    <col min="9992" max="9992" width="58.42578125" style="65" customWidth="1"/>
    <col min="9993" max="9995" width="4.7109375" style="65" customWidth="1"/>
    <col min="9996" max="9996" width="0.42578125" style="65" customWidth="1"/>
    <col min="9997" max="9999" width="4.7109375" style="65" customWidth="1"/>
    <col min="10000" max="10000" width="0.28515625" style="65" customWidth="1"/>
    <col min="10001" max="10002" width="4.7109375" style="65" customWidth="1"/>
    <col min="10003" max="10003" width="5.7109375" style="65" customWidth="1"/>
    <col min="10004" max="10004" width="2.5703125" style="65" customWidth="1"/>
    <col min="10005" max="10005" width="11.42578125" style="65"/>
    <col min="10006" max="10006" width="4.7109375" style="65" customWidth="1"/>
    <col min="10007" max="10007" width="5" style="65" customWidth="1"/>
    <col min="10008" max="10008" width="2.28515625" style="65" customWidth="1"/>
    <col min="10009" max="10009" width="26" style="65" customWidth="1"/>
    <col min="10010" max="10010" width="8" style="65" customWidth="1"/>
    <col min="10011" max="10011" width="1" style="65" customWidth="1"/>
    <col min="10012" max="10012" width="6.7109375" style="65" customWidth="1"/>
    <col min="10013" max="10013" width="1" style="65" customWidth="1"/>
    <col min="10014" max="10014" width="6.7109375" style="65" customWidth="1"/>
    <col min="10015" max="10015" width="1" style="65" customWidth="1"/>
    <col min="10016" max="10016" width="6.7109375" style="65" customWidth="1"/>
    <col min="10017" max="10017" width="1" style="65" customWidth="1"/>
    <col min="10018" max="10018" width="6.7109375" style="65" customWidth="1"/>
    <col min="10019" max="10019" width="1" style="65" customWidth="1"/>
    <col min="10020" max="10020" width="6.7109375" style="65" customWidth="1"/>
    <col min="10021" max="10021" width="1" style="65" customWidth="1"/>
    <col min="10022" max="10023" width="6.7109375" style="65" customWidth="1"/>
    <col min="10024" max="10240" width="11.42578125" style="65"/>
    <col min="10241" max="10243" width="0" style="65" hidden="1" customWidth="1"/>
    <col min="10244" max="10244" width="3" style="65" customWidth="1"/>
    <col min="10245" max="10245" width="8.140625" style="65" customWidth="1"/>
    <col min="10246" max="10246" width="2" style="65" customWidth="1"/>
    <col min="10247" max="10247" width="1.5703125" style="65" customWidth="1"/>
    <col min="10248" max="10248" width="58.42578125" style="65" customWidth="1"/>
    <col min="10249" max="10251" width="4.7109375" style="65" customWidth="1"/>
    <col min="10252" max="10252" width="0.42578125" style="65" customWidth="1"/>
    <col min="10253" max="10255" width="4.7109375" style="65" customWidth="1"/>
    <col min="10256" max="10256" width="0.28515625" style="65" customWidth="1"/>
    <col min="10257" max="10258" width="4.7109375" style="65" customWidth="1"/>
    <col min="10259" max="10259" width="5.7109375" style="65" customWidth="1"/>
    <col min="10260" max="10260" width="2.5703125" style="65" customWidth="1"/>
    <col min="10261" max="10261" width="11.42578125" style="65"/>
    <col min="10262" max="10262" width="4.7109375" style="65" customWidth="1"/>
    <col min="10263" max="10263" width="5" style="65" customWidth="1"/>
    <col min="10264" max="10264" width="2.28515625" style="65" customWidth="1"/>
    <col min="10265" max="10265" width="26" style="65" customWidth="1"/>
    <col min="10266" max="10266" width="8" style="65" customWidth="1"/>
    <col min="10267" max="10267" width="1" style="65" customWidth="1"/>
    <col min="10268" max="10268" width="6.7109375" style="65" customWidth="1"/>
    <col min="10269" max="10269" width="1" style="65" customWidth="1"/>
    <col min="10270" max="10270" width="6.7109375" style="65" customWidth="1"/>
    <col min="10271" max="10271" width="1" style="65" customWidth="1"/>
    <col min="10272" max="10272" width="6.7109375" style="65" customWidth="1"/>
    <col min="10273" max="10273" width="1" style="65" customWidth="1"/>
    <col min="10274" max="10274" width="6.7109375" style="65" customWidth="1"/>
    <col min="10275" max="10275" width="1" style="65" customWidth="1"/>
    <col min="10276" max="10276" width="6.7109375" style="65" customWidth="1"/>
    <col min="10277" max="10277" width="1" style="65" customWidth="1"/>
    <col min="10278" max="10279" width="6.7109375" style="65" customWidth="1"/>
    <col min="10280" max="10496" width="11.42578125" style="65"/>
    <col min="10497" max="10499" width="0" style="65" hidden="1" customWidth="1"/>
    <col min="10500" max="10500" width="3" style="65" customWidth="1"/>
    <col min="10501" max="10501" width="8.140625" style="65" customWidth="1"/>
    <col min="10502" max="10502" width="2" style="65" customWidth="1"/>
    <col min="10503" max="10503" width="1.5703125" style="65" customWidth="1"/>
    <col min="10504" max="10504" width="58.42578125" style="65" customWidth="1"/>
    <col min="10505" max="10507" width="4.7109375" style="65" customWidth="1"/>
    <col min="10508" max="10508" width="0.42578125" style="65" customWidth="1"/>
    <col min="10509" max="10511" width="4.7109375" style="65" customWidth="1"/>
    <col min="10512" max="10512" width="0.28515625" style="65" customWidth="1"/>
    <col min="10513" max="10514" width="4.7109375" style="65" customWidth="1"/>
    <col min="10515" max="10515" width="5.7109375" style="65" customWidth="1"/>
    <col min="10516" max="10516" width="2.5703125" style="65" customWidth="1"/>
    <col min="10517" max="10517" width="11.42578125" style="65"/>
    <col min="10518" max="10518" width="4.7109375" style="65" customWidth="1"/>
    <col min="10519" max="10519" width="5" style="65" customWidth="1"/>
    <col min="10520" max="10520" width="2.28515625" style="65" customWidth="1"/>
    <col min="10521" max="10521" width="26" style="65" customWidth="1"/>
    <col min="10522" max="10522" width="8" style="65" customWidth="1"/>
    <col min="10523" max="10523" width="1" style="65" customWidth="1"/>
    <col min="10524" max="10524" width="6.7109375" style="65" customWidth="1"/>
    <col min="10525" max="10525" width="1" style="65" customWidth="1"/>
    <col min="10526" max="10526" width="6.7109375" style="65" customWidth="1"/>
    <col min="10527" max="10527" width="1" style="65" customWidth="1"/>
    <col min="10528" max="10528" width="6.7109375" style="65" customWidth="1"/>
    <col min="10529" max="10529" width="1" style="65" customWidth="1"/>
    <col min="10530" max="10530" width="6.7109375" style="65" customWidth="1"/>
    <col min="10531" max="10531" width="1" style="65" customWidth="1"/>
    <col min="10532" max="10532" width="6.7109375" style="65" customWidth="1"/>
    <col min="10533" max="10533" width="1" style="65" customWidth="1"/>
    <col min="10534" max="10535" width="6.7109375" style="65" customWidth="1"/>
    <col min="10536" max="10752" width="11.42578125" style="65"/>
    <col min="10753" max="10755" width="0" style="65" hidden="1" customWidth="1"/>
    <col min="10756" max="10756" width="3" style="65" customWidth="1"/>
    <col min="10757" max="10757" width="8.140625" style="65" customWidth="1"/>
    <col min="10758" max="10758" width="2" style="65" customWidth="1"/>
    <col min="10759" max="10759" width="1.5703125" style="65" customWidth="1"/>
    <col min="10760" max="10760" width="58.42578125" style="65" customWidth="1"/>
    <col min="10761" max="10763" width="4.7109375" style="65" customWidth="1"/>
    <col min="10764" max="10764" width="0.42578125" style="65" customWidth="1"/>
    <col min="10765" max="10767" width="4.7109375" style="65" customWidth="1"/>
    <col min="10768" max="10768" width="0.28515625" style="65" customWidth="1"/>
    <col min="10769" max="10770" width="4.7109375" style="65" customWidth="1"/>
    <col min="10771" max="10771" width="5.7109375" style="65" customWidth="1"/>
    <col min="10772" max="10772" width="2.5703125" style="65" customWidth="1"/>
    <col min="10773" max="10773" width="11.42578125" style="65"/>
    <col min="10774" max="10774" width="4.7109375" style="65" customWidth="1"/>
    <col min="10775" max="10775" width="5" style="65" customWidth="1"/>
    <col min="10776" max="10776" width="2.28515625" style="65" customWidth="1"/>
    <col min="10777" max="10777" width="26" style="65" customWidth="1"/>
    <col min="10778" max="10778" width="8" style="65" customWidth="1"/>
    <col min="10779" max="10779" width="1" style="65" customWidth="1"/>
    <col min="10780" max="10780" width="6.7109375" style="65" customWidth="1"/>
    <col min="10781" max="10781" width="1" style="65" customWidth="1"/>
    <col min="10782" max="10782" width="6.7109375" style="65" customWidth="1"/>
    <col min="10783" max="10783" width="1" style="65" customWidth="1"/>
    <col min="10784" max="10784" width="6.7109375" style="65" customWidth="1"/>
    <col min="10785" max="10785" width="1" style="65" customWidth="1"/>
    <col min="10786" max="10786" width="6.7109375" style="65" customWidth="1"/>
    <col min="10787" max="10787" width="1" style="65" customWidth="1"/>
    <col min="10788" max="10788" width="6.7109375" style="65" customWidth="1"/>
    <col min="10789" max="10789" width="1" style="65" customWidth="1"/>
    <col min="10790" max="10791" width="6.7109375" style="65" customWidth="1"/>
    <col min="10792" max="11008" width="11.42578125" style="65"/>
    <col min="11009" max="11011" width="0" style="65" hidden="1" customWidth="1"/>
    <col min="11012" max="11012" width="3" style="65" customWidth="1"/>
    <col min="11013" max="11013" width="8.140625" style="65" customWidth="1"/>
    <col min="11014" max="11014" width="2" style="65" customWidth="1"/>
    <col min="11015" max="11015" width="1.5703125" style="65" customWidth="1"/>
    <col min="11016" max="11016" width="58.42578125" style="65" customWidth="1"/>
    <col min="11017" max="11019" width="4.7109375" style="65" customWidth="1"/>
    <col min="11020" max="11020" width="0.42578125" style="65" customWidth="1"/>
    <col min="11021" max="11023" width="4.7109375" style="65" customWidth="1"/>
    <col min="11024" max="11024" width="0.28515625" style="65" customWidth="1"/>
    <col min="11025" max="11026" width="4.7109375" style="65" customWidth="1"/>
    <col min="11027" max="11027" width="5.7109375" style="65" customWidth="1"/>
    <col min="11028" max="11028" width="2.5703125" style="65" customWidth="1"/>
    <col min="11029" max="11029" width="11.42578125" style="65"/>
    <col min="11030" max="11030" width="4.7109375" style="65" customWidth="1"/>
    <col min="11031" max="11031" width="5" style="65" customWidth="1"/>
    <col min="11032" max="11032" width="2.28515625" style="65" customWidth="1"/>
    <col min="11033" max="11033" width="26" style="65" customWidth="1"/>
    <col min="11034" max="11034" width="8" style="65" customWidth="1"/>
    <col min="11035" max="11035" width="1" style="65" customWidth="1"/>
    <col min="11036" max="11036" width="6.7109375" style="65" customWidth="1"/>
    <col min="11037" max="11037" width="1" style="65" customWidth="1"/>
    <col min="11038" max="11038" width="6.7109375" style="65" customWidth="1"/>
    <col min="11039" max="11039" width="1" style="65" customWidth="1"/>
    <col min="11040" max="11040" width="6.7109375" style="65" customWidth="1"/>
    <col min="11041" max="11041" width="1" style="65" customWidth="1"/>
    <col min="11042" max="11042" width="6.7109375" style="65" customWidth="1"/>
    <col min="11043" max="11043" width="1" style="65" customWidth="1"/>
    <col min="11044" max="11044" width="6.7109375" style="65" customWidth="1"/>
    <col min="11045" max="11045" width="1" style="65" customWidth="1"/>
    <col min="11046" max="11047" width="6.7109375" style="65" customWidth="1"/>
    <col min="11048" max="11264" width="11.42578125" style="65"/>
    <col min="11265" max="11267" width="0" style="65" hidden="1" customWidth="1"/>
    <col min="11268" max="11268" width="3" style="65" customWidth="1"/>
    <col min="11269" max="11269" width="8.140625" style="65" customWidth="1"/>
    <col min="11270" max="11270" width="2" style="65" customWidth="1"/>
    <col min="11271" max="11271" width="1.5703125" style="65" customWidth="1"/>
    <col min="11272" max="11272" width="58.42578125" style="65" customWidth="1"/>
    <col min="11273" max="11275" width="4.7109375" style="65" customWidth="1"/>
    <col min="11276" max="11276" width="0.42578125" style="65" customWidth="1"/>
    <col min="11277" max="11279" width="4.7109375" style="65" customWidth="1"/>
    <col min="11280" max="11280" width="0.28515625" style="65" customWidth="1"/>
    <col min="11281" max="11282" width="4.7109375" style="65" customWidth="1"/>
    <col min="11283" max="11283" width="5.7109375" style="65" customWidth="1"/>
    <col min="11284" max="11284" width="2.5703125" style="65" customWidth="1"/>
    <col min="11285" max="11285" width="11.42578125" style="65"/>
    <col min="11286" max="11286" width="4.7109375" style="65" customWidth="1"/>
    <col min="11287" max="11287" width="5" style="65" customWidth="1"/>
    <col min="11288" max="11288" width="2.28515625" style="65" customWidth="1"/>
    <col min="11289" max="11289" width="26" style="65" customWidth="1"/>
    <col min="11290" max="11290" width="8" style="65" customWidth="1"/>
    <col min="11291" max="11291" width="1" style="65" customWidth="1"/>
    <col min="11292" max="11292" width="6.7109375" style="65" customWidth="1"/>
    <col min="11293" max="11293" width="1" style="65" customWidth="1"/>
    <col min="11294" max="11294" width="6.7109375" style="65" customWidth="1"/>
    <col min="11295" max="11295" width="1" style="65" customWidth="1"/>
    <col min="11296" max="11296" width="6.7109375" style="65" customWidth="1"/>
    <col min="11297" max="11297" width="1" style="65" customWidth="1"/>
    <col min="11298" max="11298" width="6.7109375" style="65" customWidth="1"/>
    <col min="11299" max="11299" width="1" style="65" customWidth="1"/>
    <col min="11300" max="11300" width="6.7109375" style="65" customWidth="1"/>
    <col min="11301" max="11301" width="1" style="65" customWidth="1"/>
    <col min="11302" max="11303" width="6.7109375" style="65" customWidth="1"/>
    <col min="11304" max="11520" width="11.42578125" style="65"/>
    <col min="11521" max="11523" width="0" style="65" hidden="1" customWidth="1"/>
    <col min="11524" max="11524" width="3" style="65" customWidth="1"/>
    <col min="11525" max="11525" width="8.140625" style="65" customWidth="1"/>
    <col min="11526" max="11526" width="2" style="65" customWidth="1"/>
    <col min="11527" max="11527" width="1.5703125" style="65" customWidth="1"/>
    <col min="11528" max="11528" width="58.42578125" style="65" customWidth="1"/>
    <col min="11529" max="11531" width="4.7109375" style="65" customWidth="1"/>
    <col min="11532" max="11532" width="0.42578125" style="65" customWidth="1"/>
    <col min="11533" max="11535" width="4.7109375" style="65" customWidth="1"/>
    <col min="11536" max="11536" width="0.28515625" style="65" customWidth="1"/>
    <col min="11537" max="11538" width="4.7109375" style="65" customWidth="1"/>
    <col min="11539" max="11539" width="5.7109375" style="65" customWidth="1"/>
    <col min="11540" max="11540" width="2.5703125" style="65" customWidth="1"/>
    <col min="11541" max="11541" width="11.42578125" style="65"/>
    <col min="11542" max="11542" width="4.7109375" style="65" customWidth="1"/>
    <col min="11543" max="11543" width="5" style="65" customWidth="1"/>
    <col min="11544" max="11544" width="2.28515625" style="65" customWidth="1"/>
    <col min="11545" max="11545" width="26" style="65" customWidth="1"/>
    <col min="11546" max="11546" width="8" style="65" customWidth="1"/>
    <col min="11547" max="11547" width="1" style="65" customWidth="1"/>
    <col min="11548" max="11548" width="6.7109375" style="65" customWidth="1"/>
    <col min="11549" max="11549" width="1" style="65" customWidth="1"/>
    <col min="11550" max="11550" width="6.7109375" style="65" customWidth="1"/>
    <col min="11551" max="11551" width="1" style="65" customWidth="1"/>
    <col min="11552" max="11552" width="6.7109375" style="65" customWidth="1"/>
    <col min="11553" max="11553" width="1" style="65" customWidth="1"/>
    <col min="11554" max="11554" width="6.7109375" style="65" customWidth="1"/>
    <col min="11555" max="11555" width="1" style="65" customWidth="1"/>
    <col min="11556" max="11556" width="6.7109375" style="65" customWidth="1"/>
    <col min="11557" max="11557" width="1" style="65" customWidth="1"/>
    <col min="11558" max="11559" width="6.7109375" style="65" customWidth="1"/>
    <col min="11560" max="11776" width="11.42578125" style="65"/>
    <col min="11777" max="11779" width="0" style="65" hidden="1" customWidth="1"/>
    <col min="11780" max="11780" width="3" style="65" customWidth="1"/>
    <col min="11781" max="11781" width="8.140625" style="65" customWidth="1"/>
    <col min="11782" max="11782" width="2" style="65" customWidth="1"/>
    <col min="11783" max="11783" width="1.5703125" style="65" customWidth="1"/>
    <col min="11784" max="11784" width="58.42578125" style="65" customWidth="1"/>
    <col min="11785" max="11787" width="4.7109375" style="65" customWidth="1"/>
    <col min="11788" max="11788" width="0.42578125" style="65" customWidth="1"/>
    <col min="11789" max="11791" width="4.7109375" style="65" customWidth="1"/>
    <col min="11792" max="11792" width="0.28515625" style="65" customWidth="1"/>
    <col min="11793" max="11794" width="4.7109375" style="65" customWidth="1"/>
    <col min="11795" max="11795" width="5.7109375" style="65" customWidth="1"/>
    <col min="11796" max="11796" width="2.5703125" style="65" customWidth="1"/>
    <col min="11797" max="11797" width="11.42578125" style="65"/>
    <col min="11798" max="11798" width="4.7109375" style="65" customWidth="1"/>
    <col min="11799" max="11799" width="5" style="65" customWidth="1"/>
    <col min="11800" max="11800" width="2.28515625" style="65" customWidth="1"/>
    <col min="11801" max="11801" width="26" style="65" customWidth="1"/>
    <col min="11802" max="11802" width="8" style="65" customWidth="1"/>
    <col min="11803" max="11803" width="1" style="65" customWidth="1"/>
    <col min="11804" max="11804" width="6.7109375" style="65" customWidth="1"/>
    <col min="11805" max="11805" width="1" style="65" customWidth="1"/>
    <col min="11806" max="11806" width="6.7109375" style="65" customWidth="1"/>
    <col min="11807" max="11807" width="1" style="65" customWidth="1"/>
    <col min="11808" max="11808" width="6.7109375" style="65" customWidth="1"/>
    <col min="11809" max="11809" width="1" style="65" customWidth="1"/>
    <col min="11810" max="11810" width="6.7109375" style="65" customWidth="1"/>
    <col min="11811" max="11811" width="1" style="65" customWidth="1"/>
    <col min="11812" max="11812" width="6.7109375" style="65" customWidth="1"/>
    <col min="11813" max="11813" width="1" style="65" customWidth="1"/>
    <col min="11814" max="11815" width="6.7109375" style="65" customWidth="1"/>
    <col min="11816" max="12032" width="11.42578125" style="65"/>
    <col min="12033" max="12035" width="0" style="65" hidden="1" customWidth="1"/>
    <col min="12036" max="12036" width="3" style="65" customWidth="1"/>
    <col min="12037" max="12037" width="8.140625" style="65" customWidth="1"/>
    <col min="12038" max="12038" width="2" style="65" customWidth="1"/>
    <col min="12039" max="12039" width="1.5703125" style="65" customWidth="1"/>
    <col min="12040" max="12040" width="58.42578125" style="65" customWidth="1"/>
    <col min="12041" max="12043" width="4.7109375" style="65" customWidth="1"/>
    <col min="12044" max="12044" width="0.42578125" style="65" customWidth="1"/>
    <col min="12045" max="12047" width="4.7109375" style="65" customWidth="1"/>
    <col min="12048" max="12048" width="0.28515625" style="65" customWidth="1"/>
    <col min="12049" max="12050" width="4.7109375" style="65" customWidth="1"/>
    <col min="12051" max="12051" width="5.7109375" style="65" customWidth="1"/>
    <col min="12052" max="12052" width="2.5703125" style="65" customWidth="1"/>
    <col min="12053" max="12053" width="11.42578125" style="65"/>
    <col min="12054" max="12054" width="4.7109375" style="65" customWidth="1"/>
    <col min="12055" max="12055" width="5" style="65" customWidth="1"/>
    <col min="12056" max="12056" width="2.28515625" style="65" customWidth="1"/>
    <col min="12057" max="12057" width="26" style="65" customWidth="1"/>
    <col min="12058" max="12058" width="8" style="65" customWidth="1"/>
    <col min="12059" max="12059" width="1" style="65" customWidth="1"/>
    <col min="12060" max="12060" width="6.7109375" style="65" customWidth="1"/>
    <col min="12061" max="12061" width="1" style="65" customWidth="1"/>
    <col min="12062" max="12062" width="6.7109375" style="65" customWidth="1"/>
    <col min="12063" max="12063" width="1" style="65" customWidth="1"/>
    <col min="12064" max="12064" width="6.7109375" style="65" customWidth="1"/>
    <col min="12065" max="12065" width="1" style="65" customWidth="1"/>
    <col min="12066" max="12066" width="6.7109375" style="65" customWidth="1"/>
    <col min="12067" max="12067" width="1" style="65" customWidth="1"/>
    <col min="12068" max="12068" width="6.7109375" style="65" customWidth="1"/>
    <col min="12069" max="12069" width="1" style="65" customWidth="1"/>
    <col min="12070" max="12071" width="6.7109375" style="65" customWidth="1"/>
    <col min="12072" max="12288" width="11.42578125" style="65"/>
    <col min="12289" max="12291" width="0" style="65" hidden="1" customWidth="1"/>
    <col min="12292" max="12292" width="3" style="65" customWidth="1"/>
    <col min="12293" max="12293" width="8.140625" style="65" customWidth="1"/>
    <col min="12294" max="12294" width="2" style="65" customWidth="1"/>
    <col min="12295" max="12295" width="1.5703125" style="65" customWidth="1"/>
    <col min="12296" max="12296" width="58.42578125" style="65" customWidth="1"/>
    <col min="12297" max="12299" width="4.7109375" style="65" customWidth="1"/>
    <col min="12300" max="12300" width="0.42578125" style="65" customWidth="1"/>
    <col min="12301" max="12303" width="4.7109375" style="65" customWidth="1"/>
    <col min="12304" max="12304" width="0.28515625" style="65" customWidth="1"/>
    <col min="12305" max="12306" width="4.7109375" style="65" customWidth="1"/>
    <col min="12307" max="12307" width="5.7109375" style="65" customWidth="1"/>
    <col min="12308" max="12308" width="2.5703125" style="65" customWidth="1"/>
    <col min="12309" max="12309" width="11.42578125" style="65"/>
    <col min="12310" max="12310" width="4.7109375" style="65" customWidth="1"/>
    <col min="12311" max="12311" width="5" style="65" customWidth="1"/>
    <col min="12312" max="12312" width="2.28515625" style="65" customWidth="1"/>
    <col min="12313" max="12313" width="26" style="65" customWidth="1"/>
    <col min="12314" max="12314" width="8" style="65" customWidth="1"/>
    <col min="12315" max="12315" width="1" style="65" customWidth="1"/>
    <col min="12316" max="12316" width="6.7109375" style="65" customWidth="1"/>
    <col min="12317" max="12317" width="1" style="65" customWidth="1"/>
    <col min="12318" max="12318" width="6.7109375" style="65" customWidth="1"/>
    <col min="12319" max="12319" width="1" style="65" customWidth="1"/>
    <col min="12320" max="12320" width="6.7109375" style="65" customWidth="1"/>
    <col min="12321" max="12321" width="1" style="65" customWidth="1"/>
    <col min="12322" max="12322" width="6.7109375" style="65" customWidth="1"/>
    <col min="12323" max="12323" width="1" style="65" customWidth="1"/>
    <col min="12324" max="12324" width="6.7109375" style="65" customWidth="1"/>
    <col min="12325" max="12325" width="1" style="65" customWidth="1"/>
    <col min="12326" max="12327" width="6.7109375" style="65" customWidth="1"/>
    <col min="12328" max="12544" width="11.42578125" style="65"/>
    <col min="12545" max="12547" width="0" style="65" hidden="1" customWidth="1"/>
    <col min="12548" max="12548" width="3" style="65" customWidth="1"/>
    <col min="12549" max="12549" width="8.140625" style="65" customWidth="1"/>
    <col min="12550" max="12550" width="2" style="65" customWidth="1"/>
    <col min="12551" max="12551" width="1.5703125" style="65" customWidth="1"/>
    <col min="12552" max="12552" width="58.42578125" style="65" customWidth="1"/>
    <col min="12553" max="12555" width="4.7109375" style="65" customWidth="1"/>
    <col min="12556" max="12556" width="0.42578125" style="65" customWidth="1"/>
    <col min="12557" max="12559" width="4.7109375" style="65" customWidth="1"/>
    <col min="12560" max="12560" width="0.28515625" style="65" customWidth="1"/>
    <col min="12561" max="12562" width="4.7109375" style="65" customWidth="1"/>
    <col min="12563" max="12563" width="5.7109375" style="65" customWidth="1"/>
    <col min="12564" max="12564" width="2.5703125" style="65" customWidth="1"/>
    <col min="12565" max="12565" width="11.42578125" style="65"/>
    <col min="12566" max="12566" width="4.7109375" style="65" customWidth="1"/>
    <col min="12567" max="12567" width="5" style="65" customWidth="1"/>
    <col min="12568" max="12568" width="2.28515625" style="65" customWidth="1"/>
    <col min="12569" max="12569" width="26" style="65" customWidth="1"/>
    <col min="12570" max="12570" width="8" style="65" customWidth="1"/>
    <col min="12571" max="12571" width="1" style="65" customWidth="1"/>
    <col min="12572" max="12572" width="6.7109375" style="65" customWidth="1"/>
    <col min="12573" max="12573" width="1" style="65" customWidth="1"/>
    <col min="12574" max="12574" width="6.7109375" style="65" customWidth="1"/>
    <col min="12575" max="12575" width="1" style="65" customWidth="1"/>
    <col min="12576" max="12576" width="6.7109375" style="65" customWidth="1"/>
    <col min="12577" max="12577" width="1" style="65" customWidth="1"/>
    <col min="12578" max="12578" width="6.7109375" style="65" customWidth="1"/>
    <col min="12579" max="12579" width="1" style="65" customWidth="1"/>
    <col min="12580" max="12580" width="6.7109375" style="65" customWidth="1"/>
    <col min="12581" max="12581" width="1" style="65" customWidth="1"/>
    <col min="12582" max="12583" width="6.7109375" style="65" customWidth="1"/>
    <col min="12584" max="12800" width="11.42578125" style="65"/>
    <col min="12801" max="12803" width="0" style="65" hidden="1" customWidth="1"/>
    <col min="12804" max="12804" width="3" style="65" customWidth="1"/>
    <col min="12805" max="12805" width="8.140625" style="65" customWidth="1"/>
    <col min="12806" max="12806" width="2" style="65" customWidth="1"/>
    <col min="12807" max="12807" width="1.5703125" style="65" customWidth="1"/>
    <col min="12808" max="12808" width="58.42578125" style="65" customWidth="1"/>
    <col min="12809" max="12811" width="4.7109375" style="65" customWidth="1"/>
    <col min="12812" max="12812" width="0.42578125" style="65" customWidth="1"/>
    <col min="12813" max="12815" width="4.7109375" style="65" customWidth="1"/>
    <col min="12816" max="12816" width="0.28515625" style="65" customWidth="1"/>
    <col min="12817" max="12818" width="4.7109375" style="65" customWidth="1"/>
    <col min="12819" max="12819" width="5.7109375" style="65" customWidth="1"/>
    <col min="12820" max="12820" width="2.5703125" style="65" customWidth="1"/>
    <col min="12821" max="12821" width="11.42578125" style="65"/>
    <col min="12822" max="12822" width="4.7109375" style="65" customWidth="1"/>
    <col min="12823" max="12823" width="5" style="65" customWidth="1"/>
    <col min="12824" max="12824" width="2.28515625" style="65" customWidth="1"/>
    <col min="12825" max="12825" width="26" style="65" customWidth="1"/>
    <col min="12826" max="12826" width="8" style="65" customWidth="1"/>
    <col min="12827" max="12827" width="1" style="65" customWidth="1"/>
    <col min="12828" max="12828" width="6.7109375" style="65" customWidth="1"/>
    <col min="12829" max="12829" width="1" style="65" customWidth="1"/>
    <col min="12830" max="12830" width="6.7109375" style="65" customWidth="1"/>
    <col min="12831" max="12831" width="1" style="65" customWidth="1"/>
    <col min="12832" max="12832" width="6.7109375" style="65" customWidth="1"/>
    <col min="12833" max="12833" width="1" style="65" customWidth="1"/>
    <col min="12834" max="12834" width="6.7109375" style="65" customWidth="1"/>
    <col min="12835" max="12835" width="1" style="65" customWidth="1"/>
    <col min="12836" max="12836" width="6.7109375" style="65" customWidth="1"/>
    <col min="12837" max="12837" width="1" style="65" customWidth="1"/>
    <col min="12838" max="12839" width="6.7109375" style="65" customWidth="1"/>
    <col min="12840" max="13056" width="11.42578125" style="65"/>
    <col min="13057" max="13059" width="0" style="65" hidden="1" customWidth="1"/>
    <col min="13060" max="13060" width="3" style="65" customWidth="1"/>
    <col min="13061" max="13061" width="8.140625" style="65" customWidth="1"/>
    <col min="13062" max="13062" width="2" style="65" customWidth="1"/>
    <col min="13063" max="13063" width="1.5703125" style="65" customWidth="1"/>
    <col min="13064" max="13064" width="58.42578125" style="65" customWidth="1"/>
    <col min="13065" max="13067" width="4.7109375" style="65" customWidth="1"/>
    <col min="13068" max="13068" width="0.42578125" style="65" customWidth="1"/>
    <col min="13069" max="13071" width="4.7109375" style="65" customWidth="1"/>
    <col min="13072" max="13072" width="0.28515625" style="65" customWidth="1"/>
    <col min="13073" max="13074" width="4.7109375" style="65" customWidth="1"/>
    <col min="13075" max="13075" width="5.7109375" style="65" customWidth="1"/>
    <col min="13076" max="13076" width="2.5703125" style="65" customWidth="1"/>
    <col min="13077" max="13077" width="11.42578125" style="65"/>
    <col min="13078" max="13078" width="4.7109375" style="65" customWidth="1"/>
    <col min="13079" max="13079" width="5" style="65" customWidth="1"/>
    <col min="13080" max="13080" width="2.28515625" style="65" customWidth="1"/>
    <col min="13081" max="13081" width="26" style="65" customWidth="1"/>
    <col min="13082" max="13082" width="8" style="65" customWidth="1"/>
    <col min="13083" max="13083" width="1" style="65" customWidth="1"/>
    <col min="13084" max="13084" width="6.7109375" style="65" customWidth="1"/>
    <col min="13085" max="13085" width="1" style="65" customWidth="1"/>
    <col min="13086" max="13086" width="6.7109375" style="65" customWidth="1"/>
    <col min="13087" max="13087" width="1" style="65" customWidth="1"/>
    <col min="13088" max="13088" width="6.7109375" style="65" customWidth="1"/>
    <col min="13089" max="13089" width="1" style="65" customWidth="1"/>
    <col min="13090" max="13090" width="6.7109375" style="65" customWidth="1"/>
    <col min="13091" max="13091" width="1" style="65" customWidth="1"/>
    <col min="13092" max="13092" width="6.7109375" style="65" customWidth="1"/>
    <col min="13093" max="13093" width="1" style="65" customWidth="1"/>
    <col min="13094" max="13095" width="6.7109375" style="65" customWidth="1"/>
    <col min="13096" max="13312" width="11.42578125" style="65"/>
    <col min="13313" max="13315" width="0" style="65" hidden="1" customWidth="1"/>
    <col min="13316" max="13316" width="3" style="65" customWidth="1"/>
    <col min="13317" max="13317" width="8.140625" style="65" customWidth="1"/>
    <col min="13318" max="13318" width="2" style="65" customWidth="1"/>
    <col min="13319" max="13319" width="1.5703125" style="65" customWidth="1"/>
    <col min="13320" max="13320" width="58.42578125" style="65" customWidth="1"/>
    <col min="13321" max="13323" width="4.7109375" style="65" customWidth="1"/>
    <col min="13324" max="13324" width="0.42578125" style="65" customWidth="1"/>
    <col min="13325" max="13327" width="4.7109375" style="65" customWidth="1"/>
    <col min="13328" max="13328" width="0.28515625" style="65" customWidth="1"/>
    <col min="13329" max="13330" width="4.7109375" style="65" customWidth="1"/>
    <col min="13331" max="13331" width="5.7109375" style="65" customWidth="1"/>
    <col min="13332" max="13332" width="2.5703125" style="65" customWidth="1"/>
    <col min="13333" max="13333" width="11.42578125" style="65"/>
    <col min="13334" max="13334" width="4.7109375" style="65" customWidth="1"/>
    <col min="13335" max="13335" width="5" style="65" customWidth="1"/>
    <col min="13336" max="13336" width="2.28515625" style="65" customWidth="1"/>
    <col min="13337" max="13337" width="26" style="65" customWidth="1"/>
    <col min="13338" max="13338" width="8" style="65" customWidth="1"/>
    <col min="13339" max="13339" width="1" style="65" customWidth="1"/>
    <col min="13340" max="13340" width="6.7109375" style="65" customWidth="1"/>
    <col min="13341" max="13341" width="1" style="65" customWidth="1"/>
    <col min="13342" max="13342" width="6.7109375" style="65" customWidth="1"/>
    <col min="13343" max="13343" width="1" style="65" customWidth="1"/>
    <col min="13344" max="13344" width="6.7109375" style="65" customWidth="1"/>
    <col min="13345" max="13345" width="1" style="65" customWidth="1"/>
    <col min="13346" max="13346" width="6.7109375" style="65" customWidth="1"/>
    <col min="13347" max="13347" width="1" style="65" customWidth="1"/>
    <col min="13348" max="13348" width="6.7109375" style="65" customWidth="1"/>
    <col min="13349" max="13349" width="1" style="65" customWidth="1"/>
    <col min="13350" max="13351" width="6.7109375" style="65" customWidth="1"/>
    <col min="13352" max="13568" width="11.42578125" style="65"/>
    <col min="13569" max="13571" width="0" style="65" hidden="1" customWidth="1"/>
    <col min="13572" max="13572" width="3" style="65" customWidth="1"/>
    <col min="13573" max="13573" width="8.140625" style="65" customWidth="1"/>
    <col min="13574" max="13574" width="2" style="65" customWidth="1"/>
    <col min="13575" max="13575" width="1.5703125" style="65" customWidth="1"/>
    <col min="13576" max="13576" width="58.42578125" style="65" customWidth="1"/>
    <col min="13577" max="13579" width="4.7109375" style="65" customWidth="1"/>
    <col min="13580" max="13580" width="0.42578125" style="65" customWidth="1"/>
    <col min="13581" max="13583" width="4.7109375" style="65" customWidth="1"/>
    <col min="13584" max="13584" width="0.28515625" style="65" customWidth="1"/>
    <col min="13585" max="13586" width="4.7109375" style="65" customWidth="1"/>
    <col min="13587" max="13587" width="5.7109375" style="65" customWidth="1"/>
    <col min="13588" max="13588" width="2.5703125" style="65" customWidth="1"/>
    <col min="13589" max="13589" width="11.42578125" style="65"/>
    <col min="13590" max="13590" width="4.7109375" style="65" customWidth="1"/>
    <col min="13591" max="13591" width="5" style="65" customWidth="1"/>
    <col min="13592" max="13592" width="2.28515625" style="65" customWidth="1"/>
    <col min="13593" max="13593" width="26" style="65" customWidth="1"/>
    <col min="13594" max="13594" width="8" style="65" customWidth="1"/>
    <col min="13595" max="13595" width="1" style="65" customWidth="1"/>
    <col min="13596" max="13596" width="6.7109375" style="65" customWidth="1"/>
    <col min="13597" max="13597" width="1" style="65" customWidth="1"/>
    <col min="13598" max="13598" width="6.7109375" style="65" customWidth="1"/>
    <col min="13599" max="13599" width="1" style="65" customWidth="1"/>
    <col min="13600" max="13600" width="6.7109375" style="65" customWidth="1"/>
    <col min="13601" max="13601" width="1" style="65" customWidth="1"/>
    <col min="13602" max="13602" width="6.7109375" style="65" customWidth="1"/>
    <col min="13603" max="13603" width="1" style="65" customWidth="1"/>
    <col min="13604" max="13604" width="6.7109375" style="65" customWidth="1"/>
    <col min="13605" max="13605" width="1" style="65" customWidth="1"/>
    <col min="13606" max="13607" width="6.7109375" style="65" customWidth="1"/>
    <col min="13608" max="13824" width="11.42578125" style="65"/>
    <col min="13825" max="13827" width="0" style="65" hidden="1" customWidth="1"/>
    <col min="13828" max="13828" width="3" style="65" customWidth="1"/>
    <col min="13829" max="13829" width="8.140625" style="65" customWidth="1"/>
    <col min="13830" max="13830" width="2" style="65" customWidth="1"/>
    <col min="13831" max="13831" width="1.5703125" style="65" customWidth="1"/>
    <col min="13832" max="13832" width="58.42578125" style="65" customWidth="1"/>
    <col min="13833" max="13835" width="4.7109375" style="65" customWidth="1"/>
    <col min="13836" max="13836" width="0.42578125" style="65" customWidth="1"/>
    <col min="13837" max="13839" width="4.7109375" style="65" customWidth="1"/>
    <col min="13840" max="13840" width="0.28515625" style="65" customWidth="1"/>
    <col min="13841" max="13842" width="4.7109375" style="65" customWidth="1"/>
    <col min="13843" max="13843" width="5.7109375" style="65" customWidth="1"/>
    <col min="13844" max="13844" width="2.5703125" style="65" customWidth="1"/>
    <col min="13845" max="13845" width="11.42578125" style="65"/>
    <col min="13846" max="13846" width="4.7109375" style="65" customWidth="1"/>
    <col min="13847" max="13847" width="5" style="65" customWidth="1"/>
    <col min="13848" max="13848" width="2.28515625" style="65" customWidth="1"/>
    <col min="13849" max="13849" width="26" style="65" customWidth="1"/>
    <col min="13850" max="13850" width="8" style="65" customWidth="1"/>
    <col min="13851" max="13851" width="1" style="65" customWidth="1"/>
    <col min="13852" max="13852" width="6.7109375" style="65" customWidth="1"/>
    <col min="13853" max="13853" width="1" style="65" customWidth="1"/>
    <col min="13854" max="13854" width="6.7109375" style="65" customWidth="1"/>
    <col min="13855" max="13855" width="1" style="65" customWidth="1"/>
    <col min="13856" max="13856" width="6.7109375" style="65" customWidth="1"/>
    <col min="13857" max="13857" width="1" style="65" customWidth="1"/>
    <col min="13858" max="13858" width="6.7109375" style="65" customWidth="1"/>
    <col min="13859" max="13859" width="1" style="65" customWidth="1"/>
    <col min="13860" max="13860" width="6.7109375" style="65" customWidth="1"/>
    <col min="13861" max="13861" width="1" style="65" customWidth="1"/>
    <col min="13862" max="13863" width="6.7109375" style="65" customWidth="1"/>
    <col min="13864" max="14080" width="11.42578125" style="65"/>
    <col min="14081" max="14083" width="0" style="65" hidden="1" customWidth="1"/>
    <col min="14084" max="14084" width="3" style="65" customWidth="1"/>
    <col min="14085" max="14085" width="8.140625" style="65" customWidth="1"/>
    <col min="14086" max="14086" width="2" style="65" customWidth="1"/>
    <col min="14087" max="14087" width="1.5703125" style="65" customWidth="1"/>
    <col min="14088" max="14088" width="58.42578125" style="65" customWidth="1"/>
    <col min="14089" max="14091" width="4.7109375" style="65" customWidth="1"/>
    <col min="14092" max="14092" width="0.42578125" style="65" customWidth="1"/>
    <col min="14093" max="14095" width="4.7109375" style="65" customWidth="1"/>
    <col min="14096" max="14096" width="0.28515625" style="65" customWidth="1"/>
    <col min="14097" max="14098" width="4.7109375" style="65" customWidth="1"/>
    <col min="14099" max="14099" width="5.7109375" style="65" customWidth="1"/>
    <col min="14100" max="14100" width="2.5703125" style="65" customWidth="1"/>
    <col min="14101" max="14101" width="11.42578125" style="65"/>
    <col min="14102" max="14102" width="4.7109375" style="65" customWidth="1"/>
    <col min="14103" max="14103" width="5" style="65" customWidth="1"/>
    <col min="14104" max="14104" width="2.28515625" style="65" customWidth="1"/>
    <col min="14105" max="14105" width="26" style="65" customWidth="1"/>
    <col min="14106" max="14106" width="8" style="65" customWidth="1"/>
    <col min="14107" max="14107" width="1" style="65" customWidth="1"/>
    <col min="14108" max="14108" width="6.7109375" style="65" customWidth="1"/>
    <col min="14109" max="14109" width="1" style="65" customWidth="1"/>
    <col min="14110" max="14110" width="6.7109375" style="65" customWidth="1"/>
    <col min="14111" max="14111" width="1" style="65" customWidth="1"/>
    <col min="14112" max="14112" width="6.7109375" style="65" customWidth="1"/>
    <col min="14113" max="14113" width="1" style="65" customWidth="1"/>
    <col min="14114" max="14114" width="6.7109375" style="65" customWidth="1"/>
    <col min="14115" max="14115" width="1" style="65" customWidth="1"/>
    <col min="14116" max="14116" width="6.7109375" style="65" customWidth="1"/>
    <col min="14117" max="14117" width="1" style="65" customWidth="1"/>
    <col min="14118" max="14119" width="6.7109375" style="65" customWidth="1"/>
    <col min="14120" max="14336" width="11.42578125" style="65"/>
    <col min="14337" max="14339" width="0" style="65" hidden="1" customWidth="1"/>
    <col min="14340" max="14340" width="3" style="65" customWidth="1"/>
    <col min="14341" max="14341" width="8.140625" style="65" customWidth="1"/>
    <col min="14342" max="14342" width="2" style="65" customWidth="1"/>
    <col min="14343" max="14343" width="1.5703125" style="65" customWidth="1"/>
    <col min="14344" max="14344" width="58.42578125" style="65" customWidth="1"/>
    <col min="14345" max="14347" width="4.7109375" style="65" customWidth="1"/>
    <col min="14348" max="14348" width="0.42578125" style="65" customWidth="1"/>
    <col min="14349" max="14351" width="4.7109375" style="65" customWidth="1"/>
    <col min="14352" max="14352" width="0.28515625" style="65" customWidth="1"/>
    <col min="14353" max="14354" width="4.7109375" style="65" customWidth="1"/>
    <col min="14355" max="14355" width="5.7109375" style="65" customWidth="1"/>
    <col min="14356" max="14356" width="2.5703125" style="65" customWidth="1"/>
    <col min="14357" max="14357" width="11.42578125" style="65"/>
    <col min="14358" max="14358" width="4.7109375" style="65" customWidth="1"/>
    <col min="14359" max="14359" width="5" style="65" customWidth="1"/>
    <col min="14360" max="14360" width="2.28515625" style="65" customWidth="1"/>
    <col min="14361" max="14361" width="26" style="65" customWidth="1"/>
    <col min="14362" max="14362" width="8" style="65" customWidth="1"/>
    <col min="14363" max="14363" width="1" style="65" customWidth="1"/>
    <col min="14364" max="14364" width="6.7109375" style="65" customWidth="1"/>
    <col min="14365" max="14365" width="1" style="65" customWidth="1"/>
    <col min="14366" max="14366" width="6.7109375" style="65" customWidth="1"/>
    <col min="14367" max="14367" width="1" style="65" customWidth="1"/>
    <col min="14368" max="14368" width="6.7109375" style="65" customWidth="1"/>
    <col min="14369" max="14369" width="1" style="65" customWidth="1"/>
    <col min="14370" max="14370" width="6.7109375" style="65" customWidth="1"/>
    <col min="14371" max="14371" width="1" style="65" customWidth="1"/>
    <col min="14372" max="14372" width="6.7109375" style="65" customWidth="1"/>
    <col min="14373" max="14373" width="1" style="65" customWidth="1"/>
    <col min="14374" max="14375" width="6.7109375" style="65" customWidth="1"/>
    <col min="14376" max="14592" width="11.42578125" style="65"/>
    <col min="14593" max="14595" width="0" style="65" hidden="1" customWidth="1"/>
    <col min="14596" max="14596" width="3" style="65" customWidth="1"/>
    <col min="14597" max="14597" width="8.140625" style="65" customWidth="1"/>
    <col min="14598" max="14598" width="2" style="65" customWidth="1"/>
    <col min="14599" max="14599" width="1.5703125" style="65" customWidth="1"/>
    <col min="14600" max="14600" width="58.42578125" style="65" customWidth="1"/>
    <col min="14601" max="14603" width="4.7109375" style="65" customWidth="1"/>
    <col min="14604" max="14604" width="0.42578125" style="65" customWidth="1"/>
    <col min="14605" max="14607" width="4.7109375" style="65" customWidth="1"/>
    <col min="14608" max="14608" width="0.28515625" style="65" customWidth="1"/>
    <col min="14609" max="14610" width="4.7109375" style="65" customWidth="1"/>
    <col min="14611" max="14611" width="5.7109375" style="65" customWidth="1"/>
    <col min="14612" max="14612" width="2.5703125" style="65" customWidth="1"/>
    <col min="14613" max="14613" width="11.42578125" style="65"/>
    <col min="14614" max="14614" width="4.7109375" style="65" customWidth="1"/>
    <col min="14615" max="14615" width="5" style="65" customWidth="1"/>
    <col min="14616" max="14616" width="2.28515625" style="65" customWidth="1"/>
    <col min="14617" max="14617" width="26" style="65" customWidth="1"/>
    <col min="14618" max="14618" width="8" style="65" customWidth="1"/>
    <col min="14619" max="14619" width="1" style="65" customWidth="1"/>
    <col min="14620" max="14620" width="6.7109375" style="65" customWidth="1"/>
    <col min="14621" max="14621" width="1" style="65" customWidth="1"/>
    <col min="14622" max="14622" width="6.7109375" style="65" customWidth="1"/>
    <col min="14623" max="14623" width="1" style="65" customWidth="1"/>
    <col min="14624" max="14624" width="6.7109375" style="65" customWidth="1"/>
    <col min="14625" max="14625" width="1" style="65" customWidth="1"/>
    <col min="14626" max="14626" width="6.7109375" style="65" customWidth="1"/>
    <col min="14627" max="14627" width="1" style="65" customWidth="1"/>
    <col min="14628" max="14628" width="6.7109375" style="65" customWidth="1"/>
    <col min="14629" max="14629" width="1" style="65" customWidth="1"/>
    <col min="14630" max="14631" width="6.7109375" style="65" customWidth="1"/>
    <col min="14632" max="14848" width="11.42578125" style="65"/>
    <col min="14849" max="14851" width="0" style="65" hidden="1" customWidth="1"/>
    <col min="14852" max="14852" width="3" style="65" customWidth="1"/>
    <col min="14853" max="14853" width="8.140625" style="65" customWidth="1"/>
    <col min="14854" max="14854" width="2" style="65" customWidth="1"/>
    <col min="14855" max="14855" width="1.5703125" style="65" customWidth="1"/>
    <col min="14856" max="14856" width="58.42578125" style="65" customWidth="1"/>
    <col min="14857" max="14859" width="4.7109375" style="65" customWidth="1"/>
    <col min="14860" max="14860" width="0.42578125" style="65" customWidth="1"/>
    <col min="14861" max="14863" width="4.7109375" style="65" customWidth="1"/>
    <col min="14864" max="14864" width="0.28515625" style="65" customWidth="1"/>
    <col min="14865" max="14866" width="4.7109375" style="65" customWidth="1"/>
    <col min="14867" max="14867" width="5.7109375" style="65" customWidth="1"/>
    <col min="14868" max="14868" width="2.5703125" style="65" customWidth="1"/>
    <col min="14869" max="14869" width="11.42578125" style="65"/>
    <col min="14870" max="14870" width="4.7109375" style="65" customWidth="1"/>
    <col min="14871" max="14871" width="5" style="65" customWidth="1"/>
    <col min="14872" max="14872" width="2.28515625" style="65" customWidth="1"/>
    <col min="14873" max="14873" width="26" style="65" customWidth="1"/>
    <col min="14874" max="14874" width="8" style="65" customWidth="1"/>
    <col min="14875" max="14875" width="1" style="65" customWidth="1"/>
    <col min="14876" max="14876" width="6.7109375" style="65" customWidth="1"/>
    <col min="14877" max="14877" width="1" style="65" customWidth="1"/>
    <col min="14878" max="14878" width="6.7109375" style="65" customWidth="1"/>
    <col min="14879" max="14879" width="1" style="65" customWidth="1"/>
    <col min="14880" max="14880" width="6.7109375" style="65" customWidth="1"/>
    <col min="14881" max="14881" width="1" style="65" customWidth="1"/>
    <col min="14882" max="14882" width="6.7109375" style="65" customWidth="1"/>
    <col min="14883" max="14883" width="1" style="65" customWidth="1"/>
    <col min="14884" max="14884" width="6.7109375" style="65" customWidth="1"/>
    <col min="14885" max="14885" width="1" style="65" customWidth="1"/>
    <col min="14886" max="14887" width="6.7109375" style="65" customWidth="1"/>
    <col min="14888" max="15104" width="11.42578125" style="65"/>
    <col min="15105" max="15107" width="0" style="65" hidden="1" customWidth="1"/>
    <col min="15108" max="15108" width="3" style="65" customWidth="1"/>
    <col min="15109" max="15109" width="8.140625" style="65" customWidth="1"/>
    <col min="15110" max="15110" width="2" style="65" customWidth="1"/>
    <col min="15111" max="15111" width="1.5703125" style="65" customWidth="1"/>
    <col min="15112" max="15112" width="58.42578125" style="65" customWidth="1"/>
    <col min="15113" max="15115" width="4.7109375" style="65" customWidth="1"/>
    <col min="15116" max="15116" width="0.42578125" style="65" customWidth="1"/>
    <col min="15117" max="15119" width="4.7109375" style="65" customWidth="1"/>
    <col min="15120" max="15120" width="0.28515625" style="65" customWidth="1"/>
    <col min="15121" max="15122" width="4.7109375" style="65" customWidth="1"/>
    <col min="15123" max="15123" width="5.7109375" style="65" customWidth="1"/>
    <col min="15124" max="15124" width="2.5703125" style="65" customWidth="1"/>
    <col min="15125" max="15125" width="11.42578125" style="65"/>
    <col min="15126" max="15126" width="4.7109375" style="65" customWidth="1"/>
    <col min="15127" max="15127" width="5" style="65" customWidth="1"/>
    <col min="15128" max="15128" width="2.28515625" style="65" customWidth="1"/>
    <col min="15129" max="15129" width="26" style="65" customWidth="1"/>
    <col min="15130" max="15130" width="8" style="65" customWidth="1"/>
    <col min="15131" max="15131" width="1" style="65" customWidth="1"/>
    <col min="15132" max="15132" width="6.7109375" style="65" customWidth="1"/>
    <col min="15133" max="15133" width="1" style="65" customWidth="1"/>
    <col min="15134" max="15134" width="6.7109375" style="65" customWidth="1"/>
    <col min="15135" max="15135" width="1" style="65" customWidth="1"/>
    <col min="15136" max="15136" width="6.7109375" style="65" customWidth="1"/>
    <col min="15137" max="15137" width="1" style="65" customWidth="1"/>
    <col min="15138" max="15138" width="6.7109375" style="65" customWidth="1"/>
    <col min="15139" max="15139" width="1" style="65" customWidth="1"/>
    <col min="15140" max="15140" width="6.7109375" style="65" customWidth="1"/>
    <col min="15141" max="15141" width="1" style="65" customWidth="1"/>
    <col min="15142" max="15143" width="6.7109375" style="65" customWidth="1"/>
    <col min="15144" max="15360" width="11.42578125" style="65"/>
    <col min="15361" max="15363" width="0" style="65" hidden="1" customWidth="1"/>
    <col min="15364" max="15364" width="3" style="65" customWidth="1"/>
    <col min="15365" max="15365" width="8.140625" style="65" customWidth="1"/>
    <col min="15366" max="15366" width="2" style="65" customWidth="1"/>
    <col min="15367" max="15367" width="1.5703125" style="65" customWidth="1"/>
    <col min="15368" max="15368" width="58.42578125" style="65" customWidth="1"/>
    <col min="15369" max="15371" width="4.7109375" style="65" customWidth="1"/>
    <col min="15372" max="15372" width="0.42578125" style="65" customWidth="1"/>
    <col min="15373" max="15375" width="4.7109375" style="65" customWidth="1"/>
    <col min="15376" max="15376" width="0.28515625" style="65" customWidth="1"/>
    <col min="15377" max="15378" width="4.7109375" style="65" customWidth="1"/>
    <col min="15379" max="15379" width="5.7109375" style="65" customWidth="1"/>
    <col min="15380" max="15380" width="2.5703125" style="65" customWidth="1"/>
    <col min="15381" max="15381" width="11.42578125" style="65"/>
    <col min="15382" max="15382" width="4.7109375" style="65" customWidth="1"/>
    <col min="15383" max="15383" width="5" style="65" customWidth="1"/>
    <col min="15384" max="15384" width="2.28515625" style="65" customWidth="1"/>
    <col min="15385" max="15385" width="26" style="65" customWidth="1"/>
    <col min="15386" max="15386" width="8" style="65" customWidth="1"/>
    <col min="15387" max="15387" width="1" style="65" customWidth="1"/>
    <col min="15388" max="15388" width="6.7109375" style="65" customWidth="1"/>
    <col min="15389" max="15389" width="1" style="65" customWidth="1"/>
    <col min="15390" max="15390" width="6.7109375" style="65" customWidth="1"/>
    <col min="15391" max="15391" width="1" style="65" customWidth="1"/>
    <col min="15392" max="15392" width="6.7109375" style="65" customWidth="1"/>
    <col min="15393" max="15393" width="1" style="65" customWidth="1"/>
    <col min="15394" max="15394" width="6.7109375" style="65" customWidth="1"/>
    <col min="15395" max="15395" width="1" style="65" customWidth="1"/>
    <col min="15396" max="15396" width="6.7109375" style="65" customWidth="1"/>
    <col min="15397" max="15397" width="1" style="65" customWidth="1"/>
    <col min="15398" max="15399" width="6.7109375" style="65" customWidth="1"/>
    <col min="15400" max="15616" width="11.42578125" style="65"/>
    <col min="15617" max="15619" width="0" style="65" hidden="1" customWidth="1"/>
    <col min="15620" max="15620" width="3" style="65" customWidth="1"/>
    <col min="15621" max="15621" width="8.140625" style="65" customWidth="1"/>
    <col min="15622" max="15622" width="2" style="65" customWidth="1"/>
    <col min="15623" max="15623" width="1.5703125" style="65" customWidth="1"/>
    <col min="15624" max="15624" width="58.42578125" style="65" customWidth="1"/>
    <col min="15625" max="15627" width="4.7109375" style="65" customWidth="1"/>
    <col min="15628" max="15628" width="0.42578125" style="65" customWidth="1"/>
    <col min="15629" max="15631" width="4.7109375" style="65" customWidth="1"/>
    <col min="15632" max="15632" width="0.28515625" style="65" customWidth="1"/>
    <col min="15633" max="15634" width="4.7109375" style="65" customWidth="1"/>
    <col min="15635" max="15635" width="5.7109375" style="65" customWidth="1"/>
    <col min="15636" max="15636" width="2.5703125" style="65" customWidth="1"/>
    <col min="15637" max="15637" width="11.42578125" style="65"/>
    <col min="15638" max="15638" width="4.7109375" style="65" customWidth="1"/>
    <col min="15639" max="15639" width="5" style="65" customWidth="1"/>
    <col min="15640" max="15640" width="2.28515625" style="65" customWidth="1"/>
    <col min="15641" max="15641" width="26" style="65" customWidth="1"/>
    <col min="15642" max="15642" width="8" style="65" customWidth="1"/>
    <col min="15643" max="15643" width="1" style="65" customWidth="1"/>
    <col min="15644" max="15644" width="6.7109375" style="65" customWidth="1"/>
    <col min="15645" max="15645" width="1" style="65" customWidth="1"/>
    <col min="15646" max="15646" width="6.7109375" style="65" customWidth="1"/>
    <col min="15647" max="15647" width="1" style="65" customWidth="1"/>
    <col min="15648" max="15648" width="6.7109375" style="65" customWidth="1"/>
    <col min="15649" max="15649" width="1" style="65" customWidth="1"/>
    <col min="15650" max="15650" width="6.7109375" style="65" customWidth="1"/>
    <col min="15651" max="15651" width="1" style="65" customWidth="1"/>
    <col min="15652" max="15652" width="6.7109375" style="65" customWidth="1"/>
    <col min="15653" max="15653" width="1" style="65" customWidth="1"/>
    <col min="15654" max="15655" width="6.7109375" style="65" customWidth="1"/>
    <col min="15656" max="15872" width="11.42578125" style="65"/>
    <col min="15873" max="15875" width="0" style="65" hidden="1" customWidth="1"/>
    <col min="15876" max="15876" width="3" style="65" customWidth="1"/>
    <col min="15877" max="15877" width="8.140625" style="65" customWidth="1"/>
    <col min="15878" max="15878" width="2" style="65" customWidth="1"/>
    <col min="15879" max="15879" width="1.5703125" style="65" customWidth="1"/>
    <col min="15880" max="15880" width="58.42578125" style="65" customWidth="1"/>
    <col min="15881" max="15883" width="4.7109375" style="65" customWidth="1"/>
    <col min="15884" max="15884" width="0.42578125" style="65" customWidth="1"/>
    <col min="15885" max="15887" width="4.7109375" style="65" customWidth="1"/>
    <col min="15888" max="15888" width="0.28515625" style="65" customWidth="1"/>
    <col min="15889" max="15890" width="4.7109375" style="65" customWidth="1"/>
    <col min="15891" max="15891" width="5.7109375" style="65" customWidth="1"/>
    <col min="15892" max="15892" width="2.5703125" style="65" customWidth="1"/>
    <col min="15893" max="15893" width="11.42578125" style="65"/>
    <col min="15894" max="15894" width="4.7109375" style="65" customWidth="1"/>
    <col min="15895" max="15895" width="5" style="65" customWidth="1"/>
    <col min="15896" max="15896" width="2.28515625" style="65" customWidth="1"/>
    <col min="15897" max="15897" width="26" style="65" customWidth="1"/>
    <col min="15898" max="15898" width="8" style="65" customWidth="1"/>
    <col min="15899" max="15899" width="1" style="65" customWidth="1"/>
    <col min="15900" max="15900" width="6.7109375" style="65" customWidth="1"/>
    <col min="15901" max="15901" width="1" style="65" customWidth="1"/>
    <col min="15902" max="15902" width="6.7109375" style="65" customWidth="1"/>
    <col min="15903" max="15903" width="1" style="65" customWidth="1"/>
    <col min="15904" max="15904" width="6.7109375" style="65" customWidth="1"/>
    <col min="15905" max="15905" width="1" style="65" customWidth="1"/>
    <col min="15906" max="15906" width="6.7109375" style="65" customWidth="1"/>
    <col min="15907" max="15907" width="1" style="65" customWidth="1"/>
    <col min="15908" max="15908" width="6.7109375" style="65" customWidth="1"/>
    <col min="15909" max="15909" width="1" style="65" customWidth="1"/>
    <col min="15910" max="15911" width="6.7109375" style="65" customWidth="1"/>
    <col min="15912" max="16128" width="11.42578125" style="65"/>
    <col min="16129" max="16131" width="0" style="65" hidden="1" customWidth="1"/>
    <col min="16132" max="16132" width="3" style="65" customWidth="1"/>
    <col min="16133" max="16133" width="8.140625" style="65" customWidth="1"/>
    <col min="16134" max="16134" width="2" style="65" customWidth="1"/>
    <col min="16135" max="16135" width="1.5703125" style="65" customWidth="1"/>
    <col min="16136" max="16136" width="58.42578125" style="65" customWidth="1"/>
    <col min="16137" max="16139" width="4.7109375" style="65" customWidth="1"/>
    <col min="16140" max="16140" width="0.42578125" style="65" customWidth="1"/>
    <col min="16141" max="16143" width="4.7109375" style="65" customWidth="1"/>
    <col min="16144" max="16144" width="0.28515625" style="65" customWidth="1"/>
    <col min="16145" max="16146" width="4.7109375" style="65" customWidth="1"/>
    <col min="16147" max="16147" width="5.7109375" style="65" customWidth="1"/>
    <col min="16148" max="16148" width="2.5703125" style="65" customWidth="1"/>
    <col min="16149" max="16149" width="11.42578125" style="65"/>
    <col min="16150" max="16150" width="4.7109375" style="65" customWidth="1"/>
    <col min="16151" max="16151" width="5" style="65" customWidth="1"/>
    <col min="16152" max="16152" width="2.28515625" style="65" customWidth="1"/>
    <col min="16153" max="16153" width="26" style="65" customWidth="1"/>
    <col min="16154" max="16154" width="8" style="65" customWidth="1"/>
    <col min="16155" max="16155" width="1" style="65" customWidth="1"/>
    <col min="16156" max="16156" width="6.7109375" style="65" customWidth="1"/>
    <col min="16157" max="16157" width="1" style="65" customWidth="1"/>
    <col min="16158" max="16158" width="6.7109375" style="65" customWidth="1"/>
    <col min="16159" max="16159" width="1" style="65" customWidth="1"/>
    <col min="16160" max="16160" width="6.7109375" style="65" customWidth="1"/>
    <col min="16161" max="16161" width="1" style="65" customWidth="1"/>
    <col min="16162" max="16162" width="6.7109375" style="65" customWidth="1"/>
    <col min="16163" max="16163" width="1" style="65" customWidth="1"/>
    <col min="16164" max="16164" width="6.7109375" style="65" customWidth="1"/>
    <col min="16165" max="16165" width="1" style="65" customWidth="1"/>
    <col min="16166" max="16167" width="6.7109375" style="65" customWidth="1"/>
    <col min="16168" max="16384" width="11.42578125" style="65"/>
  </cols>
  <sheetData>
    <row r="1" spans="1:40" ht="3.75" customHeight="1">
      <c r="I1" s="285"/>
      <c r="J1" s="285"/>
      <c r="K1" s="285"/>
      <c r="L1" s="285"/>
      <c r="M1" s="285"/>
      <c r="N1" s="285"/>
      <c r="O1" s="2519"/>
      <c r="P1" s="2519"/>
      <c r="Q1" s="2519"/>
      <c r="R1" s="2519"/>
      <c r="T1" s="199"/>
      <c r="U1" s="199"/>
    </row>
    <row r="2" spans="1:40" ht="3.75" hidden="1" customHeight="1">
      <c r="A2" s="1341"/>
      <c r="B2" s="1341"/>
      <c r="C2" s="1341"/>
      <c r="D2" s="1341"/>
      <c r="E2" s="71"/>
      <c r="F2" s="71"/>
      <c r="G2" s="71"/>
      <c r="H2" s="71"/>
      <c r="I2" s="286"/>
      <c r="J2" s="286"/>
      <c r="K2" s="286"/>
      <c r="L2" s="286"/>
      <c r="M2" s="286"/>
      <c r="N2" s="286"/>
      <c r="O2" s="286"/>
      <c r="P2" s="286"/>
      <c r="Q2" s="286"/>
      <c r="R2" s="286"/>
      <c r="S2" s="286"/>
      <c r="T2" s="199"/>
      <c r="U2" s="199"/>
    </row>
    <row r="3" spans="1:40" ht="12.75" customHeight="1">
      <c r="A3" s="1341"/>
      <c r="B3" s="1341"/>
      <c r="C3" s="1341"/>
      <c r="D3" s="1341"/>
      <c r="E3" s="1813" t="s">
        <v>1016</v>
      </c>
      <c r="F3" s="1813"/>
      <c r="G3" s="1813"/>
      <c r="H3" s="1813"/>
      <c r="I3" s="1813"/>
      <c r="J3" s="1813"/>
      <c r="K3" s="1813"/>
      <c r="L3" s="1813"/>
      <c r="M3" s="1813"/>
      <c r="N3" s="1813"/>
      <c r="O3" s="1813"/>
      <c r="P3" s="1813"/>
      <c r="Q3" s="1813"/>
      <c r="R3" s="1813"/>
      <c r="S3" s="1813"/>
      <c r="T3" s="199"/>
      <c r="U3" s="71"/>
      <c r="V3" s="71"/>
      <c r="W3" s="1813"/>
      <c r="X3" s="1813"/>
      <c r="Y3" s="1813"/>
      <c r="Z3" s="1813"/>
      <c r="AA3" s="1813"/>
      <c r="AB3" s="1813"/>
      <c r="AC3" s="1813"/>
      <c r="AD3" s="1813"/>
      <c r="AE3" s="1813"/>
      <c r="AF3" s="1813"/>
      <c r="AG3" s="1813"/>
      <c r="AH3" s="1813"/>
      <c r="AI3" s="1813"/>
      <c r="AJ3" s="1813"/>
      <c r="AK3" s="1813"/>
    </row>
    <row r="4" spans="1:40" s="71" customFormat="1" ht="12.75" customHeight="1">
      <c r="A4" s="1341"/>
      <c r="B4" s="1354"/>
      <c r="C4" s="1354"/>
      <c r="D4" s="1354"/>
      <c r="E4" s="1813" t="s">
        <v>2</v>
      </c>
      <c r="F4" s="1813"/>
      <c r="G4" s="1813"/>
      <c r="H4" s="1813"/>
      <c r="I4" s="1813"/>
      <c r="J4" s="1813"/>
      <c r="K4" s="1813"/>
      <c r="L4" s="1813"/>
      <c r="M4" s="1813"/>
      <c r="N4" s="1813"/>
      <c r="O4" s="1813"/>
      <c r="P4" s="1813"/>
      <c r="Q4" s="1813"/>
      <c r="R4" s="1813"/>
      <c r="S4" s="1813"/>
      <c r="T4" s="240"/>
      <c r="U4" s="204"/>
      <c r="V4" s="204"/>
      <c r="W4" s="205"/>
      <c r="AM4" s="206"/>
      <c r="AN4" s="206"/>
    </row>
    <row r="5" spans="1:40" s="71" customFormat="1" ht="3" customHeight="1">
      <c r="A5" s="1341"/>
      <c r="B5" s="1341"/>
      <c r="C5" s="1341"/>
      <c r="D5" s="1341"/>
      <c r="G5" s="72"/>
      <c r="H5" s="72"/>
      <c r="I5" s="510"/>
      <c r="J5" s="292"/>
      <c r="K5" s="292"/>
      <c r="L5" s="510"/>
      <c r="M5" s="510"/>
      <c r="N5" s="510"/>
      <c r="O5" s="510"/>
      <c r="P5" s="1341"/>
      <c r="Q5" s="1341"/>
      <c r="R5" s="1341"/>
      <c r="S5" s="286"/>
      <c r="T5" s="240"/>
      <c r="W5" s="69"/>
    </row>
    <row r="6" spans="1:40" s="69" customFormat="1" ht="9.75" customHeight="1">
      <c r="A6" s="1341"/>
      <c r="B6" s="1341"/>
      <c r="C6" s="1341"/>
      <c r="D6" s="1341"/>
      <c r="E6" s="1942" t="s">
        <v>3</v>
      </c>
      <c r="F6" s="178"/>
      <c r="G6" s="178"/>
      <c r="H6" s="178"/>
      <c r="I6" s="2029" t="s">
        <v>977</v>
      </c>
      <c r="J6" s="2029"/>
      <c r="K6" s="2029"/>
      <c r="L6" s="1339"/>
      <c r="M6" s="1339"/>
      <c r="N6" s="1339"/>
      <c r="O6" s="1339"/>
      <c r="P6" s="1339"/>
      <c r="Q6" s="1339"/>
      <c r="R6" s="1339"/>
      <c r="S6" s="1378"/>
    </row>
    <row r="7" spans="1:40" s="82" customFormat="1" ht="12.75" customHeight="1">
      <c r="A7" s="1341" t="s">
        <v>9</v>
      </c>
      <c r="B7" s="1341" t="s">
        <v>10</v>
      </c>
      <c r="C7" s="1341" t="s">
        <v>11</v>
      </c>
      <c r="D7" s="1341"/>
      <c r="E7" s="1943"/>
      <c r="G7" s="1355" t="s">
        <v>228</v>
      </c>
      <c r="H7" s="161"/>
      <c r="I7" s="2520"/>
      <c r="J7" s="2520"/>
      <c r="K7" s="2520"/>
      <c r="L7" s="1354"/>
      <c r="M7" s="1900" t="s">
        <v>978</v>
      </c>
      <c r="N7" s="1900"/>
      <c r="O7" s="1900"/>
      <c r="P7" s="1354"/>
      <c r="Q7" s="1900" t="s">
        <v>123</v>
      </c>
      <c r="R7" s="1900"/>
      <c r="S7" s="2521" t="s">
        <v>21</v>
      </c>
      <c r="U7" s="1341"/>
    </row>
    <row r="8" spans="1:40" s="82" customFormat="1" ht="11.25">
      <c r="A8" s="1341"/>
      <c r="B8" s="1341"/>
      <c r="C8" s="1341"/>
      <c r="D8" s="1341"/>
      <c r="E8" s="1944"/>
      <c r="F8" s="1015"/>
      <c r="G8" s="72"/>
      <c r="H8" s="1015"/>
      <c r="I8" s="1354" t="s">
        <v>19</v>
      </c>
      <c r="J8" s="1354" t="s">
        <v>20</v>
      </c>
      <c r="K8" s="1354" t="s">
        <v>21</v>
      </c>
      <c r="L8" s="1354"/>
      <c r="M8" s="1354" t="s">
        <v>19</v>
      </c>
      <c r="N8" s="1354" t="s">
        <v>20</v>
      </c>
      <c r="O8" s="1354" t="s">
        <v>21</v>
      </c>
      <c r="P8" s="1354"/>
      <c r="Q8" s="1354" t="s">
        <v>19</v>
      </c>
      <c r="R8" s="1354" t="s">
        <v>20</v>
      </c>
      <c r="S8" s="2521"/>
      <c r="U8" s="69"/>
    </row>
    <row r="9" spans="1:40">
      <c r="A9" s="1341"/>
      <c r="B9" s="1341"/>
      <c r="C9" s="1341"/>
      <c r="D9" s="1341"/>
      <c r="E9" s="1861">
        <v>1401</v>
      </c>
      <c r="F9" s="1017" t="s">
        <v>22</v>
      </c>
      <c r="G9" s="114"/>
      <c r="H9" s="103"/>
      <c r="I9" s="318">
        <f>SUM(I10+I15+I20)</f>
        <v>0</v>
      </c>
      <c r="J9" s="318">
        <f>SUM(J10+J15+J20)</f>
        <v>0</v>
      </c>
      <c r="K9" s="318">
        <f>SUM(I9:J9)</f>
        <v>0</v>
      </c>
      <c r="L9" s="318">
        <v>0</v>
      </c>
      <c r="M9" s="318">
        <f>SUM(M10+M15+M20)</f>
        <v>24</v>
      </c>
      <c r="N9" s="318">
        <f>SUM(N10+N15+N20)</f>
        <v>17</v>
      </c>
      <c r="O9" s="318">
        <f>SUM(M9:N9)</f>
        <v>41</v>
      </c>
      <c r="P9" s="318"/>
      <c r="Q9" s="318">
        <f t="shared" ref="Q9:R24" si="0">SUM(I9+M9)</f>
        <v>24</v>
      </c>
      <c r="R9" s="318">
        <f t="shared" si="0"/>
        <v>17</v>
      </c>
      <c r="S9" s="319">
        <f>SUM(Q9:R9)</f>
        <v>41</v>
      </c>
      <c r="T9" s="199"/>
      <c r="U9" s="71"/>
    </row>
    <row r="10" spans="1:40" ht="11.25" customHeight="1">
      <c r="A10" s="1341"/>
      <c r="B10" s="1341"/>
      <c r="C10" s="1341"/>
      <c r="D10" s="1341"/>
      <c r="E10" s="1862"/>
      <c r="F10" s="414" t="s">
        <v>23</v>
      </c>
      <c r="G10" s="69"/>
      <c r="H10" s="69"/>
      <c r="I10" s="476">
        <f>SUM(I11+I13)</f>
        <v>0</v>
      </c>
      <c r="J10" s="476">
        <f>SUM(J11+J13)</f>
        <v>0</v>
      </c>
      <c r="K10" s="476">
        <f>SUM(I10:J10)</f>
        <v>0</v>
      </c>
      <c r="L10" s="476">
        <v>0</v>
      </c>
      <c r="M10" s="476">
        <f>SUM(M11+M13)</f>
        <v>5</v>
      </c>
      <c r="N10" s="476">
        <f>SUM(N11+N13)</f>
        <v>8</v>
      </c>
      <c r="O10" s="476">
        <f>SUM(M10:N10)</f>
        <v>13</v>
      </c>
      <c r="P10" s="476"/>
      <c r="Q10" s="476">
        <f t="shared" si="0"/>
        <v>5</v>
      </c>
      <c r="R10" s="476">
        <f t="shared" si="0"/>
        <v>8</v>
      </c>
      <c r="S10" s="474">
        <f>SUM(Q10:R10)</f>
        <v>13</v>
      </c>
      <c r="T10" s="199"/>
      <c r="U10" s="199"/>
    </row>
    <row r="11" spans="1:40" ht="11.25" customHeight="1">
      <c r="A11" s="1341"/>
      <c r="B11" s="1341"/>
      <c r="C11" s="1341"/>
      <c r="D11" s="1341"/>
      <c r="E11" s="1862"/>
      <c r="F11" s="69"/>
      <c r="G11" s="69" t="s">
        <v>452</v>
      </c>
      <c r="H11" s="69"/>
      <c r="I11" s="1342">
        <f>SUM(I12)</f>
        <v>0</v>
      </c>
      <c r="J11" s="1342">
        <f>SUM(J12)</f>
        <v>0</v>
      </c>
      <c r="K11" s="312">
        <f t="shared" ref="K11:K22" si="1">SUM(I11:J11)</f>
        <v>0</v>
      </c>
      <c r="L11" s="1342">
        <v>0</v>
      </c>
      <c r="M11" s="1342">
        <f>SUM(M12)</f>
        <v>5</v>
      </c>
      <c r="N11" s="1342">
        <f>SUM(N12)</f>
        <v>8</v>
      </c>
      <c r="O11" s="312">
        <f t="shared" ref="O11:O22" si="2">SUM(M11:N11)</f>
        <v>13</v>
      </c>
      <c r="P11" s="312"/>
      <c r="Q11" s="312">
        <f t="shared" si="0"/>
        <v>5</v>
      </c>
      <c r="R11" s="312">
        <f t="shared" si="0"/>
        <v>8</v>
      </c>
      <c r="S11" s="313">
        <f>SUM(Q11:R11)</f>
        <v>13</v>
      </c>
      <c r="T11" s="199"/>
      <c r="U11" s="199"/>
    </row>
    <row r="12" spans="1:40" ht="11.25" customHeight="1">
      <c r="A12" s="1341">
        <v>1</v>
      </c>
      <c r="B12" s="1341">
        <v>1</v>
      </c>
      <c r="C12" s="1341">
        <v>11</v>
      </c>
      <c r="D12" s="1341"/>
      <c r="E12" s="1862"/>
      <c r="F12" s="69"/>
      <c r="H12" s="69" t="s">
        <v>454</v>
      </c>
      <c r="I12" s="1342">
        <v>0</v>
      </c>
      <c r="J12" s="1342">
        <v>0</v>
      </c>
      <c r="K12" s="312">
        <f t="shared" si="1"/>
        <v>0</v>
      </c>
      <c r="L12" s="1342">
        <v>0</v>
      </c>
      <c r="M12" s="1342">
        <v>5</v>
      </c>
      <c r="N12" s="1342">
        <v>8</v>
      </c>
      <c r="O12" s="312">
        <f t="shared" si="2"/>
        <v>13</v>
      </c>
      <c r="P12" s="312"/>
      <c r="Q12" s="312">
        <f t="shared" si="0"/>
        <v>5</v>
      </c>
      <c r="R12" s="312">
        <f t="shared" si="0"/>
        <v>8</v>
      </c>
      <c r="S12" s="313">
        <f t="shared" ref="S12:S72" si="3">SUM(Q12:R12)</f>
        <v>13</v>
      </c>
      <c r="T12" s="199"/>
      <c r="U12" s="199"/>
    </row>
    <row r="13" spans="1:40" ht="11.25" customHeight="1">
      <c r="A13" s="1341"/>
      <c r="B13" s="1341"/>
      <c r="C13" s="1341"/>
      <c r="D13" s="1341"/>
      <c r="E13" s="1862"/>
      <c r="F13" s="69"/>
      <c r="G13" s="69" t="s">
        <v>455</v>
      </c>
      <c r="H13" s="69"/>
      <c r="I13" s="1342">
        <f>SUM(I14)</f>
        <v>0</v>
      </c>
      <c r="J13" s="1342">
        <f>SUM(J14)</f>
        <v>0</v>
      </c>
      <c r="K13" s="312">
        <f t="shared" si="1"/>
        <v>0</v>
      </c>
      <c r="L13" s="1342">
        <v>0</v>
      </c>
      <c r="M13" s="1342">
        <f>SUM(M14)</f>
        <v>0</v>
      </c>
      <c r="N13" s="1342">
        <f>SUM(N14)</f>
        <v>0</v>
      </c>
      <c r="O13" s="312">
        <f t="shared" si="2"/>
        <v>0</v>
      </c>
      <c r="P13" s="312"/>
      <c r="Q13" s="312">
        <f t="shared" si="0"/>
        <v>0</v>
      </c>
      <c r="R13" s="312">
        <f t="shared" si="0"/>
        <v>0</v>
      </c>
      <c r="S13" s="313">
        <f t="shared" si="3"/>
        <v>0</v>
      </c>
      <c r="T13" s="199"/>
      <c r="U13" s="199"/>
    </row>
    <row r="14" spans="1:40" ht="11.25" customHeight="1">
      <c r="A14" s="1341">
        <v>1</v>
      </c>
      <c r="B14" s="1341">
        <v>1</v>
      </c>
      <c r="C14" s="1341">
        <v>11</v>
      </c>
      <c r="D14" s="1341"/>
      <c r="E14" s="1862"/>
      <c r="F14" s="69"/>
      <c r="H14" s="69" t="s">
        <v>457</v>
      </c>
      <c r="I14" s="1342">
        <v>0</v>
      </c>
      <c r="J14" s="1342">
        <v>0</v>
      </c>
      <c r="K14" s="312">
        <f t="shared" si="1"/>
        <v>0</v>
      </c>
      <c r="L14" s="1342">
        <v>0</v>
      </c>
      <c r="M14" s="1342">
        <v>0</v>
      </c>
      <c r="N14" s="1342">
        <v>0</v>
      </c>
      <c r="O14" s="312">
        <f t="shared" si="2"/>
        <v>0</v>
      </c>
      <c r="P14" s="312"/>
      <c r="Q14" s="312">
        <f t="shared" si="0"/>
        <v>0</v>
      </c>
      <c r="R14" s="312">
        <f t="shared" si="0"/>
        <v>0</v>
      </c>
      <c r="S14" s="313">
        <f t="shared" si="3"/>
        <v>0</v>
      </c>
      <c r="T14" s="199"/>
      <c r="U14" s="199"/>
    </row>
    <row r="15" spans="1:40" ht="11.25" customHeight="1">
      <c r="A15" s="1341"/>
      <c r="B15" s="1341"/>
      <c r="C15" s="1341"/>
      <c r="D15" s="1341"/>
      <c r="E15" s="1862"/>
      <c r="F15" s="118" t="s">
        <v>24</v>
      </c>
      <c r="G15" s="69"/>
      <c r="H15" s="69"/>
      <c r="I15" s="476">
        <f>SUM(I16+I18)</f>
        <v>0</v>
      </c>
      <c r="J15" s="476">
        <f>SUM(J16+J18)</f>
        <v>0</v>
      </c>
      <c r="K15" s="476">
        <f t="shared" si="1"/>
        <v>0</v>
      </c>
      <c r="L15" s="476">
        <v>0</v>
      </c>
      <c r="M15" s="476">
        <f>SUM(M16+M18)</f>
        <v>8</v>
      </c>
      <c r="N15" s="476">
        <f>SUM(N16+N18)</f>
        <v>2</v>
      </c>
      <c r="O15" s="476">
        <f t="shared" si="2"/>
        <v>10</v>
      </c>
      <c r="P15" s="476"/>
      <c r="Q15" s="476">
        <f t="shared" si="0"/>
        <v>8</v>
      </c>
      <c r="R15" s="476">
        <f t="shared" si="0"/>
        <v>2</v>
      </c>
      <c r="S15" s="474">
        <f t="shared" si="3"/>
        <v>10</v>
      </c>
      <c r="T15" s="199"/>
      <c r="U15" s="199"/>
    </row>
    <row r="16" spans="1:40" ht="11.25" customHeight="1">
      <c r="A16" s="1341"/>
      <c r="B16" s="1341"/>
      <c r="C16" s="1341"/>
      <c r="D16" s="1341"/>
      <c r="E16" s="1862"/>
      <c r="F16" s="118"/>
      <c r="G16" s="69" t="s">
        <v>458</v>
      </c>
      <c r="H16" s="69"/>
      <c r="I16" s="1342">
        <f>SUM(I17)</f>
        <v>0</v>
      </c>
      <c r="J16" s="1342">
        <f>SUM(J17)</f>
        <v>0</v>
      </c>
      <c r="K16" s="312">
        <f t="shared" si="1"/>
        <v>0</v>
      </c>
      <c r="L16" s="1342">
        <v>0</v>
      </c>
      <c r="M16" s="1342">
        <f>SUM(M17)</f>
        <v>0</v>
      </c>
      <c r="N16" s="1342">
        <f>SUM(N17)</f>
        <v>0</v>
      </c>
      <c r="O16" s="312">
        <f t="shared" si="2"/>
        <v>0</v>
      </c>
      <c r="P16" s="312"/>
      <c r="Q16" s="312">
        <f t="shared" si="0"/>
        <v>0</v>
      </c>
      <c r="R16" s="312">
        <f t="shared" si="0"/>
        <v>0</v>
      </c>
      <c r="S16" s="313">
        <f t="shared" si="3"/>
        <v>0</v>
      </c>
      <c r="T16" s="199"/>
      <c r="U16" s="199"/>
    </row>
    <row r="17" spans="1:21" ht="11.25" customHeight="1">
      <c r="A17" s="1341">
        <v>1</v>
      </c>
      <c r="B17" s="1341">
        <v>1</v>
      </c>
      <c r="C17" s="1341">
        <v>5</v>
      </c>
      <c r="D17" s="1341"/>
      <c r="E17" s="1862"/>
      <c r="F17" s="118"/>
      <c r="G17" s="69"/>
      <c r="H17" s="69" t="s">
        <v>1017</v>
      </c>
      <c r="I17" s="1342">
        <v>0</v>
      </c>
      <c r="J17" s="1342">
        <v>0</v>
      </c>
      <c r="K17" s="312">
        <f t="shared" si="1"/>
        <v>0</v>
      </c>
      <c r="L17" s="1342">
        <v>0</v>
      </c>
      <c r="M17" s="1342">
        <v>0</v>
      </c>
      <c r="N17" s="1342">
        <v>0</v>
      </c>
      <c r="O17" s="312">
        <f t="shared" si="2"/>
        <v>0</v>
      </c>
      <c r="P17" s="312"/>
      <c r="Q17" s="312">
        <f t="shared" si="0"/>
        <v>0</v>
      </c>
      <c r="R17" s="312">
        <f t="shared" si="0"/>
        <v>0</v>
      </c>
      <c r="S17" s="313">
        <f t="shared" si="3"/>
        <v>0</v>
      </c>
      <c r="T17" s="199"/>
      <c r="U17" s="199"/>
    </row>
    <row r="18" spans="1:21" ht="11.25" customHeight="1">
      <c r="A18" s="1341"/>
      <c r="B18" s="1341"/>
      <c r="C18" s="1341"/>
      <c r="D18" s="1341"/>
      <c r="E18" s="1862"/>
      <c r="F18" s="69"/>
      <c r="G18" s="69" t="s">
        <v>452</v>
      </c>
      <c r="H18" s="69"/>
      <c r="I18" s="1342">
        <f>SUM(I19)</f>
        <v>0</v>
      </c>
      <c r="J18" s="1342">
        <f>SUM(J19)</f>
        <v>0</v>
      </c>
      <c r="K18" s="312">
        <f t="shared" si="1"/>
        <v>0</v>
      </c>
      <c r="L18" s="1342">
        <v>0</v>
      </c>
      <c r="M18" s="1342">
        <f>SUM(M19)</f>
        <v>8</v>
      </c>
      <c r="N18" s="1342">
        <f>SUM(N19)</f>
        <v>2</v>
      </c>
      <c r="O18" s="312">
        <f t="shared" si="2"/>
        <v>10</v>
      </c>
      <c r="P18" s="312"/>
      <c r="Q18" s="312">
        <f t="shared" si="0"/>
        <v>8</v>
      </c>
      <c r="R18" s="312">
        <f t="shared" si="0"/>
        <v>2</v>
      </c>
      <c r="S18" s="313">
        <f t="shared" si="3"/>
        <v>10</v>
      </c>
      <c r="T18" s="199"/>
      <c r="U18" s="199"/>
    </row>
    <row r="19" spans="1:21" ht="11.25" customHeight="1">
      <c r="A19" s="1341">
        <v>1</v>
      </c>
      <c r="B19" s="1341">
        <v>1</v>
      </c>
      <c r="C19" s="1341">
        <v>5</v>
      </c>
      <c r="D19" s="1341"/>
      <c r="E19" s="1862"/>
      <c r="F19" s="69"/>
      <c r="G19" s="69"/>
      <c r="H19" s="69" t="s">
        <v>454</v>
      </c>
      <c r="I19" s="1342">
        <v>0</v>
      </c>
      <c r="J19" s="1342">
        <v>0</v>
      </c>
      <c r="K19" s="312">
        <f t="shared" si="1"/>
        <v>0</v>
      </c>
      <c r="L19" s="1342">
        <v>0</v>
      </c>
      <c r="M19" s="1342">
        <v>8</v>
      </c>
      <c r="N19" s="1342">
        <v>2</v>
      </c>
      <c r="O19" s="312">
        <f t="shared" si="2"/>
        <v>10</v>
      </c>
      <c r="P19" s="312"/>
      <c r="Q19" s="312">
        <f t="shared" si="0"/>
        <v>8</v>
      </c>
      <c r="R19" s="312">
        <f t="shared" si="0"/>
        <v>2</v>
      </c>
      <c r="S19" s="313">
        <f t="shared" si="3"/>
        <v>10</v>
      </c>
      <c r="T19" s="199"/>
      <c r="U19" s="199"/>
    </row>
    <row r="20" spans="1:21" ht="11.25" customHeight="1">
      <c r="A20" s="1341"/>
      <c r="B20" s="1341"/>
      <c r="C20" s="1341"/>
      <c r="D20" s="1341"/>
      <c r="E20" s="1862"/>
      <c r="F20" s="118" t="s">
        <v>25</v>
      </c>
      <c r="G20" s="69"/>
      <c r="H20" s="69"/>
      <c r="I20" s="476">
        <f>SUM(I21)</f>
        <v>0</v>
      </c>
      <c r="J20" s="476">
        <f>SUM(J21)</f>
        <v>0</v>
      </c>
      <c r="K20" s="476">
        <f t="shared" si="1"/>
        <v>0</v>
      </c>
      <c r="L20" s="476">
        <v>0</v>
      </c>
      <c r="M20" s="476">
        <f>SUM(M21)</f>
        <v>11</v>
      </c>
      <c r="N20" s="476">
        <f>SUM(N21)</f>
        <v>7</v>
      </c>
      <c r="O20" s="476">
        <f t="shared" si="2"/>
        <v>18</v>
      </c>
      <c r="P20" s="476"/>
      <c r="Q20" s="476">
        <f t="shared" si="0"/>
        <v>11</v>
      </c>
      <c r="R20" s="476">
        <f t="shared" si="0"/>
        <v>7</v>
      </c>
      <c r="S20" s="474">
        <f t="shared" si="3"/>
        <v>18</v>
      </c>
      <c r="T20" s="199"/>
      <c r="U20" s="199"/>
    </row>
    <row r="21" spans="1:21" ht="11.25" customHeight="1">
      <c r="A21" s="1341"/>
      <c r="B21" s="1341"/>
      <c r="C21" s="1341"/>
      <c r="D21" s="1341"/>
      <c r="E21" s="1862"/>
      <c r="F21" s="69"/>
      <c r="G21" s="69" t="s">
        <v>452</v>
      </c>
      <c r="H21" s="69"/>
      <c r="I21" s="312">
        <f>SUM(I22)</f>
        <v>0</v>
      </c>
      <c r="J21" s="312">
        <f>SUM(J22)</f>
        <v>0</v>
      </c>
      <c r="K21" s="312">
        <f t="shared" si="1"/>
        <v>0</v>
      </c>
      <c r="L21" s="312">
        <v>0</v>
      </c>
      <c r="M21" s="312">
        <f>SUM(M22)</f>
        <v>11</v>
      </c>
      <c r="N21" s="312">
        <f>SUM(N22)</f>
        <v>7</v>
      </c>
      <c r="O21" s="312">
        <f t="shared" si="2"/>
        <v>18</v>
      </c>
      <c r="P21" s="312"/>
      <c r="Q21" s="312">
        <f t="shared" si="0"/>
        <v>11</v>
      </c>
      <c r="R21" s="312">
        <f t="shared" si="0"/>
        <v>7</v>
      </c>
      <c r="S21" s="313">
        <f t="shared" si="3"/>
        <v>18</v>
      </c>
      <c r="T21" s="199"/>
      <c r="U21" s="199"/>
    </row>
    <row r="22" spans="1:21" ht="11.25" customHeight="1">
      <c r="A22" s="1341">
        <v>1</v>
      </c>
      <c r="B22" s="1341">
        <v>1</v>
      </c>
      <c r="C22" s="1341">
        <v>12</v>
      </c>
      <c r="D22" s="1341"/>
      <c r="E22" s="1863"/>
      <c r="F22" s="69"/>
      <c r="G22" s="69"/>
      <c r="H22" s="69" t="s">
        <v>454</v>
      </c>
      <c r="I22" s="1342">
        <v>0</v>
      </c>
      <c r="J22" s="1342">
        <v>0</v>
      </c>
      <c r="K22" s="312">
        <f t="shared" si="1"/>
        <v>0</v>
      </c>
      <c r="L22" s="1342">
        <v>0</v>
      </c>
      <c r="M22" s="1342">
        <v>11</v>
      </c>
      <c r="N22" s="1342">
        <v>7</v>
      </c>
      <c r="O22" s="312">
        <f t="shared" si="2"/>
        <v>18</v>
      </c>
      <c r="P22" s="312"/>
      <c r="Q22" s="312">
        <f t="shared" si="0"/>
        <v>11</v>
      </c>
      <c r="R22" s="312">
        <f t="shared" si="0"/>
        <v>7</v>
      </c>
      <c r="S22" s="313">
        <f t="shared" si="3"/>
        <v>18</v>
      </c>
      <c r="T22" s="199"/>
      <c r="U22" s="199"/>
    </row>
    <row r="23" spans="1:21">
      <c r="A23" s="1341"/>
      <c r="B23" s="1341"/>
      <c r="C23" s="1341"/>
      <c r="D23" s="1341"/>
      <c r="E23" s="1861">
        <v>1402</v>
      </c>
      <c r="F23" s="124" t="s">
        <v>29</v>
      </c>
      <c r="G23" s="114"/>
      <c r="H23" s="114"/>
      <c r="I23" s="318">
        <f>SUM(I24+I38+I44+I51)</f>
        <v>11</v>
      </c>
      <c r="J23" s="318">
        <f>SUM(J24+J38+J44+J51)</f>
        <v>20</v>
      </c>
      <c r="K23" s="318">
        <f>SUM(I23:J23)</f>
        <v>31</v>
      </c>
      <c r="L23" s="318">
        <v>0</v>
      </c>
      <c r="M23" s="318">
        <f>SUM(M24+M38+M44+M51)</f>
        <v>82</v>
      </c>
      <c r="N23" s="318">
        <f>SUM(N24+N38+N44+N51)</f>
        <v>62</v>
      </c>
      <c r="O23" s="318">
        <f>SUM(M23:N23)</f>
        <v>144</v>
      </c>
      <c r="P23" s="318"/>
      <c r="Q23" s="318">
        <f t="shared" si="0"/>
        <v>93</v>
      </c>
      <c r="R23" s="318">
        <f t="shared" si="0"/>
        <v>82</v>
      </c>
      <c r="S23" s="319">
        <f t="shared" si="3"/>
        <v>175</v>
      </c>
      <c r="T23" s="199"/>
      <c r="U23" s="199"/>
    </row>
    <row r="24" spans="1:21" ht="11.25" customHeight="1">
      <c r="A24" s="1341"/>
      <c r="B24" s="1341"/>
      <c r="C24" s="1341"/>
      <c r="D24" s="1341"/>
      <c r="E24" s="1862"/>
      <c r="F24" s="118" t="s">
        <v>30</v>
      </c>
      <c r="G24" s="69"/>
      <c r="H24" s="69"/>
      <c r="I24" s="476">
        <f>SUM(I25+I27)</f>
        <v>4</v>
      </c>
      <c r="J24" s="476">
        <f>SUM(J25+J27)</f>
        <v>5</v>
      </c>
      <c r="K24" s="476">
        <f>SUM(I24:J24)</f>
        <v>9</v>
      </c>
      <c r="L24" s="476"/>
      <c r="M24" s="476">
        <f>SUM(M25+M27)</f>
        <v>32</v>
      </c>
      <c r="N24" s="476">
        <f>SUM(N25+N27)</f>
        <v>22</v>
      </c>
      <c r="O24" s="476">
        <f>SUM(M24:N24)</f>
        <v>54</v>
      </c>
      <c r="P24" s="476"/>
      <c r="Q24" s="476">
        <f t="shared" si="0"/>
        <v>36</v>
      </c>
      <c r="R24" s="476">
        <f t="shared" si="0"/>
        <v>27</v>
      </c>
      <c r="S24" s="474">
        <f t="shared" si="3"/>
        <v>63</v>
      </c>
      <c r="T24" s="199"/>
      <c r="U24" s="199"/>
    </row>
    <row r="25" spans="1:21" ht="11.25" customHeight="1">
      <c r="A25" s="1341"/>
      <c r="B25" s="1341"/>
      <c r="C25" s="1341"/>
      <c r="D25" s="1341"/>
      <c r="E25" s="1862"/>
      <c r="F25" s="128"/>
      <c r="G25" s="69" t="s">
        <v>103</v>
      </c>
      <c r="H25" s="69"/>
      <c r="I25" s="1342">
        <f>SUM(I26)</f>
        <v>0</v>
      </c>
      <c r="J25" s="1342">
        <f>SUM(J26)</f>
        <v>0</v>
      </c>
      <c r="K25" s="1342">
        <f>SUM(I25:J25)</f>
        <v>0</v>
      </c>
      <c r="L25" s="1342"/>
      <c r="M25" s="1342">
        <f>SUM(M26)</f>
        <v>0</v>
      </c>
      <c r="N25" s="1342">
        <f>SUM(N26)</f>
        <v>0</v>
      </c>
      <c r="O25" s="1342">
        <f>SUM(M25:N25)</f>
        <v>0</v>
      </c>
      <c r="P25" s="1342"/>
      <c r="Q25" s="312">
        <f t="shared" ref="Q25:R85" si="4">SUM(I25+M25)</f>
        <v>0</v>
      </c>
      <c r="R25" s="312">
        <f t="shared" si="4"/>
        <v>0</v>
      </c>
      <c r="S25" s="313">
        <f t="shared" si="3"/>
        <v>0</v>
      </c>
      <c r="T25" s="199"/>
      <c r="U25" s="199"/>
    </row>
    <row r="26" spans="1:21" ht="11.25" customHeight="1">
      <c r="A26" s="1341">
        <v>2</v>
      </c>
      <c r="B26" s="1341">
        <v>4</v>
      </c>
      <c r="C26" s="1341">
        <v>11</v>
      </c>
      <c r="D26" s="1341"/>
      <c r="E26" s="1862"/>
      <c r="F26" s="118"/>
      <c r="G26" s="69"/>
      <c r="H26" s="69" t="s">
        <v>464</v>
      </c>
      <c r="I26" s="1342">
        <v>0</v>
      </c>
      <c r="J26" s="1342">
        <v>0</v>
      </c>
      <c r="K26" s="1342">
        <f>SUM(I26:J26)</f>
        <v>0</v>
      </c>
      <c r="L26" s="1342">
        <v>0</v>
      </c>
      <c r="M26" s="1342">
        <v>0</v>
      </c>
      <c r="N26" s="1342">
        <v>0</v>
      </c>
      <c r="O26" s="1342">
        <f>SUM(M26:N26)</f>
        <v>0</v>
      </c>
      <c r="P26" s="1342"/>
      <c r="Q26" s="312">
        <f t="shared" si="4"/>
        <v>0</v>
      </c>
      <c r="R26" s="312">
        <f t="shared" si="4"/>
        <v>0</v>
      </c>
      <c r="S26" s="313">
        <f t="shared" si="3"/>
        <v>0</v>
      </c>
      <c r="T26" s="199"/>
      <c r="U26" s="199"/>
    </row>
    <row r="27" spans="1:21" ht="11.25" customHeight="1">
      <c r="A27" s="1341"/>
      <c r="B27" s="1341"/>
      <c r="C27" s="1341"/>
      <c r="D27" s="1341"/>
      <c r="E27" s="1862"/>
      <c r="F27" s="69"/>
      <c r="G27" s="69" t="s">
        <v>452</v>
      </c>
      <c r="H27" s="69"/>
      <c r="I27" s="1342">
        <f>SUM(I28+I30+I31+I32+I33+I34+I35+I36+I37)</f>
        <v>4</v>
      </c>
      <c r="J27" s="1342">
        <f>SUM(J28+J30+J31+J32+J33+J34+J35+J36+J37)</f>
        <v>5</v>
      </c>
      <c r="K27" s="1342">
        <f>SUM(I27:J27)</f>
        <v>9</v>
      </c>
      <c r="L27" s="1342"/>
      <c r="M27" s="1342">
        <f>SUM(M28+M30+M31+M32+M33+M34+M35+M36+M37)</f>
        <v>32</v>
      </c>
      <c r="N27" s="1342">
        <f>SUM(N28+N30+N31+N32+N33+N34+N35+N36+N37)</f>
        <v>22</v>
      </c>
      <c r="O27" s="1342">
        <f>SUM(M27:N27)</f>
        <v>54</v>
      </c>
      <c r="P27" s="1342"/>
      <c r="Q27" s="312">
        <f t="shared" si="4"/>
        <v>36</v>
      </c>
      <c r="R27" s="312">
        <f t="shared" si="4"/>
        <v>27</v>
      </c>
      <c r="S27" s="313">
        <f t="shared" si="3"/>
        <v>63</v>
      </c>
      <c r="T27" s="199"/>
      <c r="U27" s="199"/>
    </row>
    <row r="28" spans="1:21" ht="11.25" customHeight="1">
      <c r="A28" s="1341">
        <v>2</v>
      </c>
      <c r="B28" s="1341">
        <v>4</v>
      </c>
      <c r="C28" s="1341">
        <v>11</v>
      </c>
      <c r="D28" s="1341"/>
      <c r="E28" s="1862"/>
      <c r="F28" s="69"/>
      <c r="G28" s="69"/>
      <c r="H28" s="69" t="s">
        <v>464</v>
      </c>
      <c r="I28" s="1342">
        <v>4</v>
      </c>
      <c r="J28" s="1342">
        <v>5</v>
      </c>
      <c r="K28" s="1342">
        <f t="shared" ref="K28:K37" si="5">SUM(I28:J28)</f>
        <v>9</v>
      </c>
      <c r="L28" s="1342">
        <v>0</v>
      </c>
      <c r="M28" s="1342">
        <v>4</v>
      </c>
      <c r="N28" s="1342">
        <v>3</v>
      </c>
      <c r="O28" s="1342">
        <f>SUM(L28:N28)</f>
        <v>7</v>
      </c>
      <c r="P28" s="1342"/>
      <c r="Q28" s="312">
        <f t="shared" si="4"/>
        <v>8</v>
      </c>
      <c r="R28" s="312">
        <f t="shared" si="4"/>
        <v>8</v>
      </c>
      <c r="S28" s="313">
        <f t="shared" si="3"/>
        <v>16</v>
      </c>
      <c r="T28" s="199"/>
      <c r="U28" s="199"/>
    </row>
    <row r="29" spans="1:21" ht="11.25" customHeight="1">
      <c r="A29" s="1341"/>
      <c r="B29" s="1341"/>
      <c r="C29" s="1341"/>
      <c r="D29" s="1341"/>
      <c r="E29" s="1862"/>
      <c r="F29" s="69"/>
      <c r="G29" s="69"/>
      <c r="H29" s="69" t="s">
        <v>466</v>
      </c>
      <c r="I29" s="1342"/>
      <c r="J29" s="1342"/>
      <c r="K29" s="1342"/>
      <c r="L29" s="1342"/>
      <c r="M29" s="1342"/>
      <c r="N29" s="1342"/>
      <c r="O29" s="1342"/>
      <c r="P29" s="1342"/>
      <c r="Q29" s="1342"/>
      <c r="R29" s="1342"/>
      <c r="S29" s="1019"/>
      <c r="T29" s="199"/>
      <c r="U29" s="199"/>
    </row>
    <row r="30" spans="1:21" ht="11.25" customHeight="1">
      <c r="A30" s="1341">
        <v>2</v>
      </c>
      <c r="B30" s="1341">
        <v>4</v>
      </c>
      <c r="C30" s="1341">
        <v>11</v>
      </c>
      <c r="D30" s="1341"/>
      <c r="E30" s="1862"/>
      <c r="F30" s="69"/>
      <c r="G30" s="69"/>
      <c r="H30" s="69" t="s">
        <v>467</v>
      </c>
      <c r="I30" s="1342">
        <v>0</v>
      </c>
      <c r="J30" s="1342">
        <v>0</v>
      </c>
      <c r="K30" s="1342">
        <f t="shared" si="5"/>
        <v>0</v>
      </c>
      <c r="L30" s="1342">
        <v>0</v>
      </c>
      <c r="M30" s="1342">
        <v>11</v>
      </c>
      <c r="N30" s="1342">
        <v>12</v>
      </c>
      <c r="O30" s="1342">
        <f t="shared" ref="O30:O37" si="6">SUM(L30:N30)</f>
        <v>23</v>
      </c>
      <c r="P30" s="1342"/>
      <c r="Q30" s="1342">
        <f t="shared" si="4"/>
        <v>11</v>
      </c>
      <c r="R30" s="1342">
        <f t="shared" si="4"/>
        <v>12</v>
      </c>
      <c r="S30" s="1019">
        <f t="shared" si="3"/>
        <v>23</v>
      </c>
      <c r="T30" s="199"/>
      <c r="U30" s="199"/>
    </row>
    <row r="31" spans="1:21" ht="11.25" customHeight="1">
      <c r="A31" s="1341">
        <v>2</v>
      </c>
      <c r="B31" s="1341">
        <v>4</v>
      </c>
      <c r="C31" s="1341">
        <v>11</v>
      </c>
      <c r="D31" s="1341"/>
      <c r="E31" s="1862"/>
      <c r="F31" s="69"/>
      <c r="G31" s="69"/>
      <c r="H31" s="69" t="s">
        <v>468</v>
      </c>
      <c r="I31" s="1342">
        <v>0</v>
      </c>
      <c r="J31" s="1342">
        <v>0</v>
      </c>
      <c r="K31" s="1342">
        <f t="shared" si="5"/>
        <v>0</v>
      </c>
      <c r="L31" s="1342">
        <v>0</v>
      </c>
      <c r="M31" s="1342">
        <v>17</v>
      </c>
      <c r="N31" s="1342">
        <v>7</v>
      </c>
      <c r="O31" s="1342">
        <f t="shared" si="6"/>
        <v>24</v>
      </c>
      <c r="P31" s="1342"/>
      <c r="Q31" s="1342">
        <f t="shared" si="4"/>
        <v>17</v>
      </c>
      <c r="R31" s="1342">
        <f t="shared" si="4"/>
        <v>7</v>
      </c>
      <c r="S31" s="1019">
        <f t="shared" si="3"/>
        <v>24</v>
      </c>
      <c r="T31" s="199"/>
      <c r="U31" s="199"/>
    </row>
    <row r="32" spans="1:21" ht="11.25" customHeight="1">
      <c r="A32" s="1341">
        <v>2</v>
      </c>
      <c r="B32" s="1341">
        <v>4</v>
      </c>
      <c r="C32" s="1341">
        <v>11</v>
      </c>
      <c r="D32" s="1341"/>
      <c r="E32" s="1862"/>
      <c r="F32" s="69"/>
      <c r="G32" s="69"/>
      <c r="H32" s="69" t="s">
        <v>904</v>
      </c>
      <c r="I32" s="1342">
        <v>0</v>
      </c>
      <c r="J32" s="1342">
        <v>0</v>
      </c>
      <c r="K32" s="1342">
        <f t="shared" si="5"/>
        <v>0</v>
      </c>
      <c r="L32" s="1342">
        <v>0</v>
      </c>
      <c r="M32" s="1342">
        <v>0</v>
      </c>
      <c r="N32" s="1342">
        <v>0</v>
      </c>
      <c r="O32" s="1342">
        <f t="shared" si="6"/>
        <v>0</v>
      </c>
      <c r="P32" s="1342"/>
      <c r="Q32" s="1342">
        <f t="shared" si="4"/>
        <v>0</v>
      </c>
      <c r="R32" s="1342">
        <f t="shared" si="4"/>
        <v>0</v>
      </c>
      <c r="S32" s="1019">
        <f t="shared" si="3"/>
        <v>0</v>
      </c>
      <c r="T32" s="199"/>
      <c r="U32" s="199"/>
    </row>
    <row r="33" spans="1:21" ht="11.25" customHeight="1">
      <c r="A33" s="1341">
        <v>2</v>
      </c>
      <c r="B33" s="1341">
        <v>4</v>
      </c>
      <c r="C33" s="1341">
        <v>11</v>
      </c>
      <c r="D33" s="1341"/>
      <c r="E33" s="1862"/>
      <c r="F33" s="69"/>
      <c r="G33" s="69"/>
      <c r="H33" s="69" t="s">
        <v>470</v>
      </c>
      <c r="I33" s="1342">
        <v>0</v>
      </c>
      <c r="J33" s="1342">
        <v>0</v>
      </c>
      <c r="K33" s="1342">
        <f t="shared" si="5"/>
        <v>0</v>
      </c>
      <c r="L33" s="1342">
        <v>0</v>
      </c>
      <c r="M33" s="1342">
        <v>0</v>
      </c>
      <c r="N33" s="1342">
        <v>0</v>
      </c>
      <c r="O33" s="1342">
        <f t="shared" si="6"/>
        <v>0</v>
      </c>
      <c r="P33" s="1342"/>
      <c r="Q33" s="1342">
        <f t="shared" si="4"/>
        <v>0</v>
      </c>
      <c r="R33" s="1342">
        <f t="shared" si="4"/>
        <v>0</v>
      </c>
      <c r="S33" s="1019">
        <f t="shared" si="3"/>
        <v>0</v>
      </c>
      <c r="T33" s="199"/>
      <c r="U33" s="199"/>
    </row>
    <row r="34" spans="1:21" ht="11.25" customHeight="1">
      <c r="A34" s="1341">
        <v>2</v>
      </c>
      <c r="B34" s="1341">
        <v>4</v>
      </c>
      <c r="C34" s="1341">
        <v>11</v>
      </c>
      <c r="D34" s="1341"/>
      <c r="E34" s="1862"/>
      <c r="F34" s="69"/>
      <c r="G34" s="69"/>
      <c r="H34" s="69" t="s">
        <v>905</v>
      </c>
      <c r="I34" s="1342">
        <v>0</v>
      </c>
      <c r="J34" s="1342">
        <v>0</v>
      </c>
      <c r="K34" s="1342">
        <f t="shared" si="5"/>
        <v>0</v>
      </c>
      <c r="L34" s="1342">
        <v>0</v>
      </c>
      <c r="M34" s="1342">
        <v>0</v>
      </c>
      <c r="N34" s="1342">
        <v>0</v>
      </c>
      <c r="O34" s="1342">
        <f t="shared" si="6"/>
        <v>0</v>
      </c>
      <c r="P34" s="1342"/>
      <c r="Q34" s="1342">
        <f t="shared" si="4"/>
        <v>0</v>
      </c>
      <c r="R34" s="1342">
        <f t="shared" si="4"/>
        <v>0</v>
      </c>
      <c r="S34" s="1019">
        <f t="shared" si="3"/>
        <v>0</v>
      </c>
      <c r="T34" s="199"/>
      <c r="U34" s="199"/>
    </row>
    <row r="35" spans="1:21" ht="11.25" customHeight="1">
      <c r="A35" s="1341">
        <v>2</v>
      </c>
      <c r="B35" s="1341">
        <v>4</v>
      </c>
      <c r="C35" s="1341">
        <v>11</v>
      </c>
      <c r="D35" s="1341"/>
      <c r="E35" s="1862"/>
      <c r="F35" s="69"/>
      <c r="G35" s="69"/>
      <c r="H35" s="69" t="s">
        <v>472</v>
      </c>
      <c r="I35" s="1342">
        <v>0</v>
      </c>
      <c r="J35" s="1342">
        <v>0</v>
      </c>
      <c r="K35" s="1342">
        <f t="shared" si="5"/>
        <v>0</v>
      </c>
      <c r="L35" s="1342">
        <v>0</v>
      </c>
      <c r="M35" s="1342">
        <v>0</v>
      </c>
      <c r="N35" s="1342">
        <v>0</v>
      </c>
      <c r="O35" s="1342">
        <f t="shared" si="6"/>
        <v>0</v>
      </c>
      <c r="P35" s="1342"/>
      <c r="Q35" s="1342">
        <f t="shared" si="4"/>
        <v>0</v>
      </c>
      <c r="R35" s="1342">
        <f t="shared" si="4"/>
        <v>0</v>
      </c>
      <c r="S35" s="1019">
        <f t="shared" si="3"/>
        <v>0</v>
      </c>
      <c r="T35" s="199"/>
      <c r="U35" s="199"/>
    </row>
    <row r="36" spans="1:21" ht="11.25" customHeight="1">
      <c r="A36" s="1341">
        <v>2</v>
      </c>
      <c r="B36" s="1341">
        <v>4</v>
      </c>
      <c r="C36" s="1341">
        <v>11</v>
      </c>
      <c r="D36" s="1341"/>
      <c r="E36" s="1862"/>
      <c r="F36" s="69"/>
      <c r="G36" s="69"/>
      <c r="H36" s="69" t="s">
        <v>473</v>
      </c>
      <c r="I36" s="1342">
        <v>0</v>
      </c>
      <c r="J36" s="1342">
        <v>0</v>
      </c>
      <c r="K36" s="1342">
        <f t="shared" si="5"/>
        <v>0</v>
      </c>
      <c r="L36" s="1342">
        <v>0</v>
      </c>
      <c r="M36" s="1342">
        <v>0</v>
      </c>
      <c r="N36" s="1342">
        <v>0</v>
      </c>
      <c r="O36" s="1342">
        <f t="shared" si="6"/>
        <v>0</v>
      </c>
      <c r="P36" s="1342"/>
      <c r="Q36" s="1342">
        <f t="shared" si="4"/>
        <v>0</v>
      </c>
      <c r="R36" s="1342">
        <f t="shared" si="4"/>
        <v>0</v>
      </c>
      <c r="S36" s="1019">
        <f t="shared" si="3"/>
        <v>0</v>
      </c>
      <c r="T36" s="199"/>
      <c r="U36" s="199"/>
    </row>
    <row r="37" spans="1:21" ht="11.25" customHeight="1">
      <c r="A37" s="1341">
        <v>2</v>
      </c>
      <c r="B37" s="1341">
        <v>4</v>
      </c>
      <c r="C37" s="1341">
        <v>11</v>
      </c>
      <c r="D37" s="1341"/>
      <c r="E37" s="1862"/>
      <c r="F37" s="69"/>
      <c r="G37" s="69"/>
      <c r="H37" s="69" t="s">
        <v>474</v>
      </c>
      <c r="I37" s="1342">
        <v>0</v>
      </c>
      <c r="J37" s="1342">
        <v>0</v>
      </c>
      <c r="K37" s="1342">
        <f t="shared" si="5"/>
        <v>0</v>
      </c>
      <c r="L37" s="1342">
        <v>0</v>
      </c>
      <c r="M37" s="1342">
        <v>0</v>
      </c>
      <c r="N37" s="1342">
        <v>0</v>
      </c>
      <c r="O37" s="1342">
        <f t="shared" si="6"/>
        <v>0</v>
      </c>
      <c r="P37" s="1342"/>
      <c r="Q37" s="312">
        <f t="shared" si="4"/>
        <v>0</v>
      </c>
      <c r="R37" s="312">
        <f t="shared" si="4"/>
        <v>0</v>
      </c>
      <c r="S37" s="313">
        <f t="shared" si="3"/>
        <v>0</v>
      </c>
      <c r="T37" s="199"/>
      <c r="U37" s="199"/>
    </row>
    <row r="38" spans="1:21" ht="11.25" customHeight="1">
      <c r="A38" s="1341"/>
      <c r="B38" s="1341"/>
      <c r="C38" s="1341"/>
      <c r="D38" s="1341"/>
      <c r="E38" s="1862"/>
      <c r="F38" s="118" t="s">
        <v>31</v>
      </c>
      <c r="G38" s="69"/>
      <c r="H38" s="69"/>
      <c r="I38" s="476">
        <f>SUM(I39)</f>
        <v>5</v>
      </c>
      <c r="J38" s="476">
        <f>SUM(J39)</f>
        <v>12</v>
      </c>
      <c r="K38" s="476">
        <f>SUM(I38:J38)</f>
        <v>17</v>
      </c>
      <c r="L38" s="476"/>
      <c r="M38" s="476">
        <f>SUM(M39)</f>
        <v>32</v>
      </c>
      <c r="N38" s="476">
        <f>SUM(N39)</f>
        <v>13</v>
      </c>
      <c r="O38" s="476">
        <f>SUM(M38:N38)</f>
        <v>45</v>
      </c>
      <c r="P38" s="476"/>
      <c r="Q38" s="476">
        <f t="shared" si="4"/>
        <v>37</v>
      </c>
      <c r="R38" s="476">
        <f t="shared" si="4"/>
        <v>25</v>
      </c>
      <c r="S38" s="474">
        <f t="shared" si="3"/>
        <v>62</v>
      </c>
      <c r="T38" s="199"/>
      <c r="U38" s="199"/>
    </row>
    <row r="39" spans="1:21" ht="11.25" customHeight="1">
      <c r="A39" s="1341"/>
      <c r="B39" s="1341"/>
      <c r="C39" s="1341"/>
      <c r="D39" s="1341"/>
      <c r="E39" s="1862"/>
      <c r="F39" s="69"/>
      <c r="G39" s="69" t="s">
        <v>452</v>
      </c>
      <c r="I39" s="1342">
        <f>SUM(I40+I42+I43)</f>
        <v>5</v>
      </c>
      <c r="J39" s="1342">
        <f>SUM(J40+J42+J43)</f>
        <v>12</v>
      </c>
      <c r="K39" s="1342">
        <f>SUM(I39:J39)</f>
        <v>17</v>
      </c>
      <c r="L39" s="1342"/>
      <c r="M39" s="1342">
        <f>SUM(M40+M42+M43)</f>
        <v>32</v>
      </c>
      <c r="N39" s="1342">
        <f>SUM(N40+N42+N43)</f>
        <v>13</v>
      </c>
      <c r="O39" s="1342">
        <f>SUM(M39:N39)</f>
        <v>45</v>
      </c>
      <c r="P39" s="1342"/>
      <c r="Q39" s="312">
        <f t="shared" si="4"/>
        <v>37</v>
      </c>
      <c r="R39" s="312">
        <f t="shared" si="4"/>
        <v>25</v>
      </c>
      <c r="S39" s="313">
        <f t="shared" si="3"/>
        <v>62</v>
      </c>
      <c r="T39" s="199"/>
      <c r="U39" s="199"/>
    </row>
    <row r="40" spans="1:21" ht="11.25" customHeight="1">
      <c r="A40" s="1341">
        <v>2</v>
      </c>
      <c r="B40" s="1341">
        <v>4</v>
      </c>
      <c r="C40" s="1341">
        <v>10</v>
      </c>
      <c r="D40" s="1341"/>
      <c r="E40" s="1862"/>
      <c r="F40" s="69"/>
      <c r="H40" s="126" t="s">
        <v>475</v>
      </c>
      <c r="I40" s="1342">
        <v>0</v>
      </c>
      <c r="J40" s="1342">
        <v>0</v>
      </c>
      <c r="K40" s="1342">
        <f>SUM(I40:J40)</f>
        <v>0</v>
      </c>
      <c r="L40" s="1342">
        <v>0</v>
      </c>
      <c r="M40" s="1342">
        <v>24</v>
      </c>
      <c r="N40" s="1342">
        <v>6</v>
      </c>
      <c r="O40" s="1342">
        <f>SUM(M40:N40)</f>
        <v>30</v>
      </c>
      <c r="P40" s="1342"/>
      <c r="Q40" s="312">
        <f t="shared" si="4"/>
        <v>24</v>
      </c>
      <c r="R40" s="312">
        <f t="shared" si="4"/>
        <v>6</v>
      </c>
      <c r="S40" s="313">
        <f t="shared" si="3"/>
        <v>30</v>
      </c>
      <c r="T40" s="199"/>
      <c r="U40" s="199"/>
    </row>
    <row r="41" spans="1:21" ht="11.25" customHeight="1">
      <c r="A41" s="1341"/>
      <c r="B41" s="1341"/>
      <c r="C41" s="1341"/>
      <c r="D41" s="1341"/>
      <c r="E41" s="1862"/>
      <c r="F41" s="69"/>
      <c r="G41" s="69"/>
      <c r="H41" s="69" t="s">
        <v>1018</v>
      </c>
      <c r="I41" s="1342"/>
      <c r="J41" s="1342"/>
      <c r="K41" s="1342"/>
      <c r="L41" s="1342"/>
      <c r="M41" s="1342"/>
      <c r="N41" s="1342"/>
      <c r="O41" s="1342"/>
      <c r="P41" s="1342"/>
      <c r="Q41" s="312"/>
      <c r="R41" s="312"/>
      <c r="S41" s="313"/>
      <c r="T41" s="199"/>
      <c r="U41" s="199"/>
    </row>
    <row r="42" spans="1:21" ht="11.25" customHeight="1">
      <c r="A42" s="1341">
        <v>2</v>
      </c>
      <c r="B42" s="1341">
        <v>4</v>
      </c>
      <c r="C42" s="1341">
        <v>10</v>
      </c>
      <c r="D42" s="1341"/>
      <c r="E42" s="1862"/>
      <c r="F42" s="69"/>
      <c r="G42" s="69"/>
      <c r="H42" s="69" t="s">
        <v>469</v>
      </c>
      <c r="I42" s="1342">
        <v>5</v>
      </c>
      <c r="J42" s="1342">
        <v>12</v>
      </c>
      <c r="K42" s="1342">
        <f>SUM(I42:J42)</f>
        <v>17</v>
      </c>
      <c r="L42" s="1342">
        <v>0</v>
      </c>
      <c r="M42" s="1342">
        <v>8</v>
      </c>
      <c r="N42" s="1342">
        <v>7</v>
      </c>
      <c r="O42" s="1342">
        <f>SUM(M42:N42)</f>
        <v>15</v>
      </c>
      <c r="P42" s="1342"/>
      <c r="Q42" s="312">
        <f t="shared" si="4"/>
        <v>13</v>
      </c>
      <c r="R42" s="312">
        <f t="shared" si="4"/>
        <v>19</v>
      </c>
      <c r="S42" s="313">
        <f t="shared" si="3"/>
        <v>32</v>
      </c>
      <c r="T42" s="199"/>
      <c r="U42" s="199"/>
    </row>
    <row r="43" spans="1:21" ht="11.25" customHeight="1">
      <c r="A43" s="1341">
        <v>2</v>
      </c>
      <c r="B43" s="1341">
        <v>4</v>
      </c>
      <c r="C43" s="1341">
        <v>10</v>
      </c>
      <c r="D43" s="1341"/>
      <c r="E43" s="1862"/>
      <c r="F43" s="69"/>
      <c r="G43" s="69"/>
      <c r="H43" s="69" t="s">
        <v>476</v>
      </c>
      <c r="I43" s="1342">
        <v>0</v>
      </c>
      <c r="J43" s="1342">
        <v>0</v>
      </c>
      <c r="K43" s="1342">
        <f>SUM(I43:J43)</f>
        <v>0</v>
      </c>
      <c r="L43" s="1342">
        <v>0</v>
      </c>
      <c r="M43" s="1342">
        <v>0</v>
      </c>
      <c r="N43" s="1342">
        <v>0</v>
      </c>
      <c r="O43" s="1342">
        <f>SUM(M43:N43)</f>
        <v>0</v>
      </c>
      <c r="P43" s="1342"/>
      <c r="Q43" s="312">
        <f t="shared" si="4"/>
        <v>0</v>
      </c>
      <c r="R43" s="312">
        <f t="shared" si="4"/>
        <v>0</v>
      </c>
      <c r="S43" s="313">
        <f t="shared" si="3"/>
        <v>0</v>
      </c>
      <c r="T43" s="199"/>
      <c r="U43" s="199"/>
    </row>
    <row r="44" spans="1:21" ht="11.25" customHeight="1">
      <c r="A44" s="1341"/>
      <c r="B44" s="1341"/>
      <c r="C44" s="1341"/>
      <c r="D44" s="1341"/>
      <c r="E44" s="1862"/>
      <c r="F44" s="118" t="s">
        <v>32</v>
      </c>
      <c r="G44" s="69"/>
      <c r="H44" s="69"/>
      <c r="I44" s="476">
        <f>SUM(I45)</f>
        <v>0</v>
      </c>
      <c r="J44" s="476">
        <f>SUM(J45)</f>
        <v>0</v>
      </c>
      <c r="K44" s="476">
        <f>SUM(I44:J44)</f>
        <v>0</v>
      </c>
      <c r="L44" s="476"/>
      <c r="M44" s="476">
        <f>SUM(M45)</f>
        <v>12</v>
      </c>
      <c r="N44" s="476">
        <f>SUM(N45)</f>
        <v>24</v>
      </c>
      <c r="O44" s="476">
        <f>SUM(M44:N44)</f>
        <v>36</v>
      </c>
      <c r="P44" s="476"/>
      <c r="Q44" s="476">
        <f t="shared" si="4"/>
        <v>12</v>
      </c>
      <c r="R44" s="476">
        <f t="shared" si="4"/>
        <v>24</v>
      </c>
      <c r="S44" s="474">
        <f t="shared" si="3"/>
        <v>36</v>
      </c>
      <c r="T44" s="199"/>
      <c r="U44" s="199"/>
    </row>
    <row r="45" spans="1:21" ht="11.25" customHeight="1">
      <c r="A45" s="1341"/>
      <c r="B45" s="1341"/>
      <c r="C45" s="1341"/>
      <c r="D45" s="1341"/>
      <c r="E45" s="1862"/>
      <c r="F45" s="69"/>
      <c r="G45" s="69" t="s">
        <v>452</v>
      </c>
      <c r="H45" s="69"/>
      <c r="I45" s="1342">
        <f>SUM(I47+I48+I49+I50)</f>
        <v>0</v>
      </c>
      <c r="J45" s="1342">
        <f>SUM(J47+J48+J49+J50)</f>
        <v>0</v>
      </c>
      <c r="K45" s="1342">
        <f>SUM(I45:J45)</f>
        <v>0</v>
      </c>
      <c r="L45" s="1342"/>
      <c r="M45" s="1342">
        <f>SUM(M47+M48+M49+M50)</f>
        <v>12</v>
      </c>
      <c r="N45" s="1342">
        <f>SUM(N47+N48+N49+N50)</f>
        <v>24</v>
      </c>
      <c r="O45" s="1342">
        <f>SUM(M45:N45)</f>
        <v>36</v>
      </c>
      <c r="P45" s="1342"/>
      <c r="Q45" s="312">
        <f t="shared" si="4"/>
        <v>12</v>
      </c>
      <c r="R45" s="312">
        <f t="shared" si="4"/>
        <v>24</v>
      </c>
      <c r="S45" s="313">
        <f t="shared" si="3"/>
        <v>36</v>
      </c>
      <c r="T45" s="199"/>
      <c r="U45" s="199"/>
    </row>
    <row r="46" spans="1:21" ht="11.25" customHeight="1">
      <c r="A46" s="1341"/>
      <c r="B46" s="1341"/>
      <c r="C46" s="1341"/>
      <c r="D46" s="1341"/>
      <c r="E46" s="1862"/>
      <c r="F46" s="69"/>
      <c r="G46" s="69"/>
      <c r="H46" s="69" t="s">
        <v>466</v>
      </c>
      <c r="I46" s="1342"/>
      <c r="J46" s="1342"/>
      <c r="K46" s="1342"/>
      <c r="L46" s="1342"/>
      <c r="M46" s="1342"/>
      <c r="N46" s="1342"/>
      <c r="O46" s="1342"/>
      <c r="P46" s="1342"/>
      <c r="Q46" s="312"/>
      <c r="R46" s="312"/>
      <c r="S46" s="313"/>
      <c r="T46" s="199"/>
      <c r="U46" s="199"/>
    </row>
    <row r="47" spans="1:21" ht="11.25" customHeight="1">
      <c r="A47" s="1341">
        <v>2</v>
      </c>
      <c r="B47" s="1341">
        <v>4</v>
      </c>
      <c r="C47" s="1341">
        <v>10</v>
      </c>
      <c r="D47" s="1341"/>
      <c r="E47" s="1862"/>
      <c r="F47" s="69"/>
      <c r="G47" s="69"/>
      <c r="H47" s="69" t="s">
        <v>477</v>
      </c>
      <c r="I47" s="1342">
        <v>0</v>
      </c>
      <c r="J47" s="1342">
        <v>0</v>
      </c>
      <c r="K47" s="1342">
        <f t="shared" ref="K47:K53" si="7">SUM(I47:J47)</f>
        <v>0</v>
      </c>
      <c r="L47" s="1342">
        <v>0</v>
      </c>
      <c r="M47" s="1342">
        <v>4</v>
      </c>
      <c r="N47" s="1342">
        <v>8</v>
      </c>
      <c r="O47" s="1342">
        <f t="shared" ref="O47:O53" si="8">SUM(M47:N47)</f>
        <v>12</v>
      </c>
      <c r="P47" s="1342"/>
      <c r="Q47" s="312">
        <f t="shared" si="4"/>
        <v>4</v>
      </c>
      <c r="R47" s="312">
        <f t="shared" si="4"/>
        <v>8</v>
      </c>
      <c r="S47" s="313">
        <f t="shared" si="3"/>
        <v>12</v>
      </c>
      <c r="T47" s="199"/>
      <c r="U47" s="199"/>
    </row>
    <row r="48" spans="1:21" ht="11.25" customHeight="1">
      <c r="A48" s="1341">
        <v>2</v>
      </c>
      <c r="B48" s="1341">
        <v>4</v>
      </c>
      <c r="C48" s="1341">
        <v>10</v>
      </c>
      <c r="D48" s="1341"/>
      <c r="E48" s="1862"/>
      <c r="F48" s="69"/>
      <c r="G48" s="69"/>
      <c r="H48" s="69" t="s">
        <v>478</v>
      </c>
      <c r="I48" s="1342">
        <v>0</v>
      </c>
      <c r="J48" s="1342">
        <v>0</v>
      </c>
      <c r="K48" s="1342">
        <f t="shared" si="7"/>
        <v>0</v>
      </c>
      <c r="L48" s="1342">
        <v>0</v>
      </c>
      <c r="M48" s="1342">
        <v>0</v>
      </c>
      <c r="N48" s="1342">
        <v>0</v>
      </c>
      <c r="O48" s="1342">
        <f t="shared" si="8"/>
        <v>0</v>
      </c>
      <c r="P48" s="1342"/>
      <c r="Q48" s="312">
        <f t="shared" si="4"/>
        <v>0</v>
      </c>
      <c r="R48" s="312">
        <f t="shared" si="4"/>
        <v>0</v>
      </c>
      <c r="S48" s="313">
        <f t="shared" si="3"/>
        <v>0</v>
      </c>
      <c r="T48" s="199"/>
      <c r="U48" s="199"/>
    </row>
    <row r="49" spans="1:21" ht="11.25" customHeight="1">
      <c r="A49" s="1341">
        <v>2</v>
      </c>
      <c r="B49" s="1341">
        <v>4</v>
      </c>
      <c r="C49" s="1341">
        <v>10</v>
      </c>
      <c r="D49" s="1341"/>
      <c r="E49" s="1862"/>
      <c r="F49" s="69"/>
      <c r="G49" s="69"/>
      <c r="H49" s="69" t="s">
        <v>472</v>
      </c>
      <c r="I49" s="1342">
        <v>0</v>
      </c>
      <c r="J49" s="1342">
        <v>0</v>
      </c>
      <c r="K49" s="1342">
        <f t="shared" si="7"/>
        <v>0</v>
      </c>
      <c r="L49" s="1342">
        <v>0</v>
      </c>
      <c r="M49" s="1342">
        <v>0</v>
      </c>
      <c r="N49" s="1342">
        <v>0</v>
      </c>
      <c r="O49" s="1342">
        <f t="shared" si="8"/>
        <v>0</v>
      </c>
      <c r="P49" s="1342"/>
      <c r="Q49" s="312">
        <f t="shared" si="4"/>
        <v>0</v>
      </c>
      <c r="R49" s="312">
        <f t="shared" si="4"/>
        <v>0</v>
      </c>
      <c r="S49" s="313">
        <f t="shared" si="3"/>
        <v>0</v>
      </c>
      <c r="T49" s="199"/>
      <c r="U49" s="199"/>
    </row>
    <row r="50" spans="1:21" ht="11.25" customHeight="1">
      <c r="A50" s="1341">
        <v>2</v>
      </c>
      <c r="B50" s="1341">
        <v>4</v>
      </c>
      <c r="C50" s="1341">
        <v>10</v>
      </c>
      <c r="D50" s="1341"/>
      <c r="E50" s="1862"/>
      <c r="F50" s="69"/>
      <c r="G50" s="69"/>
      <c r="H50" s="69" t="s">
        <v>479</v>
      </c>
      <c r="I50" s="1342">
        <v>0</v>
      </c>
      <c r="J50" s="1342">
        <v>0</v>
      </c>
      <c r="K50" s="1342">
        <f t="shared" si="7"/>
        <v>0</v>
      </c>
      <c r="L50" s="1342"/>
      <c r="M50" s="1342">
        <v>8</v>
      </c>
      <c r="N50" s="1342">
        <v>16</v>
      </c>
      <c r="O50" s="1342">
        <f t="shared" si="8"/>
        <v>24</v>
      </c>
      <c r="P50" s="1342"/>
      <c r="Q50" s="312">
        <f t="shared" si="4"/>
        <v>8</v>
      </c>
      <c r="R50" s="312">
        <f t="shared" si="4"/>
        <v>16</v>
      </c>
      <c r="S50" s="313">
        <f t="shared" si="3"/>
        <v>24</v>
      </c>
      <c r="T50" s="199"/>
      <c r="U50" s="199"/>
    </row>
    <row r="51" spans="1:21" ht="11.25" customHeight="1">
      <c r="A51" s="1341"/>
      <c r="B51" s="1341"/>
      <c r="C51" s="1341"/>
      <c r="D51" s="1341"/>
      <c r="E51" s="1862"/>
      <c r="F51" s="118" t="s">
        <v>480</v>
      </c>
      <c r="G51" s="69"/>
      <c r="H51" s="69"/>
      <c r="I51" s="77">
        <f>SUM(I52)</f>
        <v>2</v>
      </c>
      <c r="J51" s="77">
        <f>SUM(J52)</f>
        <v>3</v>
      </c>
      <c r="K51" s="77">
        <f t="shared" si="7"/>
        <v>5</v>
      </c>
      <c r="L51" s="77"/>
      <c r="M51" s="77">
        <f>SUM(M52)</f>
        <v>6</v>
      </c>
      <c r="N51" s="77">
        <f>SUM(N52)</f>
        <v>3</v>
      </c>
      <c r="O51" s="77">
        <f t="shared" si="8"/>
        <v>9</v>
      </c>
      <c r="P51" s="77"/>
      <c r="Q51" s="476">
        <f t="shared" si="4"/>
        <v>8</v>
      </c>
      <c r="R51" s="476">
        <f t="shared" si="4"/>
        <v>6</v>
      </c>
      <c r="S51" s="474">
        <f t="shared" si="3"/>
        <v>14</v>
      </c>
      <c r="T51" s="199"/>
      <c r="U51" s="199"/>
    </row>
    <row r="52" spans="1:21" ht="11.25" customHeight="1">
      <c r="A52" s="1341"/>
      <c r="B52" s="1341"/>
      <c r="C52" s="1341"/>
      <c r="D52" s="1341"/>
      <c r="E52" s="1862"/>
      <c r="F52" s="69"/>
      <c r="G52" s="69" t="s">
        <v>452</v>
      </c>
      <c r="H52" s="69"/>
      <c r="I52" s="309">
        <f>SUM(I53)</f>
        <v>2</v>
      </c>
      <c r="J52" s="309">
        <f>SUM(J53)</f>
        <v>3</v>
      </c>
      <c r="K52" s="309">
        <f t="shared" si="7"/>
        <v>5</v>
      </c>
      <c r="L52" s="309"/>
      <c r="M52" s="309">
        <f>SUM(M53)</f>
        <v>6</v>
      </c>
      <c r="N52" s="309">
        <f>SUM(N53)</f>
        <v>3</v>
      </c>
      <c r="O52" s="309">
        <f t="shared" si="8"/>
        <v>9</v>
      </c>
      <c r="P52" s="309"/>
      <c r="Q52" s="312">
        <f t="shared" si="4"/>
        <v>8</v>
      </c>
      <c r="R52" s="312">
        <f t="shared" si="4"/>
        <v>6</v>
      </c>
      <c r="S52" s="313">
        <f t="shared" si="3"/>
        <v>14</v>
      </c>
      <c r="T52" s="199"/>
      <c r="U52" s="199"/>
    </row>
    <row r="53" spans="1:21" ht="11.25" customHeight="1">
      <c r="A53" s="1341">
        <v>2</v>
      </c>
      <c r="B53" s="1341">
        <v>4</v>
      </c>
      <c r="C53" s="1341">
        <v>3</v>
      </c>
      <c r="D53" s="1341"/>
      <c r="E53" s="1862"/>
      <c r="F53" s="69"/>
      <c r="G53" s="69"/>
      <c r="H53" s="69" t="s">
        <v>481</v>
      </c>
      <c r="I53" s="309">
        <v>2</v>
      </c>
      <c r="J53" s="309">
        <v>3</v>
      </c>
      <c r="K53" s="309">
        <f t="shared" si="7"/>
        <v>5</v>
      </c>
      <c r="L53" s="309">
        <v>0</v>
      </c>
      <c r="M53" s="309">
        <v>6</v>
      </c>
      <c r="N53" s="309">
        <v>3</v>
      </c>
      <c r="O53" s="309">
        <f t="shared" si="8"/>
        <v>9</v>
      </c>
      <c r="P53" s="309"/>
      <c r="Q53" s="312">
        <f t="shared" si="4"/>
        <v>8</v>
      </c>
      <c r="R53" s="312">
        <f t="shared" si="4"/>
        <v>6</v>
      </c>
      <c r="S53" s="313">
        <f t="shared" si="3"/>
        <v>14</v>
      </c>
      <c r="T53" s="199"/>
      <c r="U53" s="199"/>
    </row>
    <row r="54" spans="1:21">
      <c r="A54" s="1341"/>
      <c r="B54" s="1341"/>
      <c r="C54" s="1341"/>
      <c r="D54" s="1341"/>
      <c r="E54" s="1866">
        <v>1403</v>
      </c>
      <c r="F54" s="124" t="s">
        <v>38</v>
      </c>
      <c r="G54" s="114"/>
      <c r="H54" s="114"/>
      <c r="I54" s="318"/>
      <c r="J54" s="318"/>
      <c r="K54" s="318"/>
      <c r="L54" s="318"/>
      <c r="M54" s="318"/>
      <c r="N54" s="318"/>
      <c r="O54" s="318"/>
      <c r="P54" s="318"/>
      <c r="Q54" s="311"/>
      <c r="R54" s="311"/>
      <c r="S54" s="337"/>
      <c r="T54" s="199"/>
      <c r="U54" s="199"/>
    </row>
    <row r="55" spans="1:21" ht="6" customHeight="1">
      <c r="A55" s="1341"/>
      <c r="B55" s="1341"/>
      <c r="C55" s="1341"/>
      <c r="D55" s="1341"/>
      <c r="E55" s="1947"/>
      <c r="F55" s="2522"/>
      <c r="G55" s="2523"/>
      <c r="H55" s="2524"/>
      <c r="I55" s="2525"/>
      <c r="J55" s="2525"/>
      <c r="K55" s="2525"/>
      <c r="L55" s="2525"/>
      <c r="M55" s="2525"/>
      <c r="N55" s="2525"/>
      <c r="O55" s="2525"/>
      <c r="P55" s="2525"/>
      <c r="Q55" s="2526"/>
      <c r="R55" s="2526"/>
      <c r="S55" s="2527"/>
      <c r="T55" s="199"/>
      <c r="U55" s="199"/>
    </row>
    <row r="56" spans="1:21">
      <c r="A56" s="1341"/>
      <c r="B56" s="1341"/>
      <c r="C56" s="1341"/>
      <c r="D56" s="1341"/>
      <c r="E56" s="1866">
        <v>1404</v>
      </c>
      <c r="F56" s="2210" t="s">
        <v>42</v>
      </c>
      <c r="G56" s="2211"/>
      <c r="H56" s="2212"/>
      <c r="I56" s="318">
        <f>SUM(I57+I68)</f>
        <v>10</v>
      </c>
      <c r="J56" s="318">
        <f>SUM(J57+J68)</f>
        <v>4</v>
      </c>
      <c r="K56" s="318">
        <f>SUM(I56:J56)</f>
        <v>14</v>
      </c>
      <c r="L56" s="318"/>
      <c r="M56" s="318">
        <f>SUM(M57+M68)</f>
        <v>71</v>
      </c>
      <c r="N56" s="318">
        <f>SUM(N57+N68)</f>
        <v>30</v>
      </c>
      <c r="O56" s="318">
        <f>SUM(M56:N56)</f>
        <v>101</v>
      </c>
      <c r="P56" s="318"/>
      <c r="Q56" s="2528">
        <f t="shared" si="4"/>
        <v>81</v>
      </c>
      <c r="R56" s="2528">
        <f t="shared" si="4"/>
        <v>34</v>
      </c>
      <c r="S56" s="1018">
        <f t="shared" si="3"/>
        <v>115</v>
      </c>
      <c r="T56" s="199"/>
      <c r="U56" s="199"/>
    </row>
    <row r="57" spans="1:21" ht="11.25" customHeight="1">
      <c r="A57" s="1341"/>
      <c r="B57" s="1341"/>
      <c r="C57" s="1341"/>
      <c r="D57" s="1341"/>
      <c r="E57" s="1867"/>
      <c r="F57" s="118" t="s">
        <v>43</v>
      </c>
      <c r="G57" s="69"/>
      <c r="H57" s="69"/>
      <c r="I57" s="476">
        <f>SUM(I58+I60+I66)</f>
        <v>10</v>
      </c>
      <c r="J57" s="476">
        <f>SUM(J58+J60+J66)</f>
        <v>4</v>
      </c>
      <c r="K57" s="476">
        <f>SUM(I57:J57)</f>
        <v>14</v>
      </c>
      <c r="L57" s="476"/>
      <c r="M57" s="476">
        <f>SUM(M58+M60+M66)</f>
        <v>71</v>
      </c>
      <c r="N57" s="476">
        <f>SUM(N58+N60+N66)</f>
        <v>30</v>
      </c>
      <c r="O57" s="476">
        <f>SUM(M57:N57)</f>
        <v>101</v>
      </c>
      <c r="P57" s="476"/>
      <c r="Q57" s="476">
        <f t="shared" si="4"/>
        <v>81</v>
      </c>
      <c r="R57" s="476">
        <f t="shared" si="4"/>
        <v>34</v>
      </c>
      <c r="S57" s="474">
        <f t="shared" si="3"/>
        <v>115</v>
      </c>
      <c r="T57" s="199"/>
      <c r="U57" s="199"/>
    </row>
    <row r="58" spans="1:21" ht="11.25" customHeight="1">
      <c r="A58" s="1341"/>
      <c r="B58" s="1341"/>
      <c r="C58" s="1341"/>
      <c r="D58" s="1341"/>
      <c r="E58" s="1867"/>
      <c r="F58" s="118"/>
      <c r="G58" s="69" t="s">
        <v>458</v>
      </c>
      <c r="H58" s="69"/>
      <c r="I58" s="312">
        <f>SUM(I59)</f>
        <v>0</v>
      </c>
      <c r="J58" s="312">
        <f>SUM(J59)</f>
        <v>0</v>
      </c>
      <c r="K58" s="312">
        <f t="shared" ref="K58:K72" si="9">SUM(I58:J58)</f>
        <v>0</v>
      </c>
      <c r="L58" s="312"/>
      <c r="M58" s="312">
        <f>SUM(M59)</f>
        <v>0</v>
      </c>
      <c r="N58" s="312">
        <f>SUM(N59)</f>
        <v>0</v>
      </c>
      <c r="O58" s="312">
        <f t="shared" ref="O58:O72" si="10">SUM(M58:N58)</f>
        <v>0</v>
      </c>
      <c r="P58" s="312"/>
      <c r="Q58" s="312">
        <f t="shared" si="4"/>
        <v>0</v>
      </c>
      <c r="R58" s="312">
        <f t="shared" si="4"/>
        <v>0</v>
      </c>
      <c r="S58" s="313">
        <f t="shared" si="3"/>
        <v>0</v>
      </c>
      <c r="T58" s="199"/>
      <c r="U58" s="199"/>
    </row>
    <row r="59" spans="1:21" ht="11.25" customHeight="1">
      <c r="A59" s="1341">
        <v>4</v>
      </c>
      <c r="B59" s="1341">
        <v>6</v>
      </c>
      <c r="C59" s="1341">
        <v>11</v>
      </c>
      <c r="D59" s="1341"/>
      <c r="E59" s="1867"/>
      <c r="F59" s="118"/>
      <c r="G59" s="69"/>
      <c r="H59" s="69" t="s">
        <v>485</v>
      </c>
      <c r="I59" s="312">
        <v>0</v>
      </c>
      <c r="J59" s="312">
        <v>0</v>
      </c>
      <c r="K59" s="312">
        <f t="shared" si="9"/>
        <v>0</v>
      </c>
      <c r="L59" s="312">
        <v>0</v>
      </c>
      <c r="M59" s="312">
        <v>0</v>
      </c>
      <c r="N59" s="312">
        <v>0</v>
      </c>
      <c r="O59" s="312">
        <f t="shared" si="10"/>
        <v>0</v>
      </c>
      <c r="P59" s="312"/>
      <c r="Q59" s="312">
        <f t="shared" si="4"/>
        <v>0</v>
      </c>
      <c r="R59" s="312">
        <f t="shared" si="4"/>
        <v>0</v>
      </c>
      <c r="S59" s="313">
        <f t="shared" si="3"/>
        <v>0</v>
      </c>
      <c r="T59" s="199"/>
      <c r="U59" s="199"/>
    </row>
    <row r="60" spans="1:21" ht="11.25" customHeight="1">
      <c r="A60" s="1341"/>
      <c r="B60" s="1341"/>
      <c r="C60" s="1341"/>
      <c r="D60" s="1341"/>
      <c r="E60" s="1867"/>
      <c r="F60" s="69"/>
      <c r="G60" s="69" t="s">
        <v>906</v>
      </c>
      <c r="H60" s="69"/>
      <c r="I60" s="312">
        <f>SUM(I61+I63+I64+I65)</f>
        <v>10</v>
      </c>
      <c r="J60" s="312">
        <f>SUM(J61+J63+J64+J65)</f>
        <v>4</v>
      </c>
      <c r="K60" s="312">
        <f t="shared" si="9"/>
        <v>14</v>
      </c>
      <c r="L60" s="312"/>
      <c r="M60" s="312">
        <f>SUM(M61+M63+M64+M65)</f>
        <v>65</v>
      </c>
      <c r="N60" s="312">
        <f>SUM(N61+N63+N64+N65)</f>
        <v>23</v>
      </c>
      <c r="O60" s="312">
        <f t="shared" si="10"/>
        <v>88</v>
      </c>
      <c r="P60" s="312"/>
      <c r="Q60" s="312">
        <f t="shared" si="4"/>
        <v>75</v>
      </c>
      <c r="R60" s="312">
        <f t="shared" si="4"/>
        <v>27</v>
      </c>
      <c r="S60" s="313">
        <f t="shared" si="3"/>
        <v>102</v>
      </c>
      <c r="T60" s="199"/>
      <c r="U60" s="199"/>
    </row>
    <row r="61" spans="1:21" ht="11.25" customHeight="1">
      <c r="A61" s="1341">
        <v>4</v>
      </c>
      <c r="B61" s="1341">
        <v>6</v>
      </c>
      <c r="C61" s="1341">
        <v>11</v>
      </c>
      <c r="D61" s="1341"/>
      <c r="E61" s="1867"/>
      <c r="F61" s="69"/>
      <c r="G61" s="69"/>
      <c r="H61" s="69" t="s">
        <v>487</v>
      </c>
      <c r="I61" s="312">
        <v>10</v>
      </c>
      <c r="J61" s="312">
        <v>4</v>
      </c>
      <c r="K61" s="312">
        <f t="shared" si="9"/>
        <v>14</v>
      </c>
      <c r="L61" s="312">
        <v>0</v>
      </c>
      <c r="M61" s="312">
        <v>3</v>
      </c>
      <c r="N61" s="312">
        <v>6</v>
      </c>
      <c r="O61" s="312">
        <f t="shared" si="10"/>
        <v>9</v>
      </c>
      <c r="P61" s="312"/>
      <c r="Q61" s="312">
        <f t="shared" si="4"/>
        <v>13</v>
      </c>
      <c r="R61" s="312">
        <f t="shared" si="4"/>
        <v>10</v>
      </c>
      <c r="S61" s="313">
        <f t="shared" si="3"/>
        <v>23</v>
      </c>
      <c r="T61" s="199"/>
      <c r="U61" s="199"/>
    </row>
    <row r="62" spans="1:21" ht="11.25" customHeight="1">
      <c r="A62" s="1341"/>
      <c r="B62" s="1341"/>
      <c r="C62" s="1341"/>
      <c r="D62" s="1341"/>
      <c r="E62" s="1867"/>
      <c r="F62" s="69"/>
      <c r="G62" s="69"/>
      <c r="H62" s="69" t="s">
        <v>488</v>
      </c>
      <c r="I62" s="312"/>
      <c r="J62" s="312"/>
      <c r="K62" s="312"/>
      <c r="L62" s="312"/>
      <c r="M62" s="312"/>
      <c r="N62" s="312"/>
      <c r="O62" s="312"/>
      <c r="P62" s="312"/>
      <c r="Q62" s="312"/>
      <c r="R62" s="312"/>
      <c r="S62" s="313"/>
      <c r="T62" s="199"/>
      <c r="U62" s="199"/>
    </row>
    <row r="63" spans="1:21" ht="11.25" customHeight="1">
      <c r="A63" s="1341">
        <v>4</v>
      </c>
      <c r="B63" s="1341">
        <v>6</v>
      </c>
      <c r="C63" s="1341">
        <v>11</v>
      </c>
      <c r="D63" s="1341"/>
      <c r="E63" s="1867"/>
      <c r="F63" s="69"/>
      <c r="G63" s="69"/>
      <c r="H63" s="69" t="s">
        <v>489</v>
      </c>
      <c r="I63" s="312">
        <v>0</v>
      </c>
      <c r="J63" s="312">
        <v>0</v>
      </c>
      <c r="K63" s="312">
        <f t="shared" si="9"/>
        <v>0</v>
      </c>
      <c r="L63" s="312">
        <v>0</v>
      </c>
      <c r="M63" s="312">
        <v>2</v>
      </c>
      <c r="N63" s="312">
        <v>2</v>
      </c>
      <c r="O63" s="312">
        <f t="shared" si="10"/>
        <v>4</v>
      </c>
      <c r="P63" s="312"/>
      <c r="Q63" s="312">
        <f t="shared" si="4"/>
        <v>2</v>
      </c>
      <c r="R63" s="312">
        <f t="shared" si="4"/>
        <v>2</v>
      </c>
      <c r="S63" s="313">
        <f t="shared" si="3"/>
        <v>4</v>
      </c>
      <c r="T63" s="199"/>
      <c r="U63" s="199"/>
    </row>
    <row r="64" spans="1:21" ht="11.25" customHeight="1">
      <c r="A64" s="1341">
        <v>4</v>
      </c>
      <c r="B64" s="1341">
        <v>6</v>
      </c>
      <c r="C64" s="1341">
        <v>11</v>
      </c>
      <c r="D64" s="1341"/>
      <c r="E64" s="1867"/>
      <c r="F64" s="69"/>
      <c r="G64" s="69"/>
      <c r="H64" s="69" t="s">
        <v>490</v>
      </c>
      <c r="I64" s="312">
        <v>0</v>
      </c>
      <c r="J64" s="312">
        <v>0</v>
      </c>
      <c r="K64" s="312">
        <f t="shared" si="9"/>
        <v>0</v>
      </c>
      <c r="L64" s="312">
        <v>0</v>
      </c>
      <c r="M64" s="312">
        <v>54</v>
      </c>
      <c r="N64" s="312">
        <v>12</v>
      </c>
      <c r="O64" s="312">
        <f t="shared" si="10"/>
        <v>66</v>
      </c>
      <c r="P64" s="312"/>
      <c r="Q64" s="312">
        <f t="shared" si="4"/>
        <v>54</v>
      </c>
      <c r="R64" s="312">
        <f t="shared" si="4"/>
        <v>12</v>
      </c>
      <c r="S64" s="313">
        <f t="shared" si="3"/>
        <v>66</v>
      </c>
      <c r="T64" s="199"/>
      <c r="U64" s="199"/>
    </row>
    <row r="65" spans="1:21" ht="11.25" customHeight="1">
      <c r="A65" s="1341">
        <v>4</v>
      </c>
      <c r="B65" s="1341">
        <v>6</v>
      </c>
      <c r="C65" s="1341">
        <v>11</v>
      </c>
      <c r="D65" s="1341"/>
      <c r="E65" s="1867"/>
      <c r="F65" s="69"/>
      <c r="G65" s="69"/>
      <c r="H65" s="69" t="s">
        <v>491</v>
      </c>
      <c r="I65" s="312">
        <v>0</v>
      </c>
      <c r="J65" s="312">
        <v>0</v>
      </c>
      <c r="K65" s="312">
        <f t="shared" si="9"/>
        <v>0</v>
      </c>
      <c r="L65" s="312">
        <v>0</v>
      </c>
      <c r="M65" s="312">
        <v>6</v>
      </c>
      <c r="N65" s="312">
        <v>3</v>
      </c>
      <c r="O65" s="312">
        <f t="shared" si="10"/>
        <v>9</v>
      </c>
      <c r="P65" s="312"/>
      <c r="Q65" s="312">
        <f t="shared" si="4"/>
        <v>6</v>
      </c>
      <c r="R65" s="312">
        <f t="shared" si="4"/>
        <v>3</v>
      </c>
      <c r="S65" s="313">
        <f t="shared" si="3"/>
        <v>9</v>
      </c>
      <c r="T65" s="199"/>
      <c r="U65" s="199"/>
    </row>
    <row r="66" spans="1:21">
      <c r="E66" s="1867"/>
      <c r="F66" s="2228"/>
      <c r="G66" s="7" t="s">
        <v>455</v>
      </c>
      <c r="H66" s="69"/>
      <c r="I66" s="309">
        <f>SUM(I67)</f>
        <v>0</v>
      </c>
      <c r="J66" s="309">
        <f>SUM(J67)</f>
        <v>0</v>
      </c>
      <c r="K66" s="309">
        <f>SUM(I66:J66)</f>
        <v>0</v>
      </c>
      <c r="L66" s="309"/>
      <c r="M66" s="309">
        <f>SUM(M67)</f>
        <v>6</v>
      </c>
      <c r="N66" s="309">
        <f>SUM(N67)</f>
        <v>7</v>
      </c>
      <c r="O66" s="309">
        <f>SUM(M66:N66)</f>
        <v>13</v>
      </c>
      <c r="P66" s="309"/>
      <c r="Q66" s="312">
        <f t="shared" si="4"/>
        <v>6</v>
      </c>
      <c r="R66" s="312">
        <f t="shared" si="4"/>
        <v>7</v>
      </c>
      <c r="S66" s="313">
        <f t="shared" si="3"/>
        <v>13</v>
      </c>
    </row>
    <row r="67" spans="1:21" ht="11.25" customHeight="1">
      <c r="A67" s="284">
        <v>4</v>
      </c>
      <c r="B67" s="284">
        <v>6</v>
      </c>
      <c r="C67" s="284">
        <v>11</v>
      </c>
      <c r="E67" s="1946"/>
      <c r="F67" s="411"/>
      <c r="G67" s="69"/>
      <c r="H67" s="69" t="s">
        <v>493</v>
      </c>
      <c r="I67" s="309">
        <v>0</v>
      </c>
      <c r="J67" s="309">
        <v>0</v>
      </c>
      <c r="K67" s="309">
        <f>SUM(I67:J67)</f>
        <v>0</v>
      </c>
      <c r="L67" s="309">
        <v>0</v>
      </c>
      <c r="M67" s="309">
        <v>6</v>
      </c>
      <c r="N67" s="309">
        <v>7</v>
      </c>
      <c r="O67" s="309">
        <f>SUM(M67:N67)</f>
        <v>13</v>
      </c>
      <c r="P67" s="309"/>
      <c r="Q67" s="312">
        <f t="shared" si="4"/>
        <v>6</v>
      </c>
      <c r="R67" s="312">
        <f t="shared" si="4"/>
        <v>7</v>
      </c>
      <c r="S67" s="313">
        <f t="shared" si="3"/>
        <v>13</v>
      </c>
    </row>
    <row r="68" spans="1:21" ht="11.25" customHeight="1">
      <c r="A68" s="1341"/>
      <c r="B68" s="1341"/>
      <c r="C68" s="1341"/>
      <c r="D68" s="1341"/>
      <c r="E68" s="1867"/>
      <c r="F68" s="118" t="s">
        <v>44</v>
      </c>
      <c r="G68" s="69"/>
      <c r="H68" s="69"/>
      <c r="I68" s="476">
        <f>SUM(I69+I71)</f>
        <v>0</v>
      </c>
      <c r="J68" s="476">
        <f>SUM(J69+J71)</f>
        <v>0</v>
      </c>
      <c r="K68" s="476">
        <f t="shared" si="9"/>
        <v>0</v>
      </c>
      <c r="L68" s="476"/>
      <c r="M68" s="476">
        <f>SUM(M69+M71)</f>
        <v>0</v>
      </c>
      <c r="N68" s="476">
        <f>SUM(N69+N71)</f>
        <v>0</v>
      </c>
      <c r="O68" s="476">
        <f t="shared" si="10"/>
        <v>0</v>
      </c>
      <c r="P68" s="476"/>
      <c r="Q68" s="476">
        <f t="shared" si="4"/>
        <v>0</v>
      </c>
      <c r="R68" s="476">
        <f t="shared" si="4"/>
        <v>0</v>
      </c>
      <c r="S68" s="474">
        <f t="shared" si="3"/>
        <v>0</v>
      </c>
      <c r="T68" s="199"/>
      <c r="U68" s="199"/>
    </row>
    <row r="69" spans="1:21" ht="11.25" customHeight="1">
      <c r="A69" s="1341"/>
      <c r="B69" s="1341"/>
      <c r="C69" s="1341"/>
      <c r="D69" s="1341"/>
      <c r="E69" s="1867"/>
      <c r="F69" s="69"/>
      <c r="G69" s="69" t="s">
        <v>452</v>
      </c>
      <c r="H69" s="69"/>
      <c r="I69" s="312">
        <f>SUM(I70)</f>
        <v>0</v>
      </c>
      <c r="J69" s="312">
        <f>SUM(J70)</f>
        <v>0</v>
      </c>
      <c r="K69" s="312">
        <f t="shared" si="9"/>
        <v>0</v>
      </c>
      <c r="L69" s="312"/>
      <c r="M69" s="312">
        <f>SUM(M70)</f>
        <v>0</v>
      </c>
      <c r="N69" s="312">
        <f>SUM(N70)</f>
        <v>0</v>
      </c>
      <c r="O69" s="312">
        <f t="shared" si="10"/>
        <v>0</v>
      </c>
      <c r="P69" s="312"/>
      <c r="Q69" s="312">
        <f t="shared" si="4"/>
        <v>0</v>
      </c>
      <c r="R69" s="312">
        <f t="shared" si="4"/>
        <v>0</v>
      </c>
      <c r="S69" s="313">
        <f t="shared" si="3"/>
        <v>0</v>
      </c>
      <c r="T69" s="199"/>
      <c r="U69" s="199"/>
    </row>
    <row r="70" spans="1:21" ht="11.25" customHeight="1">
      <c r="A70" s="1341">
        <v>4</v>
      </c>
      <c r="B70" s="1341">
        <v>6</v>
      </c>
      <c r="C70" s="1341">
        <v>11</v>
      </c>
      <c r="D70" s="1341"/>
      <c r="E70" s="1867"/>
      <c r="F70" s="69"/>
      <c r="G70" s="69"/>
      <c r="H70" s="69" t="s">
        <v>494</v>
      </c>
      <c r="I70" s="312">
        <v>0</v>
      </c>
      <c r="J70" s="312">
        <v>0</v>
      </c>
      <c r="K70" s="312">
        <f t="shared" si="9"/>
        <v>0</v>
      </c>
      <c r="L70" s="312">
        <v>0</v>
      </c>
      <c r="M70" s="312">
        <v>0</v>
      </c>
      <c r="N70" s="312">
        <v>0</v>
      </c>
      <c r="O70" s="312">
        <f t="shared" si="10"/>
        <v>0</v>
      </c>
      <c r="P70" s="312"/>
      <c r="Q70" s="312">
        <f t="shared" si="4"/>
        <v>0</v>
      </c>
      <c r="R70" s="312">
        <f t="shared" si="4"/>
        <v>0</v>
      </c>
      <c r="S70" s="313">
        <f t="shared" si="3"/>
        <v>0</v>
      </c>
      <c r="T70" s="199"/>
      <c r="U70" s="199"/>
    </row>
    <row r="71" spans="1:21" ht="11.25" customHeight="1">
      <c r="A71" s="1341"/>
      <c r="B71" s="1341"/>
      <c r="C71" s="1341"/>
      <c r="D71" s="1341"/>
      <c r="E71" s="1867"/>
      <c r="F71" s="69"/>
      <c r="G71" s="69" t="s">
        <v>455</v>
      </c>
      <c r="H71" s="69"/>
      <c r="I71" s="312">
        <f>SUM(I72)</f>
        <v>0</v>
      </c>
      <c r="J71" s="312">
        <f>SUM(J72)</f>
        <v>0</v>
      </c>
      <c r="K71" s="312">
        <f t="shared" si="9"/>
        <v>0</v>
      </c>
      <c r="L71" s="312"/>
      <c r="M71" s="312">
        <f>SUM(M72)</f>
        <v>0</v>
      </c>
      <c r="N71" s="312">
        <f>SUM(N72)</f>
        <v>0</v>
      </c>
      <c r="O71" s="312">
        <f t="shared" si="10"/>
        <v>0</v>
      </c>
      <c r="P71" s="312"/>
      <c r="Q71" s="312">
        <f t="shared" si="4"/>
        <v>0</v>
      </c>
      <c r="R71" s="312">
        <f t="shared" si="4"/>
        <v>0</v>
      </c>
      <c r="S71" s="313">
        <f t="shared" si="3"/>
        <v>0</v>
      </c>
      <c r="T71" s="199"/>
      <c r="U71" s="199"/>
    </row>
    <row r="72" spans="1:21" ht="11.25" customHeight="1">
      <c r="A72" s="1341">
        <v>4</v>
      </c>
      <c r="B72" s="1341">
        <v>6</v>
      </c>
      <c r="C72" s="1341">
        <v>11</v>
      </c>
      <c r="D72" s="1341"/>
      <c r="E72" s="1947"/>
      <c r="F72" s="72"/>
      <c r="G72" s="72"/>
      <c r="H72" s="72" t="s">
        <v>495</v>
      </c>
      <c r="I72" s="510">
        <v>0</v>
      </c>
      <c r="J72" s="510">
        <v>0</v>
      </c>
      <c r="K72" s="326">
        <f t="shared" si="9"/>
        <v>0</v>
      </c>
      <c r="L72" s="2328"/>
      <c r="M72" s="510">
        <v>0</v>
      </c>
      <c r="N72" s="2529">
        <v>0</v>
      </c>
      <c r="O72" s="326">
        <f t="shared" si="10"/>
        <v>0</v>
      </c>
      <c r="P72" s="326"/>
      <c r="Q72" s="326">
        <f t="shared" si="4"/>
        <v>0</v>
      </c>
      <c r="R72" s="326">
        <f t="shared" si="4"/>
        <v>0</v>
      </c>
      <c r="S72" s="478">
        <f t="shared" si="3"/>
        <v>0</v>
      </c>
      <c r="T72" s="199"/>
      <c r="U72" s="199"/>
    </row>
    <row r="73" spans="1:21" ht="12" customHeight="1">
      <c r="A73" s="1341"/>
      <c r="B73" s="1341"/>
      <c r="C73" s="1341"/>
      <c r="D73" s="1341"/>
      <c r="E73" s="1032"/>
      <c r="F73" s="69"/>
      <c r="G73" s="69"/>
      <c r="H73" s="69"/>
      <c r="I73" s="1341"/>
      <c r="J73" s="1341"/>
      <c r="K73" s="1342"/>
      <c r="L73" s="1342"/>
      <c r="M73" s="1341"/>
      <c r="N73" s="508"/>
      <c r="O73" s="508"/>
      <c r="P73" s="508"/>
      <c r="Q73" s="508"/>
      <c r="R73" s="508"/>
      <c r="S73" s="508" t="s">
        <v>185</v>
      </c>
      <c r="T73" s="199"/>
      <c r="U73" s="199"/>
    </row>
    <row r="74" spans="1:21" ht="12" customHeight="1">
      <c r="A74" s="1341"/>
      <c r="B74" s="1341"/>
      <c r="C74" s="1341"/>
      <c r="D74" s="1341"/>
      <c r="E74" s="279"/>
      <c r="F74" s="279"/>
      <c r="G74" s="69"/>
      <c r="H74" s="69"/>
      <c r="I74" s="1341"/>
      <c r="J74" s="293"/>
      <c r="K74" s="1341"/>
      <c r="L74" s="1341"/>
      <c r="M74" s="1341"/>
      <c r="N74" s="1341"/>
      <c r="O74" s="508"/>
      <c r="P74" s="508"/>
      <c r="Q74" s="508"/>
      <c r="R74" s="508" t="s">
        <v>226</v>
      </c>
      <c r="S74" s="343"/>
    </row>
    <row r="75" spans="1:21" s="69" customFormat="1" ht="9.75" customHeight="1">
      <c r="A75" s="1341"/>
      <c r="B75" s="1341"/>
      <c r="C75" s="1341"/>
      <c r="D75" s="1341"/>
      <c r="E75" s="1942" t="s">
        <v>3</v>
      </c>
      <c r="F75" s="178"/>
      <c r="G75" s="178"/>
      <c r="H75" s="178"/>
      <c r="I75" s="2029" t="s">
        <v>977</v>
      </c>
      <c r="J75" s="2029"/>
      <c r="K75" s="2029"/>
      <c r="L75" s="1339"/>
      <c r="M75" s="1339"/>
      <c r="N75" s="1339"/>
      <c r="O75" s="1339"/>
      <c r="P75" s="1339"/>
      <c r="Q75" s="1339"/>
      <c r="R75" s="1339"/>
      <c r="S75" s="1378"/>
    </row>
    <row r="76" spans="1:21" s="82" customFormat="1" ht="12.75" customHeight="1">
      <c r="A76" s="1341" t="s">
        <v>9</v>
      </c>
      <c r="B76" s="1341" t="s">
        <v>10</v>
      </c>
      <c r="C76" s="1341" t="s">
        <v>11</v>
      </c>
      <c r="D76" s="1341"/>
      <c r="E76" s="1943"/>
      <c r="F76" s="1355"/>
      <c r="G76" s="1355" t="s">
        <v>228</v>
      </c>
      <c r="I76" s="2520"/>
      <c r="J76" s="2520"/>
      <c r="K76" s="2520"/>
      <c r="L76" s="1354"/>
      <c r="M76" s="1900" t="s">
        <v>978</v>
      </c>
      <c r="N76" s="1900"/>
      <c r="O76" s="1900"/>
      <c r="P76" s="1354"/>
      <c r="Q76" s="1900" t="s">
        <v>123</v>
      </c>
      <c r="R76" s="1900"/>
      <c r="S76" s="2521" t="s">
        <v>21</v>
      </c>
      <c r="U76" s="1341"/>
    </row>
    <row r="77" spans="1:21" s="82" customFormat="1" ht="11.25">
      <c r="A77" s="1341"/>
      <c r="B77" s="1341"/>
      <c r="C77" s="1341"/>
      <c r="D77" s="1341"/>
      <c r="E77" s="1944"/>
      <c r="F77" s="1015"/>
      <c r="G77" s="72"/>
      <c r="H77" s="1015"/>
      <c r="I77" s="1354" t="s">
        <v>19</v>
      </c>
      <c r="J77" s="1354" t="s">
        <v>20</v>
      </c>
      <c r="K77" s="1354" t="s">
        <v>21</v>
      </c>
      <c r="L77" s="1354"/>
      <c r="M77" s="1354" t="s">
        <v>19</v>
      </c>
      <c r="N77" s="1354" t="s">
        <v>20</v>
      </c>
      <c r="O77" s="1354" t="s">
        <v>21</v>
      </c>
      <c r="P77" s="1354"/>
      <c r="Q77" s="1354" t="s">
        <v>19</v>
      </c>
      <c r="R77" s="1354" t="s">
        <v>20</v>
      </c>
      <c r="S77" s="2521"/>
      <c r="U77" s="69"/>
    </row>
    <row r="78" spans="1:21">
      <c r="A78" s="1341"/>
      <c r="B78" s="1341"/>
      <c r="C78" s="1341"/>
      <c r="D78" s="1341"/>
      <c r="E78" s="1819">
        <v>1405</v>
      </c>
      <c r="F78" s="1017" t="s">
        <v>45</v>
      </c>
      <c r="G78" s="1034"/>
      <c r="H78" s="103"/>
      <c r="I78" s="307">
        <f>SUM(I79+I86+I89)</f>
        <v>37</v>
      </c>
      <c r="J78" s="307">
        <f>SUM(J79+J86+J89)</f>
        <v>41</v>
      </c>
      <c r="K78" s="307">
        <f>SUM(I78:J78)</f>
        <v>78</v>
      </c>
      <c r="L78" s="307"/>
      <c r="M78" s="307">
        <f>SUM(M79+M86+M89)</f>
        <v>73</v>
      </c>
      <c r="N78" s="307">
        <f>SUM(N79+N86+N89)</f>
        <v>68</v>
      </c>
      <c r="O78" s="307">
        <f>SUM(M78:N78)</f>
        <v>141</v>
      </c>
      <c r="P78" s="307"/>
      <c r="Q78" s="307">
        <f t="shared" ref="Q78:R93" si="11">SUM(I78+M78)</f>
        <v>110</v>
      </c>
      <c r="R78" s="307">
        <f t="shared" si="11"/>
        <v>109</v>
      </c>
      <c r="S78" s="308">
        <f>SUM(Q78:R78)</f>
        <v>219</v>
      </c>
    </row>
    <row r="79" spans="1:21" ht="12" customHeight="1">
      <c r="B79" s="1341"/>
      <c r="C79" s="1341"/>
      <c r="D79" s="1341"/>
      <c r="E79" s="1820"/>
      <c r="F79" s="118" t="s">
        <v>46</v>
      </c>
      <c r="G79" s="69"/>
      <c r="H79" s="69"/>
      <c r="I79" s="476">
        <f>SUM(I80+I82+I84)</f>
        <v>18</v>
      </c>
      <c r="J79" s="476">
        <f>SUM(J80+J82+J84)</f>
        <v>14</v>
      </c>
      <c r="K79" s="476">
        <f t="shared" ref="K79:K88" si="12">SUM(I79:J79)</f>
        <v>32</v>
      </c>
      <c r="L79" s="476"/>
      <c r="M79" s="476">
        <f>SUM(M80+M82+M84)</f>
        <v>19</v>
      </c>
      <c r="N79" s="476">
        <f>SUM(N80+N82+N84)</f>
        <v>16</v>
      </c>
      <c r="O79" s="476">
        <f t="shared" ref="O79:O88" si="13">SUM(M79:N79)</f>
        <v>35</v>
      </c>
      <c r="P79" s="476"/>
      <c r="Q79" s="476">
        <f t="shared" si="11"/>
        <v>37</v>
      </c>
      <c r="R79" s="476">
        <f t="shared" si="11"/>
        <v>30</v>
      </c>
      <c r="S79" s="474">
        <f>SUM(Q79:R79)</f>
        <v>67</v>
      </c>
    </row>
    <row r="80" spans="1:21" ht="12" customHeight="1">
      <c r="B80" s="1341"/>
      <c r="C80" s="1341"/>
      <c r="D80" s="1341"/>
      <c r="E80" s="1820"/>
      <c r="F80" s="118"/>
      <c r="G80" s="69" t="s">
        <v>458</v>
      </c>
      <c r="H80" s="69"/>
      <c r="I80" s="312">
        <f>SUM(I81)</f>
        <v>9</v>
      </c>
      <c r="J80" s="312">
        <f>SUM(J81)</f>
        <v>5</v>
      </c>
      <c r="K80" s="312">
        <f t="shared" si="12"/>
        <v>14</v>
      </c>
      <c r="L80" s="312"/>
      <c r="M80" s="312">
        <f>SUM(M81)</f>
        <v>3</v>
      </c>
      <c r="N80" s="312">
        <f>SUM(N81)</f>
        <v>4</v>
      </c>
      <c r="O80" s="312">
        <f t="shared" si="13"/>
        <v>7</v>
      </c>
      <c r="P80" s="312"/>
      <c r="Q80" s="312">
        <f t="shared" si="11"/>
        <v>12</v>
      </c>
      <c r="R80" s="312">
        <f t="shared" si="11"/>
        <v>9</v>
      </c>
      <c r="S80" s="313">
        <f>SUM(Q80:R80)</f>
        <v>21</v>
      </c>
    </row>
    <row r="81" spans="1:19" ht="12" customHeight="1">
      <c r="A81" s="284">
        <v>5</v>
      </c>
      <c r="B81" s="1341">
        <v>4</v>
      </c>
      <c r="C81" s="1341">
        <v>8</v>
      </c>
      <c r="D81" s="1341"/>
      <c r="E81" s="1820"/>
      <c r="F81" s="118"/>
      <c r="G81" s="69"/>
      <c r="H81" s="1037" t="s">
        <v>496</v>
      </c>
      <c r="I81" s="312">
        <v>9</v>
      </c>
      <c r="J81" s="312">
        <v>5</v>
      </c>
      <c r="K81" s="312">
        <f t="shared" si="12"/>
        <v>14</v>
      </c>
      <c r="L81" s="312">
        <v>0</v>
      </c>
      <c r="M81" s="312">
        <v>3</v>
      </c>
      <c r="N81" s="312">
        <v>4</v>
      </c>
      <c r="O81" s="312">
        <f t="shared" si="13"/>
        <v>7</v>
      </c>
      <c r="P81" s="312"/>
      <c r="Q81" s="312">
        <f t="shared" si="11"/>
        <v>12</v>
      </c>
      <c r="R81" s="312">
        <f t="shared" si="11"/>
        <v>9</v>
      </c>
      <c r="S81" s="313">
        <f t="shared" ref="S81:S142" si="14">SUM(Q81:R81)</f>
        <v>21</v>
      </c>
    </row>
    <row r="82" spans="1:19" ht="12" customHeight="1">
      <c r="B82" s="1341"/>
      <c r="C82" s="1341"/>
      <c r="D82" s="1341"/>
      <c r="E82" s="1820"/>
      <c r="F82" s="69"/>
      <c r="G82" s="69" t="s">
        <v>452</v>
      </c>
      <c r="H82" s="69"/>
      <c r="I82" s="312">
        <f>SUM(I83)</f>
        <v>9</v>
      </c>
      <c r="J82" s="312">
        <f>SUM(J83)</f>
        <v>9</v>
      </c>
      <c r="K82" s="312">
        <f t="shared" si="12"/>
        <v>18</v>
      </c>
      <c r="L82" s="312"/>
      <c r="M82" s="312">
        <f>SUM(M83)</f>
        <v>16</v>
      </c>
      <c r="N82" s="312">
        <f>SUM(N83)</f>
        <v>12</v>
      </c>
      <c r="O82" s="312">
        <f t="shared" si="13"/>
        <v>28</v>
      </c>
      <c r="P82" s="312"/>
      <c r="Q82" s="312">
        <f t="shared" si="11"/>
        <v>25</v>
      </c>
      <c r="R82" s="312">
        <f t="shared" si="11"/>
        <v>21</v>
      </c>
      <c r="S82" s="313">
        <f t="shared" si="14"/>
        <v>46</v>
      </c>
    </row>
    <row r="83" spans="1:19" ht="12" customHeight="1">
      <c r="A83" s="284">
        <v>5</v>
      </c>
      <c r="B83" s="1341">
        <v>4</v>
      </c>
      <c r="C83" s="1341">
        <v>8</v>
      </c>
      <c r="D83" s="1341"/>
      <c r="E83" s="1820"/>
      <c r="F83" s="69"/>
      <c r="G83" s="69"/>
      <c r="H83" s="1037" t="s">
        <v>497</v>
      </c>
      <c r="I83" s="312">
        <v>9</v>
      </c>
      <c r="J83" s="312">
        <v>9</v>
      </c>
      <c r="K83" s="312">
        <f t="shared" si="12"/>
        <v>18</v>
      </c>
      <c r="L83" s="312">
        <v>0</v>
      </c>
      <c r="M83" s="312">
        <v>16</v>
      </c>
      <c r="N83" s="312">
        <v>12</v>
      </c>
      <c r="O83" s="312">
        <f t="shared" si="13"/>
        <v>28</v>
      </c>
      <c r="P83" s="312"/>
      <c r="Q83" s="312">
        <f t="shared" si="11"/>
        <v>25</v>
      </c>
      <c r="R83" s="312">
        <f t="shared" si="11"/>
        <v>21</v>
      </c>
      <c r="S83" s="313">
        <f t="shared" si="14"/>
        <v>46</v>
      </c>
    </row>
    <row r="84" spans="1:19" ht="12" customHeight="1">
      <c r="B84" s="1341"/>
      <c r="C84" s="1341"/>
      <c r="D84" s="1341"/>
      <c r="E84" s="1820"/>
      <c r="F84" s="69"/>
      <c r="G84" s="69" t="s">
        <v>455</v>
      </c>
      <c r="H84" s="1037"/>
      <c r="I84" s="312">
        <f>SUM(I85)</f>
        <v>0</v>
      </c>
      <c r="J84" s="312">
        <f>SUM(J85)</f>
        <v>0</v>
      </c>
      <c r="K84" s="312">
        <f t="shared" si="12"/>
        <v>0</v>
      </c>
      <c r="L84" s="312"/>
      <c r="M84" s="312">
        <f>SUM(M85)</f>
        <v>0</v>
      </c>
      <c r="N84" s="312">
        <f>SUM(N85)</f>
        <v>0</v>
      </c>
      <c r="O84" s="312">
        <f t="shared" si="13"/>
        <v>0</v>
      </c>
      <c r="P84" s="312"/>
      <c r="Q84" s="312">
        <f t="shared" si="11"/>
        <v>0</v>
      </c>
      <c r="R84" s="312">
        <f t="shared" si="11"/>
        <v>0</v>
      </c>
      <c r="S84" s="313">
        <f t="shared" si="14"/>
        <v>0</v>
      </c>
    </row>
    <row r="85" spans="1:19" ht="12" customHeight="1">
      <c r="A85" s="284">
        <v>5</v>
      </c>
      <c r="B85" s="1341">
        <v>4</v>
      </c>
      <c r="C85" s="1341">
        <v>8</v>
      </c>
      <c r="D85" s="1341"/>
      <c r="E85" s="1820"/>
      <c r="F85" s="69"/>
      <c r="G85" s="69"/>
      <c r="H85" s="1037" t="s">
        <v>499</v>
      </c>
      <c r="I85" s="312">
        <v>0</v>
      </c>
      <c r="J85" s="312">
        <v>0</v>
      </c>
      <c r="K85" s="312">
        <f t="shared" si="12"/>
        <v>0</v>
      </c>
      <c r="L85" s="312">
        <v>0</v>
      </c>
      <c r="M85" s="312">
        <v>0</v>
      </c>
      <c r="N85" s="312">
        <v>0</v>
      </c>
      <c r="O85" s="312">
        <f t="shared" si="13"/>
        <v>0</v>
      </c>
      <c r="P85" s="312"/>
      <c r="Q85" s="312">
        <f t="shared" si="11"/>
        <v>0</v>
      </c>
      <c r="R85" s="312">
        <f t="shared" si="11"/>
        <v>0</v>
      </c>
      <c r="S85" s="313">
        <f t="shared" si="14"/>
        <v>0</v>
      </c>
    </row>
    <row r="86" spans="1:19" ht="12" customHeight="1">
      <c r="B86" s="1341"/>
      <c r="C86" s="1341"/>
      <c r="D86" s="1341"/>
      <c r="E86" s="1820"/>
      <c r="F86" s="118" t="s">
        <v>47</v>
      </c>
      <c r="G86" s="69"/>
      <c r="H86" s="69"/>
      <c r="I86" s="476">
        <f>SUM(I87)</f>
        <v>0</v>
      </c>
      <c r="J86" s="476">
        <f>SUM(J87)</f>
        <v>0</v>
      </c>
      <c r="K86" s="476">
        <f t="shared" si="12"/>
        <v>0</v>
      </c>
      <c r="L86" s="476"/>
      <c r="M86" s="476">
        <f>SUM(M87)</f>
        <v>3</v>
      </c>
      <c r="N86" s="476">
        <f>SUM(N87)</f>
        <v>8</v>
      </c>
      <c r="O86" s="476">
        <f t="shared" si="13"/>
        <v>11</v>
      </c>
      <c r="P86" s="476"/>
      <c r="Q86" s="476">
        <f t="shared" si="11"/>
        <v>3</v>
      </c>
      <c r="R86" s="476">
        <f t="shared" si="11"/>
        <v>8</v>
      </c>
      <c r="S86" s="474">
        <f t="shared" si="14"/>
        <v>11</v>
      </c>
    </row>
    <row r="87" spans="1:19" ht="12" customHeight="1">
      <c r="B87" s="1341"/>
      <c r="C87" s="1341"/>
      <c r="D87" s="1341"/>
      <c r="E87" s="1820"/>
      <c r="F87" s="69"/>
      <c r="G87" s="69" t="s">
        <v>452</v>
      </c>
      <c r="H87" s="69"/>
      <c r="I87" s="312">
        <f>SUM(I88)</f>
        <v>0</v>
      </c>
      <c r="J87" s="312">
        <f>SUM(J88)</f>
        <v>0</v>
      </c>
      <c r="K87" s="312">
        <f t="shared" si="12"/>
        <v>0</v>
      </c>
      <c r="L87" s="312"/>
      <c r="M87" s="312">
        <f>SUM(M88)</f>
        <v>3</v>
      </c>
      <c r="N87" s="312">
        <f>SUM(N88)</f>
        <v>8</v>
      </c>
      <c r="O87" s="312">
        <f t="shared" si="13"/>
        <v>11</v>
      </c>
      <c r="P87" s="312"/>
      <c r="Q87" s="312">
        <f t="shared" si="11"/>
        <v>3</v>
      </c>
      <c r="R87" s="312">
        <f t="shared" si="11"/>
        <v>8</v>
      </c>
      <c r="S87" s="313">
        <f t="shared" si="14"/>
        <v>11</v>
      </c>
    </row>
    <row r="88" spans="1:19" ht="12" customHeight="1">
      <c r="A88" s="284">
        <v>5</v>
      </c>
      <c r="B88" s="1341">
        <v>4</v>
      </c>
      <c r="C88" s="1341">
        <v>8</v>
      </c>
      <c r="D88" s="1341"/>
      <c r="E88" s="1820"/>
      <c r="F88" s="69"/>
      <c r="H88" s="69" t="s">
        <v>500</v>
      </c>
      <c r="I88" s="312">
        <v>0</v>
      </c>
      <c r="J88" s="312">
        <v>0</v>
      </c>
      <c r="K88" s="312">
        <f t="shared" si="12"/>
        <v>0</v>
      </c>
      <c r="L88" s="312"/>
      <c r="M88" s="312">
        <v>3</v>
      </c>
      <c r="N88" s="312">
        <v>8</v>
      </c>
      <c r="O88" s="312">
        <f t="shared" si="13"/>
        <v>11</v>
      </c>
      <c r="P88" s="312"/>
      <c r="Q88" s="312">
        <f t="shared" si="11"/>
        <v>3</v>
      </c>
      <c r="R88" s="312">
        <f t="shared" si="11"/>
        <v>8</v>
      </c>
      <c r="S88" s="313">
        <f t="shared" si="14"/>
        <v>11</v>
      </c>
    </row>
    <row r="89" spans="1:19" ht="12" customHeight="1">
      <c r="A89" s="1341"/>
      <c r="B89" s="1341"/>
      <c r="C89" s="1341"/>
      <c r="D89" s="1341"/>
      <c r="E89" s="1820"/>
      <c r="F89" s="414" t="s">
        <v>48</v>
      </c>
      <c r="G89" s="69"/>
      <c r="I89" s="1284">
        <f>SUM(I90+I92+I97)</f>
        <v>19</v>
      </c>
      <c r="J89" s="1284">
        <f>SUM(J90+J92+J97)</f>
        <v>27</v>
      </c>
      <c r="K89" s="1284">
        <f>SUM(I89:J89)</f>
        <v>46</v>
      </c>
      <c r="L89" s="1284"/>
      <c r="M89" s="1284">
        <f>SUM(M90+M92+M97)</f>
        <v>51</v>
      </c>
      <c r="N89" s="1284">
        <f>SUM(N90+N92+N97)</f>
        <v>44</v>
      </c>
      <c r="O89" s="1284">
        <f>SUM(M89:N89)</f>
        <v>95</v>
      </c>
      <c r="P89" s="1284"/>
      <c r="Q89" s="476">
        <f t="shared" si="11"/>
        <v>70</v>
      </c>
      <c r="R89" s="476">
        <f t="shared" si="11"/>
        <v>71</v>
      </c>
      <c r="S89" s="474">
        <f t="shared" si="14"/>
        <v>141</v>
      </c>
    </row>
    <row r="90" spans="1:19" ht="12" customHeight="1">
      <c r="A90" s="1341"/>
      <c r="B90" s="1341"/>
      <c r="C90" s="1341"/>
      <c r="D90" s="1341"/>
      <c r="E90" s="1820"/>
      <c r="F90" s="118"/>
      <c r="G90" s="69" t="s">
        <v>458</v>
      </c>
      <c r="I90" s="312">
        <f>SUM(I91)</f>
        <v>11</v>
      </c>
      <c r="J90" s="312">
        <f>SUM(J91)</f>
        <v>10</v>
      </c>
      <c r="K90" s="312">
        <f t="shared" ref="K90:K98" si="15">SUM(I90:J90)</f>
        <v>21</v>
      </c>
      <c r="L90" s="312"/>
      <c r="M90" s="312">
        <f>SUM(M91)</f>
        <v>19</v>
      </c>
      <c r="N90" s="312">
        <f>SUM(N91)</f>
        <v>17</v>
      </c>
      <c r="O90" s="312">
        <f t="shared" ref="O90:O98" si="16">SUM(M90:N90)</f>
        <v>36</v>
      </c>
      <c r="P90" s="312"/>
      <c r="Q90" s="312">
        <f t="shared" si="11"/>
        <v>30</v>
      </c>
      <c r="R90" s="312">
        <f t="shared" si="11"/>
        <v>27</v>
      </c>
      <c r="S90" s="313">
        <f t="shared" si="14"/>
        <v>57</v>
      </c>
    </row>
    <row r="91" spans="1:19" ht="12" customHeight="1">
      <c r="A91" s="1341">
        <v>5</v>
      </c>
      <c r="B91" s="1341">
        <v>5</v>
      </c>
      <c r="C91" s="1341">
        <v>11</v>
      </c>
      <c r="D91" s="1341"/>
      <c r="E91" s="1820"/>
      <c r="F91" s="118"/>
      <c r="G91" s="69"/>
      <c r="H91" s="82" t="s">
        <v>502</v>
      </c>
      <c r="I91" s="312">
        <v>11</v>
      </c>
      <c r="J91" s="312">
        <v>10</v>
      </c>
      <c r="K91" s="312">
        <f t="shared" si="15"/>
        <v>21</v>
      </c>
      <c r="L91" s="312">
        <v>0</v>
      </c>
      <c r="M91" s="312">
        <v>19</v>
      </c>
      <c r="N91" s="312">
        <v>17</v>
      </c>
      <c r="O91" s="312">
        <f t="shared" si="16"/>
        <v>36</v>
      </c>
      <c r="P91" s="312"/>
      <c r="Q91" s="312">
        <f t="shared" si="11"/>
        <v>30</v>
      </c>
      <c r="R91" s="312">
        <f t="shared" si="11"/>
        <v>27</v>
      </c>
      <c r="S91" s="313">
        <f t="shared" si="14"/>
        <v>57</v>
      </c>
    </row>
    <row r="92" spans="1:19" ht="12" customHeight="1">
      <c r="A92" s="1341"/>
      <c r="B92" s="1341"/>
      <c r="C92" s="1341"/>
      <c r="D92" s="1341"/>
      <c r="E92" s="1820"/>
      <c r="F92" s="69"/>
      <c r="G92" s="69" t="s">
        <v>452</v>
      </c>
      <c r="I92" s="312">
        <f>SUM(I93:I96)</f>
        <v>6</v>
      </c>
      <c r="J92" s="312">
        <f>SUM(J93:J96)</f>
        <v>8</v>
      </c>
      <c r="K92" s="312">
        <f t="shared" si="15"/>
        <v>14</v>
      </c>
      <c r="L92" s="312"/>
      <c r="M92" s="312">
        <f>SUM(M93:M96)</f>
        <v>32</v>
      </c>
      <c r="N92" s="312">
        <f>SUM(N93:N96)</f>
        <v>27</v>
      </c>
      <c r="O92" s="312">
        <f t="shared" si="16"/>
        <v>59</v>
      </c>
      <c r="P92" s="312"/>
      <c r="Q92" s="312">
        <f t="shared" si="11"/>
        <v>38</v>
      </c>
      <c r="R92" s="312">
        <f t="shared" si="11"/>
        <v>35</v>
      </c>
      <c r="S92" s="313">
        <f t="shared" si="14"/>
        <v>73</v>
      </c>
    </row>
    <row r="93" spans="1:19" ht="12" customHeight="1">
      <c r="A93" s="1341">
        <v>5</v>
      </c>
      <c r="B93" s="1341">
        <v>5</v>
      </c>
      <c r="C93" s="1341">
        <v>11</v>
      </c>
      <c r="D93" s="1341"/>
      <c r="E93" s="1820"/>
      <c r="F93" s="69"/>
      <c r="H93" s="69" t="s">
        <v>503</v>
      </c>
      <c r="I93" s="312">
        <v>0</v>
      </c>
      <c r="J93" s="312">
        <v>0</v>
      </c>
      <c r="K93" s="312">
        <f t="shared" si="15"/>
        <v>0</v>
      </c>
      <c r="L93" s="312">
        <v>0</v>
      </c>
      <c r="M93" s="312">
        <v>32</v>
      </c>
      <c r="N93" s="312">
        <v>27</v>
      </c>
      <c r="O93" s="312">
        <f t="shared" si="16"/>
        <v>59</v>
      </c>
      <c r="P93" s="312"/>
      <c r="Q93" s="312">
        <f t="shared" si="11"/>
        <v>32</v>
      </c>
      <c r="R93" s="312">
        <f t="shared" si="11"/>
        <v>27</v>
      </c>
      <c r="S93" s="313">
        <f t="shared" si="14"/>
        <v>59</v>
      </c>
    </row>
    <row r="94" spans="1:19" ht="12" customHeight="1">
      <c r="A94" s="1341">
        <v>5</v>
      </c>
      <c r="B94" s="1341">
        <v>5</v>
      </c>
      <c r="C94" s="1341">
        <v>11</v>
      </c>
      <c r="D94" s="1341"/>
      <c r="E94" s="1820"/>
      <c r="F94" s="69"/>
      <c r="H94" s="69" t="s">
        <v>504</v>
      </c>
      <c r="I94" s="312">
        <v>0</v>
      </c>
      <c r="J94" s="312">
        <v>0</v>
      </c>
      <c r="K94" s="312">
        <f t="shared" si="15"/>
        <v>0</v>
      </c>
      <c r="L94" s="312">
        <v>0</v>
      </c>
      <c r="M94" s="312">
        <v>0</v>
      </c>
      <c r="N94" s="312">
        <v>0</v>
      </c>
      <c r="O94" s="312">
        <f t="shared" si="16"/>
        <v>0</v>
      </c>
      <c r="P94" s="312"/>
      <c r="Q94" s="312">
        <f t="shared" ref="Q94:R142" si="17">SUM(I94+M94)</f>
        <v>0</v>
      </c>
      <c r="R94" s="312">
        <f t="shared" si="17"/>
        <v>0</v>
      </c>
      <c r="S94" s="313">
        <f t="shared" si="14"/>
        <v>0</v>
      </c>
    </row>
    <row r="95" spans="1:19" ht="12" customHeight="1">
      <c r="A95" s="1341">
        <v>5</v>
      </c>
      <c r="B95" s="1341">
        <v>5</v>
      </c>
      <c r="C95" s="1341">
        <v>11</v>
      </c>
      <c r="D95" s="1341"/>
      <c r="E95" s="1820"/>
      <c r="F95" s="69"/>
      <c r="H95" s="69" t="s">
        <v>505</v>
      </c>
      <c r="I95" s="312">
        <v>0</v>
      </c>
      <c r="J95" s="312">
        <v>0</v>
      </c>
      <c r="K95" s="312">
        <f t="shared" si="15"/>
        <v>0</v>
      </c>
      <c r="L95" s="312">
        <v>0</v>
      </c>
      <c r="M95" s="312">
        <v>0</v>
      </c>
      <c r="N95" s="312">
        <v>0</v>
      </c>
      <c r="O95" s="312">
        <f t="shared" si="16"/>
        <v>0</v>
      </c>
      <c r="P95" s="312"/>
      <c r="Q95" s="312">
        <f t="shared" si="17"/>
        <v>0</v>
      </c>
      <c r="R95" s="312">
        <f t="shared" si="17"/>
        <v>0</v>
      </c>
      <c r="S95" s="313">
        <f t="shared" si="14"/>
        <v>0</v>
      </c>
    </row>
    <row r="96" spans="1:19" ht="12" customHeight="1">
      <c r="A96" s="1341">
        <v>5</v>
      </c>
      <c r="B96" s="1341">
        <v>5</v>
      </c>
      <c r="C96" s="1341">
        <v>11</v>
      </c>
      <c r="D96" s="1341"/>
      <c r="E96" s="1820"/>
      <c r="F96" s="69"/>
      <c r="G96" s="69"/>
      <c r="H96" s="69" t="s">
        <v>506</v>
      </c>
      <c r="I96" s="312">
        <v>6</v>
      </c>
      <c r="J96" s="312">
        <v>8</v>
      </c>
      <c r="K96" s="312">
        <f t="shared" si="15"/>
        <v>14</v>
      </c>
      <c r="L96" s="312">
        <v>0</v>
      </c>
      <c r="M96" s="312">
        <v>0</v>
      </c>
      <c r="N96" s="312">
        <v>0</v>
      </c>
      <c r="O96" s="312">
        <f t="shared" si="16"/>
        <v>0</v>
      </c>
      <c r="P96" s="312"/>
      <c r="Q96" s="312">
        <f t="shared" si="17"/>
        <v>6</v>
      </c>
      <c r="R96" s="312">
        <f t="shared" si="17"/>
        <v>8</v>
      </c>
      <c r="S96" s="313">
        <f t="shared" si="14"/>
        <v>14</v>
      </c>
    </row>
    <row r="97" spans="1:19" ht="12" customHeight="1">
      <c r="B97" s="1341"/>
      <c r="C97" s="1341"/>
      <c r="D97" s="1341"/>
      <c r="E97" s="1820"/>
      <c r="F97" s="69"/>
      <c r="G97" s="69" t="s">
        <v>455</v>
      </c>
      <c r="I97" s="312">
        <f>SUM(I98:I98)</f>
        <v>2</v>
      </c>
      <c r="J97" s="312">
        <f>SUM(J98:J98)</f>
        <v>9</v>
      </c>
      <c r="K97" s="312">
        <f t="shared" si="15"/>
        <v>11</v>
      </c>
      <c r="L97" s="312"/>
      <c r="M97" s="312">
        <f>SUM(M98:M98)</f>
        <v>0</v>
      </c>
      <c r="N97" s="312">
        <f>SUM(N98:N98)</f>
        <v>0</v>
      </c>
      <c r="O97" s="312">
        <f t="shared" si="16"/>
        <v>0</v>
      </c>
      <c r="P97" s="312"/>
      <c r="Q97" s="312">
        <f t="shared" si="17"/>
        <v>2</v>
      </c>
      <c r="R97" s="312">
        <f t="shared" si="17"/>
        <v>9</v>
      </c>
      <c r="S97" s="313">
        <f t="shared" si="14"/>
        <v>11</v>
      </c>
    </row>
    <row r="98" spans="1:19" s="71" customFormat="1" ht="12" customHeight="1">
      <c r="A98" s="1341">
        <v>5</v>
      </c>
      <c r="B98" s="1341">
        <v>5</v>
      </c>
      <c r="C98" s="1341">
        <v>11</v>
      </c>
      <c r="D98" s="1341"/>
      <c r="E98" s="1820"/>
      <c r="F98" s="69"/>
      <c r="G98" s="69"/>
      <c r="H98" s="69" t="s">
        <v>508</v>
      </c>
      <c r="I98" s="312">
        <v>2</v>
      </c>
      <c r="J98" s="312">
        <v>9</v>
      </c>
      <c r="K98" s="312">
        <f t="shared" si="15"/>
        <v>11</v>
      </c>
      <c r="L98" s="312">
        <v>0</v>
      </c>
      <c r="M98" s="312">
        <v>0</v>
      </c>
      <c r="N98" s="312">
        <v>0</v>
      </c>
      <c r="O98" s="312">
        <f t="shared" si="16"/>
        <v>0</v>
      </c>
      <c r="P98" s="312"/>
      <c r="Q98" s="312">
        <f t="shared" si="17"/>
        <v>2</v>
      </c>
      <c r="R98" s="312">
        <f t="shared" si="17"/>
        <v>9</v>
      </c>
      <c r="S98" s="313">
        <f t="shared" si="14"/>
        <v>11</v>
      </c>
    </row>
    <row r="99" spans="1:19">
      <c r="B99" s="1341"/>
      <c r="C99" s="1341"/>
      <c r="D99" s="1341"/>
      <c r="E99" s="1819">
        <v>1406</v>
      </c>
      <c r="F99" s="124" t="s">
        <v>50</v>
      </c>
      <c r="G99" s="114"/>
      <c r="H99" s="114"/>
      <c r="I99" s="318">
        <f>SUM(I100+I114+I117)</f>
        <v>18</v>
      </c>
      <c r="J99" s="318">
        <f>SUM(J100+J114+J117)</f>
        <v>13</v>
      </c>
      <c r="K99" s="318">
        <f>SUM(I99:J99)</f>
        <v>31</v>
      </c>
      <c r="L99" s="318"/>
      <c r="M99" s="318">
        <f>SUM(M100+M114+M117)</f>
        <v>63</v>
      </c>
      <c r="N99" s="318">
        <f>SUM(N100+N114+N117)</f>
        <v>57</v>
      </c>
      <c r="O99" s="318">
        <f>SUM(M99:N99)</f>
        <v>120</v>
      </c>
      <c r="P99" s="318"/>
      <c r="Q99" s="318">
        <f t="shared" si="17"/>
        <v>81</v>
      </c>
      <c r="R99" s="318">
        <f t="shared" si="17"/>
        <v>70</v>
      </c>
      <c r="S99" s="319">
        <f t="shared" si="14"/>
        <v>151</v>
      </c>
    </row>
    <row r="100" spans="1:19" ht="10.5" customHeight="1">
      <c r="B100" s="1341"/>
      <c r="C100" s="1341"/>
      <c r="D100" s="1341"/>
      <c r="E100" s="1820"/>
      <c r="F100" s="118" t="s">
        <v>51</v>
      </c>
      <c r="G100" s="69"/>
      <c r="H100" s="69"/>
      <c r="I100" s="476">
        <f>SUM(I101+I103)</f>
        <v>18</v>
      </c>
      <c r="J100" s="476">
        <f>SUM(J101+J103)</f>
        <v>12</v>
      </c>
      <c r="K100" s="476">
        <f>SUM(I100:J100)</f>
        <v>30</v>
      </c>
      <c r="L100" s="476"/>
      <c r="M100" s="476">
        <f>SUM(M101+M103)</f>
        <v>49</v>
      </c>
      <c r="N100" s="476">
        <f>SUM(N101+N103)</f>
        <v>33</v>
      </c>
      <c r="O100" s="476">
        <f>SUM(M100:N100)</f>
        <v>82</v>
      </c>
      <c r="P100" s="476"/>
      <c r="Q100" s="476">
        <f t="shared" si="17"/>
        <v>67</v>
      </c>
      <c r="R100" s="476">
        <f t="shared" si="17"/>
        <v>45</v>
      </c>
      <c r="S100" s="474">
        <f t="shared" si="14"/>
        <v>112</v>
      </c>
    </row>
    <row r="101" spans="1:19" ht="10.5" customHeight="1">
      <c r="B101" s="1341"/>
      <c r="C101" s="1341"/>
      <c r="D101" s="1341"/>
      <c r="E101" s="1820"/>
      <c r="F101" s="69"/>
      <c r="G101" s="69" t="s">
        <v>452</v>
      </c>
      <c r="H101" s="69"/>
      <c r="I101" s="312">
        <f>SUM(I102)</f>
        <v>0</v>
      </c>
      <c r="J101" s="312">
        <f>SUM(J102)</f>
        <v>0</v>
      </c>
      <c r="K101" s="312">
        <f t="shared" ref="K101:K142" si="18">SUM(I101:J101)</f>
        <v>0</v>
      </c>
      <c r="L101" s="312"/>
      <c r="M101" s="312">
        <f>SUM(M102)</f>
        <v>5</v>
      </c>
      <c r="N101" s="312">
        <f>SUM(N102)</f>
        <v>5</v>
      </c>
      <c r="O101" s="312">
        <f t="shared" ref="O101:O145" si="19">SUM(M101:N101)</f>
        <v>10</v>
      </c>
      <c r="P101" s="312"/>
      <c r="Q101" s="312">
        <f t="shared" si="17"/>
        <v>5</v>
      </c>
      <c r="R101" s="312">
        <f t="shared" si="17"/>
        <v>5</v>
      </c>
      <c r="S101" s="313">
        <f t="shared" si="14"/>
        <v>10</v>
      </c>
    </row>
    <row r="102" spans="1:19" ht="10.5" customHeight="1">
      <c r="A102" s="284">
        <v>6</v>
      </c>
      <c r="B102" s="1341">
        <v>2</v>
      </c>
      <c r="C102" s="1341">
        <v>11</v>
      </c>
      <c r="D102" s="1341"/>
      <c r="E102" s="1820"/>
      <c r="F102" s="69"/>
      <c r="G102" s="69"/>
      <c r="H102" s="69" t="s">
        <v>510</v>
      </c>
      <c r="I102" s="312">
        <v>0</v>
      </c>
      <c r="J102" s="312">
        <v>0</v>
      </c>
      <c r="K102" s="312">
        <f t="shared" si="18"/>
        <v>0</v>
      </c>
      <c r="L102" s="312">
        <v>0</v>
      </c>
      <c r="M102" s="312">
        <v>5</v>
      </c>
      <c r="N102" s="312">
        <v>5</v>
      </c>
      <c r="O102" s="312">
        <f t="shared" si="19"/>
        <v>10</v>
      </c>
      <c r="P102" s="312"/>
      <c r="Q102" s="312">
        <f t="shared" si="17"/>
        <v>5</v>
      </c>
      <c r="R102" s="312">
        <f t="shared" si="17"/>
        <v>5</v>
      </c>
      <c r="S102" s="313">
        <f t="shared" si="14"/>
        <v>10</v>
      </c>
    </row>
    <row r="103" spans="1:19" ht="10.5" customHeight="1">
      <c r="B103" s="1341"/>
      <c r="C103" s="1341"/>
      <c r="D103" s="1341"/>
      <c r="E103" s="1820"/>
      <c r="F103" s="69"/>
      <c r="G103" s="69" t="s">
        <v>455</v>
      </c>
      <c r="H103" s="69"/>
      <c r="I103" s="312">
        <f>SUM(I104:I113)</f>
        <v>18</v>
      </c>
      <c r="J103" s="312">
        <f>SUM(J104:J113)</f>
        <v>12</v>
      </c>
      <c r="K103" s="312">
        <f t="shared" si="18"/>
        <v>30</v>
      </c>
      <c r="L103" s="312"/>
      <c r="M103" s="312">
        <f>SUM(M104:M113)</f>
        <v>44</v>
      </c>
      <c r="N103" s="312">
        <f>SUM(N104:N113)</f>
        <v>28</v>
      </c>
      <c r="O103" s="312">
        <f t="shared" si="19"/>
        <v>72</v>
      </c>
      <c r="P103" s="312"/>
      <c r="Q103" s="312">
        <f t="shared" si="17"/>
        <v>62</v>
      </c>
      <c r="R103" s="312">
        <f t="shared" si="17"/>
        <v>40</v>
      </c>
      <c r="S103" s="313">
        <f t="shared" si="14"/>
        <v>102</v>
      </c>
    </row>
    <row r="104" spans="1:19" ht="10.5" customHeight="1">
      <c r="A104" s="284">
        <v>6</v>
      </c>
      <c r="B104" s="1341">
        <v>2</v>
      </c>
      <c r="C104" s="1341">
        <v>11</v>
      </c>
      <c r="D104" s="1341"/>
      <c r="E104" s="1820"/>
      <c r="F104" s="69"/>
      <c r="G104" s="69"/>
      <c r="H104" s="69" t="s">
        <v>512</v>
      </c>
      <c r="I104" s="312">
        <v>1</v>
      </c>
      <c r="J104" s="312">
        <v>4</v>
      </c>
      <c r="K104" s="312">
        <f t="shared" si="18"/>
        <v>5</v>
      </c>
      <c r="L104" s="312">
        <v>0</v>
      </c>
      <c r="M104" s="312">
        <v>4</v>
      </c>
      <c r="N104" s="312">
        <v>4</v>
      </c>
      <c r="O104" s="312">
        <f t="shared" si="19"/>
        <v>8</v>
      </c>
      <c r="P104" s="312"/>
      <c r="Q104" s="312">
        <f t="shared" si="17"/>
        <v>5</v>
      </c>
      <c r="R104" s="312">
        <f t="shared" si="17"/>
        <v>8</v>
      </c>
      <c r="S104" s="313">
        <f t="shared" si="14"/>
        <v>13</v>
      </c>
    </row>
    <row r="105" spans="1:19" ht="10.5" customHeight="1">
      <c r="A105" s="284">
        <v>6</v>
      </c>
      <c r="B105" s="1341">
        <v>2</v>
      </c>
      <c r="C105" s="1341">
        <v>11</v>
      </c>
      <c r="D105" s="1341"/>
      <c r="E105" s="1820"/>
      <c r="F105" s="69"/>
      <c r="G105" s="69"/>
      <c r="H105" s="69" t="s">
        <v>513</v>
      </c>
      <c r="I105" s="312">
        <v>0</v>
      </c>
      <c r="J105" s="312">
        <v>0</v>
      </c>
      <c r="K105" s="312">
        <f t="shared" si="18"/>
        <v>0</v>
      </c>
      <c r="L105" s="312">
        <v>0</v>
      </c>
      <c r="M105" s="312">
        <v>0</v>
      </c>
      <c r="N105" s="312">
        <v>0</v>
      </c>
      <c r="O105" s="312">
        <f t="shared" si="19"/>
        <v>0</v>
      </c>
      <c r="P105" s="312"/>
      <c r="Q105" s="312">
        <f t="shared" si="17"/>
        <v>0</v>
      </c>
      <c r="R105" s="312">
        <f t="shared" si="17"/>
        <v>0</v>
      </c>
      <c r="S105" s="313">
        <f t="shared" si="14"/>
        <v>0</v>
      </c>
    </row>
    <row r="106" spans="1:19" ht="10.5" customHeight="1">
      <c r="A106" s="284">
        <v>6</v>
      </c>
      <c r="B106" s="1341">
        <v>2</v>
      </c>
      <c r="C106" s="1341">
        <v>11</v>
      </c>
      <c r="D106" s="1341"/>
      <c r="E106" s="1820"/>
      <c r="F106" s="69"/>
      <c r="G106" s="69"/>
      <c r="H106" s="69" t="s">
        <v>514</v>
      </c>
      <c r="I106" s="312">
        <v>3</v>
      </c>
      <c r="J106" s="312">
        <v>0</v>
      </c>
      <c r="K106" s="312">
        <f t="shared" si="18"/>
        <v>3</v>
      </c>
      <c r="L106" s="312">
        <v>0</v>
      </c>
      <c r="M106" s="312">
        <v>9</v>
      </c>
      <c r="N106" s="312">
        <v>3</v>
      </c>
      <c r="O106" s="312">
        <f t="shared" si="19"/>
        <v>12</v>
      </c>
      <c r="P106" s="312"/>
      <c r="Q106" s="312">
        <f t="shared" si="17"/>
        <v>12</v>
      </c>
      <c r="R106" s="312">
        <f t="shared" si="17"/>
        <v>3</v>
      </c>
      <c r="S106" s="313">
        <f t="shared" si="14"/>
        <v>15</v>
      </c>
    </row>
    <row r="107" spans="1:19" ht="10.5" customHeight="1">
      <c r="A107" s="284">
        <v>6</v>
      </c>
      <c r="B107" s="1341">
        <v>2</v>
      </c>
      <c r="C107" s="1341">
        <v>11</v>
      </c>
      <c r="D107" s="1341"/>
      <c r="E107" s="1820"/>
      <c r="F107" s="69"/>
      <c r="G107" s="69"/>
      <c r="H107" s="69" t="s">
        <v>515</v>
      </c>
      <c r="I107" s="312">
        <v>0</v>
      </c>
      <c r="J107" s="312">
        <v>0</v>
      </c>
      <c r="K107" s="312">
        <f t="shared" si="18"/>
        <v>0</v>
      </c>
      <c r="L107" s="312">
        <v>0</v>
      </c>
      <c r="M107" s="312">
        <v>0</v>
      </c>
      <c r="N107" s="312">
        <v>0</v>
      </c>
      <c r="O107" s="312">
        <f t="shared" si="19"/>
        <v>0</v>
      </c>
      <c r="P107" s="312"/>
      <c r="Q107" s="312">
        <f t="shared" si="17"/>
        <v>0</v>
      </c>
      <c r="R107" s="312">
        <f t="shared" si="17"/>
        <v>0</v>
      </c>
      <c r="S107" s="313">
        <f t="shared" si="14"/>
        <v>0</v>
      </c>
    </row>
    <row r="108" spans="1:19" ht="10.5" customHeight="1">
      <c r="A108" s="284">
        <v>6</v>
      </c>
      <c r="B108" s="1341">
        <v>2</v>
      </c>
      <c r="C108" s="1341">
        <v>11</v>
      </c>
      <c r="D108" s="1341"/>
      <c r="E108" s="1820"/>
      <c r="F108" s="69"/>
      <c r="G108" s="69"/>
      <c r="H108" s="69" t="s">
        <v>516</v>
      </c>
      <c r="I108" s="312">
        <v>2</v>
      </c>
      <c r="J108" s="312">
        <v>1</v>
      </c>
      <c r="K108" s="312">
        <f t="shared" si="18"/>
        <v>3</v>
      </c>
      <c r="L108" s="312">
        <v>0</v>
      </c>
      <c r="M108" s="312">
        <v>4</v>
      </c>
      <c r="N108" s="312">
        <v>5</v>
      </c>
      <c r="O108" s="312">
        <f t="shared" si="19"/>
        <v>9</v>
      </c>
      <c r="P108" s="312"/>
      <c r="Q108" s="312">
        <f t="shared" si="17"/>
        <v>6</v>
      </c>
      <c r="R108" s="312">
        <f t="shared" si="17"/>
        <v>6</v>
      </c>
      <c r="S108" s="313">
        <f t="shared" si="14"/>
        <v>12</v>
      </c>
    </row>
    <row r="109" spans="1:19" ht="10.5" customHeight="1">
      <c r="A109" s="284">
        <v>6</v>
      </c>
      <c r="B109" s="1341">
        <v>2</v>
      </c>
      <c r="C109" s="1341">
        <v>11</v>
      </c>
      <c r="D109" s="1341"/>
      <c r="E109" s="1820"/>
      <c r="F109" s="69"/>
      <c r="G109" s="69"/>
      <c r="H109" s="69" t="s">
        <v>517</v>
      </c>
      <c r="I109" s="312">
        <v>4</v>
      </c>
      <c r="J109" s="312">
        <v>1</v>
      </c>
      <c r="K109" s="312">
        <f t="shared" si="18"/>
        <v>5</v>
      </c>
      <c r="L109" s="312">
        <v>0</v>
      </c>
      <c r="M109" s="312">
        <v>3</v>
      </c>
      <c r="N109" s="312">
        <v>3</v>
      </c>
      <c r="O109" s="312">
        <f t="shared" si="19"/>
        <v>6</v>
      </c>
      <c r="P109" s="312"/>
      <c r="Q109" s="312">
        <f t="shared" si="17"/>
        <v>7</v>
      </c>
      <c r="R109" s="312">
        <f t="shared" si="17"/>
        <v>4</v>
      </c>
      <c r="S109" s="313">
        <f t="shared" si="14"/>
        <v>11</v>
      </c>
    </row>
    <row r="110" spans="1:19" ht="10.5" customHeight="1">
      <c r="A110" s="284">
        <v>6</v>
      </c>
      <c r="B110" s="1341">
        <v>2</v>
      </c>
      <c r="C110" s="1341">
        <v>11</v>
      </c>
      <c r="D110" s="1341"/>
      <c r="E110" s="1820"/>
      <c r="F110" s="69"/>
      <c r="G110" s="69"/>
      <c r="H110" s="69" t="s">
        <v>518</v>
      </c>
      <c r="I110" s="312">
        <v>1</v>
      </c>
      <c r="J110" s="312">
        <v>2</v>
      </c>
      <c r="K110" s="312">
        <f t="shared" si="18"/>
        <v>3</v>
      </c>
      <c r="L110" s="312">
        <v>0</v>
      </c>
      <c r="M110" s="312">
        <v>8</v>
      </c>
      <c r="N110" s="312">
        <v>4</v>
      </c>
      <c r="O110" s="312">
        <f t="shared" si="19"/>
        <v>12</v>
      </c>
      <c r="P110" s="312"/>
      <c r="Q110" s="312">
        <f t="shared" si="17"/>
        <v>9</v>
      </c>
      <c r="R110" s="312">
        <f t="shared" si="17"/>
        <v>6</v>
      </c>
      <c r="S110" s="313">
        <f t="shared" si="14"/>
        <v>15</v>
      </c>
    </row>
    <row r="111" spans="1:19" ht="10.5" customHeight="1">
      <c r="A111" s="284">
        <v>6</v>
      </c>
      <c r="B111" s="1341">
        <v>2</v>
      </c>
      <c r="C111" s="1341">
        <v>11</v>
      </c>
      <c r="D111" s="1341"/>
      <c r="E111" s="1820"/>
      <c r="F111" s="69"/>
      <c r="G111" s="69"/>
      <c r="H111" s="69" t="s">
        <v>519</v>
      </c>
      <c r="I111" s="312">
        <v>3</v>
      </c>
      <c r="J111" s="312">
        <v>0</v>
      </c>
      <c r="K111" s="312">
        <f t="shared" si="18"/>
        <v>3</v>
      </c>
      <c r="L111" s="312">
        <v>0</v>
      </c>
      <c r="M111" s="312">
        <v>8</v>
      </c>
      <c r="N111" s="312">
        <v>1</v>
      </c>
      <c r="O111" s="312">
        <f t="shared" si="19"/>
        <v>9</v>
      </c>
      <c r="P111" s="312"/>
      <c r="Q111" s="312">
        <f t="shared" si="17"/>
        <v>11</v>
      </c>
      <c r="R111" s="312">
        <f t="shared" si="17"/>
        <v>1</v>
      </c>
      <c r="S111" s="313">
        <f t="shared" si="14"/>
        <v>12</v>
      </c>
    </row>
    <row r="112" spans="1:19" ht="10.5" customHeight="1">
      <c r="A112" s="284">
        <v>6</v>
      </c>
      <c r="B112" s="1341">
        <v>2</v>
      </c>
      <c r="C112" s="1341">
        <v>11</v>
      </c>
      <c r="D112" s="1341"/>
      <c r="E112" s="1820"/>
      <c r="F112" s="69"/>
      <c r="G112" s="69"/>
      <c r="H112" s="69" t="s">
        <v>520</v>
      </c>
      <c r="I112" s="312">
        <v>2</v>
      </c>
      <c r="J112" s="312">
        <v>2</v>
      </c>
      <c r="K112" s="312">
        <f t="shared" si="18"/>
        <v>4</v>
      </c>
      <c r="L112" s="312">
        <v>0</v>
      </c>
      <c r="M112" s="312">
        <v>4</v>
      </c>
      <c r="N112" s="312">
        <v>5</v>
      </c>
      <c r="O112" s="312">
        <f t="shared" si="19"/>
        <v>9</v>
      </c>
      <c r="P112" s="312"/>
      <c r="Q112" s="312">
        <f t="shared" si="17"/>
        <v>6</v>
      </c>
      <c r="R112" s="312">
        <f t="shared" si="17"/>
        <v>7</v>
      </c>
      <c r="S112" s="313">
        <f t="shared" si="14"/>
        <v>13</v>
      </c>
    </row>
    <row r="113" spans="1:19" ht="10.5" customHeight="1">
      <c r="A113" s="284">
        <v>6</v>
      </c>
      <c r="B113" s="1341">
        <v>2</v>
      </c>
      <c r="C113" s="1341">
        <v>11</v>
      </c>
      <c r="D113" s="1341"/>
      <c r="E113" s="1820"/>
      <c r="F113" s="69"/>
      <c r="G113" s="69"/>
      <c r="H113" s="69" t="s">
        <v>521</v>
      </c>
      <c r="I113" s="312">
        <v>2</v>
      </c>
      <c r="J113" s="312">
        <v>2</v>
      </c>
      <c r="K113" s="312">
        <f t="shared" si="18"/>
        <v>4</v>
      </c>
      <c r="L113" s="312">
        <v>0</v>
      </c>
      <c r="M113" s="312">
        <v>4</v>
      </c>
      <c r="N113" s="312">
        <v>3</v>
      </c>
      <c r="O113" s="312">
        <f t="shared" si="19"/>
        <v>7</v>
      </c>
      <c r="P113" s="312"/>
      <c r="Q113" s="312">
        <f t="shared" si="17"/>
        <v>6</v>
      </c>
      <c r="R113" s="312">
        <f t="shared" si="17"/>
        <v>5</v>
      </c>
      <c r="S113" s="313">
        <f t="shared" si="14"/>
        <v>11</v>
      </c>
    </row>
    <row r="114" spans="1:19" ht="10.5" customHeight="1">
      <c r="B114" s="1341"/>
      <c r="C114" s="1341"/>
      <c r="D114" s="1341"/>
      <c r="E114" s="1820"/>
      <c r="F114" s="118" t="s">
        <v>52</v>
      </c>
      <c r="G114" s="69"/>
      <c r="H114" s="69"/>
      <c r="I114" s="476">
        <f>SUM(I115)</f>
        <v>0</v>
      </c>
      <c r="J114" s="476">
        <f>SUM(J115)</f>
        <v>0</v>
      </c>
      <c r="K114" s="476">
        <f t="shared" si="18"/>
        <v>0</v>
      </c>
      <c r="L114" s="476"/>
      <c r="M114" s="476">
        <f>SUM(M115)</f>
        <v>10</v>
      </c>
      <c r="N114" s="476">
        <f>SUM(N115)</f>
        <v>16</v>
      </c>
      <c r="O114" s="476">
        <f t="shared" si="19"/>
        <v>26</v>
      </c>
      <c r="P114" s="476"/>
      <c r="Q114" s="476">
        <f t="shared" si="17"/>
        <v>10</v>
      </c>
      <c r="R114" s="476">
        <f t="shared" si="17"/>
        <v>16</v>
      </c>
      <c r="S114" s="474">
        <f t="shared" si="14"/>
        <v>26</v>
      </c>
    </row>
    <row r="115" spans="1:19" ht="10.5" customHeight="1">
      <c r="B115" s="1341"/>
      <c r="C115" s="1341"/>
      <c r="D115" s="1341"/>
      <c r="E115" s="1820"/>
      <c r="F115" s="69"/>
      <c r="G115" s="69" t="s">
        <v>452</v>
      </c>
      <c r="H115" s="69"/>
      <c r="I115" s="312">
        <f>SUM(I116)</f>
        <v>0</v>
      </c>
      <c r="J115" s="312">
        <f>SUM(J116)</f>
        <v>0</v>
      </c>
      <c r="K115" s="312">
        <f t="shared" si="18"/>
        <v>0</v>
      </c>
      <c r="L115" s="312">
        <v>0</v>
      </c>
      <c r="M115" s="312">
        <f>SUM(M116)</f>
        <v>10</v>
      </c>
      <c r="N115" s="312">
        <f>SUM(N116)</f>
        <v>16</v>
      </c>
      <c r="O115" s="312">
        <f t="shared" si="19"/>
        <v>26</v>
      </c>
      <c r="P115" s="312"/>
      <c r="Q115" s="312">
        <f t="shared" si="17"/>
        <v>10</v>
      </c>
      <c r="R115" s="312">
        <f t="shared" si="17"/>
        <v>16</v>
      </c>
      <c r="S115" s="313">
        <f t="shared" si="14"/>
        <v>26</v>
      </c>
    </row>
    <row r="116" spans="1:19" ht="10.5" customHeight="1">
      <c r="A116" s="284">
        <v>6</v>
      </c>
      <c r="B116" s="1341">
        <v>2</v>
      </c>
      <c r="C116" s="1341">
        <v>10</v>
      </c>
      <c r="D116" s="1341"/>
      <c r="E116" s="1820"/>
      <c r="F116" s="69"/>
      <c r="G116" s="69"/>
      <c r="H116" s="69" t="s">
        <v>522</v>
      </c>
      <c r="I116" s="312">
        <v>0</v>
      </c>
      <c r="J116" s="312">
        <v>0</v>
      </c>
      <c r="K116" s="312">
        <f t="shared" si="18"/>
        <v>0</v>
      </c>
      <c r="L116" s="312">
        <v>0</v>
      </c>
      <c r="M116" s="312">
        <v>10</v>
      </c>
      <c r="N116" s="312">
        <v>16</v>
      </c>
      <c r="O116" s="312">
        <f t="shared" si="19"/>
        <v>26</v>
      </c>
      <c r="P116" s="312"/>
      <c r="Q116" s="312">
        <f t="shared" si="17"/>
        <v>10</v>
      </c>
      <c r="R116" s="312">
        <f t="shared" si="17"/>
        <v>16</v>
      </c>
      <c r="S116" s="313">
        <f t="shared" si="14"/>
        <v>26</v>
      </c>
    </row>
    <row r="117" spans="1:19" ht="10.5" customHeight="1">
      <c r="B117" s="1341"/>
      <c r="C117" s="1341"/>
      <c r="D117" s="1341"/>
      <c r="E117" s="1820"/>
      <c r="F117" s="118" t="s">
        <v>54</v>
      </c>
      <c r="G117" s="69"/>
      <c r="H117" s="69"/>
      <c r="I117" s="476">
        <f>SUM(I118+I120)</f>
        <v>0</v>
      </c>
      <c r="J117" s="476">
        <f>SUM(J118+J120)</f>
        <v>1</v>
      </c>
      <c r="K117" s="476">
        <f t="shared" si="18"/>
        <v>1</v>
      </c>
      <c r="L117" s="476"/>
      <c r="M117" s="476">
        <f>SUM(M118+M120)</f>
        <v>4</v>
      </c>
      <c r="N117" s="476">
        <f>SUM(N118+N120)</f>
        <v>8</v>
      </c>
      <c r="O117" s="476">
        <f t="shared" si="19"/>
        <v>12</v>
      </c>
      <c r="P117" s="476"/>
      <c r="Q117" s="476">
        <f t="shared" si="17"/>
        <v>4</v>
      </c>
      <c r="R117" s="476">
        <f t="shared" si="17"/>
        <v>9</v>
      </c>
      <c r="S117" s="474">
        <f t="shared" si="14"/>
        <v>13</v>
      </c>
    </row>
    <row r="118" spans="1:19">
      <c r="B118" s="1341"/>
      <c r="C118" s="1341"/>
      <c r="D118" s="1341"/>
      <c r="E118" s="1820"/>
      <c r="F118" s="118"/>
      <c r="G118" s="69" t="s">
        <v>458</v>
      </c>
      <c r="H118" s="69"/>
      <c r="I118" s="312">
        <f>SUM(I119)</f>
        <v>0</v>
      </c>
      <c r="J118" s="312">
        <f>SUM(J119)</f>
        <v>1</v>
      </c>
      <c r="K118" s="312">
        <f t="shared" si="18"/>
        <v>1</v>
      </c>
      <c r="L118" s="312"/>
      <c r="M118" s="312">
        <f>SUM(M119)</f>
        <v>1</v>
      </c>
      <c r="N118" s="312">
        <f>SUM(N119)</f>
        <v>4</v>
      </c>
      <c r="O118" s="312">
        <f t="shared" si="19"/>
        <v>5</v>
      </c>
      <c r="P118" s="312"/>
      <c r="Q118" s="312">
        <f t="shared" si="17"/>
        <v>1</v>
      </c>
      <c r="R118" s="312">
        <f t="shared" si="17"/>
        <v>5</v>
      </c>
      <c r="S118" s="313">
        <f t="shared" si="14"/>
        <v>6</v>
      </c>
    </row>
    <row r="119" spans="1:19">
      <c r="A119" s="284">
        <v>6</v>
      </c>
      <c r="B119" s="1341">
        <v>2</v>
      </c>
      <c r="C119" s="1341">
        <v>10</v>
      </c>
      <c r="D119" s="1341"/>
      <c r="E119" s="1820"/>
      <c r="F119" s="69"/>
      <c r="G119" s="69"/>
      <c r="H119" s="69" t="s">
        <v>524</v>
      </c>
      <c r="I119" s="309">
        <v>0</v>
      </c>
      <c r="J119" s="309">
        <v>1</v>
      </c>
      <c r="K119" s="312">
        <f t="shared" si="18"/>
        <v>1</v>
      </c>
      <c r="L119" s="309">
        <v>0</v>
      </c>
      <c r="M119" s="309">
        <v>1</v>
      </c>
      <c r="N119" s="309">
        <v>4</v>
      </c>
      <c r="O119" s="312">
        <f t="shared" si="19"/>
        <v>5</v>
      </c>
      <c r="P119" s="312"/>
      <c r="Q119" s="312">
        <f t="shared" si="17"/>
        <v>1</v>
      </c>
      <c r="R119" s="312">
        <f t="shared" si="17"/>
        <v>5</v>
      </c>
      <c r="S119" s="313">
        <f t="shared" si="14"/>
        <v>6</v>
      </c>
    </row>
    <row r="120" spans="1:19">
      <c r="B120" s="1341"/>
      <c r="C120" s="1341"/>
      <c r="D120" s="1341"/>
      <c r="E120" s="1820"/>
      <c r="F120" s="69"/>
      <c r="G120" s="69" t="s">
        <v>452</v>
      </c>
      <c r="H120" s="69"/>
      <c r="I120" s="309">
        <f>SUM(I121)</f>
        <v>0</v>
      </c>
      <c r="J120" s="309">
        <f>SUM(J121)</f>
        <v>0</v>
      </c>
      <c r="K120" s="312">
        <f t="shared" si="18"/>
        <v>0</v>
      </c>
      <c r="L120" s="309"/>
      <c r="M120" s="309">
        <f>SUM(M121)</f>
        <v>3</v>
      </c>
      <c r="N120" s="309">
        <f>SUM(N121)</f>
        <v>4</v>
      </c>
      <c r="O120" s="312">
        <f t="shared" si="19"/>
        <v>7</v>
      </c>
      <c r="P120" s="312"/>
      <c r="Q120" s="312">
        <f t="shared" si="17"/>
        <v>3</v>
      </c>
      <c r="R120" s="312">
        <f t="shared" si="17"/>
        <v>4</v>
      </c>
      <c r="S120" s="313">
        <f t="shared" si="14"/>
        <v>7</v>
      </c>
    </row>
    <row r="121" spans="1:19">
      <c r="A121" s="284">
        <v>6</v>
      </c>
      <c r="B121" s="1341">
        <v>4</v>
      </c>
      <c r="C121" s="1341">
        <v>11</v>
      </c>
      <c r="D121" s="1341"/>
      <c r="E121" s="1855"/>
      <c r="F121" s="69"/>
      <c r="G121" s="69"/>
      <c r="H121" s="69" t="s">
        <v>525</v>
      </c>
      <c r="I121" s="309">
        <v>0</v>
      </c>
      <c r="J121" s="309">
        <v>0</v>
      </c>
      <c r="K121" s="312">
        <f t="shared" si="18"/>
        <v>0</v>
      </c>
      <c r="L121" s="309">
        <v>0</v>
      </c>
      <c r="M121" s="309">
        <v>3</v>
      </c>
      <c r="N121" s="309">
        <v>4</v>
      </c>
      <c r="O121" s="312">
        <f t="shared" si="19"/>
        <v>7</v>
      </c>
      <c r="P121" s="312"/>
      <c r="Q121" s="312">
        <f t="shared" si="17"/>
        <v>3</v>
      </c>
      <c r="R121" s="312">
        <f t="shared" si="17"/>
        <v>4</v>
      </c>
      <c r="S121" s="313">
        <f t="shared" si="14"/>
        <v>7</v>
      </c>
    </row>
    <row r="122" spans="1:19">
      <c r="B122" s="1341"/>
      <c r="C122" s="1341"/>
      <c r="D122" s="1341"/>
      <c r="E122" s="1821">
        <v>1407</v>
      </c>
      <c r="F122" s="124" t="s">
        <v>55</v>
      </c>
      <c r="G122" s="114"/>
      <c r="H122" s="114"/>
      <c r="I122" s="354">
        <f>SUM(I123+I127)</f>
        <v>3</v>
      </c>
      <c r="J122" s="354">
        <f>SUM(J123+J127)</f>
        <v>1</v>
      </c>
      <c r="K122" s="354">
        <f t="shared" si="18"/>
        <v>4</v>
      </c>
      <c r="L122" s="354"/>
      <c r="M122" s="354">
        <f>SUM(M123+M127)</f>
        <v>7</v>
      </c>
      <c r="N122" s="354">
        <f>SUM(N123+N127)</f>
        <v>5</v>
      </c>
      <c r="O122" s="354">
        <f t="shared" si="19"/>
        <v>12</v>
      </c>
      <c r="P122" s="354"/>
      <c r="Q122" s="318">
        <f t="shared" si="17"/>
        <v>10</v>
      </c>
      <c r="R122" s="318">
        <f t="shared" si="17"/>
        <v>6</v>
      </c>
      <c r="S122" s="319">
        <f t="shared" si="14"/>
        <v>16</v>
      </c>
    </row>
    <row r="123" spans="1:19">
      <c r="E123" s="1822"/>
      <c r="F123" s="118" t="s">
        <v>56</v>
      </c>
      <c r="G123" s="1040"/>
      <c r="H123" s="1040"/>
      <c r="I123" s="77">
        <f>SUM(I124)</f>
        <v>3</v>
      </c>
      <c r="J123" s="77">
        <f>SUM(J124)</f>
        <v>1</v>
      </c>
      <c r="K123" s="77">
        <f t="shared" si="18"/>
        <v>4</v>
      </c>
      <c r="L123" s="77"/>
      <c r="M123" s="77">
        <f>SUM(M124)</f>
        <v>4</v>
      </c>
      <c r="N123" s="77">
        <f>SUM(N124)</f>
        <v>1</v>
      </c>
      <c r="O123" s="77">
        <f t="shared" si="19"/>
        <v>5</v>
      </c>
      <c r="P123" s="77"/>
      <c r="Q123" s="476">
        <f t="shared" si="17"/>
        <v>7</v>
      </c>
      <c r="R123" s="476">
        <f t="shared" si="17"/>
        <v>2</v>
      </c>
      <c r="S123" s="474">
        <f t="shared" si="14"/>
        <v>9</v>
      </c>
    </row>
    <row r="124" spans="1:19" ht="12.75" customHeight="1">
      <c r="E124" s="1822"/>
      <c r="F124" s="1031"/>
      <c r="G124" s="7" t="s">
        <v>452</v>
      </c>
      <c r="H124" s="69"/>
      <c r="I124" s="309">
        <f>SUM(I125:I126)</f>
        <v>3</v>
      </c>
      <c r="J124" s="309">
        <f>SUM(J125:J126)</f>
        <v>1</v>
      </c>
      <c r="K124" s="309">
        <f t="shared" si="18"/>
        <v>4</v>
      </c>
      <c r="L124" s="309"/>
      <c r="M124" s="309">
        <f>SUM(M125:M126)</f>
        <v>4</v>
      </c>
      <c r="N124" s="309">
        <f>SUM(N125:N126)</f>
        <v>1</v>
      </c>
      <c r="O124" s="309">
        <f t="shared" si="19"/>
        <v>5</v>
      </c>
      <c r="P124" s="309"/>
      <c r="Q124" s="312">
        <f t="shared" si="17"/>
        <v>7</v>
      </c>
      <c r="R124" s="312">
        <f t="shared" si="17"/>
        <v>2</v>
      </c>
      <c r="S124" s="313">
        <f t="shared" si="14"/>
        <v>9</v>
      </c>
    </row>
    <row r="125" spans="1:19">
      <c r="A125" s="284">
        <v>7</v>
      </c>
      <c r="B125" s="284">
        <v>3</v>
      </c>
      <c r="C125" s="284">
        <v>11</v>
      </c>
      <c r="E125" s="1822"/>
      <c r="F125" s="1031"/>
      <c r="G125" s="7"/>
      <c r="H125" s="69" t="s">
        <v>908</v>
      </c>
      <c r="I125" s="309">
        <v>1</v>
      </c>
      <c r="J125" s="309">
        <v>0</v>
      </c>
      <c r="K125" s="309">
        <f t="shared" si="18"/>
        <v>1</v>
      </c>
      <c r="L125" s="309">
        <v>0</v>
      </c>
      <c r="M125" s="309">
        <v>3</v>
      </c>
      <c r="N125" s="309">
        <v>1</v>
      </c>
      <c r="O125" s="309">
        <f t="shared" si="19"/>
        <v>4</v>
      </c>
      <c r="P125" s="309"/>
      <c r="Q125" s="312">
        <f t="shared" si="17"/>
        <v>4</v>
      </c>
      <c r="R125" s="312">
        <f t="shared" si="17"/>
        <v>1</v>
      </c>
      <c r="S125" s="313">
        <f t="shared" si="14"/>
        <v>5</v>
      </c>
    </row>
    <row r="126" spans="1:19">
      <c r="A126" s="284">
        <v>7</v>
      </c>
      <c r="B126" s="284">
        <v>3</v>
      </c>
      <c r="C126" s="284">
        <v>11</v>
      </c>
      <c r="E126" s="1822"/>
      <c r="F126" s="1031"/>
      <c r="G126" s="7"/>
      <c r="H126" s="69" t="s">
        <v>528</v>
      </c>
      <c r="I126" s="309">
        <v>2</v>
      </c>
      <c r="J126" s="309">
        <v>1</v>
      </c>
      <c r="K126" s="309">
        <f t="shared" si="18"/>
        <v>3</v>
      </c>
      <c r="L126" s="309">
        <v>0</v>
      </c>
      <c r="M126" s="309">
        <v>1</v>
      </c>
      <c r="N126" s="309">
        <v>0</v>
      </c>
      <c r="O126" s="309">
        <f t="shared" si="19"/>
        <v>1</v>
      </c>
      <c r="P126" s="309"/>
      <c r="Q126" s="312">
        <f t="shared" si="17"/>
        <v>3</v>
      </c>
      <c r="R126" s="312">
        <f t="shared" si="17"/>
        <v>1</v>
      </c>
      <c r="S126" s="313">
        <f t="shared" si="14"/>
        <v>4</v>
      </c>
    </row>
    <row r="127" spans="1:19">
      <c r="E127" s="1822"/>
      <c r="F127" s="118" t="s">
        <v>57</v>
      </c>
      <c r="G127" s="118"/>
      <c r="H127" s="602"/>
      <c r="I127" s="77">
        <f>SUM(I128)</f>
        <v>0</v>
      </c>
      <c r="J127" s="77">
        <f>SUM(J128)</f>
        <v>0</v>
      </c>
      <c r="K127" s="77">
        <f t="shared" si="18"/>
        <v>0</v>
      </c>
      <c r="L127" s="77"/>
      <c r="M127" s="77">
        <f>SUM(M128)</f>
        <v>3</v>
      </c>
      <c r="N127" s="77">
        <f>SUM(N128)</f>
        <v>4</v>
      </c>
      <c r="O127" s="77">
        <f t="shared" si="19"/>
        <v>7</v>
      </c>
      <c r="P127" s="77"/>
      <c r="Q127" s="476">
        <f t="shared" si="17"/>
        <v>3</v>
      </c>
      <c r="R127" s="476">
        <f t="shared" si="17"/>
        <v>4</v>
      </c>
      <c r="S127" s="474">
        <f t="shared" si="14"/>
        <v>7</v>
      </c>
    </row>
    <row r="128" spans="1:19" ht="12" customHeight="1">
      <c r="E128" s="1822"/>
      <c r="F128" s="69"/>
      <c r="G128" s="69" t="s">
        <v>452</v>
      </c>
      <c r="I128" s="309">
        <f>SUM(I129)</f>
        <v>0</v>
      </c>
      <c r="J128" s="309">
        <f>SUM(J129)</f>
        <v>0</v>
      </c>
      <c r="K128" s="309">
        <f t="shared" si="18"/>
        <v>0</v>
      </c>
      <c r="L128" s="309"/>
      <c r="M128" s="309">
        <f>SUM(M129)</f>
        <v>3</v>
      </c>
      <c r="N128" s="309">
        <f>SUM(N129)</f>
        <v>4</v>
      </c>
      <c r="O128" s="309">
        <f t="shared" si="19"/>
        <v>7</v>
      </c>
      <c r="P128" s="309"/>
      <c r="Q128" s="312">
        <f t="shared" si="17"/>
        <v>3</v>
      </c>
      <c r="R128" s="312">
        <f t="shared" si="17"/>
        <v>4</v>
      </c>
      <c r="S128" s="313">
        <f t="shared" si="14"/>
        <v>7</v>
      </c>
    </row>
    <row r="129" spans="1:19" ht="10.5" customHeight="1">
      <c r="A129" s="284">
        <v>7</v>
      </c>
      <c r="B129" s="284">
        <v>6</v>
      </c>
      <c r="C129" s="284">
        <v>10</v>
      </c>
      <c r="E129" s="1822"/>
      <c r="F129" s="69"/>
      <c r="G129" s="69"/>
      <c r="H129" s="69" t="s">
        <v>529</v>
      </c>
      <c r="I129" s="309">
        <v>0</v>
      </c>
      <c r="J129" s="309">
        <v>0</v>
      </c>
      <c r="K129" s="309">
        <f t="shared" si="18"/>
        <v>0</v>
      </c>
      <c r="L129" s="309">
        <v>0</v>
      </c>
      <c r="M129" s="309">
        <v>3</v>
      </c>
      <c r="N129" s="309">
        <v>4</v>
      </c>
      <c r="O129" s="309">
        <f t="shared" si="19"/>
        <v>7</v>
      </c>
      <c r="P129" s="309"/>
      <c r="Q129" s="312">
        <f t="shared" si="17"/>
        <v>3</v>
      </c>
      <c r="R129" s="312">
        <f t="shared" si="17"/>
        <v>4</v>
      </c>
      <c r="S129" s="313">
        <f t="shared" si="14"/>
        <v>7</v>
      </c>
    </row>
    <row r="130" spans="1:19">
      <c r="E130" s="1819">
        <v>1408</v>
      </c>
      <c r="F130" s="997" t="s">
        <v>58</v>
      </c>
      <c r="G130" s="178"/>
      <c r="H130" s="178"/>
      <c r="I130" s="1021">
        <f t="shared" ref="I130:J132" si="20">SUM(I131)</f>
        <v>0</v>
      </c>
      <c r="J130" s="1021">
        <f t="shared" si="20"/>
        <v>5</v>
      </c>
      <c r="K130" s="1021">
        <f t="shared" si="18"/>
        <v>5</v>
      </c>
      <c r="L130" s="1021"/>
      <c r="M130" s="1021">
        <f t="shared" ref="M130:N132" si="21">SUM(M131)</f>
        <v>0</v>
      </c>
      <c r="N130" s="1021">
        <f t="shared" si="21"/>
        <v>0</v>
      </c>
      <c r="O130" s="1021">
        <f t="shared" si="19"/>
        <v>0</v>
      </c>
      <c r="P130" s="1021"/>
      <c r="Q130" s="1021">
        <f t="shared" si="17"/>
        <v>0</v>
      </c>
      <c r="R130" s="1021">
        <f t="shared" si="17"/>
        <v>5</v>
      </c>
      <c r="S130" s="2383">
        <f t="shared" si="14"/>
        <v>5</v>
      </c>
    </row>
    <row r="131" spans="1:19">
      <c r="E131" s="1890"/>
      <c r="F131" s="1022" t="s">
        <v>62</v>
      </c>
      <c r="G131" s="959"/>
      <c r="H131" s="959"/>
      <c r="I131" s="1338">
        <f t="shared" si="20"/>
        <v>0</v>
      </c>
      <c r="J131" s="1338">
        <f t="shared" si="20"/>
        <v>5</v>
      </c>
      <c r="K131" s="1338">
        <f t="shared" si="18"/>
        <v>5</v>
      </c>
      <c r="L131" s="1338"/>
      <c r="M131" s="1338">
        <f t="shared" si="21"/>
        <v>0</v>
      </c>
      <c r="N131" s="1338">
        <f t="shared" si="21"/>
        <v>0</v>
      </c>
      <c r="O131" s="1338">
        <f t="shared" si="19"/>
        <v>0</v>
      </c>
      <c r="P131" s="1338"/>
      <c r="Q131" s="1338">
        <f t="shared" si="17"/>
        <v>0</v>
      </c>
      <c r="R131" s="1338">
        <f t="shared" si="17"/>
        <v>5</v>
      </c>
      <c r="S131" s="2359">
        <f t="shared" si="14"/>
        <v>5</v>
      </c>
    </row>
    <row r="132" spans="1:19">
      <c r="E132" s="1890"/>
      <c r="F132" s="414"/>
      <c r="G132" s="128" t="s">
        <v>452</v>
      </c>
      <c r="H132" s="128"/>
      <c r="I132" s="309">
        <f t="shared" si="20"/>
        <v>0</v>
      </c>
      <c r="J132" s="309">
        <f t="shared" si="20"/>
        <v>5</v>
      </c>
      <c r="K132" s="309">
        <f t="shared" si="18"/>
        <v>5</v>
      </c>
      <c r="L132" s="309"/>
      <c r="M132" s="309">
        <f t="shared" si="21"/>
        <v>0</v>
      </c>
      <c r="N132" s="309">
        <f t="shared" si="21"/>
        <v>0</v>
      </c>
      <c r="O132" s="309">
        <f t="shared" si="19"/>
        <v>0</v>
      </c>
      <c r="P132" s="309"/>
      <c r="Q132" s="309">
        <f t="shared" si="17"/>
        <v>0</v>
      </c>
      <c r="R132" s="309">
        <f t="shared" si="17"/>
        <v>5</v>
      </c>
      <c r="S132" s="1043">
        <f t="shared" si="14"/>
        <v>5</v>
      </c>
    </row>
    <row r="133" spans="1:19" ht="12" customHeight="1">
      <c r="A133" s="284">
        <v>8</v>
      </c>
      <c r="B133" s="284">
        <v>4</v>
      </c>
      <c r="C133" s="284">
        <v>8</v>
      </c>
      <c r="E133" s="1855"/>
      <c r="F133" s="162"/>
      <c r="G133" s="2530"/>
      <c r="H133" s="2530" t="s">
        <v>531</v>
      </c>
      <c r="I133" s="1056">
        <v>0</v>
      </c>
      <c r="J133" s="1056">
        <v>5</v>
      </c>
      <c r="K133" s="309">
        <f t="shared" si="18"/>
        <v>5</v>
      </c>
      <c r="L133" s="1056"/>
      <c r="M133" s="1056">
        <v>0</v>
      </c>
      <c r="N133" s="1056">
        <v>0</v>
      </c>
      <c r="O133" s="309">
        <f t="shared" si="19"/>
        <v>0</v>
      </c>
      <c r="P133" s="1056"/>
      <c r="Q133" s="309">
        <f t="shared" si="17"/>
        <v>0</v>
      </c>
      <c r="R133" s="309">
        <f t="shared" si="17"/>
        <v>5</v>
      </c>
      <c r="S133" s="1045">
        <f t="shared" si="14"/>
        <v>5</v>
      </c>
    </row>
    <row r="134" spans="1:19">
      <c r="E134" s="1819"/>
      <c r="F134" s="2531" t="s">
        <v>63</v>
      </c>
      <c r="G134" s="2531"/>
      <c r="H134" s="2531"/>
      <c r="I134" s="318">
        <f>SUM(I135+I138+I143)</f>
        <v>12</v>
      </c>
      <c r="J134" s="318">
        <f>SUM(J135+J138+J143)</f>
        <v>22</v>
      </c>
      <c r="K134" s="318">
        <f t="shared" si="18"/>
        <v>34</v>
      </c>
      <c r="L134" s="354"/>
      <c r="M134" s="318">
        <f>SUM(M135+M138+M143)</f>
        <v>21</v>
      </c>
      <c r="N134" s="318">
        <f>SUM(N135+N138+N143)</f>
        <v>6</v>
      </c>
      <c r="O134" s="318">
        <f t="shared" si="19"/>
        <v>27</v>
      </c>
      <c r="P134" s="318"/>
      <c r="Q134" s="318">
        <f t="shared" si="17"/>
        <v>33</v>
      </c>
      <c r="R134" s="318">
        <f t="shared" si="17"/>
        <v>28</v>
      </c>
      <c r="S134" s="319">
        <f t="shared" si="14"/>
        <v>61</v>
      </c>
    </row>
    <row r="135" spans="1:19" s="71" customFormat="1" ht="12" customHeight="1">
      <c r="A135" s="1341"/>
      <c r="B135" s="1341"/>
      <c r="C135" s="1341"/>
      <c r="D135" s="1341"/>
      <c r="E135" s="1820"/>
      <c r="F135" s="118" t="s">
        <v>64</v>
      </c>
      <c r="G135" s="69"/>
      <c r="H135" s="65"/>
      <c r="I135" s="476">
        <f>SUM(I136)</f>
        <v>0</v>
      </c>
      <c r="J135" s="476">
        <f>SUM(J136)</f>
        <v>0</v>
      </c>
      <c r="K135" s="476">
        <f t="shared" si="18"/>
        <v>0</v>
      </c>
      <c r="L135" s="476"/>
      <c r="M135" s="476">
        <f>SUM(M136)</f>
        <v>0</v>
      </c>
      <c r="N135" s="476">
        <f>SUM(N136)</f>
        <v>0</v>
      </c>
      <c r="O135" s="476">
        <f t="shared" si="19"/>
        <v>0</v>
      </c>
      <c r="P135" s="476"/>
      <c r="Q135" s="476">
        <f t="shared" si="17"/>
        <v>0</v>
      </c>
      <c r="R135" s="476">
        <f t="shared" si="17"/>
        <v>0</v>
      </c>
      <c r="S135" s="474">
        <f t="shared" si="14"/>
        <v>0</v>
      </c>
    </row>
    <row r="136" spans="1:19" ht="12" customHeight="1">
      <c r="B136" s="1341"/>
      <c r="C136" s="1341"/>
      <c r="D136" s="1341"/>
      <c r="E136" s="1820"/>
      <c r="F136" s="118"/>
      <c r="G136" s="69" t="s">
        <v>452</v>
      </c>
      <c r="I136" s="312">
        <f>SUM(I137)</f>
        <v>0</v>
      </c>
      <c r="J136" s="312">
        <f>SUM(J137)</f>
        <v>0</v>
      </c>
      <c r="K136" s="312">
        <f t="shared" si="18"/>
        <v>0</v>
      </c>
      <c r="L136" s="312"/>
      <c r="M136" s="312">
        <f>SUM(M137)</f>
        <v>0</v>
      </c>
      <c r="N136" s="312">
        <f>SUM(N137)</f>
        <v>0</v>
      </c>
      <c r="O136" s="312">
        <f t="shared" si="19"/>
        <v>0</v>
      </c>
      <c r="P136" s="312"/>
      <c r="Q136" s="312">
        <f t="shared" si="17"/>
        <v>0</v>
      </c>
      <c r="R136" s="312">
        <f t="shared" si="17"/>
        <v>0</v>
      </c>
      <c r="S136" s="313">
        <f t="shared" si="14"/>
        <v>0</v>
      </c>
    </row>
    <row r="137" spans="1:19" ht="12" customHeight="1">
      <c r="A137" s="284">
        <v>9</v>
      </c>
      <c r="B137" s="1341">
        <v>5</v>
      </c>
      <c r="C137" s="1341">
        <v>10</v>
      </c>
      <c r="D137" s="1341"/>
      <c r="E137" s="1820"/>
      <c r="F137" s="69"/>
      <c r="G137" s="69"/>
      <c r="H137" s="69" t="s">
        <v>533</v>
      </c>
      <c r="I137" s="312">
        <v>0</v>
      </c>
      <c r="J137" s="312">
        <v>0</v>
      </c>
      <c r="K137" s="312">
        <f t="shared" si="18"/>
        <v>0</v>
      </c>
      <c r="L137" s="312">
        <v>0</v>
      </c>
      <c r="M137" s="312">
        <v>0</v>
      </c>
      <c r="N137" s="312">
        <v>0</v>
      </c>
      <c r="O137" s="312">
        <f t="shared" si="19"/>
        <v>0</v>
      </c>
      <c r="P137" s="312"/>
      <c r="Q137" s="312">
        <f t="shared" si="17"/>
        <v>0</v>
      </c>
      <c r="R137" s="312">
        <f t="shared" si="17"/>
        <v>0</v>
      </c>
      <c r="S137" s="313">
        <f t="shared" si="14"/>
        <v>0</v>
      </c>
    </row>
    <row r="138" spans="1:19" ht="12" customHeight="1">
      <c r="B138" s="1341"/>
      <c r="C138" s="1341"/>
      <c r="D138" s="1341"/>
      <c r="E138" s="1820"/>
      <c r="F138" s="118" t="s">
        <v>133</v>
      </c>
      <c r="G138" s="1040"/>
      <c r="H138" s="1040"/>
      <c r="I138" s="476">
        <f>SUM(I139+I141)</f>
        <v>7</v>
      </c>
      <c r="J138" s="476">
        <f>SUM(J139+J141)</f>
        <v>8</v>
      </c>
      <c r="K138" s="476">
        <f t="shared" si="18"/>
        <v>15</v>
      </c>
      <c r="L138" s="476"/>
      <c r="M138" s="476">
        <f>SUM(M139+M141)</f>
        <v>21</v>
      </c>
      <c r="N138" s="476">
        <f>SUM(N139+N141)</f>
        <v>6</v>
      </c>
      <c r="O138" s="476">
        <f t="shared" si="19"/>
        <v>27</v>
      </c>
      <c r="P138" s="476"/>
      <c r="Q138" s="476">
        <f t="shared" si="17"/>
        <v>28</v>
      </c>
      <c r="R138" s="476">
        <f t="shared" si="17"/>
        <v>14</v>
      </c>
      <c r="S138" s="474">
        <f t="shared" si="14"/>
        <v>42</v>
      </c>
    </row>
    <row r="139" spans="1:19" ht="12" customHeight="1">
      <c r="B139" s="1341"/>
      <c r="C139" s="1341"/>
      <c r="D139" s="1341"/>
      <c r="E139" s="1820"/>
      <c r="F139" s="1031"/>
      <c r="G139" s="69" t="s">
        <v>458</v>
      </c>
      <c r="H139" s="69"/>
      <c r="I139" s="312">
        <f>SUM(I140)</f>
        <v>3</v>
      </c>
      <c r="J139" s="312">
        <f>SUM(J140)</f>
        <v>2</v>
      </c>
      <c r="K139" s="312">
        <f t="shared" si="18"/>
        <v>5</v>
      </c>
      <c r="L139" s="312"/>
      <c r="M139" s="312">
        <f>SUM(M140)</f>
        <v>10</v>
      </c>
      <c r="N139" s="312">
        <f>SUM(N140)</f>
        <v>1</v>
      </c>
      <c r="O139" s="312">
        <f t="shared" si="19"/>
        <v>11</v>
      </c>
      <c r="P139" s="312"/>
      <c r="Q139" s="312">
        <f t="shared" si="17"/>
        <v>13</v>
      </c>
      <c r="R139" s="312">
        <f t="shared" si="17"/>
        <v>3</v>
      </c>
      <c r="S139" s="313">
        <f t="shared" si="14"/>
        <v>16</v>
      </c>
    </row>
    <row r="140" spans="1:19" ht="12" customHeight="1">
      <c r="A140" s="284">
        <v>9</v>
      </c>
      <c r="B140" s="1341">
        <v>4</v>
      </c>
      <c r="C140" s="1341">
        <v>6</v>
      </c>
      <c r="D140" s="1341"/>
      <c r="E140" s="1820"/>
      <c r="F140" s="1031"/>
      <c r="G140" s="69"/>
      <c r="H140" s="69" t="s">
        <v>189</v>
      </c>
      <c r="I140" s="312">
        <v>3</v>
      </c>
      <c r="J140" s="312">
        <v>2</v>
      </c>
      <c r="K140" s="312">
        <f t="shared" si="18"/>
        <v>5</v>
      </c>
      <c r="L140" s="312">
        <f>SUM(L141:L141)</f>
        <v>0</v>
      </c>
      <c r="M140" s="312">
        <v>10</v>
      </c>
      <c r="N140" s="312">
        <v>1</v>
      </c>
      <c r="O140" s="312">
        <f t="shared" si="19"/>
        <v>11</v>
      </c>
      <c r="P140" s="312"/>
      <c r="Q140" s="312">
        <f t="shared" si="17"/>
        <v>13</v>
      </c>
      <c r="R140" s="312">
        <f t="shared" si="17"/>
        <v>3</v>
      </c>
      <c r="S140" s="313">
        <f t="shared" si="14"/>
        <v>16</v>
      </c>
    </row>
    <row r="141" spans="1:19" ht="12" customHeight="1">
      <c r="B141" s="1341"/>
      <c r="C141" s="1341"/>
      <c r="D141" s="1341"/>
      <c r="E141" s="1820"/>
      <c r="F141" s="1031"/>
      <c r="G141" s="69" t="s">
        <v>452</v>
      </c>
      <c r="H141" s="69"/>
      <c r="I141" s="312">
        <f>SUM(I142)</f>
        <v>4</v>
      </c>
      <c r="J141" s="312">
        <f>SUM(J142)</f>
        <v>6</v>
      </c>
      <c r="K141" s="312">
        <f t="shared" si="18"/>
        <v>10</v>
      </c>
      <c r="L141" s="312"/>
      <c r="M141" s="312">
        <f>SUM(M142)</f>
        <v>11</v>
      </c>
      <c r="N141" s="312">
        <f>SUM(N142)</f>
        <v>5</v>
      </c>
      <c r="O141" s="312">
        <f t="shared" si="19"/>
        <v>16</v>
      </c>
      <c r="P141" s="312"/>
      <c r="Q141" s="312">
        <f t="shared" si="17"/>
        <v>15</v>
      </c>
      <c r="R141" s="312">
        <f t="shared" si="17"/>
        <v>11</v>
      </c>
      <c r="S141" s="313">
        <f t="shared" si="14"/>
        <v>26</v>
      </c>
    </row>
    <row r="142" spans="1:19" ht="10.5" customHeight="1">
      <c r="A142" s="284">
        <v>9</v>
      </c>
      <c r="B142" s="1341">
        <v>4</v>
      </c>
      <c r="C142" s="1341">
        <v>6</v>
      </c>
      <c r="D142" s="1341"/>
      <c r="E142" s="1820"/>
      <c r="F142" s="1031"/>
      <c r="G142" s="69"/>
      <c r="H142" s="69" t="s">
        <v>189</v>
      </c>
      <c r="I142" s="312">
        <v>4</v>
      </c>
      <c r="J142" s="312">
        <v>6</v>
      </c>
      <c r="K142" s="312">
        <f t="shared" si="18"/>
        <v>10</v>
      </c>
      <c r="L142" s="312">
        <v>0</v>
      </c>
      <c r="M142" s="312">
        <v>11</v>
      </c>
      <c r="N142" s="312">
        <v>5</v>
      </c>
      <c r="O142" s="312">
        <f t="shared" si="19"/>
        <v>16</v>
      </c>
      <c r="P142" s="312"/>
      <c r="Q142" s="312">
        <f t="shared" si="17"/>
        <v>15</v>
      </c>
      <c r="R142" s="312">
        <f t="shared" si="17"/>
        <v>11</v>
      </c>
      <c r="S142" s="313">
        <f t="shared" si="14"/>
        <v>26</v>
      </c>
    </row>
    <row r="143" spans="1:19" ht="10.5" customHeight="1">
      <c r="B143" s="1341"/>
      <c r="C143" s="1341"/>
      <c r="D143" s="1341"/>
      <c r="E143" s="1820"/>
      <c r="F143" s="118" t="s">
        <v>910</v>
      </c>
      <c r="G143" s="118"/>
      <c r="H143" s="118"/>
      <c r="I143" s="77">
        <f>SUM(I144)</f>
        <v>5</v>
      </c>
      <c r="J143" s="77">
        <f>SUM(J144)</f>
        <v>14</v>
      </c>
      <c r="K143" s="77">
        <f>SUM(I143:J143)</f>
        <v>19</v>
      </c>
      <c r="L143" s="77"/>
      <c r="M143" s="77">
        <f>SUM(M144)</f>
        <v>0</v>
      </c>
      <c r="N143" s="77">
        <f>SUM(N144)</f>
        <v>0</v>
      </c>
      <c r="O143" s="77">
        <f t="shared" si="19"/>
        <v>0</v>
      </c>
      <c r="P143" s="77"/>
      <c r="Q143" s="476">
        <f t="shared" ref="Q143:R151" si="22">SUM(I143+M143)</f>
        <v>5</v>
      </c>
      <c r="R143" s="476">
        <f t="shared" si="22"/>
        <v>14</v>
      </c>
      <c r="S143" s="474">
        <f>SUM(Q143:R143)</f>
        <v>19</v>
      </c>
    </row>
    <row r="144" spans="1:19" ht="10.5" customHeight="1">
      <c r="B144" s="1341"/>
      <c r="C144" s="1341"/>
      <c r="D144" s="1341"/>
      <c r="E144" s="1820"/>
      <c r="F144" s="69"/>
      <c r="G144" s="69" t="s">
        <v>455</v>
      </c>
      <c r="H144" s="69"/>
      <c r="I144" s="309">
        <f>SUM(I145)</f>
        <v>5</v>
      </c>
      <c r="J144" s="309">
        <f>SUM(J145)</f>
        <v>14</v>
      </c>
      <c r="K144" s="309">
        <f>SUM(I144:J144)</f>
        <v>19</v>
      </c>
      <c r="L144" s="309"/>
      <c r="M144" s="309">
        <f>SUM(M145)</f>
        <v>0</v>
      </c>
      <c r="N144" s="309">
        <f>SUM(N145)</f>
        <v>0</v>
      </c>
      <c r="O144" s="309">
        <f t="shared" si="19"/>
        <v>0</v>
      </c>
      <c r="P144" s="309"/>
      <c r="Q144" s="312">
        <f t="shared" si="22"/>
        <v>5</v>
      </c>
      <c r="R144" s="312">
        <f t="shared" si="22"/>
        <v>14</v>
      </c>
      <c r="S144" s="313">
        <f>SUM(Q144:R144)</f>
        <v>19</v>
      </c>
    </row>
    <row r="145" spans="1:19" ht="10.5" customHeight="1">
      <c r="A145" s="284">
        <v>9</v>
      </c>
      <c r="B145" s="1341">
        <v>4</v>
      </c>
      <c r="C145" s="1341">
        <v>11</v>
      </c>
      <c r="D145" s="1341"/>
      <c r="E145" s="1855"/>
      <c r="F145" s="69"/>
      <c r="G145" s="69"/>
      <c r="H145" s="69" t="s">
        <v>911</v>
      </c>
      <c r="I145" s="1044">
        <v>5</v>
      </c>
      <c r="J145" s="1044">
        <v>14</v>
      </c>
      <c r="K145" s="309">
        <f>SUM(I145:J145)</f>
        <v>19</v>
      </c>
      <c r="L145" s="1044"/>
      <c r="M145" s="1044">
        <v>0</v>
      </c>
      <c r="N145" s="1044">
        <v>0</v>
      </c>
      <c r="O145" s="309">
        <f t="shared" si="19"/>
        <v>0</v>
      </c>
      <c r="P145" s="309"/>
      <c r="Q145" s="312">
        <f t="shared" si="22"/>
        <v>5</v>
      </c>
      <c r="R145" s="312">
        <f t="shared" si="22"/>
        <v>14</v>
      </c>
      <c r="S145" s="313">
        <f>SUM(Q145:R145)</f>
        <v>19</v>
      </c>
    </row>
    <row r="146" spans="1:19">
      <c r="F146" s="1825" t="s">
        <v>21</v>
      </c>
      <c r="G146" s="1826"/>
      <c r="H146" s="1826"/>
      <c r="I146" s="2393">
        <f t="shared" ref="I146:S146" si="23">SUM(I9+I23+I56+I78+I99+I122+I130+I134)</f>
        <v>91</v>
      </c>
      <c r="J146" s="2393">
        <f t="shared" si="23"/>
        <v>106</v>
      </c>
      <c r="K146" s="2393">
        <f t="shared" si="23"/>
        <v>197</v>
      </c>
      <c r="L146" s="2393">
        <f t="shared" si="23"/>
        <v>0</v>
      </c>
      <c r="M146" s="2393">
        <f t="shared" si="23"/>
        <v>341</v>
      </c>
      <c r="N146" s="2393">
        <f t="shared" si="23"/>
        <v>245</v>
      </c>
      <c r="O146" s="2393">
        <f t="shared" si="23"/>
        <v>586</v>
      </c>
      <c r="P146" s="2393">
        <f t="shared" si="23"/>
        <v>0</v>
      </c>
      <c r="Q146" s="2393">
        <f t="shared" si="23"/>
        <v>432</v>
      </c>
      <c r="R146" s="2393">
        <f t="shared" si="23"/>
        <v>351</v>
      </c>
      <c r="S146" s="2394">
        <f t="shared" si="23"/>
        <v>783</v>
      </c>
    </row>
    <row r="147" spans="1:19" ht="10.5" customHeight="1">
      <c r="F147" s="1930" t="s">
        <v>534</v>
      </c>
      <c r="G147" s="1930"/>
      <c r="H147" s="1930"/>
      <c r="I147" s="476"/>
      <c r="J147" s="476"/>
      <c r="K147" s="476"/>
      <c r="L147" s="476"/>
      <c r="M147" s="476"/>
      <c r="N147" s="476"/>
      <c r="O147" s="476"/>
      <c r="P147" s="476"/>
      <c r="Q147" s="476"/>
      <c r="R147" s="476"/>
      <c r="S147" s="476"/>
    </row>
    <row r="148" spans="1:19" ht="10.5" customHeight="1">
      <c r="F148" s="1948" t="s">
        <v>535</v>
      </c>
      <c r="G148" s="1948"/>
      <c r="H148" s="1948"/>
      <c r="I148" s="476"/>
      <c r="J148" s="476"/>
      <c r="K148" s="476"/>
      <c r="L148" s="476"/>
      <c r="M148" s="476"/>
      <c r="N148" s="476"/>
      <c r="O148" s="476"/>
      <c r="P148" s="476"/>
      <c r="Q148" s="476"/>
      <c r="R148" s="476"/>
      <c r="S148" s="476"/>
    </row>
    <row r="149" spans="1:19" ht="10.5" customHeight="1">
      <c r="F149" s="1948" t="s">
        <v>536</v>
      </c>
      <c r="G149" s="1948"/>
      <c r="H149" s="1948"/>
      <c r="I149" s="476"/>
      <c r="J149" s="476"/>
      <c r="K149" s="476"/>
      <c r="L149" s="476"/>
      <c r="M149" s="476"/>
      <c r="N149" s="476"/>
      <c r="O149" s="476"/>
      <c r="P149" s="476"/>
      <c r="Q149" s="476"/>
      <c r="R149" s="476"/>
      <c r="S149" s="476"/>
    </row>
    <row r="150" spans="1:19" ht="10.5" customHeight="1">
      <c r="F150" s="1929" t="s">
        <v>537</v>
      </c>
      <c r="G150" s="1929"/>
      <c r="H150" s="1929"/>
    </row>
    <row r="151" spans="1:19" ht="9" customHeight="1"/>
    <row r="152" spans="1:19" ht="9" customHeight="1"/>
    <row r="153" spans="1:19" ht="9" customHeight="1"/>
    <row r="154" spans="1:19" ht="9" customHeight="1"/>
    <row r="155" spans="1:19" ht="9" customHeight="1"/>
    <row r="156" spans="1:19" ht="9" customHeight="1"/>
    <row r="157" spans="1:19" ht="9" customHeight="1"/>
    <row r="158" spans="1:19" ht="9" customHeight="1"/>
    <row r="159" spans="1:19" ht="9" customHeight="1"/>
    <row r="160" spans="1:19"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spans="7:18" ht="9" customHeight="1"/>
    <row r="226" spans="7:18" ht="9" customHeight="1"/>
    <row r="227" spans="7:18" ht="9" customHeight="1"/>
    <row r="228" spans="7:18" ht="9" customHeight="1"/>
    <row r="229" spans="7:18" ht="9" customHeight="1"/>
    <row r="230" spans="7:18" ht="9" customHeight="1"/>
    <row r="231" spans="7:18" ht="9" customHeight="1"/>
    <row r="232" spans="7:18" ht="9" customHeight="1">
      <c r="G232" s="69"/>
      <c r="H232" s="69"/>
      <c r="I232" s="344"/>
      <c r="J232" s="344"/>
      <c r="K232" s="345"/>
      <c r="L232" s="344"/>
      <c r="M232" s="344"/>
      <c r="N232" s="344"/>
      <c r="O232" s="345"/>
      <c r="P232" s="345"/>
      <c r="Q232" s="345"/>
      <c r="R232" s="345"/>
    </row>
    <row r="233" spans="7:18" ht="9" customHeight="1"/>
    <row r="234" spans="7:18" ht="9" customHeight="1"/>
    <row r="235" spans="7:18" ht="9" customHeight="1"/>
    <row r="236" spans="7:18" ht="9" customHeight="1"/>
    <row r="237" spans="7:18" ht="9" customHeight="1"/>
    <row r="238" spans="7:18" ht="9" customHeight="1"/>
    <row r="239" spans="7:18" ht="9" customHeight="1"/>
    <row r="240" spans="7:18"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row r="489" ht="9" customHeight="1"/>
    <row r="490" ht="9" customHeight="1"/>
    <row r="491" ht="9" customHeight="1"/>
    <row r="492" ht="9" customHeight="1"/>
    <row r="493" ht="9" customHeight="1"/>
    <row r="494" ht="9" customHeight="1"/>
    <row r="495" ht="9" customHeight="1"/>
    <row r="496" ht="9" customHeight="1"/>
    <row r="497" ht="9" customHeight="1"/>
  </sheetData>
  <mergeCells count="28">
    <mergeCell ref="F149:H149"/>
    <mergeCell ref="F150:H150"/>
    <mergeCell ref="E130:E133"/>
    <mergeCell ref="E134:E145"/>
    <mergeCell ref="F134:H134"/>
    <mergeCell ref="F146:H146"/>
    <mergeCell ref="F147:H147"/>
    <mergeCell ref="F148:H148"/>
    <mergeCell ref="M76:O76"/>
    <mergeCell ref="Q76:R76"/>
    <mergeCell ref="S76:S77"/>
    <mergeCell ref="E78:E98"/>
    <mergeCell ref="E99:E121"/>
    <mergeCell ref="E122:E129"/>
    <mergeCell ref="E9:E22"/>
    <mergeCell ref="E23:E53"/>
    <mergeCell ref="E54:E55"/>
    <mergeCell ref="E56:E72"/>
    <mergeCell ref="E75:E77"/>
    <mergeCell ref="I75:K76"/>
    <mergeCell ref="E3:S3"/>
    <mergeCell ref="W3:AK3"/>
    <mergeCell ref="E4:S4"/>
    <mergeCell ref="E6:E8"/>
    <mergeCell ref="I6:K7"/>
    <mergeCell ref="M7:O7"/>
    <mergeCell ref="Q7:R7"/>
    <mergeCell ref="S7:S8"/>
  </mergeCell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501"/>
  <sheetViews>
    <sheetView topLeftCell="D1" workbookViewId="0">
      <selection activeCell="H22" sqref="H22"/>
    </sheetView>
  </sheetViews>
  <sheetFormatPr baseColWidth="10" defaultRowHeight="12.75"/>
  <cols>
    <col min="1" max="1" width="1.85546875" style="284" hidden="1" customWidth="1"/>
    <col min="2" max="2" width="2.42578125" style="284" hidden="1" customWidth="1"/>
    <col min="3" max="3" width="2.7109375" style="284" hidden="1" customWidth="1"/>
    <col min="4" max="4" width="2.7109375" style="284" customWidth="1"/>
    <col min="5" max="5" width="10.5703125" style="65" customWidth="1"/>
    <col min="6" max="6" width="2" style="65" customWidth="1"/>
    <col min="7" max="7" width="1.5703125" style="65" customWidth="1"/>
    <col min="8" max="8" width="53.140625" style="65" customWidth="1"/>
    <col min="9" max="11" width="4.7109375" style="342" customWidth="1"/>
    <col min="12" max="12" width="0.42578125" style="342" customWidth="1"/>
    <col min="13" max="15" width="4.7109375" style="342" customWidth="1"/>
    <col min="16" max="16" width="0.28515625" style="342" customWidth="1"/>
    <col min="17" max="18" width="4.7109375" style="342" customWidth="1"/>
    <col min="19" max="19" width="5.7109375" style="342" customWidth="1"/>
    <col min="20" max="20" width="1.7109375" style="65" customWidth="1"/>
    <col min="21" max="21" width="11.42578125" style="65"/>
    <col min="22" max="22" width="4.7109375" style="65" customWidth="1"/>
    <col min="23" max="23" width="5" style="65" customWidth="1"/>
    <col min="24" max="24" width="2.28515625" style="65" customWidth="1"/>
    <col min="25" max="25" width="26" style="65" customWidth="1"/>
    <col min="26" max="26" width="8" style="65" customWidth="1"/>
    <col min="27" max="27" width="1" style="65" customWidth="1"/>
    <col min="28" max="28" width="6.7109375" style="65" customWidth="1"/>
    <col min="29" max="29" width="1" style="65" customWidth="1"/>
    <col min="30" max="30" width="6.7109375" style="65" customWidth="1"/>
    <col min="31" max="31" width="1" style="65" customWidth="1"/>
    <col min="32" max="32" width="6.7109375" style="65" customWidth="1"/>
    <col min="33" max="33" width="1" style="65" customWidth="1"/>
    <col min="34" max="34" width="6.7109375" style="65" customWidth="1"/>
    <col min="35" max="35" width="1" style="65" customWidth="1"/>
    <col min="36" max="36" width="6.7109375" style="65" customWidth="1"/>
    <col min="37" max="37" width="1" style="65" customWidth="1"/>
    <col min="38" max="39" width="6.7109375" style="65" customWidth="1"/>
    <col min="40" max="256" width="11.42578125" style="65"/>
    <col min="257" max="259" width="0" style="65" hidden="1" customWidth="1"/>
    <col min="260" max="260" width="2.7109375" style="65" customWidth="1"/>
    <col min="261" max="261" width="10.5703125" style="65" customWidth="1"/>
    <col min="262" max="262" width="2" style="65" customWidth="1"/>
    <col min="263" max="263" width="1.5703125" style="65" customWidth="1"/>
    <col min="264" max="264" width="53.140625" style="65" customWidth="1"/>
    <col min="265" max="267" width="4.7109375" style="65" customWidth="1"/>
    <col min="268" max="268" width="0.42578125" style="65" customWidth="1"/>
    <col min="269" max="271" width="4.7109375" style="65" customWidth="1"/>
    <col min="272" max="272" width="0.28515625" style="65" customWidth="1"/>
    <col min="273" max="274" width="4.7109375" style="65" customWidth="1"/>
    <col min="275" max="275" width="5.7109375" style="65" customWidth="1"/>
    <col min="276" max="276" width="1.7109375" style="65" customWidth="1"/>
    <col min="277" max="277" width="11.42578125" style="65"/>
    <col min="278" max="278" width="4.7109375" style="65" customWidth="1"/>
    <col min="279" max="279" width="5" style="65" customWidth="1"/>
    <col min="280" max="280" width="2.28515625" style="65" customWidth="1"/>
    <col min="281" max="281" width="26" style="65" customWidth="1"/>
    <col min="282" max="282" width="8" style="65" customWidth="1"/>
    <col min="283" max="283" width="1" style="65" customWidth="1"/>
    <col min="284" max="284" width="6.7109375" style="65" customWidth="1"/>
    <col min="285" max="285" width="1" style="65" customWidth="1"/>
    <col min="286" max="286" width="6.7109375" style="65" customWidth="1"/>
    <col min="287" max="287" width="1" style="65" customWidth="1"/>
    <col min="288" max="288" width="6.7109375" style="65" customWidth="1"/>
    <col min="289" max="289" width="1" style="65" customWidth="1"/>
    <col min="290" max="290" width="6.7109375" style="65" customWidth="1"/>
    <col min="291" max="291" width="1" style="65" customWidth="1"/>
    <col min="292" max="292" width="6.7109375" style="65" customWidth="1"/>
    <col min="293" max="293" width="1" style="65" customWidth="1"/>
    <col min="294" max="295" width="6.7109375" style="65" customWidth="1"/>
    <col min="296" max="512" width="11.42578125" style="65"/>
    <col min="513" max="515" width="0" style="65" hidden="1" customWidth="1"/>
    <col min="516" max="516" width="2.7109375" style="65" customWidth="1"/>
    <col min="517" max="517" width="10.5703125" style="65" customWidth="1"/>
    <col min="518" max="518" width="2" style="65" customWidth="1"/>
    <col min="519" max="519" width="1.5703125" style="65" customWidth="1"/>
    <col min="520" max="520" width="53.140625" style="65" customWidth="1"/>
    <col min="521" max="523" width="4.7109375" style="65" customWidth="1"/>
    <col min="524" max="524" width="0.42578125" style="65" customWidth="1"/>
    <col min="525" max="527" width="4.7109375" style="65" customWidth="1"/>
    <col min="528" max="528" width="0.28515625" style="65" customWidth="1"/>
    <col min="529" max="530" width="4.7109375" style="65" customWidth="1"/>
    <col min="531" max="531" width="5.7109375" style="65" customWidth="1"/>
    <col min="532" max="532" width="1.7109375" style="65" customWidth="1"/>
    <col min="533" max="533" width="11.42578125" style="65"/>
    <col min="534" max="534" width="4.7109375" style="65" customWidth="1"/>
    <col min="535" max="535" width="5" style="65" customWidth="1"/>
    <col min="536" max="536" width="2.28515625" style="65" customWidth="1"/>
    <col min="537" max="537" width="26" style="65" customWidth="1"/>
    <col min="538" max="538" width="8" style="65" customWidth="1"/>
    <col min="539" max="539" width="1" style="65" customWidth="1"/>
    <col min="540" max="540" width="6.7109375" style="65" customWidth="1"/>
    <col min="541" max="541" width="1" style="65" customWidth="1"/>
    <col min="542" max="542" width="6.7109375" style="65" customWidth="1"/>
    <col min="543" max="543" width="1" style="65" customWidth="1"/>
    <col min="544" max="544" width="6.7109375" style="65" customWidth="1"/>
    <col min="545" max="545" width="1" style="65" customWidth="1"/>
    <col min="546" max="546" width="6.7109375" style="65" customWidth="1"/>
    <col min="547" max="547" width="1" style="65" customWidth="1"/>
    <col min="548" max="548" width="6.7109375" style="65" customWidth="1"/>
    <col min="549" max="549" width="1" style="65" customWidth="1"/>
    <col min="550" max="551" width="6.7109375" style="65" customWidth="1"/>
    <col min="552" max="768" width="11.42578125" style="65"/>
    <col min="769" max="771" width="0" style="65" hidden="1" customWidth="1"/>
    <col min="772" max="772" width="2.7109375" style="65" customWidth="1"/>
    <col min="773" max="773" width="10.5703125" style="65" customWidth="1"/>
    <col min="774" max="774" width="2" style="65" customWidth="1"/>
    <col min="775" max="775" width="1.5703125" style="65" customWidth="1"/>
    <col min="776" max="776" width="53.140625" style="65" customWidth="1"/>
    <col min="777" max="779" width="4.7109375" style="65" customWidth="1"/>
    <col min="780" max="780" width="0.42578125" style="65" customWidth="1"/>
    <col min="781" max="783" width="4.7109375" style="65" customWidth="1"/>
    <col min="784" max="784" width="0.28515625" style="65" customWidth="1"/>
    <col min="785" max="786" width="4.7109375" style="65" customWidth="1"/>
    <col min="787" max="787" width="5.7109375" style="65" customWidth="1"/>
    <col min="788" max="788" width="1.7109375" style="65" customWidth="1"/>
    <col min="789" max="789" width="11.42578125" style="65"/>
    <col min="790" max="790" width="4.7109375" style="65" customWidth="1"/>
    <col min="791" max="791" width="5" style="65" customWidth="1"/>
    <col min="792" max="792" width="2.28515625" style="65" customWidth="1"/>
    <col min="793" max="793" width="26" style="65" customWidth="1"/>
    <col min="794" max="794" width="8" style="65" customWidth="1"/>
    <col min="795" max="795" width="1" style="65" customWidth="1"/>
    <col min="796" max="796" width="6.7109375" style="65" customWidth="1"/>
    <col min="797" max="797" width="1" style="65" customWidth="1"/>
    <col min="798" max="798" width="6.7109375" style="65" customWidth="1"/>
    <col min="799" max="799" width="1" style="65" customWidth="1"/>
    <col min="800" max="800" width="6.7109375" style="65" customWidth="1"/>
    <col min="801" max="801" width="1" style="65" customWidth="1"/>
    <col min="802" max="802" width="6.7109375" style="65" customWidth="1"/>
    <col min="803" max="803" width="1" style="65" customWidth="1"/>
    <col min="804" max="804" width="6.7109375" style="65" customWidth="1"/>
    <col min="805" max="805" width="1" style="65" customWidth="1"/>
    <col min="806" max="807" width="6.7109375" style="65" customWidth="1"/>
    <col min="808" max="1024" width="11.42578125" style="65"/>
    <col min="1025" max="1027" width="0" style="65" hidden="1" customWidth="1"/>
    <col min="1028" max="1028" width="2.7109375" style="65" customWidth="1"/>
    <col min="1029" max="1029" width="10.5703125" style="65" customWidth="1"/>
    <col min="1030" max="1030" width="2" style="65" customWidth="1"/>
    <col min="1031" max="1031" width="1.5703125" style="65" customWidth="1"/>
    <col min="1032" max="1032" width="53.140625" style="65" customWidth="1"/>
    <col min="1033" max="1035" width="4.7109375" style="65" customWidth="1"/>
    <col min="1036" max="1036" width="0.42578125" style="65" customWidth="1"/>
    <col min="1037" max="1039" width="4.7109375" style="65" customWidth="1"/>
    <col min="1040" max="1040" width="0.28515625" style="65" customWidth="1"/>
    <col min="1041" max="1042" width="4.7109375" style="65" customWidth="1"/>
    <col min="1043" max="1043" width="5.7109375" style="65" customWidth="1"/>
    <col min="1044" max="1044" width="1.7109375" style="65" customWidth="1"/>
    <col min="1045" max="1045" width="11.42578125" style="65"/>
    <col min="1046" max="1046" width="4.7109375" style="65" customWidth="1"/>
    <col min="1047" max="1047" width="5" style="65" customWidth="1"/>
    <col min="1048" max="1048" width="2.28515625" style="65" customWidth="1"/>
    <col min="1049" max="1049" width="26" style="65" customWidth="1"/>
    <col min="1050" max="1050" width="8" style="65" customWidth="1"/>
    <col min="1051" max="1051" width="1" style="65" customWidth="1"/>
    <col min="1052" max="1052" width="6.7109375" style="65" customWidth="1"/>
    <col min="1053" max="1053" width="1" style="65" customWidth="1"/>
    <col min="1054" max="1054" width="6.7109375" style="65" customWidth="1"/>
    <col min="1055" max="1055" width="1" style="65" customWidth="1"/>
    <col min="1056" max="1056" width="6.7109375" style="65" customWidth="1"/>
    <col min="1057" max="1057" width="1" style="65" customWidth="1"/>
    <col min="1058" max="1058" width="6.7109375" style="65" customWidth="1"/>
    <col min="1059" max="1059" width="1" style="65" customWidth="1"/>
    <col min="1060" max="1060" width="6.7109375" style="65" customWidth="1"/>
    <col min="1061" max="1061" width="1" style="65" customWidth="1"/>
    <col min="1062" max="1063" width="6.7109375" style="65" customWidth="1"/>
    <col min="1064" max="1280" width="11.42578125" style="65"/>
    <col min="1281" max="1283" width="0" style="65" hidden="1" customWidth="1"/>
    <col min="1284" max="1284" width="2.7109375" style="65" customWidth="1"/>
    <col min="1285" max="1285" width="10.5703125" style="65" customWidth="1"/>
    <col min="1286" max="1286" width="2" style="65" customWidth="1"/>
    <col min="1287" max="1287" width="1.5703125" style="65" customWidth="1"/>
    <col min="1288" max="1288" width="53.140625" style="65" customWidth="1"/>
    <col min="1289" max="1291" width="4.7109375" style="65" customWidth="1"/>
    <col min="1292" max="1292" width="0.42578125" style="65" customWidth="1"/>
    <col min="1293" max="1295" width="4.7109375" style="65" customWidth="1"/>
    <col min="1296" max="1296" width="0.28515625" style="65" customWidth="1"/>
    <col min="1297" max="1298" width="4.7109375" style="65" customWidth="1"/>
    <col min="1299" max="1299" width="5.7109375" style="65" customWidth="1"/>
    <col min="1300" max="1300" width="1.7109375" style="65" customWidth="1"/>
    <col min="1301" max="1301" width="11.42578125" style="65"/>
    <col min="1302" max="1302" width="4.7109375" style="65" customWidth="1"/>
    <col min="1303" max="1303" width="5" style="65" customWidth="1"/>
    <col min="1304" max="1304" width="2.28515625" style="65" customWidth="1"/>
    <col min="1305" max="1305" width="26" style="65" customWidth="1"/>
    <col min="1306" max="1306" width="8" style="65" customWidth="1"/>
    <col min="1307" max="1307" width="1" style="65" customWidth="1"/>
    <col min="1308" max="1308" width="6.7109375" style="65" customWidth="1"/>
    <col min="1309" max="1309" width="1" style="65" customWidth="1"/>
    <col min="1310" max="1310" width="6.7109375" style="65" customWidth="1"/>
    <col min="1311" max="1311" width="1" style="65" customWidth="1"/>
    <col min="1312" max="1312" width="6.7109375" style="65" customWidth="1"/>
    <col min="1313" max="1313" width="1" style="65" customWidth="1"/>
    <col min="1314" max="1314" width="6.7109375" style="65" customWidth="1"/>
    <col min="1315" max="1315" width="1" style="65" customWidth="1"/>
    <col min="1316" max="1316" width="6.7109375" style="65" customWidth="1"/>
    <col min="1317" max="1317" width="1" style="65" customWidth="1"/>
    <col min="1318" max="1319" width="6.7109375" style="65" customWidth="1"/>
    <col min="1320" max="1536" width="11.42578125" style="65"/>
    <col min="1537" max="1539" width="0" style="65" hidden="1" customWidth="1"/>
    <col min="1540" max="1540" width="2.7109375" style="65" customWidth="1"/>
    <col min="1541" max="1541" width="10.5703125" style="65" customWidth="1"/>
    <col min="1542" max="1542" width="2" style="65" customWidth="1"/>
    <col min="1543" max="1543" width="1.5703125" style="65" customWidth="1"/>
    <col min="1544" max="1544" width="53.140625" style="65" customWidth="1"/>
    <col min="1545" max="1547" width="4.7109375" style="65" customWidth="1"/>
    <col min="1548" max="1548" width="0.42578125" style="65" customWidth="1"/>
    <col min="1549" max="1551" width="4.7109375" style="65" customWidth="1"/>
    <col min="1552" max="1552" width="0.28515625" style="65" customWidth="1"/>
    <col min="1553" max="1554" width="4.7109375" style="65" customWidth="1"/>
    <col min="1555" max="1555" width="5.7109375" style="65" customWidth="1"/>
    <col min="1556" max="1556" width="1.7109375" style="65" customWidth="1"/>
    <col min="1557" max="1557" width="11.42578125" style="65"/>
    <col min="1558" max="1558" width="4.7109375" style="65" customWidth="1"/>
    <col min="1559" max="1559" width="5" style="65" customWidth="1"/>
    <col min="1560" max="1560" width="2.28515625" style="65" customWidth="1"/>
    <col min="1561" max="1561" width="26" style="65" customWidth="1"/>
    <col min="1562" max="1562" width="8" style="65" customWidth="1"/>
    <col min="1563" max="1563" width="1" style="65" customWidth="1"/>
    <col min="1564" max="1564" width="6.7109375" style="65" customWidth="1"/>
    <col min="1565" max="1565" width="1" style="65" customWidth="1"/>
    <col min="1566" max="1566" width="6.7109375" style="65" customWidth="1"/>
    <col min="1567" max="1567" width="1" style="65" customWidth="1"/>
    <col min="1568" max="1568" width="6.7109375" style="65" customWidth="1"/>
    <col min="1569" max="1569" width="1" style="65" customWidth="1"/>
    <col min="1570" max="1570" width="6.7109375" style="65" customWidth="1"/>
    <col min="1571" max="1571" width="1" style="65" customWidth="1"/>
    <col min="1572" max="1572" width="6.7109375" style="65" customWidth="1"/>
    <col min="1573" max="1573" width="1" style="65" customWidth="1"/>
    <col min="1574" max="1575" width="6.7109375" style="65" customWidth="1"/>
    <col min="1576" max="1792" width="11.42578125" style="65"/>
    <col min="1793" max="1795" width="0" style="65" hidden="1" customWidth="1"/>
    <col min="1796" max="1796" width="2.7109375" style="65" customWidth="1"/>
    <col min="1797" max="1797" width="10.5703125" style="65" customWidth="1"/>
    <col min="1798" max="1798" width="2" style="65" customWidth="1"/>
    <col min="1799" max="1799" width="1.5703125" style="65" customWidth="1"/>
    <col min="1800" max="1800" width="53.140625" style="65" customWidth="1"/>
    <col min="1801" max="1803" width="4.7109375" style="65" customWidth="1"/>
    <col min="1804" max="1804" width="0.42578125" style="65" customWidth="1"/>
    <col min="1805" max="1807" width="4.7109375" style="65" customWidth="1"/>
    <col min="1808" max="1808" width="0.28515625" style="65" customWidth="1"/>
    <col min="1809" max="1810" width="4.7109375" style="65" customWidth="1"/>
    <col min="1811" max="1811" width="5.7109375" style="65" customWidth="1"/>
    <col min="1812" max="1812" width="1.7109375" style="65" customWidth="1"/>
    <col min="1813" max="1813" width="11.42578125" style="65"/>
    <col min="1814" max="1814" width="4.7109375" style="65" customWidth="1"/>
    <col min="1815" max="1815" width="5" style="65" customWidth="1"/>
    <col min="1816" max="1816" width="2.28515625" style="65" customWidth="1"/>
    <col min="1817" max="1817" width="26" style="65" customWidth="1"/>
    <col min="1818" max="1818" width="8" style="65" customWidth="1"/>
    <col min="1819" max="1819" width="1" style="65" customWidth="1"/>
    <col min="1820" max="1820" width="6.7109375" style="65" customWidth="1"/>
    <col min="1821" max="1821" width="1" style="65" customWidth="1"/>
    <col min="1822" max="1822" width="6.7109375" style="65" customWidth="1"/>
    <col min="1823" max="1823" width="1" style="65" customWidth="1"/>
    <col min="1824" max="1824" width="6.7109375" style="65" customWidth="1"/>
    <col min="1825" max="1825" width="1" style="65" customWidth="1"/>
    <col min="1826" max="1826" width="6.7109375" style="65" customWidth="1"/>
    <col min="1827" max="1827" width="1" style="65" customWidth="1"/>
    <col min="1828" max="1828" width="6.7109375" style="65" customWidth="1"/>
    <col min="1829" max="1829" width="1" style="65" customWidth="1"/>
    <col min="1830" max="1831" width="6.7109375" style="65" customWidth="1"/>
    <col min="1832" max="2048" width="11.42578125" style="65"/>
    <col min="2049" max="2051" width="0" style="65" hidden="1" customWidth="1"/>
    <col min="2052" max="2052" width="2.7109375" style="65" customWidth="1"/>
    <col min="2053" max="2053" width="10.5703125" style="65" customWidth="1"/>
    <col min="2054" max="2054" width="2" style="65" customWidth="1"/>
    <col min="2055" max="2055" width="1.5703125" style="65" customWidth="1"/>
    <col min="2056" max="2056" width="53.140625" style="65" customWidth="1"/>
    <col min="2057" max="2059" width="4.7109375" style="65" customWidth="1"/>
    <col min="2060" max="2060" width="0.42578125" style="65" customWidth="1"/>
    <col min="2061" max="2063" width="4.7109375" style="65" customWidth="1"/>
    <col min="2064" max="2064" width="0.28515625" style="65" customWidth="1"/>
    <col min="2065" max="2066" width="4.7109375" style="65" customWidth="1"/>
    <col min="2067" max="2067" width="5.7109375" style="65" customWidth="1"/>
    <col min="2068" max="2068" width="1.7109375" style="65" customWidth="1"/>
    <col min="2069" max="2069" width="11.42578125" style="65"/>
    <col min="2070" max="2070" width="4.7109375" style="65" customWidth="1"/>
    <col min="2071" max="2071" width="5" style="65" customWidth="1"/>
    <col min="2072" max="2072" width="2.28515625" style="65" customWidth="1"/>
    <col min="2073" max="2073" width="26" style="65" customWidth="1"/>
    <col min="2074" max="2074" width="8" style="65" customWidth="1"/>
    <col min="2075" max="2075" width="1" style="65" customWidth="1"/>
    <col min="2076" max="2076" width="6.7109375" style="65" customWidth="1"/>
    <col min="2077" max="2077" width="1" style="65" customWidth="1"/>
    <col min="2078" max="2078" width="6.7109375" style="65" customWidth="1"/>
    <col min="2079" max="2079" width="1" style="65" customWidth="1"/>
    <col min="2080" max="2080" width="6.7109375" style="65" customWidth="1"/>
    <col min="2081" max="2081" width="1" style="65" customWidth="1"/>
    <col min="2082" max="2082" width="6.7109375" style="65" customWidth="1"/>
    <col min="2083" max="2083" width="1" style="65" customWidth="1"/>
    <col min="2084" max="2084" width="6.7109375" style="65" customWidth="1"/>
    <col min="2085" max="2085" width="1" style="65" customWidth="1"/>
    <col min="2086" max="2087" width="6.7109375" style="65" customWidth="1"/>
    <col min="2088" max="2304" width="11.42578125" style="65"/>
    <col min="2305" max="2307" width="0" style="65" hidden="1" customWidth="1"/>
    <col min="2308" max="2308" width="2.7109375" style="65" customWidth="1"/>
    <col min="2309" max="2309" width="10.5703125" style="65" customWidth="1"/>
    <col min="2310" max="2310" width="2" style="65" customWidth="1"/>
    <col min="2311" max="2311" width="1.5703125" style="65" customWidth="1"/>
    <col min="2312" max="2312" width="53.140625" style="65" customWidth="1"/>
    <col min="2313" max="2315" width="4.7109375" style="65" customWidth="1"/>
    <col min="2316" max="2316" width="0.42578125" style="65" customWidth="1"/>
    <col min="2317" max="2319" width="4.7109375" style="65" customWidth="1"/>
    <col min="2320" max="2320" width="0.28515625" style="65" customWidth="1"/>
    <col min="2321" max="2322" width="4.7109375" style="65" customWidth="1"/>
    <col min="2323" max="2323" width="5.7109375" style="65" customWidth="1"/>
    <col min="2324" max="2324" width="1.7109375" style="65" customWidth="1"/>
    <col min="2325" max="2325" width="11.42578125" style="65"/>
    <col min="2326" max="2326" width="4.7109375" style="65" customWidth="1"/>
    <col min="2327" max="2327" width="5" style="65" customWidth="1"/>
    <col min="2328" max="2328" width="2.28515625" style="65" customWidth="1"/>
    <col min="2329" max="2329" width="26" style="65" customWidth="1"/>
    <col min="2330" max="2330" width="8" style="65" customWidth="1"/>
    <col min="2331" max="2331" width="1" style="65" customWidth="1"/>
    <col min="2332" max="2332" width="6.7109375" style="65" customWidth="1"/>
    <col min="2333" max="2333" width="1" style="65" customWidth="1"/>
    <col min="2334" max="2334" width="6.7109375" style="65" customWidth="1"/>
    <col min="2335" max="2335" width="1" style="65" customWidth="1"/>
    <col min="2336" max="2336" width="6.7109375" style="65" customWidth="1"/>
    <col min="2337" max="2337" width="1" style="65" customWidth="1"/>
    <col min="2338" max="2338" width="6.7109375" style="65" customWidth="1"/>
    <col min="2339" max="2339" width="1" style="65" customWidth="1"/>
    <col min="2340" max="2340" width="6.7109375" style="65" customWidth="1"/>
    <col min="2341" max="2341" width="1" style="65" customWidth="1"/>
    <col min="2342" max="2343" width="6.7109375" style="65" customWidth="1"/>
    <col min="2344" max="2560" width="11.42578125" style="65"/>
    <col min="2561" max="2563" width="0" style="65" hidden="1" customWidth="1"/>
    <col min="2564" max="2564" width="2.7109375" style="65" customWidth="1"/>
    <col min="2565" max="2565" width="10.5703125" style="65" customWidth="1"/>
    <col min="2566" max="2566" width="2" style="65" customWidth="1"/>
    <col min="2567" max="2567" width="1.5703125" style="65" customWidth="1"/>
    <col min="2568" max="2568" width="53.140625" style="65" customWidth="1"/>
    <col min="2569" max="2571" width="4.7109375" style="65" customWidth="1"/>
    <col min="2572" max="2572" width="0.42578125" style="65" customWidth="1"/>
    <col min="2573" max="2575" width="4.7109375" style="65" customWidth="1"/>
    <col min="2576" max="2576" width="0.28515625" style="65" customWidth="1"/>
    <col min="2577" max="2578" width="4.7109375" style="65" customWidth="1"/>
    <col min="2579" max="2579" width="5.7109375" style="65" customWidth="1"/>
    <col min="2580" max="2580" width="1.7109375" style="65" customWidth="1"/>
    <col min="2581" max="2581" width="11.42578125" style="65"/>
    <col min="2582" max="2582" width="4.7109375" style="65" customWidth="1"/>
    <col min="2583" max="2583" width="5" style="65" customWidth="1"/>
    <col min="2584" max="2584" width="2.28515625" style="65" customWidth="1"/>
    <col min="2585" max="2585" width="26" style="65" customWidth="1"/>
    <col min="2586" max="2586" width="8" style="65" customWidth="1"/>
    <col min="2587" max="2587" width="1" style="65" customWidth="1"/>
    <col min="2588" max="2588" width="6.7109375" style="65" customWidth="1"/>
    <col min="2589" max="2589" width="1" style="65" customWidth="1"/>
    <col min="2590" max="2590" width="6.7109375" style="65" customWidth="1"/>
    <col min="2591" max="2591" width="1" style="65" customWidth="1"/>
    <col min="2592" max="2592" width="6.7109375" style="65" customWidth="1"/>
    <col min="2593" max="2593" width="1" style="65" customWidth="1"/>
    <col min="2594" max="2594" width="6.7109375" style="65" customWidth="1"/>
    <col min="2595" max="2595" width="1" style="65" customWidth="1"/>
    <col min="2596" max="2596" width="6.7109375" style="65" customWidth="1"/>
    <col min="2597" max="2597" width="1" style="65" customWidth="1"/>
    <col min="2598" max="2599" width="6.7109375" style="65" customWidth="1"/>
    <col min="2600" max="2816" width="11.42578125" style="65"/>
    <col min="2817" max="2819" width="0" style="65" hidden="1" customWidth="1"/>
    <col min="2820" max="2820" width="2.7109375" style="65" customWidth="1"/>
    <col min="2821" max="2821" width="10.5703125" style="65" customWidth="1"/>
    <col min="2822" max="2822" width="2" style="65" customWidth="1"/>
    <col min="2823" max="2823" width="1.5703125" style="65" customWidth="1"/>
    <col min="2824" max="2824" width="53.140625" style="65" customWidth="1"/>
    <col min="2825" max="2827" width="4.7109375" style="65" customWidth="1"/>
    <col min="2828" max="2828" width="0.42578125" style="65" customWidth="1"/>
    <col min="2829" max="2831" width="4.7109375" style="65" customWidth="1"/>
    <col min="2832" max="2832" width="0.28515625" style="65" customWidth="1"/>
    <col min="2833" max="2834" width="4.7109375" style="65" customWidth="1"/>
    <col min="2835" max="2835" width="5.7109375" style="65" customWidth="1"/>
    <col min="2836" max="2836" width="1.7109375" style="65" customWidth="1"/>
    <col min="2837" max="2837" width="11.42578125" style="65"/>
    <col min="2838" max="2838" width="4.7109375" style="65" customWidth="1"/>
    <col min="2839" max="2839" width="5" style="65" customWidth="1"/>
    <col min="2840" max="2840" width="2.28515625" style="65" customWidth="1"/>
    <col min="2841" max="2841" width="26" style="65" customWidth="1"/>
    <col min="2842" max="2842" width="8" style="65" customWidth="1"/>
    <col min="2843" max="2843" width="1" style="65" customWidth="1"/>
    <col min="2844" max="2844" width="6.7109375" style="65" customWidth="1"/>
    <col min="2845" max="2845" width="1" style="65" customWidth="1"/>
    <col min="2846" max="2846" width="6.7109375" style="65" customWidth="1"/>
    <col min="2847" max="2847" width="1" style="65" customWidth="1"/>
    <col min="2848" max="2848" width="6.7109375" style="65" customWidth="1"/>
    <col min="2849" max="2849" width="1" style="65" customWidth="1"/>
    <col min="2850" max="2850" width="6.7109375" style="65" customWidth="1"/>
    <col min="2851" max="2851" width="1" style="65" customWidth="1"/>
    <col min="2852" max="2852" width="6.7109375" style="65" customWidth="1"/>
    <col min="2853" max="2853" width="1" style="65" customWidth="1"/>
    <col min="2854" max="2855" width="6.7109375" style="65" customWidth="1"/>
    <col min="2856" max="3072" width="11.42578125" style="65"/>
    <col min="3073" max="3075" width="0" style="65" hidden="1" customWidth="1"/>
    <col min="3076" max="3076" width="2.7109375" style="65" customWidth="1"/>
    <col min="3077" max="3077" width="10.5703125" style="65" customWidth="1"/>
    <col min="3078" max="3078" width="2" style="65" customWidth="1"/>
    <col min="3079" max="3079" width="1.5703125" style="65" customWidth="1"/>
    <col min="3080" max="3080" width="53.140625" style="65" customWidth="1"/>
    <col min="3081" max="3083" width="4.7109375" style="65" customWidth="1"/>
    <col min="3084" max="3084" width="0.42578125" style="65" customWidth="1"/>
    <col min="3085" max="3087" width="4.7109375" style="65" customWidth="1"/>
    <col min="3088" max="3088" width="0.28515625" style="65" customWidth="1"/>
    <col min="3089" max="3090" width="4.7109375" style="65" customWidth="1"/>
    <col min="3091" max="3091" width="5.7109375" style="65" customWidth="1"/>
    <col min="3092" max="3092" width="1.7109375" style="65" customWidth="1"/>
    <col min="3093" max="3093" width="11.42578125" style="65"/>
    <col min="3094" max="3094" width="4.7109375" style="65" customWidth="1"/>
    <col min="3095" max="3095" width="5" style="65" customWidth="1"/>
    <col min="3096" max="3096" width="2.28515625" style="65" customWidth="1"/>
    <col min="3097" max="3097" width="26" style="65" customWidth="1"/>
    <col min="3098" max="3098" width="8" style="65" customWidth="1"/>
    <col min="3099" max="3099" width="1" style="65" customWidth="1"/>
    <col min="3100" max="3100" width="6.7109375" style="65" customWidth="1"/>
    <col min="3101" max="3101" width="1" style="65" customWidth="1"/>
    <col min="3102" max="3102" width="6.7109375" style="65" customWidth="1"/>
    <col min="3103" max="3103" width="1" style="65" customWidth="1"/>
    <col min="3104" max="3104" width="6.7109375" style="65" customWidth="1"/>
    <col min="3105" max="3105" width="1" style="65" customWidth="1"/>
    <col min="3106" max="3106" width="6.7109375" style="65" customWidth="1"/>
    <col min="3107" max="3107" width="1" style="65" customWidth="1"/>
    <col min="3108" max="3108" width="6.7109375" style="65" customWidth="1"/>
    <col min="3109" max="3109" width="1" style="65" customWidth="1"/>
    <col min="3110" max="3111" width="6.7109375" style="65" customWidth="1"/>
    <col min="3112" max="3328" width="11.42578125" style="65"/>
    <col min="3329" max="3331" width="0" style="65" hidden="1" customWidth="1"/>
    <col min="3332" max="3332" width="2.7109375" style="65" customWidth="1"/>
    <col min="3333" max="3333" width="10.5703125" style="65" customWidth="1"/>
    <col min="3334" max="3334" width="2" style="65" customWidth="1"/>
    <col min="3335" max="3335" width="1.5703125" style="65" customWidth="1"/>
    <col min="3336" max="3336" width="53.140625" style="65" customWidth="1"/>
    <col min="3337" max="3339" width="4.7109375" style="65" customWidth="1"/>
    <col min="3340" max="3340" width="0.42578125" style="65" customWidth="1"/>
    <col min="3341" max="3343" width="4.7109375" style="65" customWidth="1"/>
    <col min="3344" max="3344" width="0.28515625" style="65" customWidth="1"/>
    <col min="3345" max="3346" width="4.7109375" style="65" customWidth="1"/>
    <col min="3347" max="3347" width="5.7109375" style="65" customWidth="1"/>
    <col min="3348" max="3348" width="1.7109375" style="65" customWidth="1"/>
    <col min="3349" max="3349" width="11.42578125" style="65"/>
    <col min="3350" max="3350" width="4.7109375" style="65" customWidth="1"/>
    <col min="3351" max="3351" width="5" style="65" customWidth="1"/>
    <col min="3352" max="3352" width="2.28515625" style="65" customWidth="1"/>
    <col min="3353" max="3353" width="26" style="65" customWidth="1"/>
    <col min="3354" max="3354" width="8" style="65" customWidth="1"/>
    <col min="3355" max="3355" width="1" style="65" customWidth="1"/>
    <col min="3356" max="3356" width="6.7109375" style="65" customWidth="1"/>
    <col min="3357" max="3357" width="1" style="65" customWidth="1"/>
    <col min="3358" max="3358" width="6.7109375" style="65" customWidth="1"/>
    <col min="3359" max="3359" width="1" style="65" customWidth="1"/>
    <col min="3360" max="3360" width="6.7109375" style="65" customWidth="1"/>
    <col min="3361" max="3361" width="1" style="65" customWidth="1"/>
    <col min="3362" max="3362" width="6.7109375" style="65" customWidth="1"/>
    <col min="3363" max="3363" width="1" style="65" customWidth="1"/>
    <col min="3364" max="3364" width="6.7109375" style="65" customWidth="1"/>
    <col min="3365" max="3365" width="1" style="65" customWidth="1"/>
    <col min="3366" max="3367" width="6.7109375" style="65" customWidth="1"/>
    <col min="3368" max="3584" width="11.42578125" style="65"/>
    <col min="3585" max="3587" width="0" style="65" hidden="1" customWidth="1"/>
    <col min="3588" max="3588" width="2.7109375" style="65" customWidth="1"/>
    <col min="3589" max="3589" width="10.5703125" style="65" customWidth="1"/>
    <col min="3590" max="3590" width="2" style="65" customWidth="1"/>
    <col min="3591" max="3591" width="1.5703125" style="65" customWidth="1"/>
    <col min="3592" max="3592" width="53.140625" style="65" customWidth="1"/>
    <col min="3593" max="3595" width="4.7109375" style="65" customWidth="1"/>
    <col min="3596" max="3596" width="0.42578125" style="65" customWidth="1"/>
    <col min="3597" max="3599" width="4.7109375" style="65" customWidth="1"/>
    <col min="3600" max="3600" width="0.28515625" style="65" customWidth="1"/>
    <col min="3601" max="3602" width="4.7109375" style="65" customWidth="1"/>
    <col min="3603" max="3603" width="5.7109375" style="65" customWidth="1"/>
    <col min="3604" max="3604" width="1.7109375" style="65" customWidth="1"/>
    <col min="3605" max="3605" width="11.42578125" style="65"/>
    <col min="3606" max="3606" width="4.7109375" style="65" customWidth="1"/>
    <col min="3607" max="3607" width="5" style="65" customWidth="1"/>
    <col min="3608" max="3608" width="2.28515625" style="65" customWidth="1"/>
    <col min="3609" max="3609" width="26" style="65" customWidth="1"/>
    <col min="3610" max="3610" width="8" style="65" customWidth="1"/>
    <col min="3611" max="3611" width="1" style="65" customWidth="1"/>
    <col min="3612" max="3612" width="6.7109375" style="65" customWidth="1"/>
    <col min="3613" max="3613" width="1" style="65" customWidth="1"/>
    <col min="3614" max="3614" width="6.7109375" style="65" customWidth="1"/>
    <col min="3615" max="3615" width="1" style="65" customWidth="1"/>
    <col min="3616" max="3616" width="6.7109375" style="65" customWidth="1"/>
    <col min="3617" max="3617" width="1" style="65" customWidth="1"/>
    <col min="3618" max="3618" width="6.7109375" style="65" customWidth="1"/>
    <col min="3619" max="3619" width="1" style="65" customWidth="1"/>
    <col min="3620" max="3620" width="6.7109375" style="65" customWidth="1"/>
    <col min="3621" max="3621" width="1" style="65" customWidth="1"/>
    <col min="3622" max="3623" width="6.7109375" style="65" customWidth="1"/>
    <col min="3624" max="3840" width="11.42578125" style="65"/>
    <col min="3841" max="3843" width="0" style="65" hidden="1" customWidth="1"/>
    <col min="3844" max="3844" width="2.7109375" style="65" customWidth="1"/>
    <col min="3845" max="3845" width="10.5703125" style="65" customWidth="1"/>
    <col min="3846" max="3846" width="2" style="65" customWidth="1"/>
    <col min="3847" max="3847" width="1.5703125" style="65" customWidth="1"/>
    <col min="3848" max="3848" width="53.140625" style="65" customWidth="1"/>
    <col min="3849" max="3851" width="4.7109375" style="65" customWidth="1"/>
    <col min="3852" max="3852" width="0.42578125" style="65" customWidth="1"/>
    <col min="3853" max="3855" width="4.7109375" style="65" customWidth="1"/>
    <col min="3856" max="3856" width="0.28515625" style="65" customWidth="1"/>
    <col min="3857" max="3858" width="4.7109375" style="65" customWidth="1"/>
    <col min="3859" max="3859" width="5.7109375" style="65" customWidth="1"/>
    <col min="3860" max="3860" width="1.7109375" style="65" customWidth="1"/>
    <col min="3861" max="3861" width="11.42578125" style="65"/>
    <col min="3862" max="3862" width="4.7109375" style="65" customWidth="1"/>
    <col min="3863" max="3863" width="5" style="65" customWidth="1"/>
    <col min="3864" max="3864" width="2.28515625" style="65" customWidth="1"/>
    <col min="3865" max="3865" width="26" style="65" customWidth="1"/>
    <col min="3866" max="3866" width="8" style="65" customWidth="1"/>
    <col min="3867" max="3867" width="1" style="65" customWidth="1"/>
    <col min="3868" max="3868" width="6.7109375" style="65" customWidth="1"/>
    <col min="3869" max="3869" width="1" style="65" customWidth="1"/>
    <col min="3870" max="3870" width="6.7109375" style="65" customWidth="1"/>
    <col min="3871" max="3871" width="1" style="65" customWidth="1"/>
    <col min="3872" max="3872" width="6.7109375" style="65" customWidth="1"/>
    <col min="3873" max="3873" width="1" style="65" customWidth="1"/>
    <col min="3874" max="3874" width="6.7109375" style="65" customWidth="1"/>
    <col min="3875" max="3875" width="1" style="65" customWidth="1"/>
    <col min="3876" max="3876" width="6.7109375" style="65" customWidth="1"/>
    <col min="3877" max="3877" width="1" style="65" customWidth="1"/>
    <col min="3878" max="3879" width="6.7109375" style="65" customWidth="1"/>
    <col min="3880" max="4096" width="11.42578125" style="65"/>
    <col min="4097" max="4099" width="0" style="65" hidden="1" customWidth="1"/>
    <col min="4100" max="4100" width="2.7109375" style="65" customWidth="1"/>
    <col min="4101" max="4101" width="10.5703125" style="65" customWidth="1"/>
    <col min="4102" max="4102" width="2" style="65" customWidth="1"/>
    <col min="4103" max="4103" width="1.5703125" style="65" customWidth="1"/>
    <col min="4104" max="4104" width="53.140625" style="65" customWidth="1"/>
    <col min="4105" max="4107" width="4.7109375" style="65" customWidth="1"/>
    <col min="4108" max="4108" width="0.42578125" style="65" customWidth="1"/>
    <col min="4109" max="4111" width="4.7109375" style="65" customWidth="1"/>
    <col min="4112" max="4112" width="0.28515625" style="65" customWidth="1"/>
    <col min="4113" max="4114" width="4.7109375" style="65" customWidth="1"/>
    <col min="4115" max="4115" width="5.7109375" style="65" customWidth="1"/>
    <col min="4116" max="4116" width="1.7109375" style="65" customWidth="1"/>
    <col min="4117" max="4117" width="11.42578125" style="65"/>
    <col min="4118" max="4118" width="4.7109375" style="65" customWidth="1"/>
    <col min="4119" max="4119" width="5" style="65" customWidth="1"/>
    <col min="4120" max="4120" width="2.28515625" style="65" customWidth="1"/>
    <col min="4121" max="4121" width="26" style="65" customWidth="1"/>
    <col min="4122" max="4122" width="8" style="65" customWidth="1"/>
    <col min="4123" max="4123" width="1" style="65" customWidth="1"/>
    <col min="4124" max="4124" width="6.7109375" style="65" customWidth="1"/>
    <col min="4125" max="4125" width="1" style="65" customWidth="1"/>
    <col min="4126" max="4126" width="6.7109375" style="65" customWidth="1"/>
    <col min="4127" max="4127" width="1" style="65" customWidth="1"/>
    <col min="4128" max="4128" width="6.7109375" style="65" customWidth="1"/>
    <col min="4129" max="4129" width="1" style="65" customWidth="1"/>
    <col min="4130" max="4130" width="6.7109375" style="65" customWidth="1"/>
    <col min="4131" max="4131" width="1" style="65" customWidth="1"/>
    <col min="4132" max="4132" width="6.7109375" style="65" customWidth="1"/>
    <col min="4133" max="4133" width="1" style="65" customWidth="1"/>
    <col min="4134" max="4135" width="6.7109375" style="65" customWidth="1"/>
    <col min="4136" max="4352" width="11.42578125" style="65"/>
    <col min="4353" max="4355" width="0" style="65" hidden="1" customWidth="1"/>
    <col min="4356" max="4356" width="2.7109375" style="65" customWidth="1"/>
    <col min="4357" max="4357" width="10.5703125" style="65" customWidth="1"/>
    <col min="4358" max="4358" width="2" style="65" customWidth="1"/>
    <col min="4359" max="4359" width="1.5703125" style="65" customWidth="1"/>
    <col min="4360" max="4360" width="53.140625" style="65" customWidth="1"/>
    <col min="4361" max="4363" width="4.7109375" style="65" customWidth="1"/>
    <col min="4364" max="4364" width="0.42578125" style="65" customWidth="1"/>
    <col min="4365" max="4367" width="4.7109375" style="65" customWidth="1"/>
    <col min="4368" max="4368" width="0.28515625" style="65" customWidth="1"/>
    <col min="4369" max="4370" width="4.7109375" style="65" customWidth="1"/>
    <col min="4371" max="4371" width="5.7109375" style="65" customWidth="1"/>
    <col min="4372" max="4372" width="1.7109375" style="65" customWidth="1"/>
    <col min="4373" max="4373" width="11.42578125" style="65"/>
    <col min="4374" max="4374" width="4.7109375" style="65" customWidth="1"/>
    <col min="4375" max="4375" width="5" style="65" customWidth="1"/>
    <col min="4376" max="4376" width="2.28515625" style="65" customWidth="1"/>
    <col min="4377" max="4377" width="26" style="65" customWidth="1"/>
    <col min="4378" max="4378" width="8" style="65" customWidth="1"/>
    <col min="4379" max="4379" width="1" style="65" customWidth="1"/>
    <col min="4380" max="4380" width="6.7109375" style="65" customWidth="1"/>
    <col min="4381" max="4381" width="1" style="65" customWidth="1"/>
    <col min="4382" max="4382" width="6.7109375" style="65" customWidth="1"/>
    <col min="4383" max="4383" width="1" style="65" customWidth="1"/>
    <col min="4384" max="4384" width="6.7109375" style="65" customWidth="1"/>
    <col min="4385" max="4385" width="1" style="65" customWidth="1"/>
    <col min="4386" max="4386" width="6.7109375" style="65" customWidth="1"/>
    <col min="4387" max="4387" width="1" style="65" customWidth="1"/>
    <col min="4388" max="4388" width="6.7109375" style="65" customWidth="1"/>
    <col min="4389" max="4389" width="1" style="65" customWidth="1"/>
    <col min="4390" max="4391" width="6.7109375" style="65" customWidth="1"/>
    <col min="4392" max="4608" width="11.42578125" style="65"/>
    <col min="4609" max="4611" width="0" style="65" hidden="1" customWidth="1"/>
    <col min="4612" max="4612" width="2.7109375" style="65" customWidth="1"/>
    <col min="4613" max="4613" width="10.5703125" style="65" customWidth="1"/>
    <col min="4614" max="4614" width="2" style="65" customWidth="1"/>
    <col min="4615" max="4615" width="1.5703125" style="65" customWidth="1"/>
    <col min="4616" max="4616" width="53.140625" style="65" customWidth="1"/>
    <col min="4617" max="4619" width="4.7109375" style="65" customWidth="1"/>
    <col min="4620" max="4620" width="0.42578125" style="65" customWidth="1"/>
    <col min="4621" max="4623" width="4.7109375" style="65" customWidth="1"/>
    <col min="4624" max="4624" width="0.28515625" style="65" customWidth="1"/>
    <col min="4625" max="4626" width="4.7109375" style="65" customWidth="1"/>
    <col min="4627" max="4627" width="5.7109375" style="65" customWidth="1"/>
    <col min="4628" max="4628" width="1.7109375" style="65" customWidth="1"/>
    <col min="4629" max="4629" width="11.42578125" style="65"/>
    <col min="4630" max="4630" width="4.7109375" style="65" customWidth="1"/>
    <col min="4631" max="4631" width="5" style="65" customWidth="1"/>
    <col min="4632" max="4632" width="2.28515625" style="65" customWidth="1"/>
    <col min="4633" max="4633" width="26" style="65" customWidth="1"/>
    <col min="4634" max="4634" width="8" style="65" customWidth="1"/>
    <col min="4635" max="4635" width="1" style="65" customWidth="1"/>
    <col min="4636" max="4636" width="6.7109375" style="65" customWidth="1"/>
    <col min="4637" max="4637" width="1" style="65" customWidth="1"/>
    <col min="4638" max="4638" width="6.7109375" style="65" customWidth="1"/>
    <col min="4639" max="4639" width="1" style="65" customWidth="1"/>
    <col min="4640" max="4640" width="6.7109375" style="65" customWidth="1"/>
    <col min="4641" max="4641" width="1" style="65" customWidth="1"/>
    <col min="4642" max="4642" width="6.7109375" style="65" customWidth="1"/>
    <col min="4643" max="4643" width="1" style="65" customWidth="1"/>
    <col min="4644" max="4644" width="6.7109375" style="65" customWidth="1"/>
    <col min="4645" max="4645" width="1" style="65" customWidth="1"/>
    <col min="4646" max="4647" width="6.7109375" style="65" customWidth="1"/>
    <col min="4648" max="4864" width="11.42578125" style="65"/>
    <col min="4865" max="4867" width="0" style="65" hidden="1" customWidth="1"/>
    <col min="4868" max="4868" width="2.7109375" style="65" customWidth="1"/>
    <col min="4869" max="4869" width="10.5703125" style="65" customWidth="1"/>
    <col min="4870" max="4870" width="2" style="65" customWidth="1"/>
    <col min="4871" max="4871" width="1.5703125" style="65" customWidth="1"/>
    <col min="4872" max="4872" width="53.140625" style="65" customWidth="1"/>
    <col min="4873" max="4875" width="4.7109375" style="65" customWidth="1"/>
    <col min="4876" max="4876" width="0.42578125" style="65" customWidth="1"/>
    <col min="4877" max="4879" width="4.7109375" style="65" customWidth="1"/>
    <col min="4880" max="4880" width="0.28515625" style="65" customWidth="1"/>
    <col min="4881" max="4882" width="4.7109375" style="65" customWidth="1"/>
    <col min="4883" max="4883" width="5.7109375" style="65" customWidth="1"/>
    <col min="4884" max="4884" width="1.7109375" style="65" customWidth="1"/>
    <col min="4885" max="4885" width="11.42578125" style="65"/>
    <col min="4886" max="4886" width="4.7109375" style="65" customWidth="1"/>
    <col min="4887" max="4887" width="5" style="65" customWidth="1"/>
    <col min="4888" max="4888" width="2.28515625" style="65" customWidth="1"/>
    <col min="4889" max="4889" width="26" style="65" customWidth="1"/>
    <col min="4890" max="4890" width="8" style="65" customWidth="1"/>
    <col min="4891" max="4891" width="1" style="65" customWidth="1"/>
    <col min="4892" max="4892" width="6.7109375" style="65" customWidth="1"/>
    <col min="4893" max="4893" width="1" style="65" customWidth="1"/>
    <col min="4894" max="4894" width="6.7109375" style="65" customWidth="1"/>
    <col min="4895" max="4895" width="1" style="65" customWidth="1"/>
    <col min="4896" max="4896" width="6.7109375" style="65" customWidth="1"/>
    <col min="4897" max="4897" width="1" style="65" customWidth="1"/>
    <col min="4898" max="4898" width="6.7109375" style="65" customWidth="1"/>
    <col min="4899" max="4899" width="1" style="65" customWidth="1"/>
    <col min="4900" max="4900" width="6.7109375" style="65" customWidth="1"/>
    <col min="4901" max="4901" width="1" style="65" customWidth="1"/>
    <col min="4902" max="4903" width="6.7109375" style="65" customWidth="1"/>
    <col min="4904" max="5120" width="11.42578125" style="65"/>
    <col min="5121" max="5123" width="0" style="65" hidden="1" customWidth="1"/>
    <col min="5124" max="5124" width="2.7109375" style="65" customWidth="1"/>
    <col min="5125" max="5125" width="10.5703125" style="65" customWidth="1"/>
    <col min="5126" max="5126" width="2" style="65" customWidth="1"/>
    <col min="5127" max="5127" width="1.5703125" style="65" customWidth="1"/>
    <col min="5128" max="5128" width="53.140625" style="65" customWidth="1"/>
    <col min="5129" max="5131" width="4.7109375" style="65" customWidth="1"/>
    <col min="5132" max="5132" width="0.42578125" style="65" customWidth="1"/>
    <col min="5133" max="5135" width="4.7109375" style="65" customWidth="1"/>
    <col min="5136" max="5136" width="0.28515625" style="65" customWidth="1"/>
    <col min="5137" max="5138" width="4.7109375" style="65" customWidth="1"/>
    <col min="5139" max="5139" width="5.7109375" style="65" customWidth="1"/>
    <col min="5140" max="5140" width="1.7109375" style="65" customWidth="1"/>
    <col min="5141" max="5141" width="11.42578125" style="65"/>
    <col min="5142" max="5142" width="4.7109375" style="65" customWidth="1"/>
    <col min="5143" max="5143" width="5" style="65" customWidth="1"/>
    <col min="5144" max="5144" width="2.28515625" style="65" customWidth="1"/>
    <col min="5145" max="5145" width="26" style="65" customWidth="1"/>
    <col min="5146" max="5146" width="8" style="65" customWidth="1"/>
    <col min="5147" max="5147" width="1" style="65" customWidth="1"/>
    <col min="5148" max="5148" width="6.7109375" style="65" customWidth="1"/>
    <col min="5149" max="5149" width="1" style="65" customWidth="1"/>
    <col min="5150" max="5150" width="6.7109375" style="65" customWidth="1"/>
    <col min="5151" max="5151" width="1" style="65" customWidth="1"/>
    <col min="5152" max="5152" width="6.7109375" style="65" customWidth="1"/>
    <col min="5153" max="5153" width="1" style="65" customWidth="1"/>
    <col min="5154" max="5154" width="6.7109375" style="65" customWidth="1"/>
    <col min="5155" max="5155" width="1" style="65" customWidth="1"/>
    <col min="5156" max="5156" width="6.7109375" style="65" customWidth="1"/>
    <col min="5157" max="5157" width="1" style="65" customWidth="1"/>
    <col min="5158" max="5159" width="6.7109375" style="65" customWidth="1"/>
    <col min="5160" max="5376" width="11.42578125" style="65"/>
    <col min="5377" max="5379" width="0" style="65" hidden="1" customWidth="1"/>
    <col min="5380" max="5380" width="2.7109375" style="65" customWidth="1"/>
    <col min="5381" max="5381" width="10.5703125" style="65" customWidth="1"/>
    <col min="5382" max="5382" width="2" style="65" customWidth="1"/>
    <col min="5383" max="5383" width="1.5703125" style="65" customWidth="1"/>
    <col min="5384" max="5384" width="53.140625" style="65" customWidth="1"/>
    <col min="5385" max="5387" width="4.7109375" style="65" customWidth="1"/>
    <col min="5388" max="5388" width="0.42578125" style="65" customWidth="1"/>
    <col min="5389" max="5391" width="4.7109375" style="65" customWidth="1"/>
    <col min="5392" max="5392" width="0.28515625" style="65" customWidth="1"/>
    <col min="5393" max="5394" width="4.7109375" style="65" customWidth="1"/>
    <col min="5395" max="5395" width="5.7109375" style="65" customWidth="1"/>
    <col min="5396" max="5396" width="1.7109375" style="65" customWidth="1"/>
    <col min="5397" max="5397" width="11.42578125" style="65"/>
    <col min="5398" max="5398" width="4.7109375" style="65" customWidth="1"/>
    <col min="5399" max="5399" width="5" style="65" customWidth="1"/>
    <col min="5400" max="5400" width="2.28515625" style="65" customWidth="1"/>
    <col min="5401" max="5401" width="26" style="65" customWidth="1"/>
    <col min="5402" max="5402" width="8" style="65" customWidth="1"/>
    <col min="5403" max="5403" width="1" style="65" customWidth="1"/>
    <col min="5404" max="5404" width="6.7109375" style="65" customWidth="1"/>
    <col min="5405" max="5405" width="1" style="65" customWidth="1"/>
    <col min="5406" max="5406" width="6.7109375" style="65" customWidth="1"/>
    <col min="5407" max="5407" width="1" style="65" customWidth="1"/>
    <col min="5408" max="5408" width="6.7109375" style="65" customWidth="1"/>
    <col min="5409" max="5409" width="1" style="65" customWidth="1"/>
    <col min="5410" max="5410" width="6.7109375" style="65" customWidth="1"/>
    <col min="5411" max="5411" width="1" style="65" customWidth="1"/>
    <col min="5412" max="5412" width="6.7109375" style="65" customWidth="1"/>
    <col min="5413" max="5413" width="1" style="65" customWidth="1"/>
    <col min="5414" max="5415" width="6.7109375" style="65" customWidth="1"/>
    <col min="5416" max="5632" width="11.42578125" style="65"/>
    <col min="5633" max="5635" width="0" style="65" hidden="1" customWidth="1"/>
    <col min="5636" max="5636" width="2.7109375" style="65" customWidth="1"/>
    <col min="5637" max="5637" width="10.5703125" style="65" customWidth="1"/>
    <col min="5638" max="5638" width="2" style="65" customWidth="1"/>
    <col min="5639" max="5639" width="1.5703125" style="65" customWidth="1"/>
    <col min="5640" max="5640" width="53.140625" style="65" customWidth="1"/>
    <col min="5641" max="5643" width="4.7109375" style="65" customWidth="1"/>
    <col min="5644" max="5644" width="0.42578125" style="65" customWidth="1"/>
    <col min="5645" max="5647" width="4.7109375" style="65" customWidth="1"/>
    <col min="5648" max="5648" width="0.28515625" style="65" customWidth="1"/>
    <col min="5649" max="5650" width="4.7109375" style="65" customWidth="1"/>
    <col min="5651" max="5651" width="5.7109375" style="65" customWidth="1"/>
    <col min="5652" max="5652" width="1.7109375" style="65" customWidth="1"/>
    <col min="5653" max="5653" width="11.42578125" style="65"/>
    <col min="5654" max="5654" width="4.7109375" style="65" customWidth="1"/>
    <col min="5655" max="5655" width="5" style="65" customWidth="1"/>
    <col min="5656" max="5656" width="2.28515625" style="65" customWidth="1"/>
    <col min="5657" max="5657" width="26" style="65" customWidth="1"/>
    <col min="5658" max="5658" width="8" style="65" customWidth="1"/>
    <col min="5659" max="5659" width="1" style="65" customWidth="1"/>
    <col min="5660" max="5660" width="6.7109375" style="65" customWidth="1"/>
    <col min="5661" max="5661" width="1" style="65" customWidth="1"/>
    <col min="5662" max="5662" width="6.7109375" style="65" customWidth="1"/>
    <col min="5663" max="5663" width="1" style="65" customWidth="1"/>
    <col min="5664" max="5664" width="6.7109375" style="65" customWidth="1"/>
    <col min="5665" max="5665" width="1" style="65" customWidth="1"/>
    <col min="5666" max="5666" width="6.7109375" style="65" customWidth="1"/>
    <col min="5667" max="5667" width="1" style="65" customWidth="1"/>
    <col min="5668" max="5668" width="6.7109375" style="65" customWidth="1"/>
    <col min="5669" max="5669" width="1" style="65" customWidth="1"/>
    <col min="5670" max="5671" width="6.7109375" style="65" customWidth="1"/>
    <col min="5672" max="5888" width="11.42578125" style="65"/>
    <col min="5889" max="5891" width="0" style="65" hidden="1" customWidth="1"/>
    <col min="5892" max="5892" width="2.7109375" style="65" customWidth="1"/>
    <col min="5893" max="5893" width="10.5703125" style="65" customWidth="1"/>
    <col min="5894" max="5894" width="2" style="65" customWidth="1"/>
    <col min="5895" max="5895" width="1.5703125" style="65" customWidth="1"/>
    <col min="5896" max="5896" width="53.140625" style="65" customWidth="1"/>
    <col min="5897" max="5899" width="4.7109375" style="65" customWidth="1"/>
    <col min="5900" max="5900" width="0.42578125" style="65" customWidth="1"/>
    <col min="5901" max="5903" width="4.7109375" style="65" customWidth="1"/>
    <col min="5904" max="5904" width="0.28515625" style="65" customWidth="1"/>
    <col min="5905" max="5906" width="4.7109375" style="65" customWidth="1"/>
    <col min="5907" max="5907" width="5.7109375" style="65" customWidth="1"/>
    <col min="5908" max="5908" width="1.7109375" style="65" customWidth="1"/>
    <col min="5909" max="5909" width="11.42578125" style="65"/>
    <col min="5910" max="5910" width="4.7109375" style="65" customWidth="1"/>
    <col min="5911" max="5911" width="5" style="65" customWidth="1"/>
    <col min="5912" max="5912" width="2.28515625" style="65" customWidth="1"/>
    <col min="5913" max="5913" width="26" style="65" customWidth="1"/>
    <col min="5914" max="5914" width="8" style="65" customWidth="1"/>
    <col min="5915" max="5915" width="1" style="65" customWidth="1"/>
    <col min="5916" max="5916" width="6.7109375" style="65" customWidth="1"/>
    <col min="5917" max="5917" width="1" style="65" customWidth="1"/>
    <col min="5918" max="5918" width="6.7109375" style="65" customWidth="1"/>
    <col min="5919" max="5919" width="1" style="65" customWidth="1"/>
    <col min="5920" max="5920" width="6.7109375" style="65" customWidth="1"/>
    <col min="5921" max="5921" width="1" style="65" customWidth="1"/>
    <col min="5922" max="5922" width="6.7109375" style="65" customWidth="1"/>
    <col min="5923" max="5923" width="1" style="65" customWidth="1"/>
    <col min="5924" max="5924" width="6.7109375" style="65" customWidth="1"/>
    <col min="5925" max="5925" width="1" style="65" customWidth="1"/>
    <col min="5926" max="5927" width="6.7109375" style="65" customWidth="1"/>
    <col min="5928" max="6144" width="11.42578125" style="65"/>
    <col min="6145" max="6147" width="0" style="65" hidden="1" customWidth="1"/>
    <col min="6148" max="6148" width="2.7109375" style="65" customWidth="1"/>
    <col min="6149" max="6149" width="10.5703125" style="65" customWidth="1"/>
    <col min="6150" max="6150" width="2" style="65" customWidth="1"/>
    <col min="6151" max="6151" width="1.5703125" style="65" customWidth="1"/>
    <col min="6152" max="6152" width="53.140625" style="65" customWidth="1"/>
    <col min="6153" max="6155" width="4.7109375" style="65" customWidth="1"/>
    <col min="6156" max="6156" width="0.42578125" style="65" customWidth="1"/>
    <col min="6157" max="6159" width="4.7109375" style="65" customWidth="1"/>
    <col min="6160" max="6160" width="0.28515625" style="65" customWidth="1"/>
    <col min="6161" max="6162" width="4.7109375" style="65" customWidth="1"/>
    <col min="6163" max="6163" width="5.7109375" style="65" customWidth="1"/>
    <col min="6164" max="6164" width="1.7109375" style="65" customWidth="1"/>
    <col min="6165" max="6165" width="11.42578125" style="65"/>
    <col min="6166" max="6166" width="4.7109375" style="65" customWidth="1"/>
    <col min="6167" max="6167" width="5" style="65" customWidth="1"/>
    <col min="6168" max="6168" width="2.28515625" style="65" customWidth="1"/>
    <col min="6169" max="6169" width="26" style="65" customWidth="1"/>
    <col min="6170" max="6170" width="8" style="65" customWidth="1"/>
    <col min="6171" max="6171" width="1" style="65" customWidth="1"/>
    <col min="6172" max="6172" width="6.7109375" style="65" customWidth="1"/>
    <col min="6173" max="6173" width="1" style="65" customWidth="1"/>
    <col min="6174" max="6174" width="6.7109375" style="65" customWidth="1"/>
    <col min="6175" max="6175" width="1" style="65" customWidth="1"/>
    <col min="6176" max="6176" width="6.7109375" style="65" customWidth="1"/>
    <col min="6177" max="6177" width="1" style="65" customWidth="1"/>
    <col min="6178" max="6178" width="6.7109375" style="65" customWidth="1"/>
    <col min="6179" max="6179" width="1" style="65" customWidth="1"/>
    <col min="6180" max="6180" width="6.7109375" style="65" customWidth="1"/>
    <col min="6181" max="6181" width="1" style="65" customWidth="1"/>
    <col min="6182" max="6183" width="6.7109375" style="65" customWidth="1"/>
    <col min="6184" max="6400" width="11.42578125" style="65"/>
    <col min="6401" max="6403" width="0" style="65" hidden="1" customWidth="1"/>
    <col min="6404" max="6404" width="2.7109375" style="65" customWidth="1"/>
    <col min="6405" max="6405" width="10.5703125" style="65" customWidth="1"/>
    <col min="6406" max="6406" width="2" style="65" customWidth="1"/>
    <col min="6407" max="6407" width="1.5703125" style="65" customWidth="1"/>
    <col min="6408" max="6408" width="53.140625" style="65" customWidth="1"/>
    <col min="6409" max="6411" width="4.7109375" style="65" customWidth="1"/>
    <col min="6412" max="6412" width="0.42578125" style="65" customWidth="1"/>
    <col min="6413" max="6415" width="4.7109375" style="65" customWidth="1"/>
    <col min="6416" max="6416" width="0.28515625" style="65" customWidth="1"/>
    <col min="6417" max="6418" width="4.7109375" style="65" customWidth="1"/>
    <col min="6419" max="6419" width="5.7109375" style="65" customWidth="1"/>
    <col min="6420" max="6420" width="1.7109375" style="65" customWidth="1"/>
    <col min="6421" max="6421" width="11.42578125" style="65"/>
    <col min="6422" max="6422" width="4.7109375" style="65" customWidth="1"/>
    <col min="6423" max="6423" width="5" style="65" customWidth="1"/>
    <col min="6424" max="6424" width="2.28515625" style="65" customWidth="1"/>
    <col min="6425" max="6425" width="26" style="65" customWidth="1"/>
    <col min="6426" max="6426" width="8" style="65" customWidth="1"/>
    <col min="6427" max="6427" width="1" style="65" customWidth="1"/>
    <col min="6428" max="6428" width="6.7109375" style="65" customWidth="1"/>
    <col min="6429" max="6429" width="1" style="65" customWidth="1"/>
    <col min="6430" max="6430" width="6.7109375" style="65" customWidth="1"/>
    <col min="6431" max="6431" width="1" style="65" customWidth="1"/>
    <col min="6432" max="6432" width="6.7109375" style="65" customWidth="1"/>
    <col min="6433" max="6433" width="1" style="65" customWidth="1"/>
    <col min="6434" max="6434" width="6.7109375" style="65" customWidth="1"/>
    <col min="6435" max="6435" width="1" style="65" customWidth="1"/>
    <col min="6436" max="6436" width="6.7109375" style="65" customWidth="1"/>
    <col min="6437" max="6437" width="1" style="65" customWidth="1"/>
    <col min="6438" max="6439" width="6.7109375" style="65" customWidth="1"/>
    <col min="6440" max="6656" width="11.42578125" style="65"/>
    <col min="6657" max="6659" width="0" style="65" hidden="1" customWidth="1"/>
    <col min="6660" max="6660" width="2.7109375" style="65" customWidth="1"/>
    <col min="6661" max="6661" width="10.5703125" style="65" customWidth="1"/>
    <col min="6662" max="6662" width="2" style="65" customWidth="1"/>
    <col min="6663" max="6663" width="1.5703125" style="65" customWidth="1"/>
    <col min="6664" max="6664" width="53.140625" style="65" customWidth="1"/>
    <col min="6665" max="6667" width="4.7109375" style="65" customWidth="1"/>
    <col min="6668" max="6668" width="0.42578125" style="65" customWidth="1"/>
    <col min="6669" max="6671" width="4.7109375" style="65" customWidth="1"/>
    <col min="6672" max="6672" width="0.28515625" style="65" customWidth="1"/>
    <col min="6673" max="6674" width="4.7109375" style="65" customWidth="1"/>
    <col min="6675" max="6675" width="5.7109375" style="65" customWidth="1"/>
    <col min="6676" max="6676" width="1.7109375" style="65" customWidth="1"/>
    <col min="6677" max="6677" width="11.42578125" style="65"/>
    <col min="6678" max="6678" width="4.7109375" style="65" customWidth="1"/>
    <col min="6679" max="6679" width="5" style="65" customWidth="1"/>
    <col min="6680" max="6680" width="2.28515625" style="65" customWidth="1"/>
    <col min="6681" max="6681" width="26" style="65" customWidth="1"/>
    <col min="6682" max="6682" width="8" style="65" customWidth="1"/>
    <col min="6683" max="6683" width="1" style="65" customWidth="1"/>
    <col min="6684" max="6684" width="6.7109375" style="65" customWidth="1"/>
    <col min="6685" max="6685" width="1" style="65" customWidth="1"/>
    <col min="6686" max="6686" width="6.7109375" style="65" customWidth="1"/>
    <col min="6687" max="6687" width="1" style="65" customWidth="1"/>
    <col min="6688" max="6688" width="6.7109375" style="65" customWidth="1"/>
    <col min="6689" max="6689" width="1" style="65" customWidth="1"/>
    <col min="6690" max="6690" width="6.7109375" style="65" customWidth="1"/>
    <col min="6691" max="6691" width="1" style="65" customWidth="1"/>
    <col min="6692" max="6692" width="6.7109375" style="65" customWidth="1"/>
    <col min="6693" max="6693" width="1" style="65" customWidth="1"/>
    <col min="6694" max="6695" width="6.7109375" style="65" customWidth="1"/>
    <col min="6696" max="6912" width="11.42578125" style="65"/>
    <col min="6913" max="6915" width="0" style="65" hidden="1" customWidth="1"/>
    <col min="6916" max="6916" width="2.7109375" style="65" customWidth="1"/>
    <col min="6917" max="6917" width="10.5703125" style="65" customWidth="1"/>
    <col min="6918" max="6918" width="2" style="65" customWidth="1"/>
    <col min="6919" max="6919" width="1.5703125" style="65" customWidth="1"/>
    <col min="6920" max="6920" width="53.140625" style="65" customWidth="1"/>
    <col min="6921" max="6923" width="4.7109375" style="65" customWidth="1"/>
    <col min="6924" max="6924" width="0.42578125" style="65" customWidth="1"/>
    <col min="6925" max="6927" width="4.7109375" style="65" customWidth="1"/>
    <col min="6928" max="6928" width="0.28515625" style="65" customWidth="1"/>
    <col min="6929" max="6930" width="4.7109375" style="65" customWidth="1"/>
    <col min="6931" max="6931" width="5.7109375" style="65" customWidth="1"/>
    <col min="6932" max="6932" width="1.7109375" style="65" customWidth="1"/>
    <col min="6933" max="6933" width="11.42578125" style="65"/>
    <col min="6934" max="6934" width="4.7109375" style="65" customWidth="1"/>
    <col min="6935" max="6935" width="5" style="65" customWidth="1"/>
    <col min="6936" max="6936" width="2.28515625" style="65" customWidth="1"/>
    <col min="6937" max="6937" width="26" style="65" customWidth="1"/>
    <col min="6938" max="6938" width="8" style="65" customWidth="1"/>
    <col min="6939" max="6939" width="1" style="65" customWidth="1"/>
    <col min="6940" max="6940" width="6.7109375" style="65" customWidth="1"/>
    <col min="6941" max="6941" width="1" style="65" customWidth="1"/>
    <col min="6942" max="6942" width="6.7109375" style="65" customWidth="1"/>
    <col min="6943" max="6943" width="1" style="65" customWidth="1"/>
    <col min="6944" max="6944" width="6.7109375" style="65" customWidth="1"/>
    <col min="6945" max="6945" width="1" style="65" customWidth="1"/>
    <col min="6946" max="6946" width="6.7109375" style="65" customWidth="1"/>
    <col min="6947" max="6947" width="1" style="65" customWidth="1"/>
    <col min="6948" max="6948" width="6.7109375" style="65" customWidth="1"/>
    <col min="6949" max="6949" width="1" style="65" customWidth="1"/>
    <col min="6950" max="6951" width="6.7109375" style="65" customWidth="1"/>
    <col min="6952" max="7168" width="11.42578125" style="65"/>
    <col min="7169" max="7171" width="0" style="65" hidden="1" customWidth="1"/>
    <col min="7172" max="7172" width="2.7109375" style="65" customWidth="1"/>
    <col min="7173" max="7173" width="10.5703125" style="65" customWidth="1"/>
    <col min="7174" max="7174" width="2" style="65" customWidth="1"/>
    <col min="7175" max="7175" width="1.5703125" style="65" customWidth="1"/>
    <col min="7176" max="7176" width="53.140625" style="65" customWidth="1"/>
    <col min="7177" max="7179" width="4.7109375" style="65" customWidth="1"/>
    <col min="7180" max="7180" width="0.42578125" style="65" customWidth="1"/>
    <col min="7181" max="7183" width="4.7109375" style="65" customWidth="1"/>
    <col min="7184" max="7184" width="0.28515625" style="65" customWidth="1"/>
    <col min="7185" max="7186" width="4.7109375" style="65" customWidth="1"/>
    <col min="7187" max="7187" width="5.7109375" style="65" customWidth="1"/>
    <col min="7188" max="7188" width="1.7109375" style="65" customWidth="1"/>
    <col min="7189" max="7189" width="11.42578125" style="65"/>
    <col min="7190" max="7190" width="4.7109375" style="65" customWidth="1"/>
    <col min="7191" max="7191" width="5" style="65" customWidth="1"/>
    <col min="7192" max="7192" width="2.28515625" style="65" customWidth="1"/>
    <col min="7193" max="7193" width="26" style="65" customWidth="1"/>
    <col min="7194" max="7194" width="8" style="65" customWidth="1"/>
    <col min="7195" max="7195" width="1" style="65" customWidth="1"/>
    <col min="7196" max="7196" width="6.7109375" style="65" customWidth="1"/>
    <col min="7197" max="7197" width="1" style="65" customWidth="1"/>
    <col min="7198" max="7198" width="6.7109375" style="65" customWidth="1"/>
    <col min="7199" max="7199" width="1" style="65" customWidth="1"/>
    <col min="7200" max="7200" width="6.7109375" style="65" customWidth="1"/>
    <col min="7201" max="7201" width="1" style="65" customWidth="1"/>
    <col min="7202" max="7202" width="6.7109375" style="65" customWidth="1"/>
    <col min="7203" max="7203" width="1" style="65" customWidth="1"/>
    <col min="7204" max="7204" width="6.7109375" style="65" customWidth="1"/>
    <col min="7205" max="7205" width="1" style="65" customWidth="1"/>
    <col min="7206" max="7207" width="6.7109375" style="65" customWidth="1"/>
    <col min="7208" max="7424" width="11.42578125" style="65"/>
    <col min="7425" max="7427" width="0" style="65" hidden="1" customWidth="1"/>
    <col min="7428" max="7428" width="2.7109375" style="65" customWidth="1"/>
    <col min="7429" max="7429" width="10.5703125" style="65" customWidth="1"/>
    <col min="7430" max="7430" width="2" style="65" customWidth="1"/>
    <col min="7431" max="7431" width="1.5703125" style="65" customWidth="1"/>
    <col min="7432" max="7432" width="53.140625" style="65" customWidth="1"/>
    <col min="7433" max="7435" width="4.7109375" style="65" customWidth="1"/>
    <col min="7436" max="7436" width="0.42578125" style="65" customWidth="1"/>
    <col min="7437" max="7439" width="4.7109375" style="65" customWidth="1"/>
    <col min="7440" max="7440" width="0.28515625" style="65" customWidth="1"/>
    <col min="7441" max="7442" width="4.7109375" style="65" customWidth="1"/>
    <col min="7443" max="7443" width="5.7109375" style="65" customWidth="1"/>
    <col min="7444" max="7444" width="1.7109375" style="65" customWidth="1"/>
    <col min="7445" max="7445" width="11.42578125" style="65"/>
    <col min="7446" max="7446" width="4.7109375" style="65" customWidth="1"/>
    <col min="7447" max="7447" width="5" style="65" customWidth="1"/>
    <col min="7448" max="7448" width="2.28515625" style="65" customWidth="1"/>
    <col min="7449" max="7449" width="26" style="65" customWidth="1"/>
    <col min="7450" max="7450" width="8" style="65" customWidth="1"/>
    <col min="7451" max="7451" width="1" style="65" customWidth="1"/>
    <col min="7452" max="7452" width="6.7109375" style="65" customWidth="1"/>
    <col min="7453" max="7453" width="1" style="65" customWidth="1"/>
    <col min="7454" max="7454" width="6.7109375" style="65" customWidth="1"/>
    <col min="7455" max="7455" width="1" style="65" customWidth="1"/>
    <col min="7456" max="7456" width="6.7109375" style="65" customWidth="1"/>
    <col min="7457" max="7457" width="1" style="65" customWidth="1"/>
    <col min="7458" max="7458" width="6.7109375" style="65" customWidth="1"/>
    <col min="7459" max="7459" width="1" style="65" customWidth="1"/>
    <col min="7460" max="7460" width="6.7109375" style="65" customWidth="1"/>
    <col min="7461" max="7461" width="1" style="65" customWidth="1"/>
    <col min="7462" max="7463" width="6.7109375" style="65" customWidth="1"/>
    <col min="7464" max="7680" width="11.42578125" style="65"/>
    <col min="7681" max="7683" width="0" style="65" hidden="1" customWidth="1"/>
    <col min="7684" max="7684" width="2.7109375" style="65" customWidth="1"/>
    <col min="7685" max="7685" width="10.5703125" style="65" customWidth="1"/>
    <col min="7686" max="7686" width="2" style="65" customWidth="1"/>
    <col min="7687" max="7687" width="1.5703125" style="65" customWidth="1"/>
    <col min="7688" max="7688" width="53.140625" style="65" customWidth="1"/>
    <col min="7689" max="7691" width="4.7109375" style="65" customWidth="1"/>
    <col min="7692" max="7692" width="0.42578125" style="65" customWidth="1"/>
    <col min="7693" max="7695" width="4.7109375" style="65" customWidth="1"/>
    <col min="7696" max="7696" width="0.28515625" style="65" customWidth="1"/>
    <col min="7697" max="7698" width="4.7109375" style="65" customWidth="1"/>
    <col min="7699" max="7699" width="5.7109375" style="65" customWidth="1"/>
    <col min="7700" max="7700" width="1.7109375" style="65" customWidth="1"/>
    <col min="7701" max="7701" width="11.42578125" style="65"/>
    <col min="7702" max="7702" width="4.7109375" style="65" customWidth="1"/>
    <col min="7703" max="7703" width="5" style="65" customWidth="1"/>
    <col min="7704" max="7704" width="2.28515625" style="65" customWidth="1"/>
    <col min="7705" max="7705" width="26" style="65" customWidth="1"/>
    <col min="7706" max="7706" width="8" style="65" customWidth="1"/>
    <col min="7707" max="7707" width="1" style="65" customWidth="1"/>
    <col min="7708" max="7708" width="6.7109375" style="65" customWidth="1"/>
    <col min="7709" max="7709" width="1" style="65" customWidth="1"/>
    <col min="7710" max="7710" width="6.7109375" style="65" customWidth="1"/>
    <col min="7711" max="7711" width="1" style="65" customWidth="1"/>
    <col min="7712" max="7712" width="6.7109375" style="65" customWidth="1"/>
    <col min="7713" max="7713" width="1" style="65" customWidth="1"/>
    <col min="7714" max="7714" width="6.7109375" style="65" customWidth="1"/>
    <col min="7715" max="7715" width="1" style="65" customWidth="1"/>
    <col min="7716" max="7716" width="6.7109375" style="65" customWidth="1"/>
    <col min="7717" max="7717" width="1" style="65" customWidth="1"/>
    <col min="7718" max="7719" width="6.7109375" style="65" customWidth="1"/>
    <col min="7720" max="7936" width="11.42578125" style="65"/>
    <col min="7937" max="7939" width="0" style="65" hidden="1" customWidth="1"/>
    <col min="7940" max="7940" width="2.7109375" style="65" customWidth="1"/>
    <col min="7941" max="7941" width="10.5703125" style="65" customWidth="1"/>
    <col min="7942" max="7942" width="2" style="65" customWidth="1"/>
    <col min="7943" max="7943" width="1.5703125" style="65" customWidth="1"/>
    <col min="7944" max="7944" width="53.140625" style="65" customWidth="1"/>
    <col min="7945" max="7947" width="4.7109375" style="65" customWidth="1"/>
    <col min="7948" max="7948" width="0.42578125" style="65" customWidth="1"/>
    <col min="7949" max="7951" width="4.7109375" style="65" customWidth="1"/>
    <col min="7952" max="7952" width="0.28515625" style="65" customWidth="1"/>
    <col min="7953" max="7954" width="4.7109375" style="65" customWidth="1"/>
    <col min="7955" max="7955" width="5.7109375" style="65" customWidth="1"/>
    <col min="7956" max="7956" width="1.7109375" style="65" customWidth="1"/>
    <col min="7957" max="7957" width="11.42578125" style="65"/>
    <col min="7958" max="7958" width="4.7109375" style="65" customWidth="1"/>
    <col min="7959" max="7959" width="5" style="65" customWidth="1"/>
    <col min="7960" max="7960" width="2.28515625" style="65" customWidth="1"/>
    <col min="7961" max="7961" width="26" style="65" customWidth="1"/>
    <col min="7962" max="7962" width="8" style="65" customWidth="1"/>
    <col min="7963" max="7963" width="1" style="65" customWidth="1"/>
    <col min="7964" max="7964" width="6.7109375" style="65" customWidth="1"/>
    <col min="7965" max="7965" width="1" style="65" customWidth="1"/>
    <col min="7966" max="7966" width="6.7109375" style="65" customWidth="1"/>
    <col min="7967" max="7967" width="1" style="65" customWidth="1"/>
    <col min="7968" max="7968" width="6.7109375" style="65" customWidth="1"/>
    <col min="7969" max="7969" width="1" style="65" customWidth="1"/>
    <col min="7970" max="7970" width="6.7109375" style="65" customWidth="1"/>
    <col min="7971" max="7971" width="1" style="65" customWidth="1"/>
    <col min="7972" max="7972" width="6.7109375" style="65" customWidth="1"/>
    <col min="7973" max="7973" width="1" style="65" customWidth="1"/>
    <col min="7974" max="7975" width="6.7109375" style="65" customWidth="1"/>
    <col min="7976" max="8192" width="11.42578125" style="65"/>
    <col min="8193" max="8195" width="0" style="65" hidden="1" customWidth="1"/>
    <col min="8196" max="8196" width="2.7109375" style="65" customWidth="1"/>
    <col min="8197" max="8197" width="10.5703125" style="65" customWidth="1"/>
    <col min="8198" max="8198" width="2" style="65" customWidth="1"/>
    <col min="8199" max="8199" width="1.5703125" style="65" customWidth="1"/>
    <col min="8200" max="8200" width="53.140625" style="65" customWidth="1"/>
    <col min="8201" max="8203" width="4.7109375" style="65" customWidth="1"/>
    <col min="8204" max="8204" width="0.42578125" style="65" customWidth="1"/>
    <col min="8205" max="8207" width="4.7109375" style="65" customWidth="1"/>
    <col min="8208" max="8208" width="0.28515625" style="65" customWidth="1"/>
    <col min="8209" max="8210" width="4.7109375" style="65" customWidth="1"/>
    <col min="8211" max="8211" width="5.7109375" style="65" customWidth="1"/>
    <col min="8212" max="8212" width="1.7109375" style="65" customWidth="1"/>
    <col min="8213" max="8213" width="11.42578125" style="65"/>
    <col min="8214" max="8214" width="4.7109375" style="65" customWidth="1"/>
    <col min="8215" max="8215" width="5" style="65" customWidth="1"/>
    <col min="8216" max="8216" width="2.28515625" style="65" customWidth="1"/>
    <col min="8217" max="8217" width="26" style="65" customWidth="1"/>
    <col min="8218" max="8218" width="8" style="65" customWidth="1"/>
    <col min="8219" max="8219" width="1" style="65" customWidth="1"/>
    <col min="8220" max="8220" width="6.7109375" style="65" customWidth="1"/>
    <col min="8221" max="8221" width="1" style="65" customWidth="1"/>
    <col min="8222" max="8222" width="6.7109375" style="65" customWidth="1"/>
    <col min="8223" max="8223" width="1" style="65" customWidth="1"/>
    <col min="8224" max="8224" width="6.7109375" style="65" customWidth="1"/>
    <col min="8225" max="8225" width="1" style="65" customWidth="1"/>
    <col min="8226" max="8226" width="6.7109375" style="65" customWidth="1"/>
    <col min="8227" max="8227" width="1" style="65" customWidth="1"/>
    <col min="8228" max="8228" width="6.7109375" style="65" customWidth="1"/>
    <col min="8229" max="8229" width="1" style="65" customWidth="1"/>
    <col min="8230" max="8231" width="6.7109375" style="65" customWidth="1"/>
    <col min="8232" max="8448" width="11.42578125" style="65"/>
    <col min="8449" max="8451" width="0" style="65" hidden="1" customWidth="1"/>
    <col min="8452" max="8452" width="2.7109375" style="65" customWidth="1"/>
    <col min="8453" max="8453" width="10.5703125" style="65" customWidth="1"/>
    <col min="8454" max="8454" width="2" style="65" customWidth="1"/>
    <col min="8455" max="8455" width="1.5703125" style="65" customWidth="1"/>
    <col min="8456" max="8456" width="53.140625" style="65" customWidth="1"/>
    <col min="8457" max="8459" width="4.7109375" style="65" customWidth="1"/>
    <col min="8460" max="8460" width="0.42578125" style="65" customWidth="1"/>
    <col min="8461" max="8463" width="4.7109375" style="65" customWidth="1"/>
    <col min="8464" max="8464" width="0.28515625" style="65" customWidth="1"/>
    <col min="8465" max="8466" width="4.7109375" style="65" customWidth="1"/>
    <col min="8467" max="8467" width="5.7109375" style="65" customWidth="1"/>
    <col min="8468" max="8468" width="1.7109375" style="65" customWidth="1"/>
    <col min="8469" max="8469" width="11.42578125" style="65"/>
    <col min="8470" max="8470" width="4.7109375" style="65" customWidth="1"/>
    <col min="8471" max="8471" width="5" style="65" customWidth="1"/>
    <col min="8472" max="8472" width="2.28515625" style="65" customWidth="1"/>
    <col min="8473" max="8473" width="26" style="65" customWidth="1"/>
    <col min="8474" max="8474" width="8" style="65" customWidth="1"/>
    <col min="8475" max="8475" width="1" style="65" customWidth="1"/>
    <col min="8476" max="8476" width="6.7109375" style="65" customWidth="1"/>
    <col min="8477" max="8477" width="1" style="65" customWidth="1"/>
    <col min="8478" max="8478" width="6.7109375" style="65" customWidth="1"/>
    <col min="8479" max="8479" width="1" style="65" customWidth="1"/>
    <col min="8480" max="8480" width="6.7109375" style="65" customWidth="1"/>
    <col min="8481" max="8481" width="1" style="65" customWidth="1"/>
    <col min="8482" max="8482" width="6.7109375" style="65" customWidth="1"/>
    <col min="8483" max="8483" width="1" style="65" customWidth="1"/>
    <col min="8484" max="8484" width="6.7109375" style="65" customWidth="1"/>
    <col min="8485" max="8485" width="1" style="65" customWidth="1"/>
    <col min="8486" max="8487" width="6.7109375" style="65" customWidth="1"/>
    <col min="8488" max="8704" width="11.42578125" style="65"/>
    <col min="8705" max="8707" width="0" style="65" hidden="1" customWidth="1"/>
    <col min="8708" max="8708" width="2.7109375" style="65" customWidth="1"/>
    <col min="8709" max="8709" width="10.5703125" style="65" customWidth="1"/>
    <col min="8710" max="8710" width="2" style="65" customWidth="1"/>
    <col min="8711" max="8711" width="1.5703125" style="65" customWidth="1"/>
    <col min="8712" max="8712" width="53.140625" style="65" customWidth="1"/>
    <col min="8713" max="8715" width="4.7109375" style="65" customWidth="1"/>
    <col min="8716" max="8716" width="0.42578125" style="65" customWidth="1"/>
    <col min="8717" max="8719" width="4.7109375" style="65" customWidth="1"/>
    <col min="8720" max="8720" width="0.28515625" style="65" customWidth="1"/>
    <col min="8721" max="8722" width="4.7109375" style="65" customWidth="1"/>
    <col min="8723" max="8723" width="5.7109375" style="65" customWidth="1"/>
    <col min="8724" max="8724" width="1.7109375" style="65" customWidth="1"/>
    <col min="8725" max="8725" width="11.42578125" style="65"/>
    <col min="8726" max="8726" width="4.7109375" style="65" customWidth="1"/>
    <col min="8727" max="8727" width="5" style="65" customWidth="1"/>
    <col min="8728" max="8728" width="2.28515625" style="65" customWidth="1"/>
    <col min="8729" max="8729" width="26" style="65" customWidth="1"/>
    <col min="8730" max="8730" width="8" style="65" customWidth="1"/>
    <col min="8731" max="8731" width="1" style="65" customWidth="1"/>
    <col min="8732" max="8732" width="6.7109375" style="65" customWidth="1"/>
    <col min="8733" max="8733" width="1" style="65" customWidth="1"/>
    <col min="8734" max="8734" width="6.7109375" style="65" customWidth="1"/>
    <col min="8735" max="8735" width="1" style="65" customWidth="1"/>
    <col min="8736" max="8736" width="6.7109375" style="65" customWidth="1"/>
    <col min="8737" max="8737" width="1" style="65" customWidth="1"/>
    <col min="8738" max="8738" width="6.7109375" style="65" customWidth="1"/>
    <col min="8739" max="8739" width="1" style="65" customWidth="1"/>
    <col min="8740" max="8740" width="6.7109375" style="65" customWidth="1"/>
    <col min="8741" max="8741" width="1" style="65" customWidth="1"/>
    <col min="8742" max="8743" width="6.7109375" style="65" customWidth="1"/>
    <col min="8744" max="8960" width="11.42578125" style="65"/>
    <col min="8961" max="8963" width="0" style="65" hidden="1" customWidth="1"/>
    <col min="8964" max="8964" width="2.7109375" style="65" customWidth="1"/>
    <col min="8965" max="8965" width="10.5703125" style="65" customWidth="1"/>
    <col min="8966" max="8966" width="2" style="65" customWidth="1"/>
    <col min="8967" max="8967" width="1.5703125" style="65" customWidth="1"/>
    <col min="8968" max="8968" width="53.140625" style="65" customWidth="1"/>
    <col min="8969" max="8971" width="4.7109375" style="65" customWidth="1"/>
    <col min="8972" max="8972" width="0.42578125" style="65" customWidth="1"/>
    <col min="8973" max="8975" width="4.7109375" style="65" customWidth="1"/>
    <col min="8976" max="8976" width="0.28515625" style="65" customWidth="1"/>
    <col min="8977" max="8978" width="4.7109375" style="65" customWidth="1"/>
    <col min="8979" max="8979" width="5.7109375" style="65" customWidth="1"/>
    <col min="8980" max="8980" width="1.7109375" style="65" customWidth="1"/>
    <col min="8981" max="8981" width="11.42578125" style="65"/>
    <col min="8982" max="8982" width="4.7109375" style="65" customWidth="1"/>
    <col min="8983" max="8983" width="5" style="65" customWidth="1"/>
    <col min="8984" max="8984" width="2.28515625" style="65" customWidth="1"/>
    <col min="8985" max="8985" width="26" style="65" customWidth="1"/>
    <col min="8986" max="8986" width="8" style="65" customWidth="1"/>
    <col min="8987" max="8987" width="1" style="65" customWidth="1"/>
    <col min="8988" max="8988" width="6.7109375" style="65" customWidth="1"/>
    <col min="8989" max="8989" width="1" style="65" customWidth="1"/>
    <col min="8990" max="8990" width="6.7109375" style="65" customWidth="1"/>
    <col min="8991" max="8991" width="1" style="65" customWidth="1"/>
    <col min="8992" max="8992" width="6.7109375" style="65" customWidth="1"/>
    <col min="8993" max="8993" width="1" style="65" customWidth="1"/>
    <col min="8994" max="8994" width="6.7109375" style="65" customWidth="1"/>
    <col min="8995" max="8995" width="1" style="65" customWidth="1"/>
    <col min="8996" max="8996" width="6.7109375" style="65" customWidth="1"/>
    <col min="8997" max="8997" width="1" style="65" customWidth="1"/>
    <col min="8998" max="8999" width="6.7109375" style="65" customWidth="1"/>
    <col min="9000" max="9216" width="11.42578125" style="65"/>
    <col min="9217" max="9219" width="0" style="65" hidden="1" customWidth="1"/>
    <col min="9220" max="9220" width="2.7109375" style="65" customWidth="1"/>
    <col min="9221" max="9221" width="10.5703125" style="65" customWidth="1"/>
    <col min="9222" max="9222" width="2" style="65" customWidth="1"/>
    <col min="9223" max="9223" width="1.5703125" style="65" customWidth="1"/>
    <col min="9224" max="9224" width="53.140625" style="65" customWidth="1"/>
    <col min="9225" max="9227" width="4.7109375" style="65" customWidth="1"/>
    <col min="9228" max="9228" width="0.42578125" style="65" customWidth="1"/>
    <col min="9229" max="9231" width="4.7109375" style="65" customWidth="1"/>
    <col min="9232" max="9232" width="0.28515625" style="65" customWidth="1"/>
    <col min="9233" max="9234" width="4.7109375" style="65" customWidth="1"/>
    <col min="9235" max="9235" width="5.7109375" style="65" customWidth="1"/>
    <col min="9236" max="9236" width="1.7109375" style="65" customWidth="1"/>
    <col min="9237" max="9237" width="11.42578125" style="65"/>
    <col min="9238" max="9238" width="4.7109375" style="65" customWidth="1"/>
    <col min="9239" max="9239" width="5" style="65" customWidth="1"/>
    <col min="9240" max="9240" width="2.28515625" style="65" customWidth="1"/>
    <col min="9241" max="9241" width="26" style="65" customWidth="1"/>
    <col min="9242" max="9242" width="8" style="65" customWidth="1"/>
    <col min="9243" max="9243" width="1" style="65" customWidth="1"/>
    <col min="9244" max="9244" width="6.7109375" style="65" customWidth="1"/>
    <col min="9245" max="9245" width="1" style="65" customWidth="1"/>
    <col min="9246" max="9246" width="6.7109375" style="65" customWidth="1"/>
    <col min="9247" max="9247" width="1" style="65" customWidth="1"/>
    <col min="9248" max="9248" width="6.7109375" style="65" customWidth="1"/>
    <col min="9249" max="9249" width="1" style="65" customWidth="1"/>
    <col min="9250" max="9250" width="6.7109375" style="65" customWidth="1"/>
    <col min="9251" max="9251" width="1" style="65" customWidth="1"/>
    <col min="9252" max="9252" width="6.7109375" style="65" customWidth="1"/>
    <col min="9253" max="9253" width="1" style="65" customWidth="1"/>
    <col min="9254" max="9255" width="6.7109375" style="65" customWidth="1"/>
    <col min="9256" max="9472" width="11.42578125" style="65"/>
    <col min="9473" max="9475" width="0" style="65" hidden="1" customWidth="1"/>
    <col min="9476" max="9476" width="2.7109375" style="65" customWidth="1"/>
    <col min="9477" max="9477" width="10.5703125" style="65" customWidth="1"/>
    <col min="9478" max="9478" width="2" style="65" customWidth="1"/>
    <col min="9479" max="9479" width="1.5703125" style="65" customWidth="1"/>
    <col min="9480" max="9480" width="53.140625" style="65" customWidth="1"/>
    <col min="9481" max="9483" width="4.7109375" style="65" customWidth="1"/>
    <col min="9484" max="9484" width="0.42578125" style="65" customWidth="1"/>
    <col min="9485" max="9487" width="4.7109375" style="65" customWidth="1"/>
    <col min="9488" max="9488" width="0.28515625" style="65" customWidth="1"/>
    <col min="9489" max="9490" width="4.7109375" style="65" customWidth="1"/>
    <col min="9491" max="9491" width="5.7109375" style="65" customWidth="1"/>
    <col min="9492" max="9492" width="1.7109375" style="65" customWidth="1"/>
    <col min="9493" max="9493" width="11.42578125" style="65"/>
    <col min="9494" max="9494" width="4.7109375" style="65" customWidth="1"/>
    <col min="9495" max="9495" width="5" style="65" customWidth="1"/>
    <col min="9496" max="9496" width="2.28515625" style="65" customWidth="1"/>
    <col min="9497" max="9497" width="26" style="65" customWidth="1"/>
    <col min="9498" max="9498" width="8" style="65" customWidth="1"/>
    <col min="9499" max="9499" width="1" style="65" customWidth="1"/>
    <col min="9500" max="9500" width="6.7109375" style="65" customWidth="1"/>
    <col min="9501" max="9501" width="1" style="65" customWidth="1"/>
    <col min="9502" max="9502" width="6.7109375" style="65" customWidth="1"/>
    <col min="9503" max="9503" width="1" style="65" customWidth="1"/>
    <col min="9504" max="9504" width="6.7109375" style="65" customWidth="1"/>
    <col min="9505" max="9505" width="1" style="65" customWidth="1"/>
    <col min="9506" max="9506" width="6.7109375" style="65" customWidth="1"/>
    <col min="9507" max="9507" width="1" style="65" customWidth="1"/>
    <col min="9508" max="9508" width="6.7109375" style="65" customWidth="1"/>
    <col min="9509" max="9509" width="1" style="65" customWidth="1"/>
    <col min="9510" max="9511" width="6.7109375" style="65" customWidth="1"/>
    <col min="9512" max="9728" width="11.42578125" style="65"/>
    <col min="9729" max="9731" width="0" style="65" hidden="1" customWidth="1"/>
    <col min="9732" max="9732" width="2.7109375" style="65" customWidth="1"/>
    <col min="9733" max="9733" width="10.5703125" style="65" customWidth="1"/>
    <col min="9734" max="9734" width="2" style="65" customWidth="1"/>
    <col min="9735" max="9735" width="1.5703125" style="65" customWidth="1"/>
    <col min="9736" max="9736" width="53.140625" style="65" customWidth="1"/>
    <col min="9737" max="9739" width="4.7109375" style="65" customWidth="1"/>
    <col min="9740" max="9740" width="0.42578125" style="65" customWidth="1"/>
    <col min="9741" max="9743" width="4.7109375" style="65" customWidth="1"/>
    <col min="9744" max="9744" width="0.28515625" style="65" customWidth="1"/>
    <col min="9745" max="9746" width="4.7109375" style="65" customWidth="1"/>
    <col min="9747" max="9747" width="5.7109375" style="65" customWidth="1"/>
    <col min="9748" max="9748" width="1.7109375" style="65" customWidth="1"/>
    <col min="9749" max="9749" width="11.42578125" style="65"/>
    <col min="9750" max="9750" width="4.7109375" style="65" customWidth="1"/>
    <col min="9751" max="9751" width="5" style="65" customWidth="1"/>
    <col min="9752" max="9752" width="2.28515625" style="65" customWidth="1"/>
    <col min="9753" max="9753" width="26" style="65" customWidth="1"/>
    <col min="9754" max="9754" width="8" style="65" customWidth="1"/>
    <col min="9755" max="9755" width="1" style="65" customWidth="1"/>
    <col min="9756" max="9756" width="6.7109375" style="65" customWidth="1"/>
    <col min="9757" max="9757" width="1" style="65" customWidth="1"/>
    <col min="9758" max="9758" width="6.7109375" style="65" customWidth="1"/>
    <col min="9759" max="9759" width="1" style="65" customWidth="1"/>
    <col min="9760" max="9760" width="6.7109375" style="65" customWidth="1"/>
    <col min="9761" max="9761" width="1" style="65" customWidth="1"/>
    <col min="9762" max="9762" width="6.7109375" style="65" customWidth="1"/>
    <col min="9763" max="9763" width="1" style="65" customWidth="1"/>
    <col min="9764" max="9764" width="6.7109375" style="65" customWidth="1"/>
    <col min="9765" max="9765" width="1" style="65" customWidth="1"/>
    <col min="9766" max="9767" width="6.7109375" style="65" customWidth="1"/>
    <col min="9768" max="9984" width="11.42578125" style="65"/>
    <col min="9985" max="9987" width="0" style="65" hidden="1" customWidth="1"/>
    <col min="9988" max="9988" width="2.7109375" style="65" customWidth="1"/>
    <col min="9989" max="9989" width="10.5703125" style="65" customWidth="1"/>
    <col min="9990" max="9990" width="2" style="65" customWidth="1"/>
    <col min="9991" max="9991" width="1.5703125" style="65" customWidth="1"/>
    <col min="9992" max="9992" width="53.140625" style="65" customWidth="1"/>
    <col min="9993" max="9995" width="4.7109375" style="65" customWidth="1"/>
    <col min="9996" max="9996" width="0.42578125" style="65" customWidth="1"/>
    <col min="9997" max="9999" width="4.7109375" style="65" customWidth="1"/>
    <col min="10000" max="10000" width="0.28515625" style="65" customWidth="1"/>
    <col min="10001" max="10002" width="4.7109375" style="65" customWidth="1"/>
    <col min="10003" max="10003" width="5.7109375" style="65" customWidth="1"/>
    <col min="10004" max="10004" width="1.7109375" style="65" customWidth="1"/>
    <col min="10005" max="10005" width="11.42578125" style="65"/>
    <col min="10006" max="10006" width="4.7109375" style="65" customWidth="1"/>
    <col min="10007" max="10007" width="5" style="65" customWidth="1"/>
    <col min="10008" max="10008" width="2.28515625" style="65" customWidth="1"/>
    <col min="10009" max="10009" width="26" style="65" customWidth="1"/>
    <col min="10010" max="10010" width="8" style="65" customWidth="1"/>
    <col min="10011" max="10011" width="1" style="65" customWidth="1"/>
    <col min="10012" max="10012" width="6.7109375" style="65" customWidth="1"/>
    <col min="10013" max="10013" width="1" style="65" customWidth="1"/>
    <col min="10014" max="10014" width="6.7109375" style="65" customWidth="1"/>
    <col min="10015" max="10015" width="1" style="65" customWidth="1"/>
    <col min="10016" max="10016" width="6.7109375" style="65" customWidth="1"/>
    <col min="10017" max="10017" width="1" style="65" customWidth="1"/>
    <col min="10018" max="10018" width="6.7109375" style="65" customWidth="1"/>
    <col min="10019" max="10019" width="1" style="65" customWidth="1"/>
    <col min="10020" max="10020" width="6.7109375" style="65" customWidth="1"/>
    <col min="10021" max="10021" width="1" style="65" customWidth="1"/>
    <col min="10022" max="10023" width="6.7109375" style="65" customWidth="1"/>
    <col min="10024" max="10240" width="11.42578125" style="65"/>
    <col min="10241" max="10243" width="0" style="65" hidden="1" customWidth="1"/>
    <col min="10244" max="10244" width="2.7109375" style="65" customWidth="1"/>
    <col min="10245" max="10245" width="10.5703125" style="65" customWidth="1"/>
    <col min="10246" max="10246" width="2" style="65" customWidth="1"/>
    <col min="10247" max="10247" width="1.5703125" style="65" customWidth="1"/>
    <col min="10248" max="10248" width="53.140625" style="65" customWidth="1"/>
    <col min="10249" max="10251" width="4.7109375" style="65" customWidth="1"/>
    <col min="10252" max="10252" width="0.42578125" style="65" customWidth="1"/>
    <col min="10253" max="10255" width="4.7109375" style="65" customWidth="1"/>
    <col min="10256" max="10256" width="0.28515625" style="65" customWidth="1"/>
    <col min="10257" max="10258" width="4.7109375" style="65" customWidth="1"/>
    <col min="10259" max="10259" width="5.7109375" style="65" customWidth="1"/>
    <col min="10260" max="10260" width="1.7109375" style="65" customWidth="1"/>
    <col min="10261" max="10261" width="11.42578125" style="65"/>
    <col min="10262" max="10262" width="4.7109375" style="65" customWidth="1"/>
    <col min="10263" max="10263" width="5" style="65" customWidth="1"/>
    <col min="10264" max="10264" width="2.28515625" style="65" customWidth="1"/>
    <col min="10265" max="10265" width="26" style="65" customWidth="1"/>
    <col min="10266" max="10266" width="8" style="65" customWidth="1"/>
    <col min="10267" max="10267" width="1" style="65" customWidth="1"/>
    <col min="10268" max="10268" width="6.7109375" style="65" customWidth="1"/>
    <col min="10269" max="10269" width="1" style="65" customWidth="1"/>
    <col min="10270" max="10270" width="6.7109375" style="65" customWidth="1"/>
    <col min="10271" max="10271" width="1" style="65" customWidth="1"/>
    <col min="10272" max="10272" width="6.7109375" style="65" customWidth="1"/>
    <col min="10273" max="10273" width="1" style="65" customWidth="1"/>
    <col min="10274" max="10274" width="6.7109375" style="65" customWidth="1"/>
    <col min="10275" max="10275" width="1" style="65" customWidth="1"/>
    <col min="10276" max="10276" width="6.7109375" style="65" customWidth="1"/>
    <col min="10277" max="10277" width="1" style="65" customWidth="1"/>
    <col min="10278" max="10279" width="6.7109375" style="65" customWidth="1"/>
    <col min="10280" max="10496" width="11.42578125" style="65"/>
    <col min="10497" max="10499" width="0" style="65" hidden="1" customWidth="1"/>
    <col min="10500" max="10500" width="2.7109375" style="65" customWidth="1"/>
    <col min="10501" max="10501" width="10.5703125" style="65" customWidth="1"/>
    <col min="10502" max="10502" width="2" style="65" customWidth="1"/>
    <col min="10503" max="10503" width="1.5703125" style="65" customWidth="1"/>
    <col min="10504" max="10504" width="53.140625" style="65" customWidth="1"/>
    <col min="10505" max="10507" width="4.7109375" style="65" customWidth="1"/>
    <col min="10508" max="10508" width="0.42578125" style="65" customWidth="1"/>
    <col min="10509" max="10511" width="4.7109375" style="65" customWidth="1"/>
    <col min="10512" max="10512" width="0.28515625" style="65" customWidth="1"/>
    <col min="10513" max="10514" width="4.7109375" style="65" customWidth="1"/>
    <col min="10515" max="10515" width="5.7109375" style="65" customWidth="1"/>
    <col min="10516" max="10516" width="1.7109375" style="65" customWidth="1"/>
    <col min="10517" max="10517" width="11.42578125" style="65"/>
    <col min="10518" max="10518" width="4.7109375" style="65" customWidth="1"/>
    <col min="10519" max="10519" width="5" style="65" customWidth="1"/>
    <col min="10520" max="10520" width="2.28515625" style="65" customWidth="1"/>
    <col min="10521" max="10521" width="26" style="65" customWidth="1"/>
    <col min="10522" max="10522" width="8" style="65" customWidth="1"/>
    <col min="10523" max="10523" width="1" style="65" customWidth="1"/>
    <col min="10524" max="10524" width="6.7109375" style="65" customWidth="1"/>
    <col min="10525" max="10525" width="1" style="65" customWidth="1"/>
    <col min="10526" max="10526" width="6.7109375" style="65" customWidth="1"/>
    <col min="10527" max="10527" width="1" style="65" customWidth="1"/>
    <col min="10528" max="10528" width="6.7109375" style="65" customWidth="1"/>
    <col min="10529" max="10529" width="1" style="65" customWidth="1"/>
    <col min="10530" max="10530" width="6.7109375" style="65" customWidth="1"/>
    <col min="10531" max="10531" width="1" style="65" customWidth="1"/>
    <col min="10532" max="10532" width="6.7109375" style="65" customWidth="1"/>
    <col min="10533" max="10533" width="1" style="65" customWidth="1"/>
    <col min="10534" max="10535" width="6.7109375" style="65" customWidth="1"/>
    <col min="10536" max="10752" width="11.42578125" style="65"/>
    <col min="10753" max="10755" width="0" style="65" hidden="1" customWidth="1"/>
    <col min="10756" max="10756" width="2.7109375" style="65" customWidth="1"/>
    <col min="10757" max="10757" width="10.5703125" style="65" customWidth="1"/>
    <col min="10758" max="10758" width="2" style="65" customWidth="1"/>
    <col min="10759" max="10759" width="1.5703125" style="65" customWidth="1"/>
    <col min="10760" max="10760" width="53.140625" style="65" customWidth="1"/>
    <col min="10761" max="10763" width="4.7109375" style="65" customWidth="1"/>
    <col min="10764" max="10764" width="0.42578125" style="65" customWidth="1"/>
    <col min="10765" max="10767" width="4.7109375" style="65" customWidth="1"/>
    <col min="10768" max="10768" width="0.28515625" style="65" customWidth="1"/>
    <col min="10769" max="10770" width="4.7109375" style="65" customWidth="1"/>
    <col min="10771" max="10771" width="5.7109375" style="65" customWidth="1"/>
    <col min="10772" max="10772" width="1.7109375" style="65" customWidth="1"/>
    <col min="10773" max="10773" width="11.42578125" style="65"/>
    <col min="10774" max="10774" width="4.7109375" style="65" customWidth="1"/>
    <col min="10775" max="10775" width="5" style="65" customWidth="1"/>
    <col min="10776" max="10776" width="2.28515625" style="65" customWidth="1"/>
    <col min="10777" max="10777" width="26" style="65" customWidth="1"/>
    <col min="10778" max="10778" width="8" style="65" customWidth="1"/>
    <col min="10779" max="10779" width="1" style="65" customWidth="1"/>
    <col min="10780" max="10780" width="6.7109375" style="65" customWidth="1"/>
    <col min="10781" max="10781" width="1" style="65" customWidth="1"/>
    <col min="10782" max="10782" width="6.7109375" style="65" customWidth="1"/>
    <col min="10783" max="10783" width="1" style="65" customWidth="1"/>
    <col min="10784" max="10784" width="6.7109375" style="65" customWidth="1"/>
    <col min="10785" max="10785" width="1" style="65" customWidth="1"/>
    <col min="10786" max="10786" width="6.7109375" style="65" customWidth="1"/>
    <col min="10787" max="10787" width="1" style="65" customWidth="1"/>
    <col min="10788" max="10788" width="6.7109375" style="65" customWidth="1"/>
    <col min="10789" max="10789" width="1" style="65" customWidth="1"/>
    <col min="10790" max="10791" width="6.7109375" style="65" customWidth="1"/>
    <col min="10792" max="11008" width="11.42578125" style="65"/>
    <col min="11009" max="11011" width="0" style="65" hidden="1" customWidth="1"/>
    <col min="11012" max="11012" width="2.7109375" style="65" customWidth="1"/>
    <col min="11013" max="11013" width="10.5703125" style="65" customWidth="1"/>
    <col min="11014" max="11014" width="2" style="65" customWidth="1"/>
    <col min="11015" max="11015" width="1.5703125" style="65" customWidth="1"/>
    <col min="11016" max="11016" width="53.140625" style="65" customWidth="1"/>
    <col min="11017" max="11019" width="4.7109375" style="65" customWidth="1"/>
    <col min="11020" max="11020" width="0.42578125" style="65" customWidth="1"/>
    <col min="11021" max="11023" width="4.7109375" style="65" customWidth="1"/>
    <col min="11024" max="11024" width="0.28515625" style="65" customWidth="1"/>
    <col min="11025" max="11026" width="4.7109375" style="65" customWidth="1"/>
    <col min="11027" max="11027" width="5.7109375" style="65" customWidth="1"/>
    <col min="11028" max="11028" width="1.7109375" style="65" customWidth="1"/>
    <col min="11029" max="11029" width="11.42578125" style="65"/>
    <col min="11030" max="11030" width="4.7109375" style="65" customWidth="1"/>
    <col min="11031" max="11031" width="5" style="65" customWidth="1"/>
    <col min="11032" max="11032" width="2.28515625" style="65" customWidth="1"/>
    <col min="11033" max="11033" width="26" style="65" customWidth="1"/>
    <col min="11034" max="11034" width="8" style="65" customWidth="1"/>
    <col min="11035" max="11035" width="1" style="65" customWidth="1"/>
    <col min="11036" max="11036" width="6.7109375" style="65" customWidth="1"/>
    <col min="11037" max="11037" width="1" style="65" customWidth="1"/>
    <col min="11038" max="11038" width="6.7109375" style="65" customWidth="1"/>
    <col min="11039" max="11039" width="1" style="65" customWidth="1"/>
    <col min="11040" max="11040" width="6.7109375" style="65" customWidth="1"/>
    <col min="11041" max="11041" width="1" style="65" customWidth="1"/>
    <col min="11042" max="11042" width="6.7109375" style="65" customWidth="1"/>
    <col min="11043" max="11043" width="1" style="65" customWidth="1"/>
    <col min="11044" max="11044" width="6.7109375" style="65" customWidth="1"/>
    <col min="11045" max="11045" width="1" style="65" customWidth="1"/>
    <col min="11046" max="11047" width="6.7109375" style="65" customWidth="1"/>
    <col min="11048" max="11264" width="11.42578125" style="65"/>
    <col min="11265" max="11267" width="0" style="65" hidden="1" customWidth="1"/>
    <col min="11268" max="11268" width="2.7109375" style="65" customWidth="1"/>
    <col min="11269" max="11269" width="10.5703125" style="65" customWidth="1"/>
    <col min="11270" max="11270" width="2" style="65" customWidth="1"/>
    <col min="11271" max="11271" width="1.5703125" style="65" customWidth="1"/>
    <col min="11272" max="11272" width="53.140625" style="65" customWidth="1"/>
    <col min="11273" max="11275" width="4.7109375" style="65" customWidth="1"/>
    <col min="11276" max="11276" width="0.42578125" style="65" customWidth="1"/>
    <col min="11277" max="11279" width="4.7109375" style="65" customWidth="1"/>
    <col min="11280" max="11280" width="0.28515625" style="65" customWidth="1"/>
    <col min="11281" max="11282" width="4.7109375" style="65" customWidth="1"/>
    <col min="11283" max="11283" width="5.7109375" style="65" customWidth="1"/>
    <col min="11284" max="11284" width="1.7109375" style="65" customWidth="1"/>
    <col min="11285" max="11285" width="11.42578125" style="65"/>
    <col min="11286" max="11286" width="4.7109375" style="65" customWidth="1"/>
    <col min="11287" max="11287" width="5" style="65" customWidth="1"/>
    <col min="11288" max="11288" width="2.28515625" style="65" customWidth="1"/>
    <col min="11289" max="11289" width="26" style="65" customWidth="1"/>
    <col min="11290" max="11290" width="8" style="65" customWidth="1"/>
    <col min="11291" max="11291" width="1" style="65" customWidth="1"/>
    <col min="11292" max="11292" width="6.7109375" style="65" customWidth="1"/>
    <col min="11293" max="11293" width="1" style="65" customWidth="1"/>
    <col min="11294" max="11294" width="6.7109375" style="65" customWidth="1"/>
    <col min="11295" max="11295" width="1" style="65" customWidth="1"/>
    <col min="11296" max="11296" width="6.7109375" style="65" customWidth="1"/>
    <col min="11297" max="11297" width="1" style="65" customWidth="1"/>
    <col min="11298" max="11298" width="6.7109375" style="65" customWidth="1"/>
    <col min="11299" max="11299" width="1" style="65" customWidth="1"/>
    <col min="11300" max="11300" width="6.7109375" style="65" customWidth="1"/>
    <col min="11301" max="11301" width="1" style="65" customWidth="1"/>
    <col min="11302" max="11303" width="6.7109375" style="65" customWidth="1"/>
    <col min="11304" max="11520" width="11.42578125" style="65"/>
    <col min="11521" max="11523" width="0" style="65" hidden="1" customWidth="1"/>
    <col min="11524" max="11524" width="2.7109375" style="65" customWidth="1"/>
    <col min="11525" max="11525" width="10.5703125" style="65" customWidth="1"/>
    <col min="11526" max="11526" width="2" style="65" customWidth="1"/>
    <col min="11527" max="11527" width="1.5703125" style="65" customWidth="1"/>
    <col min="11528" max="11528" width="53.140625" style="65" customWidth="1"/>
    <col min="11529" max="11531" width="4.7109375" style="65" customWidth="1"/>
    <col min="11532" max="11532" width="0.42578125" style="65" customWidth="1"/>
    <col min="11533" max="11535" width="4.7109375" style="65" customWidth="1"/>
    <col min="11536" max="11536" width="0.28515625" style="65" customWidth="1"/>
    <col min="11537" max="11538" width="4.7109375" style="65" customWidth="1"/>
    <col min="11539" max="11539" width="5.7109375" style="65" customWidth="1"/>
    <col min="11540" max="11540" width="1.7109375" style="65" customWidth="1"/>
    <col min="11541" max="11541" width="11.42578125" style="65"/>
    <col min="11542" max="11542" width="4.7109375" style="65" customWidth="1"/>
    <col min="11543" max="11543" width="5" style="65" customWidth="1"/>
    <col min="11544" max="11544" width="2.28515625" style="65" customWidth="1"/>
    <col min="11545" max="11545" width="26" style="65" customWidth="1"/>
    <col min="11546" max="11546" width="8" style="65" customWidth="1"/>
    <col min="11547" max="11547" width="1" style="65" customWidth="1"/>
    <col min="11548" max="11548" width="6.7109375" style="65" customWidth="1"/>
    <col min="11549" max="11549" width="1" style="65" customWidth="1"/>
    <col min="11550" max="11550" width="6.7109375" style="65" customWidth="1"/>
    <col min="11551" max="11551" width="1" style="65" customWidth="1"/>
    <col min="11552" max="11552" width="6.7109375" style="65" customWidth="1"/>
    <col min="11553" max="11553" width="1" style="65" customWidth="1"/>
    <col min="11554" max="11554" width="6.7109375" style="65" customWidth="1"/>
    <col min="11555" max="11555" width="1" style="65" customWidth="1"/>
    <col min="11556" max="11556" width="6.7109375" style="65" customWidth="1"/>
    <col min="11557" max="11557" width="1" style="65" customWidth="1"/>
    <col min="11558" max="11559" width="6.7109375" style="65" customWidth="1"/>
    <col min="11560" max="11776" width="11.42578125" style="65"/>
    <col min="11777" max="11779" width="0" style="65" hidden="1" customWidth="1"/>
    <col min="11780" max="11780" width="2.7109375" style="65" customWidth="1"/>
    <col min="11781" max="11781" width="10.5703125" style="65" customWidth="1"/>
    <col min="11782" max="11782" width="2" style="65" customWidth="1"/>
    <col min="11783" max="11783" width="1.5703125" style="65" customWidth="1"/>
    <col min="11784" max="11784" width="53.140625" style="65" customWidth="1"/>
    <col min="11785" max="11787" width="4.7109375" style="65" customWidth="1"/>
    <col min="11788" max="11788" width="0.42578125" style="65" customWidth="1"/>
    <col min="11789" max="11791" width="4.7109375" style="65" customWidth="1"/>
    <col min="11792" max="11792" width="0.28515625" style="65" customWidth="1"/>
    <col min="11793" max="11794" width="4.7109375" style="65" customWidth="1"/>
    <col min="11795" max="11795" width="5.7109375" style="65" customWidth="1"/>
    <col min="11796" max="11796" width="1.7109375" style="65" customWidth="1"/>
    <col min="11797" max="11797" width="11.42578125" style="65"/>
    <col min="11798" max="11798" width="4.7109375" style="65" customWidth="1"/>
    <col min="11799" max="11799" width="5" style="65" customWidth="1"/>
    <col min="11800" max="11800" width="2.28515625" style="65" customWidth="1"/>
    <col min="11801" max="11801" width="26" style="65" customWidth="1"/>
    <col min="11802" max="11802" width="8" style="65" customWidth="1"/>
    <col min="11803" max="11803" width="1" style="65" customWidth="1"/>
    <col min="11804" max="11804" width="6.7109375" style="65" customWidth="1"/>
    <col min="11805" max="11805" width="1" style="65" customWidth="1"/>
    <col min="11806" max="11806" width="6.7109375" style="65" customWidth="1"/>
    <col min="11807" max="11807" width="1" style="65" customWidth="1"/>
    <col min="11808" max="11808" width="6.7109375" style="65" customWidth="1"/>
    <col min="11809" max="11809" width="1" style="65" customWidth="1"/>
    <col min="11810" max="11810" width="6.7109375" style="65" customWidth="1"/>
    <col min="11811" max="11811" width="1" style="65" customWidth="1"/>
    <col min="11812" max="11812" width="6.7109375" style="65" customWidth="1"/>
    <col min="11813" max="11813" width="1" style="65" customWidth="1"/>
    <col min="11814" max="11815" width="6.7109375" style="65" customWidth="1"/>
    <col min="11816" max="12032" width="11.42578125" style="65"/>
    <col min="12033" max="12035" width="0" style="65" hidden="1" customWidth="1"/>
    <col min="12036" max="12036" width="2.7109375" style="65" customWidth="1"/>
    <col min="12037" max="12037" width="10.5703125" style="65" customWidth="1"/>
    <col min="12038" max="12038" width="2" style="65" customWidth="1"/>
    <col min="12039" max="12039" width="1.5703125" style="65" customWidth="1"/>
    <col min="12040" max="12040" width="53.140625" style="65" customWidth="1"/>
    <col min="12041" max="12043" width="4.7109375" style="65" customWidth="1"/>
    <col min="12044" max="12044" width="0.42578125" style="65" customWidth="1"/>
    <col min="12045" max="12047" width="4.7109375" style="65" customWidth="1"/>
    <col min="12048" max="12048" width="0.28515625" style="65" customWidth="1"/>
    <col min="12049" max="12050" width="4.7109375" style="65" customWidth="1"/>
    <col min="12051" max="12051" width="5.7109375" style="65" customWidth="1"/>
    <col min="12052" max="12052" width="1.7109375" style="65" customWidth="1"/>
    <col min="12053" max="12053" width="11.42578125" style="65"/>
    <col min="12054" max="12054" width="4.7109375" style="65" customWidth="1"/>
    <col min="12055" max="12055" width="5" style="65" customWidth="1"/>
    <col min="12056" max="12056" width="2.28515625" style="65" customWidth="1"/>
    <col min="12057" max="12057" width="26" style="65" customWidth="1"/>
    <col min="12058" max="12058" width="8" style="65" customWidth="1"/>
    <col min="12059" max="12059" width="1" style="65" customWidth="1"/>
    <col min="12060" max="12060" width="6.7109375" style="65" customWidth="1"/>
    <col min="12061" max="12061" width="1" style="65" customWidth="1"/>
    <col min="12062" max="12062" width="6.7109375" style="65" customWidth="1"/>
    <col min="12063" max="12063" width="1" style="65" customWidth="1"/>
    <col min="12064" max="12064" width="6.7109375" style="65" customWidth="1"/>
    <col min="12065" max="12065" width="1" style="65" customWidth="1"/>
    <col min="12066" max="12066" width="6.7109375" style="65" customWidth="1"/>
    <col min="12067" max="12067" width="1" style="65" customWidth="1"/>
    <col min="12068" max="12068" width="6.7109375" style="65" customWidth="1"/>
    <col min="12069" max="12069" width="1" style="65" customWidth="1"/>
    <col min="12070" max="12071" width="6.7109375" style="65" customWidth="1"/>
    <col min="12072" max="12288" width="11.42578125" style="65"/>
    <col min="12289" max="12291" width="0" style="65" hidden="1" customWidth="1"/>
    <col min="12292" max="12292" width="2.7109375" style="65" customWidth="1"/>
    <col min="12293" max="12293" width="10.5703125" style="65" customWidth="1"/>
    <col min="12294" max="12294" width="2" style="65" customWidth="1"/>
    <col min="12295" max="12295" width="1.5703125" style="65" customWidth="1"/>
    <col min="12296" max="12296" width="53.140625" style="65" customWidth="1"/>
    <col min="12297" max="12299" width="4.7109375" style="65" customWidth="1"/>
    <col min="12300" max="12300" width="0.42578125" style="65" customWidth="1"/>
    <col min="12301" max="12303" width="4.7109375" style="65" customWidth="1"/>
    <col min="12304" max="12304" width="0.28515625" style="65" customWidth="1"/>
    <col min="12305" max="12306" width="4.7109375" style="65" customWidth="1"/>
    <col min="12307" max="12307" width="5.7109375" style="65" customWidth="1"/>
    <col min="12308" max="12308" width="1.7109375" style="65" customWidth="1"/>
    <col min="12309" max="12309" width="11.42578125" style="65"/>
    <col min="12310" max="12310" width="4.7109375" style="65" customWidth="1"/>
    <col min="12311" max="12311" width="5" style="65" customWidth="1"/>
    <col min="12312" max="12312" width="2.28515625" style="65" customWidth="1"/>
    <col min="12313" max="12313" width="26" style="65" customWidth="1"/>
    <col min="12314" max="12314" width="8" style="65" customWidth="1"/>
    <col min="12315" max="12315" width="1" style="65" customWidth="1"/>
    <col min="12316" max="12316" width="6.7109375" style="65" customWidth="1"/>
    <col min="12317" max="12317" width="1" style="65" customWidth="1"/>
    <col min="12318" max="12318" width="6.7109375" style="65" customWidth="1"/>
    <col min="12319" max="12319" width="1" style="65" customWidth="1"/>
    <col min="12320" max="12320" width="6.7109375" style="65" customWidth="1"/>
    <col min="12321" max="12321" width="1" style="65" customWidth="1"/>
    <col min="12322" max="12322" width="6.7109375" style="65" customWidth="1"/>
    <col min="12323" max="12323" width="1" style="65" customWidth="1"/>
    <col min="12324" max="12324" width="6.7109375" style="65" customWidth="1"/>
    <col min="12325" max="12325" width="1" style="65" customWidth="1"/>
    <col min="12326" max="12327" width="6.7109375" style="65" customWidth="1"/>
    <col min="12328" max="12544" width="11.42578125" style="65"/>
    <col min="12545" max="12547" width="0" style="65" hidden="1" customWidth="1"/>
    <col min="12548" max="12548" width="2.7109375" style="65" customWidth="1"/>
    <col min="12549" max="12549" width="10.5703125" style="65" customWidth="1"/>
    <col min="12550" max="12550" width="2" style="65" customWidth="1"/>
    <col min="12551" max="12551" width="1.5703125" style="65" customWidth="1"/>
    <col min="12552" max="12552" width="53.140625" style="65" customWidth="1"/>
    <col min="12553" max="12555" width="4.7109375" style="65" customWidth="1"/>
    <col min="12556" max="12556" width="0.42578125" style="65" customWidth="1"/>
    <col min="12557" max="12559" width="4.7109375" style="65" customWidth="1"/>
    <col min="12560" max="12560" width="0.28515625" style="65" customWidth="1"/>
    <col min="12561" max="12562" width="4.7109375" style="65" customWidth="1"/>
    <col min="12563" max="12563" width="5.7109375" style="65" customWidth="1"/>
    <col min="12564" max="12564" width="1.7109375" style="65" customWidth="1"/>
    <col min="12565" max="12565" width="11.42578125" style="65"/>
    <col min="12566" max="12566" width="4.7109375" style="65" customWidth="1"/>
    <col min="12567" max="12567" width="5" style="65" customWidth="1"/>
    <col min="12568" max="12568" width="2.28515625" style="65" customWidth="1"/>
    <col min="12569" max="12569" width="26" style="65" customWidth="1"/>
    <col min="12570" max="12570" width="8" style="65" customWidth="1"/>
    <col min="12571" max="12571" width="1" style="65" customWidth="1"/>
    <col min="12572" max="12572" width="6.7109375" style="65" customWidth="1"/>
    <col min="12573" max="12573" width="1" style="65" customWidth="1"/>
    <col min="12574" max="12574" width="6.7109375" style="65" customWidth="1"/>
    <col min="12575" max="12575" width="1" style="65" customWidth="1"/>
    <col min="12576" max="12576" width="6.7109375" style="65" customWidth="1"/>
    <col min="12577" max="12577" width="1" style="65" customWidth="1"/>
    <col min="12578" max="12578" width="6.7109375" style="65" customWidth="1"/>
    <col min="12579" max="12579" width="1" style="65" customWidth="1"/>
    <col min="12580" max="12580" width="6.7109375" style="65" customWidth="1"/>
    <col min="12581" max="12581" width="1" style="65" customWidth="1"/>
    <col min="12582" max="12583" width="6.7109375" style="65" customWidth="1"/>
    <col min="12584" max="12800" width="11.42578125" style="65"/>
    <col min="12801" max="12803" width="0" style="65" hidden="1" customWidth="1"/>
    <col min="12804" max="12804" width="2.7109375" style="65" customWidth="1"/>
    <col min="12805" max="12805" width="10.5703125" style="65" customWidth="1"/>
    <col min="12806" max="12806" width="2" style="65" customWidth="1"/>
    <col min="12807" max="12807" width="1.5703125" style="65" customWidth="1"/>
    <col min="12808" max="12808" width="53.140625" style="65" customWidth="1"/>
    <col min="12809" max="12811" width="4.7109375" style="65" customWidth="1"/>
    <col min="12812" max="12812" width="0.42578125" style="65" customWidth="1"/>
    <col min="12813" max="12815" width="4.7109375" style="65" customWidth="1"/>
    <col min="12816" max="12816" width="0.28515625" style="65" customWidth="1"/>
    <col min="12817" max="12818" width="4.7109375" style="65" customWidth="1"/>
    <col min="12819" max="12819" width="5.7109375" style="65" customWidth="1"/>
    <col min="12820" max="12820" width="1.7109375" style="65" customWidth="1"/>
    <col min="12821" max="12821" width="11.42578125" style="65"/>
    <col min="12822" max="12822" width="4.7109375" style="65" customWidth="1"/>
    <col min="12823" max="12823" width="5" style="65" customWidth="1"/>
    <col min="12824" max="12824" width="2.28515625" style="65" customWidth="1"/>
    <col min="12825" max="12825" width="26" style="65" customWidth="1"/>
    <col min="12826" max="12826" width="8" style="65" customWidth="1"/>
    <col min="12827" max="12827" width="1" style="65" customWidth="1"/>
    <col min="12828" max="12828" width="6.7109375" style="65" customWidth="1"/>
    <col min="12829" max="12829" width="1" style="65" customWidth="1"/>
    <col min="12830" max="12830" width="6.7109375" style="65" customWidth="1"/>
    <col min="12831" max="12831" width="1" style="65" customWidth="1"/>
    <col min="12832" max="12832" width="6.7109375" style="65" customWidth="1"/>
    <col min="12833" max="12833" width="1" style="65" customWidth="1"/>
    <col min="12834" max="12834" width="6.7109375" style="65" customWidth="1"/>
    <col min="12835" max="12835" width="1" style="65" customWidth="1"/>
    <col min="12836" max="12836" width="6.7109375" style="65" customWidth="1"/>
    <col min="12837" max="12837" width="1" style="65" customWidth="1"/>
    <col min="12838" max="12839" width="6.7109375" style="65" customWidth="1"/>
    <col min="12840" max="13056" width="11.42578125" style="65"/>
    <col min="13057" max="13059" width="0" style="65" hidden="1" customWidth="1"/>
    <col min="13060" max="13060" width="2.7109375" style="65" customWidth="1"/>
    <col min="13061" max="13061" width="10.5703125" style="65" customWidth="1"/>
    <col min="13062" max="13062" width="2" style="65" customWidth="1"/>
    <col min="13063" max="13063" width="1.5703125" style="65" customWidth="1"/>
    <col min="13064" max="13064" width="53.140625" style="65" customWidth="1"/>
    <col min="13065" max="13067" width="4.7109375" style="65" customWidth="1"/>
    <col min="13068" max="13068" width="0.42578125" style="65" customWidth="1"/>
    <col min="13069" max="13071" width="4.7109375" style="65" customWidth="1"/>
    <col min="13072" max="13072" width="0.28515625" style="65" customWidth="1"/>
    <col min="13073" max="13074" width="4.7109375" style="65" customWidth="1"/>
    <col min="13075" max="13075" width="5.7109375" style="65" customWidth="1"/>
    <col min="13076" max="13076" width="1.7109375" style="65" customWidth="1"/>
    <col min="13077" max="13077" width="11.42578125" style="65"/>
    <col min="13078" max="13078" width="4.7109375" style="65" customWidth="1"/>
    <col min="13079" max="13079" width="5" style="65" customWidth="1"/>
    <col min="13080" max="13080" width="2.28515625" style="65" customWidth="1"/>
    <col min="13081" max="13081" width="26" style="65" customWidth="1"/>
    <col min="13082" max="13082" width="8" style="65" customWidth="1"/>
    <col min="13083" max="13083" width="1" style="65" customWidth="1"/>
    <col min="13084" max="13084" width="6.7109375" style="65" customWidth="1"/>
    <col min="13085" max="13085" width="1" style="65" customWidth="1"/>
    <col min="13086" max="13086" width="6.7109375" style="65" customWidth="1"/>
    <col min="13087" max="13087" width="1" style="65" customWidth="1"/>
    <col min="13088" max="13088" width="6.7109375" style="65" customWidth="1"/>
    <col min="13089" max="13089" width="1" style="65" customWidth="1"/>
    <col min="13090" max="13090" width="6.7109375" style="65" customWidth="1"/>
    <col min="13091" max="13091" width="1" style="65" customWidth="1"/>
    <col min="13092" max="13092" width="6.7109375" style="65" customWidth="1"/>
    <col min="13093" max="13093" width="1" style="65" customWidth="1"/>
    <col min="13094" max="13095" width="6.7109375" style="65" customWidth="1"/>
    <col min="13096" max="13312" width="11.42578125" style="65"/>
    <col min="13313" max="13315" width="0" style="65" hidden="1" customWidth="1"/>
    <col min="13316" max="13316" width="2.7109375" style="65" customWidth="1"/>
    <col min="13317" max="13317" width="10.5703125" style="65" customWidth="1"/>
    <col min="13318" max="13318" width="2" style="65" customWidth="1"/>
    <col min="13319" max="13319" width="1.5703125" style="65" customWidth="1"/>
    <col min="13320" max="13320" width="53.140625" style="65" customWidth="1"/>
    <col min="13321" max="13323" width="4.7109375" style="65" customWidth="1"/>
    <col min="13324" max="13324" width="0.42578125" style="65" customWidth="1"/>
    <col min="13325" max="13327" width="4.7109375" style="65" customWidth="1"/>
    <col min="13328" max="13328" width="0.28515625" style="65" customWidth="1"/>
    <col min="13329" max="13330" width="4.7109375" style="65" customWidth="1"/>
    <col min="13331" max="13331" width="5.7109375" style="65" customWidth="1"/>
    <col min="13332" max="13332" width="1.7109375" style="65" customWidth="1"/>
    <col min="13333" max="13333" width="11.42578125" style="65"/>
    <col min="13334" max="13334" width="4.7109375" style="65" customWidth="1"/>
    <col min="13335" max="13335" width="5" style="65" customWidth="1"/>
    <col min="13336" max="13336" width="2.28515625" style="65" customWidth="1"/>
    <col min="13337" max="13337" width="26" style="65" customWidth="1"/>
    <col min="13338" max="13338" width="8" style="65" customWidth="1"/>
    <col min="13339" max="13339" width="1" style="65" customWidth="1"/>
    <col min="13340" max="13340" width="6.7109375" style="65" customWidth="1"/>
    <col min="13341" max="13341" width="1" style="65" customWidth="1"/>
    <col min="13342" max="13342" width="6.7109375" style="65" customWidth="1"/>
    <col min="13343" max="13343" width="1" style="65" customWidth="1"/>
    <col min="13344" max="13344" width="6.7109375" style="65" customWidth="1"/>
    <col min="13345" max="13345" width="1" style="65" customWidth="1"/>
    <col min="13346" max="13346" width="6.7109375" style="65" customWidth="1"/>
    <col min="13347" max="13347" width="1" style="65" customWidth="1"/>
    <col min="13348" max="13348" width="6.7109375" style="65" customWidth="1"/>
    <col min="13349" max="13349" width="1" style="65" customWidth="1"/>
    <col min="13350" max="13351" width="6.7109375" style="65" customWidth="1"/>
    <col min="13352" max="13568" width="11.42578125" style="65"/>
    <col min="13569" max="13571" width="0" style="65" hidden="1" customWidth="1"/>
    <col min="13572" max="13572" width="2.7109375" style="65" customWidth="1"/>
    <col min="13573" max="13573" width="10.5703125" style="65" customWidth="1"/>
    <col min="13574" max="13574" width="2" style="65" customWidth="1"/>
    <col min="13575" max="13575" width="1.5703125" style="65" customWidth="1"/>
    <col min="13576" max="13576" width="53.140625" style="65" customWidth="1"/>
    <col min="13577" max="13579" width="4.7109375" style="65" customWidth="1"/>
    <col min="13580" max="13580" width="0.42578125" style="65" customWidth="1"/>
    <col min="13581" max="13583" width="4.7109375" style="65" customWidth="1"/>
    <col min="13584" max="13584" width="0.28515625" style="65" customWidth="1"/>
    <col min="13585" max="13586" width="4.7109375" style="65" customWidth="1"/>
    <col min="13587" max="13587" width="5.7109375" style="65" customWidth="1"/>
    <col min="13588" max="13588" width="1.7109375" style="65" customWidth="1"/>
    <col min="13589" max="13589" width="11.42578125" style="65"/>
    <col min="13590" max="13590" width="4.7109375" style="65" customWidth="1"/>
    <col min="13591" max="13591" width="5" style="65" customWidth="1"/>
    <col min="13592" max="13592" width="2.28515625" style="65" customWidth="1"/>
    <col min="13593" max="13593" width="26" style="65" customWidth="1"/>
    <col min="13594" max="13594" width="8" style="65" customWidth="1"/>
    <col min="13595" max="13595" width="1" style="65" customWidth="1"/>
    <col min="13596" max="13596" width="6.7109375" style="65" customWidth="1"/>
    <col min="13597" max="13597" width="1" style="65" customWidth="1"/>
    <col min="13598" max="13598" width="6.7109375" style="65" customWidth="1"/>
    <col min="13599" max="13599" width="1" style="65" customWidth="1"/>
    <col min="13600" max="13600" width="6.7109375" style="65" customWidth="1"/>
    <col min="13601" max="13601" width="1" style="65" customWidth="1"/>
    <col min="13602" max="13602" width="6.7109375" style="65" customWidth="1"/>
    <col min="13603" max="13603" width="1" style="65" customWidth="1"/>
    <col min="13604" max="13604" width="6.7109375" style="65" customWidth="1"/>
    <col min="13605" max="13605" width="1" style="65" customWidth="1"/>
    <col min="13606" max="13607" width="6.7109375" style="65" customWidth="1"/>
    <col min="13608" max="13824" width="11.42578125" style="65"/>
    <col min="13825" max="13827" width="0" style="65" hidden="1" customWidth="1"/>
    <col min="13828" max="13828" width="2.7109375" style="65" customWidth="1"/>
    <col min="13829" max="13829" width="10.5703125" style="65" customWidth="1"/>
    <col min="13830" max="13830" width="2" style="65" customWidth="1"/>
    <col min="13831" max="13831" width="1.5703125" style="65" customWidth="1"/>
    <col min="13832" max="13832" width="53.140625" style="65" customWidth="1"/>
    <col min="13833" max="13835" width="4.7109375" style="65" customWidth="1"/>
    <col min="13836" max="13836" width="0.42578125" style="65" customWidth="1"/>
    <col min="13837" max="13839" width="4.7109375" style="65" customWidth="1"/>
    <col min="13840" max="13840" width="0.28515625" style="65" customWidth="1"/>
    <col min="13841" max="13842" width="4.7109375" style="65" customWidth="1"/>
    <col min="13843" max="13843" width="5.7109375" style="65" customWidth="1"/>
    <col min="13844" max="13844" width="1.7109375" style="65" customWidth="1"/>
    <col min="13845" max="13845" width="11.42578125" style="65"/>
    <col min="13846" max="13846" width="4.7109375" style="65" customWidth="1"/>
    <col min="13847" max="13847" width="5" style="65" customWidth="1"/>
    <col min="13848" max="13848" width="2.28515625" style="65" customWidth="1"/>
    <col min="13849" max="13849" width="26" style="65" customWidth="1"/>
    <col min="13850" max="13850" width="8" style="65" customWidth="1"/>
    <col min="13851" max="13851" width="1" style="65" customWidth="1"/>
    <col min="13852" max="13852" width="6.7109375" style="65" customWidth="1"/>
    <col min="13853" max="13853" width="1" style="65" customWidth="1"/>
    <col min="13854" max="13854" width="6.7109375" style="65" customWidth="1"/>
    <col min="13855" max="13855" width="1" style="65" customWidth="1"/>
    <col min="13856" max="13856" width="6.7109375" style="65" customWidth="1"/>
    <col min="13857" max="13857" width="1" style="65" customWidth="1"/>
    <col min="13858" max="13858" width="6.7109375" style="65" customWidth="1"/>
    <col min="13859" max="13859" width="1" style="65" customWidth="1"/>
    <col min="13860" max="13860" width="6.7109375" style="65" customWidth="1"/>
    <col min="13861" max="13861" width="1" style="65" customWidth="1"/>
    <col min="13862" max="13863" width="6.7109375" style="65" customWidth="1"/>
    <col min="13864" max="14080" width="11.42578125" style="65"/>
    <col min="14081" max="14083" width="0" style="65" hidden="1" customWidth="1"/>
    <col min="14084" max="14084" width="2.7109375" style="65" customWidth="1"/>
    <col min="14085" max="14085" width="10.5703125" style="65" customWidth="1"/>
    <col min="14086" max="14086" width="2" style="65" customWidth="1"/>
    <col min="14087" max="14087" width="1.5703125" style="65" customWidth="1"/>
    <col min="14088" max="14088" width="53.140625" style="65" customWidth="1"/>
    <col min="14089" max="14091" width="4.7109375" style="65" customWidth="1"/>
    <col min="14092" max="14092" width="0.42578125" style="65" customWidth="1"/>
    <col min="14093" max="14095" width="4.7109375" style="65" customWidth="1"/>
    <col min="14096" max="14096" width="0.28515625" style="65" customWidth="1"/>
    <col min="14097" max="14098" width="4.7109375" style="65" customWidth="1"/>
    <col min="14099" max="14099" width="5.7109375" style="65" customWidth="1"/>
    <col min="14100" max="14100" width="1.7109375" style="65" customWidth="1"/>
    <col min="14101" max="14101" width="11.42578125" style="65"/>
    <col min="14102" max="14102" width="4.7109375" style="65" customWidth="1"/>
    <col min="14103" max="14103" width="5" style="65" customWidth="1"/>
    <col min="14104" max="14104" width="2.28515625" style="65" customWidth="1"/>
    <col min="14105" max="14105" width="26" style="65" customWidth="1"/>
    <col min="14106" max="14106" width="8" style="65" customWidth="1"/>
    <col min="14107" max="14107" width="1" style="65" customWidth="1"/>
    <col min="14108" max="14108" width="6.7109375" style="65" customWidth="1"/>
    <col min="14109" max="14109" width="1" style="65" customWidth="1"/>
    <col min="14110" max="14110" width="6.7109375" style="65" customWidth="1"/>
    <col min="14111" max="14111" width="1" style="65" customWidth="1"/>
    <col min="14112" max="14112" width="6.7109375" style="65" customWidth="1"/>
    <col min="14113" max="14113" width="1" style="65" customWidth="1"/>
    <col min="14114" max="14114" width="6.7109375" style="65" customWidth="1"/>
    <col min="14115" max="14115" width="1" style="65" customWidth="1"/>
    <col min="14116" max="14116" width="6.7109375" style="65" customWidth="1"/>
    <col min="14117" max="14117" width="1" style="65" customWidth="1"/>
    <col min="14118" max="14119" width="6.7109375" style="65" customWidth="1"/>
    <col min="14120" max="14336" width="11.42578125" style="65"/>
    <col min="14337" max="14339" width="0" style="65" hidden="1" customWidth="1"/>
    <col min="14340" max="14340" width="2.7109375" style="65" customWidth="1"/>
    <col min="14341" max="14341" width="10.5703125" style="65" customWidth="1"/>
    <col min="14342" max="14342" width="2" style="65" customWidth="1"/>
    <col min="14343" max="14343" width="1.5703125" style="65" customWidth="1"/>
    <col min="14344" max="14344" width="53.140625" style="65" customWidth="1"/>
    <col min="14345" max="14347" width="4.7109375" style="65" customWidth="1"/>
    <col min="14348" max="14348" width="0.42578125" style="65" customWidth="1"/>
    <col min="14349" max="14351" width="4.7109375" style="65" customWidth="1"/>
    <col min="14352" max="14352" width="0.28515625" style="65" customWidth="1"/>
    <col min="14353" max="14354" width="4.7109375" style="65" customWidth="1"/>
    <col min="14355" max="14355" width="5.7109375" style="65" customWidth="1"/>
    <col min="14356" max="14356" width="1.7109375" style="65" customWidth="1"/>
    <col min="14357" max="14357" width="11.42578125" style="65"/>
    <col min="14358" max="14358" width="4.7109375" style="65" customWidth="1"/>
    <col min="14359" max="14359" width="5" style="65" customWidth="1"/>
    <col min="14360" max="14360" width="2.28515625" style="65" customWidth="1"/>
    <col min="14361" max="14361" width="26" style="65" customWidth="1"/>
    <col min="14362" max="14362" width="8" style="65" customWidth="1"/>
    <col min="14363" max="14363" width="1" style="65" customWidth="1"/>
    <col min="14364" max="14364" width="6.7109375" style="65" customWidth="1"/>
    <col min="14365" max="14365" width="1" style="65" customWidth="1"/>
    <col min="14366" max="14366" width="6.7109375" style="65" customWidth="1"/>
    <col min="14367" max="14367" width="1" style="65" customWidth="1"/>
    <col min="14368" max="14368" width="6.7109375" style="65" customWidth="1"/>
    <col min="14369" max="14369" width="1" style="65" customWidth="1"/>
    <col min="14370" max="14370" width="6.7109375" style="65" customWidth="1"/>
    <col min="14371" max="14371" width="1" style="65" customWidth="1"/>
    <col min="14372" max="14372" width="6.7109375" style="65" customWidth="1"/>
    <col min="14373" max="14373" width="1" style="65" customWidth="1"/>
    <col min="14374" max="14375" width="6.7109375" style="65" customWidth="1"/>
    <col min="14376" max="14592" width="11.42578125" style="65"/>
    <col min="14593" max="14595" width="0" style="65" hidden="1" customWidth="1"/>
    <col min="14596" max="14596" width="2.7109375" style="65" customWidth="1"/>
    <col min="14597" max="14597" width="10.5703125" style="65" customWidth="1"/>
    <col min="14598" max="14598" width="2" style="65" customWidth="1"/>
    <col min="14599" max="14599" width="1.5703125" style="65" customWidth="1"/>
    <col min="14600" max="14600" width="53.140625" style="65" customWidth="1"/>
    <col min="14601" max="14603" width="4.7109375" style="65" customWidth="1"/>
    <col min="14604" max="14604" width="0.42578125" style="65" customWidth="1"/>
    <col min="14605" max="14607" width="4.7109375" style="65" customWidth="1"/>
    <col min="14608" max="14608" width="0.28515625" style="65" customWidth="1"/>
    <col min="14609" max="14610" width="4.7109375" style="65" customWidth="1"/>
    <col min="14611" max="14611" width="5.7109375" style="65" customWidth="1"/>
    <col min="14612" max="14612" width="1.7109375" style="65" customWidth="1"/>
    <col min="14613" max="14613" width="11.42578125" style="65"/>
    <col min="14614" max="14614" width="4.7109375" style="65" customWidth="1"/>
    <col min="14615" max="14615" width="5" style="65" customWidth="1"/>
    <col min="14616" max="14616" width="2.28515625" style="65" customWidth="1"/>
    <col min="14617" max="14617" width="26" style="65" customWidth="1"/>
    <col min="14618" max="14618" width="8" style="65" customWidth="1"/>
    <col min="14619" max="14619" width="1" style="65" customWidth="1"/>
    <col min="14620" max="14620" width="6.7109375" style="65" customWidth="1"/>
    <col min="14621" max="14621" width="1" style="65" customWidth="1"/>
    <col min="14622" max="14622" width="6.7109375" style="65" customWidth="1"/>
    <col min="14623" max="14623" width="1" style="65" customWidth="1"/>
    <col min="14624" max="14624" width="6.7109375" style="65" customWidth="1"/>
    <col min="14625" max="14625" width="1" style="65" customWidth="1"/>
    <col min="14626" max="14626" width="6.7109375" style="65" customWidth="1"/>
    <col min="14627" max="14627" width="1" style="65" customWidth="1"/>
    <col min="14628" max="14628" width="6.7109375" style="65" customWidth="1"/>
    <col min="14629" max="14629" width="1" style="65" customWidth="1"/>
    <col min="14630" max="14631" width="6.7109375" style="65" customWidth="1"/>
    <col min="14632" max="14848" width="11.42578125" style="65"/>
    <col min="14849" max="14851" width="0" style="65" hidden="1" customWidth="1"/>
    <col min="14852" max="14852" width="2.7109375" style="65" customWidth="1"/>
    <col min="14853" max="14853" width="10.5703125" style="65" customWidth="1"/>
    <col min="14854" max="14854" width="2" style="65" customWidth="1"/>
    <col min="14855" max="14855" width="1.5703125" style="65" customWidth="1"/>
    <col min="14856" max="14856" width="53.140625" style="65" customWidth="1"/>
    <col min="14857" max="14859" width="4.7109375" style="65" customWidth="1"/>
    <col min="14860" max="14860" width="0.42578125" style="65" customWidth="1"/>
    <col min="14861" max="14863" width="4.7109375" style="65" customWidth="1"/>
    <col min="14864" max="14864" width="0.28515625" style="65" customWidth="1"/>
    <col min="14865" max="14866" width="4.7109375" style="65" customWidth="1"/>
    <col min="14867" max="14867" width="5.7109375" style="65" customWidth="1"/>
    <col min="14868" max="14868" width="1.7109375" style="65" customWidth="1"/>
    <col min="14869" max="14869" width="11.42578125" style="65"/>
    <col min="14870" max="14870" width="4.7109375" style="65" customWidth="1"/>
    <col min="14871" max="14871" width="5" style="65" customWidth="1"/>
    <col min="14872" max="14872" width="2.28515625" style="65" customWidth="1"/>
    <col min="14873" max="14873" width="26" style="65" customWidth="1"/>
    <col min="14874" max="14874" width="8" style="65" customWidth="1"/>
    <col min="14875" max="14875" width="1" style="65" customWidth="1"/>
    <col min="14876" max="14876" width="6.7109375" style="65" customWidth="1"/>
    <col min="14877" max="14877" width="1" style="65" customWidth="1"/>
    <col min="14878" max="14878" width="6.7109375" style="65" customWidth="1"/>
    <col min="14879" max="14879" width="1" style="65" customWidth="1"/>
    <col min="14880" max="14880" width="6.7109375" style="65" customWidth="1"/>
    <col min="14881" max="14881" width="1" style="65" customWidth="1"/>
    <col min="14882" max="14882" width="6.7109375" style="65" customWidth="1"/>
    <col min="14883" max="14883" width="1" style="65" customWidth="1"/>
    <col min="14884" max="14884" width="6.7109375" style="65" customWidth="1"/>
    <col min="14885" max="14885" width="1" style="65" customWidth="1"/>
    <col min="14886" max="14887" width="6.7109375" style="65" customWidth="1"/>
    <col min="14888" max="15104" width="11.42578125" style="65"/>
    <col min="15105" max="15107" width="0" style="65" hidden="1" customWidth="1"/>
    <col min="15108" max="15108" width="2.7109375" style="65" customWidth="1"/>
    <col min="15109" max="15109" width="10.5703125" style="65" customWidth="1"/>
    <col min="15110" max="15110" width="2" style="65" customWidth="1"/>
    <col min="15111" max="15111" width="1.5703125" style="65" customWidth="1"/>
    <col min="15112" max="15112" width="53.140625" style="65" customWidth="1"/>
    <col min="15113" max="15115" width="4.7109375" style="65" customWidth="1"/>
    <col min="15116" max="15116" width="0.42578125" style="65" customWidth="1"/>
    <col min="15117" max="15119" width="4.7109375" style="65" customWidth="1"/>
    <col min="15120" max="15120" width="0.28515625" style="65" customWidth="1"/>
    <col min="15121" max="15122" width="4.7109375" style="65" customWidth="1"/>
    <col min="15123" max="15123" width="5.7109375" style="65" customWidth="1"/>
    <col min="15124" max="15124" width="1.7109375" style="65" customWidth="1"/>
    <col min="15125" max="15125" width="11.42578125" style="65"/>
    <col min="15126" max="15126" width="4.7109375" style="65" customWidth="1"/>
    <col min="15127" max="15127" width="5" style="65" customWidth="1"/>
    <col min="15128" max="15128" width="2.28515625" style="65" customWidth="1"/>
    <col min="15129" max="15129" width="26" style="65" customWidth="1"/>
    <col min="15130" max="15130" width="8" style="65" customWidth="1"/>
    <col min="15131" max="15131" width="1" style="65" customWidth="1"/>
    <col min="15132" max="15132" width="6.7109375" style="65" customWidth="1"/>
    <col min="15133" max="15133" width="1" style="65" customWidth="1"/>
    <col min="15134" max="15134" width="6.7109375" style="65" customWidth="1"/>
    <col min="15135" max="15135" width="1" style="65" customWidth="1"/>
    <col min="15136" max="15136" width="6.7109375" style="65" customWidth="1"/>
    <col min="15137" max="15137" width="1" style="65" customWidth="1"/>
    <col min="15138" max="15138" width="6.7109375" style="65" customWidth="1"/>
    <col min="15139" max="15139" width="1" style="65" customWidth="1"/>
    <col min="15140" max="15140" width="6.7109375" style="65" customWidth="1"/>
    <col min="15141" max="15141" width="1" style="65" customWidth="1"/>
    <col min="15142" max="15143" width="6.7109375" style="65" customWidth="1"/>
    <col min="15144" max="15360" width="11.42578125" style="65"/>
    <col min="15361" max="15363" width="0" style="65" hidden="1" customWidth="1"/>
    <col min="15364" max="15364" width="2.7109375" style="65" customWidth="1"/>
    <col min="15365" max="15365" width="10.5703125" style="65" customWidth="1"/>
    <col min="15366" max="15366" width="2" style="65" customWidth="1"/>
    <col min="15367" max="15367" width="1.5703125" style="65" customWidth="1"/>
    <col min="15368" max="15368" width="53.140625" style="65" customWidth="1"/>
    <col min="15369" max="15371" width="4.7109375" style="65" customWidth="1"/>
    <col min="15372" max="15372" width="0.42578125" style="65" customWidth="1"/>
    <col min="15373" max="15375" width="4.7109375" style="65" customWidth="1"/>
    <col min="15376" max="15376" width="0.28515625" style="65" customWidth="1"/>
    <col min="15377" max="15378" width="4.7109375" style="65" customWidth="1"/>
    <col min="15379" max="15379" width="5.7109375" style="65" customWidth="1"/>
    <col min="15380" max="15380" width="1.7109375" style="65" customWidth="1"/>
    <col min="15381" max="15381" width="11.42578125" style="65"/>
    <col min="15382" max="15382" width="4.7109375" style="65" customWidth="1"/>
    <col min="15383" max="15383" width="5" style="65" customWidth="1"/>
    <col min="15384" max="15384" width="2.28515625" style="65" customWidth="1"/>
    <col min="15385" max="15385" width="26" style="65" customWidth="1"/>
    <col min="15386" max="15386" width="8" style="65" customWidth="1"/>
    <col min="15387" max="15387" width="1" style="65" customWidth="1"/>
    <col min="15388" max="15388" width="6.7109375" style="65" customWidth="1"/>
    <col min="15389" max="15389" width="1" style="65" customWidth="1"/>
    <col min="15390" max="15390" width="6.7109375" style="65" customWidth="1"/>
    <col min="15391" max="15391" width="1" style="65" customWidth="1"/>
    <col min="15392" max="15392" width="6.7109375" style="65" customWidth="1"/>
    <col min="15393" max="15393" width="1" style="65" customWidth="1"/>
    <col min="15394" max="15394" width="6.7109375" style="65" customWidth="1"/>
    <col min="15395" max="15395" width="1" style="65" customWidth="1"/>
    <col min="15396" max="15396" width="6.7109375" style="65" customWidth="1"/>
    <col min="15397" max="15397" width="1" style="65" customWidth="1"/>
    <col min="15398" max="15399" width="6.7109375" style="65" customWidth="1"/>
    <col min="15400" max="15616" width="11.42578125" style="65"/>
    <col min="15617" max="15619" width="0" style="65" hidden="1" customWidth="1"/>
    <col min="15620" max="15620" width="2.7109375" style="65" customWidth="1"/>
    <col min="15621" max="15621" width="10.5703125" style="65" customWidth="1"/>
    <col min="15622" max="15622" width="2" style="65" customWidth="1"/>
    <col min="15623" max="15623" width="1.5703125" style="65" customWidth="1"/>
    <col min="15624" max="15624" width="53.140625" style="65" customWidth="1"/>
    <col min="15625" max="15627" width="4.7109375" style="65" customWidth="1"/>
    <col min="15628" max="15628" width="0.42578125" style="65" customWidth="1"/>
    <col min="15629" max="15631" width="4.7109375" style="65" customWidth="1"/>
    <col min="15632" max="15632" width="0.28515625" style="65" customWidth="1"/>
    <col min="15633" max="15634" width="4.7109375" style="65" customWidth="1"/>
    <col min="15635" max="15635" width="5.7109375" style="65" customWidth="1"/>
    <col min="15636" max="15636" width="1.7109375" style="65" customWidth="1"/>
    <col min="15637" max="15637" width="11.42578125" style="65"/>
    <col min="15638" max="15638" width="4.7109375" style="65" customWidth="1"/>
    <col min="15639" max="15639" width="5" style="65" customWidth="1"/>
    <col min="15640" max="15640" width="2.28515625" style="65" customWidth="1"/>
    <col min="15641" max="15641" width="26" style="65" customWidth="1"/>
    <col min="15642" max="15642" width="8" style="65" customWidth="1"/>
    <col min="15643" max="15643" width="1" style="65" customWidth="1"/>
    <col min="15644" max="15644" width="6.7109375" style="65" customWidth="1"/>
    <col min="15645" max="15645" width="1" style="65" customWidth="1"/>
    <col min="15646" max="15646" width="6.7109375" style="65" customWidth="1"/>
    <col min="15647" max="15647" width="1" style="65" customWidth="1"/>
    <col min="15648" max="15648" width="6.7109375" style="65" customWidth="1"/>
    <col min="15649" max="15649" width="1" style="65" customWidth="1"/>
    <col min="15650" max="15650" width="6.7109375" style="65" customWidth="1"/>
    <col min="15651" max="15651" width="1" style="65" customWidth="1"/>
    <col min="15652" max="15652" width="6.7109375" style="65" customWidth="1"/>
    <col min="15653" max="15653" width="1" style="65" customWidth="1"/>
    <col min="15654" max="15655" width="6.7109375" style="65" customWidth="1"/>
    <col min="15656" max="15872" width="11.42578125" style="65"/>
    <col min="15873" max="15875" width="0" style="65" hidden="1" customWidth="1"/>
    <col min="15876" max="15876" width="2.7109375" style="65" customWidth="1"/>
    <col min="15877" max="15877" width="10.5703125" style="65" customWidth="1"/>
    <col min="15878" max="15878" width="2" style="65" customWidth="1"/>
    <col min="15879" max="15879" width="1.5703125" style="65" customWidth="1"/>
    <col min="15880" max="15880" width="53.140625" style="65" customWidth="1"/>
    <col min="15881" max="15883" width="4.7109375" style="65" customWidth="1"/>
    <col min="15884" max="15884" width="0.42578125" style="65" customWidth="1"/>
    <col min="15885" max="15887" width="4.7109375" style="65" customWidth="1"/>
    <col min="15888" max="15888" width="0.28515625" style="65" customWidth="1"/>
    <col min="15889" max="15890" width="4.7109375" style="65" customWidth="1"/>
    <col min="15891" max="15891" width="5.7109375" style="65" customWidth="1"/>
    <col min="15892" max="15892" width="1.7109375" style="65" customWidth="1"/>
    <col min="15893" max="15893" width="11.42578125" style="65"/>
    <col min="15894" max="15894" width="4.7109375" style="65" customWidth="1"/>
    <col min="15895" max="15895" width="5" style="65" customWidth="1"/>
    <col min="15896" max="15896" width="2.28515625" style="65" customWidth="1"/>
    <col min="15897" max="15897" width="26" style="65" customWidth="1"/>
    <col min="15898" max="15898" width="8" style="65" customWidth="1"/>
    <col min="15899" max="15899" width="1" style="65" customWidth="1"/>
    <col min="15900" max="15900" width="6.7109375" style="65" customWidth="1"/>
    <col min="15901" max="15901" width="1" style="65" customWidth="1"/>
    <col min="15902" max="15902" width="6.7109375" style="65" customWidth="1"/>
    <col min="15903" max="15903" width="1" style="65" customWidth="1"/>
    <col min="15904" max="15904" width="6.7109375" style="65" customWidth="1"/>
    <col min="15905" max="15905" width="1" style="65" customWidth="1"/>
    <col min="15906" max="15906" width="6.7109375" style="65" customWidth="1"/>
    <col min="15907" max="15907" width="1" style="65" customWidth="1"/>
    <col min="15908" max="15908" width="6.7109375" style="65" customWidth="1"/>
    <col min="15909" max="15909" width="1" style="65" customWidth="1"/>
    <col min="15910" max="15911" width="6.7109375" style="65" customWidth="1"/>
    <col min="15912" max="16128" width="11.42578125" style="65"/>
    <col min="16129" max="16131" width="0" style="65" hidden="1" customWidth="1"/>
    <col min="16132" max="16132" width="2.7109375" style="65" customWidth="1"/>
    <col min="16133" max="16133" width="10.5703125" style="65" customWidth="1"/>
    <col min="16134" max="16134" width="2" style="65" customWidth="1"/>
    <col min="16135" max="16135" width="1.5703125" style="65" customWidth="1"/>
    <col min="16136" max="16136" width="53.140625" style="65" customWidth="1"/>
    <col min="16137" max="16139" width="4.7109375" style="65" customWidth="1"/>
    <col min="16140" max="16140" width="0.42578125" style="65" customWidth="1"/>
    <col min="16141" max="16143" width="4.7109375" style="65" customWidth="1"/>
    <col min="16144" max="16144" width="0.28515625" style="65" customWidth="1"/>
    <col min="16145" max="16146" width="4.7109375" style="65" customWidth="1"/>
    <col min="16147" max="16147" width="5.7109375" style="65" customWidth="1"/>
    <col min="16148" max="16148" width="1.7109375" style="65" customWidth="1"/>
    <col min="16149" max="16149" width="11.42578125" style="65"/>
    <col min="16150" max="16150" width="4.7109375" style="65" customWidth="1"/>
    <col min="16151" max="16151" width="5" style="65" customWidth="1"/>
    <col min="16152" max="16152" width="2.28515625" style="65" customWidth="1"/>
    <col min="16153" max="16153" width="26" style="65" customWidth="1"/>
    <col min="16154" max="16154" width="8" style="65" customWidth="1"/>
    <col min="16155" max="16155" width="1" style="65" customWidth="1"/>
    <col min="16156" max="16156" width="6.7109375" style="65" customWidth="1"/>
    <col min="16157" max="16157" width="1" style="65" customWidth="1"/>
    <col min="16158" max="16158" width="6.7109375" style="65" customWidth="1"/>
    <col min="16159" max="16159" width="1" style="65" customWidth="1"/>
    <col min="16160" max="16160" width="6.7109375" style="65" customWidth="1"/>
    <col min="16161" max="16161" width="1" style="65" customWidth="1"/>
    <col min="16162" max="16162" width="6.7109375" style="65" customWidth="1"/>
    <col min="16163" max="16163" width="1" style="65" customWidth="1"/>
    <col min="16164" max="16164" width="6.7109375" style="65" customWidth="1"/>
    <col min="16165" max="16165" width="1" style="65" customWidth="1"/>
    <col min="16166" max="16167" width="6.7109375" style="65" customWidth="1"/>
    <col min="16168" max="16384" width="11.42578125" style="65"/>
  </cols>
  <sheetData>
    <row r="1" spans="1:40" ht="3.75" customHeight="1">
      <c r="I1" s="285"/>
      <c r="J1" s="285"/>
      <c r="K1" s="285"/>
      <c r="L1" s="285"/>
      <c r="M1" s="285"/>
      <c r="N1" s="285"/>
      <c r="O1" s="2519"/>
      <c r="P1" s="2519"/>
      <c r="Q1" s="2519"/>
      <c r="S1" s="285"/>
      <c r="T1" s="199"/>
      <c r="U1" s="199"/>
    </row>
    <row r="2" spans="1:40" ht="3.75" hidden="1" customHeight="1">
      <c r="A2" s="1341"/>
      <c r="B2" s="1341"/>
      <c r="C2" s="1341"/>
      <c r="D2" s="1341"/>
      <c r="E2" s="71"/>
      <c r="F2" s="71"/>
      <c r="G2" s="71"/>
      <c r="H2" s="71"/>
      <c r="I2" s="286"/>
      <c r="J2" s="286"/>
      <c r="K2" s="286"/>
      <c r="L2" s="286"/>
      <c r="M2" s="286"/>
      <c r="N2" s="286"/>
      <c r="O2" s="286"/>
      <c r="P2" s="286"/>
      <c r="Q2" s="286"/>
      <c r="R2" s="286"/>
      <c r="S2" s="285"/>
      <c r="T2" s="199"/>
      <c r="U2" s="199"/>
    </row>
    <row r="3" spans="1:40" ht="12.75" customHeight="1">
      <c r="A3" s="1341"/>
      <c r="B3" s="1341"/>
      <c r="C3" s="1341"/>
      <c r="D3" s="1341"/>
      <c r="E3" s="1813" t="s">
        <v>1016</v>
      </c>
      <c r="F3" s="1813"/>
      <c r="G3" s="1813"/>
      <c r="H3" s="1813"/>
      <c r="I3" s="1813"/>
      <c r="J3" s="1813"/>
      <c r="K3" s="1813"/>
      <c r="L3" s="1813"/>
      <c r="M3" s="1813"/>
      <c r="N3" s="1813"/>
      <c r="O3" s="1813"/>
      <c r="P3" s="1813"/>
      <c r="Q3" s="1813"/>
      <c r="R3" s="1813"/>
      <c r="S3" s="1813"/>
      <c r="T3" s="199"/>
      <c r="U3" s="71"/>
      <c r="V3" s="71"/>
      <c r="W3" s="1813"/>
      <c r="X3" s="1813"/>
      <c r="Y3" s="1813"/>
      <c r="Z3" s="1813"/>
      <c r="AA3" s="1813"/>
      <c r="AB3" s="1813"/>
      <c r="AC3" s="1813"/>
      <c r="AD3" s="1813"/>
      <c r="AE3" s="1813"/>
      <c r="AF3" s="1813"/>
      <c r="AG3" s="1813"/>
      <c r="AH3" s="1813"/>
      <c r="AI3" s="1813"/>
      <c r="AJ3" s="1813"/>
      <c r="AK3" s="1813"/>
    </row>
    <row r="4" spans="1:40" s="71" customFormat="1" ht="12.75" customHeight="1">
      <c r="A4" s="1341"/>
      <c r="B4" s="1354"/>
      <c r="C4" s="1354"/>
      <c r="D4" s="1354"/>
      <c r="E4" s="1813" t="s">
        <v>68</v>
      </c>
      <c r="F4" s="1813"/>
      <c r="G4" s="1813"/>
      <c r="H4" s="1813"/>
      <c r="I4" s="1813"/>
      <c r="J4" s="1813"/>
      <c r="K4" s="1813"/>
      <c r="L4" s="1813"/>
      <c r="M4" s="1813"/>
      <c r="N4" s="1813"/>
      <c r="O4" s="1813"/>
      <c r="P4" s="1813"/>
      <c r="Q4" s="1813"/>
      <c r="R4" s="1813"/>
      <c r="S4" s="1813"/>
      <c r="T4" s="240"/>
      <c r="U4" s="204"/>
      <c r="V4" s="204"/>
      <c r="W4" s="205"/>
      <c r="AM4" s="206"/>
      <c r="AN4" s="206"/>
    </row>
    <row r="5" spans="1:40" s="71" customFormat="1" ht="3" customHeight="1">
      <c r="A5" s="1341"/>
      <c r="B5" s="1341"/>
      <c r="C5" s="1341"/>
      <c r="D5" s="1341"/>
      <c r="G5" s="72"/>
      <c r="H5" s="72"/>
      <c r="I5" s="510"/>
      <c r="J5" s="292"/>
      <c r="K5" s="292"/>
      <c r="L5" s="510"/>
      <c r="M5" s="510"/>
      <c r="N5" s="510"/>
      <c r="O5" s="510"/>
      <c r="P5" s="1341"/>
      <c r="Q5" s="1341"/>
      <c r="R5" s="286"/>
      <c r="S5" s="286"/>
      <c r="T5" s="240"/>
      <c r="W5" s="69"/>
    </row>
    <row r="6" spans="1:40" s="69" customFormat="1" ht="9.75" customHeight="1">
      <c r="A6" s="1341"/>
      <c r="B6" s="1341"/>
      <c r="C6" s="1341"/>
      <c r="D6" s="1341"/>
      <c r="E6" s="1942" t="s">
        <v>3</v>
      </c>
      <c r="F6" s="178"/>
      <c r="G6" s="178"/>
      <c r="H6" s="178"/>
      <c r="I6" s="2029" t="s">
        <v>977</v>
      </c>
      <c r="J6" s="2029"/>
      <c r="K6" s="2029"/>
      <c r="L6" s="1339"/>
      <c r="M6" s="1339"/>
      <c r="N6" s="1339"/>
      <c r="O6" s="1339"/>
      <c r="P6" s="1339"/>
      <c r="Q6" s="1339"/>
      <c r="R6" s="1339"/>
      <c r="S6" s="1378"/>
    </row>
    <row r="7" spans="1:40" s="82" customFormat="1" ht="12.75" customHeight="1">
      <c r="A7" s="1341" t="s">
        <v>9</v>
      </c>
      <c r="B7" s="1341" t="s">
        <v>10</v>
      </c>
      <c r="C7" s="1341" t="s">
        <v>11</v>
      </c>
      <c r="D7" s="1341"/>
      <c r="E7" s="1943"/>
      <c r="G7" s="1355" t="s">
        <v>228</v>
      </c>
      <c r="H7" s="161"/>
      <c r="I7" s="2520"/>
      <c r="J7" s="2520"/>
      <c r="K7" s="2520"/>
      <c r="L7" s="1354"/>
      <c r="M7" s="1900" t="s">
        <v>978</v>
      </c>
      <c r="N7" s="1900"/>
      <c r="O7" s="1900"/>
      <c r="P7" s="1354"/>
      <c r="Q7" s="1900" t="s">
        <v>123</v>
      </c>
      <c r="R7" s="1900"/>
      <c r="S7" s="2521" t="s">
        <v>21</v>
      </c>
      <c r="U7" s="1341"/>
    </row>
    <row r="8" spans="1:40" s="82" customFormat="1" ht="11.25">
      <c r="A8" s="1341"/>
      <c r="B8" s="1341"/>
      <c r="C8" s="1341"/>
      <c r="D8" s="1341"/>
      <c r="E8" s="1944"/>
      <c r="F8" s="1015"/>
      <c r="G8" s="72"/>
      <c r="H8" s="1015"/>
      <c r="I8" s="1354" t="s">
        <v>19</v>
      </c>
      <c r="J8" s="1354" t="s">
        <v>20</v>
      </c>
      <c r="K8" s="1354" t="s">
        <v>21</v>
      </c>
      <c r="L8" s="1354"/>
      <c r="M8" s="1354" t="s">
        <v>19</v>
      </c>
      <c r="N8" s="1354" t="s">
        <v>20</v>
      </c>
      <c r="O8" s="1354" t="s">
        <v>21</v>
      </c>
      <c r="P8" s="1354"/>
      <c r="Q8" s="1354" t="s">
        <v>19</v>
      </c>
      <c r="R8" s="1354" t="s">
        <v>20</v>
      </c>
      <c r="S8" s="2521"/>
      <c r="U8" s="69"/>
    </row>
    <row r="9" spans="1:40">
      <c r="A9" s="1341"/>
      <c r="B9" s="1341"/>
      <c r="C9" s="1341"/>
      <c r="D9" s="1341"/>
      <c r="E9" s="1861">
        <v>1401</v>
      </c>
      <c r="F9" s="1017" t="s">
        <v>22</v>
      </c>
      <c r="G9" s="114"/>
      <c r="H9" s="103"/>
      <c r="I9" s="318">
        <f>SUM(I10+I15+I20)</f>
        <v>9</v>
      </c>
      <c r="J9" s="318">
        <f>SUM(J10+J15+J20)</f>
        <v>8</v>
      </c>
      <c r="K9" s="318">
        <f>SUM(I9:J9)</f>
        <v>17</v>
      </c>
      <c r="L9" s="318">
        <v>0</v>
      </c>
      <c r="M9" s="318">
        <f>SUM(M10+M15+M20)</f>
        <v>21</v>
      </c>
      <c r="N9" s="318">
        <f>SUM(N10+N15+N20)</f>
        <v>12</v>
      </c>
      <c r="O9" s="318">
        <f>SUM(M9:N9)</f>
        <v>33</v>
      </c>
      <c r="P9" s="318"/>
      <c r="Q9" s="318">
        <f t="shared" ref="Q9:R24" si="0">SUM(I9+M9)</f>
        <v>30</v>
      </c>
      <c r="R9" s="318">
        <f t="shared" si="0"/>
        <v>20</v>
      </c>
      <c r="S9" s="308">
        <f>SUM(Q9:R9)</f>
        <v>50</v>
      </c>
      <c r="T9" s="199"/>
      <c r="U9" s="71"/>
    </row>
    <row r="10" spans="1:40" ht="11.25" customHeight="1">
      <c r="A10" s="1341"/>
      <c r="B10" s="1341"/>
      <c r="C10" s="1341"/>
      <c r="D10" s="1341"/>
      <c r="E10" s="1862"/>
      <c r="F10" s="414" t="s">
        <v>23</v>
      </c>
      <c r="G10" s="69"/>
      <c r="H10" s="69"/>
      <c r="I10" s="476">
        <f>SUM(I11+I13)</f>
        <v>4</v>
      </c>
      <c r="J10" s="476">
        <f>SUM(J11+J13)</f>
        <v>5</v>
      </c>
      <c r="K10" s="473">
        <f>SUM(I10:J10)</f>
        <v>9</v>
      </c>
      <c r="L10" s="476">
        <v>0</v>
      </c>
      <c r="M10" s="476">
        <f>SUM(M11+M13)</f>
        <v>3</v>
      </c>
      <c r="N10" s="476">
        <f>SUM(N11+N13)</f>
        <v>4</v>
      </c>
      <c r="O10" s="473">
        <f>SUM(M10:N10)</f>
        <v>7</v>
      </c>
      <c r="P10" s="473"/>
      <c r="Q10" s="473">
        <f t="shared" si="0"/>
        <v>7</v>
      </c>
      <c r="R10" s="473">
        <f t="shared" si="0"/>
        <v>9</v>
      </c>
      <c r="S10" s="474">
        <f>SUM(Q10:R10)</f>
        <v>16</v>
      </c>
      <c r="T10" s="199"/>
      <c r="U10" s="199"/>
    </row>
    <row r="11" spans="1:40" ht="11.25" customHeight="1">
      <c r="A11" s="1341"/>
      <c r="B11" s="1341"/>
      <c r="C11" s="1341"/>
      <c r="D11" s="1341"/>
      <c r="E11" s="1862"/>
      <c r="F11" s="69"/>
      <c r="G11" s="69" t="s">
        <v>452</v>
      </c>
      <c r="H11" s="69"/>
      <c r="I11" s="1342">
        <f>SUM(I12)</f>
        <v>4</v>
      </c>
      <c r="J11" s="1342">
        <f>SUM(J12)</f>
        <v>5</v>
      </c>
      <c r="K11" s="1342">
        <f>SUM(I11:J11)</f>
        <v>9</v>
      </c>
      <c r="L11" s="1342">
        <v>0</v>
      </c>
      <c r="M11" s="1342">
        <f>SUM(M12)</f>
        <v>3</v>
      </c>
      <c r="N11" s="1342">
        <f>SUM(N12)</f>
        <v>4</v>
      </c>
      <c r="O11" s="1342">
        <f>SUM(M11:N11)</f>
        <v>7</v>
      </c>
      <c r="P11" s="1342"/>
      <c r="Q11" s="1342">
        <f t="shared" si="0"/>
        <v>7</v>
      </c>
      <c r="R11" s="1342">
        <f t="shared" si="0"/>
        <v>9</v>
      </c>
      <c r="S11" s="1019">
        <f>SUM(Q11:R11)</f>
        <v>16</v>
      </c>
      <c r="T11" s="199"/>
      <c r="U11" s="199"/>
    </row>
    <row r="12" spans="1:40" ht="11.25" customHeight="1">
      <c r="A12" s="1341">
        <v>1</v>
      </c>
      <c r="B12" s="1341">
        <v>1</v>
      </c>
      <c r="C12" s="1341">
        <v>11</v>
      </c>
      <c r="D12" s="1341"/>
      <c r="E12" s="1862"/>
      <c r="F12" s="69"/>
      <c r="H12" s="69" t="s">
        <v>454</v>
      </c>
      <c r="I12" s="1342">
        <v>4</v>
      </c>
      <c r="J12" s="1342">
        <v>5</v>
      </c>
      <c r="K12" s="1342">
        <f t="shared" ref="K12:K24" si="1">SUM(I12:J12)</f>
        <v>9</v>
      </c>
      <c r="L12" s="1342">
        <v>0</v>
      </c>
      <c r="M12" s="1342">
        <v>3</v>
      </c>
      <c r="N12" s="1342">
        <v>4</v>
      </c>
      <c r="O12" s="1342">
        <f t="shared" ref="O12:O24" si="2">SUM(M12:N12)</f>
        <v>7</v>
      </c>
      <c r="P12" s="1342"/>
      <c r="Q12" s="1342">
        <f t="shared" si="0"/>
        <v>7</v>
      </c>
      <c r="R12" s="1342">
        <f t="shared" si="0"/>
        <v>9</v>
      </c>
      <c r="S12" s="1019">
        <f t="shared" ref="S12:S62" si="3">SUM(Q12:R12)</f>
        <v>16</v>
      </c>
      <c r="T12" s="199"/>
      <c r="U12" s="199"/>
    </row>
    <row r="13" spans="1:40" ht="11.25" customHeight="1">
      <c r="E13" s="1862"/>
      <c r="F13" s="69"/>
      <c r="G13" s="69" t="s">
        <v>455</v>
      </c>
      <c r="H13" s="69"/>
      <c r="I13" s="1342">
        <f>SUM(I14)</f>
        <v>0</v>
      </c>
      <c r="J13" s="1342">
        <f>SUM(J14)</f>
        <v>0</v>
      </c>
      <c r="K13" s="1342">
        <f>SUM(I13:J13)</f>
        <v>0</v>
      </c>
      <c r="L13" s="1342">
        <v>0</v>
      </c>
      <c r="M13" s="1342">
        <f>SUM(M14)</f>
        <v>0</v>
      </c>
      <c r="N13" s="1342">
        <f>SUM(N14)</f>
        <v>0</v>
      </c>
      <c r="O13" s="1342">
        <f t="shared" si="2"/>
        <v>0</v>
      </c>
      <c r="P13" s="1342"/>
      <c r="Q13" s="1342">
        <f t="shared" si="0"/>
        <v>0</v>
      </c>
      <c r="R13" s="1342">
        <f t="shared" si="0"/>
        <v>0</v>
      </c>
      <c r="S13" s="1019">
        <f t="shared" si="3"/>
        <v>0</v>
      </c>
      <c r="T13" s="199"/>
      <c r="U13" s="199"/>
    </row>
    <row r="14" spans="1:40" ht="11.25" customHeight="1">
      <c r="A14" s="1341">
        <v>1</v>
      </c>
      <c r="B14" s="1341">
        <v>1</v>
      </c>
      <c r="C14" s="1341">
        <v>11</v>
      </c>
      <c r="D14" s="1341"/>
      <c r="E14" s="1862"/>
      <c r="F14" s="69"/>
      <c r="H14" s="69" t="s">
        <v>457</v>
      </c>
      <c r="I14" s="1342">
        <v>0</v>
      </c>
      <c r="J14" s="1342">
        <v>0</v>
      </c>
      <c r="K14" s="1342">
        <f t="shared" si="1"/>
        <v>0</v>
      </c>
      <c r="L14" s="1342">
        <v>0</v>
      </c>
      <c r="M14" s="1342">
        <v>0</v>
      </c>
      <c r="N14" s="1342">
        <v>0</v>
      </c>
      <c r="O14" s="1342">
        <f t="shared" si="2"/>
        <v>0</v>
      </c>
      <c r="P14" s="1342"/>
      <c r="Q14" s="1342">
        <f t="shared" si="0"/>
        <v>0</v>
      </c>
      <c r="R14" s="1342">
        <f t="shared" si="0"/>
        <v>0</v>
      </c>
      <c r="S14" s="1019">
        <f t="shared" si="3"/>
        <v>0</v>
      </c>
      <c r="T14" s="199"/>
      <c r="U14" s="199"/>
    </row>
    <row r="15" spans="1:40" ht="11.25" customHeight="1">
      <c r="E15" s="1862"/>
      <c r="F15" s="118" t="s">
        <v>24</v>
      </c>
      <c r="G15" s="69"/>
      <c r="H15" s="69"/>
      <c r="I15" s="476">
        <f>SUM(I16+I18)</f>
        <v>2</v>
      </c>
      <c r="J15" s="476">
        <f>SUM(J16+J18)</f>
        <v>1</v>
      </c>
      <c r="K15" s="476">
        <f t="shared" si="1"/>
        <v>3</v>
      </c>
      <c r="L15" s="476">
        <v>0</v>
      </c>
      <c r="M15" s="476">
        <f>SUM(M16+M18)</f>
        <v>6</v>
      </c>
      <c r="N15" s="476">
        <f>SUM(N16+N18)</f>
        <v>1</v>
      </c>
      <c r="O15" s="476">
        <f>SUM(M15:N15)</f>
        <v>7</v>
      </c>
      <c r="P15" s="476"/>
      <c r="Q15" s="476">
        <f t="shared" si="0"/>
        <v>8</v>
      </c>
      <c r="R15" s="476">
        <f t="shared" si="0"/>
        <v>2</v>
      </c>
      <c r="S15" s="474">
        <f t="shared" si="3"/>
        <v>10</v>
      </c>
      <c r="T15" s="199"/>
      <c r="U15" s="199"/>
    </row>
    <row r="16" spans="1:40" ht="11.25" customHeight="1">
      <c r="A16" s="1341"/>
      <c r="B16" s="1341"/>
      <c r="C16" s="1341"/>
      <c r="D16" s="1341"/>
      <c r="E16" s="1862"/>
      <c r="F16" s="118"/>
      <c r="G16" s="69" t="s">
        <v>458</v>
      </c>
      <c r="H16" s="69"/>
      <c r="I16" s="1342">
        <v>0</v>
      </c>
      <c r="J16" s="1342">
        <v>0</v>
      </c>
      <c r="K16" s="1342">
        <f t="shared" si="1"/>
        <v>0</v>
      </c>
      <c r="L16" s="1342">
        <v>0</v>
      </c>
      <c r="M16" s="1342">
        <v>0</v>
      </c>
      <c r="N16" s="1342">
        <v>0</v>
      </c>
      <c r="O16" s="1342">
        <f t="shared" si="2"/>
        <v>0</v>
      </c>
      <c r="P16" s="1342"/>
      <c r="Q16" s="1342">
        <f t="shared" si="0"/>
        <v>0</v>
      </c>
      <c r="R16" s="1342">
        <f t="shared" si="0"/>
        <v>0</v>
      </c>
      <c r="S16" s="1019">
        <f t="shared" si="3"/>
        <v>0</v>
      </c>
      <c r="T16" s="199"/>
      <c r="U16" s="199"/>
    </row>
    <row r="17" spans="1:21" ht="11.25" customHeight="1">
      <c r="A17" s="1341">
        <v>1</v>
      </c>
      <c r="B17" s="1341">
        <v>1</v>
      </c>
      <c r="C17" s="1341">
        <v>5</v>
      </c>
      <c r="D17" s="1341"/>
      <c r="E17" s="1862"/>
      <c r="F17" s="118"/>
      <c r="G17" s="69"/>
      <c r="H17" s="69" t="s">
        <v>460</v>
      </c>
      <c r="I17" s="1342">
        <v>0</v>
      </c>
      <c r="J17" s="1342">
        <v>0</v>
      </c>
      <c r="K17" s="1342">
        <f t="shared" si="1"/>
        <v>0</v>
      </c>
      <c r="L17" s="1342">
        <v>0</v>
      </c>
      <c r="M17" s="1342">
        <v>0</v>
      </c>
      <c r="N17" s="1342">
        <v>0</v>
      </c>
      <c r="O17" s="1342">
        <f t="shared" si="2"/>
        <v>0</v>
      </c>
      <c r="P17" s="1342"/>
      <c r="Q17" s="1342">
        <f t="shared" si="0"/>
        <v>0</v>
      </c>
      <c r="R17" s="1342">
        <f t="shared" si="0"/>
        <v>0</v>
      </c>
      <c r="S17" s="1019">
        <f t="shared" si="3"/>
        <v>0</v>
      </c>
      <c r="T17" s="199"/>
      <c r="U17" s="199"/>
    </row>
    <row r="18" spans="1:21" ht="11.25" customHeight="1">
      <c r="A18" s="1341"/>
      <c r="B18" s="1341"/>
      <c r="C18" s="1341"/>
      <c r="D18" s="1341"/>
      <c r="E18" s="1862"/>
      <c r="F18" s="69"/>
      <c r="G18" s="69" t="s">
        <v>452</v>
      </c>
      <c r="H18" s="69"/>
      <c r="I18" s="1342">
        <f>SUM(I19)</f>
        <v>2</v>
      </c>
      <c r="J18" s="1342">
        <f>SUM(J19)</f>
        <v>1</v>
      </c>
      <c r="K18" s="1342">
        <f t="shared" si="1"/>
        <v>3</v>
      </c>
      <c r="L18" s="1342">
        <v>0</v>
      </c>
      <c r="M18" s="1342">
        <f>SUM(M19)</f>
        <v>6</v>
      </c>
      <c r="N18" s="1342">
        <f>SUM(N19)</f>
        <v>1</v>
      </c>
      <c r="O18" s="1342">
        <f t="shared" si="2"/>
        <v>7</v>
      </c>
      <c r="P18" s="1342"/>
      <c r="Q18" s="1342">
        <f t="shared" si="0"/>
        <v>8</v>
      </c>
      <c r="R18" s="1342">
        <f t="shared" si="0"/>
        <v>2</v>
      </c>
      <c r="S18" s="1019">
        <f t="shared" si="3"/>
        <v>10</v>
      </c>
      <c r="T18" s="199"/>
      <c r="U18" s="199"/>
    </row>
    <row r="19" spans="1:21" ht="11.25" customHeight="1">
      <c r="A19" s="1341">
        <v>1</v>
      </c>
      <c r="B19" s="1341">
        <v>1</v>
      </c>
      <c r="C19" s="1341">
        <v>5</v>
      </c>
      <c r="D19" s="1341"/>
      <c r="E19" s="1862"/>
      <c r="F19" s="69"/>
      <c r="G19" s="69"/>
      <c r="H19" s="69" t="s">
        <v>454</v>
      </c>
      <c r="I19" s="1342">
        <v>2</v>
      </c>
      <c r="J19" s="1342">
        <v>1</v>
      </c>
      <c r="K19" s="1342">
        <f t="shared" si="1"/>
        <v>3</v>
      </c>
      <c r="L19" s="1342">
        <v>0</v>
      </c>
      <c r="M19" s="1342">
        <v>6</v>
      </c>
      <c r="N19" s="1342">
        <v>1</v>
      </c>
      <c r="O19" s="1342">
        <f t="shared" si="2"/>
        <v>7</v>
      </c>
      <c r="P19" s="1342"/>
      <c r="Q19" s="1342">
        <f t="shared" si="0"/>
        <v>8</v>
      </c>
      <c r="R19" s="1342">
        <f t="shared" si="0"/>
        <v>2</v>
      </c>
      <c r="S19" s="1019">
        <f t="shared" si="3"/>
        <v>10</v>
      </c>
      <c r="T19" s="199"/>
      <c r="U19" s="199"/>
    </row>
    <row r="20" spans="1:21" ht="11.25" customHeight="1">
      <c r="A20" s="1341"/>
      <c r="B20" s="1341"/>
      <c r="C20" s="1341"/>
      <c r="D20" s="1341"/>
      <c r="E20" s="1862"/>
      <c r="F20" s="118" t="s">
        <v>25</v>
      </c>
      <c r="G20" s="69"/>
      <c r="H20" s="69"/>
      <c r="I20" s="476">
        <f>SUM(I21+I23)</f>
        <v>3</v>
      </c>
      <c r="J20" s="476">
        <f>SUM(J21+J23)</f>
        <v>2</v>
      </c>
      <c r="K20" s="476">
        <f t="shared" si="1"/>
        <v>5</v>
      </c>
      <c r="L20" s="476">
        <v>0</v>
      </c>
      <c r="M20" s="476">
        <f>SUM(M21+M23)</f>
        <v>12</v>
      </c>
      <c r="N20" s="476">
        <f>SUM(N21+N23)</f>
        <v>7</v>
      </c>
      <c r="O20" s="476">
        <f t="shared" si="2"/>
        <v>19</v>
      </c>
      <c r="P20" s="476"/>
      <c r="Q20" s="476">
        <f t="shared" si="0"/>
        <v>15</v>
      </c>
      <c r="R20" s="476">
        <f t="shared" si="0"/>
        <v>9</v>
      </c>
      <c r="S20" s="474">
        <f t="shared" si="3"/>
        <v>24</v>
      </c>
      <c r="T20" s="199"/>
      <c r="U20" s="199"/>
    </row>
    <row r="21" spans="1:21" ht="11.25" customHeight="1">
      <c r="A21" s="1341"/>
      <c r="B21" s="1341"/>
      <c r="C21" s="1341"/>
      <c r="D21" s="1341"/>
      <c r="E21" s="1862"/>
      <c r="F21" s="118"/>
      <c r="G21" s="69" t="s">
        <v>458</v>
      </c>
      <c r="H21" s="69"/>
      <c r="I21" s="312">
        <f>SUM(I22)</f>
        <v>0</v>
      </c>
      <c r="J21" s="312">
        <f>SUM(J22)</f>
        <v>0</v>
      </c>
      <c r="K21" s="312">
        <f t="shared" si="1"/>
        <v>0</v>
      </c>
      <c r="L21" s="312"/>
      <c r="M21" s="312">
        <f>SUM(M22)</f>
        <v>1</v>
      </c>
      <c r="N21" s="312">
        <f>SUM(N22)</f>
        <v>0</v>
      </c>
      <c r="O21" s="312">
        <f>SUM(M21:N21)</f>
        <v>1</v>
      </c>
      <c r="P21" s="312"/>
      <c r="Q21" s="312">
        <f>SUM(I21+M21)</f>
        <v>1</v>
      </c>
      <c r="R21" s="312">
        <f>SUM(J21+N21)</f>
        <v>0</v>
      </c>
      <c r="S21" s="313">
        <f>SUM(Q21:R21)</f>
        <v>1</v>
      </c>
      <c r="T21" s="199"/>
      <c r="U21" s="199"/>
    </row>
    <row r="22" spans="1:21" ht="11.25" customHeight="1">
      <c r="A22" s="1341">
        <v>1</v>
      </c>
      <c r="B22" s="1341">
        <v>1</v>
      </c>
      <c r="C22" s="1341">
        <v>12</v>
      </c>
      <c r="D22" s="1341"/>
      <c r="E22" s="1862"/>
      <c r="F22" s="118"/>
      <c r="G22" s="69"/>
      <c r="H22" s="69" t="s">
        <v>462</v>
      </c>
      <c r="I22" s="312">
        <v>0</v>
      </c>
      <c r="J22" s="312">
        <v>0</v>
      </c>
      <c r="K22" s="312">
        <f t="shared" si="1"/>
        <v>0</v>
      </c>
      <c r="L22" s="312"/>
      <c r="M22" s="312">
        <v>1</v>
      </c>
      <c r="N22" s="312">
        <v>0</v>
      </c>
      <c r="O22" s="312">
        <f>SUM(M22:N22)</f>
        <v>1</v>
      </c>
      <c r="P22" s="476"/>
      <c r="Q22" s="312">
        <f>SUM(I22+M22)</f>
        <v>1</v>
      </c>
      <c r="R22" s="312">
        <f>SUM(J22+N22)</f>
        <v>0</v>
      </c>
      <c r="S22" s="313">
        <f>SUM(Q22:R22)</f>
        <v>1</v>
      </c>
      <c r="T22" s="199"/>
      <c r="U22" s="199"/>
    </row>
    <row r="23" spans="1:21" ht="11.25" customHeight="1">
      <c r="A23" s="1341"/>
      <c r="B23" s="1341"/>
      <c r="C23" s="1341"/>
      <c r="D23" s="1341"/>
      <c r="E23" s="1862"/>
      <c r="F23" s="69"/>
      <c r="G23" s="69" t="s">
        <v>452</v>
      </c>
      <c r="H23" s="69"/>
      <c r="I23" s="312">
        <f>SUM(I24)</f>
        <v>3</v>
      </c>
      <c r="J23" s="312">
        <f>SUM(J24)</f>
        <v>2</v>
      </c>
      <c r="K23" s="1342">
        <f t="shared" si="1"/>
        <v>5</v>
      </c>
      <c r="L23" s="312">
        <v>0</v>
      </c>
      <c r="M23" s="312">
        <f>SUM(M24)</f>
        <v>11</v>
      </c>
      <c r="N23" s="312">
        <f>SUM(N24)</f>
        <v>7</v>
      </c>
      <c r="O23" s="1342">
        <f t="shared" si="2"/>
        <v>18</v>
      </c>
      <c r="P23" s="1342"/>
      <c r="Q23" s="1342">
        <f t="shared" si="0"/>
        <v>14</v>
      </c>
      <c r="R23" s="1342">
        <f t="shared" si="0"/>
        <v>9</v>
      </c>
      <c r="S23" s="1019">
        <f t="shared" si="3"/>
        <v>23</v>
      </c>
      <c r="T23" s="199"/>
      <c r="U23" s="199"/>
    </row>
    <row r="24" spans="1:21" ht="11.25" customHeight="1">
      <c r="A24" s="1341">
        <v>1</v>
      </c>
      <c r="B24" s="1341">
        <v>1</v>
      </c>
      <c r="C24" s="1341">
        <v>12</v>
      </c>
      <c r="D24" s="1341"/>
      <c r="E24" s="1863"/>
      <c r="F24" s="69"/>
      <c r="G24" s="69"/>
      <c r="H24" s="69" t="s">
        <v>454</v>
      </c>
      <c r="I24" s="1342">
        <v>3</v>
      </c>
      <c r="J24" s="1342">
        <v>2</v>
      </c>
      <c r="K24" s="1342">
        <f t="shared" si="1"/>
        <v>5</v>
      </c>
      <c r="L24" s="1342">
        <v>0</v>
      </c>
      <c r="M24" s="1342">
        <v>11</v>
      </c>
      <c r="N24" s="1342">
        <v>7</v>
      </c>
      <c r="O24" s="1342">
        <f t="shared" si="2"/>
        <v>18</v>
      </c>
      <c r="P24" s="1342"/>
      <c r="Q24" s="1342">
        <f t="shared" si="0"/>
        <v>14</v>
      </c>
      <c r="R24" s="1342">
        <f t="shared" si="0"/>
        <v>9</v>
      </c>
      <c r="S24" s="1019">
        <f t="shared" si="3"/>
        <v>23</v>
      </c>
      <c r="T24" s="199"/>
      <c r="U24" s="199"/>
    </row>
    <row r="25" spans="1:21">
      <c r="A25" s="1341"/>
      <c r="B25" s="1341"/>
      <c r="C25" s="1341"/>
      <c r="D25" s="1341"/>
      <c r="E25" s="1861">
        <v>1402</v>
      </c>
      <c r="F25" s="124" t="s">
        <v>29</v>
      </c>
      <c r="G25" s="114"/>
      <c r="H25" s="114"/>
      <c r="I25" s="318">
        <f>SUM(I26+I40+I46+I53)</f>
        <v>32</v>
      </c>
      <c r="J25" s="318">
        <f>SUM(J26+J40+J46+J53)</f>
        <v>56</v>
      </c>
      <c r="K25" s="318">
        <f>SUM(I25:J25)</f>
        <v>88</v>
      </c>
      <c r="L25" s="318">
        <v>0</v>
      </c>
      <c r="M25" s="318">
        <f>SUM(M26+M40+M46+M53)</f>
        <v>83</v>
      </c>
      <c r="N25" s="318">
        <f>SUM(N26+N40+N46+N53)</f>
        <v>62</v>
      </c>
      <c r="O25" s="318">
        <f>SUM(M25:N25)</f>
        <v>145</v>
      </c>
      <c r="P25" s="318"/>
      <c r="Q25" s="318">
        <f t="shared" ref="Q25:R68" si="4">SUM(I25+M25)</f>
        <v>115</v>
      </c>
      <c r="R25" s="318">
        <f t="shared" si="4"/>
        <v>118</v>
      </c>
      <c r="S25" s="319">
        <f t="shared" si="3"/>
        <v>233</v>
      </c>
      <c r="T25" s="199"/>
      <c r="U25" s="199"/>
    </row>
    <row r="26" spans="1:21" ht="11.25" customHeight="1">
      <c r="A26" s="1341"/>
      <c r="B26" s="1341"/>
      <c r="C26" s="1341"/>
      <c r="D26" s="1341"/>
      <c r="E26" s="1862"/>
      <c r="F26" s="118" t="s">
        <v>30</v>
      </c>
      <c r="G26" s="69"/>
      <c r="H26" s="69"/>
      <c r="I26" s="476">
        <f>SUM(I27+I29)</f>
        <v>19</v>
      </c>
      <c r="J26" s="476">
        <f>SUM(J27+J29)</f>
        <v>37</v>
      </c>
      <c r="K26" s="476">
        <f>SUM(I26:J26)</f>
        <v>56</v>
      </c>
      <c r="L26" s="476">
        <v>0</v>
      </c>
      <c r="M26" s="476">
        <f>SUM(M27+M29)</f>
        <v>35</v>
      </c>
      <c r="N26" s="476">
        <f>SUM(N27+N29)</f>
        <v>26</v>
      </c>
      <c r="O26" s="476">
        <f>SUM(M26:N26)</f>
        <v>61</v>
      </c>
      <c r="P26" s="476"/>
      <c r="Q26" s="476">
        <f t="shared" si="4"/>
        <v>54</v>
      </c>
      <c r="R26" s="476">
        <f t="shared" si="4"/>
        <v>63</v>
      </c>
      <c r="S26" s="474">
        <f t="shared" si="3"/>
        <v>117</v>
      </c>
      <c r="T26" s="199"/>
      <c r="U26" s="199"/>
    </row>
    <row r="27" spans="1:21" ht="11.25" customHeight="1">
      <c r="A27" s="1341"/>
      <c r="B27" s="1341"/>
      <c r="C27" s="1341"/>
      <c r="D27" s="1341"/>
      <c r="E27" s="1862"/>
      <c r="F27" s="128"/>
      <c r="G27" s="69" t="s">
        <v>103</v>
      </c>
      <c r="H27" s="69"/>
      <c r="I27" s="1342">
        <f>SUM(I28)</f>
        <v>0</v>
      </c>
      <c r="J27" s="1342">
        <f>SUM(J28)</f>
        <v>0</v>
      </c>
      <c r="K27" s="312">
        <f t="shared" ref="K27:K76" si="5">SUM(I27:J27)</f>
        <v>0</v>
      </c>
      <c r="L27" s="1342">
        <v>0</v>
      </c>
      <c r="M27" s="1342">
        <f>SUM(M28)</f>
        <v>0</v>
      </c>
      <c r="N27" s="1342">
        <f>SUM(N28)</f>
        <v>0</v>
      </c>
      <c r="O27" s="312">
        <f>SUM(M27:N27)</f>
        <v>0</v>
      </c>
      <c r="P27" s="312"/>
      <c r="Q27" s="1342">
        <f t="shared" si="4"/>
        <v>0</v>
      </c>
      <c r="R27" s="1342">
        <f t="shared" si="4"/>
        <v>0</v>
      </c>
      <c r="S27" s="1019">
        <f t="shared" si="3"/>
        <v>0</v>
      </c>
      <c r="T27" s="199"/>
      <c r="U27" s="199"/>
    </row>
    <row r="28" spans="1:21" ht="11.25" customHeight="1">
      <c r="A28" s="1341">
        <v>2</v>
      </c>
      <c r="B28" s="1341">
        <v>4</v>
      </c>
      <c r="C28" s="1341">
        <v>11</v>
      </c>
      <c r="D28" s="1341"/>
      <c r="E28" s="1862"/>
      <c r="F28" s="118"/>
      <c r="G28" s="69"/>
      <c r="H28" s="69" t="s">
        <v>464</v>
      </c>
      <c r="I28" s="1342">
        <v>0</v>
      </c>
      <c r="J28" s="1342">
        <v>0</v>
      </c>
      <c r="K28" s="312">
        <f t="shared" si="5"/>
        <v>0</v>
      </c>
      <c r="L28" s="1342">
        <v>0</v>
      </c>
      <c r="M28" s="1342">
        <v>0</v>
      </c>
      <c r="N28" s="1342">
        <v>0</v>
      </c>
      <c r="O28" s="312">
        <f t="shared" ref="O28:O76" si="6">SUM(M28:N28)</f>
        <v>0</v>
      </c>
      <c r="P28" s="312"/>
      <c r="Q28" s="1342">
        <f t="shared" si="4"/>
        <v>0</v>
      </c>
      <c r="R28" s="1342">
        <f t="shared" si="4"/>
        <v>0</v>
      </c>
      <c r="S28" s="1019">
        <f t="shared" si="3"/>
        <v>0</v>
      </c>
      <c r="T28" s="199"/>
      <c r="U28" s="199"/>
    </row>
    <row r="29" spans="1:21" ht="11.25" customHeight="1">
      <c r="A29" s="1341"/>
      <c r="B29" s="1341"/>
      <c r="C29" s="1341"/>
      <c r="D29" s="1341"/>
      <c r="E29" s="1862"/>
      <c r="F29" s="69"/>
      <c r="G29" s="69" t="s">
        <v>452</v>
      </c>
      <c r="H29" s="69"/>
      <c r="I29" s="1342">
        <f>SUM(I30+I32+I33+I34+I35+I36+I37+I38+I39)</f>
        <v>19</v>
      </c>
      <c r="J29" s="1342">
        <f>SUM(J30+J32+J33+J34+J35+J36+J37+J38+J39)</f>
        <v>37</v>
      </c>
      <c r="K29" s="312">
        <f t="shared" si="5"/>
        <v>56</v>
      </c>
      <c r="L29" s="1342">
        <v>0</v>
      </c>
      <c r="M29" s="1342">
        <f>SUM(M30+M32+M33+M34+M35+M36+M37+M38+M39)</f>
        <v>35</v>
      </c>
      <c r="N29" s="1342">
        <f>SUM(N30+N32+N33+N34+N35+N36+N37+N38+N39)</f>
        <v>26</v>
      </c>
      <c r="O29" s="312">
        <f>SUM(M29:N29)</f>
        <v>61</v>
      </c>
      <c r="P29" s="312"/>
      <c r="Q29" s="1342">
        <f t="shared" si="4"/>
        <v>54</v>
      </c>
      <c r="R29" s="1342">
        <f t="shared" si="4"/>
        <v>63</v>
      </c>
      <c r="S29" s="1019">
        <f t="shared" si="3"/>
        <v>117</v>
      </c>
      <c r="T29" s="199"/>
      <c r="U29" s="199"/>
    </row>
    <row r="30" spans="1:21" ht="11.25" customHeight="1">
      <c r="A30" s="1341">
        <v>2</v>
      </c>
      <c r="B30" s="1341">
        <v>4</v>
      </c>
      <c r="C30" s="1341">
        <v>11</v>
      </c>
      <c r="D30" s="1341"/>
      <c r="E30" s="1862"/>
      <c r="F30" s="69"/>
      <c r="G30" s="69"/>
      <c r="H30" s="69" t="s">
        <v>464</v>
      </c>
      <c r="I30" s="1342">
        <v>0</v>
      </c>
      <c r="J30" s="1342">
        <v>0</v>
      </c>
      <c r="K30" s="312">
        <f t="shared" si="5"/>
        <v>0</v>
      </c>
      <c r="L30" s="1342">
        <v>0</v>
      </c>
      <c r="M30" s="1342">
        <v>8</v>
      </c>
      <c r="N30" s="1342">
        <v>8</v>
      </c>
      <c r="O30" s="312">
        <f>SUM(M30:N30)</f>
        <v>16</v>
      </c>
      <c r="P30" s="312"/>
      <c r="Q30" s="1342">
        <f t="shared" si="4"/>
        <v>8</v>
      </c>
      <c r="R30" s="1342">
        <f t="shared" si="4"/>
        <v>8</v>
      </c>
      <c r="S30" s="1019">
        <f t="shared" si="3"/>
        <v>16</v>
      </c>
      <c r="T30" s="199"/>
      <c r="U30" s="199"/>
    </row>
    <row r="31" spans="1:21" ht="11.25" customHeight="1">
      <c r="A31" s="1341"/>
      <c r="B31" s="1341"/>
      <c r="C31" s="1341"/>
      <c r="D31" s="1341"/>
      <c r="E31" s="1862"/>
      <c r="F31" s="69"/>
      <c r="G31" s="69"/>
      <c r="H31" s="69" t="s">
        <v>466</v>
      </c>
      <c r="I31" s="1342"/>
      <c r="J31" s="1342"/>
      <c r="K31" s="312"/>
      <c r="L31" s="1342"/>
      <c r="M31" s="1342"/>
      <c r="N31" s="1342"/>
      <c r="O31" s="312"/>
      <c r="P31" s="312"/>
      <c r="Q31" s="1342"/>
      <c r="R31" s="1342"/>
      <c r="S31" s="1019"/>
      <c r="T31" s="199"/>
      <c r="U31" s="199"/>
    </row>
    <row r="32" spans="1:21" ht="11.25" customHeight="1">
      <c r="A32" s="1341">
        <v>2</v>
      </c>
      <c r="B32" s="1341">
        <v>4</v>
      </c>
      <c r="C32" s="1341">
        <v>11</v>
      </c>
      <c r="D32" s="1341"/>
      <c r="E32" s="1862"/>
      <c r="F32" s="69"/>
      <c r="G32" s="69"/>
      <c r="H32" s="69" t="s">
        <v>467</v>
      </c>
      <c r="I32" s="1342">
        <v>8</v>
      </c>
      <c r="J32" s="1342">
        <v>11</v>
      </c>
      <c r="K32" s="312">
        <f t="shared" si="5"/>
        <v>19</v>
      </c>
      <c r="L32" s="1342">
        <v>0</v>
      </c>
      <c r="M32" s="1342">
        <v>10</v>
      </c>
      <c r="N32" s="1342">
        <v>10</v>
      </c>
      <c r="O32" s="312">
        <f t="shared" si="6"/>
        <v>20</v>
      </c>
      <c r="P32" s="312"/>
      <c r="Q32" s="1342">
        <f t="shared" si="4"/>
        <v>18</v>
      </c>
      <c r="R32" s="1342">
        <f t="shared" si="4"/>
        <v>21</v>
      </c>
      <c r="S32" s="1019">
        <f t="shared" si="3"/>
        <v>39</v>
      </c>
      <c r="T32" s="199"/>
      <c r="U32" s="199"/>
    </row>
    <row r="33" spans="1:21" ht="11.25" customHeight="1">
      <c r="A33" s="1341">
        <v>2</v>
      </c>
      <c r="B33" s="1341">
        <v>4</v>
      </c>
      <c r="C33" s="1341">
        <v>11</v>
      </c>
      <c r="D33" s="1341"/>
      <c r="E33" s="1862"/>
      <c r="F33" s="69"/>
      <c r="G33" s="69"/>
      <c r="H33" s="69" t="s">
        <v>468</v>
      </c>
      <c r="I33" s="1342">
        <v>3</v>
      </c>
      <c r="J33" s="1342">
        <v>15</v>
      </c>
      <c r="K33" s="312">
        <f t="shared" si="5"/>
        <v>18</v>
      </c>
      <c r="L33" s="1342">
        <v>0</v>
      </c>
      <c r="M33" s="1342">
        <v>17</v>
      </c>
      <c r="N33" s="1342">
        <v>8</v>
      </c>
      <c r="O33" s="312">
        <f t="shared" si="6"/>
        <v>25</v>
      </c>
      <c r="P33" s="312"/>
      <c r="Q33" s="1342">
        <f t="shared" si="4"/>
        <v>20</v>
      </c>
      <c r="R33" s="1342">
        <f t="shared" si="4"/>
        <v>23</v>
      </c>
      <c r="S33" s="1019">
        <f t="shared" si="3"/>
        <v>43</v>
      </c>
      <c r="T33" s="199"/>
      <c r="U33" s="199"/>
    </row>
    <row r="34" spans="1:21" ht="11.25" customHeight="1">
      <c r="A34" s="1341">
        <v>2</v>
      </c>
      <c r="B34" s="1341">
        <v>4</v>
      </c>
      <c r="C34" s="1341">
        <v>11</v>
      </c>
      <c r="D34" s="1341"/>
      <c r="E34" s="1862"/>
      <c r="F34" s="69"/>
      <c r="G34" s="69"/>
      <c r="H34" s="69" t="s">
        <v>904</v>
      </c>
      <c r="I34" s="1342">
        <v>4</v>
      </c>
      <c r="J34" s="1342">
        <v>6</v>
      </c>
      <c r="K34" s="312">
        <f t="shared" si="5"/>
        <v>10</v>
      </c>
      <c r="L34" s="1342">
        <v>0</v>
      </c>
      <c r="M34" s="1342">
        <v>0</v>
      </c>
      <c r="N34" s="1342">
        <v>0</v>
      </c>
      <c r="O34" s="312">
        <f t="shared" si="6"/>
        <v>0</v>
      </c>
      <c r="P34" s="312"/>
      <c r="Q34" s="1342">
        <f t="shared" si="4"/>
        <v>4</v>
      </c>
      <c r="R34" s="1342">
        <f t="shared" si="4"/>
        <v>6</v>
      </c>
      <c r="S34" s="1019">
        <f t="shared" si="3"/>
        <v>10</v>
      </c>
      <c r="T34" s="199"/>
      <c r="U34" s="199"/>
    </row>
    <row r="35" spans="1:21" ht="11.25" customHeight="1">
      <c r="A35" s="1341">
        <v>2</v>
      </c>
      <c r="B35" s="1341">
        <v>4</v>
      </c>
      <c r="C35" s="1341">
        <v>11</v>
      </c>
      <c r="D35" s="1341"/>
      <c r="E35" s="1862"/>
      <c r="F35" s="69"/>
      <c r="G35" s="69"/>
      <c r="H35" s="69" t="s">
        <v>470</v>
      </c>
      <c r="I35" s="1342">
        <v>0</v>
      </c>
      <c r="J35" s="1342">
        <v>0</v>
      </c>
      <c r="K35" s="312">
        <v>0</v>
      </c>
      <c r="L35" s="1342">
        <v>0</v>
      </c>
      <c r="M35" s="1342">
        <v>0</v>
      </c>
      <c r="N35" s="1342">
        <v>0</v>
      </c>
      <c r="O35" s="312">
        <f t="shared" si="6"/>
        <v>0</v>
      </c>
      <c r="P35" s="312"/>
      <c r="Q35" s="1342">
        <f t="shared" si="4"/>
        <v>0</v>
      </c>
      <c r="R35" s="1342">
        <f t="shared" si="4"/>
        <v>0</v>
      </c>
      <c r="S35" s="1019">
        <f t="shared" si="3"/>
        <v>0</v>
      </c>
      <c r="T35" s="199"/>
      <c r="U35" s="199"/>
    </row>
    <row r="36" spans="1:21" ht="11.25" customHeight="1">
      <c r="A36" s="1341">
        <v>2</v>
      </c>
      <c r="B36" s="1341">
        <v>4</v>
      </c>
      <c r="C36" s="1341">
        <v>11</v>
      </c>
      <c r="D36" s="1341"/>
      <c r="E36" s="1862"/>
      <c r="F36" s="69"/>
      <c r="G36" s="69"/>
      <c r="H36" s="69" t="s">
        <v>905</v>
      </c>
      <c r="I36" s="1342">
        <v>4</v>
      </c>
      <c r="J36" s="1342">
        <v>5</v>
      </c>
      <c r="K36" s="312">
        <f t="shared" si="5"/>
        <v>9</v>
      </c>
      <c r="L36" s="1342">
        <v>0</v>
      </c>
      <c r="M36" s="1342">
        <v>0</v>
      </c>
      <c r="N36" s="1342">
        <v>0</v>
      </c>
      <c r="O36" s="312">
        <f t="shared" si="6"/>
        <v>0</v>
      </c>
      <c r="P36" s="312"/>
      <c r="Q36" s="1342">
        <f t="shared" si="4"/>
        <v>4</v>
      </c>
      <c r="R36" s="1342">
        <f t="shared" si="4"/>
        <v>5</v>
      </c>
      <c r="S36" s="1019">
        <f t="shared" si="3"/>
        <v>9</v>
      </c>
      <c r="T36" s="199"/>
      <c r="U36" s="199"/>
    </row>
    <row r="37" spans="1:21" ht="11.25" customHeight="1">
      <c r="A37" s="1341">
        <v>2</v>
      </c>
      <c r="B37" s="1341">
        <v>4</v>
      </c>
      <c r="C37" s="1341">
        <v>11</v>
      </c>
      <c r="D37" s="1341"/>
      <c r="E37" s="1862"/>
      <c r="F37" s="69"/>
      <c r="G37" s="69"/>
      <c r="H37" s="69" t="s">
        <v>472</v>
      </c>
      <c r="I37" s="1342">
        <v>0</v>
      </c>
      <c r="J37" s="1342">
        <v>0</v>
      </c>
      <c r="K37" s="312">
        <f t="shared" si="5"/>
        <v>0</v>
      </c>
      <c r="L37" s="1342">
        <v>0</v>
      </c>
      <c r="M37" s="1342">
        <v>0</v>
      </c>
      <c r="N37" s="1342">
        <v>0</v>
      </c>
      <c r="O37" s="312">
        <f t="shared" si="6"/>
        <v>0</v>
      </c>
      <c r="P37" s="312"/>
      <c r="Q37" s="1342">
        <f t="shared" si="4"/>
        <v>0</v>
      </c>
      <c r="R37" s="1342">
        <f t="shared" si="4"/>
        <v>0</v>
      </c>
      <c r="S37" s="1019">
        <f t="shared" si="3"/>
        <v>0</v>
      </c>
      <c r="T37" s="199"/>
      <c r="U37" s="199"/>
    </row>
    <row r="38" spans="1:21" ht="11.25" customHeight="1">
      <c r="A38" s="1341">
        <v>2</v>
      </c>
      <c r="B38" s="1341">
        <v>4</v>
      </c>
      <c r="C38" s="1341">
        <v>11</v>
      </c>
      <c r="D38" s="1341"/>
      <c r="E38" s="1862"/>
      <c r="F38" s="69"/>
      <c r="G38" s="69"/>
      <c r="H38" s="69" t="s">
        <v>473</v>
      </c>
      <c r="I38" s="1342">
        <v>0</v>
      </c>
      <c r="J38" s="1342">
        <v>0</v>
      </c>
      <c r="K38" s="312">
        <f t="shared" si="5"/>
        <v>0</v>
      </c>
      <c r="L38" s="1342">
        <v>0</v>
      </c>
      <c r="M38" s="1342">
        <v>0</v>
      </c>
      <c r="N38" s="1342">
        <v>0</v>
      </c>
      <c r="O38" s="312">
        <f t="shared" si="6"/>
        <v>0</v>
      </c>
      <c r="P38" s="312"/>
      <c r="Q38" s="1342">
        <f t="shared" si="4"/>
        <v>0</v>
      </c>
      <c r="R38" s="1342">
        <f t="shared" si="4"/>
        <v>0</v>
      </c>
      <c r="S38" s="1019">
        <f t="shared" si="3"/>
        <v>0</v>
      </c>
      <c r="T38" s="199"/>
      <c r="U38" s="199"/>
    </row>
    <row r="39" spans="1:21" ht="11.25" customHeight="1">
      <c r="A39" s="1341">
        <v>2</v>
      </c>
      <c r="B39" s="1341">
        <v>4</v>
      </c>
      <c r="C39" s="1341">
        <v>11</v>
      </c>
      <c r="D39" s="1341"/>
      <c r="E39" s="1862"/>
      <c r="F39" s="69"/>
      <c r="G39" s="69"/>
      <c r="H39" s="69" t="s">
        <v>474</v>
      </c>
      <c r="I39" s="1342">
        <v>0</v>
      </c>
      <c r="J39" s="1342">
        <v>0</v>
      </c>
      <c r="K39" s="312">
        <f t="shared" si="5"/>
        <v>0</v>
      </c>
      <c r="L39" s="1342">
        <v>0</v>
      </c>
      <c r="M39" s="1342">
        <v>0</v>
      </c>
      <c r="N39" s="1342">
        <v>0</v>
      </c>
      <c r="O39" s="312">
        <f t="shared" si="6"/>
        <v>0</v>
      </c>
      <c r="P39" s="312"/>
      <c r="Q39" s="1342">
        <f t="shared" si="4"/>
        <v>0</v>
      </c>
      <c r="R39" s="1342">
        <f t="shared" si="4"/>
        <v>0</v>
      </c>
      <c r="S39" s="1019">
        <f t="shared" si="3"/>
        <v>0</v>
      </c>
      <c r="T39" s="199"/>
      <c r="U39" s="199"/>
    </row>
    <row r="40" spans="1:21" ht="11.25" customHeight="1">
      <c r="A40" s="1341"/>
      <c r="B40" s="1341"/>
      <c r="C40" s="1341"/>
      <c r="D40" s="1341"/>
      <c r="E40" s="1862"/>
      <c r="F40" s="118" t="s">
        <v>31</v>
      </c>
      <c r="G40" s="69"/>
      <c r="H40" s="69"/>
      <c r="I40" s="476">
        <f>SUM(I41)</f>
        <v>0</v>
      </c>
      <c r="J40" s="476">
        <f>SUM(J41)</f>
        <v>0</v>
      </c>
      <c r="K40" s="476">
        <f t="shared" si="5"/>
        <v>0</v>
      </c>
      <c r="L40" s="476">
        <v>0</v>
      </c>
      <c r="M40" s="476">
        <f>SUM(M41)</f>
        <v>36</v>
      </c>
      <c r="N40" s="476">
        <f>SUM(N41)</f>
        <v>24</v>
      </c>
      <c r="O40" s="476">
        <f t="shared" si="6"/>
        <v>60</v>
      </c>
      <c r="P40" s="476"/>
      <c r="Q40" s="476">
        <f t="shared" si="4"/>
        <v>36</v>
      </c>
      <c r="R40" s="476">
        <f t="shared" si="4"/>
        <v>24</v>
      </c>
      <c r="S40" s="474">
        <f t="shared" si="3"/>
        <v>60</v>
      </c>
      <c r="T40" s="199"/>
      <c r="U40" s="199"/>
    </row>
    <row r="41" spans="1:21" ht="11.25" customHeight="1">
      <c r="A41" s="1341"/>
      <c r="B41" s="1341"/>
      <c r="C41" s="1341"/>
      <c r="D41" s="1341"/>
      <c r="E41" s="1862"/>
      <c r="F41" s="69"/>
      <c r="G41" s="69" t="s">
        <v>452</v>
      </c>
      <c r="I41" s="1342">
        <f>SUM(I42+I44+I45)</f>
        <v>0</v>
      </c>
      <c r="J41" s="1342">
        <f>SUM(J42+J44+J45)</f>
        <v>0</v>
      </c>
      <c r="K41" s="312">
        <f t="shared" si="5"/>
        <v>0</v>
      </c>
      <c r="L41" s="1342">
        <v>0</v>
      </c>
      <c r="M41" s="1342">
        <f>SUM(M42+M44+M45)</f>
        <v>36</v>
      </c>
      <c r="N41" s="1342">
        <f>SUM(N42+N44+N45)</f>
        <v>24</v>
      </c>
      <c r="O41" s="312">
        <f t="shared" si="6"/>
        <v>60</v>
      </c>
      <c r="P41" s="312"/>
      <c r="Q41" s="1342">
        <f t="shared" si="4"/>
        <v>36</v>
      </c>
      <c r="R41" s="1342">
        <f t="shared" si="4"/>
        <v>24</v>
      </c>
      <c r="S41" s="1019">
        <f t="shared" si="3"/>
        <v>60</v>
      </c>
      <c r="T41" s="199"/>
      <c r="U41" s="199"/>
    </row>
    <row r="42" spans="1:21" ht="11.25" customHeight="1">
      <c r="A42" s="1341">
        <v>2</v>
      </c>
      <c r="B42" s="1341">
        <v>4</v>
      </c>
      <c r="C42" s="1341">
        <v>10</v>
      </c>
      <c r="D42" s="1341"/>
      <c r="E42" s="1862"/>
      <c r="F42" s="69"/>
      <c r="H42" s="126" t="s">
        <v>475</v>
      </c>
      <c r="I42" s="1342">
        <v>0</v>
      </c>
      <c r="J42" s="1342">
        <v>0</v>
      </c>
      <c r="K42" s="312">
        <f t="shared" si="5"/>
        <v>0</v>
      </c>
      <c r="L42" s="1342">
        <v>0</v>
      </c>
      <c r="M42" s="1342">
        <v>22</v>
      </c>
      <c r="N42" s="1342">
        <v>6</v>
      </c>
      <c r="O42" s="312">
        <f t="shared" si="6"/>
        <v>28</v>
      </c>
      <c r="P42" s="312"/>
      <c r="Q42" s="1342">
        <f t="shared" si="4"/>
        <v>22</v>
      </c>
      <c r="R42" s="1342">
        <f t="shared" si="4"/>
        <v>6</v>
      </c>
      <c r="S42" s="1019">
        <f t="shared" si="3"/>
        <v>28</v>
      </c>
      <c r="T42" s="199"/>
      <c r="U42" s="199"/>
    </row>
    <row r="43" spans="1:21" ht="11.25" customHeight="1">
      <c r="A43" s="1341"/>
      <c r="B43" s="1341"/>
      <c r="C43" s="1341"/>
      <c r="D43" s="1341"/>
      <c r="E43" s="1862"/>
      <c r="F43" s="69"/>
      <c r="G43" s="69"/>
      <c r="H43" s="69" t="s">
        <v>466</v>
      </c>
      <c r="I43" s="1342"/>
      <c r="J43" s="1342"/>
      <c r="K43" s="312"/>
      <c r="L43" s="1342"/>
      <c r="M43" s="1342"/>
      <c r="N43" s="1342"/>
      <c r="O43" s="312"/>
      <c r="P43" s="312"/>
      <c r="Q43" s="1342"/>
      <c r="R43" s="1342"/>
      <c r="S43" s="1019"/>
      <c r="T43" s="199"/>
      <c r="U43" s="199"/>
    </row>
    <row r="44" spans="1:21" ht="11.25" customHeight="1">
      <c r="A44" s="1341">
        <v>2</v>
      </c>
      <c r="B44" s="1341">
        <v>4</v>
      </c>
      <c r="C44" s="1341">
        <v>10</v>
      </c>
      <c r="D44" s="1341"/>
      <c r="E44" s="1862"/>
      <c r="F44" s="69"/>
      <c r="G44" s="69"/>
      <c r="H44" s="69" t="s">
        <v>469</v>
      </c>
      <c r="I44" s="1342">
        <v>0</v>
      </c>
      <c r="J44" s="1342">
        <v>0</v>
      </c>
      <c r="K44" s="312">
        <f t="shared" si="5"/>
        <v>0</v>
      </c>
      <c r="L44" s="1342">
        <v>0</v>
      </c>
      <c r="M44" s="1342">
        <v>14</v>
      </c>
      <c r="N44" s="1342">
        <v>18</v>
      </c>
      <c r="O44" s="312">
        <f t="shared" si="6"/>
        <v>32</v>
      </c>
      <c r="P44" s="312"/>
      <c r="Q44" s="1342">
        <f t="shared" si="4"/>
        <v>14</v>
      </c>
      <c r="R44" s="1342">
        <f t="shared" si="4"/>
        <v>18</v>
      </c>
      <c r="S44" s="1019">
        <f t="shared" si="3"/>
        <v>32</v>
      </c>
      <c r="T44" s="199"/>
      <c r="U44" s="199"/>
    </row>
    <row r="45" spans="1:21" ht="11.25" customHeight="1">
      <c r="A45" s="1341">
        <v>2</v>
      </c>
      <c r="B45" s="1341">
        <v>4</v>
      </c>
      <c r="C45" s="1341">
        <v>10</v>
      </c>
      <c r="D45" s="1341"/>
      <c r="E45" s="1862"/>
      <c r="F45" s="69"/>
      <c r="G45" s="69"/>
      <c r="H45" s="69" t="s">
        <v>476</v>
      </c>
      <c r="I45" s="1342">
        <v>0</v>
      </c>
      <c r="J45" s="1342">
        <v>0</v>
      </c>
      <c r="K45" s="312">
        <f t="shared" si="5"/>
        <v>0</v>
      </c>
      <c r="L45" s="1342">
        <v>0</v>
      </c>
      <c r="M45" s="1342">
        <v>0</v>
      </c>
      <c r="N45" s="1342">
        <v>0</v>
      </c>
      <c r="O45" s="312">
        <f t="shared" si="6"/>
        <v>0</v>
      </c>
      <c r="P45" s="312"/>
      <c r="Q45" s="1342">
        <f t="shared" si="4"/>
        <v>0</v>
      </c>
      <c r="R45" s="1342">
        <f t="shared" si="4"/>
        <v>0</v>
      </c>
      <c r="S45" s="1019">
        <f t="shared" si="3"/>
        <v>0</v>
      </c>
      <c r="T45" s="199"/>
      <c r="U45" s="199"/>
    </row>
    <row r="46" spans="1:21" ht="11.25" customHeight="1">
      <c r="A46" s="1341"/>
      <c r="B46" s="1341"/>
      <c r="C46" s="1341"/>
      <c r="D46" s="1341"/>
      <c r="E46" s="1862"/>
      <c r="F46" s="118" t="s">
        <v>32</v>
      </c>
      <c r="G46" s="69"/>
      <c r="H46" s="69"/>
      <c r="I46" s="476">
        <f>SUM(I47)</f>
        <v>10</v>
      </c>
      <c r="J46" s="476">
        <f>SUM(J47)</f>
        <v>14</v>
      </c>
      <c r="K46" s="476">
        <f t="shared" si="5"/>
        <v>24</v>
      </c>
      <c r="L46" s="476">
        <v>0</v>
      </c>
      <c r="M46" s="476">
        <f>SUM(M47)</f>
        <v>4</v>
      </c>
      <c r="N46" s="476">
        <f>SUM(N47)</f>
        <v>6</v>
      </c>
      <c r="O46" s="476">
        <f t="shared" si="6"/>
        <v>10</v>
      </c>
      <c r="P46" s="476"/>
      <c r="Q46" s="476">
        <f t="shared" si="4"/>
        <v>14</v>
      </c>
      <c r="R46" s="476">
        <f t="shared" si="4"/>
        <v>20</v>
      </c>
      <c r="S46" s="474">
        <f t="shared" si="3"/>
        <v>34</v>
      </c>
      <c r="T46" s="199"/>
      <c r="U46" s="199"/>
    </row>
    <row r="47" spans="1:21" ht="11.25" customHeight="1">
      <c r="A47" s="1341"/>
      <c r="B47" s="1341"/>
      <c r="C47" s="1341"/>
      <c r="D47" s="1341"/>
      <c r="E47" s="1862"/>
      <c r="F47" s="69"/>
      <c r="G47" s="69" t="s">
        <v>452</v>
      </c>
      <c r="H47" s="69"/>
      <c r="I47" s="1342">
        <f>SUM(I49:I52)</f>
        <v>10</v>
      </c>
      <c r="J47" s="1342">
        <f>SUM(J49:J52)</f>
        <v>14</v>
      </c>
      <c r="K47" s="312">
        <f t="shared" si="5"/>
        <v>24</v>
      </c>
      <c r="L47" s="1342">
        <v>0</v>
      </c>
      <c r="M47" s="1342">
        <f>SUM(M49+M50+M51+M52)</f>
        <v>4</v>
      </c>
      <c r="N47" s="1342">
        <f>SUM(N49+N50+N51+N52)</f>
        <v>6</v>
      </c>
      <c r="O47" s="312">
        <f t="shared" si="6"/>
        <v>10</v>
      </c>
      <c r="P47" s="312"/>
      <c r="Q47" s="1342">
        <f t="shared" si="4"/>
        <v>14</v>
      </c>
      <c r="R47" s="1342">
        <f t="shared" si="4"/>
        <v>20</v>
      </c>
      <c r="S47" s="1019">
        <f t="shared" si="3"/>
        <v>34</v>
      </c>
      <c r="T47" s="199"/>
      <c r="U47" s="199"/>
    </row>
    <row r="48" spans="1:21" ht="11.25" customHeight="1">
      <c r="A48" s="1341"/>
      <c r="B48" s="1341"/>
      <c r="C48" s="1341"/>
      <c r="D48" s="1341"/>
      <c r="E48" s="1862"/>
      <c r="F48" s="69"/>
      <c r="G48" s="69"/>
      <c r="H48" s="69" t="s">
        <v>466</v>
      </c>
      <c r="I48" s="1342"/>
      <c r="J48" s="1342"/>
      <c r="K48" s="312"/>
      <c r="L48" s="1342">
        <v>0</v>
      </c>
      <c r="M48" s="1342"/>
      <c r="N48" s="1342"/>
      <c r="O48" s="312"/>
      <c r="P48" s="312"/>
      <c r="Q48" s="1342"/>
      <c r="R48" s="1342"/>
      <c r="S48" s="1019"/>
      <c r="T48" s="199"/>
      <c r="U48" s="199"/>
    </row>
    <row r="49" spans="1:21" ht="11.25" customHeight="1">
      <c r="A49" s="1341">
        <v>2</v>
      </c>
      <c r="B49" s="1341">
        <v>4</v>
      </c>
      <c r="C49" s="1341">
        <v>10</v>
      </c>
      <c r="D49" s="1341"/>
      <c r="E49" s="1862"/>
      <c r="F49" s="69"/>
      <c r="G49" s="69"/>
      <c r="H49" s="69" t="s">
        <v>477</v>
      </c>
      <c r="I49" s="1342">
        <v>10</v>
      </c>
      <c r="J49" s="1342">
        <v>14</v>
      </c>
      <c r="K49" s="312">
        <f t="shared" si="5"/>
        <v>24</v>
      </c>
      <c r="L49" s="1342">
        <v>0</v>
      </c>
      <c r="M49" s="1342">
        <v>4</v>
      </c>
      <c r="N49" s="1342">
        <v>6</v>
      </c>
      <c r="O49" s="312">
        <f t="shared" si="6"/>
        <v>10</v>
      </c>
      <c r="P49" s="312"/>
      <c r="Q49" s="1342">
        <f t="shared" si="4"/>
        <v>14</v>
      </c>
      <c r="R49" s="1342">
        <f t="shared" si="4"/>
        <v>20</v>
      </c>
      <c r="S49" s="1019">
        <f t="shared" si="3"/>
        <v>34</v>
      </c>
      <c r="T49" s="199"/>
      <c r="U49" s="199"/>
    </row>
    <row r="50" spans="1:21" ht="11.25" customHeight="1">
      <c r="A50" s="1341">
        <v>2</v>
      </c>
      <c r="B50" s="1341">
        <v>4</v>
      </c>
      <c r="C50" s="1341">
        <v>10</v>
      </c>
      <c r="D50" s="1341"/>
      <c r="E50" s="1862"/>
      <c r="F50" s="69"/>
      <c r="G50" s="69"/>
      <c r="H50" s="69" t="s">
        <v>478</v>
      </c>
      <c r="I50" s="1342">
        <v>0</v>
      </c>
      <c r="J50" s="1342">
        <v>0</v>
      </c>
      <c r="K50" s="312">
        <f t="shared" si="5"/>
        <v>0</v>
      </c>
      <c r="L50" s="1342">
        <v>0</v>
      </c>
      <c r="M50" s="1342">
        <v>0</v>
      </c>
      <c r="N50" s="1342">
        <v>0</v>
      </c>
      <c r="O50" s="312">
        <f t="shared" si="6"/>
        <v>0</v>
      </c>
      <c r="P50" s="312"/>
      <c r="Q50" s="1342">
        <f t="shared" si="4"/>
        <v>0</v>
      </c>
      <c r="R50" s="1342">
        <f t="shared" si="4"/>
        <v>0</v>
      </c>
      <c r="S50" s="1019">
        <f t="shared" si="3"/>
        <v>0</v>
      </c>
      <c r="T50" s="199"/>
      <c r="U50" s="199"/>
    </row>
    <row r="51" spans="1:21" ht="11.25" customHeight="1">
      <c r="A51" s="1341">
        <v>2</v>
      </c>
      <c r="B51" s="1341">
        <v>4</v>
      </c>
      <c r="C51" s="1341">
        <v>10</v>
      </c>
      <c r="D51" s="1341"/>
      <c r="E51" s="1862"/>
      <c r="F51" s="69"/>
      <c r="G51" s="69"/>
      <c r="H51" s="69" t="s">
        <v>472</v>
      </c>
      <c r="I51" s="1342">
        <v>0</v>
      </c>
      <c r="J51" s="1342">
        <v>0</v>
      </c>
      <c r="K51" s="312">
        <f t="shared" si="5"/>
        <v>0</v>
      </c>
      <c r="L51" s="1342">
        <v>0</v>
      </c>
      <c r="M51" s="1342">
        <v>0</v>
      </c>
      <c r="N51" s="1342">
        <v>0</v>
      </c>
      <c r="O51" s="312">
        <f t="shared" si="6"/>
        <v>0</v>
      </c>
      <c r="P51" s="312"/>
      <c r="Q51" s="1342">
        <f t="shared" si="4"/>
        <v>0</v>
      </c>
      <c r="R51" s="1342">
        <f t="shared" si="4"/>
        <v>0</v>
      </c>
      <c r="S51" s="1019">
        <f t="shared" si="3"/>
        <v>0</v>
      </c>
      <c r="T51" s="199"/>
      <c r="U51" s="199"/>
    </row>
    <row r="52" spans="1:21" ht="11.25" customHeight="1">
      <c r="A52" s="1341">
        <v>2</v>
      </c>
      <c r="B52" s="1341">
        <v>4</v>
      </c>
      <c r="C52" s="1341">
        <v>10</v>
      </c>
      <c r="D52" s="1341"/>
      <c r="E52" s="1862"/>
      <c r="F52" s="69"/>
      <c r="G52" s="69"/>
      <c r="H52" s="69" t="s">
        <v>479</v>
      </c>
      <c r="I52" s="1342">
        <v>0</v>
      </c>
      <c r="J52" s="1342">
        <v>0</v>
      </c>
      <c r="K52" s="312">
        <f t="shared" si="5"/>
        <v>0</v>
      </c>
      <c r="L52" s="1342"/>
      <c r="M52" s="1342">
        <v>0</v>
      </c>
      <c r="N52" s="1342">
        <v>0</v>
      </c>
      <c r="O52" s="312">
        <f t="shared" si="6"/>
        <v>0</v>
      </c>
      <c r="P52" s="312"/>
      <c r="Q52" s="1342">
        <f t="shared" si="4"/>
        <v>0</v>
      </c>
      <c r="R52" s="1342">
        <f t="shared" si="4"/>
        <v>0</v>
      </c>
      <c r="S52" s="1019">
        <f t="shared" si="3"/>
        <v>0</v>
      </c>
      <c r="T52" s="199"/>
      <c r="U52" s="199"/>
    </row>
    <row r="53" spans="1:21" ht="11.25" customHeight="1">
      <c r="A53" s="1341"/>
      <c r="B53" s="1341"/>
      <c r="C53" s="1341"/>
      <c r="D53" s="1341"/>
      <c r="E53" s="1862"/>
      <c r="F53" s="118" t="s">
        <v>480</v>
      </c>
      <c r="G53" s="69"/>
      <c r="H53" s="69"/>
      <c r="I53" s="77">
        <f>SUM(I54)</f>
        <v>3</v>
      </c>
      <c r="J53" s="77">
        <f>SUM(J54)</f>
        <v>5</v>
      </c>
      <c r="K53" s="476">
        <f t="shared" si="5"/>
        <v>8</v>
      </c>
      <c r="L53" s="77">
        <v>0</v>
      </c>
      <c r="M53" s="77">
        <f>SUM(M54)</f>
        <v>8</v>
      </c>
      <c r="N53" s="77">
        <f>SUM(N54)</f>
        <v>6</v>
      </c>
      <c r="O53" s="476">
        <f t="shared" si="6"/>
        <v>14</v>
      </c>
      <c r="P53" s="476"/>
      <c r="Q53" s="476">
        <f t="shared" si="4"/>
        <v>11</v>
      </c>
      <c r="R53" s="476">
        <f t="shared" si="4"/>
        <v>11</v>
      </c>
      <c r="S53" s="474">
        <f t="shared" si="3"/>
        <v>22</v>
      </c>
      <c r="T53" s="199"/>
      <c r="U53" s="199"/>
    </row>
    <row r="54" spans="1:21" ht="11.25" customHeight="1">
      <c r="A54" s="1341"/>
      <c r="B54" s="1341"/>
      <c r="C54" s="1341"/>
      <c r="D54" s="1341"/>
      <c r="E54" s="1862"/>
      <c r="F54" s="69"/>
      <c r="G54" s="69" t="s">
        <v>452</v>
      </c>
      <c r="H54" s="69"/>
      <c r="I54" s="309">
        <f>SUM(I55)</f>
        <v>3</v>
      </c>
      <c r="J54" s="309">
        <f>SUM(J55)</f>
        <v>5</v>
      </c>
      <c r="K54" s="312">
        <f t="shared" si="5"/>
        <v>8</v>
      </c>
      <c r="L54" s="309">
        <v>0</v>
      </c>
      <c r="M54" s="309">
        <f>SUM(M55)</f>
        <v>8</v>
      </c>
      <c r="N54" s="309">
        <f>SUM(N55)</f>
        <v>6</v>
      </c>
      <c r="O54" s="312">
        <f t="shared" si="6"/>
        <v>14</v>
      </c>
      <c r="P54" s="312"/>
      <c r="Q54" s="1342">
        <f t="shared" si="4"/>
        <v>11</v>
      </c>
      <c r="R54" s="1342">
        <f t="shared" si="4"/>
        <v>11</v>
      </c>
      <c r="S54" s="1019">
        <f t="shared" si="3"/>
        <v>22</v>
      </c>
      <c r="T54" s="199"/>
      <c r="U54" s="199"/>
    </row>
    <row r="55" spans="1:21" ht="11.25" customHeight="1">
      <c r="A55" s="1341">
        <v>2</v>
      </c>
      <c r="B55" s="1341">
        <v>4</v>
      </c>
      <c r="C55" s="1341">
        <v>3</v>
      </c>
      <c r="D55" s="1341"/>
      <c r="E55" s="1862"/>
      <c r="F55" s="69"/>
      <c r="G55" s="69"/>
      <c r="H55" s="69" t="s">
        <v>481</v>
      </c>
      <c r="I55" s="309">
        <v>3</v>
      </c>
      <c r="J55" s="309">
        <v>5</v>
      </c>
      <c r="K55" s="312">
        <f t="shared" si="5"/>
        <v>8</v>
      </c>
      <c r="L55" s="309">
        <v>0</v>
      </c>
      <c r="M55" s="309">
        <v>8</v>
      </c>
      <c r="N55" s="309">
        <v>6</v>
      </c>
      <c r="O55" s="312">
        <f t="shared" si="6"/>
        <v>14</v>
      </c>
      <c r="P55" s="312"/>
      <c r="Q55" s="1342">
        <f t="shared" si="4"/>
        <v>11</v>
      </c>
      <c r="R55" s="1342">
        <f t="shared" si="4"/>
        <v>11</v>
      </c>
      <c r="S55" s="1019">
        <f t="shared" si="3"/>
        <v>22</v>
      </c>
      <c r="T55" s="199"/>
      <c r="U55" s="199"/>
    </row>
    <row r="56" spans="1:21">
      <c r="A56" s="1341"/>
      <c r="B56" s="1341"/>
      <c r="C56" s="1341"/>
      <c r="D56" s="1341"/>
      <c r="E56" s="1866">
        <v>1403</v>
      </c>
      <c r="F56" s="124" t="s">
        <v>38</v>
      </c>
      <c r="G56" s="114"/>
      <c r="H56" s="114"/>
      <c r="I56" s="318">
        <f t="shared" ref="I56:J58" si="7">SUM(I57)</f>
        <v>6</v>
      </c>
      <c r="J56" s="318">
        <f t="shared" si="7"/>
        <v>5</v>
      </c>
      <c r="K56" s="318">
        <f t="shared" si="5"/>
        <v>11</v>
      </c>
      <c r="L56" s="318"/>
      <c r="M56" s="318">
        <f t="shared" ref="M56:N58" si="8">SUM(M57)</f>
        <v>1</v>
      </c>
      <c r="N56" s="318">
        <f t="shared" si="8"/>
        <v>6</v>
      </c>
      <c r="O56" s="318">
        <f t="shared" si="6"/>
        <v>7</v>
      </c>
      <c r="P56" s="318"/>
      <c r="Q56" s="318">
        <f t="shared" si="4"/>
        <v>7</v>
      </c>
      <c r="R56" s="318">
        <f t="shared" si="4"/>
        <v>11</v>
      </c>
      <c r="S56" s="319">
        <f t="shared" si="3"/>
        <v>18</v>
      </c>
      <c r="T56" s="199"/>
      <c r="U56" s="199"/>
    </row>
    <row r="57" spans="1:21">
      <c r="A57" s="1341"/>
      <c r="B57" s="1341"/>
      <c r="C57" s="1341"/>
      <c r="D57" s="1341"/>
      <c r="E57" s="1946"/>
      <c r="F57" s="1022" t="s">
        <v>39</v>
      </c>
      <c r="G57" s="959"/>
      <c r="H57" s="959"/>
      <c r="I57" s="311">
        <f t="shared" si="7"/>
        <v>6</v>
      </c>
      <c r="J57" s="311">
        <f t="shared" si="7"/>
        <v>5</v>
      </c>
      <c r="K57" s="311">
        <f t="shared" si="5"/>
        <v>11</v>
      </c>
      <c r="L57" s="311"/>
      <c r="M57" s="311">
        <f t="shared" si="8"/>
        <v>1</v>
      </c>
      <c r="N57" s="311">
        <f t="shared" si="8"/>
        <v>6</v>
      </c>
      <c r="O57" s="311">
        <f t="shared" si="6"/>
        <v>7</v>
      </c>
      <c r="P57" s="311"/>
      <c r="Q57" s="1340">
        <f t="shared" si="4"/>
        <v>7</v>
      </c>
      <c r="R57" s="1340">
        <f t="shared" si="4"/>
        <v>11</v>
      </c>
      <c r="S57" s="2532">
        <f t="shared" si="3"/>
        <v>18</v>
      </c>
      <c r="T57" s="199"/>
      <c r="U57" s="199"/>
    </row>
    <row r="58" spans="1:21">
      <c r="A58" s="1341"/>
      <c r="B58" s="1341"/>
      <c r="C58" s="1341"/>
      <c r="D58" s="1341"/>
      <c r="E58" s="1946"/>
      <c r="F58" s="414"/>
      <c r="G58" s="128" t="s">
        <v>452</v>
      </c>
      <c r="H58" s="128"/>
      <c r="I58" s="312">
        <f t="shared" si="7"/>
        <v>6</v>
      </c>
      <c r="J58" s="312">
        <f t="shared" si="7"/>
        <v>5</v>
      </c>
      <c r="K58" s="312">
        <f t="shared" si="5"/>
        <v>11</v>
      </c>
      <c r="L58" s="312"/>
      <c r="M58" s="312">
        <f t="shared" si="8"/>
        <v>1</v>
      </c>
      <c r="N58" s="312">
        <f t="shared" si="8"/>
        <v>6</v>
      </c>
      <c r="O58" s="312">
        <f t="shared" si="6"/>
        <v>7</v>
      </c>
      <c r="P58" s="312"/>
      <c r="Q58" s="1342">
        <f t="shared" si="4"/>
        <v>7</v>
      </c>
      <c r="R58" s="1342">
        <f t="shared" si="4"/>
        <v>11</v>
      </c>
      <c r="S58" s="1019">
        <f t="shared" si="3"/>
        <v>18</v>
      </c>
      <c r="T58" s="199"/>
      <c r="U58" s="199"/>
    </row>
    <row r="59" spans="1:21" ht="11.25" customHeight="1">
      <c r="A59" s="1341">
        <v>3</v>
      </c>
      <c r="B59" s="1341">
        <v>5</v>
      </c>
      <c r="C59" s="1341">
        <v>11</v>
      </c>
      <c r="D59" s="1341"/>
      <c r="E59" s="1946"/>
      <c r="F59" s="2533"/>
      <c r="G59" s="2313"/>
      <c r="H59" s="627" t="s">
        <v>915</v>
      </c>
      <c r="I59" s="1044">
        <v>6</v>
      </c>
      <c r="J59" s="1044">
        <v>5</v>
      </c>
      <c r="K59" s="326">
        <f t="shared" si="5"/>
        <v>11</v>
      </c>
      <c r="L59" s="1044"/>
      <c r="M59" s="1044">
        <v>1</v>
      </c>
      <c r="N59" s="1044">
        <v>6</v>
      </c>
      <c r="O59" s="326">
        <f t="shared" si="6"/>
        <v>7</v>
      </c>
      <c r="P59" s="326"/>
      <c r="Q59" s="2328">
        <f t="shared" si="4"/>
        <v>7</v>
      </c>
      <c r="R59" s="2328">
        <f t="shared" si="4"/>
        <v>11</v>
      </c>
      <c r="S59" s="2223">
        <f t="shared" si="3"/>
        <v>18</v>
      </c>
      <c r="T59" s="199"/>
      <c r="U59" s="199"/>
    </row>
    <row r="60" spans="1:21">
      <c r="A60" s="1341"/>
      <c r="B60" s="1341"/>
      <c r="C60" s="1341"/>
      <c r="D60" s="1341"/>
      <c r="E60" s="1866">
        <v>1404</v>
      </c>
      <c r="F60" s="2210" t="s">
        <v>42</v>
      </c>
      <c r="G60" s="2211"/>
      <c r="H60" s="2212"/>
      <c r="I60" s="318">
        <f>SUM(I61+I72)</f>
        <v>0</v>
      </c>
      <c r="J60" s="318">
        <f>SUM(J61+J72)</f>
        <v>0</v>
      </c>
      <c r="K60" s="318">
        <f t="shared" si="5"/>
        <v>0</v>
      </c>
      <c r="L60" s="318">
        <v>0</v>
      </c>
      <c r="M60" s="318">
        <f>SUM(M61+M72)</f>
        <v>51</v>
      </c>
      <c r="N60" s="318">
        <f>SUM(N61+N72)</f>
        <v>20</v>
      </c>
      <c r="O60" s="318">
        <f t="shared" si="6"/>
        <v>71</v>
      </c>
      <c r="P60" s="318"/>
      <c r="Q60" s="318">
        <f t="shared" si="4"/>
        <v>51</v>
      </c>
      <c r="R60" s="318">
        <f t="shared" si="4"/>
        <v>20</v>
      </c>
      <c r="S60" s="319">
        <f t="shared" si="3"/>
        <v>71</v>
      </c>
      <c r="T60" s="199"/>
      <c r="U60" s="199"/>
    </row>
    <row r="61" spans="1:21" ht="11.25" customHeight="1">
      <c r="A61" s="1341"/>
      <c r="B61" s="1341"/>
      <c r="C61" s="1341"/>
      <c r="D61" s="1341"/>
      <c r="E61" s="1867"/>
      <c r="F61" s="118" t="s">
        <v>43</v>
      </c>
      <c r="G61" s="69"/>
      <c r="H61" s="69"/>
      <c r="I61" s="476">
        <f>SUM(I62+I64+I70)</f>
        <v>0</v>
      </c>
      <c r="J61" s="476">
        <f>SUM(J62+J64)</f>
        <v>0</v>
      </c>
      <c r="K61" s="476">
        <f t="shared" si="5"/>
        <v>0</v>
      </c>
      <c r="L61" s="476">
        <v>0</v>
      </c>
      <c r="M61" s="476">
        <f>SUM(M62+M64+M70)</f>
        <v>51</v>
      </c>
      <c r="N61" s="476">
        <f>SUM(N62+N64+N70)</f>
        <v>20</v>
      </c>
      <c r="O61" s="476">
        <f t="shared" si="6"/>
        <v>71</v>
      </c>
      <c r="P61" s="476"/>
      <c r="Q61" s="476">
        <f t="shared" si="4"/>
        <v>51</v>
      </c>
      <c r="R61" s="476">
        <f t="shared" si="4"/>
        <v>20</v>
      </c>
      <c r="S61" s="474">
        <f t="shared" si="3"/>
        <v>71</v>
      </c>
      <c r="T61" s="199"/>
      <c r="U61" s="199"/>
    </row>
    <row r="62" spans="1:21" ht="11.25" customHeight="1">
      <c r="A62" s="1341"/>
      <c r="B62" s="1341"/>
      <c r="C62" s="1341"/>
      <c r="D62" s="1341"/>
      <c r="E62" s="1867"/>
      <c r="F62" s="118"/>
      <c r="G62" s="69" t="s">
        <v>458</v>
      </c>
      <c r="H62" s="69"/>
      <c r="I62" s="312">
        <f>SUM(I63)</f>
        <v>0</v>
      </c>
      <c r="J62" s="312">
        <f>SUM(J63)</f>
        <v>0</v>
      </c>
      <c r="K62" s="312">
        <f t="shared" si="5"/>
        <v>0</v>
      </c>
      <c r="L62" s="312">
        <v>0</v>
      </c>
      <c r="M62" s="312">
        <f>SUM(M63)</f>
        <v>0</v>
      </c>
      <c r="N62" s="312">
        <f>SUM(N63)</f>
        <v>0</v>
      </c>
      <c r="O62" s="312">
        <f t="shared" si="6"/>
        <v>0</v>
      </c>
      <c r="P62" s="312"/>
      <c r="Q62" s="312">
        <f t="shared" si="4"/>
        <v>0</v>
      </c>
      <c r="R62" s="312">
        <f t="shared" si="4"/>
        <v>0</v>
      </c>
      <c r="S62" s="313">
        <f t="shared" si="3"/>
        <v>0</v>
      </c>
      <c r="T62" s="199"/>
      <c r="U62" s="199"/>
    </row>
    <row r="63" spans="1:21" ht="11.25" customHeight="1">
      <c r="A63" s="1341">
        <v>4</v>
      </c>
      <c r="B63" s="1341">
        <v>6</v>
      </c>
      <c r="C63" s="1341">
        <v>11</v>
      </c>
      <c r="D63" s="1341"/>
      <c r="E63" s="1867"/>
      <c r="F63" s="118"/>
      <c r="G63" s="69"/>
      <c r="H63" s="69" t="s">
        <v>485</v>
      </c>
      <c r="I63" s="312">
        <v>0</v>
      </c>
      <c r="J63" s="312">
        <v>0</v>
      </c>
      <c r="K63" s="312">
        <f t="shared" si="5"/>
        <v>0</v>
      </c>
      <c r="L63" s="312">
        <v>0</v>
      </c>
      <c r="M63" s="312">
        <v>0</v>
      </c>
      <c r="N63" s="312">
        <v>0</v>
      </c>
      <c r="O63" s="312">
        <f t="shared" si="6"/>
        <v>0</v>
      </c>
      <c r="P63" s="312"/>
      <c r="Q63" s="312">
        <f t="shared" si="4"/>
        <v>0</v>
      </c>
      <c r="R63" s="312">
        <v>0</v>
      </c>
      <c r="S63" s="313">
        <v>0</v>
      </c>
      <c r="T63" s="199"/>
      <c r="U63" s="199"/>
    </row>
    <row r="64" spans="1:21" ht="11.25" customHeight="1">
      <c r="A64" s="1341"/>
      <c r="B64" s="1341"/>
      <c r="C64" s="1341"/>
      <c r="D64" s="1341"/>
      <c r="E64" s="1867"/>
      <c r="F64" s="69"/>
      <c r="G64" s="69" t="s">
        <v>906</v>
      </c>
      <c r="H64" s="69"/>
      <c r="I64" s="312">
        <f>SUM(I65+I67+I68+I69)</f>
        <v>0</v>
      </c>
      <c r="J64" s="312">
        <f>SUM(J65+J67+J68+J69)</f>
        <v>0</v>
      </c>
      <c r="K64" s="312">
        <f t="shared" si="5"/>
        <v>0</v>
      </c>
      <c r="L64" s="312">
        <v>0</v>
      </c>
      <c r="M64" s="312">
        <f>SUM(M65+M67+M68+M69)</f>
        <v>51</v>
      </c>
      <c r="N64" s="312">
        <f>SUM(N65+N67+N68+N69)</f>
        <v>20</v>
      </c>
      <c r="O64" s="312">
        <f t="shared" si="6"/>
        <v>71</v>
      </c>
      <c r="P64" s="312"/>
      <c r="Q64" s="312">
        <f t="shared" si="4"/>
        <v>51</v>
      </c>
      <c r="R64" s="312">
        <f t="shared" si="4"/>
        <v>20</v>
      </c>
      <c r="S64" s="313">
        <f t="shared" ref="S64:S76" si="9">SUM(Q64:R64)</f>
        <v>71</v>
      </c>
      <c r="T64" s="199"/>
      <c r="U64" s="199"/>
    </row>
    <row r="65" spans="1:21" ht="11.25" customHeight="1">
      <c r="A65" s="1341">
        <v>4</v>
      </c>
      <c r="B65" s="1341">
        <v>6</v>
      </c>
      <c r="C65" s="1341">
        <v>11</v>
      </c>
      <c r="D65" s="1341"/>
      <c r="E65" s="1867"/>
      <c r="F65" s="69"/>
      <c r="G65" s="69"/>
      <c r="H65" s="69" t="s">
        <v>487</v>
      </c>
      <c r="I65" s="312">
        <v>0</v>
      </c>
      <c r="J65" s="312">
        <v>0</v>
      </c>
      <c r="K65" s="312">
        <f t="shared" si="5"/>
        <v>0</v>
      </c>
      <c r="L65" s="312">
        <v>0</v>
      </c>
      <c r="M65" s="312">
        <v>12</v>
      </c>
      <c r="N65" s="312">
        <v>10</v>
      </c>
      <c r="O65" s="312">
        <f t="shared" si="6"/>
        <v>22</v>
      </c>
      <c r="P65" s="312"/>
      <c r="Q65" s="312">
        <f t="shared" si="4"/>
        <v>12</v>
      </c>
      <c r="R65" s="312">
        <f t="shared" si="4"/>
        <v>10</v>
      </c>
      <c r="S65" s="313">
        <f t="shared" si="9"/>
        <v>22</v>
      </c>
      <c r="T65" s="199"/>
      <c r="U65" s="199"/>
    </row>
    <row r="66" spans="1:21" ht="11.25" customHeight="1">
      <c r="A66" s="1341"/>
      <c r="B66" s="1341"/>
      <c r="C66" s="1341"/>
      <c r="D66" s="1341"/>
      <c r="E66" s="1867"/>
      <c r="F66" s="69"/>
      <c r="G66" s="69"/>
      <c r="H66" s="69" t="s">
        <v>488</v>
      </c>
      <c r="I66" s="312"/>
      <c r="J66" s="312"/>
      <c r="K66" s="312"/>
      <c r="L66" s="312"/>
      <c r="M66" s="312"/>
      <c r="N66" s="312"/>
      <c r="O66" s="312"/>
      <c r="P66" s="312"/>
      <c r="Q66" s="312"/>
      <c r="R66" s="312"/>
      <c r="S66" s="313"/>
      <c r="T66" s="199"/>
      <c r="U66" s="199"/>
    </row>
    <row r="67" spans="1:21" ht="11.25" customHeight="1">
      <c r="A67" s="1341">
        <v>4</v>
      </c>
      <c r="B67" s="1341">
        <v>6</v>
      </c>
      <c r="C67" s="1341">
        <v>11</v>
      </c>
      <c r="D67" s="1341"/>
      <c r="E67" s="1867"/>
      <c r="F67" s="69"/>
      <c r="G67" s="69"/>
      <c r="H67" s="69" t="s">
        <v>489</v>
      </c>
      <c r="I67" s="312">
        <v>0</v>
      </c>
      <c r="J67" s="312">
        <v>0</v>
      </c>
      <c r="K67" s="312">
        <f t="shared" si="5"/>
        <v>0</v>
      </c>
      <c r="L67" s="312">
        <v>0</v>
      </c>
      <c r="M67" s="312">
        <v>1</v>
      </c>
      <c r="N67" s="312">
        <v>0</v>
      </c>
      <c r="O67" s="312">
        <f t="shared" si="6"/>
        <v>1</v>
      </c>
      <c r="P67" s="312"/>
      <c r="Q67" s="312">
        <f t="shared" si="4"/>
        <v>1</v>
      </c>
      <c r="R67" s="312">
        <f t="shared" si="4"/>
        <v>0</v>
      </c>
      <c r="S67" s="313">
        <f t="shared" si="9"/>
        <v>1</v>
      </c>
      <c r="T67" s="199"/>
      <c r="U67" s="199"/>
    </row>
    <row r="68" spans="1:21" ht="11.25" customHeight="1">
      <c r="A68" s="1341">
        <v>4</v>
      </c>
      <c r="B68" s="1341">
        <v>6</v>
      </c>
      <c r="C68" s="1341">
        <v>11</v>
      </c>
      <c r="D68" s="1341"/>
      <c r="E68" s="1867"/>
      <c r="F68" s="69"/>
      <c r="G68" s="69"/>
      <c r="H68" s="69" t="s">
        <v>490</v>
      </c>
      <c r="I68" s="312">
        <v>0</v>
      </c>
      <c r="J68" s="312">
        <v>0</v>
      </c>
      <c r="K68" s="312">
        <f t="shared" si="5"/>
        <v>0</v>
      </c>
      <c r="L68" s="312">
        <v>0</v>
      </c>
      <c r="M68" s="312">
        <v>36</v>
      </c>
      <c r="N68" s="312">
        <v>9</v>
      </c>
      <c r="O68" s="312">
        <f t="shared" si="6"/>
        <v>45</v>
      </c>
      <c r="P68" s="312"/>
      <c r="Q68" s="312">
        <f t="shared" si="4"/>
        <v>36</v>
      </c>
      <c r="R68" s="312">
        <f t="shared" si="4"/>
        <v>9</v>
      </c>
      <c r="S68" s="313">
        <f t="shared" si="9"/>
        <v>45</v>
      </c>
      <c r="T68" s="199"/>
      <c r="U68" s="199"/>
    </row>
    <row r="69" spans="1:21" ht="11.25" customHeight="1">
      <c r="A69" s="1341">
        <v>4</v>
      </c>
      <c r="B69" s="1341">
        <v>6</v>
      </c>
      <c r="C69" s="1341">
        <v>11</v>
      </c>
      <c r="D69" s="1341"/>
      <c r="E69" s="1867"/>
      <c r="F69" s="69"/>
      <c r="G69" s="69"/>
      <c r="H69" s="69" t="s">
        <v>491</v>
      </c>
      <c r="I69" s="312">
        <v>0</v>
      </c>
      <c r="J69" s="312">
        <v>0</v>
      </c>
      <c r="K69" s="312">
        <f t="shared" si="5"/>
        <v>0</v>
      </c>
      <c r="L69" s="312">
        <v>0</v>
      </c>
      <c r="M69" s="312">
        <v>2</v>
      </c>
      <c r="N69" s="312">
        <v>1</v>
      </c>
      <c r="O69" s="312">
        <f t="shared" si="6"/>
        <v>3</v>
      </c>
      <c r="P69" s="312"/>
      <c r="Q69" s="312">
        <f t="shared" ref="Q69:R82" si="10">SUM(I69+M69)</f>
        <v>2</v>
      </c>
      <c r="R69" s="312">
        <f t="shared" si="10"/>
        <v>1</v>
      </c>
      <c r="S69" s="313">
        <f t="shared" si="9"/>
        <v>3</v>
      </c>
      <c r="T69" s="199"/>
      <c r="U69" s="199"/>
    </row>
    <row r="70" spans="1:21" ht="11.25" customHeight="1">
      <c r="E70" s="1867"/>
      <c r="F70" s="1031"/>
      <c r="G70" s="7" t="s">
        <v>455</v>
      </c>
      <c r="H70" s="69"/>
      <c r="I70" s="309">
        <f>SUM(I71)</f>
        <v>0</v>
      </c>
      <c r="J70" s="309">
        <f>SUM(J71)</f>
        <v>0</v>
      </c>
      <c r="K70" s="309">
        <f t="shared" si="5"/>
        <v>0</v>
      </c>
      <c r="L70" s="309"/>
      <c r="M70" s="309">
        <f>SUM(M71)</f>
        <v>0</v>
      </c>
      <c r="N70" s="309">
        <f>SUM(N71)</f>
        <v>0</v>
      </c>
      <c r="O70" s="309">
        <f t="shared" si="6"/>
        <v>0</v>
      </c>
      <c r="P70" s="309"/>
      <c r="Q70" s="312">
        <f t="shared" si="10"/>
        <v>0</v>
      </c>
      <c r="R70" s="312">
        <f t="shared" si="10"/>
        <v>0</v>
      </c>
      <c r="S70" s="313">
        <f t="shared" si="9"/>
        <v>0</v>
      </c>
    </row>
    <row r="71" spans="1:21" ht="11.25" customHeight="1">
      <c r="A71" s="284">
        <v>4</v>
      </c>
      <c r="B71" s="284">
        <v>6</v>
      </c>
      <c r="C71" s="284">
        <v>11</v>
      </c>
      <c r="E71" s="1867"/>
      <c r="F71" s="69"/>
      <c r="G71" s="69"/>
      <c r="H71" s="69" t="s">
        <v>493</v>
      </c>
      <c r="I71" s="1341">
        <v>0</v>
      </c>
      <c r="J71" s="1341">
        <v>0</v>
      </c>
      <c r="K71" s="309">
        <f t="shared" si="5"/>
        <v>0</v>
      </c>
      <c r="L71" s="1341"/>
      <c r="M71" s="1341">
        <v>0</v>
      </c>
      <c r="N71" s="1341">
        <v>0</v>
      </c>
      <c r="O71" s="309">
        <f t="shared" si="6"/>
        <v>0</v>
      </c>
      <c r="P71" s="309"/>
      <c r="Q71" s="312">
        <f t="shared" si="10"/>
        <v>0</v>
      </c>
      <c r="R71" s="312">
        <f t="shared" si="10"/>
        <v>0</v>
      </c>
      <c r="S71" s="313">
        <f t="shared" si="9"/>
        <v>0</v>
      </c>
    </row>
    <row r="72" spans="1:21" ht="11.25" customHeight="1">
      <c r="A72" s="1341"/>
      <c r="B72" s="1341"/>
      <c r="C72" s="1341"/>
      <c r="D72" s="1341"/>
      <c r="E72" s="1867"/>
      <c r="F72" s="118" t="s">
        <v>44</v>
      </c>
      <c r="G72" s="69"/>
      <c r="H72" s="69"/>
      <c r="I72" s="476">
        <f>SUM(I73+I75)</f>
        <v>0</v>
      </c>
      <c r="J72" s="476">
        <f>SUM(J73+J75)</f>
        <v>0</v>
      </c>
      <c r="K72" s="476">
        <f t="shared" si="5"/>
        <v>0</v>
      </c>
      <c r="L72" s="476">
        <v>0</v>
      </c>
      <c r="M72" s="476">
        <f>SUM(M73+M75)</f>
        <v>0</v>
      </c>
      <c r="N72" s="476">
        <f>SUM(N73+N75)</f>
        <v>0</v>
      </c>
      <c r="O72" s="476">
        <f t="shared" si="6"/>
        <v>0</v>
      </c>
      <c r="P72" s="476"/>
      <c r="Q72" s="476">
        <f t="shared" si="10"/>
        <v>0</v>
      </c>
      <c r="R72" s="476">
        <f t="shared" si="10"/>
        <v>0</v>
      </c>
      <c r="S72" s="474">
        <f t="shared" si="9"/>
        <v>0</v>
      </c>
      <c r="T72" s="199"/>
      <c r="U72" s="199"/>
    </row>
    <row r="73" spans="1:21" ht="11.25" customHeight="1">
      <c r="A73" s="1341"/>
      <c r="B73" s="1341"/>
      <c r="C73" s="1341"/>
      <c r="D73" s="1341"/>
      <c r="E73" s="1867"/>
      <c r="F73" s="69"/>
      <c r="G73" s="69" t="s">
        <v>452</v>
      </c>
      <c r="H73" s="69"/>
      <c r="I73" s="312">
        <f>SUM(I74)</f>
        <v>0</v>
      </c>
      <c r="J73" s="312">
        <f>SUM(J74)</f>
        <v>0</v>
      </c>
      <c r="K73" s="312">
        <f t="shared" si="5"/>
        <v>0</v>
      </c>
      <c r="L73" s="312">
        <v>0</v>
      </c>
      <c r="M73" s="312">
        <f>SUM(M74)</f>
        <v>0</v>
      </c>
      <c r="N73" s="312">
        <f>SUM(N74)</f>
        <v>0</v>
      </c>
      <c r="O73" s="312">
        <f t="shared" si="6"/>
        <v>0</v>
      </c>
      <c r="P73" s="312"/>
      <c r="Q73" s="312">
        <f t="shared" si="10"/>
        <v>0</v>
      </c>
      <c r="R73" s="312">
        <f t="shared" si="10"/>
        <v>0</v>
      </c>
      <c r="S73" s="313">
        <f t="shared" si="9"/>
        <v>0</v>
      </c>
      <c r="T73" s="199"/>
      <c r="U73" s="199"/>
    </row>
    <row r="74" spans="1:21" ht="11.25" customHeight="1">
      <c r="A74" s="1341">
        <v>4</v>
      </c>
      <c r="B74" s="1341">
        <v>6</v>
      </c>
      <c r="C74" s="1341">
        <v>11</v>
      </c>
      <c r="D74" s="1341"/>
      <c r="E74" s="1867"/>
      <c r="F74" s="69"/>
      <c r="G74" s="69"/>
      <c r="H74" s="69" t="s">
        <v>494</v>
      </c>
      <c r="I74" s="312">
        <v>0</v>
      </c>
      <c r="J74" s="312">
        <v>0</v>
      </c>
      <c r="K74" s="312">
        <f t="shared" si="5"/>
        <v>0</v>
      </c>
      <c r="L74" s="312">
        <v>0</v>
      </c>
      <c r="M74" s="312">
        <v>0</v>
      </c>
      <c r="N74" s="312">
        <v>0</v>
      </c>
      <c r="O74" s="312">
        <f t="shared" si="6"/>
        <v>0</v>
      </c>
      <c r="P74" s="312"/>
      <c r="Q74" s="312">
        <f t="shared" si="10"/>
        <v>0</v>
      </c>
      <c r="R74" s="312">
        <f t="shared" si="10"/>
        <v>0</v>
      </c>
      <c r="S74" s="313">
        <f t="shared" si="9"/>
        <v>0</v>
      </c>
      <c r="T74" s="199"/>
      <c r="U74" s="199"/>
    </row>
    <row r="75" spans="1:21" ht="11.25" customHeight="1">
      <c r="A75" s="1341"/>
      <c r="B75" s="1341"/>
      <c r="C75" s="1341"/>
      <c r="D75" s="1341"/>
      <c r="E75" s="1867"/>
      <c r="F75" s="69"/>
      <c r="G75" s="69" t="s">
        <v>455</v>
      </c>
      <c r="H75" s="69"/>
      <c r="I75" s="312">
        <f>SUM(I76)</f>
        <v>0</v>
      </c>
      <c r="J75" s="312">
        <f>SUM(J76)</f>
        <v>0</v>
      </c>
      <c r="K75" s="312">
        <f t="shared" si="5"/>
        <v>0</v>
      </c>
      <c r="L75" s="312">
        <v>0</v>
      </c>
      <c r="M75" s="312">
        <f>SUM(M76)</f>
        <v>0</v>
      </c>
      <c r="N75" s="312">
        <f>SUM(N76)</f>
        <v>0</v>
      </c>
      <c r="O75" s="312">
        <f t="shared" si="6"/>
        <v>0</v>
      </c>
      <c r="P75" s="312"/>
      <c r="Q75" s="312">
        <f t="shared" si="10"/>
        <v>0</v>
      </c>
      <c r="R75" s="312">
        <f t="shared" si="10"/>
        <v>0</v>
      </c>
      <c r="S75" s="313">
        <f t="shared" si="9"/>
        <v>0</v>
      </c>
      <c r="T75" s="199"/>
      <c r="U75" s="199"/>
    </row>
    <row r="76" spans="1:21" ht="11.25" customHeight="1">
      <c r="A76" s="1341">
        <v>4</v>
      </c>
      <c r="B76" s="1341">
        <v>6</v>
      </c>
      <c r="C76" s="1341">
        <v>11</v>
      </c>
      <c r="D76" s="1341"/>
      <c r="E76" s="1947"/>
      <c r="F76" s="72"/>
      <c r="G76" s="72"/>
      <c r="H76" s="72" t="s">
        <v>495</v>
      </c>
      <c r="I76" s="510">
        <v>0</v>
      </c>
      <c r="J76" s="510">
        <v>0</v>
      </c>
      <c r="K76" s="326">
        <f t="shared" si="5"/>
        <v>0</v>
      </c>
      <c r="L76" s="2328">
        <v>0</v>
      </c>
      <c r="M76" s="510">
        <v>0</v>
      </c>
      <c r="N76" s="2534">
        <v>0</v>
      </c>
      <c r="O76" s="326">
        <f t="shared" si="6"/>
        <v>0</v>
      </c>
      <c r="P76" s="326"/>
      <c r="Q76" s="326">
        <f t="shared" si="10"/>
        <v>0</v>
      </c>
      <c r="R76" s="326">
        <f t="shared" si="10"/>
        <v>0</v>
      </c>
      <c r="S76" s="478">
        <f t="shared" si="9"/>
        <v>0</v>
      </c>
      <c r="T76" s="199"/>
      <c r="U76" s="199"/>
    </row>
    <row r="77" spans="1:21" ht="12" customHeight="1">
      <c r="A77" s="1341"/>
      <c r="B77" s="1341"/>
      <c r="C77" s="1341"/>
      <c r="D77" s="1341"/>
      <c r="E77" s="1032"/>
      <c r="F77" s="69"/>
      <c r="G77" s="69"/>
      <c r="H77" s="69"/>
      <c r="I77" s="1341"/>
      <c r="J77" s="1341"/>
      <c r="K77" s="1342"/>
      <c r="L77" s="1342"/>
      <c r="M77" s="1341"/>
      <c r="N77" s="508"/>
      <c r="O77" s="508"/>
      <c r="P77" s="508"/>
      <c r="Q77" s="508"/>
      <c r="R77" s="2388"/>
      <c r="S77" s="557" t="s">
        <v>185</v>
      </c>
      <c r="T77" s="199"/>
      <c r="U77" s="199"/>
    </row>
    <row r="78" spans="1:21" ht="12" customHeight="1">
      <c r="A78" s="1341"/>
      <c r="B78" s="1341"/>
      <c r="C78" s="1341"/>
      <c r="D78" s="1341"/>
      <c r="E78" s="279"/>
      <c r="F78" s="279"/>
      <c r="G78" s="69"/>
      <c r="H78" s="69"/>
      <c r="I78" s="1341"/>
      <c r="J78" s="293"/>
      <c r="K78" s="1341"/>
      <c r="L78" s="1341"/>
      <c r="M78" s="1341"/>
      <c r="N78" s="1341"/>
      <c r="O78" s="508"/>
      <c r="P78" s="508"/>
      <c r="Q78" s="508"/>
      <c r="R78" s="557" t="s">
        <v>186</v>
      </c>
      <c r="S78" s="557"/>
    </row>
    <row r="79" spans="1:21" s="69" customFormat="1" ht="9.75" customHeight="1">
      <c r="A79" s="1341"/>
      <c r="B79" s="1341"/>
      <c r="C79" s="1341"/>
      <c r="D79" s="1341"/>
      <c r="E79" s="1942" t="s">
        <v>3</v>
      </c>
      <c r="F79" s="178"/>
      <c r="G79" s="178"/>
      <c r="H79" s="178"/>
      <c r="I79" s="2029" t="s">
        <v>977</v>
      </c>
      <c r="J79" s="2029"/>
      <c r="K79" s="2029"/>
      <c r="L79" s="1339"/>
      <c r="M79" s="1339"/>
      <c r="N79" s="1339"/>
      <c r="O79" s="1339"/>
      <c r="P79" s="1339"/>
      <c r="Q79" s="1339"/>
      <c r="R79" s="1339"/>
      <c r="S79" s="1378"/>
    </row>
    <row r="80" spans="1:21" s="82" customFormat="1" ht="12.75" customHeight="1">
      <c r="A80" s="1341" t="s">
        <v>9</v>
      </c>
      <c r="B80" s="1341" t="s">
        <v>10</v>
      </c>
      <c r="C80" s="1341" t="s">
        <v>11</v>
      </c>
      <c r="D80" s="1341"/>
      <c r="E80" s="1943"/>
      <c r="F80" s="1355"/>
      <c r="G80" s="1355" t="s">
        <v>228</v>
      </c>
      <c r="H80" s="161"/>
      <c r="I80" s="2520"/>
      <c r="J80" s="2520"/>
      <c r="K80" s="2520"/>
      <c r="L80" s="1354"/>
      <c r="M80" s="1900" t="s">
        <v>978</v>
      </c>
      <c r="N80" s="1900"/>
      <c r="O80" s="1900"/>
      <c r="P80" s="1354"/>
      <c r="Q80" s="1900" t="s">
        <v>123</v>
      </c>
      <c r="R80" s="1900"/>
      <c r="S80" s="2521" t="s">
        <v>21</v>
      </c>
      <c r="U80" s="1341"/>
    </row>
    <row r="81" spans="1:21" s="82" customFormat="1" ht="11.25">
      <c r="A81" s="1341"/>
      <c r="B81" s="1341"/>
      <c r="C81" s="1341"/>
      <c r="D81" s="1341"/>
      <c r="E81" s="1944"/>
      <c r="F81" s="1015"/>
      <c r="G81" s="72"/>
      <c r="H81" s="1015"/>
      <c r="I81" s="1354" t="s">
        <v>19</v>
      </c>
      <c r="J81" s="1354" t="s">
        <v>20</v>
      </c>
      <c r="K81" s="1354" t="s">
        <v>21</v>
      </c>
      <c r="L81" s="1354"/>
      <c r="M81" s="1354" t="s">
        <v>19</v>
      </c>
      <c r="N81" s="1354" t="s">
        <v>20</v>
      </c>
      <c r="O81" s="1354" t="s">
        <v>21</v>
      </c>
      <c r="P81" s="1354"/>
      <c r="Q81" s="1354" t="s">
        <v>19</v>
      </c>
      <c r="R81" s="1354" t="s">
        <v>20</v>
      </c>
      <c r="S81" s="2521"/>
      <c r="U81" s="69"/>
    </row>
    <row r="82" spans="1:21">
      <c r="A82" s="1341"/>
      <c r="B82" s="1341"/>
      <c r="C82" s="1341"/>
      <c r="D82" s="1341"/>
      <c r="E82" s="1819">
        <v>1405</v>
      </c>
      <c r="F82" s="1017" t="s">
        <v>45</v>
      </c>
      <c r="G82" s="1034"/>
      <c r="H82" s="103"/>
      <c r="I82" s="307">
        <f>SUM(I83+I90+I93)</f>
        <v>17</v>
      </c>
      <c r="J82" s="307">
        <f>SUM(J83+J90+J93)</f>
        <v>11</v>
      </c>
      <c r="K82" s="307">
        <f>SUM(I82:J82)</f>
        <v>28</v>
      </c>
      <c r="L82" s="307">
        <v>0</v>
      </c>
      <c r="M82" s="307">
        <f>SUM(M83+M90+M93)</f>
        <v>104</v>
      </c>
      <c r="N82" s="307">
        <f>SUM(N83+N90+N93)</f>
        <v>103</v>
      </c>
      <c r="O82" s="307">
        <f>SUM(M82:N82)</f>
        <v>207</v>
      </c>
      <c r="P82" s="307"/>
      <c r="Q82" s="307">
        <f t="shared" ref="Q82:R97" si="11">SUM(I82+M82)</f>
        <v>121</v>
      </c>
      <c r="R82" s="307">
        <f t="shared" si="11"/>
        <v>114</v>
      </c>
      <c r="S82" s="319">
        <f>SUM(Q82:R82)</f>
        <v>235</v>
      </c>
    </row>
    <row r="83" spans="1:21" ht="11.25" customHeight="1">
      <c r="B83" s="1341"/>
      <c r="C83" s="1341"/>
      <c r="D83" s="1341"/>
      <c r="E83" s="1820"/>
      <c r="F83" s="118" t="s">
        <v>46</v>
      </c>
      <c r="G83" s="69"/>
      <c r="H83" s="69"/>
      <c r="I83" s="476">
        <f>SUM(I84+I86+I88)</f>
        <v>2</v>
      </c>
      <c r="J83" s="476">
        <f>SUM(J84+J86+J88)</f>
        <v>4</v>
      </c>
      <c r="K83" s="476">
        <f>SUM(I83:J83)</f>
        <v>6</v>
      </c>
      <c r="L83" s="476">
        <v>0</v>
      </c>
      <c r="M83" s="476">
        <f>SUM(M84+M86+M88)</f>
        <v>34</v>
      </c>
      <c r="N83" s="476">
        <f>SUM(N84+N86+N88)</f>
        <v>26</v>
      </c>
      <c r="O83" s="476">
        <f>SUM(M83:N83)</f>
        <v>60</v>
      </c>
      <c r="P83" s="476"/>
      <c r="Q83" s="476">
        <f t="shared" si="11"/>
        <v>36</v>
      </c>
      <c r="R83" s="476">
        <f t="shared" si="11"/>
        <v>30</v>
      </c>
      <c r="S83" s="474">
        <f>SUM(Q83:R83)</f>
        <v>66</v>
      </c>
    </row>
    <row r="84" spans="1:21" ht="11.25" customHeight="1">
      <c r="B84" s="1341"/>
      <c r="C84" s="1341"/>
      <c r="D84" s="1341"/>
      <c r="E84" s="1820"/>
      <c r="F84" s="118"/>
      <c r="G84" s="69" t="s">
        <v>458</v>
      </c>
      <c r="H84" s="69"/>
      <c r="I84" s="329">
        <f>SUM(I85)</f>
        <v>2</v>
      </c>
      <c r="J84" s="329">
        <f>SUM(J85)</f>
        <v>4</v>
      </c>
      <c r="K84" s="312">
        <f t="shared" ref="K84:K102" si="12">SUM(I84:J84)</f>
        <v>6</v>
      </c>
      <c r="L84" s="312">
        <v>0</v>
      </c>
      <c r="M84" s="312">
        <f>SUM(M85)</f>
        <v>10</v>
      </c>
      <c r="N84" s="312">
        <f>SUM(N85)</f>
        <v>5</v>
      </c>
      <c r="O84" s="312">
        <f t="shared" ref="O84:O102" si="13">SUM(M84:N84)</f>
        <v>15</v>
      </c>
      <c r="P84" s="312"/>
      <c r="Q84" s="312">
        <f t="shared" si="11"/>
        <v>12</v>
      </c>
      <c r="R84" s="312">
        <f t="shared" si="11"/>
        <v>9</v>
      </c>
      <c r="S84" s="313">
        <f>SUM(Q84:R84)</f>
        <v>21</v>
      </c>
    </row>
    <row r="85" spans="1:21" ht="11.25" customHeight="1">
      <c r="A85" s="284">
        <v>5</v>
      </c>
      <c r="B85" s="1341">
        <v>4</v>
      </c>
      <c r="C85" s="1341">
        <v>8</v>
      </c>
      <c r="D85" s="1341"/>
      <c r="E85" s="1820"/>
      <c r="F85" s="118"/>
      <c r="G85" s="69"/>
      <c r="H85" s="1037" t="s">
        <v>496</v>
      </c>
      <c r="I85" s="312">
        <v>2</v>
      </c>
      <c r="J85" s="312">
        <v>4</v>
      </c>
      <c r="K85" s="312">
        <f t="shared" si="12"/>
        <v>6</v>
      </c>
      <c r="L85" s="312"/>
      <c r="M85" s="312">
        <v>10</v>
      </c>
      <c r="N85" s="312">
        <v>5</v>
      </c>
      <c r="O85" s="312">
        <f t="shared" si="13"/>
        <v>15</v>
      </c>
      <c r="P85" s="312"/>
      <c r="Q85" s="312">
        <f t="shared" si="11"/>
        <v>12</v>
      </c>
      <c r="R85" s="312">
        <f t="shared" si="11"/>
        <v>9</v>
      </c>
      <c r="S85" s="313">
        <f t="shared" ref="S85:S102" si="14">SUM(Q85:R85)</f>
        <v>21</v>
      </c>
    </row>
    <row r="86" spans="1:21" ht="11.25" customHeight="1">
      <c r="B86" s="1341"/>
      <c r="C86" s="1341"/>
      <c r="D86" s="1341"/>
      <c r="E86" s="1820"/>
      <c r="F86" s="69"/>
      <c r="G86" s="69" t="s">
        <v>452</v>
      </c>
      <c r="H86" s="69"/>
      <c r="I86" s="312">
        <f>SUM(I87)</f>
        <v>0</v>
      </c>
      <c r="J86" s="312">
        <f>SUM(J87)</f>
        <v>0</v>
      </c>
      <c r="K86" s="312">
        <f t="shared" si="12"/>
        <v>0</v>
      </c>
      <c r="L86" s="312">
        <v>0</v>
      </c>
      <c r="M86" s="312">
        <f>SUM(M87)</f>
        <v>24</v>
      </c>
      <c r="N86" s="312">
        <f>SUM(N87)</f>
        <v>21</v>
      </c>
      <c r="O86" s="312">
        <f t="shared" si="13"/>
        <v>45</v>
      </c>
      <c r="P86" s="312"/>
      <c r="Q86" s="312">
        <f t="shared" si="11"/>
        <v>24</v>
      </c>
      <c r="R86" s="312">
        <f t="shared" si="11"/>
        <v>21</v>
      </c>
      <c r="S86" s="313">
        <f t="shared" si="14"/>
        <v>45</v>
      </c>
    </row>
    <row r="87" spans="1:21" ht="11.25" customHeight="1">
      <c r="A87" s="284">
        <v>5</v>
      </c>
      <c r="B87" s="1341">
        <v>4</v>
      </c>
      <c r="C87" s="1341">
        <v>8</v>
      </c>
      <c r="D87" s="1341"/>
      <c r="E87" s="1820"/>
      <c r="F87" s="69"/>
      <c r="G87" s="69"/>
      <c r="H87" s="1037" t="s">
        <v>497</v>
      </c>
      <c r="I87" s="312">
        <v>0</v>
      </c>
      <c r="J87" s="312">
        <v>0</v>
      </c>
      <c r="K87" s="312">
        <f t="shared" si="12"/>
        <v>0</v>
      </c>
      <c r="L87" s="312">
        <v>0</v>
      </c>
      <c r="M87" s="312">
        <v>24</v>
      </c>
      <c r="N87" s="312">
        <v>21</v>
      </c>
      <c r="O87" s="312">
        <f t="shared" si="13"/>
        <v>45</v>
      </c>
      <c r="P87" s="312"/>
      <c r="Q87" s="312">
        <f t="shared" si="11"/>
        <v>24</v>
      </c>
      <c r="R87" s="312">
        <f t="shared" si="11"/>
        <v>21</v>
      </c>
      <c r="S87" s="313">
        <f t="shared" si="14"/>
        <v>45</v>
      </c>
    </row>
    <row r="88" spans="1:21" ht="11.25" customHeight="1">
      <c r="B88" s="1341"/>
      <c r="C88" s="1341"/>
      <c r="D88" s="1341"/>
      <c r="E88" s="1820"/>
      <c r="F88" s="69"/>
      <c r="G88" s="69" t="s">
        <v>455</v>
      </c>
      <c r="H88" s="1037"/>
      <c r="I88" s="312">
        <f>SUM(I89)</f>
        <v>0</v>
      </c>
      <c r="J88" s="312">
        <f>SUM(J89)</f>
        <v>0</v>
      </c>
      <c r="K88" s="312">
        <f t="shared" si="12"/>
        <v>0</v>
      </c>
      <c r="L88" s="312">
        <v>0</v>
      </c>
      <c r="M88" s="312">
        <f>SUM(M89)</f>
        <v>0</v>
      </c>
      <c r="N88" s="312">
        <f>SUM(N89)</f>
        <v>0</v>
      </c>
      <c r="O88" s="312">
        <f t="shared" si="13"/>
        <v>0</v>
      </c>
      <c r="P88" s="312"/>
      <c r="Q88" s="312">
        <f t="shared" si="11"/>
        <v>0</v>
      </c>
      <c r="R88" s="312">
        <f t="shared" si="11"/>
        <v>0</v>
      </c>
      <c r="S88" s="313">
        <f t="shared" si="14"/>
        <v>0</v>
      </c>
    </row>
    <row r="89" spans="1:21" ht="11.25" customHeight="1">
      <c r="A89" s="284">
        <v>5</v>
      </c>
      <c r="B89" s="1341">
        <v>4</v>
      </c>
      <c r="C89" s="1341">
        <v>8</v>
      </c>
      <c r="D89" s="1341"/>
      <c r="E89" s="1820"/>
      <c r="F89" s="69"/>
      <c r="G89" s="69"/>
      <c r="H89" s="1037" t="s">
        <v>499</v>
      </c>
      <c r="I89" s="312">
        <v>0</v>
      </c>
      <c r="J89" s="312">
        <v>0</v>
      </c>
      <c r="K89" s="312">
        <f t="shared" si="12"/>
        <v>0</v>
      </c>
      <c r="L89" s="312">
        <v>0</v>
      </c>
      <c r="M89" s="312">
        <v>0</v>
      </c>
      <c r="N89" s="312">
        <v>0</v>
      </c>
      <c r="O89" s="312">
        <f t="shared" si="13"/>
        <v>0</v>
      </c>
      <c r="P89" s="312"/>
      <c r="Q89" s="312">
        <f t="shared" si="11"/>
        <v>0</v>
      </c>
      <c r="R89" s="312">
        <f t="shared" si="11"/>
        <v>0</v>
      </c>
      <c r="S89" s="313">
        <f t="shared" si="14"/>
        <v>0</v>
      </c>
    </row>
    <row r="90" spans="1:21" ht="11.25" customHeight="1">
      <c r="B90" s="1341"/>
      <c r="C90" s="1341"/>
      <c r="D90" s="1341"/>
      <c r="E90" s="1820"/>
      <c r="F90" s="118" t="s">
        <v>47</v>
      </c>
      <c r="G90" s="69"/>
      <c r="H90" s="69"/>
      <c r="I90" s="476">
        <f>SUM(I91)</f>
        <v>0</v>
      </c>
      <c r="J90" s="476">
        <f>SUM(J91)</f>
        <v>0</v>
      </c>
      <c r="K90" s="476">
        <f t="shared" si="12"/>
        <v>0</v>
      </c>
      <c r="L90" s="476">
        <v>0</v>
      </c>
      <c r="M90" s="476">
        <f>SUM(M91)</f>
        <v>3</v>
      </c>
      <c r="N90" s="476">
        <f>SUM(N91)</f>
        <v>8</v>
      </c>
      <c r="O90" s="476">
        <f t="shared" si="13"/>
        <v>11</v>
      </c>
      <c r="P90" s="476"/>
      <c r="Q90" s="476">
        <f t="shared" si="11"/>
        <v>3</v>
      </c>
      <c r="R90" s="476">
        <f t="shared" si="11"/>
        <v>8</v>
      </c>
      <c r="S90" s="474">
        <f t="shared" si="14"/>
        <v>11</v>
      </c>
    </row>
    <row r="91" spans="1:21" ht="11.25" customHeight="1">
      <c r="B91" s="1341"/>
      <c r="C91" s="1341"/>
      <c r="D91" s="1341"/>
      <c r="E91" s="1820"/>
      <c r="F91" s="69"/>
      <c r="G91" s="69" t="s">
        <v>452</v>
      </c>
      <c r="H91" s="69"/>
      <c r="I91" s="312">
        <f>SUM(I92)</f>
        <v>0</v>
      </c>
      <c r="J91" s="312">
        <f>SUM(J92)</f>
        <v>0</v>
      </c>
      <c r="K91" s="312">
        <f t="shared" si="12"/>
        <v>0</v>
      </c>
      <c r="L91" s="312">
        <v>0</v>
      </c>
      <c r="M91" s="312">
        <f>SUM(M92)</f>
        <v>3</v>
      </c>
      <c r="N91" s="312">
        <f>SUM(N92)</f>
        <v>8</v>
      </c>
      <c r="O91" s="312">
        <f t="shared" si="13"/>
        <v>11</v>
      </c>
      <c r="P91" s="312"/>
      <c r="Q91" s="312">
        <f t="shared" si="11"/>
        <v>3</v>
      </c>
      <c r="R91" s="312">
        <f t="shared" si="11"/>
        <v>8</v>
      </c>
      <c r="S91" s="313">
        <f t="shared" si="14"/>
        <v>11</v>
      </c>
    </row>
    <row r="92" spans="1:21" ht="11.25" customHeight="1">
      <c r="A92" s="284">
        <v>5</v>
      </c>
      <c r="B92" s="1341">
        <v>4</v>
      </c>
      <c r="C92" s="1341">
        <v>8</v>
      </c>
      <c r="D92" s="1341"/>
      <c r="E92" s="1820"/>
      <c r="F92" s="69"/>
      <c r="H92" s="69" t="s">
        <v>500</v>
      </c>
      <c r="I92" s="312">
        <v>0</v>
      </c>
      <c r="J92" s="312">
        <v>0</v>
      </c>
      <c r="K92" s="312">
        <f t="shared" si="12"/>
        <v>0</v>
      </c>
      <c r="L92" s="312"/>
      <c r="M92" s="312">
        <v>3</v>
      </c>
      <c r="N92" s="312">
        <v>8</v>
      </c>
      <c r="O92" s="312">
        <f t="shared" si="13"/>
        <v>11</v>
      </c>
      <c r="P92" s="312"/>
      <c r="Q92" s="312">
        <f t="shared" si="11"/>
        <v>3</v>
      </c>
      <c r="R92" s="312">
        <f t="shared" si="11"/>
        <v>8</v>
      </c>
      <c r="S92" s="313">
        <f t="shared" si="14"/>
        <v>11</v>
      </c>
    </row>
    <row r="93" spans="1:21" ht="11.25" customHeight="1">
      <c r="A93" s="1341"/>
      <c r="B93" s="1341"/>
      <c r="C93" s="1341"/>
      <c r="D93" s="1341"/>
      <c r="E93" s="1820"/>
      <c r="F93" s="414" t="s">
        <v>48</v>
      </c>
      <c r="G93" s="69"/>
      <c r="I93" s="1284">
        <f>SUM(I94+I96+I101)</f>
        <v>15</v>
      </c>
      <c r="J93" s="1284">
        <f>SUM(J94+J96+J101)</f>
        <v>7</v>
      </c>
      <c r="K93" s="476">
        <f t="shared" si="12"/>
        <v>22</v>
      </c>
      <c r="L93" s="1284">
        <v>0</v>
      </c>
      <c r="M93" s="1284">
        <f>SUM(M94+M96+M101)</f>
        <v>67</v>
      </c>
      <c r="N93" s="1284">
        <f>SUM(N94+N96+N101)</f>
        <v>69</v>
      </c>
      <c r="O93" s="476">
        <f t="shared" si="13"/>
        <v>136</v>
      </c>
      <c r="P93" s="476"/>
      <c r="Q93" s="476">
        <f t="shared" si="11"/>
        <v>82</v>
      </c>
      <c r="R93" s="476">
        <f t="shared" si="11"/>
        <v>76</v>
      </c>
      <c r="S93" s="474">
        <f t="shared" si="14"/>
        <v>158</v>
      </c>
    </row>
    <row r="94" spans="1:21" ht="11.25" customHeight="1">
      <c r="A94" s="1341"/>
      <c r="B94" s="1341"/>
      <c r="C94" s="1341"/>
      <c r="D94" s="1341"/>
      <c r="E94" s="1820"/>
      <c r="F94" s="118"/>
      <c r="G94" s="69" t="s">
        <v>458</v>
      </c>
      <c r="I94" s="312">
        <f>SUM(I95)</f>
        <v>0</v>
      </c>
      <c r="J94" s="312">
        <f>SUM(J95)</f>
        <v>0</v>
      </c>
      <c r="K94" s="312">
        <f t="shared" si="12"/>
        <v>0</v>
      </c>
      <c r="L94" s="312">
        <v>0</v>
      </c>
      <c r="M94" s="312">
        <f>SUM(M95)</f>
        <v>27</v>
      </c>
      <c r="N94" s="312">
        <f>SUM(N95)</f>
        <v>25</v>
      </c>
      <c r="O94" s="312">
        <f t="shared" si="13"/>
        <v>52</v>
      </c>
      <c r="P94" s="312"/>
      <c r="Q94" s="312">
        <f t="shared" si="11"/>
        <v>27</v>
      </c>
      <c r="R94" s="312">
        <f t="shared" si="11"/>
        <v>25</v>
      </c>
      <c r="S94" s="313">
        <f t="shared" si="14"/>
        <v>52</v>
      </c>
    </row>
    <row r="95" spans="1:21" ht="11.25" customHeight="1">
      <c r="A95" s="1341">
        <v>5</v>
      </c>
      <c r="B95" s="1341">
        <v>5</v>
      </c>
      <c r="C95" s="1341">
        <v>11</v>
      </c>
      <c r="D95" s="1341"/>
      <c r="E95" s="1820"/>
      <c r="F95" s="118"/>
      <c r="G95" s="69"/>
      <c r="H95" s="82" t="s">
        <v>502</v>
      </c>
      <c r="I95" s="312">
        <v>0</v>
      </c>
      <c r="J95" s="312">
        <v>0</v>
      </c>
      <c r="K95" s="312">
        <f t="shared" si="12"/>
        <v>0</v>
      </c>
      <c r="L95" s="312">
        <v>0</v>
      </c>
      <c r="M95" s="312">
        <v>27</v>
      </c>
      <c r="N95" s="312">
        <v>25</v>
      </c>
      <c r="O95" s="312">
        <f t="shared" si="13"/>
        <v>52</v>
      </c>
      <c r="P95" s="312"/>
      <c r="Q95" s="312">
        <f t="shared" si="11"/>
        <v>27</v>
      </c>
      <c r="R95" s="312">
        <f t="shared" si="11"/>
        <v>25</v>
      </c>
      <c r="S95" s="313">
        <f t="shared" si="14"/>
        <v>52</v>
      </c>
    </row>
    <row r="96" spans="1:21" ht="11.25" customHeight="1">
      <c r="A96" s="1341"/>
      <c r="B96" s="1341"/>
      <c r="C96" s="1341"/>
      <c r="D96" s="1341"/>
      <c r="E96" s="1820"/>
      <c r="F96" s="69"/>
      <c r="G96" s="69" t="s">
        <v>452</v>
      </c>
      <c r="I96" s="312">
        <f t="shared" ref="I96:N96" si="15">SUM(I97:I100)</f>
        <v>15</v>
      </c>
      <c r="J96" s="312">
        <f t="shared" si="15"/>
        <v>7</v>
      </c>
      <c r="K96" s="312">
        <f t="shared" si="15"/>
        <v>22</v>
      </c>
      <c r="L96" s="312">
        <f t="shared" si="15"/>
        <v>0</v>
      </c>
      <c r="M96" s="312">
        <f t="shared" si="15"/>
        <v>38</v>
      </c>
      <c r="N96" s="312">
        <f t="shared" si="15"/>
        <v>35</v>
      </c>
      <c r="O96" s="312">
        <f t="shared" si="13"/>
        <v>73</v>
      </c>
      <c r="P96" s="312"/>
      <c r="Q96" s="312">
        <f t="shared" si="11"/>
        <v>53</v>
      </c>
      <c r="R96" s="312">
        <f t="shared" si="11"/>
        <v>42</v>
      </c>
      <c r="S96" s="313">
        <f t="shared" si="14"/>
        <v>95</v>
      </c>
    </row>
    <row r="97" spans="1:20" ht="11.25" customHeight="1">
      <c r="A97" s="1341">
        <v>5</v>
      </c>
      <c r="B97" s="1341">
        <v>5</v>
      </c>
      <c r="C97" s="1341">
        <v>11</v>
      </c>
      <c r="D97" s="1341"/>
      <c r="E97" s="1820"/>
      <c r="F97" s="69"/>
      <c r="H97" s="69" t="s">
        <v>503</v>
      </c>
      <c r="I97" s="312">
        <v>15</v>
      </c>
      <c r="J97" s="312">
        <v>7</v>
      </c>
      <c r="K97" s="312">
        <f t="shared" si="12"/>
        <v>22</v>
      </c>
      <c r="L97" s="312">
        <v>0</v>
      </c>
      <c r="M97" s="312">
        <v>32</v>
      </c>
      <c r="N97" s="312">
        <v>27</v>
      </c>
      <c r="O97" s="312">
        <f t="shared" si="13"/>
        <v>59</v>
      </c>
      <c r="P97" s="312"/>
      <c r="Q97" s="312">
        <f t="shared" si="11"/>
        <v>47</v>
      </c>
      <c r="R97" s="312">
        <f t="shared" si="11"/>
        <v>34</v>
      </c>
      <c r="S97" s="313">
        <f t="shared" si="14"/>
        <v>81</v>
      </c>
      <c r="T97" s="506"/>
    </row>
    <row r="98" spans="1:20" ht="11.25" customHeight="1">
      <c r="A98" s="284">
        <v>5</v>
      </c>
      <c r="B98" s="1341">
        <v>5</v>
      </c>
      <c r="C98" s="1341">
        <v>11</v>
      </c>
      <c r="D98" s="1341"/>
      <c r="E98" s="1820"/>
      <c r="F98" s="69"/>
      <c r="H98" s="69" t="s">
        <v>504</v>
      </c>
      <c r="I98" s="312">
        <v>0</v>
      </c>
      <c r="J98" s="312">
        <v>0</v>
      </c>
      <c r="K98" s="312">
        <f t="shared" si="12"/>
        <v>0</v>
      </c>
      <c r="L98" s="312">
        <v>0</v>
      </c>
      <c r="M98" s="312">
        <v>0</v>
      </c>
      <c r="N98" s="312">
        <v>0</v>
      </c>
      <c r="O98" s="312">
        <f t="shared" si="13"/>
        <v>0</v>
      </c>
      <c r="P98" s="312"/>
      <c r="Q98" s="312">
        <f t="shared" ref="Q98:R161" si="16">SUM(I98+M98)</f>
        <v>0</v>
      </c>
      <c r="R98" s="312">
        <f t="shared" si="16"/>
        <v>0</v>
      </c>
      <c r="S98" s="313">
        <f t="shared" si="14"/>
        <v>0</v>
      </c>
    </row>
    <row r="99" spans="1:20" ht="11.25" customHeight="1">
      <c r="A99" s="1341">
        <v>5</v>
      </c>
      <c r="B99" s="1341">
        <v>5</v>
      </c>
      <c r="C99" s="1341">
        <v>11</v>
      </c>
      <c r="D99" s="1341"/>
      <c r="E99" s="1820"/>
      <c r="F99" s="69"/>
      <c r="H99" s="69" t="s">
        <v>505</v>
      </c>
      <c r="I99" s="312">
        <v>0</v>
      </c>
      <c r="J99" s="312">
        <v>0</v>
      </c>
      <c r="K99" s="312">
        <f t="shared" si="12"/>
        <v>0</v>
      </c>
      <c r="L99" s="312">
        <v>0</v>
      </c>
      <c r="M99" s="312">
        <v>0</v>
      </c>
      <c r="N99" s="312">
        <v>0</v>
      </c>
      <c r="O99" s="312">
        <f t="shared" si="13"/>
        <v>0</v>
      </c>
      <c r="P99" s="312"/>
      <c r="Q99" s="312">
        <f t="shared" si="16"/>
        <v>0</v>
      </c>
      <c r="R99" s="312">
        <f t="shared" si="16"/>
        <v>0</v>
      </c>
      <c r="S99" s="313">
        <f t="shared" si="14"/>
        <v>0</v>
      </c>
    </row>
    <row r="100" spans="1:20" ht="11.25" customHeight="1">
      <c r="A100" s="284">
        <v>5</v>
      </c>
      <c r="B100" s="1341">
        <v>5</v>
      </c>
      <c r="C100" s="1341">
        <v>11</v>
      </c>
      <c r="D100" s="1341"/>
      <c r="E100" s="1820"/>
      <c r="F100" s="69"/>
      <c r="G100" s="69"/>
      <c r="H100" s="69" t="s">
        <v>506</v>
      </c>
      <c r="I100" s="312">
        <v>0</v>
      </c>
      <c r="J100" s="312">
        <v>0</v>
      </c>
      <c r="K100" s="312">
        <f t="shared" si="12"/>
        <v>0</v>
      </c>
      <c r="L100" s="312">
        <v>0</v>
      </c>
      <c r="M100" s="312">
        <v>6</v>
      </c>
      <c r="N100" s="312">
        <v>8</v>
      </c>
      <c r="O100" s="312">
        <f t="shared" si="13"/>
        <v>14</v>
      </c>
      <c r="P100" s="312"/>
      <c r="Q100" s="312">
        <f t="shared" si="16"/>
        <v>6</v>
      </c>
      <c r="R100" s="312">
        <f t="shared" si="16"/>
        <v>8</v>
      </c>
      <c r="S100" s="313">
        <f t="shared" si="14"/>
        <v>14</v>
      </c>
    </row>
    <row r="101" spans="1:20" ht="11.25" customHeight="1">
      <c r="B101" s="1341"/>
      <c r="C101" s="1341"/>
      <c r="D101" s="1341"/>
      <c r="E101" s="1820"/>
      <c r="F101" s="69"/>
      <c r="G101" s="69" t="s">
        <v>455</v>
      </c>
      <c r="I101" s="312">
        <f>SUM(I102)</f>
        <v>0</v>
      </c>
      <c r="J101" s="312">
        <f>SUM(J102)</f>
        <v>0</v>
      </c>
      <c r="K101" s="312">
        <f t="shared" si="12"/>
        <v>0</v>
      </c>
      <c r="L101" s="312">
        <v>0</v>
      </c>
      <c r="M101" s="312">
        <f>SUM(M102)</f>
        <v>2</v>
      </c>
      <c r="N101" s="312">
        <f>SUM(N102)</f>
        <v>9</v>
      </c>
      <c r="O101" s="312">
        <f t="shared" si="13"/>
        <v>11</v>
      </c>
      <c r="P101" s="312"/>
      <c r="Q101" s="312">
        <f t="shared" si="16"/>
        <v>2</v>
      </c>
      <c r="R101" s="312">
        <f t="shared" si="16"/>
        <v>9</v>
      </c>
      <c r="S101" s="313">
        <f t="shared" si="14"/>
        <v>11</v>
      </c>
    </row>
    <row r="102" spans="1:20" s="71" customFormat="1" ht="11.25" customHeight="1">
      <c r="A102" s="1341">
        <v>5</v>
      </c>
      <c r="B102" s="1341">
        <v>5</v>
      </c>
      <c r="C102" s="1341">
        <v>11</v>
      </c>
      <c r="D102" s="1341"/>
      <c r="E102" s="1855"/>
      <c r="F102" s="69"/>
      <c r="G102" s="69"/>
      <c r="H102" s="69" t="s">
        <v>508</v>
      </c>
      <c r="I102" s="312">
        <v>0</v>
      </c>
      <c r="J102" s="312">
        <v>0</v>
      </c>
      <c r="K102" s="312">
        <f t="shared" si="12"/>
        <v>0</v>
      </c>
      <c r="L102" s="312">
        <v>0</v>
      </c>
      <c r="M102" s="312">
        <v>2</v>
      </c>
      <c r="N102" s="312">
        <v>9</v>
      </c>
      <c r="O102" s="312">
        <f t="shared" si="13"/>
        <v>11</v>
      </c>
      <c r="P102" s="312"/>
      <c r="Q102" s="312">
        <f t="shared" si="16"/>
        <v>2</v>
      </c>
      <c r="R102" s="312">
        <f t="shared" si="16"/>
        <v>9</v>
      </c>
      <c r="S102" s="313">
        <f t="shared" si="14"/>
        <v>11</v>
      </c>
    </row>
    <row r="103" spans="1:20">
      <c r="B103" s="1341"/>
      <c r="C103" s="1341"/>
      <c r="D103" s="1341"/>
      <c r="E103" s="1819">
        <v>1406</v>
      </c>
      <c r="F103" s="124" t="s">
        <v>50</v>
      </c>
      <c r="G103" s="114"/>
      <c r="H103" s="114"/>
      <c r="I103" s="318">
        <f>SUM(I104+I118+I121)</f>
        <v>19</v>
      </c>
      <c r="J103" s="318">
        <f>SUM(J104+J118+J121)</f>
        <v>15</v>
      </c>
      <c r="K103" s="318">
        <f>SUM(I103:J103)</f>
        <v>34</v>
      </c>
      <c r="L103" s="318"/>
      <c r="M103" s="318">
        <f>SUM(M104+M118+M121)</f>
        <v>19</v>
      </c>
      <c r="N103" s="318">
        <f>SUM(N104+N118+N121)</f>
        <v>17</v>
      </c>
      <c r="O103" s="318">
        <f>SUM(M103:N103)</f>
        <v>36</v>
      </c>
      <c r="P103" s="318"/>
      <c r="Q103" s="318">
        <f t="shared" si="16"/>
        <v>38</v>
      </c>
      <c r="R103" s="318">
        <f t="shared" si="16"/>
        <v>32</v>
      </c>
      <c r="S103" s="319">
        <f>SUM(Q103:R103)</f>
        <v>70</v>
      </c>
    </row>
    <row r="104" spans="1:20" ht="11.25" customHeight="1">
      <c r="B104" s="1341"/>
      <c r="C104" s="1341"/>
      <c r="D104" s="1341"/>
      <c r="E104" s="1820"/>
      <c r="F104" s="118" t="s">
        <v>51</v>
      </c>
      <c r="G104" s="69"/>
      <c r="H104" s="69"/>
      <c r="I104" s="476">
        <f>SUM(I105+I107)</f>
        <v>13</v>
      </c>
      <c r="J104" s="476">
        <f>SUM(J105+J107)</f>
        <v>9</v>
      </c>
      <c r="K104" s="476">
        <f>SUM(I104:J104)</f>
        <v>22</v>
      </c>
      <c r="L104" s="476"/>
      <c r="M104" s="476">
        <f>SUM(M105+M107)</f>
        <v>12</v>
      </c>
      <c r="N104" s="476">
        <f>SUM(N105+N107)</f>
        <v>9</v>
      </c>
      <c r="O104" s="476">
        <f>SUM(M104:N104)</f>
        <v>21</v>
      </c>
      <c r="P104" s="476"/>
      <c r="Q104" s="476">
        <f t="shared" si="16"/>
        <v>25</v>
      </c>
      <c r="R104" s="476">
        <f t="shared" si="16"/>
        <v>18</v>
      </c>
      <c r="S104" s="474">
        <f>SUM(Q104:R104)</f>
        <v>43</v>
      </c>
    </row>
    <row r="105" spans="1:20" ht="11.25" customHeight="1">
      <c r="B105" s="1341"/>
      <c r="C105" s="1341"/>
      <c r="D105" s="1341"/>
      <c r="E105" s="1820"/>
      <c r="F105" s="69"/>
      <c r="G105" s="69" t="s">
        <v>452</v>
      </c>
      <c r="H105" s="69"/>
      <c r="I105" s="312">
        <f>SUM(I106)</f>
        <v>0</v>
      </c>
      <c r="J105" s="312">
        <f>SUM(J106)</f>
        <v>0</v>
      </c>
      <c r="K105" s="312">
        <f t="shared" ref="K105:K125" si="17">SUM(I105:J105)</f>
        <v>0</v>
      </c>
      <c r="L105" s="312"/>
      <c r="M105" s="312">
        <f>SUM(M106)</f>
        <v>4</v>
      </c>
      <c r="N105" s="312">
        <f>SUM(N106)</f>
        <v>5</v>
      </c>
      <c r="O105" s="312">
        <f t="shared" ref="O105:O125" si="18">SUM(M105:N105)</f>
        <v>9</v>
      </c>
      <c r="P105" s="312"/>
      <c r="Q105" s="312">
        <f t="shared" si="16"/>
        <v>4</v>
      </c>
      <c r="R105" s="312">
        <f t="shared" si="16"/>
        <v>5</v>
      </c>
      <c r="S105" s="313">
        <f>SUM(Q105:R105)</f>
        <v>9</v>
      </c>
    </row>
    <row r="106" spans="1:20" ht="11.25" customHeight="1">
      <c r="A106" s="284">
        <v>6</v>
      </c>
      <c r="B106" s="1341">
        <v>2</v>
      </c>
      <c r="C106" s="1341">
        <v>11</v>
      </c>
      <c r="D106" s="1341"/>
      <c r="E106" s="1820"/>
      <c r="F106" s="69"/>
      <c r="G106" s="69"/>
      <c r="H106" s="69" t="s">
        <v>510</v>
      </c>
      <c r="I106" s="312">
        <v>0</v>
      </c>
      <c r="J106" s="312">
        <v>0</v>
      </c>
      <c r="K106" s="312">
        <f t="shared" si="17"/>
        <v>0</v>
      </c>
      <c r="L106" s="312">
        <f>SUM(I106:K106)</f>
        <v>0</v>
      </c>
      <c r="M106" s="312">
        <v>4</v>
      </c>
      <c r="N106" s="312">
        <v>5</v>
      </c>
      <c r="O106" s="312">
        <f t="shared" si="18"/>
        <v>9</v>
      </c>
      <c r="P106" s="312"/>
      <c r="Q106" s="312">
        <f t="shared" si="16"/>
        <v>4</v>
      </c>
      <c r="R106" s="312">
        <f t="shared" si="16"/>
        <v>5</v>
      </c>
      <c r="S106" s="313">
        <f t="shared" ref="S106:S147" si="19">SUM(Q106:R106)</f>
        <v>9</v>
      </c>
    </row>
    <row r="107" spans="1:20" ht="11.25" customHeight="1">
      <c r="B107" s="1341"/>
      <c r="C107" s="1341"/>
      <c r="D107" s="1341"/>
      <c r="E107" s="1820"/>
      <c r="F107" s="69"/>
      <c r="G107" s="69" t="s">
        <v>455</v>
      </c>
      <c r="H107" s="69"/>
      <c r="I107" s="312">
        <f>SUM(I108:I117)</f>
        <v>13</v>
      </c>
      <c r="J107" s="312">
        <f>SUM(J108:J117)</f>
        <v>9</v>
      </c>
      <c r="K107" s="312">
        <f t="shared" si="17"/>
        <v>22</v>
      </c>
      <c r="L107" s="312"/>
      <c r="M107" s="312">
        <f>SUM(M108:M117)</f>
        <v>8</v>
      </c>
      <c r="N107" s="312">
        <f>SUM(N108:N117)</f>
        <v>4</v>
      </c>
      <c r="O107" s="312">
        <f t="shared" si="18"/>
        <v>12</v>
      </c>
      <c r="P107" s="312"/>
      <c r="Q107" s="312">
        <f t="shared" si="16"/>
        <v>21</v>
      </c>
      <c r="R107" s="312">
        <f t="shared" si="16"/>
        <v>13</v>
      </c>
      <c r="S107" s="313">
        <f t="shared" si="19"/>
        <v>34</v>
      </c>
    </row>
    <row r="108" spans="1:20" ht="11.25" customHeight="1">
      <c r="A108" s="284">
        <v>6</v>
      </c>
      <c r="B108" s="1341">
        <v>2</v>
      </c>
      <c r="C108" s="1341">
        <v>11</v>
      </c>
      <c r="D108" s="1341"/>
      <c r="E108" s="1820"/>
      <c r="F108" s="69"/>
      <c r="G108" s="69"/>
      <c r="H108" s="69" t="s">
        <v>512</v>
      </c>
      <c r="I108" s="312">
        <v>1</v>
      </c>
      <c r="J108" s="312">
        <v>2</v>
      </c>
      <c r="K108" s="312">
        <f t="shared" si="17"/>
        <v>3</v>
      </c>
      <c r="L108" s="312"/>
      <c r="M108" s="312">
        <v>0</v>
      </c>
      <c r="N108" s="312">
        <v>2</v>
      </c>
      <c r="O108" s="312">
        <f t="shared" si="18"/>
        <v>2</v>
      </c>
      <c r="P108" s="312"/>
      <c r="Q108" s="312">
        <f t="shared" si="16"/>
        <v>1</v>
      </c>
      <c r="R108" s="312">
        <f t="shared" si="16"/>
        <v>4</v>
      </c>
      <c r="S108" s="313">
        <f t="shared" si="19"/>
        <v>5</v>
      </c>
    </row>
    <row r="109" spans="1:20" ht="11.25" customHeight="1">
      <c r="A109" s="284">
        <v>6</v>
      </c>
      <c r="B109" s="1341">
        <v>2</v>
      </c>
      <c r="C109" s="1341">
        <v>11</v>
      </c>
      <c r="D109" s="1341"/>
      <c r="E109" s="1820"/>
      <c r="F109" s="69"/>
      <c r="G109" s="69"/>
      <c r="H109" s="69" t="s">
        <v>513</v>
      </c>
      <c r="I109" s="312">
        <v>0</v>
      </c>
      <c r="J109" s="312">
        <v>0</v>
      </c>
      <c r="K109" s="312">
        <f t="shared" si="17"/>
        <v>0</v>
      </c>
      <c r="L109" s="312"/>
      <c r="M109" s="312">
        <v>0</v>
      </c>
      <c r="N109" s="312">
        <v>0</v>
      </c>
      <c r="O109" s="312">
        <f t="shared" si="18"/>
        <v>0</v>
      </c>
      <c r="P109" s="312"/>
      <c r="Q109" s="312">
        <f t="shared" si="16"/>
        <v>0</v>
      </c>
      <c r="R109" s="312">
        <f t="shared" si="16"/>
        <v>0</v>
      </c>
      <c r="S109" s="313">
        <f t="shared" si="19"/>
        <v>0</v>
      </c>
    </row>
    <row r="110" spans="1:20" ht="11.25" customHeight="1">
      <c r="A110" s="284">
        <v>6</v>
      </c>
      <c r="B110" s="1341">
        <v>2</v>
      </c>
      <c r="C110" s="1341">
        <v>11</v>
      </c>
      <c r="D110" s="1341"/>
      <c r="E110" s="1820"/>
      <c r="F110" s="69"/>
      <c r="G110" s="69"/>
      <c r="H110" s="69" t="s">
        <v>514</v>
      </c>
      <c r="I110" s="312">
        <v>2</v>
      </c>
      <c r="J110" s="312">
        <v>0</v>
      </c>
      <c r="K110" s="312">
        <f t="shared" si="17"/>
        <v>2</v>
      </c>
      <c r="L110" s="312"/>
      <c r="M110" s="312">
        <v>2</v>
      </c>
      <c r="N110" s="312">
        <v>0</v>
      </c>
      <c r="O110" s="312">
        <f t="shared" si="18"/>
        <v>2</v>
      </c>
      <c r="P110" s="312"/>
      <c r="Q110" s="312">
        <f t="shared" si="16"/>
        <v>4</v>
      </c>
      <c r="R110" s="312">
        <f t="shared" si="16"/>
        <v>0</v>
      </c>
      <c r="S110" s="313">
        <f t="shared" si="19"/>
        <v>4</v>
      </c>
    </row>
    <row r="111" spans="1:20" ht="11.25" customHeight="1">
      <c r="A111" s="284">
        <v>6</v>
      </c>
      <c r="B111" s="1341">
        <v>2</v>
      </c>
      <c r="C111" s="1341">
        <v>11</v>
      </c>
      <c r="D111" s="1341"/>
      <c r="E111" s="1820"/>
      <c r="F111" s="69"/>
      <c r="G111" s="69"/>
      <c r="H111" s="69" t="s">
        <v>515</v>
      </c>
      <c r="I111" s="312">
        <v>0</v>
      </c>
      <c r="J111" s="312">
        <v>0</v>
      </c>
      <c r="K111" s="312">
        <f t="shared" si="17"/>
        <v>0</v>
      </c>
      <c r="L111" s="312"/>
      <c r="M111" s="312">
        <v>0</v>
      </c>
      <c r="N111" s="312">
        <v>0</v>
      </c>
      <c r="O111" s="312">
        <f t="shared" si="18"/>
        <v>0</v>
      </c>
      <c r="P111" s="312"/>
      <c r="Q111" s="312">
        <f t="shared" si="16"/>
        <v>0</v>
      </c>
      <c r="R111" s="312">
        <f t="shared" si="16"/>
        <v>0</v>
      </c>
      <c r="S111" s="313">
        <f t="shared" si="19"/>
        <v>0</v>
      </c>
    </row>
    <row r="112" spans="1:20" ht="11.25" customHeight="1">
      <c r="A112" s="284">
        <v>6</v>
      </c>
      <c r="B112" s="1341">
        <v>2</v>
      </c>
      <c r="C112" s="1341">
        <v>11</v>
      </c>
      <c r="D112" s="1341"/>
      <c r="E112" s="1820"/>
      <c r="F112" s="69"/>
      <c r="G112" s="69"/>
      <c r="H112" s="69" t="s">
        <v>516</v>
      </c>
      <c r="I112" s="312">
        <v>2</v>
      </c>
      <c r="J112" s="312">
        <v>1</v>
      </c>
      <c r="K112" s="312">
        <f t="shared" si="17"/>
        <v>3</v>
      </c>
      <c r="L112" s="312"/>
      <c r="M112" s="312">
        <v>1</v>
      </c>
      <c r="N112" s="312">
        <v>1</v>
      </c>
      <c r="O112" s="312">
        <f t="shared" si="18"/>
        <v>2</v>
      </c>
      <c r="P112" s="312"/>
      <c r="Q112" s="312">
        <f t="shared" si="16"/>
        <v>3</v>
      </c>
      <c r="R112" s="312">
        <f t="shared" si="16"/>
        <v>2</v>
      </c>
      <c r="S112" s="313">
        <f t="shared" si="19"/>
        <v>5</v>
      </c>
    </row>
    <row r="113" spans="1:19" ht="11.25" customHeight="1">
      <c r="A113" s="284">
        <v>6</v>
      </c>
      <c r="B113" s="1341">
        <v>2</v>
      </c>
      <c r="C113" s="1341">
        <v>11</v>
      </c>
      <c r="D113" s="1341"/>
      <c r="E113" s="1820"/>
      <c r="F113" s="69"/>
      <c r="G113" s="69"/>
      <c r="H113" s="69" t="s">
        <v>517</v>
      </c>
      <c r="I113" s="312">
        <v>2</v>
      </c>
      <c r="J113" s="312">
        <v>1</v>
      </c>
      <c r="K113" s="312">
        <f t="shared" si="17"/>
        <v>3</v>
      </c>
      <c r="L113" s="312"/>
      <c r="M113" s="312">
        <v>2</v>
      </c>
      <c r="N113" s="312">
        <v>1</v>
      </c>
      <c r="O113" s="312">
        <f t="shared" si="18"/>
        <v>3</v>
      </c>
      <c r="P113" s="312"/>
      <c r="Q113" s="312">
        <f t="shared" si="16"/>
        <v>4</v>
      </c>
      <c r="R113" s="312">
        <f t="shared" si="16"/>
        <v>2</v>
      </c>
      <c r="S113" s="313">
        <f t="shared" si="19"/>
        <v>6</v>
      </c>
    </row>
    <row r="114" spans="1:19" ht="11.25" customHeight="1">
      <c r="A114" s="284">
        <v>6</v>
      </c>
      <c r="B114" s="1341">
        <v>2</v>
      </c>
      <c r="C114" s="1341">
        <v>11</v>
      </c>
      <c r="D114" s="1341"/>
      <c r="E114" s="1820"/>
      <c r="F114" s="69"/>
      <c r="G114" s="69"/>
      <c r="H114" s="69" t="s">
        <v>518</v>
      </c>
      <c r="I114" s="312">
        <v>1</v>
      </c>
      <c r="J114" s="312">
        <v>2</v>
      </c>
      <c r="K114" s="312">
        <f t="shared" si="17"/>
        <v>3</v>
      </c>
      <c r="L114" s="312"/>
      <c r="M114" s="312">
        <v>2</v>
      </c>
      <c r="N114" s="312">
        <v>0</v>
      </c>
      <c r="O114" s="312">
        <f t="shared" si="18"/>
        <v>2</v>
      </c>
      <c r="P114" s="312"/>
      <c r="Q114" s="312">
        <f t="shared" si="16"/>
        <v>3</v>
      </c>
      <c r="R114" s="312">
        <f t="shared" si="16"/>
        <v>2</v>
      </c>
      <c r="S114" s="313">
        <f t="shared" si="19"/>
        <v>5</v>
      </c>
    </row>
    <row r="115" spans="1:19" ht="11.25" customHeight="1">
      <c r="A115" s="284">
        <v>6</v>
      </c>
      <c r="B115" s="1341">
        <v>2</v>
      </c>
      <c r="C115" s="1341">
        <v>11</v>
      </c>
      <c r="D115" s="1341"/>
      <c r="E115" s="1820"/>
      <c r="F115" s="69"/>
      <c r="G115" s="69"/>
      <c r="H115" s="69" t="s">
        <v>519</v>
      </c>
      <c r="I115" s="312">
        <v>3</v>
      </c>
      <c r="J115" s="312">
        <v>0</v>
      </c>
      <c r="K115" s="312">
        <f t="shared" si="17"/>
        <v>3</v>
      </c>
      <c r="L115" s="312"/>
      <c r="M115" s="312">
        <v>0</v>
      </c>
      <c r="N115" s="312">
        <v>0</v>
      </c>
      <c r="O115" s="312">
        <f t="shared" si="18"/>
        <v>0</v>
      </c>
      <c r="P115" s="312"/>
      <c r="Q115" s="312">
        <f t="shared" si="16"/>
        <v>3</v>
      </c>
      <c r="R115" s="312">
        <f t="shared" si="16"/>
        <v>0</v>
      </c>
      <c r="S115" s="313">
        <f t="shared" si="19"/>
        <v>3</v>
      </c>
    </row>
    <row r="116" spans="1:19" ht="11.25" customHeight="1">
      <c r="A116" s="284">
        <v>6</v>
      </c>
      <c r="B116" s="1341">
        <v>2</v>
      </c>
      <c r="C116" s="1341">
        <v>11</v>
      </c>
      <c r="D116" s="1341"/>
      <c r="E116" s="1820"/>
      <c r="F116" s="69"/>
      <c r="G116" s="69"/>
      <c r="H116" s="69" t="s">
        <v>520</v>
      </c>
      <c r="I116" s="312">
        <v>1</v>
      </c>
      <c r="J116" s="312">
        <v>2</v>
      </c>
      <c r="K116" s="312">
        <f t="shared" si="17"/>
        <v>3</v>
      </c>
      <c r="L116" s="312"/>
      <c r="M116" s="312">
        <v>1</v>
      </c>
      <c r="N116" s="312">
        <v>0</v>
      </c>
      <c r="O116" s="312">
        <f t="shared" si="18"/>
        <v>1</v>
      </c>
      <c r="P116" s="312"/>
      <c r="Q116" s="312">
        <f t="shared" si="16"/>
        <v>2</v>
      </c>
      <c r="R116" s="312">
        <f t="shared" si="16"/>
        <v>2</v>
      </c>
      <c r="S116" s="313">
        <f t="shared" si="19"/>
        <v>4</v>
      </c>
    </row>
    <row r="117" spans="1:19" ht="11.25" customHeight="1">
      <c r="A117" s="284">
        <v>6</v>
      </c>
      <c r="B117" s="1341">
        <v>2</v>
      </c>
      <c r="C117" s="1341">
        <v>11</v>
      </c>
      <c r="D117" s="1341"/>
      <c r="E117" s="1820"/>
      <c r="F117" s="69"/>
      <c r="G117" s="69"/>
      <c r="H117" s="69" t="s">
        <v>521</v>
      </c>
      <c r="I117" s="312">
        <v>1</v>
      </c>
      <c r="J117" s="312">
        <v>1</v>
      </c>
      <c r="K117" s="312">
        <f t="shared" si="17"/>
        <v>2</v>
      </c>
      <c r="L117" s="312"/>
      <c r="M117" s="312">
        <v>0</v>
      </c>
      <c r="N117" s="312">
        <v>0</v>
      </c>
      <c r="O117" s="312">
        <f t="shared" si="18"/>
        <v>0</v>
      </c>
      <c r="P117" s="312"/>
      <c r="Q117" s="312">
        <f t="shared" si="16"/>
        <v>1</v>
      </c>
      <c r="R117" s="312">
        <f t="shared" si="16"/>
        <v>1</v>
      </c>
      <c r="S117" s="313">
        <f t="shared" si="19"/>
        <v>2</v>
      </c>
    </row>
    <row r="118" spans="1:19" ht="11.25" customHeight="1">
      <c r="B118" s="1341"/>
      <c r="C118" s="1341"/>
      <c r="D118" s="1341"/>
      <c r="E118" s="1820"/>
      <c r="F118" s="118" t="s">
        <v>52</v>
      </c>
      <c r="G118" s="69"/>
      <c r="H118" s="69"/>
      <c r="I118" s="476">
        <f>SUM(I119)</f>
        <v>6</v>
      </c>
      <c r="J118" s="476">
        <f>SUM(J119)</f>
        <v>6</v>
      </c>
      <c r="K118" s="476">
        <f t="shared" si="17"/>
        <v>12</v>
      </c>
      <c r="L118" s="476"/>
      <c r="M118" s="476">
        <f>SUM(M119)</f>
        <v>5</v>
      </c>
      <c r="N118" s="476">
        <f>SUM(N119)</f>
        <v>3</v>
      </c>
      <c r="O118" s="476">
        <f t="shared" si="18"/>
        <v>8</v>
      </c>
      <c r="P118" s="476"/>
      <c r="Q118" s="476">
        <f t="shared" si="16"/>
        <v>11</v>
      </c>
      <c r="R118" s="476">
        <f t="shared" si="16"/>
        <v>9</v>
      </c>
      <c r="S118" s="474">
        <f t="shared" si="19"/>
        <v>20</v>
      </c>
    </row>
    <row r="119" spans="1:19" ht="11.25" customHeight="1">
      <c r="B119" s="1341"/>
      <c r="C119" s="1341"/>
      <c r="D119" s="1341"/>
      <c r="E119" s="1820"/>
      <c r="F119" s="69"/>
      <c r="G119" s="69" t="s">
        <v>452</v>
      </c>
      <c r="H119" s="69"/>
      <c r="I119" s="312">
        <f>I120</f>
        <v>6</v>
      </c>
      <c r="J119" s="312">
        <f>SUM(J120)</f>
        <v>6</v>
      </c>
      <c r="K119" s="312">
        <f t="shared" si="17"/>
        <v>12</v>
      </c>
      <c r="L119" s="312"/>
      <c r="M119" s="312">
        <f>SUM(M120)</f>
        <v>5</v>
      </c>
      <c r="N119" s="312">
        <f>SUM(N120)</f>
        <v>3</v>
      </c>
      <c r="O119" s="312">
        <f t="shared" si="18"/>
        <v>8</v>
      </c>
      <c r="P119" s="312"/>
      <c r="Q119" s="312">
        <f t="shared" si="16"/>
        <v>11</v>
      </c>
      <c r="R119" s="312">
        <f t="shared" si="16"/>
        <v>9</v>
      </c>
      <c r="S119" s="313">
        <f t="shared" si="19"/>
        <v>20</v>
      </c>
    </row>
    <row r="120" spans="1:19" ht="11.25" customHeight="1">
      <c r="A120" s="284">
        <v>6</v>
      </c>
      <c r="B120" s="1341">
        <v>2</v>
      </c>
      <c r="C120" s="1341">
        <v>10</v>
      </c>
      <c r="D120" s="1341"/>
      <c r="E120" s="1820"/>
      <c r="F120" s="69"/>
      <c r="G120" s="69"/>
      <c r="H120" s="69" t="s">
        <v>522</v>
      </c>
      <c r="I120" s="312">
        <v>6</v>
      </c>
      <c r="J120" s="312">
        <v>6</v>
      </c>
      <c r="K120" s="312">
        <f t="shared" si="17"/>
        <v>12</v>
      </c>
      <c r="L120" s="312"/>
      <c r="M120" s="312">
        <v>5</v>
      </c>
      <c r="N120" s="312">
        <v>3</v>
      </c>
      <c r="O120" s="312">
        <f t="shared" si="18"/>
        <v>8</v>
      </c>
      <c r="P120" s="312"/>
      <c r="Q120" s="312">
        <f t="shared" si="16"/>
        <v>11</v>
      </c>
      <c r="R120" s="312">
        <f t="shared" si="16"/>
        <v>9</v>
      </c>
      <c r="S120" s="313">
        <f t="shared" si="19"/>
        <v>20</v>
      </c>
    </row>
    <row r="121" spans="1:19" ht="11.25" customHeight="1">
      <c r="B121" s="1341"/>
      <c r="C121" s="1341"/>
      <c r="D121" s="1341"/>
      <c r="E121" s="1820"/>
      <c r="F121" s="118" t="s">
        <v>54</v>
      </c>
      <c r="G121" s="69"/>
      <c r="H121" s="69"/>
      <c r="I121" s="476">
        <f>SUM(I122+I124)</f>
        <v>0</v>
      </c>
      <c r="J121" s="476">
        <f>SUM(J122+J124)</f>
        <v>0</v>
      </c>
      <c r="K121" s="476">
        <f t="shared" si="17"/>
        <v>0</v>
      </c>
      <c r="L121" s="476"/>
      <c r="M121" s="476">
        <f>SUM(M122+M124)</f>
        <v>2</v>
      </c>
      <c r="N121" s="476">
        <f>SUM(N122+N124)</f>
        <v>5</v>
      </c>
      <c r="O121" s="476">
        <f t="shared" si="18"/>
        <v>7</v>
      </c>
      <c r="P121" s="476"/>
      <c r="Q121" s="476">
        <f t="shared" si="16"/>
        <v>2</v>
      </c>
      <c r="R121" s="476">
        <f t="shared" si="16"/>
        <v>5</v>
      </c>
      <c r="S121" s="474">
        <f t="shared" si="19"/>
        <v>7</v>
      </c>
    </row>
    <row r="122" spans="1:19" ht="11.25" customHeight="1">
      <c r="B122" s="1341"/>
      <c r="C122" s="1341"/>
      <c r="D122" s="1341"/>
      <c r="E122" s="1820"/>
      <c r="F122" s="118"/>
      <c r="G122" s="69" t="s">
        <v>458</v>
      </c>
      <c r="H122" s="69"/>
      <c r="I122" s="312">
        <f>SUM(I123)</f>
        <v>0</v>
      </c>
      <c r="J122" s="312">
        <f>SUM(J123)</f>
        <v>0</v>
      </c>
      <c r="K122" s="312">
        <f t="shared" si="17"/>
        <v>0</v>
      </c>
      <c r="L122" s="312"/>
      <c r="M122" s="312">
        <f>SUM(M123)</f>
        <v>0</v>
      </c>
      <c r="N122" s="312">
        <f>SUM(N123)</f>
        <v>5</v>
      </c>
      <c r="O122" s="312">
        <f t="shared" si="18"/>
        <v>5</v>
      </c>
      <c r="P122" s="312"/>
      <c r="Q122" s="312">
        <f t="shared" si="16"/>
        <v>0</v>
      </c>
      <c r="R122" s="312">
        <f t="shared" si="16"/>
        <v>5</v>
      </c>
      <c r="S122" s="313">
        <f t="shared" si="19"/>
        <v>5</v>
      </c>
    </row>
    <row r="123" spans="1:19" ht="11.25" customHeight="1">
      <c r="A123" s="284">
        <v>6</v>
      </c>
      <c r="B123" s="1341">
        <v>2</v>
      </c>
      <c r="C123" s="1341">
        <v>10</v>
      </c>
      <c r="D123" s="1341"/>
      <c r="E123" s="1820"/>
      <c r="F123" s="69"/>
      <c r="G123" s="69"/>
      <c r="H123" s="69" t="s">
        <v>524</v>
      </c>
      <c r="I123" s="309">
        <v>0</v>
      </c>
      <c r="J123" s="309">
        <v>0</v>
      </c>
      <c r="K123" s="312">
        <f t="shared" si="17"/>
        <v>0</v>
      </c>
      <c r="L123" s="309"/>
      <c r="M123" s="309">
        <v>0</v>
      </c>
      <c r="N123" s="309">
        <v>5</v>
      </c>
      <c r="O123" s="312">
        <f t="shared" si="18"/>
        <v>5</v>
      </c>
      <c r="P123" s="312"/>
      <c r="Q123" s="312">
        <f t="shared" si="16"/>
        <v>0</v>
      </c>
      <c r="R123" s="312">
        <f t="shared" si="16"/>
        <v>5</v>
      </c>
      <c r="S123" s="313">
        <f t="shared" si="19"/>
        <v>5</v>
      </c>
    </row>
    <row r="124" spans="1:19" ht="11.25" customHeight="1">
      <c r="B124" s="1341"/>
      <c r="C124" s="1341"/>
      <c r="D124" s="1341"/>
      <c r="E124" s="1820"/>
      <c r="F124" s="69"/>
      <c r="G124" s="69" t="s">
        <v>452</v>
      </c>
      <c r="H124" s="69"/>
      <c r="I124" s="309">
        <f>SUM(I125)</f>
        <v>0</v>
      </c>
      <c r="J124" s="309">
        <f>SUM(J125)</f>
        <v>0</v>
      </c>
      <c r="K124" s="312">
        <f t="shared" si="17"/>
        <v>0</v>
      </c>
      <c r="L124" s="309"/>
      <c r="M124" s="309">
        <f>SUM(M125)</f>
        <v>2</v>
      </c>
      <c r="N124" s="309">
        <f>SUM(N125)</f>
        <v>0</v>
      </c>
      <c r="O124" s="312">
        <f t="shared" si="18"/>
        <v>2</v>
      </c>
      <c r="P124" s="312"/>
      <c r="Q124" s="312">
        <f t="shared" si="16"/>
        <v>2</v>
      </c>
      <c r="R124" s="312">
        <f t="shared" si="16"/>
        <v>0</v>
      </c>
      <c r="S124" s="313">
        <f t="shared" si="19"/>
        <v>2</v>
      </c>
    </row>
    <row r="125" spans="1:19" ht="11.25" customHeight="1">
      <c r="A125" s="284">
        <v>6</v>
      </c>
      <c r="B125" s="1341">
        <v>4</v>
      </c>
      <c r="C125" s="1341">
        <v>11</v>
      </c>
      <c r="D125" s="1341"/>
      <c r="E125" s="1855"/>
      <c r="F125" s="69"/>
      <c r="G125" s="69"/>
      <c r="H125" s="69" t="s">
        <v>525</v>
      </c>
      <c r="I125" s="309">
        <v>0</v>
      </c>
      <c r="J125" s="309">
        <v>0</v>
      </c>
      <c r="K125" s="312">
        <f t="shared" si="17"/>
        <v>0</v>
      </c>
      <c r="L125" s="309"/>
      <c r="M125" s="309">
        <v>2</v>
      </c>
      <c r="N125" s="309">
        <v>0</v>
      </c>
      <c r="O125" s="312">
        <f t="shared" si="18"/>
        <v>2</v>
      </c>
      <c r="P125" s="312"/>
      <c r="Q125" s="312">
        <f t="shared" si="16"/>
        <v>2</v>
      </c>
      <c r="R125" s="312">
        <f t="shared" si="16"/>
        <v>0</v>
      </c>
      <c r="S125" s="313">
        <f t="shared" si="19"/>
        <v>2</v>
      </c>
    </row>
    <row r="126" spans="1:19">
      <c r="B126" s="1341"/>
      <c r="C126" s="1341"/>
      <c r="D126" s="1341"/>
      <c r="E126" s="1821">
        <v>1407</v>
      </c>
      <c r="F126" s="124" t="s">
        <v>55</v>
      </c>
      <c r="G126" s="114"/>
      <c r="H126" s="114"/>
      <c r="I126" s="354">
        <f>SUM(I127+I131)</f>
        <v>1</v>
      </c>
      <c r="J126" s="354">
        <f>SUM(J127+J131)</f>
        <v>0</v>
      </c>
      <c r="K126" s="354">
        <f>SUM(I126+J126)</f>
        <v>1</v>
      </c>
      <c r="L126" s="354"/>
      <c r="M126" s="354">
        <f>SUM(M127+M131)</f>
        <v>7</v>
      </c>
      <c r="N126" s="354">
        <f>SUM(N127+N131)</f>
        <v>4</v>
      </c>
      <c r="O126" s="354">
        <f>SUM(M126+N126)</f>
        <v>11</v>
      </c>
      <c r="P126" s="354"/>
      <c r="Q126" s="318">
        <f t="shared" si="16"/>
        <v>8</v>
      </c>
      <c r="R126" s="318">
        <f t="shared" si="16"/>
        <v>4</v>
      </c>
      <c r="S126" s="319">
        <f t="shared" si="19"/>
        <v>12</v>
      </c>
    </row>
    <row r="127" spans="1:19" ht="11.25" customHeight="1">
      <c r="E127" s="1822"/>
      <c r="F127" s="118" t="s">
        <v>56</v>
      </c>
      <c r="G127" s="1040"/>
      <c r="H127" s="1040"/>
      <c r="I127" s="77">
        <f>SUM(I128)</f>
        <v>0</v>
      </c>
      <c r="J127" s="77">
        <f>SUM(J128)</f>
        <v>0</v>
      </c>
      <c r="K127" s="77">
        <f t="shared" ref="K127:K147" si="20">SUM(I127:J127)</f>
        <v>0</v>
      </c>
      <c r="L127" s="77"/>
      <c r="M127" s="77">
        <f>SUM(M128)</f>
        <v>6</v>
      </c>
      <c r="N127" s="77">
        <f>SUM(N128)</f>
        <v>2</v>
      </c>
      <c r="O127" s="77">
        <f t="shared" ref="O127:O150" si="21">SUM(M127:N127)</f>
        <v>8</v>
      </c>
      <c r="P127" s="77"/>
      <c r="Q127" s="476">
        <f t="shared" si="16"/>
        <v>6</v>
      </c>
      <c r="R127" s="476">
        <f t="shared" si="16"/>
        <v>2</v>
      </c>
      <c r="S127" s="474">
        <f t="shared" si="19"/>
        <v>8</v>
      </c>
    </row>
    <row r="128" spans="1:19" ht="11.25" customHeight="1">
      <c r="E128" s="1822"/>
      <c r="F128" s="1031"/>
      <c r="G128" s="7" t="s">
        <v>452</v>
      </c>
      <c r="H128" s="69"/>
      <c r="I128" s="309">
        <f>SUM(I129:I130)</f>
        <v>0</v>
      </c>
      <c r="J128" s="309">
        <f>SUM(J129:J130)</f>
        <v>0</v>
      </c>
      <c r="K128" s="309">
        <f t="shared" si="20"/>
        <v>0</v>
      </c>
      <c r="L128" s="309"/>
      <c r="M128" s="309">
        <f>SUM(M129:M130)</f>
        <v>6</v>
      </c>
      <c r="N128" s="309">
        <f>SUM(N129:N130)</f>
        <v>2</v>
      </c>
      <c r="O128" s="309">
        <f t="shared" si="21"/>
        <v>8</v>
      </c>
      <c r="P128" s="309"/>
      <c r="Q128" s="312">
        <f t="shared" si="16"/>
        <v>6</v>
      </c>
      <c r="R128" s="312">
        <f t="shared" si="16"/>
        <v>2</v>
      </c>
      <c r="S128" s="313">
        <f t="shared" si="19"/>
        <v>8</v>
      </c>
    </row>
    <row r="129" spans="1:19" ht="11.25" customHeight="1">
      <c r="A129" s="284">
        <v>7</v>
      </c>
      <c r="B129" s="284">
        <v>3</v>
      </c>
      <c r="C129" s="284">
        <v>11</v>
      </c>
      <c r="E129" s="1822"/>
      <c r="F129" s="1031"/>
      <c r="G129" s="7"/>
      <c r="H129" s="69" t="s">
        <v>527</v>
      </c>
      <c r="I129" s="309">
        <v>0</v>
      </c>
      <c r="J129" s="309">
        <v>0</v>
      </c>
      <c r="K129" s="309">
        <f t="shared" si="20"/>
        <v>0</v>
      </c>
      <c r="L129" s="309"/>
      <c r="M129" s="309">
        <v>4</v>
      </c>
      <c r="N129" s="309">
        <v>1</v>
      </c>
      <c r="O129" s="309">
        <f t="shared" si="21"/>
        <v>5</v>
      </c>
      <c r="P129" s="309"/>
      <c r="Q129" s="312">
        <f t="shared" si="16"/>
        <v>4</v>
      </c>
      <c r="R129" s="312">
        <f t="shared" si="16"/>
        <v>1</v>
      </c>
      <c r="S129" s="313">
        <f t="shared" si="19"/>
        <v>5</v>
      </c>
    </row>
    <row r="130" spans="1:19" ht="11.25" customHeight="1">
      <c r="A130" s="284">
        <v>7</v>
      </c>
      <c r="B130" s="284">
        <v>3</v>
      </c>
      <c r="C130" s="284">
        <v>11</v>
      </c>
      <c r="E130" s="1822"/>
      <c r="F130" s="1031"/>
      <c r="G130" s="7"/>
      <c r="H130" s="69" t="s">
        <v>528</v>
      </c>
      <c r="I130" s="309">
        <v>0</v>
      </c>
      <c r="J130" s="309">
        <v>0</v>
      </c>
      <c r="K130" s="309">
        <f t="shared" si="20"/>
        <v>0</v>
      </c>
      <c r="L130" s="309">
        <v>1</v>
      </c>
      <c r="M130" s="309">
        <v>2</v>
      </c>
      <c r="N130" s="309">
        <v>1</v>
      </c>
      <c r="O130" s="309">
        <f t="shared" si="21"/>
        <v>3</v>
      </c>
      <c r="P130" s="309"/>
      <c r="Q130" s="312">
        <f t="shared" si="16"/>
        <v>2</v>
      </c>
      <c r="R130" s="312">
        <f t="shared" si="16"/>
        <v>1</v>
      </c>
      <c r="S130" s="313">
        <f t="shared" si="19"/>
        <v>3</v>
      </c>
    </row>
    <row r="131" spans="1:19" ht="11.25" customHeight="1">
      <c r="E131" s="1822"/>
      <c r="F131" s="118" t="s">
        <v>71</v>
      </c>
      <c r="G131" s="118"/>
      <c r="H131" s="602"/>
      <c r="I131" s="77">
        <f>SUM(I132)</f>
        <v>1</v>
      </c>
      <c r="J131" s="77">
        <f>SUM(J132)</f>
        <v>0</v>
      </c>
      <c r="K131" s="77">
        <f t="shared" si="20"/>
        <v>1</v>
      </c>
      <c r="L131" s="77"/>
      <c r="M131" s="77">
        <f>SUM(M132)</f>
        <v>1</v>
      </c>
      <c r="N131" s="77">
        <f>SUM(N132)</f>
        <v>2</v>
      </c>
      <c r="O131" s="77">
        <f t="shared" si="21"/>
        <v>3</v>
      </c>
      <c r="P131" s="77"/>
      <c r="Q131" s="476">
        <f t="shared" si="16"/>
        <v>2</v>
      </c>
      <c r="R131" s="476">
        <f t="shared" si="16"/>
        <v>2</v>
      </c>
      <c r="S131" s="474">
        <f t="shared" si="19"/>
        <v>4</v>
      </c>
    </row>
    <row r="132" spans="1:19" ht="11.25" customHeight="1">
      <c r="E132" s="1822"/>
      <c r="F132" s="69"/>
      <c r="G132" s="69" t="s">
        <v>452</v>
      </c>
      <c r="I132" s="309">
        <f>SUM(I133)</f>
        <v>1</v>
      </c>
      <c r="J132" s="309">
        <f>SUM(J133)</f>
        <v>0</v>
      </c>
      <c r="K132" s="309">
        <f t="shared" si="20"/>
        <v>1</v>
      </c>
      <c r="L132" s="309"/>
      <c r="M132" s="309">
        <f>SUM(M133)</f>
        <v>1</v>
      </c>
      <c r="N132" s="309">
        <f>SUM(N133)</f>
        <v>2</v>
      </c>
      <c r="O132" s="309">
        <f t="shared" si="21"/>
        <v>3</v>
      </c>
      <c r="P132" s="309"/>
      <c r="Q132" s="312">
        <f t="shared" si="16"/>
        <v>2</v>
      </c>
      <c r="R132" s="312">
        <f t="shared" si="16"/>
        <v>2</v>
      </c>
      <c r="S132" s="313">
        <f t="shared" si="19"/>
        <v>4</v>
      </c>
    </row>
    <row r="133" spans="1:19" ht="11.25" customHeight="1">
      <c r="A133" s="284">
        <v>7</v>
      </c>
      <c r="B133" s="284">
        <v>6</v>
      </c>
      <c r="C133" s="284">
        <v>10</v>
      </c>
      <c r="E133" s="1822"/>
      <c r="F133" s="558"/>
      <c r="G133" s="72"/>
      <c r="H133" s="72" t="s">
        <v>529</v>
      </c>
      <c r="I133" s="1044">
        <v>1</v>
      </c>
      <c r="J133" s="1044">
        <v>0</v>
      </c>
      <c r="K133" s="1044">
        <f t="shared" si="20"/>
        <v>1</v>
      </c>
      <c r="L133" s="1044"/>
      <c r="M133" s="1044">
        <v>1</v>
      </c>
      <c r="N133" s="1044">
        <v>2</v>
      </c>
      <c r="O133" s="1044">
        <f t="shared" si="21"/>
        <v>3</v>
      </c>
      <c r="P133" s="1044"/>
      <c r="Q133" s="312">
        <f t="shared" si="16"/>
        <v>2</v>
      </c>
      <c r="R133" s="312">
        <f t="shared" si="16"/>
        <v>2</v>
      </c>
      <c r="S133" s="313">
        <f t="shared" si="19"/>
        <v>4</v>
      </c>
    </row>
    <row r="134" spans="1:19">
      <c r="E134" s="1821">
        <v>1408</v>
      </c>
      <c r="F134" s="124" t="s">
        <v>58</v>
      </c>
      <c r="G134" s="114"/>
      <c r="H134" s="114"/>
      <c r="I134" s="354">
        <f>SUM(I135)</f>
        <v>0</v>
      </c>
      <c r="J134" s="354">
        <f>SUM(J135)</f>
        <v>0</v>
      </c>
      <c r="K134" s="1021">
        <f t="shared" si="20"/>
        <v>0</v>
      </c>
      <c r="L134" s="1021"/>
      <c r="M134" s="1021">
        <f>SUM(M135)</f>
        <v>0</v>
      </c>
      <c r="N134" s="1021">
        <f>SUM(N135)</f>
        <v>8</v>
      </c>
      <c r="O134" s="1021">
        <f t="shared" si="21"/>
        <v>8</v>
      </c>
      <c r="P134" s="354"/>
      <c r="Q134" s="336">
        <f t="shared" si="16"/>
        <v>0</v>
      </c>
      <c r="R134" s="336">
        <f t="shared" si="16"/>
        <v>8</v>
      </c>
      <c r="S134" s="2535">
        <f t="shared" si="19"/>
        <v>8</v>
      </c>
    </row>
    <row r="135" spans="1:19" s="82" customFormat="1" ht="10.5" customHeight="1">
      <c r="A135" s="284"/>
      <c r="B135" s="284"/>
      <c r="C135" s="284"/>
      <c r="D135" s="284"/>
      <c r="E135" s="1822"/>
      <c r="F135" s="414" t="s">
        <v>1019</v>
      </c>
      <c r="G135" s="69"/>
      <c r="H135" s="69"/>
      <c r="I135" s="1341">
        <f>SUM(I136)</f>
        <v>0</v>
      </c>
      <c r="J135" s="1341">
        <f>SUM(J136)</f>
        <v>0</v>
      </c>
      <c r="K135" s="1338">
        <f t="shared" si="20"/>
        <v>0</v>
      </c>
      <c r="L135" s="1339"/>
      <c r="M135" s="1339">
        <f>SUM(M136)</f>
        <v>0</v>
      </c>
      <c r="N135" s="1339">
        <f>SUM(N136)</f>
        <v>8</v>
      </c>
      <c r="O135" s="1338">
        <f t="shared" si="21"/>
        <v>8</v>
      </c>
      <c r="P135" s="1341"/>
      <c r="Q135" s="312">
        <f t="shared" si="16"/>
        <v>0</v>
      </c>
      <c r="R135" s="312">
        <f t="shared" si="16"/>
        <v>8</v>
      </c>
      <c r="S135" s="313">
        <f t="shared" si="19"/>
        <v>8</v>
      </c>
    </row>
    <row r="136" spans="1:19" s="82" customFormat="1" ht="10.5" customHeight="1">
      <c r="A136" s="284"/>
      <c r="B136" s="284"/>
      <c r="C136" s="284"/>
      <c r="D136" s="284"/>
      <c r="E136" s="1822"/>
      <c r="F136" s="414"/>
      <c r="G136" s="69" t="s">
        <v>452</v>
      </c>
      <c r="H136" s="69"/>
      <c r="I136" s="1341">
        <f>SUM(I137:I138)</f>
        <v>0</v>
      </c>
      <c r="J136" s="1341">
        <f>SUM(J137:J138)</f>
        <v>0</v>
      </c>
      <c r="K136" s="309">
        <f t="shared" si="20"/>
        <v>0</v>
      </c>
      <c r="L136" s="1341"/>
      <c r="M136" s="1341">
        <f>SUM(M137:M138)</f>
        <v>0</v>
      </c>
      <c r="N136" s="1341">
        <f>SUM(N137:N138)</f>
        <v>8</v>
      </c>
      <c r="O136" s="309">
        <f t="shared" si="21"/>
        <v>8</v>
      </c>
      <c r="P136" s="1341"/>
      <c r="Q136" s="312">
        <f t="shared" si="16"/>
        <v>0</v>
      </c>
      <c r="R136" s="312">
        <f t="shared" si="16"/>
        <v>8</v>
      </c>
      <c r="S136" s="313">
        <f t="shared" si="19"/>
        <v>8</v>
      </c>
    </row>
    <row r="137" spans="1:19" s="82" customFormat="1" ht="11.25" customHeight="1">
      <c r="A137" s="284">
        <v>8</v>
      </c>
      <c r="B137" s="284">
        <v>4</v>
      </c>
      <c r="C137" s="284">
        <v>8</v>
      </c>
      <c r="D137" s="284"/>
      <c r="E137" s="1822"/>
      <c r="F137" s="414"/>
      <c r="G137" s="2536"/>
      <c r="H137" s="2536" t="s">
        <v>531</v>
      </c>
      <c r="I137" s="2537">
        <v>0</v>
      </c>
      <c r="J137" s="2537">
        <v>0</v>
      </c>
      <c r="K137" s="309">
        <f t="shared" si="20"/>
        <v>0</v>
      </c>
      <c r="L137" s="2537"/>
      <c r="M137" s="2537">
        <v>0</v>
      </c>
      <c r="N137" s="2537">
        <v>4</v>
      </c>
      <c r="O137" s="309">
        <f t="shared" si="21"/>
        <v>4</v>
      </c>
      <c r="P137" s="2537"/>
      <c r="Q137" s="312">
        <f t="shared" si="16"/>
        <v>0</v>
      </c>
      <c r="R137" s="312">
        <f t="shared" si="16"/>
        <v>4</v>
      </c>
      <c r="S137" s="313">
        <f t="shared" si="19"/>
        <v>4</v>
      </c>
    </row>
    <row r="138" spans="1:19" s="82" customFormat="1" ht="11.25" customHeight="1">
      <c r="A138" s="284">
        <v>8</v>
      </c>
      <c r="B138" s="284">
        <v>1</v>
      </c>
      <c r="C138" s="284">
        <v>8</v>
      </c>
      <c r="D138" s="284"/>
      <c r="E138" s="1899"/>
      <c r="F138" s="414"/>
      <c r="G138" s="2536"/>
      <c r="H138" s="2536" t="s">
        <v>454</v>
      </c>
      <c r="I138" s="2537">
        <v>0</v>
      </c>
      <c r="J138" s="2537">
        <v>0</v>
      </c>
      <c r="K138" s="309">
        <f t="shared" si="20"/>
        <v>0</v>
      </c>
      <c r="L138" s="2537"/>
      <c r="M138" s="2537">
        <v>0</v>
      </c>
      <c r="N138" s="2537">
        <v>4</v>
      </c>
      <c r="O138" s="309">
        <f t="shared" si="21"/>
        <v>4</v>
      </c>
      <c r="P138" s="2537"/>
      <c r="Q138" s="312">
        <f t="shared" si="16"/>
        <v>0</v>
      </c>
      <c r="R138" s="312">
        <f t="shared" si="16"/>
        <v>4</v>
      </c>
      <c r="S138" s="313">
        <f t="shared" si="19"/>
        <v>4</v>
      </c>
    </row>
    <row r="139" spans="1:19" ht="11.25" customHeight="1">
      <c r="E139" s="1821"/>
      <c r="F139" s="127" t="s">
        <v>63</v>
      </c>
      <c r="G139" s="2219"/>
      <c r="H139" s="2219"/>
      <c r="I139" s="2538">
        <f>SUM(I140+I143+I148)</f>
        <v>5</v>
      </c>
      <c r="J139" s="2538">
        <f>SUM(J140+J143+J148)</f>
        <v>3</v>
      </c>
      <c r="K139" s="2538">
        <f t="shared" si="20"/>
        <v>8</v>
      </c>
      <c r="L139" s="2539"/>
      <c r="M139" s="2538">
        <f>SUM(M140+M143+M148)</f>
        <v>31</v>
      </c>
      <c r="N139" s="2538">
        <f>SUM(N140+N143+N148)</f>
        <v>26</v>
      </c>
      <c r="O139" s="2538">
        <f t="shared" si="21"/>
        <v>57</v>
      </c>
      <c r="P139" s="2538"/>
      <c r="Q139" s="318">
        <f t="shared" si="16"/>
        <v>36</v>
      </c>
      <c r="R139" s="318">
        <f t="shared" si="16"/>
        <v>29</v>
      </c>
      <c r="S139" s="319">
        <f t="shared" si="19"/>
        <v>65</v>
      </c>
    </row>
    <row r="140" spans="1:19" s="71" customFormat="1" ht="11.25" customHeight="1">
      <c r="A140" s="1341"/>
      <c r="B140" s="1341"/>
      <c r="C140" s="1341"/>
      <c r="D140" s="1341"/>
      <c r="E140" s="1822"/>
      <c r="F140" s="118" t="s">
        <v>64</v>
      </c>
      <c r="G140" s="69"/>
      <c r="H140" s="65"/>
      <c r="I140" s="476">
        <f>SUM(I141)</f>
        <v>0</v>
      </c>
      <c r="J140" s="476">
        <f>SUM(J141)</f>
        <v>0</v>
      </c>
      <c r="K140" s="476">
        <f t="shared" si="20"/>
        <v>0</v>
      </c>
      <c r="L140" s="476">
        <v>0</v>
      </c>
      <c r="M140" s="476">
        <f>SUM(M141)</f>
        <v>0</v>
      </c>
      <c r="N140" s="476">
        <f>SUM(N141)</f>
        <v>0</v>
      </c>
      <c r="O140" s="2540">
        <f t="shared" si="21"/>
        <v>0</v>
      </c>
      <c r="P140" s="476"/>
      <c r="Q140" s="476">
        <f t="shared" si="16"/>
        <v>0</v>
      </c>
      <c r="R140" s="476">
        <f t="shared" si="16"/>
        <v>0</v>
      </c>
      <c r="S140" s="474">
        <f t="shared" si="19"/>
        <v>0</v>
      </c>
    </row>
    <row r="141" spans="1:19" ht="11.25" customHeight="1">
      <c r="B141" s="1341"/>
      <c r="C141" s="1341"/>
      <c r="D141" s="1341"/>
      <c r="E141" s="1822"/>
      <c r="F141" s="118"/>
      <c r="G141" s="69" t="s">
        <v>452</v>
      </c>
      <c r="I141" s="312">
        <f>SUM(I142)</f>
        <v>0</v>
      </c>
      <c r="J141" s="312">
        <f>SUM(J142)</f>
        <v>0</v>
      </c>
      <c r="K141" s="312">
        <f t="shared" si="20"/>
        <v>0</v>
      </c>
      <c r="L141" s="312">
        <v>0</v>
      </c>
      <c r="M141" s="312">
        <f>SUM(M142)</f>
        <v>0</v>
      </c>
      <c r="N141" s="312">
        <f>SUM(N142)</f>
        <v>0</v>
      </c>
      <c r="O141" s="2541">
        <f t="shared" si="21"/>
        <v>0</v>
      </c>
      <c r="P141" s="312"/>
      <c r="Q141" s="312">
        <f t="shared" si="16"/>
        <v>0</v>
      </c>
      <c r="R141" s="312">
        <f t="shared" si="16"/>
        <v>0</v>
      </c>
      <c r="S141" s="313">
        <f t="shared" si="19"/>
        <v>0</v>
      </c>
    </row>
    <row r="142" spans="1:19" ht="11.25" customHeight="1">
      <c r="A142" s="284">
        <v>9</v>
      </c>
      <c r="B142" s="1341">
        <v>5</v>
      </c>
      <c r="C142" s="1341">
        <v>10</v>
      </c>
      <c r="D142" s="1341"/>
      <c r="E142" s="1822"/>
      <c r="F142" s="69"/>
      <c r="G142" s="69"/>
      <c r="H142" s="69" t="s">
        <v>533</v>
      </c>
      <c r="I142" s="312">
        <v>0</v>
      </c>
      <c r="J142" s="312">
        <v>0</v>
      </c>
      <c r="K142" s="312">
        <f t="shared" si="20"/>
        <v>0</v>
      </c>
      <c r="L142" s="312">
        <v>0</v>
      </c>
      <c r="M142" s="312">
        <v>0</v>
      </c>
      <c r="N142" s="312">
        <v>0</v>
      </c>
      <c r="O142" s="2541">
        <f t="shared" si="21"/>
        <v>0</v>
      </c>
      <c r="P142" s="312"/>
      <c r="Q142" s="312">
        <f t="shared" si="16"/>
        <v>0</v>
      </c>
      <c r="R142" s="312">
        <f t="shared" si="16"/>
        <v>0</v>
      </c>
      <c r="S142" s="313">
        <f t="shared" si="19"/>
        <v>0</v>
      </c>
    </row>
    <row r="143" spans="1:19" ht="11.25" customHeight="1">
      <c r="B143" s="1341"/>
      <c r="C143" s="1341"/>
      <c r="D143" s="1341"/>
      <c r="E143" s="1822"/>
      <c r="F143" s="118" t="s">
        <v>133</v>
      </c>
      <c r="G143" s="1040"/>
      <c r="H143" s="1040"/>
      <c r="I143" s="476">
        <f>SUM(I144+I146)</f>
        <v>5</v>
      </c>
      <c r="J143" s="476">
        <f>SUM(J144+J146)</f>
        <v>3</v>
      </c>
      <c r="K143" s="476">
        <f t="shared" si="20"/>
        <v>8</v>
      </c>
      <c r="L143" s="476">
        <f>SUM(L144:L144)</f>
        <v>0</v>
      </c>
      <c r="M143" s="476">
        <f>SUM(M144+M146)</f>
        <v>28</v>
      </c>
      <c r="N143" s="476">
        <f>SUM(N144+N146)</f>
        <v>14</v>
      </c>
      <c r="O143" s="2542">
        <f t="shared" si="21"/>
        <v>42</v>
      </c>
      <c r="P143" s="476"/>
      <c r="Q143" s="476">
        <f t="shared" si="16"/>
        <v>33</v>
      </c>
      <c r="R143" s="476">
        <f t="shared" si="16"/>
        <v>17</v>
      </c>
      <c r="S143" s="474">
        <f t="shared" si="19"/>
        <v>50</v>
      </c>
    </row>
    <row r="144" spans="1:19" ht="11.25" customHeight="1">
      <c r="B144" s="1341"/>
      <c r="C144" s="1341"/>
      <c r="D144" s="1341"/>
      <c r="E144" s="1822"/>
      <c r="F144" s="1031"/>
      <c r="G144" s="69" t="s">
        <v>458</v>
      </c>
      <c r="H144" s="69"/>
      <c r="I144" s="312">
        <f>SUM(I145:I145)</f>
        <v>0</v>
      </c>
      <c r="J144" s="312">
        <f>SUM(J145:J145)</f>
        <v>0</v>
      </c>
      <c r="K144" s="312">
        <f t="shared" si="20"/>
        <v>0</v>
      </c>
      <c r="L144" s="312">
        <f>SUM(L145:L145)</f>
        <v>0</v>
      </c>
      <c r="M144" s="312">
        <f>SUM(M145:M145)</f>
        <v>13</v>
      </c>
      <c r="N144" s="312">
        <f>SUM(N145:N145)</f>
        <v>3</v>
      </c>
      <c r="O144" s="2541">
        <f t="shared" si="21"/>
        <v>16</v>
      </c>
      <c r="P144" s="312"/>
      <c r="Q144" s="312">
        <f t="shared" si="16"/>
        <v>13</v>
      </c>
      <c r="R144" s="312">
        <f t="shared" si="16"/>
        <v>3</v>
      </c>
      <c r="S144" s="313">
        <f t="shared" si="19"/>
        <v>16</v>
      </c>
    </row>
    <row r="145" spans="1:19" ht="11.25" customHeight="1">
      <c r="A145" s="284">
        <v>9</v>
      </c>
      <c r="B145" s="1341">
        <v>4</v>
      </c>
      <c r="C145" s="1341">
        <v>6</v>
      </c>
      <c r="D145" s="1341"/>
      <c r="E145" s="1822"/>
      <c r="F145" s="1031"/>
      <c r="G145" s="69"/>
      <c r="H145" s="69" t="s">
        <v>189</v>
      </c>
      <c r="I145" s="312">
        <v>0</v>
      </c>
      <c r="J145" s="312">
        <v>0</v>
      </c>
      <c r="K145" s="312">
        <f t="shared" si="20"/>
        <v>0</v>
      </c>
      <c r="L145" s="312">
        <f>SUM(L146:L146)</f>
        <v>0</v>
      </c>
      <c r="M145" s="312">
        <v>13</v>
      </c>
      <c r="N145" s="312">
        <v>3</v>
      </c>
      <c r="O145" s="2541">
        <f t="shared" si="21"/>
        <v>16</v>
      </c>
      <c r="P145" s="312"/>
      <c r="Q145" s="312">
        <f t="shared" si="16"/>
        <v>13</v>
      </c>
      <c r="R145" s="312">
        <f t="shared" si="16"/>
        <v>3</v>
      </c>
      <c r="S145" s="313">
        <f t="shared" si="19"/>
        <v>16</v>
      </c>
    </row>
    <row r="146" spans="1:19" ht="11.25" customHeight="1">
      <c r="B146" s="1341"/>
      <c r="C146" s="1341"/>
      <c r="D146" s="1341"/>
      <c r="E146" s="1822"/>
      <c r="F146" s="1031"/>
      <c r="G146" s="69" t="s">
        <v>452</v>
      </c>
      <c r="H146" s="69"/>
      <c r="I146" s="312">
        <f>SUM(I147)</f>
        <v>5</v>
      </c>
      <c r="J146" s="312">
        <f>SUM(J147)</f>
        <v>3</v>
      </c>
      <c r="K146" s="312">
        <f t="shared" si="20"/>
        <v>8</v>
      </c>
      <c r="L146" s="312"/>
      <c r="M146" s="312">
        <f>SUM(M147)</f>
        <v>15</v>
      </c>
      <c r="N146" s="312">
        <f>SUM(N147)</f>
        <v>11</v>
      </c>
      <c r="O146" s="2541">
        <f t="shared" si="21"/>
        <v>26</v>
      </c>
      <c r="P146" s="312"/>
      <c r="Q146" s="312">
        <f t="shared" si="16"/>
        <v>20</v>
      </c>
      <c r="R146" s="312">
        <f t="shared" si="16"/>
        <v>14</v>
      </c>
      <c r="S146" s="313">
        <f t="shared" si="19"/>
        <v>34</v>
      </c>
    </row>
    <row r="147" spans="1:19" ht="11.25" customHeight="1">
      <c r="A147" s="284">
        <v>9</v>
      </c>
      <c r="B147" s="1341">
        <v>4</v>
      </c>
      <c r="C147" s="1341">
        <v>6</v>
      </c>
      <c r="D147" s="1341"/>
      <c r="E147" s="1822"/>
      <c r="F147" s="1031"/>
      <c r="G147" s="69"/>
      <c r="H147" s="69" t="s">
        <v>189</v>
      </c>
      <c r="I147" s="312">
        <v>5</v>
      </c>
      <c r="J147" s="312">
        <v>3</v>
      </c>
      <c r="K147" s="312">
        <f t="shared" si="20"/>
        <v>8</v>
      </c>
      <c r="L147" s="312"/>
      <c r="M147" s="312">
        <v>15</v>
      </c>
      <c r="N147" s="312">
        <v>11</v>
      </c>
      <c r="O147" s="2541">
        <f t="shared" si="21"/>
        <v>26</v>
      </c>
      <c r="P147" s="312"/>
      <c r="Q147" s="312">
        <f t="shared" si="16"/>
        <v>20</v>
      </c>
      <c r="R147" s="312">
        <f t="shared" si="16"/>
        <v>14</v>
      </c>
      <c r="S147" s="313">
        <f t="shared" si="19"/>
        <v>34</v>
      </c>
    </row>
    <row r="148" spans="1:19" ht="11.25" customHeight="1">
      <c r="B148" s="1341"/>
      <c r="C148" s="1341"/>
      <c r="D148" s="1341"/>
      <c r="E148" s="1822"/>
      <c r="F148" s="118" t="s">
        <v>910</v>
      </c>
      <c r="G148" s="118"/>
      <c r="H148" s="118"/>
      <c r="I148" s="77">
        <f>SUM(I149)</f>
        <v>0</v>
      </c>
      <c r="J148" s="77">
        <f>SUM(J149)</f>
        <v>0</v>
      </c>
      <c r="K148" s="77">
        <f>SUM(I148:J148)</f>
        <v>0</v>
      </c>
      <c r="L148" s="77"/>
      <c r="M148" s="77">
        <f>SUM(M149)</f>
        <v>3</v>
      </c>
      <c r="N148" s="77">
        <f>SUM(N149)</f>
        <v>12</v>
      </c>
      <c r="O148" s="77">
        <f t="shared" si="21"/>
        <v>15</v>
      </c>
      <c r="P148" s="77"/>
      <c r="Q148" s="476">
        <f t="shared" si="16"/>
        <v>3</v>
      </c>
      <c r="R148" s="476">
        <f t="shared" si="16"/>
        <v>12</v>
      </c>
      <c r="S148" s="474">
        <f>SUM(Q148:R148)</f>
        <v>15</v>
      </c>
    </row>
    <row r="149" spans="1:19" ht="11.25" customHeight="1">
      <c r="B149" s="1341"/>
      <c r="C149" s="1341"/>
      <c r="D149" s="1341"/>
      <c r="E149" s="1822"/>
      <c r="F149" s="69"/>
      <c r="G149" s="69" t="s">
        <v>455</v>
      </c>
      <c r="H149" s="69"/>
      <c r="I149" s="309">
        <f>SUM(I150)</f>
        <v>0</v>
      </c>
      <c r="J149" s="309">
        <f>SUM(J150)</f>
        <v>0</v>
      </c>
      <c r="K149" s="309">
        <f>SUM(I149:J149)</f>
        <v>0</v>
      </c>
      <c r="L149" s="309"/>
      <c r="M149" s="309">
        <f>SUM(M150)</f>
        <v>3</v>
      </c>
      <c r="N149" s="309">
        <f>SUM(N150)</f>
        <v>12</v>
      </c>
      <c r="O149" s="309">
        <f t="shared" si="21"/>
        <v>15</v>
      </c>
      <c r="P149" s="309"/>
      <c r="Q149" s="312">
        <f>SUM(I149+M149)</f>
        <v>3</v>
      </c>
      <c r="R149" s="312">
        <f>SUM(J149+N149)</f>
        <v>12</v>
      </c>
      <c r="S149" s="313">
        <f>SUM(Q149:R149)</f>
        <v>15</v>
      </c>
    </row>
    <row r="150" spans="1:19" ht="11.25" customHeight="1">
      <c r="A150" s="284">
        <v>9</v>
      </c>
      <c r="B150" s="1341">
        <v>4</v>
      </c>
      <c r="C150" s="1341">
        <v>11</v>
      </c>
      <c r="D150" s="1341"/>
      <c r="E150" s="1823"/>
      <c r="F150" s="69"/>
      <c r="G150" s="69"/>
      <c r="H150" s="69" t="s">
        <v>911</v>
      </c>
      <c r="I150" s="1044">
        <v>0</v>
      </c>
      <c r="J150" s="1044">
        <v>0</v>
      </c>
      <c r="K150" s="309">
        <f>SUM(I150:J150)</f>
        <v>0</v>
      </c>
      <c r="L150" s="1044"/>
      <c r="M150" s="1044">
        <v>3</v>
      </c>
      <c r="N150" s="1044">
        <v>12</v>
      </c>
      <c r="O150" s="309">
        <f t="shared" si="21"/>
        <v>15</v>
      </c>
      <c r="P150" s="309"/>
      <c r="Q150" s="312">
        <f>SUM(I150+M150)</f>
        <v>3</v>
      </c>
      <c r="R150" s="312">
        <f>SUM(J150+N150)</f>
        <v>12</v>
      </c>
      <c r="S150" s="313">
        <f>SUM(Q150:R150)</f>
        <v>15</v>
      </c>
    </row>
    <row r="151" spans="1:19">
      <c r="F151" s="1825" t="s">
        <v>21</v>
      </c>
      <c r="G151" s="1826"/>
      <c r="H151" s="1826"/>
      <c r="I151" s="2393">
        <f>SUM(I9+I25+I56+I60+I82+I103+I126+I134+I139)</f>
        <v>89</v>
      </c>
      <c r="J151" s="2393">
        <f t="shared" ref="J151:S151" si="22">SUM(J9+J25+J56+J60+J82+J103+J126+J134+J139)</f>
        <v>98</v>
      </c>
      <c r="K151" s="2393">
        <f t="shared" si="22"/>
        <v>187</v>
      </c>
      <c r="L151" s="2393">
        <f t="shared" si="22"/>
        <v>0</v>
      </c>
      <c r="M151" s="2393">
        <f t="shared" si="22"/>
        <v>317</v>
      </c>
      <c r="N151" s="2393">
        <f t="shared" si="22"/>
        <v>258</v>
      </c>
      <c r="O151" s="2393">
        <f t="shared" si="22"/>
        <v>575</v>
      </c>
      <c r="P151" s="2393">
        <f t="shared" si="22"/>
        <v>0</v>
      </c>
      <c r="Q151" s="2393">
        <f t="shared" si="22"/>
        <v>406</v>
      </c>
      <c r="R151" s="2393">
        <f t="shared" si="22"/>
        <v>356</v>
      </c>
      <c r="S151" s="2394">
        <f t="shared" si="22"/>
        <v>762</v>
      </c>
    </row>
    <row r="152" spans="1:19" ht="12" customHeight="1">
      <c r="F152" s="1930" t="s">
        <v>534</v>
      </c>
      <c r="G152" s="1930"/>
      <c r="H152" s="1930"/>
      <c r="I152" s="476"/>
      <c r="J152" s="476"/>
      <c r="K152" s="476"/>
      <c r="L152" s="476"/>
      <c r="M152" s="476"/>
      <c r="N152" s="476"/>
      <c r="O152" s="476"/>
      <c r="P152" s="476"/>
      <c r="Q152" s="476"/>
      <c r="R152" s="476"/>
      <c r="S152" s="77"/>
    </row>
    <row r="153" spans="1:19" ht="12" customHeight="1">
      <c r="F153" s="1948" t="s">
        <v>535</v>
      </c>
      <c r="G153" s="1948"/>
      <c r="H153" s="1948"/>
      <c r="I153" s="476"/>
      <c r="J153" s="476"/>
      <c r="K153" s="476"/>
      <c r="L153" s="476"/>
      <c r="M153" s="476"/>
      <c r="N153" s="476"/>
      <c r="O153" s="476"/>
      <c r="P153" s="476"/>
      <c r="Q153" s="476"/>
      <c r="R153" s="476"/>
      <c r="S153" s="77"/>
    </row>
    <row r="154" spans="1:19" ht="12" customHeight="1">
      <c r="F154" s="1948" t="s">
        <v>536</v>
      </c>
      <c r="G154" s="1948"/>
      <c r="H154" s="1948"/>
      <c r="I154" s="476"/>
      <c r="J154" s="476"/>
      <c r="K154" s="476"/>
      <c r="L154" s="476"/>
      <c r="M154" s="476"/>
      <c r="N154" s="476"/>
      <c r="O154" s="476"/>
      <c r="P154" s="476"/>
      <c r="Q154" s="476"/>
      <c r="R154" s="476"/>
      <c r="S154" s="77"/>
    </row>
    <row r="155" spans="1:19" ht="12" customHeight="1">
      <c r="F155" s="1929" t="s">
        <v>537</v>
      </c>
      <c r="G155" s="1929"/>
      <c r="H155" s="1929"/>
    </row>
    <row r="156" spans="1:19" ht="9" customHeight="1"/>
    <row r="157" spans="1:19" ht="9" customHeight="1"/>
    <row r="158" spans="1:19" ht="9" customHeight="1"/>
    <row r="159" spans="1:19" ht="9" customHeight="1"/>
    <row r="160" spans="1:19"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spans="7:17" ht="9" customHeight="1"/>
    <row r="226" spans="7:17" ht="9" customHeight="1"/>
    <row r="227" spans="7:17" ht="9" customHeight="1"/>
    <row r="228" spans="7:17" ht="9" customHeight="1"/>
    <row r="229" spans="7:17" ht="9" customHeight="1"/>
    <row r="230" spans="7:17" ht="9" customHeight="1"/>
    <row r="231" spans="7:17" ht="9" customHeight="1"/>
    <row r="232" spans="7:17" ht="9" customHeight="1"/>
    <row r="233" spans="7:17" ht="9" customHeight="1"/>
    <row r="234" spans="7:17" ht="9" customHeight="1"/>
    <row r="235" spans="7:17" ht="9" customHeight="1"/>
    <row r="236" spans="7:17" ht="9" customHeight="1">
      <c r="G236" s="69"/>
      <c r="H236" s="69"/>
      <c r="I236" s="344"/>
      <c r="J236" s="344"/>
      <c r="K236" s="345"/>
      <c r="L236" s="344"/>
      <c r="M236" s="344"/>
      <c r="N236" s="344"/>
      <c r="O236" s="345"/>
      <c r="P236" s="345"/>
      <c r="Q236" s="345"/>
    </row>
    <row r="237" spans="7:17" ht="9" customHeight="1"/>
    <row r="238" spans="7:17" ht="9" customHeight="1"/>
    <row r="239" spans="7:17" ht="9" customHeight="1"/>
    <row r="240" spans="7:17"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row r="489" ht="9" customHeight="1"/>
    <row r="490" ht="9" customHeight="1"/>
    <row r="491" ht="9" customHeight="1"/>
    <row r="492" ht="9" customHeight="1"/>
    <row r="493" ht="9" customHeight="1"/>
    <row r="494" ht="9" customHeight="1"/>
    <row r="495" ht="9" customHeight="1"/>
    <row r="496" ht="9" customHeight="1"/>
    <row r="497" ht="9" customHeight="1"/>
    <row r="498" ht="9" customHeight="1"/>
    <row r="499" ht="9" customHeight="1"/>
    <row r="500" ht="9" customHeight="1"/>
    <row r="501" ht="9" customHeight="1"/>
  </sheetData>
  <mergeCells count="27">
    <mergeCell ref="F155:H155"/>
    <mergeCell ref="E134:E138"/>
    <mergeCell ref="E139:E150"/>
    <mergeCell ref="F151:H151"/>
    <mergeCell ref="F152:H152"/>
    <mergeCell ref="F153:H153"/>
    <mergeCell ref="F154:H154"/>
    <mergeCell ref="M80:O80"/>
    <mergeCell ref="Q80:R80"/>
    <mergeCell ref="S80:S81"/>
    <mergeCell ref="E82:E102"/>
    <mergeCell ref="E103:E125"/>
    <mergeCell ref="E126:E133"/>
    <mergeCell ref="E9:E24"/>
    <mergeCell ref="E25:E55"/>
    <mergeCell ref="E56:E59"/>
    <mergeCell ref="E60:E76"/>
    <mergeCell ref="E79:E81"/>
    <mergeCell ref="I79:K80"/>
    <mergeCell ref="E3:S3"/>
    <mergeCell ref="W3:AK3"/>
    <mergeCell ref="E4:S4"/>
    <mergeCell ref="E6:E8"/>
    <mergeCell ref="I6:K7"/>
    <mergeCell ref="M7:O7"/>
    <mergeCell ref="Q7:R7"/>
    <mergeCell ref="S7:S8"/>
  </mergeCell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514"/>
  <sheetViews>
    <sheetView topLeftCell="D1" workbookViewId="0">
      <selection activeCell="J29" sqref="J29"/>
    </sheetView>
  </sheetViews>
  <sheetFormatPr baseColWidth="10" defaultRowHeight="12.75"/>
  <cols>
    <col min="1" max="1" width="2.28515625" style="1321" hidden="1" customWidth="1"/>
    <col min="2" max="2" width="2.140625" style="1321" hidden="1" customWidth="1"/>
    <col min="3" max="3" width="2.42578125" style="1321" hidden="1" customWidth="1"/>
    <col min="4" max="4" width="6.28515625" style="2" customWidth="1"/>
    <col min="5" max="5" width="2" style="2" customWidth="1"/>
    <col min="6" max="6" width="1.5703125" style="2" customWidth="1"/>
    <col min="7" max="7" width="57.28515625" style="2" customWidth="1"/>
    <col min="8" max="8" width="7.7109375" style="1550" bestFit="1" customWidth="1"/>
    <col min="9" max="9" width="4.85546875" style="1550" bestFit="1" customWidth="1"/>
    <col min="10" max="10" width="6.7109375" style="1550" bestFit="1" customWidth="1"/>
    <col min="11" max="12" width="11.42578125" style="65"/>
    <col min="13" max="13" width="4.7109375" style="65" customWidth="1"/>
    <col min="14" max="14" width="5" style="65" customWidth="1"/>
    <col min="15" max="15" width="2.28515625" style="65" customWidth="1"/>
    <col min="16" max="16" width="26" style="65" customWidth="1"/>
    <col min="17" max="17" width="8" style="65" customWidth="1"/>
    <col min="18" max="18" width="1" style="65" customWidth="1"/>
    <col min="19" max="19" width="6.7109375" style="65" customWidth="1"/>
    <col min="20" max="20" width="1" style="65" customWidth="1"/>
    <col min="21" max="21" width="6.7109375" style="65" customWidth="1"/>
    <col min="22" max="22" width="1" style="65" customWidth="1"/>
    <col min="23" max="23" width="6.7109375" style="65" customWidth="1"/>
    <col min="24" max="24" width="1" style="65" customWidth="1"/>
    <col min="25" max="25" width="6.7109375" style="65" customWidth="1"/>
    <col min="26" max="26" width="1" style="65" customWidth="1"/>
    <col min="27" max="27" width="6.7109375" style="65" customWidth="1"/>
    <col min="28" max="28" width="1" style="65" customWidth="1"/>
    <col min="29" max="30" width="6.7109375" style="65" customWidth="1"/>
    <col min="31" max="16384" width="11.42578125" style="65"/>
  </cols>
  <sheetData>
    <row r="1" spans="1:60" ht="12" customHeight="1">
      <c r="A1" s="310"/>
      <c r="B1" s="310"/>
      <c r="C1" s="310"/>
      <c r="D1" s="55"/>
      <c r="E1" s="55"/>
      <c r="F1" s="55"/>
      <c r="G1" s="55"/>
      <c r="H1" s="2543"/>
      <c r="I1" s="2543"/>
      <c r="J1" s="2543"/>
      <c r="K1" s="199"/>
      <c r="L1" s="199"/>
    </row>
    <row r="2" spans="1:60">
      <c r="A2" s="310"/>
      <c r="B2" s="310"/>
      <c r="C2" s="310"/>
      <c r="D2" s="1850" t="s">
        <v>1020</v>
      </c>
      <c r="E2" s="1850"/>
      <c r="F2" s="1850"/>
      <c r="G2" s="1850"/>
      <c r="H2" s="1850"/>
      <c r="I2" s="1850"/>
      <c r="J2" s="1850"/>
      <c r="K2" s="199"/>
      <c r="L2" s="71"/>
      <c r="M2" s="71"/>
      <c r="N2" s="1813"/>
      <c r="O2" s="1813"/>
      <c r="P2" s="1813"/>
      <c r="Q2" s="1813"/>
      <c r="R2" s="1813"/>
      <c r="S2" s="1813"/>
      <c r="T2" s="1813"/>
      <c r="U2" s="1813"/>
      <c r="V2" s="1813"/>
      <c r="W2" s="1813"/>
      <c r="X2" s="1813"/>
      <c r="Y2" s="1813"/>
      <c r="Z2" s="1813"/>
      <c r="AA2" s="1813"/>
      <c r="AB2" s="1813"/>
    </row>
    <row r="3" spans="1:60" s="71" customFormat="1" ht="15.75">
      <c r="A3" s="310"/>
      <c r="B3" s="310"/>
      <c r="C3" s="310"/>
      <c r="D3" s="1850">
        <v>2015</v>
      </c>
      <c r="E3" s="1850"/>
      <c r="F3" s="1850"/>
      <c r="G3" s="1850"/>
      <c r="H3" s="1850"/>
      <c r="I3" s="1850"/>
      <c r="J3" s="1850"/>
      <c r="K3" s="240"/>
      <c r="L3" s="204"/>
      <c r="M3" s="204"/>
      <c r="N3" s="205"/>
      <c r="AD3" s="206"/>
      <c r="AE3" s="206"/>
    </row>
    <row r="4" spans="1:60" s="71" customFormat="1" ht="3" customHeight="1">
      <c r="A4" s="310"/>
      <c r="B4" s="310"/>
      <c r="C4" s="310"/>
      <c r="D4" s="55"/>
      <c r="E4" s="55"/>
      <c r="F4" s="15"/>
      <c r="G4" s="15"/>
      <c r="H4" s="523"/>
      <c r="I4" s="2544"/>
      <c r="J4" s="2544"/>
      <c r="K4" s="240"/>
      <c r="N4" s="69"/>
    </row>
    <row r="5" spans="1:60" s="71" customFormat="1" ht="12.75" customHeight="1">
      <c r="A5" s="310"/>
      <c r="B5" s="310"/>
      <c r="C5" s="310"/>
      <c r="D5" s="2545" t="s">
        <v>3</v>
      </c>
      <c r="E5" s="1303"/>
      <c r="F5" s="1303"/>
      <c r="G5" s="1303"/>
      <c r="H5" s="2546"/>
      <c r="I5" s="2546"/>
      <c r="J5" s="2547"/>
      <c r="K5" s="240"/>
      <c r="N5" s="69"/>
    </row>
    <row r="6" spans="1:60" ht="10.5" customHeight="1">
      <c r="A6" s="310"/>
      <c r="B6" s="310"/>
      <c r="C6" s="310"/>
      <c r="D6" s="2548"/>
      <c r="E6" s="2549" t="s">
        <v>228</v>
      </c>
      <c r="F6" s="2549"/>
      <c r="G6" s="1731"/>
      <c r="H6" s="2399" t="s">
        <v>19</v>
      </c>
      <c r="I6" s="2399" t="s">
        <v>20</v>
      </c>
      <c r="J6" s="2550" t="s">
        <v>21</v>
      </c>
      <c r="K6" s="199"/>
      <c r="L6" s="1341"/>
    </row>
    <row r="7" spans="1:60" ht="11.25" customHeight="1">
      <c r="A7" s="310" t="s">
        <v>9</v>
      </c>
      <c r="B7" s="310" t="s">
        <v>10</v>
      </c>
      <c r="C7" s="310" t="s">
        <v>11</v>
      </c>
      <c r="D7" s="2551"/>
      <c r="E7" s="2552"/>
      <c r="F7" s="533"/>
      <c r="G7" s="2552"/>
      <c r="H7" s="2401"/>
      <c r="I7" s="2401"/>
      <c r="J7" s="2553"/>
      <c r="K7" s="199"/>
      <c r="L7" s="71"/>
    </row>
    <row r="8" spans="1:60">
      <c r="A8" s="310"/>
      <c r="B8" s="310"/>
      <c r="C8" s="310"/>
      <c r="D8" s="2554">
        <v>1401</v>
      </c>
      <c r="E8" s="37" t="s">
        <v>22</v>
      </c>
      <c r="F8" s="218"/>
      <c r="G8" s="21"/>
      <c r="H8" s="22">
        <f>SUM(H9,H14,H20)</f>
        <v>16</v>
      </c>
      <c r="I8" s="22">
        <f>SUM(I9,I14,I20)</f>
        <v>10</v>
      </c>
      <c r="J8" s="24">
        <f>SUM(H8:I8)</f>
        <v>26</v>
      </c>
      <c r="K8" s="237"/>
      <c r="L8" s="132"/>
      <c r="M8" s="280"/>
      <c r="N8" s="280"/>
      <c r="O8" s="280"/>
      <c r="P8" s="280"/>
      <c r="Q8" s="280"/>
      <c r="R8" s="280"/>
      <c r="S8" s="280"/>
      <c r="T8" s="280"/>
      <c r="U8" s="280"/>
      <c r="V8" s="280"/>
      <c r="W8" s="280"/>
      <c r="X8" s="280"/>
      <c r="Y8" s="280"/>
      <c r="Z8" s="280"/>
      <c r="AA8" s="280"/>
      <c r="AB8" s="280"/>
      <c r="AC8" s="280"/>
      <c r="AD8" s="280"/>
      <c r="AE8" s="280"/>
      <c r="AF8" s="280"/>
      <c r="AG8" s="280"/>
      <c r="AH8" s="280"/>
      <c r="AI8" s="280"/>
      <c r="AJ8" s="280"/>
      <c r="AK8" s="280"/>
      <c r="AL8" s="280"/>
      <c r="AM8" s="280"/>
      <c r="AN8" s="280"/>
      <c r="AO8" s="280"/>
      <c r="AP8" s="280"/>
      <c r="AQ8" s="280"/>
      <c r="AR8" s="280"/>
      <c r="AS8" s="280"/>
      <c r="AT8" s="280"/>
      <c r="AU8" s="280"/>
      <c r="AV8" s="280"/>
      <c r="AW8" s="280"/>
      <c r="AX8" s="280"/>
      <c r="AY8" s="280"/>
      <c r="AZ8" s="280"/>
      <c r="BA8" s="280"/>
      <c r="BB8" s="280"/>
      <c r="BC8" s="280"/>
      <c r="BD8" s="280"/>
      <c r="BE8" s="280"/>
      <c r="BF8" s="280"/>
      <c r="BG8" s="280"/>
      <c r="BH8" s="280"/>
    </row>
    <row r="9" spans="1:60" ht="12" customHeight="1">
      <c r="A9" s="310"/>
      <c r="B9" s="310"/>
      <c r="C9" s="310"/>
      <c r="D9" s="2555"/>
      <c r="E9" s="2507" t="s">
        <v>23</v>
      </c>
      <c r="F9" s="7"/>
      <c r="G9" s="7"/>
      <c r="H9" s="521">
        <f>SUM(H10,H12)</f>
        <v>9</v>
      </c>
      <c r="I9" s="158">
        <f>SUM(I10,I12)</f>
        <v>3</v>
      </c>
      <c r="J9" s="522">
        <f>SUM(H9:I9)</f>
        <v>12</v>
      </c>
      <c r="K9" s="237"/>
      <c r="L9" s="237"/>
      <c r="M9" s="280"/>
      <c r="N9" s="280"/>
      <c r="O9" s="280"/>
      <c r="P9" s="280"/>
      <c r="Q9" s="280"/>
      <c r="R9" s="280"/>
      <c r="S9" s="280"/>
      <c r="T9" s="280"/>
      <c r="U9" s="280"/>
      <c r="V9" s="280"/>
      <c r="W9" s="280"/>
      <c r="X9" s="280"/>
      <c r="Y9" s="280"/>
      <c r="Z9" s="280"/>
      <c r="AA9" s="280"/>
      <c r="AB9" s="280"/>
      <c r="AC9" s="280"/>
      <c r="AD9" s="280"/>
      <c r="AE9" s="280"/>
      <c r="AF9" s="280"/>
      <c r="AG9" s="280"/>
      <c r="AH9" s="280"/>
      <c r="AI9" s="280"/>
      <c r="AJ9" s="280"/>
      <c r="AK9" s="280"/>
      <c r="AL9" s="280"/>
      <c r="AM9" s="280"/>
      <c r="AN9" s="280"/>
      <c r="AO9" s="280"/>
      <c r="AP9" s="280"/>
      <c r="AQ9" s="280"/>
      <c r="AR9" s="280"/>
      <c r="AS9" s="280"/>
      <c r="AT9" s="280"/>
      <c r="AU9" s="280"/>
      <c r="AV9" s="280"/>
      <c r="AW9" s="280"/>
      <c r="AX9" s="280"/>
      <c r="AY9" s="280"/>
      <c r="AZ9" s="280"/>
      <c r="BA9" s="280"/>
      <c r="BB9" s="280"/>
      <c r="BC9" s="280"/>
      <c r="BD9" s="280"/>
      <c r="BE9" s="280"/>
      <c r="BF9" s="280"/>
      <c r="BG9" s="280"/>
      <c r="BH9" s="280"/>
    </row>
    <row r="10" spans="1:60" ht="12" customHeight="1">
      <c r="A10" s="310"/>
      <c r="B10" s="310"/>
      <c r="C10" s="310"/>
      <c r="D10" s="2555"/>
      <c r="E10" s="7"/>
      <c r="F10" s="7" t="s">
        <v>452</v>
      </c>
      <c r="G10" s="7"/>
      <c r="H10" s="27">
        <f>SUM(H11)</f>
        <v>9</v>
      </c>
      <c r="I10" s="27">
        <f>SUM(I11)</f>
        <v>3</v>
      </c>
      <c r="J10" s="28">
        <f>SUM(H10:I10)</f>
        <v>12</v>
      </c>
      <c r="K10" s="237"/>
      <c r="L10" s="237"/>
      <c r="M10" s="280"/>
      <c r="N10" s="280"/>
      <c r="O10" s="280"/>
      <c r="P10" s="280"/>
      <c r="Q10" s="280"/>
      <c r="R10" s="280"/>
      <c r="S10" s="280"/>
      <c r="T10" s="280"/>
      <c r="U10" s="280"/>
      <c r="V10" s="280"/>
      <c r="W10" s="280"/>
      <c r="X10" s="280"/>
      <c r="Y10" s="280"/>
      <c r="Z10" s="280"/>
      <c r="AA10" s="280"/>
      <c r="AB10" s="280"/>
      <c r="AC10" s="280"/>
      <c r="AD10" s="280"/>
      <c r="AE10" s="280"/>
      <c r="AF10" s="280"/>
      <c r="AG10" s="280"/>
      <c r="AH10" s="280"/>
      <c r="AI10" s="280"/>
      <c r="AJ10" s="280"/>
      <c r="AK10" s="280"/>
      <c r="AL10" s="280"/>
      <c r="AM10" s="280"/>
      <c r="AN10" s="280"/>
      <c r="AO10" s="280"/>
      <c r="AP10" s="280"/>
      <c r="AQ10" s="280"/>
      <c r="AR10" s="280"/>
      <c r="AS10" s="280"/>
      <c r="AT10" s="280"/>
      <c r="AU10" s="280"/>
      <c r="AV10" s="280"/>
      <c r="AW10" s="280"/>
      <c r="AX10" s="280"/>
      <c r="AY10" s="280"/>
      <c r="AZ10" s="280"/>
      <c r="BA10" s="280"/>
      <c r="BB10" s="280"/>
      <c r="BC10" s="280"/>
      <c r="BD10" s="280"/>
      <c r="BE10" s="280"/>
      <c r="BF10" s="280"/>
      <c r="BG10" s="280"/>
      <c r="BH10" s="280"/>
    </row>
    <row r="11" spans="1:60" s="219" customFormat="1" ht="12" customHeight="1">
      <c r="A11" s="310">
        <v>1</v>
      </c>
      <c r="B11" s="310">
        <v>1</v>
      </c>
      <c r="C11" s="310">
        <v>11</v>
      </c>
      <c r="D11" s="2555"/>
      <c r="E11" s="7"/>
      <c r="F11" s="2"/>
      <c r="G11" s="7" t="s">
        <v>454</v>
      </c>
      <c r="H11" s="27">
        <v>9</v>
      </c>
      <c r="I11" s="27">
        <v>3</v>
      </c>
      <c r="J11" s="28">
        <f t="shared" ref="J11:J86" si="0">SUM(H11:I11)</f>
        <v>12</v>
      </c>
      <c r="K11" s="237"/>
      <c r="L11" s="237"/>
      <c r="M11" s="280"/>
      <c r="N11" s="280"/>
      <c r="O11" s="280"/>
      <c r="P11" s="280"/>
      <c r="Q11" s="280"/>
      <c r="R11" s="280"/>
      <c r="S11" s="280"/>
      <c r="T11" s="280"/>
      <c r="U11" s="280"/>
      <c r="V11" s="280"/>
      <c r="W11" s="280"/>
      <c r="X11" s="280"/>
      <c r="Y11" s="280"/>
      <c r="Z11" s="280"/>
      <c r="AA11" s="280"/>
      <c r="AB11" s="280"/>
      <c r="AC11" s="280"/>
      <c r="AD11" s="280"/>
      <c r="AE11" s="280"/>
      <c r="AF11" s="280"/>
      <c r="AG11" s="280"/>
      <c r="AH11" s="280"/>
      <c r="AI11" s="280"/>
      <c r="AJ11" s="280"/>
      <c r="AK11" s="280"/>
      <c r="AL11" s="280"/>
      <c r="AM11" s="280"/>
      <c r="AN11" s="280"/>
      <c r="AO11" s="280"/>
      <c r="AP11" s="280"/>
      <c r="AQ11" s="280"/>
      <c r="AR11" s="280"/>
      <c r="AS11" s="280"/>
      <c r="AT11" s="280"/>
      <c r="AU11" s="280"/>
      <c r="AV11" s="280"/>
      <c r="AW11" s="280"/>
      <c r="AX11" s="280"/>
      <c r="AY11" s="280"/>
      <c r="AZ11" s="280"/>
      <c r="BA11" s="280"/>
      <c r="BB11" s="280"/>
      <c r="BC11" s="280"/>
      <c r="BD11" s="280"/>
      <c r="BE11" s="280"/>
      <c r="BF11" s="280"/>
      <c r="BG11" s="280"/>
      <c r="BH11" s="280"/>
    </row>
    <row r="12" spans="1:60" ht="12" customHeight="1">
      <c r="A12" s="310"/>
      <c r="B12" s="310"/>
      <c r="C12" s="310"/>
      <c r="D12" s="2555"/>
      <c r="E12" s="7"/>
      <c r="F12" s="7" t="s">
        <v>455</v>
      </c>
      <c r="G12" s="7"/>
      <c r="H12" s="27">
        <f>SUM(H13)</f>
        <v>0</v>
      </c>
      <c r="I12" s="27">
        <f>SUM(I13)</f>
        <v>0</v>
      </c>
      <c r="J12" s="28">
        <f t="shared" si="0"/>
        <v>0</v>
      </c>
      <c r="K12" s="237"/>
      <c r="L12" s="237"/>
      <c r="M12" s="280"/>
      <c r="N12" s="280"/>
      <c r="O12" s="280"/>
      <c r="P12" s="280"/>
      <c r="Q12" s="280"/>
      <c r="R12" s="280"/>
      <c r="S12" s="280"/>
      <c r="T12" s="280"/>
      <c r="U12" s="280"/>
      <c r="V12" s="280"/>
      <c r="W12" s="280"/>
      <c r="X12" s="280"/>
      <c r="Y12" s="280"/>
      <c r="Z12" s="280"/>
      <c r="AA12" s="280"/>
      <c r="AB12" s="280"/>
      <c r="AC12" s="280"/>
      <c r="AD12" s="280"/>
      <c r="AE12" s="280"/>
      <c r="AF12" s="280"/>
      <c r="AG12" s="280"/>
      <c r="AH12" s="280"/>
      <c r="AI12" s="280"/>
      <c r="AJ12" s="280"/>
      <c r="AK12" s="280"/>
      <c r="AL12" s="280"/>
      <c r="AM12" s="280"/>
      <c r="AN12" s="280"/>
      <c r="AO12" s="280"/>
      <c r="AP12" s="280"/>
      <c r="AQ12" s="280"/>
      <c r="AR12" s="280"/>
      <c r="AS12" s="280"/>
      <c r="AT12" s="280"/>
      <c r="AU12" s="280"/>
      <c r="AV12" s="280"/>
      <c r="AW12" s="280"/>
      <c r="AX12" s="280"/>
      <c r="AY12" s="280"/>
      <c r="AZ12" s="280"/>
      <c r="BA12" s="280"/>
      <c r="BB12" s="280"/>
      <c r="BC12" s="280"/>
      <c r="BD12" s="280"/>
      <c r="BE12" s="280"/>
      <c r="BF12" s="280"/>
      <c r="BG12" s="280"/>
      <c r="BH12" s="280"/>
    </row>
    <row r="13" spans="1:60" s="219" customFormat="1" ht="12" customHeight="1">
      <c r="A13" s="310">
        <v>1</v>
      </c>
      <c r="B13" s="310">
        <v>1</v>
      </c>
      <c r="C13" s="310">
        <v>11</v>
      </c>
      <c r="D13" s="2555"/>
      <c r="E13" s="7"/>
      <c r="F13" s="2"/>
      <c r="G13" s="7" t="s">
        <v>457</v>
      </c>
      <c r="H13" s="27">
        <v>0</v>
      </c>
      <c r="I13" s="27">
        <v>0</v>
      </c>
      <c r="J13" s="28">
        <f t="shared" si="0"/>
        <v>0</v>
      </c>
      <c r="K13" s="237"/>
      <c r="L13" s="237"/>
      <c r="M13" s="280"/>
      <c r="N13" s="280"/>
      <c r="O13" s="280"/>
      <c r="P13" s="280"/>
      <c r="Q13" s="280"/>
      <c r="R13" s="280"/>
      <c r="S13" s="280"/>
      <c r="T13" s="280"/>
      <c r="U13" s="280"/>
      <c r="V13" s="280"/>
      <c r="W13" s="280"/>
      <c r="X13" s="280"/>
      <c r="Y13" s="280"/>
      <c r="Z13" s="280"/>
      <c r="AA13" s="280"/>
      <c r="AB13" s="280"/>
      <c r="AC13" s="280"/>
      <c r="AD13" s="280"/>
      <c r="AE13" s="280"/>
      <c r="AF13" s="280"/>
      <c r="AG13" s="280"/>
      <c r="AH13" s="280"/>
      <c r="AI13" s="280"/>
      <c r="AJ13" s="280"/>
      <c r="AK13" s="280"/>
      <c r="AL13" s="280"/>
      <c r="AM13" s="280"/>
      <c r="AN13" s="280"/>
      <c r="AO13" s="280"/>
      <c r="AP13" s="280"/>
      <c r="AQ13" s="280"/>
      <c r="AR13" s="280"/>
      <c r="AS13" s="280"/>
      <c r="AT13" s="280"/>
      <c r="AU13" s="280"/>
      <c r="AV13" s="280"/>
      <c r="AW13" s="280"/>
      <c r="AX13" s="280"/>
      <c r="AY13" s="280"/>
      <c r="AZ13" s="280"/>
      <c r="BA13" s="280"/>
      <c r="BB13" s="280"/>
      <c r="BC13" s="280"/>
      <c r="BD13" s="280"/>
      <c r="BE13" s="280"/>
      <c r="BF13" s="280"/>
      <c r="BG13" s="280"/>
      <c r="BH13" s="280"/>
    </row>
    <row r="14" spans="1:60" ht="12" customHeight="1">
      <c r="A14" s="310"/>
      <c r="B14" s="310"/>
      <c r="C14" s="310"/>
      <c r="D14" s="2555"/>
      <c r="E14" s="373" t="s">
        <v>24</v>
      </c>
      <c r="F14" s="7"/>
      <c r="G14" s="7"/>
      <c r="H14" s="158">
        <f>SUM(H15+H17)</f>
        <v>4</v>
      </c>
      <c r="I14" s="158">
        <f>SUM(I15+I17)</f>
        <v>2</v>
      </c>
      <c r="J14" s="522">
        <f t="shared" si="0"/>
        <v>6</v>
      </c>
      <c r="K14" s="237"/>
      <c r="L14" s="237"/>
      <c r="M14" s="280"/>
      <c r="N14" s="280"/>
      <c r="O14" s="280"/>
      <c r="P14" s="280"/>
      <c r="Q14" s="280"/>
      <c r="R14" s="280"/>
      <c r="S14" s="280"/>
      <c r="T14" s="280"/>
      <c r="U14" s="280"/>
      <c r="V14" s="280"/>
      <c r="W14" s="280"/>
      <c r="X14" s="280"/>
      <c r="Y14" s="280"/>
      <c r="Z14" s="280"/>
      <c r="AA14" s="280"/>
      <c r="AB14" s="280"/>
      <c r="AC14" s="280"/>
      <c r="AD14" s="280"/>
      <c r="AE14" s="280"/>
      <c r="AF14" s="280"/>
      <c r="AG14" s="280"/>
      <c r="AH14" s="280"/>
      <c r="AI14" s="280"/>
      <c r="AJ14" s="280"/>
      <c r="AK14" s="280"/>
      <c r="AL14" s="280"/>
      <c r="AM14" s="280"/>
      <c r="AN14" s="280"/>
      <c r="AO14" s="280"/>
      <c r="AP14" s="280"/>
      <c r="AQ14" s="280"/>
      <c r="AR14" s="280"/>
      <c r="AS14" s="280"/>
      <c r="AT14" s="280"/>
      <c r="AU14" s="280"/>
      <c r="AV14" s="280"/>
      <c r="AW14" s="280"/>
      <c r="AX14" s="280"/>
      <c r="AY14" s="280"/>
      <c r="AZ14" s="280"/>
      <c r="BA14" s="280"/>
      <c r="BB14" s="280"/>
      <c r="BC14" s="280"/>
      <c r="BD14" s="280"/>
      <c r="BE14" s="280"/>
      <c r="BF14" s="280"/>
      <c r="BG14" s="280"/>
      <c r="BH14" s="280"/>
    </row>
    <row r="15" spans="1:60" ht="12" customHeight="1">
      <c r="A15" s="310"/>
      <c r="B15" s="310"/>
      <c r="C15" s="310"/>
      <c r="D15" s="2555"/>
      <c r="E15" s="373"/>
      <c r="F15" s="7" t="s">
        <v>458</v>
      </c>
      <c r="G15" s="7"/>
      <c r="H15" s="27">
        <f>SUM(H16)</f>
        <v>0</v>
      </c>
      <c r="I15" s="27">
        <f>SUM(I16)</f>
        <v>1</v>
      </c>
      <c r="J15" s="28">
        <f t="shared" si="0"/>
        <v>1</v>
      </c>
      <c r="K15" s="237"/>
      <c r="L15" s="237"/>
      <c r="M15" s="280"/>
      <c r="N15" s="280"/>
      <c r="O15" s="280"/>
      <c r="P15" s="280"/>
      <c r="Q15" s="280"/>
      <c r="R15" s="280"/>
      <c r="S15" s="280"/>
      <c r="T15" s="280"/>
      <c r="U15" s="280"/>
      <c r="V15" s="280"/>
      <c r="W15" s="280"/>
      <c r="X15" s="280"/>
      <c r="Y15" s="280"/>
      <c r="Z15" s="280"/>
      <c r="AA15" s="280"/>
      <c r="AB15" s="280"/>
      <c r="AC15" s="280"/>
      <c r="AD15" s="280"/>
      <c r="AE15" s="280"/>
      <c r="AF15" s="280"/>
      <c r="AG15" s="280"/>
      <c r="AH15" s="280"/>
      <c r="AI15" s="280"/>
      <c r="AJ15" s="280"/>
      <c r="AK15" s="280"/>
      <c r="AL15" s="280"/>
      <c r="AM15" s="280"/>
      <c r="AN15" s="280"/>
      <c r="AO15" s="280"/>
      <c r="AP15" s="280"/>
      <c r="AQ15" s="280"/>
      <c r="AR15" s="280"/>
      <c r="AS15" s="280"/>
      <c r="AT15" s="280"/>
      <c r="AU15" s="280"/>
      <c r="AV15" s="280"/>
      <c r="AW15" s="280"/>
      <c r="AX15" s="280"/>
      <c r="AY15" s="280"/>
      <c r="AZ15" s="280"/>
      <c r="BA15" s="280"/>
      <c r="BB15" s="280"/>
      <c r="BC15" s="280"/>
      <c r="BD15" s="280"/>
      <c r="BE15" s="280"/>
      <c r="BF15" s="280"/>
      <c r="BG15" s="280"/>
      <c r="BH15" s="280"/>
    </row>
    <row r="16" spans="1:60" s="219" customFormat="1" ht="12" customHeight="1">
      <c r="A16" s="310">
        <v>1</v>
      </c>
      <c r="B16" s="310">
        <v>1</v>
      </c>
      <c r="C16" s="310">
        <v>5</v>
      </c>
      <c r="D16" s="2555"/>
      <c r="E16" s="373"/>
      <c r="F16" s="7"/>
      <c r="G16" s="7" t="s">
        <v>460</v>
      </c>
      <c r="H16" s="27">
        <v>0</v>
      </c>
      <c r="I16" s="27">
        <v>1</v>
      </c>
      <c r="J16" s="28">
        <f t="shared" si="0"/>
        <v>1</v>
      </c>
      <c r="K16" s="237"/>
      <c r="L16" s="237"/>
      <c r="M16" s="280"/>
      <c r="N16" s="280"/>
      <c r="O16" s="280"/>
      <c r="P16" s="280"/>
      <c r="Q16" s="280"/>
      <c r="R16" s="280"/>
      <c r="S16" s="280"/>
      <c r="T16" s="280"/>
      <c r="U16" s="280"/>
      <c r="V16" s="280"/>
      <c r="W16" s="280"/>
      <c r="X16" s="280"/>
      <c r="Y16" s="280"/>
      <c r="Z16" s="280"/>
      <c r="AA16" s="280"/>
      <c r="AB16" s="280"/>
      <c r="AC16" s="280"/>
      <c r="AD16" s="280"/>
      <c r="AE16" s="280"/>
      <c r="AF16" s="280"/>
      <c r="AG16" s="280"/>
      <c r="AH16" s="280"/>
      <c r="AI16" s="280"/>
      <c r="AJ16" s="280"/>
      <c r="AK16" s="280"/>
      <c r="AL16" s="280"/>
      <c r="AM16" s="280"/>
      <c r="AN16" s="280"/>
      <c r="AO16" s="280"/>
      <c r="AP16" s="280"/>
      <c r="AQ16" s="280"/>
      <c r="AR16" s="280"/>
      <c r="AS16" s="280"/>
      <c r="AT16" s="280"/>
      <c r="AU16" s="280"/>
      <c r="AV16" s="280"/>
      <c r="AW16" s="280"/>
      <c r="AX16" s="280"/>
      <c r="AY16" s="280"/>
      <c r="AZ16" s="280"/>
      <c r="BA16" s="280"/>
      <c r="BB16" s="280"/>
      <c r="BC16" s="280"/>
      <c r="BD16" s="280"/>
      <c r="BE16" s="280"/>
      <c r="BF16" s="280"/>
      <c r="BG16" s="280"/>
      <c r="BH16" s="280"/>
    </row>
    <row r="17" spans="1:60" ht="12" customHeight="1">
      <c r="A17" s="310"/>
      <c r="B17" s="310"/>
      <c r="C17" s="310"/>
      <c r="D17" s="2555"/>
      <c r="E17" s="7"/>
      <c r="F17" s="7" t="s">
        <v>452</v>
      </c>
      <c r="G17" s="7"/>
      <c r="H17" s="27">
        <f>SUM(H18:H19)</f>
        <v>4</v>
      </c>
      <c r="I17" s="27">
        <f>SUM(I18:I19)</f>
        <v>1</v>
      </c>
      <c r="J17" s="28">
        <f t="shared" si="0"/>
        <v>5</v>
      </c>
      <c r="K17" s="237"/>
      <c r="L17" s="237"/>
      <c r="M17" s="280"/>
      <c r="N17" s="280"/>
      <c r="O17" s="280"/>
      <c r="P17" s="280"/>
      <c r="Q17" s="280"/>
      <c r="R17" s="280"/>
      <c r="S17" s="280"/>
      <c r="T17" s="280"/>
      <c r="U17" s="280"/>
      <c r="V17" s="280"/>
      <c r="W17" s="280"/>
      <c r="X17" s="280"/>
      <c r="Y17" s="280"/>
      <c r="Z17" s="280"/>
      <c r="AA17" s="280"/>
      <c r="AB17" s="280"/>
      <c r="AC17" s="280"/>
      <c r="AD17" s="280"/>
      <c r="AE17" s="280"/>
      <c r="AF17" s="280"/>
      <c r="AG17" s="280"/>
      <c r="AH17" s="280"/>
      <c r="AI17" s="280"/>
      <c r="AJ17" s="280"/>
      <c r="AK17" s="280"/>
      <c r="AL17" s="280"/>
      <c r="AM17" s="280"/>
      <c r="AN17" s="280"/>
      <c r="AO17" s="280"/>
      <c r="AP17" s="280"/>
      <c r="AQ17" s="280"/>
      <c r="AR17" s="280"/>
      <c r="AS17" s="280"/>
      <c r="AT17" s="280"/>
      <c r="AU17" s="280"/>
      <c r="AV17" s="280"/>
      <c r="AW17" s="280"/>
      <c r="AX17" s="280"/>
      <c r="AY17" s="280"/>
      <c r="AZ17" s="280"/>
      <c r="BA17" s="280"/>
      <c r="BB17" s="280"/>
      <c r="BC17" s="280"/>
      <c r="BD17" s="280"/>
      <c r="BE17" s="280"/>
      <c r="BF17" s="280"/>
      <c r="BG17" s="280"/>
      <c r="BH17" s="280"/>
    </row>
    <row r="18" spans="1:60" s="219" customFormat="1" ht="12" customHeight="1">
      <c r="A18" s="310">
        <v>1</v>
      </c>
      <c r="B18" s="310">
        <v>1</v>
      </c>
      <c r="C18" s="310">
        <v>5</v>
      </c>
      <c r="D18" s="2555"/>
      <c r="E18" s="7"/>
      <c r="F18" s="7"/>
      <c r="G18" s="7" t="s">
        <v>460</v>
      </c>
      <c r="H18" s="27">
        <v>1</v>
      </c>
      <c r="I18" s="27">
        <v>0</v>
      </c>
      <c r="J18" s="28">
        <f t="shared" si="0"/>
        <v>1</v>
      </c>
      <c r="K18" s="237"/>
      <c r="L18" s="237"/>
      <c r="M18" s="280"/>
      <c r="N18" s="280"/>
      <c r="O18" s="280"/>
      <c r="P18" s="280"/>
      <c r="Q18" s="280"/>
      <c r="R18" s="280"/>
      <c r="S18" s="280"/>
      <c r="T18" s="280"/>
      <c r="U18" s="280"/>
      <c r="V18" s="280"/>
      <c r="W18" s="280"/>
      <c r="X18" s="280"/>
      <c r="Y18" s="280"/>
      <c r="Z18" s="280"/>
      <c r="AA18" s="280"/>
      <c r="AB18" s="280"/>
      <c r="AC18" s="280"/>
      <c r="AD18" s="280"/>
      <c r="AE18" s="280"/>
      <c r="AF18" s="280"/>
      <c r="AG18" s="280"/>
      <c r="AH18" s="280"/>
      <c r="AI18" s="280"/>
      <c r="AJ18" s="280"/>
      <c r="AK18" s="280"/>
      <c r="AL18" s="280"/>
      <c r="AM18" s="280"/>
      <c r="AN18" s="280"/>
      <c r="AO18" s="280"/>
      <c r="AP18" s="280"/>
      <c r="AQ18" s="280"/>
      <c r="AR18" s="280"/>
      <c r="AS18" s="280"/>
      <c r="AT18" s="280"/>
      <c r="AU18" s="280"/>
      <c r="AV18" s="280"/>
      <c r="AW18" s="280"/>
      <c r="AX18" s="280"/>
      <c r="AY18" s="280"/>
      <c r="AZ18" s="280"/>
      <c r="BA18" s="280"/>
      <c r="BB18" s="280"/>
      <c r="BC18" s="280"/>
      <c r="BD18" s="280"/>
      <c r="BE18" s="280"/>
      <c r="BF18" s="280"/>
      <c r="BG18" s="280"/>
      <c r="BH18" s="280"/>
    </row>
    <row r="19" spans="1:60" s="219" customFormat="1" ht="12" customHeight="1">
      <c r="A19" s="310">
        <v>1</v>
      </c>
      <c r="B19" s="310">
        <v>1</v>
      </c>
      <c r="C19" s="310">
        <v>5</v>
      </c>
      <c r="D19" s="2555"/>
      <c r="E19" s="7"/>
      <c r="F19" s="7"/>
      <c r="G19" s="7" t="s">
        <v>454</v>
      </c>
      <c r="H19" s="27">
        <v>3</v>
      </c>
      <c r="I19" s="27">
        <v>1</v>
      </c>
      <c r="J19" s="28">
        <f t="shared" si="0"/>
        <v>4</v>
      </c>
      <c r="K19" s="237"/>
      <c r="L19" s="237"/>
      <c r="M19" s="280"/>
      <c r="N19" s="280"/>
      <c r="O19" s="280"/>
      <c r="P19" s="280"/>
      <c r="Q19" s="280"/>
      <c r="R19" s="280"/>
      <c r="S19" s="280"/>
      <c r="T19" s="280"/>
      <c r="U19" s="280"/>
      <c r="V19" s="280"/>
      <c r="W19" s="280"/>
      <c r="X19" s="280"/>
      <c r="Y19" s="280"/>
      <c r="Z19" s="280"/>
      <c r="AA19" s="280"/>
      <c r="AB19" s="280"/>
      <c r="AC19" s="280"/>
      <c r="AD19" s="280"/>
      <c r="AE19" s="280"/>
      <c r="AF19" s="280"/>
      <c r="AG19" s="280"/>
      <c r="AH19" s="280"/>
      <c r="AI19" s="280"/>
      <c r="AJ19" s="280"/>
      <c r="AK19" s="280"/>
      <c r="AL19" s="280"/>
      <c r="AM19" s="280"/>
      <c r="AN19" s="280"/>
      <c r="AO19" s="280"/>
      <c r="AP19" s="280"/>
      <c r="AQ19" s="280"/>
      <c r="AR19" s="280"/>
      <c r="AS19" s="280"/>
      <c r="AT19" s="280"/>
      <c r="AU19" s="280"/>
      <c r="AV19" s="280"/>
      <c r="AW19" s="280"/>
      <c r="AX19" s="280"/>
      <c r="AY19" s="280"/>
      <c r="AZ19" s="280"/>
      <c r="BA19" s="280"/>
      <c r="BB19" s="280"/>
      <c r="BC19" s="280"/>
      <c r="BD19" s="280"/>
      <c r="BE19" s="280"/>
      <c r="BF19" s="280"/>
      <c r="BG19" s="280"/>
      <c r="BH19" s="280"/>
    </row>
    <row r="20" spans="1:60" ht="12" customHeight="1">
      <c r="A20" s="310"/>
      <c r="B20" s="310"/>
      <c r="C20" s="310"/>
      <c r="D20" s="2555"/>
      <c r="E20" s="373" t="s">
        <v>25</v>
      </c>
      <c r="F20" s="7"/>
      <c r="G20" s="7"/>
      <c r="H20" s="158">
        <f>SUM(H21)</f>
        <v>3</v>
      </c>
      <c r="I20" s="158">
        <f>SUM(I21)</f>
        <v>5</v>
      </c>
      <c r="J20" s="522">
        <f t="shared" si="0"/>
        <v>8</v>
      </c>
      <c r="K20" s="237"/>
      <c r="L20" s="237"/>
      <c r="M20" s="280"/>
      <c r="N20" s="280"/>
      <c r="O20" s="280"/>
      <c r="P20" s="280"/>
      <c r="Q20" s="280"/>
      <c r="R20" s="280"/>
      <c r="S20" s="280"/>
      <c r="T20" s="280"/>
      <c r="U20" s="280"/>
      <c r="V20" s="280"/>
      <c r="W20" s="280"/>
      <c r="X20" s="280"/>
      <c r="Y20" s="280"/>
      <c r="Z20" s="280"/>
      <c r="AA20" s="280"/>
      <c r="AB20" s="280"/>
      <c r="AC20" s="280"/>
      <c r="AD20" s="280"/>
      <c r="AE20" s="280"/>
      <c r="AF20" s="280"/>
      <c r="AG20" s="280"/>
      <c r="AH20" s="280"/>
      <c r="AI20" s="280"/>
      <c r="AJ20" s="280"/>
      <c r="AK20" s="280"/>
      <c r="AL20" s="280"/>
      <c r="AM20" s="280"/>
      <c r="AN20" s="280"/>
      <c r="AO20" s="280"/>
      <c r="AP20" s="280"/>
      <c r="AQ20" s="280"/>
      <c r="AR20" s="280"/>
      <c r="AS20" s="280"/>
      <c r="AT20" s="280"/>
      <c r="AU20" s="280"/>
      <c r="AV20" s="280"/>
      <c r="AW20" s="280"/>
      <c r="AX20" s="280"/>
      <c r="AY20" s="280"/>
      <c r="AZ20" s="280"/>
      <c r="BA20" s="280"/>
      <c r="BB20" s="280"/>
      <c r="BC20" s="280"/>
      <c r="BD20" s="280"/>
      <c r="BE20" s="280"/>
      <c r="BF20" s="280"/>
      <c r="BG20" s="280"/>
      <c r="BH20" s="280"/>
    </row>
    <row r="21" spans="1:60" ht="12" customHeight="1">
      <c r="A21" s="310"/>
      <c r="B21" s="310"/>
      <c r="C21" s="310"/>
      <c r="D21" s="2555"/>
      <c r="E21" s="7"/>
      <c r="F21" s="7" t="s">
        <v>452</v>
      </c>
      <c r="G21" s="7"/>
      <c r="H21" s="27">
        <f>SUM(H22)</f>
        <v>3</v>
      </c>
      <c r="I21" s="27">
        <f>SUM(I22)</f>
        <v>5</v>
      </c>
      <c r="J21" s="28">
        <f t="shared" si="0"/>
        <v>8</v>
      </c>
      <c r="K21" s="237"/>
      <c r="L21" s="237"/>
      <c r="M21" s="280"/>
      <c r="N21" s="280"/>
      <c r="O21" s="280"/>
      <c r="P21" s="280"/>
      <c r="Q21" s="280"/>
      <c r="R21" s="280"/>
      <c r="S21" s="280"/>
      <c r="T21" s="280"/>
      <c r="U21" s="280"/>
      <c r="V21" s="280"/>
      <c r="W21" s="280"/>
      <c r="X21" s="280"/>
      <c r="Y21" s="280"/>
      <c r="Z21" s="280"/>
      <c r="AA21" s="280"/>
      <c r="AB21" s="280"/>
      <c r="AC21" s="280"/>
      <c r="AD21" s="280"/>
      <c r="AE21" s="280"/>
      <c r="AF21" s="280"/>
      <c r="AG21" s="280"/>
      <c r="AH21" s="280"/>
      <c r="AI21" s="280"/>
      <c r="AJ21" s="280"/>
      <c r="AK21" s="280"/>
      <c r="AL21" s="280"/>
      <c r="AM21" s="280"/>
      <c r="AN21" s="280"/>
      <c r="AO21" s="280"/>
      <c r="AP21" s="280"/>
      <c r="AQ21" s="280"/>
      <c r="AR21" s="280"/>
      <c r="AS21" s="280"/>
      <c r="AT21" s="280"/>
      <c r="AU21" s="280"/>
      <c r="AV21" s="280"/>
      <c r="AW21" s="280"/>
      <c r="AX21" s="280"/>
      <c r="AY21" s="280"/>
      <c r="AZ21" s="280"/>
      <c r="BA21" s="280"/>
      <c r="BB21" s="280"/>
      <c r="BC21" s="280"/>
      <c r="BD21" s="280"/>
      <c r="BE21" s="280"/>
      <c r="BF21" s="280"/>
      <c r="BG21" s="280"/>
      <c r="BH21" s="280"/>
    </row>
    <row r="22" spans="1:60" s="219" customFormat="1" ht="12" customHeight="1">
      <c r="A22" s="310">
        <v>1</v>
      </c>
      <c r="B22" s="310">
        <v>1</v>
      </c>
      <c r="C22" s="310">
        <v>12</v>
      </c>
      <c r="D22" s="2556"/>
      <c r="E22" s="7"/>
      <c r="F22" s="7"/>
      <c r="G22" s="7" t="s">
        <v>454</v>
      </c>
      <c r="H22" s="107">
        <v>3</v>
      </c>
      <c r="I22" s="107">
        <v>5</v>
      </c>
      <c r="J22" s="28">
        <f t="shared" si="0"/>
        <v>8</v>
      </c>
      <c r="K22" s="237"/>
      <c r="L22" s="237"/>
      <c r="M22" s="280"/>
      <c r="N22" s="280"/>
      <c r="O22" s="280"/>
      <c r="P22" s="280"/>
      <c r="Q22" s="280"/>
      <c r="R22" s="280"/>
      <c r="S22" s="280"/>
      <c r="T22" s="280"/>
      <c r="U22" s="280"/>
      <c r="V22" s="280"/>
      <c r="W22" s="280"/>
      <c r="X22" s="280"/>
      <c r="Y22" s="280"/>
      <c r="Z22" s="280"/>
      <c r="AA22" s="280"/>
      <c r="AB22" s="280"/>
      <c r="AC22" s="280"/>
      <c r="AD22" s="280"/>
      <c r="AE22" s="280"/>
      <c r="AF22" s="280"/>
      <c r="AG22" s="280"/>
      <c r="AH22" s="280"/>
      <c r="AI22" s="280"/>
      <c r="AJ22" s="280"/>
      <c r="AK22" s="280"/>
      <c r="AL22" s="280"/>
      <c r="AM22" s="280"/>
      <c r="AN22" s="280"/>
      <c r="AO22" s="280"/>
      <c r="AP22" s="280"/>
      <c r="AQ22" s="280"/>
      <c r="AR22" s="280"/>
      <c r="AS22" s="280"/>
      <c r="AT22" s="280"/>
      <c r="AU22" s="280"/>
      <c r="AV22" s="280"/>
      <c r="AW22" s="280"/>
      <c r="AX22" s="280"/>
      <c r="AY22" s="280"/>
      <c r="AZ22" s="280"/>
      <c r="BA22" s="280"/>
      <c r="BB22" s="280"/>
      <c r="BC22" s="280"/>
      <c r="BD22" s="280"/>
      <c r="BE22" s="280"/>
      <c r="BF22" s="280"/>
      <c r="BG22" s="280"/>
      <c r="BH22" s="280"/>
    </row>
    <row r="23" spans="1:60">
      <c r="A23" s="310"/>
      <c r="B23" s="310"/>
      <c r="C23" s="310"/>
      <c r="D23" s="2554">
        <v>1402</v>
      </c>
      <c r="E23" s="1288" t="s">
        <v>29</v>
      </c>
      <c r="F23" s="218"/>
      <c r="G23" s="218"/>
      <c r="H23" s="115">
        <f>SUM(H24+H43+H53+H61)</f>
        <v>152</v>
      </c>
      <c r="I23" s="115">
        <f>SUM(I24+I43+I53+I61)</f>
        <v>114</v>
      </c>
      <c r="J23" s="531">
        <f t="shared" si="0"/>
        <v>266</v>
      </c>
      <c r="K23" s="237"/>
      <c r="L23" s="237"/>
      <c r="M23" s="280"/>
      <c r="N23" s="280"/>
      <c r="O23" s="280"/>
      <c r="P23" s="280"/>
      <c r="Q23" s="280"/>
      <c r="R23" s="280"/>
      <c r="S23" s="280"/>
      <c r="T23" s="280"/>
      <c r="U23" s="280"/>
      <c r="V23" s="280"/>
      <c r="W23" s="280"/>
      <c r="X23" s="280"/>
      <c r="Y23" s="280"/>
      <c r="Z23" s="280"/>
      <c r="AA23" s="280"/>
      <c r="AB23" s="280"/>
      <c r="AC23" s="280"/>
      <c r="AD23" s="280"/>
      <c r="AE23" s="280"/>
      <c r="AF23" s="280"/>
      <c r="AG23" s="280"/>
      <c r="AH23" s="280"/>
      <c r="AI23" s="280"/>
      <c r="AJ23" s="280"/>
      <c r="AK23" s="280"/>
      <c r="AL23" s="280"/>
      <c r="AM23" s="280"/>
      <c r="AN23" s="280"/>
      <c r="AO23" s="280"/>
      <c r="AP23" s="280"/>
      <c r="AQ23" s="280"/>
      <c r="AR23" s="280"/>
      <c r="AS23" s="280"/>
      <c r="AT23" s="280"/>
      <c r="AU23" s="280"/>
      <c r="AV23" s="280"/>
      <c r="AW23" s="280"/>
      <c r="AX23" s="280"/>
      <c r="AY23" s="280"/>
      <c r="AZ23" s="280"/>
      <c r="BA23" s="280"/>
      <c r="BB23" s="280"/>
      <c r="BC23" s="280"/>
      <c r="BD23" s="280"/>
      <c r="BE23" s="280"/>
      <c r="BF23" s="280"/>
      <c r="BG23" s="280"/>
      <c r="BH23" s="280"/>
    </row>
    <row r="24" spans="1:60" ht="12" customHeight="1">
      <c r="A24" s="310"/>
      <c r="B24" s="310"/>
      <c r="C24" s="310"/>
      <c r="D24" s="2555"/>
      <c r="E24" s="373" t="s">
        <v>30</v>
      </c>
      <c r="F24" s="7"/>
      <c r="G24" s="7"/>
      <c r="H24" s="158">
        <f>SUM(H25+H27)</f>
        <v>129</v>
      </c>
      <c r="I24" s="158">
        <f>SUM(I25+I27)</f>
        <v>104</v>
      </c>
      <c r="J24" s="522">
        <f t="shared" si="0"/>
        <v>233</v>
      </c>
      <c r="K24" s="237"/>
      <c r="L24" s="237"/>
      <c r="M24" s="280"/>
      <c r="N24" s="280"/>
      <c r="O24" s="280"/>
      <c r="P24" s="280"/>
      <c r="Q24" s="280"/>
      <c r="R24" s="280"/>
      <c r="S24" s="280"/>
      <c r="T24" s="280"/>
      <c r="U24" s="280"/>
      <c r="V24" s="280"/>
      <c r="W24" s="280"/>
      <c r="X24" s="280"/>
      <c r="Y24" s="280"/>
      <c r="Z24" s="280"/>
      <c r="AA24" s="280"/>
      <c r="AB24" s="280"/>
      <c r="AC24" s="280"/>
      <c r="AD24" s="280"/>
      <c r="AE24" s="280"/>
      <c r="AF24" s="280"/>
      <c r="AG24" s="280"/>
      <c r="AH24" s="280"/>
      <c r="AI24" s="280"/>
      <c r="AJ24" s="280"/>
      <c r="AK24" s="280"/>
      <c r="AL24" s="280"/>
      <c r="AM24" s="280"/>
      <c r="AN24" s="280"/>
      <c r="AO24" s="280"/>
      <c r="AP24" s="280"/>
      <c r="AQ24" s="280"/>
      <c r="AR24" s="280"/>
      <c r="AS24" s="280"/>
      <c r="AT24" s="280"/>
      <c r="AU24" s="280"/>
      <c r="AV24" s="280"/>
      <c r="AW24" s="280"/>
      <c r="AX24" s="280"/>
      <c r="AY24" s="280"/>
      <c r="AZ24" s="280"/>
      <c r="BA24" s="280"/>
      <c r="BB24" s="280"/>
      <c r="BC24" s="280"/>
      <c r="BD24" s="280"/>
      <c r="BE24" s="280"/>
      <c r="BF24" s="280"/>
      <c r="BG24" s="280"/>
      <c r="BH24" s="280"/>
    </row>
    <row r="25" spans="1:60" ht="12" customHeight="1">
      <c r="A25" s="310"/>
      <c r="B25" s="310"/>
      <c r="C25" s="310"/>
      <c r="D25" s="2555"/>
      <c r="E25" s="525"/>
      <c r="F25" s="7" t="s">
        <v>103</v>
      </c>
      <c r="G25" s="7"/>
      <c r="H25" s="27">
        <f>SUM(H26)</f>
        <v>0</v>
      </c>
      <c r="I25" s="27">
        <f>SUM(I26)</f>
        <v>1</v>
      </c>
      <c r="J25" s="28">
        <f t="shared" si="0"/>
        <v>1</v>
      </c>
      <c r="K25" s="237"/>
      <c r="L25" s="237"/>
      <c r="M25" s="280"/>
      <c r="N25" s="280"/>
      <c r="O25" s="280"/>
      <c r="P25" s="280"/>
      <c r="Q25" s="280"/>
      <c r="R25" s="280"/>
      <c r="S25" s="280"/>
      <c r="T25" s="280"/>
      <c r="U25" s="280"/>
      <c r="V25" s="280"/>
      <c r="W25" s="280"/>
      <c r="X25" s="280"/>
      <c r="Y25" s="280"/>
      <c r="Z25" s="280"/>
      <c r="AA25" s="280"/>
      <c r="AB25" s="280"/>
      <c r="AC25" s="280"/>
      <c r="AD25" s="280"/>
      <c r="AE25" s="280"/>
      <c r="AF25" s="280"/>
      <c r="AG25" s="280"/>
      <c r="AH25" s="280"/>
      <c r="AI25" s="280"/>
      <c r="AJ25" s="280"/>
      <c r="AK25" s="280"/>
      <c r="AL25" s="280"/>
      <c r="AM25" s="280"/>
      <c r="AN25" s="280"/>
      <c r="AO25" s="280"/>
      <c r="AP25" s="280"/>
      <c r="AQ25" s="280"/>
      <c r="AR25" s="280"/>
      <c r="AS25" s="280"/>
      <c r="AT25" s="280"/>
      <c r="AU25" s="280"/>
      <c r="AV25" s="280"/>
      <c r="AW25" s="280"/>
      <c r="AX25" s="280"/>
      <c r="AY25" s="280"/>
      <c r="AZ25" s="280"/>
      <c r="BA25" s="280"/>
      <c r="BB25" s="280"/>
      <c r="BC25" s="280"/>
      <c r="BD25" s="280"/>
      <c r="BE25" s="280"/>
      <c r="BF25" s="280"/>
      <c r="BG25" s="280"/>
      <c r="BH25" s="280"/>
    </row>
    <row r="26" spans="1:60" s="219" customFormat="1" ht="12" customHeight="1">
      <c r="A26" s="310">
        <v>2</v>
      </c>
      <c r="B26" s="310">
        <v>4</v>
      </c>
      <c r="C26" s="310">
        <v>11</v>
      </c>
      <c r="D26" s="2555"/>
      <c r="E26" s="373"/>
      <c r="F26" s="7"/>
      <c r="G26" s="7" t="s">
        <v>464</v>
      </c>
      <c r="H26" s="27">
        <v>0</v>
      </c>
      <c r="I26" s="27">
        <v>1</v>
      </c>
      <c r="J26" s="28">
        <f t="shared" si="0"/>
        <v>1</v>
      </c>
      <c r="K26" s="237"/>
      <c r="L26" s="237"/>
      <c r="M26" s="280"/>
      <c r="N26" s="280"/>
      <c r="O26" s="280"/>
      <c r="P26" s="280"/>
      <c r="Q26" s="280"/>
      <c r="R26" s="280"/>
      <c r="S26" s="280"/>
      <c r="T26" s="280"/>
      <c r="U26" s="280"/>
      <c r="V26" s="280"/>
      <c r="W26" s="280"/>
      <c r="X26" s="280"/>
      <c r="Y26" s="280"/>
      <c r="Z26" s="280"/>
      <c r="AA26" s="280"/>
      <c r="AB26" s="280"/>
      <c r="AC26" s="280"/>
      <c r="AD26" s="280"/>
      <c r="AE26" s="280"/>
      <c r="AF26" s="280"/>
      <c r="AG26" s="280"/>
      <c r="AH26" s="280"/>
      <c r="AI26" s="280"/>
      <c r="AJ26" s="280"/>
      <c r="AK26" s="280"/>
      <c r="AL26" s="280"/>
      <c r="AM26" s="280"/>
      <c r="AN26" s="280"/>
      <c r="AO26" s="280"/>
      <c r="AP26" s="280"/>
      <c r="AQ26" s="280"/>
      <c r="AR26" s="280"/>
      <c r="AS26" s="280"/>
      <c r="AT26" s="280"/>
      <c r="AU26" s="280"/>
      <c r="AV26" s="280"/>
      <c r="AW26" s="280"/>
      <c r="AX26" s="280"/>
      <c r="AY26" s="280"/>
      <c r="AZ26" s="280"/>
      <c r="BA26" s="280"/>
      <c r="BB26" s="280"/>
      <c r="BC26" s="280"/>
      <c r="BD26" s="280"/>
      <c r="BE26" s="280"/>
      <c r="BF26" s="280"/>
      <c r="BG26" s="280"/>
      <c r="BH26" s="280"/>
    </row>
    <row r="27" spans="1:60" ht="12" customHeight="1">
      <c r="A27" s="310"/>
      <c r="B27" s="310"/>
      <c r="C27" s="310"/>
      <c r="D27" s="2555"/>
      <c r="E27" s="7"/>
      <c r="F27" s="7" t="s">
        <v>452</v>
      </c>
      <c r="G27" s="7"/>
      <c r="H27" s="27">
        <f>SUM(H29+H30+H31+H32+H33+H35+H36+H37+H38+H39+H40+H41+H42)</f>
        <v>129</v>
      </c>
      <c r="I27" s="27">
        <f>SUM(I29+I30+I31+I32+I33+I35+I36+I37+I38+I39+I40+I41+I42)</f>
        <v>103</v>
      </c>
      <c r="J27" s="28">
        <f t="shared" si="0"/>
        <v>232</v>
      </c>
      <c r="K27" s="237"/>
      <c r="L27" s="237"/>
      <c r="M27" s="280"/>
      <c r="N27" s="280"/>
      <c r="O27" s="280"/>
      <c r="P27" s="280"/>
      <c r="Q27" s="280"/>
      <c r="R27" s="280"/>
      <c r="S27" s="280"/>
      <c r="T27" s="280"/>
      <c r="U27" s="280"/>
      <c r="V27" s="280"/>
      <c r="W27" s="280"/>
      <c r="X27" s="280"/>
      <c r="Y27" s="280"/>
      <c r="Z27" s="280"/>
      <c r="AA27" s="280"/>
      <c r="AB27" s="280"/>
      <c r="AC27" s="280"/>
      <c r="AD27" s="280"/>
      <c r="AE27" s="280"/>
      <c r="AF27" s="280"/>
      <c r="AG27" s="280"/>
      <c r="AH27" s="280"/>
      <c r="AI27" s="280"/>
      <c r="AJ27" s="280"/>
      <c r="AK27" s="280"/>
      <c r="AL27" s="280"/>
      <c r="AM27" s="280"/>
      <c r="AN27" s="280"/>
      <c r="AO27" s="280"/>
      <c r="AP27" s="280"/>
      <c r="AQ27" s="280"/>
      <c r="AR27" s="280"/>
      <c r="AS27" s="280"/>
      <c r="AT27" s="280"/>
      <c r="AU27" s="280"/>
      <c r="AV27" s="280"/>
      <c r="AW27" s="280"/>
      <c r="AX27" s="280"/>
      <c r="AY27" s="280"/>
      <c r="AZ27" s="280"/>
      <c r="BA27" s="280"/>
      <c r="BB27" s="280"/>
      <c r="BC27" s="280"/>
      <c r="BD27" s="280"/>
      <c r="BE27" s="280"/>
      <c r="BF27" s="280"/>
      <c r="BG27" s="280"/>
      <c r="BH27" s="280"/>
    </row>
    <row r="28" spans="1:60" ht="12" customHeight="1">
      <c r="A28" s="310"/>
      <c r="B28" s="310"/>
      <c r="C28" s="310"/>
      <c r="D28" s="2555"/>
      <c r="E28" s="7"/>
      <c r="F28" s="7"/>
      <c r="G28" s="7" t="s">
        <v>1021</v>
      </c>
      <c r="H28" s="27"/>
      <c r="I28" s="27"/>
      <c r="J28" s="28"/>
      <c r="K28" s="237"/>
      <c r="L28" s="237"/>
      <c r="M28" s="280"/>
      <c r="N28" s="280"/>
      <c r="O28" s="280"/>
      <c r="P28" s="280"/>
      <c r="Q28" s="280"/>
      <c r="R28" s="280"/>
      <c r="S28" s="280"/>
      <c r="T28" s="280"/>
      <c r="U28" s="280"/>
      <c r="V28" s="280"/>
      <c r="W28" s="280"/>
      <c r="X28" s="280"/>
      <c r="Y28" s="280"/>
      <c r="Z28" s="280"/>
      <c r="AA28" s="280"/>
      <c r="AB28" s="280"/>
      <c r="AC28" s="280"/>
      <c r="AD28" s="280"/>
      <c r="AE28" s="280"/>
      <c r="AF28" s="280"/>
      <c r="AG28" s="280"/>
      <c r="AH28" s="280"/>
      <c r="AI28" s="280"/>
      <c r="AJ28" s="280"/>
      <c r="AK28" s="280"/>
      <c r="AL28" s="280"/>
      <c r="AM28" s="280"/>
      <c r="AN28" s="280"/>
      <c r="AO28" s="280"/>
      <c r="AP28" s="280"/>
      <c r="AQ28" s="280"/>
      <c r="AR28" s="280"/>
      <c r="AS28" s="280"/>
      <c r="AT28" s="280"/>
      <c r="AU28" s="280"/>
      <c r="AV28" s="280"/>
      <c r="AW28" s="280"/>
      <c r="AX28" s="280"/>
      <c r="AY28" s="280"/>
      <c r="AZ28" s="280"/>
      <c r="BA28" s="280"/>
      <c r="BB28" s="280"/>
      <c r="BC28" s="280"/>
      <c r="BD28" s="280"/>
      <c r="BE28" s="280"/>
      <c r="BF28" s="280"/>
      <c r="BG28" s="280"/>
      <c r="BH28" s="280"/>
    </row>
    <row r="29" spans="1:60" ht="12" customHeight="1">
      <c r="A29" s="310">
        <v>2</v>
      </c>
      <c r="B29" s="310">
        <v>4</v>
      </c>
      <c r="C29" s="310">
        <v>11</v>
      </c>
      <c r="D29" s="2555"/>
      <c r="E29" s="7"/>
      <c r="F29" s="7"/>
      <c r="G29" s="7" t="s">
        <v>1022</v>
      </c>
      <c r="H29" s="27">
        <v>5</v>
      </c>
      <c r="I29" s="27">
        <v>16</v>
      </c>
      <c r="J29" s="28">
        <f>SUM(H29:I29)</f>
        <v>21</v>
      </c>
      <c r="K29" s="237"/>
      <c r="L29" s="237"/>
      <c r="M29" s="280"/>
      <c r="N29" s="280"/>
      <c r="O29" s="280"/>
      <c r="P29" s="280"/>
      <c r="Q29" s="280"/>
      <c r="R29" s="280"/>
      <c r="S29" s="280"/>
      <c r="T29" s="280"/>
      <c r="U29" s="280"/>
      <c r="V29" s="280"/>
      <c r="W29" s="280"/>
      <c r="X29" s="280"/>
      <c r="Y29" s="280"/>
      <c r="Z29" s="280"/>
      <c r="AA29" s="280"/>
      <c r="AB29" s="280"/>
      <c r="AC29" s="280"/>
      <c r="AD29" s="280"/>
      <c r="AE29" s="280"/>
      <c r="AF29" s="280"/>
      <c r="AG29" s="280"/>
      <c r="AH29" s="280"/>
      <c r="AI29" s="280"/>
      <c r="AJ29" s="280"/>
      <c r="AK29" s="280"/>
      <c r="AL29" s="280"/>
      <c r="AM29" s="280"/>
      <c r="AN29" s="280"/>
      <c r="AO29" s="280"/>
      <c r="AP29" s="280"/>
      <c r="AQ29" s="280"/>
      <c r="AR29" s="280"/>
      <c r="AS29" s="280"/>
      <c r="AT29" s="280"/>
      <c r="AU29" s="280"/>
      <c r="AV29" s="280"/>
      <c r="AW29" s="280"/>
      <c r="AX29" s="280"/>
      <c r="AY29" s="280"/>
      <c r="AZ29" s="280"/>
      <c r="BA29" s="280"/>
      <c r="BB29" s="280"/>
      <c r="BC29" s="280"/>
      <c r="BD29" s="280"/>
      <c r="BE29" s="280"/>
      <c r="BF29" s="280"/>
      <c r="BG29" s="280"/>
      <c r="BH29" s="280"/>
    </row>
    <row r="30" spans="1:60" s="219" customFormat="1" ht="12" customHeight="1">
      <c r="A30" s="310">
        <v>2</v>
      </c>
      <c r="B30" s="310">
        <v>4</v>
      </c>
      <c r="C30" s="310">
        <v>11</v>
      </c>
      <c r="D30" s="2555"/>
      <c r="E30" s="7"/>
      <c r="F30" s="7"/>
      <c r="G30" s="7" t="s">
        <v>1023</v>
      </c>
      <c r="H30" s="27">
        <v>2</v>
      </c>
      <c r="I30" s="27">
        <v>1</v>
      </c>
      <c r="J30" s="28">
        <f t="shared" si="0"/>
        <v>3</v>
      </c>
      <c r="K30" s="237"/>
      <c r="L30" s="237"/>
      <c r="M30" s="280"/>
      <c r="N30" s="280"/>
      <c r="O30" s="280"/>
      <c r="P30" s="280"/>
      <c r="Q30" s="280"/>
      <c r="R30" s="280"/>
      <c r="S30" s="280"/>
      <c r="T30" s="280"/>
      <c r="U30" s="280"/>
      <c r="V30" s="280"/>
      <c r="W30" s="280"/>
      <c r="X30" s="280"/>
      <c r="Y30" s="280"/>
      <c r="Z30" s="280"/>
      <c r="AA30" s="280"/>
      <c r="AB30" s="280"/>
      <c r="AC30" s="280"/>
      <c r="AD30" s="280"/>
      <c r="AE30" s="280"/>
      <c r="AF30" s="280"/>
      <c r="AG30" s="280"/>
      <c r="AH30" s="280"/>
      <c r="AI30" s="280"/>
      <c r="AJ30" s="280"/>
      <c r="AK30" s="280"/>
      <c r="AL30" s="280"/>
      <c r="AM30" s="280"/>
      <c r="AN30" s="280"/>
      <c r="AO30" s="280"/>
      <c r="AP30" s="280"/>
      <c r="AQ30" s="280"/>
      <c r="AR30" s="280"/>
      <c r="AS30" s="280"/>
      <c r="AT30" s="280"/>
      <c r="AU30" s="280"/>
      <c r="AV30" s="280"/>
      <c r="AW30" s="280"/>
      <c r="AX30" s="280"/>
      <c r="AY30" s="280"/>
      <c r="AZ30" s="280"/>
      <c r="BA30" s="280"/>
      <c r="BB30" s="280"/>
      <c r="BC30" s="280"/>
      <c r="BD30" s="280"/>
      <c r="BE30" s="280"/>
      <c r="BF30" s="280"/>
      <c r="BG30" s="280"/>
      <c r="BH30" s="280"/>
    </row>
    <row r="31" spans="1:60" s="219" customFormat="1" ht="12" customHeight="1">
      <c r="A31" s="310">
        <v>2</v>
      </c>
      <c r="B31" s="310">
        <v>4</v>
      </c>
      <c r="C31" s="310">
        <v>11</v>
      </c>
      <c r="D31" s="2555"/>
      <c r="E31" s="7"/>
      <c r="F31" s="7"/>
      <c r="G31" s="7" t="s">
        <v>1024</v>
      </c>
      <c r="H31" s="27">
        <v>2</v>
      </c>
      <c r="I31" s="27">
        <v>0</v>
      </c>
      <c r="J31" s="28">
        <f t="shared" si="0"/>
        <v>2</v>
      </c>
      <c r="K31" s="237"/>
      <c r="L31" s="237"/>
      <c r="M31" s="280"/>
      <c r="N31" s="280"/>
      <c r="O31" s="280"/>
      <c r="P31" s="280"/>
      <c r="Q31" s="280"/>
      <c r="R31" s="280"/>
      <c r="S31" s="280"/>
      <c r="T31" s="280"/>
      <c r="U31" s="280"/>
      <c r="V31" s="280"/>
      <c r="W31" s="280"/>
      <c r="X31" s="280"/>
      <c r="Y31" s="280"/>
      <c r="Z31" s="280"/>
      <c r="AA31" s="280"/>
      <c r="AB31" s="280"/>
      <c r="AC31" s="280"/>
      <c r="AD31" s="280"/>
      <c r="AE31" s="280"/>
      <c r="AF31" s="280"/>
      <c r="AG31" s="280"/>
      <c r="AH31" s="280"/>
      <c r="AI31" s="280"/>
      <c r="AJ31" s="280"/>
      <c r="AK31" s="280"/>
      <c r="AL31" s="280"/>
      <c r="AM31" s="280"/>
      <c r="AN31" s="280"/>
      <c r="AO31" s="280"/>
      <c r="AP31" s="280"/>
      <c r="AQ31" s="280"/>
      <c r="AR31" s="280"/>
      <c r="AS31" s="280"/>
      <c r="AT31" s="280"/>
      <c r="AU31" s="280"/>
      <c r="AV31" s="280"/>
      <c r="AW31" s="280"/>
      <c r="AX31" s="280"/>
      <c r="AY31" s="280"/>
      <c r="AZ31" s="280"/>
      <c r="BA31" s="280"/>
      <c r="BB31" s="280"/>
      <c r="BC31" s="280"/>
      <c r="BD31" s="280"/>
      <c r="BE31" s="280"/>
      <c r="BF31" s="280"/>
      <c r="BG31" s="280"/>
      <c r="BH31" s="280"/>
    </row>
    <row r="32" spans="1:60" s="219" customFormat="1" ht="12" customHeight="1">
      <c r="A32" s="310">
        <v>2</v>
      </c>
      <c r="B32" s="310">
        <v>4</v>
      </c>
      <c r="C32" s="310">
        <v>11</v>
      </c>
      <c r="D32" s="2555"/>
      <c r="E32" s="7"/>
      <c r="F32" s="7"/>
      <c r="G32" s="7" t="s">
        <v>1025</v>
      </c>
      <c r="H32" s="27">
        <v>1</v>
      </c>
      <c r="I32" s="27">
        <v>0</v>
      </c>
      <c r="J32" s="28">
        <f t="shared" si="0"/>
        <v>1</v>
      </c>
      <c r="K32" s="237"/>
      <c r="L32" s="237"/>
      <c r="M32" s="280"/>
      <c r="N32" s="280"/>
      <c r="O32" s="280"/>
      <c r="P32" s="280"/>
      <c r="Q32" s="280"/>
      <c r="R32" s="280"/>
      <c r="S32" s="280"/>
      <c r="T32" s="280"/>
      <c r="U32" s="280"/>
      <c r="V32" s="280"/>
      <c r="W32" s="280"/>
      <c r="X32" s="280"/>
      <c r="Y32" s="280"/>
      <c r="Z32" s="280"/>
      <c r="AA32" s="280"/>
      <c r="AB32" s="280"/>
      <c r="AC32" s="280"/>
      <c r="AD32" s="280"/>
      <c r="AE32" s="280"/>
      <c r="AF32" s="280"/>
      <c r="AG32" s="280"/>
      <c r="AH32" s="280"/>
      <c r="AI32" s="280"/>
      <c r="AJ32" s="280"/>
      <c r="AK32" s="280"/>
      <c r="AL32" s="280"/>
      <c r="AM32" s="280"/>
      <c r="AN32" s="280"/>
      <c r="AO32" s="280"/>
      <c r="AP32" s="280"/>
      <c r="AQ32" s="280"/>
      <c r="AR32" s="280"/>
      <c r="AS32" s="280"/>
      <c r="AT32" s="280"/>
      <c r="AU32" s="280"/>
      <c r="AV32" s="280"/>
      <c r="AW32" s="280"/>
      <c r="AX32" s="280"/>
      <c r="AY32" s="280"/>
      <c r="AZ32" s="280"/>
      <c r="BA32" s="280"/>
      <c r="BB32" s="280"/>
      <c r="BC32" s="280"/>
      <c r="BD32" s="280"/>
      <c r="BE32" s="280"/>
      <c r="BF32" s="280"/>
      <c r="BG32" s="280"/>
      <c r="BH32" s="280"/>
    </row>
    <row r="33" spans="1:60" s="219" customFormat="1" ht="12" customHeight="1">
      <c r="A33" s="310">
        <v>2</v>
      </c>
      <c r="B33" s="310">
        <v>4</v>
      </c>
      <c r="C33" s="310">
        <v>11</v>
      </c>
      <c r="D33" s="2555"/>
      <c r="E33" s="7"/>
      <c r="F33" s="7"/>
      <c r="G33" s="7" t="s">
        <v>464</v>
      </c>
      <c r="H33" s="27">
        <v>1</v>
      </c>
      <c r="I33" s="27">
        <v>2</v>
      </c>
      <c r="J33" s="28">
        <f t="shared" si="0"/>
        <v>3</v>
      </c>
      <c r="K33" s="237"/>
      <c r="L33" s="237"/>
      <c r="M33" s="280"/>
      <c r="N33" s="280"/>
      <c r="O33" s="280"/>
      <c r="P33" s="280"/>
      <c r="Q33" s="280"/>
      <c r="R33" s="280"/>
      <c r="S33" s="280"/>
      <c r="T33" s="280"/>
      <c r="U33" s="280"/>
      <c r="V33" s="280"/>
      <c r="W33" s="280"/>
      <c r="X33" s="280"/>
      <c r="Y33" s="280"/>
      <c r="Z33" s="280"/>
      <c r="AA33" s="280"/>
      <c r="AB33" s="280"/>
      <c r="AC33" s="280"/>
      <c r="AD33" s="280"/>
      <c r="AE33" s="280"/>
      <c r="AF33" s="280"/>
      <c r="AG33" s="280"/>
      <c r="AH33" s="280"/>
      <c r="AI33" s="280"/>
      <c r="AJ33" s="280"/>
      <c r="AK33" s="280"/>
      <c r="AL33" s="280"/>
      <c r="AM33" s="280"/>
      <c r="AN33" s="280"/>
      <c r="AO33" s="280"/>
      <c r="AP33" s="280"/>
      <c r="AQ33" s="280"/>
      <c r="AR33" s="280"/>
      <c r="AS33" s="280"/>
      <c r="AT33" s="280"/>
      <c r="AU33" s="280"/>
      <c r="AV33" s="280"/>
      <c r="AW33" s="280"/>
      <c r="AX33" s="280"/>
      <c r="AY33" s="280"/>
      <c r="AZ33" s="280"/>
      <c r="BA33" s="280"/>
      <c r="BB33" s="280"/>
      <c r="BC33" s="280"/>
      <c r="BD33" s="280"/>
      <c r="BE33" s="280"/>
      <c r="BF33" s="280"/>
      <c r="BG33" s="280"/>
      <c r="BH33" s="280"/>
    </row>
    <row r="34" spans="1:60" ht="12" customHeight="1">
      <c r="A34" s="310"/>
      <c r="B34" s="310"/>
      <c r="C34" s="310"/>
      <c r="D34" s="2555"/>
      <c r="E34" s="7"/>
      <c r="F34" s="7"/>
      <c r="G34" s="7" t="s">
        <v>466</v>
      </c>
      <c r="H34" s="27"/>
      <c r="I34" s="27"/>
      <c r="J34" s="28"/>
      <c r="K34" s="237"/>
      <c r="L34" s="237"/>
      <c r="M34" s="280"/>
      <c r="N34" s="280"/>
      <c r="O34" s="280"/>
      <c r="P34" s="280"/>
      <c r="Q34" s="280"/>
      <c r="R34" s="280"/>
      <c r="S34" s="280"/>
      <c r="T34" s="280"/>
      <c r="U34" s="280"/>
      <c r="V34" s="280"/>
      <c r="W34" s="280"/>
      <c r="X34" s="280"/>
      <c r="Y34" s="280"/>
      <c r="Z34" s="280"/>
      <c r="AA34" s="280"/>
      <c r="AB34" s="280"/>
      <c r="AC34" s="280"/>
      <c r="AD34" s="280"/>
      <c r="AE34" s="280"/>
      <c r="AF34" s="280"/>
      <c r="AG34" s="280"/>
      <c r="AH34" s="280"/>
      <c r="AI34" s="280"/>
      <c r="AJ34" s="280"/>
      <c r="AK34" s="280"/>
      <c r="AL34" s="280"/>
      <c r="AM34" s="280"/>
      <c r="AN34" s="280"/>
      <c r="AO34" s="280"/>
      <c r="AP34" s="280"/>
      <c r="AQ34" s="280"/>
      <c r="AR34" s="280"/>
      <c r="AS34" s="280"/>
      <c r="AT34" s="280"/>
      <c r="AU34" s="280"/>
      <c r="AV34" s="280"/>
      <c r="AW34" s="280"/>
      <c r="AX34" s="280"/>
      <c r="AY34" s="280"/>
      <c r="AZ34" s="280"/>
      <c r="BA34" s="280"/>
      <c r="BB34" s="280"/>
      <c r="BC34" s="280"/>
      <c r="BD34" s="280"/>
      <c r="BE34" s="280"/>
      <c r="BF34" s="280"/>
      <c r="BG34" s="280"/>
      <c r="BH34" s="280"/>
    </row>
    <row r="35" spans="1:60" s="219" customFormat="1" ht="12" customHeight="1">
      <c r="A35" s="310">
        <v>2</v>
      </c>
      <c r="B35" s="310">
        <v>4</v>
      </c>
      <c r="C35" s="310">
        <v>11</v>
      </c>
      <c r="D35" s="2555"/>
      <c r="E35" s="7"/>
      <c r="F35" s="7"/>
      <c r="G35" s="7" t="s">
        <v>467</v>
      </c>
      <c r="H35" s="27">
        <v>11</v>
      </c>
      <c r="I35" s="27">
        <v>13</v>
      </c>
      <c r="J35" s="28">
        <f t="shared" si="0"/>
        <v>24</v>
      </c>
      <c r="K35" s="237"/>
      <c r="L35" s="237"/>
      <c r="M35" s="280"/>
      <c r="N35" s="280"/>
      <c r="O35" s="280"/>
      <c r="P35" s="280"/>
      <c r="Q35" s="280"/>
      <c r="R35" s="280"/>
      <c r="S35" s="280"/>
      <c r="T35" s="280"/>
      <c r="U35" s="280"/>
      <c r="V35" s="280"/>
      <c r="W35" s="280"/>
      <c r="X35" s="280"/>
      <c r="Y35" s="280"/>
      <c r="Z35" s="280"/>
      <c r="AA35" s="280"/>
      <c r="AB35" s="280"/>
      <c r="AC35" s="280"/>
      <c r="AD35" s="280"/>
      <c r="AE35" s="280"/>
      <c r="AF35" s="280"/>
      <c r="AG35" s="280"/>
      <c r="AH35" s="280"/>
      <c r="AI35" s="280"/>
      <c r="AJ35" s="280"/>
      <c r="AK35" s="280"/>
      <c r="AL35" s="280"/>
      <c r="AM35" s="280"/>
      <c r="AN35" s="280"/>
      <c r="AO35" s="280"/>
      <c r="AP35" s="280"/>
      <c r="AQ35" s="280"/>
      <c r="AR35" s="280"/>
      <c r="AS35" s="280"/>
      <c r="AT35" s="280"/>
      <c r="AU35" s="280"/>
      <c r="AV35" s="280"/>
      <c r="AW35" s="280"/>
      <c r="AX35" s="280"/>
      <c r="AY35" s="280"/>
      <c r="AZ35" s="280"/>
      <c r="BA35" s="280"/>
      <c r="BB35" s="280"/>
      <c r="BC35" s="280"/>
      <c r="BD35" s="280"/>
      <c r="BE35" s="280"/>
      <c r="BF35" s="280"/>
      <c r="BG35" s="280"/>
      <c r="BH35" s="280"/>
    </row>
    <row r="36" spans="1:60" s="219" customFormat="1" ht="12" customHeight="1">
      <c r="A36" s="310">
        <v>2</v>
      </c>
      <c r="B36" s="310">
        <v>4</v>
      </c>
      <c r="C36" s="310">
        <v>11</v>
      </c>
      <c r="D36" s="2555"/>
      <c r="E36" s="7"/>
      <c r="F36" s="7"/>
      <c r="G36" s="7" t="s">
        <v>468</v>
      </c>
      <c r="H36" s="27">
        <v>93</v>
      </c>
      <c r="I36" s="27">
        <v>60</v>
      </c>
      <c r="J36" s="28">
        <f t="shared" si="0"/>
        <v>153</v>
      </c>
      <c r="K36" s="237"/>
      <c r="L36" s="237"/>
      <c r="M36" s="280"/>
      <c r="N36" s="280"/>
      <c r="O36" s="280"/>
      <c r="P36" s="280"/>
      <c r="Q36" s="280"/>
      <c r="R36" s="280"/>
      <c r="S36" s="280"/>
      <c r="T36" s="280"/>
      <c r="U36" s="280"/>
      <c r="V36" s="280"/>
      <c r="W36" s="280"/>
      <c r="X36" s="280"/>
      <c r="Y36" s="280"/>
      <c r="Z36" s="280"/>
      <c r="AA36" s="280"/>
      <c r="AB36" s="280"/>
      <c r="AC36" s="280"/>
      <c r="AD36" s="280"/>
      <c r="AE36" s="280"/>
      <c r="AF36" s="280"/>
      <c r="AG36" s="280"/>
      <c r="AH36" s="280"/>
      <c r="AI36" s="280"/>
      <c r="AJ36" s="280"/>
      <c r="AK36" s="280"/>
      <c r="AL36" s="280"/>
      <c r="AM36" s="280"/>
      <c r="AN36" s="280"/>
      <c r="AO36" s="280"/>
      <c r="AP36" s="280"/>
      <c r="AQ36" s="280"/>
      <c r="AR36" s="280"/>
      <c r="AS36" s="280"/>
      <c r="AT36" s="280"/>
      <c r="AU36" s="280"/>
      <c r="AV36" s="280"/>
      <c r="AW36" s="280"/>
      <c r="AX36" s="280"/>
      <c r="AY36" s="280"/>
      <c r="AZ36" s="280"/>
      <c r="BA36" s="280"/>
      <c r="BB36" s="280"/>
      <c r="BC36" s="280"/>
      <c r="BD36" s="280"/>
      <c r="BE36" s="280"/>
      <c r="BF36" s="280"/>
      <c r="BG36" s="280"/>
      <c r="BH36" s="280"/>
    </row>
    <row r="37" spans="1:60" s="219" customFormat="1" ht="12" customHeight="1">
      <c r="A37" s="310">
        <v>2</v>
      </c>
      <c r="B37" s="310">
        <v>4</v>
      </c>
      <c r="C37" s="310">
        <v>11</v>
      </c>
      <c r="D37" s="2555"/>
      <c r="E37" s="7"/>
      <c r="F37" s="7"/>
      <c r="G37" s="7" t="s">
        <v>904</v>
      </c>
      <c r="H37" s="27">
        <v>1</v>
      </c>
      <c r="I37" s="27">
        <v>2</v>
      </c>
      <c r="J37" s="28">
        <f t="shared" si="0"/>
        <v>3</v>
      </c>
      <c r="K37" s="237"/>
      <c r="L37" s="237"/>
      <c r="M37" s="280"/>
      <c r="N37" s="280"/>
      <c r="O37" s="280"/>
      <c r="P37" s="280"/>
      <c r="Q37" s="280"/>
      <c r="R37" s="280"/>
      <c r="S37" s="280"/>
      <c r="T37" s="280"/>
      <c r="U37" s="280"/>
      <c r="V37" s="280"/>
      <c r="W37" s="280"/>
      <c r="X37" s="280"/>
      <c r="Y37" s="280"/>
      <c r="Z37" s="280"/>
      <c r="AA37" s="280"/>
      <c r="AB37" s="280"/>
      <c r="AC37" s="280"/>
      <c r="AD37" s="280"/>
      <c r="AE37" s="280"/>
      <c r="AF37" s="280"/>
      <c r="AG37" s="280"/>
      <c r="AH37" s="280"/>
      <c r="AI37" s="280"/>
      <c r="AJ37" s="280"/>
      <c r="AK37" s="280"/>
      <c r="AL37" s="280"/>
      <c r="AM37" s="280"/>
      <c r="AN37" s="280"/>
      <c r="AO37" s="280"/>
      <c r="AP37" s="280"/>
      <c r="AQ37" s="280"/>
      <c r="AR37" s="280"/>
      <c r="AS37" s="280"/>
      <c r="AT37" s="280"/>
      <c r="AU37" s="280"/>
      <c r="AV37" s="280"/>
      <c r="AW37" s="280"/>
      <c r="AX37" s="280"/>
      <c r="AY37" s="280"/>
      <c r="AZ37" s="280"/>
      <c r="BA37" s="280"/>
      <c r="BB37" s="280"/>
      <c r="BC37" s="280"/>
      <c r="BD37" s="280"/>
      <c r="BE37" s="280"/>
      <c r="BF37" s="280"/>
      <c r="BG37" s="280"/>
      <c r="BH37" s="280"/>
    </row>
    <row r="38" spans="1:60" s="219" customFormat="1" ht="12" customHeight="1">
      <c r="A38" s="310">
        <v>2</v>
      </c>
      <c r="B38" s="310">
        <v>4</v>
      </c>
      <c r="C38" s="310">
        <v>11</v>
      </c>
      <c r="D38" s="2555"/>
      <c r="E38" s="7"/>
      <c r="F38" s="7"/>
      <c r="G38" s="7" t="s">
        <v>470</v>
      </c>
      <c r="H38" s="27">
        <v>0</v>
      </c>
      <c r="I38" s="27">
        <v>0</v>
      </c>
      <c r="J38" s="28">
        <f t="shared" si="0"/>
        <v>0</v>
      </c>
      <c r="K38" s="237"/>
      <c r="L38" s="237"/>
      <c r="M38" s="280"/>
      <c r="N38" s="280"/>
      <c r="O38" s="280"/>
      <c r="P38" s="280"/>
      <c r="Q38" s="280"/>
      <c r="R38" s="280"/>
      <c r="S38" s="280"/>
      <c r="T38" s="280"/>
      <c r="U38" s="280"/>
      <c r="V38" s="280"/>
      <c r="W38" s="280"/>
      <c r="X38" s="280"/>
      <c r="Y38" s="280"/>
      <c r="Z38" s="280"/>
      <c r="AA38" s="280"/>
      <c r="AB38" s="280"/>
      <c r="AC38" s="280"/>
      <c r="AD38" s="280"/>
      <c r="AE38" s="280"/>
      <c r="AF38" s="280"/>
      <c r="AG38" s="280"/>
      <c r="AH38" s="280"/>
      <c r="AI38" s="280"/>
      <c r="AJ38" s="280"/>
      <c r="AK38" s="280"/>
      <c r="AL38" s="280"/>
      <c r="AM38" s="280"/>
      <c r="AN38" s="280"/>
      <c r="AO38" s="280"/>
      <c r="AP38" s="280"/>
      <c r="AQ38" s="280"/>
      <c r="AR38" s="280"/>
      <c r="AS38" s="280"/>
      <c r="AT38" s="280"/>
      <c r="AU38" s="280"/>
      <c r="AV38" s="280"/>
      <c r="AW38" s="280"/>
      <c r="AX38" s="280"/>
      <c r="AY38" s="280"/>
      <c r="AZ38" s="280"/>
      <c r="BA38" s="280"/>
      <c r="BB38" s="280"/>
      <c r="BC38" s="280"/>
      <c r="BD38" s="280"/>
      <c r="BE38" s="280"/>
      <c r="BF38" s="280"/>
      <c r="BG38" s="280"/>
      <c r="BH38" s="280"/>
    </row>
    <row r="39" spans="1:60" s="219" customFormat="1" ht="12" customHeight="1">
      <c r="A39" s="310">
        <v>2</v>
      </c>
      <c r="B39" s="310">
        <v>4</v>
      </c>
      <c r="C39" s="310">
        <v>11</v>
      </c>
      <c r="D39" s="2555"/>
      <c r="E39" s="7"/>
      <c r="F39" s="7"/>
      <c r="G39" s="7" t="s">
        <v>905</v>
      </c>
      <c r="H39" s="27">
        <v>0</v>
      </c>
      <c r="I39" s="27">
        <v>1</v>
      </c>
      <c r="J39" s="28">
        <f t="shared" si="0"/>
        <v>1</v>
      </c>
      <c r="K39" s="237"/>
      <c r="L39" s="237"/>
      <c r="M39" s="280"/>
      <c r="N39" s="280"/>
      <c r="O39" s="280"/>
      <c r="P39" s="280"/>
      <c r="Q39" s="280"/>
      <c r="R39" s="280"/>
      <c r="S39" s="280"/>
      <c r="T39" s="280"/>
      <c r="U39" s="280"/>
      <c r="V39" s="280"/>
      <c r="W39" s="280"/>
      <c r="X39" s="280"/>
      <c r="Y39" s="280"/>
      <c r="Z39" s="280"/>
      <c r="AA39" s="280"/>
      <c r="AB39" s="280"/>
      <c r="AC39" s="280"/>
      <c r="AD39" s="280"/>
      <c r="AE39" s="280"/>
      <c r="AF39" s="280"/>
      <c r="AG39" s="280"/>
      <c r="AH39" s="280"/>
      <c r="AI39" s="280"/>
      <c r="AJ39" s="280"/>
      <c r="AK39" s="280"/>
      <c r="AL39" s="280"/>
      <c r="AM39" s="280"/>
      <c r="AN39" s="280"/>
      <c r="AO39" s="280"/>
      <c r="AP39" s="280"/>
      <c r="AQ39" s="280"/>
      <c r="AR39" s="280"/>
      <c r="AS39" s="280"/>
      <c r="AT39" s="280"/>
      <c r="AU39" s="280"/>
      <c r="AV39" s="280"/>
      <c r="AW39" s="280"/>
      <c r="AX39" s="280"/>
      <c r="AY39" s="280"/>
      <c r="AZ39" s="280"/>
      <c r="BA39" s="280"/>
      <c r="BB39" s="280"/>
      <c r="BC39" s="280"/>
      <c r="BD39" s="280"/>
      <c r="BE39" s="280"/>
      <c r="BF39" s="280"/>
      <c r="BG39" s="280"/>
      <c r="BH39" s="280"/>
    </row>
    <row r="40" spans="1:60" s="219" customFormat="1" ht="12" customHeight="1">
      <c r="A40" s="310">
        <v>2</v>
      </c>
      <c r="B40" s="310">
        <v>4</v>
      </c>
      <c r="C40" s="310">
        <v>11</v>
      </c>
      <c r="D40" s="2555"/>
      <c r="E40" s="7"/>
      <c r="F40" s="7"/>
      <c r="G40" s="7" t="s">
        <v>472</v>
      </c>
      <c r="H40" s="27">
        <v>4</v>
      </c>
      <c r="I40" s="27">
        <v>3</v>
      </c>
      <c r="J40" s="28">
        <f t="shared" si="0"/>
        <v>7</v>
      </c>
      <c r="K40" s="237"/>
      <c r="L40" s="237"/>
      <c r="M40" s="280"/>
      <c r="N40" s="280"/>
      <c r="O40" s="280"/>
      <c r="P40" s="280"/>
      <c r="Q40" s="280"/>
      <c r="R40" s="280"/>
      <c r="S40" s="280"/>
      <c r="T40" s="280"/>
      <c r="U40" s="280"/>
      <c r="V40" s="280"/>
      <c r="W40" s="280"/>
      <c r="X40" s="280"/>
      <c r="Y40" s="280"/>
      <c r="Z40" s="280"/>
      <c r="AA40" s="280"/>
      <c r="AB40" s="280"/>
      <c r="AC40" s="280"/>
      <c r="AD40" s="280"/>
      <c r="AE40" s="280"/>
      <c r="AF40" s="280"/>
      <c r="AG40" s="280"/>
      <c r="AH40" s="280"/>
      <c r="AI40" s="280"/>
      <c r="AJ40" s="280"/>
      <c r="AK40" s="280"/>
      <c r="AL40" s="280"/>
      <c r="AM40" s="280"/>
      <c r="AN40" s="280"/>
      <c r="AO40" s="280"/>
      <c r="AP40" s="280"/>
      <c r="AQ40" s="280"/>
      <c r="AR40" s="280"/>
      <c r="AS40" s="280"/>
      <c r="AT40" s="280"/>
      <c r="AU40" s="280"/>
      <c r="AV40" s="280"/>
      <c r="AW40" s="280"/>
      <c r="AX40" s="280"/>
      <c r="AY40" s="280"/>
      <c r="AZ40" s="280"/>
      <c r="BA40" s="280"/>
      <c r="BB40" s="280"/>
      <c r="BC40" s="280"/>
      <c r="BD40" s="280"/>
      <c r="BE40" s="280"/>
      <c r="BF40" s="280"/>
      <c r="BG40" s="280"/>
      <c r="BH40" s="280"/>
    </row>
    <row r="41" spans="1:60" s="219" customFormat="1" ht="12" customHeight="1">
      <c r="A41" s="310">
        <v>2</v>
      </c>
      <c r="B41" s="310">
        <v>4</v>
      </c>
      <c r="C41" s="310">
        <v>11</v>
      </c>
      <c r="D41" s="2555"/>
      <c r="E41" s="7"/>
      <c r="F41" s="7"/>
      <c r="G41" s="7" t="s">
        <v>473</v>
      </c>
      <c r="H41" s="27">
        <v>9</v>
      </c>
      <c r="I41" s="27">
        <v>5</v>
      </c>
      <c r="J41" s="28">
        <f t="shared" si="0"/>
        <v>14</v>
      </c>
      <c r="K41" s="237"/>
      <c r="L41" s="237"/>
      <c r="M41" s="280"/>
      <c r="N41" s="280"/>
      <c r="O41" s="280"/>
      <c r="P41" s="280"/>
      <c r="Q41" s="280"/>
      <c r="R41" s="280"/>
      <c r="S41" s="280"/>
      <c r="T41" s="280"/>
      <c r="U41" s="280"/>
      <c r="V41" s="280"/>
      <c r="W41" s="280"/>
      <c r="X41" s="280"/>
      <c r="Y41" s="280"/>
      <c r="Z41" s="280"/>
      <c r="AA41" s="280"/>
      <c r="AB41" s="280"/>
      <c r="AC41" s="280"/>
      <c r="AD41" s="280"/>
      <c r="AE41" s="280"/>
      <c r="AF41" s="280"/>
      <c r="AG41" s="280"/>
      <c r="AH41" s="280"/>
      <c r="AI41" s="280"/>
      <c r="AJ41" s="280"/>
      <c r="AK41" s="280"/>
      <c r="AL41" s="280"/>
      <c r="AM41" s="280"/>
      <c r="AN41" s="280"/>
      <c r="AO41" s="280"/>
      <c r="AP41" s="280"/>
      <c r="AQ41" s="280"/>
      <c r="AR41" s="280"/>
      <c r="AS41" s="280"/>
      <c r="AT41" s="280"/>
      <c r="AU41" s="280"/>
      <c r="AV41" s="280"/>
      <c r="AW41" s="280"/>
      <c r="AX41" s="280"/>
      <c r="AY41" s="280"/>
      <c r="AZ41" s="280"/>
      <c r="BA41" s="280"/>
      <c r="BB41" s="280"/>
      <c r="BC41" s="280"/>
      <c r="BD41" s="280"/>
      <c r="BE41" s="280"/>
      <c r="BF41" s="280"/>
      <c r="BG41" s="280"/>
      <c r="BH41" s="280"/>
    </row>
    <row r="42" spans="1:60" s="219" customFormat="1" ht="12" customHeight="1">
      <c r="A42" s="310">
        <v>2</v>
      </c>
      <c r="B42" s="310">
        <v>4</v>
      </c>
      <c r="C42" s="310">
        <v>11</v>
      </c>
      <c r="D42" s="2555"/>
      <c r="E42" s="7"/>
      <c r="F42" s="7"/>
      <c r="G42" s="7" t="s">
        <v>474</v>
      </c>
      <c r="H42" s="27">
        <v>0</v>
      </c>
      <c r="I42" s="27">
        <v>0</v>
      </c>
      <c r="J42" s="28">
        <f t="shared" si="0"/>
        <v>0</v>
      </c>
      <c r="K42" s="237"/>
      <c r="L42" s="237"/>
      <c r="M42" s="280"/>
      <c r="N42" s="280"/>
      <c r="O42" s="280"/>
      <c r="P42" s="280"/>
      <c r="Q42" s="280"/>
      <c r="R42" s="280"/>
      <c r="S42" s="280"/>
      <c r="T42" s="280"/>
      <c r="U42" s="280"/>
      <c r="V42" s="280"/>
      <c r="W42" s="280"/>
      <c r="X42" s="280"/>
      <c r="Y42" s="280"/>
      <c r="Z42" s="280"/>
      <c r="AA42" s="280"/>
      <c r="AB42" s="280"/>
      <c r="AC42" s="280"/>
      <c r="AD42" s="280"/>
      <c r="AE42" s="280"/>
      <c r="AF42" s="280"/>
      <c r="AG42" s="280"/>
      <c r="AH42" s="280"/>
      <c r="AI42" s="280"/>
      <c r="AJ42" s="280"/>
      <c r="AK42" s="280"/>
      <c r="AL42" s="280"/>
      <c r="AM42" s="280"/>
      <c r="AN42" s="280"/>
      <c r="AO42" s="280"/>
      <c r="AP42" s="280"/>
      <c r="AQ42" s="280"/>
      <c r="AR42" s="280"/>
      <c r="AS42" s="280"/>
      <c r="AT42" s="280"/>
      <c r="AU42" s="280"/>
      <c r="AV42" s="280"/>
      <c r="AW42" s="280"/>
      <c r="AX42" s="280"/>
      <c r="AY42" s="280"/>
      <c r="AZ42" s="280"/>
      <c r="BA42" s="280"/>
      <c r="BB42" s="280"/>
      <c r="BC42" s="280"/>
      <c r="BD42" s="280"/>
      <c r="BE42" s="280"/>
      <c r="BF42" s="280"/>
      <c r="BG42" s="280"/>
      <c r="BH42" s="280"/>
    </row>
    <row r="43" spans="1:60" ht="12" customHeight="1">
      <c r="A43" s="310"/>
      <c r="B43" s="310"/>
      <c r="C43" s="310"/>
      <c r="D43" s="2555"/>
      <c r="E43" s="373" t="s">
        <v>31</v>
      </c>
      <c r="F43" s="7"/>
      <c r="G43" s="7"/>
      <c r="H43" s="158">
        <f>SUM(H44)</f>
        <v>13</v>
      </c>
      <c r="I43" s="158">
        <f>SUM(I44)</f>
        <v>4</v>
      </c>
      <c r="J43" s="522">
        <f t="shared" si="0"/>
        <v>17</v>
      </c>
      <c r="K43" s="237"/>
      <c r="L43" s="237"/>
      <c r="M43" s="280"/>
      <c r="N43" s="280"/>
      <c r="O43" s="280"/>
      <c r="P43" s="280"/>
      <c r="Q43" s="280"/>
      <c r="R43" s="280"/>
      <c r="S43" s="280"/>
      <c r="T43" s="280"/>
      <c r="U43" s="280"/>
      <c r="V43" s="280"/>
      <c r="W43" s="280"/>
      <c r="X43" s="280"/>
      <c r="Y43" s="280"/>
      <c r="Z43" s="280"/>
      <c r="AA43" s="280"/>
      <c r="AB43" s="280"/>
      <c r="AC43" s="280"/>
      <c r="AD43" s="280"/>
      <c r="AE43" s="280"/>
      <c r="AF43" s="280"/>
      <c r="AG43" s="280"/>
      <c r="AH43" s="280"/>
      <c r="AI43" s="280"/>
      <c r="AJ43" s="280"/>
      <c r="AK43" s="280"/>
      <c r="AL43" s="280"/>
      <c r="AM43" s="280"/>
      <c r="AN43" s="280"/>
      <c r="AO43" s="280"/>
      <c r="AP43" s="280"/>
      <c r="AQ43" s="280"/>
      <c r="AR43" s="280"/>
      <c r="AS43" s="280"/>
      <c r="AT43" s="280"/>
      <c r="AU43" s="280"/>
      <c r="AV43" s="280"/>
      <c r="AW43" s="280"/>
      <c r="AX43" s="280"/>
      <c r="AY43" s="280"/>
      <c r="AZ43" s="280"/>
      <c r="BA43" s="280"/>
      <c r="BB43" s="280"/>
      <c r="BC43" s="280"/>
      <c r="BD43" s="280"/>
      <c r="BE43" s="280"/>
      <c r="BF43" s="280"/>
      <c r="BG43" s="280"/>
      <c r="BH43" s="280"/>
    </row>
    <row r="44" spans="1:60" ht="12" customHeight="1">
      <c r="A44" s="310"/>
      <c r="B44" s="310"/>
      <c r="C44" s="310"/>
      <c r="D44" s="2555"/>
      <c r="E44" s="7"/>
      <c r="F44" s="7" t="s">
        <v>452</v>
      </c>
      <c r="H44" s="27">
        <f>SUM(H46+H47+H48+H49+H51+H52)</f>
        <v>13</v>
      </c>
      <c r="I44" s="27">
        <f>SUM(I46+I47+I48+I49+I51+I52)</f>
        <v>4</v>
      </c>
      <c r="J44" s="28">
        <f t="shared" si="0"/>
        <v>17</v>
      </c>
      <c r="K44" s="237"/>
      <c r="L44" s="237"/>
      <c r="M44" s="280"/>
      <c r="N44" s="280"/>
      <c r="O44" s="280"/>
      <c r="P44" s="280"/>
      <c r="Q44" s="280"/>
      <c r="R44" s="280"/>
      <c r="S44" s="280"/>
      <c r="T44" s="280"/>
      <c r="U44" s="280"/>
      <c r="V44" s="280"/>
      <c r="W44" s="280"/>
      <c r="X44" s="280"/>
      <c r="Y44" s="280"/>
      <c r="Z44" s="280"/>
      <c r="AA44" s="280"/>
      <c r="AB44" s="280"/>
      <c r="AC44" s="280"/>
      <c r="AD44" s="280"/>
      <c r="AE44" s="280"/>
      <c r="AF44" s="280"/>
      <c r="AG44" s="280"/>
      <c r="AH44" s="280"/>
      <c r="AI44" s="280"/>
      <c r="AJ44" s="280"/>
      <c r="AK44" s="280"/>
      <c r="AL44" s="280"/>
      <c r="AM44" s="280"/>
      <c r="AN44" s="280"/>
      <c r="AO44" s="280"/>
      <c r="AP44" s="280"/>
      <c r="AQ44" s="280"/>
      <c r="AR44" s="280"/>
      <c r="AS44" s="280"/>
      <c r="AT44" s="280"/>
      <c r="AU44" s="280"/>
      <c r="AV44" s="280"/>
      <c r="AW44" s="280"/>
      <c r="AX44" s="280"/>
      <c r="AY44" s="280"/>
      <c r="AZ44" s="280"/>
      <c r="BA44" s="280"/>
      <c r="BB44" s="280"/>
      <c r="BC44" s="280"/>
      <c r="BD44" s="280"/>
      <c r="BE44" s="280"/>
      <c r="BF44" s="280"/>
      <c r="BG44" s="280"/>
      <c r="BH44" s="280"/>
    </row>
    <row r="45" spans="1:60" ht="12" customHeight="1">
      <c r="A45" s="310"/>
      <c r="B45" s="310"/>
      <c r="C45" s="310"/>
      <c r="D45" s="2555"/>
      <c r="E45" s="7"/>
      <c r="F45" s="7"/>
      <c r="G45" s="7" t="s">
        <v>1021</v>
      </c>
      <c r="H45" s="27"/>
      <c r="I45" s="27"/>
      <c r="J45" s="28"/>
      <c r="K45" s="237"/>
      <c r="L45" s="237"/>
      <c r="M45" s="280"/>
      <c r="N45" s="280"/>
      <c r="O45" s="280"/>
      <c r="P45" s="280"/>
      <c r="Q45" s="280"/>
      <c r="R45" s="280"/>
      <c r="S45" s="280"/>
      <c r="T45" s="280"/>
      <c r="U45" s="280"/>
      <c r="V45" s="280"/>
      <c r="W45" s="280"/>
      <c r="X45" s="280"/>
      <c r="Y45" s="280"/>
      <c r="Z45" s="280"/>
      <c r="AA45" s="280"/>
      <c r="AB45" s="280"/>
      <c r="AC45" s="280"/>
      <c r="AD45" s="280"/>
      <c r="AE45" s="280"/>
      <c r="AF45" s="280"/>
      <c r="AG45" s="280"/>
      <c r="AH45" s="280"/>
      <c r="AI45" s="280"/>
      <c r="AJ45" s="280"/>
      <c r="AK45" s="280"/>
      <c r="AL45" s="280"/>
      <c r="AM45" s="280"/>
      <c r="AN45" s="280"/>
      <c r="AO45" s="280"/>
      <c r="AP45" s="280"/>
      <c r="AQ45" s="280"/>
      <c r="AR45" s="280"/>
      <c r="AS45" s="280"/>
      <c r="AT45" s="280"/>
      <c r="AU45" s="280"/>
      <c r="AV45" s="280"/>
      <c r="AW45" s="280"/>
      <c r="AX45" s="280"/>
      <c r="AY45" s="280"/>
      <c r="AZ45" s="280"/>
      <c r="BA45" s="280"/>
      <c r="BB45" s="280"/>
      <c r="BC45" s="280"/>
      <c r="BD45" s="280"/>
      <c r="BE45" s="280"/>
      <c r="BF45" s="280"/>
      <c r="BG45" s="280"/>
      <c r="BH45" s="280"/>
    </row>
    <row r="46" spans="1:60" ht="12" customHeight="1">
      <c r="A46" s="310">
        <v>2</v>
      </c>
      <c r="B46" s="310">
        <v>4</v>
      </c>
      <c r="C46" s="310">
        <v>10</v>
      </c>
      <c r="D46" s="2555"/>
      <c r="E46" s="7"/>
      <c r="F46" s="7"/>
      <c r="G46" s="7" t="s">
        <v>1022</v>
      </c>
      <c r="H46" s="27">
        <v>2</v>
      </c>
      <c r="I46" s="27">
        <v>1</v>
      </c>
      <c r="J46" s="28">
        <f t="shared" si="0"/>
        <v>3</v>
      </c>
      <c r="K46" s="237"/>
      <c r="L46" s="237"/>
      <c r="M46" s="280"/>
      <c r="N46" s="280"/>
      <c r="O46" s="280"/>
      <c r="P46" s="280"/>
      <c r="Q46" s="280"/>
      <c r="R46" s="280"/>
      <c r="S46" s="280"/>
      <c r="T46" s="280"/>
      <c r="U46" s="280"/>
      <c r="V46" s="280"/>
      <c r="W46" s="280"/>
      <c r="X46" s="280"/>
      <c r="Y46" s="280"/>
      <c r="Z46" s="280"/>
      <c r="AA46" s="280"/>
      <c r="AB46" s="280"/>
      <c r="AC46" s="280"/>
      <c r="AD46" s="280"/>
      <c r="AE46" s="280"/>
      <c r="AF46" s="280"/>
      <c r="AG46" s="280"/>
      <c r="AH46" s="280"/>
      <c r="AI46" s="280"/>
      <c r="AJ46" s="280"/>
      <c r="AK46" s="280"/>
      <c r="AL46" s="280"/>
      <c r="AM46" s="280"/>
      <c r="AN46" s="280"/>
      <c r="AO46" s="280"/>
      <c r="AP46" s="280"/>
      <c r="AQ46" s="280"/>
      <c r="AR46" s="280"/>
      <c r="AS46" s="280"/>
      <c r="AT46" s="280"/>
      <c r="AU46" s="280"/>
      <c r="AV46" s="280"/>
      <c r="AW46" s="280"/>
      <c r="AX46" s="280"/>
      <c r="AY46" s="280"/>
      <c r="AZ46" s="280"/>
      <c r="BA46" s="280"/>
      <c r="BB46" s="280"/>
      <c r="BC46" s="280"/>
      <c r="BD46" s="280"/>
      <c r="BE46" s="280"/>
      <c r="BF46" s="280"/>
      <c r="BG46" s="280"/>
      <c r="BH46" s="280"/>
    </row>
    <row r="47" spans="1:60" s="219" customFormat="1" ht="12" customHeight="1">
      <c r="A47" s="310">
        <v>2</v>
      </c>
      <c r="B47" s="310">
        <v>4</v>
      </c>
      <c r="C47" s="310">
        <v>10</v>
      </c>
      <c r="D47" s="2555"/>
      <c r="E47" s="7"/>
      <c r="F47" s="7"/>
      <c r="G47" s="7" t="s">
        <v>1023</v>
      </c>
      <c r="H47" s="27">
        <v>0</v>
      </c>
      <c r="I47" s="27">
        <v>1</v>
      </c>
      <c r="J47" s="28">
        <f t="shared" si="0"/>
        <v>1</v>
      </c>
      <c r="K47" s="237"/>
      <c r="L47" s="237"/>
      <c r="M47" s="280"/>
      <c r="N47" s="280"/>
      <c r="O47" s="280"/>
      <c r="P47" s="280"/>
      <c r="Q47" s="280"/>
      <c r="R47" s="280"/>
      <c r="S47" s="280"/>
      <c r="T47" s="280"/>
      <c r="U47" s="280"/>
      <c r="V47" s="280"/>
      <c r="W47" s="280"/>
      <c r="X47" s="280"/>
      <c r="Y47" s="280"/>
      <c r="Z47" s="280"/>
      <c r="AA47" s="280"/>
      <c r="AB47" s="280"/>
      <c r="AC47" s="280"/>
      <c r="AD47" s="280"/>
      <c r="AE47" s="280"/>
      <c r="AF47" s="280"/>
      <c r="AG47" s="280"/>
      <c r="AH47" s="280"/>
      <c r="AI47" s="280"/>
      <c r="AJ47" s="280"/>
      <c r="AK47" s="280"/>
      <c r="AL47" s="280"/>
      <c r="AM47" s="280"/>
      <c r="AN47" s="280"/>
      <c r="AO47" s="280"/>
      <c r="AP47" s="280"/>
      <c r="AQ47" s="280"/>
      <c r="AR47" s="280"/>
      <c r="AS47" s="280"/>
      <c r="AT47" s="280"/>
      <c r="AU47" s="280"/>
      <c r="AV47" s="280"/>
      <c r="AW47" s="280"/>
      <c r="AX47" s="280"/>
      <c r="AY47" s="280"/>
      <c r="AZ47" s="280"/>
      <c r="BA47" s="280"/>
      <c r="BB47" s="280"/>
      <c r="BC47" s="280"/>
      <c r="BD47" s="280"/>
      <c r="BE47" s="280"/>
      <c r="BF47" s="280"/>
      <c r="BG47" s="280"/>
      <c r="BH47" s="280"/>
    </row>
    <row r="48" spans="1:60" s="219" customFormat="1" ht="12" customHeight="1">
      <c r="A48" s="310">
        <v>2</v>
      </c>
      <c r="B48" s="310">
        <v>4</v>
      </c>
      <c r="C48" s="310">
        <v>10</v>
      </c>
      <c r="D48" s="2555"/>
      <c r="E48" s="7"/>
      <c r="F48" s="7"/>
      <c r="G48" s="7" t="s">
        <v>1024</v>
      </c>
      <c r="H48" s="27">
        <v>3</v>
      </c>
      <c r="I48" s="27">
        <v>0</v>
      </c>
      <c r="J48" s="28">
        <f t="shared" si="0"/>
        <v>3</v>
      </c>
      <c r="K48" s="237"/>
      <c r="L48" s="237"/>
      <c r="M48" s="280"/>
      <c r="N48" s="280"/>
      <c r="O48" s="280"/>
      <c r="P48" s="280"/>
      <c r="Q48" s="280"/>
      <c r="R48" s="280"/>
      <c r="S48" s="280"/>
      <c r="T48" s="280"/>
      <c r="U48" s="280"/>
      <c r="V48" s="280"/>
      <c r="W48" s="280"/>
      <c r="X48" s="280"/>
      <c r="Y48" s="280"/>
      <c r="Z48" s="280"/>
      <c r="AA48" s="280"/>
      <c r="AB48" s="280"/>
      <c r="AC48" s="280"/>
      <c r="AD48" s="280"/>
      <c r="AE48" s="280"/>
      <c r="AF48" s="280"/>
      <c r="AG48" s="280"/>
      <c r="AH48" s="280"/>
      <c r="AI48" s="280"/>
      <c r="AJ48" s="280"/>
      <c r="AK48" s="280"/>
      <c r="AL48" s="280"/>
      <c r="AM48" s="280"/>
      <c r="AN48" s="280"/>
      <c r="AO48" s="280"/>
      <c r="AP48" s="280"/>
      <c r="AQ48" s="280"/>
      <c r="AR48" s="280"/>
      <c r="AS48" s="280"/>
      <c r="AT48" s="280"/>
      <c r="AU48" s="280"/>
      <c r="AV48" s="280"/>
      <c r="AW48" s="280"/>
      <c r="AX48" s="280"/>
      <c r="AY48" s="280"/>
      <c r="AZ48" s="280"/>
      <c r="BA48" s="280"/>
      <c r="BB48" s="280"/>
      <c r="BC48" s="280"/>
      <c r="BD48" s="280"/>
      <c r="BE48" s="280"/>
      <c r="BF48" s="280"/>
      <c r="BG48" s="280"/>
      <c r="BH48" s="280"/>
    </row>
    <row r="49" spans="1:60" s="219" customFormat="1" ht="12" customHeight="1">
      <c r="A49" s="310">
        <v>2</v>
      </c>
      <c r="B49" s="310">
        <v>4</v>
      </c>
      <c r="C49" s="310">
        <v>10</v>
      </c>
      <c r="D49" s="2555"/>
      <c r="E49" s="7"/>
      <c r="F49" s="2"/>
      <c r="G49" s="7" t="s">
        <v>475</v>
      </c>
      <c r="H49" s="27">
        <v>0</v>
      </c>
      <c r="I49" s="27">
        <v>0</v>
      </c>
      <c r="J49" s="28">
        <f t="shared" si="0"/>
        <v>0</v>
      </c>
      <c r="K49" s="237"/>
      <c r="L49" s="237"/>
      <c r="M49" s="280"/>
      <c r="N49" s="280"/>
      <c r="O49" s="280"/>
      <c r="P49" s="280"/>
      <c r="Q49" s="280"/>
      <c r="R49" s="280"/>
      <c r="S49" s="280"/>
      <c r="T49" s="280"/>
      <c r="U49" s="280"/>
      <c r="V49" s="280"/>
      <c r="W49" s="280"/>
      <c r="X49" s="280"/>
      <c r="Y49" s="280"/>
      <c r="Z49" s="280"/>
      <c r="AA49" s="280"/>
      <c r="AB49" s="280"/>
      <c r="AC49" s="280"/>
      <c r="AD49" s="280"/>
      <c r="AE49" s="280"/>
      <c r="AF49" s="280"/>
      <c r="AG49" s="280"/>
      <c r="AH49" s="280"/>
      <c r="AI49" s="280"/>
      <c r="AJ49" s="280"/>
      <c r="AK49" s="280"/>
      <c r="AL49" s="280"/>
      <c r="AM49" s="280"/>
      <c r="AN49" s="280"/>
      <c r="AO49" s="280"/>
      <c r="AP49" s="280"/>
      <c r="AQ49" s="280"/>
      <c r="AR49" s="280"/>
      <c r="AS49" s="280"/>
      <c r="AT49" s="280"/>
      <c r="AU49" s="280"/>
      <c r="AV49" s="280"/>
      <c r="AW49" s="280"/>
      <c r="AX49" s="280"/>
      <c r="AY49" s="280"/>
      <c r="AZ49" s="280"/>
      <c r="BA49" s="280"/>
      <c r="BB49" s="280"/>
      <c r="BC49" s="280"/>
      <c r="BD49" s="280"/>
      <c r="BE49" s="280"/>
      <c r="BF49" s="280"/>
      <c r="BG49" s="280"/>
      <c r="BH49" s="280"/>
    </row>
    <row r="50" spans="1:60" ht="12" customHeight="1">
      <c r="A50" s="310"/>
      <c r="B50" s="310"/>
      <c r="C50" s="310"/>
      <c r="D50" s="2555"/>
      <c r="E50" s="7"/>
      <c r="F50" s="7"/>
      <c r="G50" s="7" t="s">
        <v>466</v>
      </c>
      <c r="H50" s="27"/>
      <c r="I50" s="27"/>
      <c r="J50" s="28"/>
      <c r="K50" s="237"/>
      <c r="L50" s="237"/>
      <c r="M50" s="280"/>
      <c r="N50" s="280"/>
      <c r="O50" s="280"/>
      <c r="P50" s="280"/>
      <c r="Q50" s="280"/>
      <c r="R50" s="280"/>
      <c r="S50" s="280"/>
      <c r="T50" s="280"/>
      <c r="U50" s="280"/>
      <c r="V50" s="280"/>
      <c r="W50" s="280"/>
      <c r="X50" s="280"/>
      <c r="Y50" s="280"/>
      <c r="Z50" s="280"/>
      <c r="AA50" s="280"/>
      <c r="AB50" s="280"/>
      <c r="AC50" s="280"/>
      <c r="AD50" s="280"/>
      <c r="AE50" s="280"/>
      <c r="AF50" s="280"/>
      <c r="AG50" s="280"/>
      <c r="AH50" s="280"/>
      <c r="AI50" s="280"/>
      <c r="AJ50" s="280"/>
      <c r="AK50" s="280"/>
      <c r="AL50" s="280"/>
      <c r="AM50" s="280"/>
      <c r="AN50" s="280"/>
      <c r="AO50" s="280"/>
      <c r="AP50" s="280"/>
      <c r="AQ50" s="280"/>
      <c r="AR50" s="280"/>
      <c r="AS50" s="280"/>
      <c r="AT50" s="280"/>
      <c r="AU50" s="280"/>
      <c r="AV50" s="280"/>
      <c r="AW50" s="280"/>
      <c r="AX50" s="280"/>
      <c r="AY50" s="280"/>
      <c r="AZ50" s="280"/>
      <c r="BA50" s="280"/>
      <c r="BB50" s="280"/>
      <c r="BC50" s="280"/>
      <c r="BD50" s="280"/>
      <c r="BE50" s="280"/>
      <c r="BF50" s="280"/>
      <c r="BG50" s="280"/>
      <c r="BH50" s="280"/>
    </row>
    <row r="51" spans="1:60" s="219" customFormat="1" ht="12" customHeight="1">
      <c r="A51" s="290">
        <v>2</v>
      </c>
      <c r="B51" s="290">
        <v>4</v>
      </c>
      <c r="C51" s="290">
        <v>10</v>
      </c>
      <c r="D51" s="2555"/>
      <c r="E51" s="7"/>
      <c r="F51" s="7"/>
      <c r="G51" s="7" t="s">
        <v>469</v>
      </c>
      <c r="H51" s="27">
        <v>7</v>
      </c>
      <c r="I51" s="27">
        <v>1</v>
      </c>
      <c r="J51" s="28">
        <f t="shared" si="0"/>
        <v>8</v>
      </c>
      <c r="K51" s="237"/>
      <c r="L51" s="237"/>
      <c r="M51" s="280"/>
      <c r="N51" s="280"/>
      <c r="O51" s="280"/>
      <c r="P51" s="280"/>
      <c r="Q51" s="280"/>
      <c r="R51" s="280"/>
      <c r="S51" s="280"/>
      <c r="T51" s="280"/>
      <c r="U51" s="280"/>
      <c r="V51" s="280"/>
      <c r="W51" s="280"/>
      <c r="X51" s="280"/>
      <c r="Y51" s="280"/>
      <c r="Z51" s="280"/>
      <c r="AA51" s="280"/>
      <c r="AB51" s="280"/>
      <c r="AC51" s="280"/>
      <c r="AD51" s="280"/>
      <c r="AE51" s="280"/>
      <c r="AF51" s="280"/>
      <c r="AG51" s="280"/>
      <c r="AH51" s="280"/>
      <c r="AI51" s="280"/>
      <c r="AJ51" s="280"/>
      <c r="AK51" s="280"/>
      <c r="AL51" s="280"/>
      <c r="AM51" s="280"/>
      <c r="AN51" s="280"/>
      <c r="AO51" s="280"/>
      <c r="AP51" s="280"/>
      <c r="AQ51" s="280"/>
      <c r="AR51" s="280"/>
      <c r="AS51" s="280"/>
      <c r="AT51" s="280"/>
      <c r="AU51" s="280"/>
      <c r="AV51" s="280"/>
      <c r="AW51" s="280"/>
      <c r="AX51" s="280"/>
      <c r="AY51" s="280"/>
      <c r="AZ51" s="280"/>
      <c r="BA51" s="280"/>
      <c r="BB51" s="280"/>
      <c r="BC51" s="280"/>
      <c r="BD51" s="280"/>
      <c r="BE51" s="280"/>
      <c r="BF51" s="280"/>
      <c r="BG51" s="280"/>
      <c r="BH51" s="280"/>
    </row>
    <row r="52" spans="1:60" s="219" customFormat="1" ht="12" customHeight="1">
      <c r="A52" s="290">
        <v>2</v>
      </c>
      <c r="B52" s="290">
        <v>4</v>
      </c>
      <c r="C52" s="290">
        <v>10</v>
      </c>
      <c r="D52" s="2555"/>
      <c r="E52" s="7"/>
      <c r="F52" s="7"/>
      <c r="G52" s="7" t="s">
        <v>476</v>
      </c>
      <c r="H52" s="27">
        <v>1</v>
      </c>
      <c r="I52" s="27">
        <v>1</v>
      </c>
      <c r="J52" s="28">
        <f t="shared" si="0"/>
        <v>2</v>
      </c>
      <c r="K52" s="237"/>
      <c r="L52" s="237"/>
      <c r="M52" s="280"/>
      <c r="N52" s="280"/>
      <c r="O52" s="280"/>
      <c r="P52" s="280"/>
      <c r="Q52" s="280"/>
      <c r="R52" s="280"/>
      <c r="S52" s="280"/>
      <c r="T52" s="280"/>
      <c r="U52" s="280"/>
      <c r="V52" s="280"/>
      <c r="W52" s="280"/>
      <c r="X52" s="280"/>
      <c r="Y52" s="280"/>
      <c r="Z52" s="280"/>
      <c r="AA52" s="280"/>
      <c r="AB52" s="280"/>
      <c r="AC52" s="280"/>
      <c r="AD52" s="280"/>
      <c r="AE52" s="280"/>
      <c r="AF52" s="280"/>
      <c r="AG52" s="280"/>
      <c r="AH52" s="280"/>
      <c r="AI52" s="280"/>
      <c r="AJ52" s="280"/>
      <c r="AK52" s="280"/>
      <c r="AL52" s="280"/>
      <c r="AM52" s="280"/>
      <c r="AN52" s="280"/>
      <c r="AO52" s="280"/>
      <c r="AP52" s="280"/>
      <c r="AQ52" s="280"/>
      <c r="AR52" s="280"/>
      <c r="AS52" s="280"/>
      <c r="AT52" s="280"/>
      <c r="AU52" s="280"/>
      <c r="AV52" s="280"/>
      <c r="AW52" s="280"/>
      <c r="AX52" s="280"/>
      <c r="AY52" s="280"/>
      <c r="AZ52" s="280"/>
      <c r="BA52" s="280"/>
      <c r="BB52" s="280"/>
      <c r="BC52" s="280"/>
      <c r="BD52" s="280"/>
      <c r="BE52" s="280"/>
      <c r="BF52" s="280"/>
      <c r="BG52" s="280"/>
      <c r="BH52" s="280"/>
    </row>
    <row r="53" spans="1:60" ht="12" customHeight="1">
      <c r="A53" s="310"/>
      <c r="B53" s="310"/>
      <c r="C53" s="310"/>
      <c r="D53" s="2555"/>
      <c r="E53" s="373" t="s">
        <v>32</v>
      </c>
      <c r="F53" s="7"/>
      <c r="G53" s="7"/>
      <c r="H53" s="158">
        <f>SUM(H54)</f>
        <v>9</v>
      </c>
      <c r="I53" s="158">
        <f>SUM(I54)</f>
        <v>6</v>
      </c>
      <c r="J53" s="522">
        <f>SUM(H53:I53)</f>
        <v>15</v>
      </c>
      <c r="K53" s="237"/>
      <c r="L53" s="237"/>
      <c r="M53" s="280"/>
      <c r="N53" s="280"/>
      <c r="O53" s="280"/>
      <c r="P53" s="280"/>
      <c r="Q53" s="280"/>
      <c r="R53" s="280"/>
      <c r="S53" s="280"/>
      <c r="T53" s="280"/>
      <c r="U53" s="280"/>
      <c r="V53" s="280"/>
      <c r="W53" s="280"/>
      <c r="X53" s="280"/>
      <c r="Y53" s="280"/>
      <c r="Z53" s="280"/>
      <c r="AA53" s="280"/>
      <c r="AB53" s="280"/>
      <c r="AC53" s="280"/>
      <c r="AD53" s="280"/>
      <c r="AE53" s="280"/>
      <c r="AF53" s="280"/>
      <c r="AG53" s="280"/>
      <c r="AH53" s="280"/>
      <c r="AI53" s="280"/>
      <c r="AJ53" s="280"/>
      <c r="AK53" s="280"/>
      <c r="AL53" s="280"/>
      <c r="AM53" s="280"/>
      <c r="AN53" s="280"/>
      <c r="AO53" s="280"/>
      <c r="AP53" s="280"/>
      <c r="AQ53" s="280"/>
      <c r="AR53" s="280"/>
      <c r="AS53" s="280"/>
      <c r="AT53" s="280"/>
      <c r="AU53" s="280"/>
      <c r="AV53" s="280"/>
      <c r="AW53" s="280"/>
      <c r="AX53" s="280"/>
      <c r="AY53" s="280"/>
      <c r="AZ53" s="280"/>
      <c r="BA53" s="280"/>
      <c r="BB53" s="280"/>
      <c r="BC53" s="280"/>
      <c r="BD53" s="280"/>
      <c r="BE53" s="280"/>
      <c r="BF53" s="280"/>
      <c r="BG53" s="280"/>
      <c r="BH53" s="280"/>
    </row>
    <row r="54" spans="1:60" ht="12" customHeight="1">
      <c r="A54" s="310"/>
      <c r="B54" s="310"/>
      <c r="C54" s="310"/>
      <c r="D54" s="2555"/>
      <c r="E54" s="7"/>
      <c r="F54" s="7" t="s">
        <v>452</v>
      </c>
      <c r="G54" s="7"/>
      <c r="H54" s="27">
        <f>SUM(H55:H60)</f>
        <v>9</v>
      </c>
      <c r="I54" s="27">
        <f>SUM(I55:I60)</f>
        <v>6</v>
      </c>
      <c r="J54" s="28">
        <f t="shared" si="0"/>
        <v>15</v>
      </c>
      <c r="K54" s="237"/>
      <c r="L54" s="237"/>
      <c r="M54" s="280"/>
      <c r="N54" s="280"/>
      <c r="O54" s="280"/>
      <c r="P54" s="280"/>
      <c r="Q54" s="280"/>
      <c r="R54" s="280"/>
      <c r="S54" s="280"/>
      <c r="T54" s="280"/>
      <c r="U54" s="280"/>
      <c r="V54" s="280"/>
      <c r="W54" s="280"/>
      <c r="X54" s="280"/>
      <c r="Y54" s="280"/>
      <c r="Z54" s="280"/>
      <c r="AA54" s="280"/>
      <c r="AB54" s="280"/>
      <c r="AC54" s="280"/>
      <c r="AD54" s="280"/>
      <c r="AE54" s="280"/>
      <c r="AF54" s="280"/>
      <c r="AG54" s="280"/>
      <c r="AH54" s="280"/>
      <c r="AI54" s="280"/>
      <c r="AJ54" s="280"/>
      <c r="AK54" s="280"/>
      <c r="AL54" s="280"/>
      <c r="AM54" s="280"/>
      <c r="AN54" s="280"/>
      <c r="AO54" s="280"/>
      <c r="AP54" s="280"/>
      <c r="AQ54" s="280"/>
      <c r="AR54" s="280"/>
      <c r="AS54" s="280"/>
      <c r="AT54" s="280"/>
      <c r="AU54" s="280"/>
      <c r="AV54" s="280"/>
      <c r="AW54" s="280"/>
      <c r="AX54" s="280"/>
      <c r="AY54" s="280"/>
      <c r="AZ54" s="280"/>
      <c r="BA54" s="280"/>
      <c r="BB54" s="280"/>
      <c r="BC54" s="280"/>
      <c r="BD54" s="280"/>
      <c r="BE54" s="280"/>
      <c r="BF54" s="280"/>
      <c r="BG54" s="280"/>
      <c r="BH54" s="280"/>
    </row>
    <row r="55" spans="1:60" s="219" customFormat="1" ht="12" customHeight="1">
      <c r="A55" s="310">
        <v>2</v>
      </c>
      <c r="B55" s="310">
        <v>4</v>
      </c>
      <c r="C55" s="310">
        <v>10</v>
      </c>
      <c r="D55" s="2555"/>
      <c r="E55" s="7"/>
      <c r="F55" s="7"/>
      <c r="G55" s="7" t="s">
        <v>1026</v>
      </c>
      <c r="H55" s="27">
        <v>1</v>
      </c>
      <c r="I55" s="27">
        <v>2</v>
      </c>
      <c r="J55" s="28">
        <f t="shared" si="0"/>
        <v>3</v>
      </c>
      <c r="K55" s="237"/>
      <c r="L55" s="237"/>
      <c r="M55" s="280"/>
      <c r="N55" s="280"/>
      <c r="O55" s="280"/>
      <c r="P55" s="280"/>
      <c r="Q55" s="280"/>
      <c r="R55" s="280"/>
      <c r="S55" s="280"/>
      <c r="T55" s="280"/>
      <c r="U55" s="280"/>
      <c r="V55" s="280"/>
      <c r="W55" s="280"/>
      <c r="X55" s="280"/>
      <c r="Y55" s="280"/>
      <c r="Z55" s="280"/>
      <c r="AA55" s="280"/>
      <c r="AB55" s="280"/>
      <c r="AC55" s="280"/>
      <c r="AD55" s="280"/>
      <c r="AE55" s="280"/>
      <c r="AF55" s="280"/>
      <c r="AG55" s="280"/>
      <c r="AH55" s="280"/>
      <c r="AI55" s="280"/>
      <c r="AJ55" s="280"/>
      <c r="AK55" s="280"/>
      <c r="AL55" s="280"/>
      <c r="AM55" s="280"/>
      <c r="AN55" s="280"/>
      <c r="AO55" s="280"/>
      <c r="AP55" s="280"/>
      <c r="AQ55" s="280"/>
      <c r="AR55" s="280"/>
      <c r="AS55" s="280"/>
      <c r="AT55" s="280"/>
      <c r="AU55" s="280"/>
      <c r="AV55" s="280"/>
      <c r="AW55" s="280"/>
      <c r="AX55" s="280"/>
      <c r="AY55" s="280"/>
      <c r="AZ55" s="280"/>
      <c r="BA55" s="280"/>
      <c r="BB55" s="280"/>
      <c r="BC55" s="280"/>
      <c r="BD55" s="280"/>
      <c r="BE55" s="280"/>
      <c r="BF55" s="280"/>
      <c r="BG55" s="280"/>
      <c r="BH55" s="280"/>
    </row>
    <row r="56" spans="1:60" ht="12" customHeight="1">
      <c r="A56" s="310"/>
      <c r="B56" s="310"/>
      <c r="C56" s="310"/>
      <c r="D56" s="2555"/>
      <c r="E56" s="7"/>
      <c r="F56" s="7"/>
      <c r="G56" s="7" t="s">
        <v>466</v>
      </c>
      <c r="H56" s="27"/>
      <c r="I56" s="27"/>
      <c r="J56" s="28"/>
      <c r="K56" s="237"/>
      <c r="L56" s="237"/>
      <c r="M56" s="280"/>
      <c r="N56" s="280"/>
      <c r="O56" s="280"/>
      <c r="P56" s="280"/>
      <c r="Q56" s="280"/>
      <c r="R56" s="280"/>
      <c r="S56" s="280"/>
      <c r="T56" s="280"/>
      <c r="U56" s="280"/>
      <c r="V56" s="280"/>
      <c r="W56" s="280"/>
      <c r="X56" s="280"/>
      <c r="Y56" s="280"/>
      <c r="Z56" s="280"/>
      <c r="AA56" s="280"/>
      <c r="AB56" s="280"/>
      <c r="AC56" s="280"/>
      <c r="AD56" s="280"/>
      <c r="AE56" s="280"/>
      <c r="AF56" s="280"/>
      <c r="AG56" s="280"/>
      <c r="AH56" s="280"/>
      <c r="AI56" s="280"/>
      <c r="AJ56" s="280"/>
      <c r="AK56" s="280"/>
      <c r="AL56" s="280"/>
      <c r="AM56" s="280"/>
      <c r="AN56" s="280"/>
      <c r="AO56" s="280"/>
      <c r="AP56" s="280"/>
      <c r="AQ56" s="280"/>
      <c r="AR56" s="280"/>
      <c r="AS56" s="280"/>
      <c r="AT56" s="280"/>
      <c r="AU56" s="280"/>
      <c r="AV56" s="280"/>
      <c r="AW56" s="280"/>
      <c r="AX56" s="280"/>
      <c r="AY56" s="280"/>
      <c r="AZ56" s="280"/>
      <c r="BA56" s="280"/>
      <c r="BB56" s="280"/>
      <c r="BC56" s="280"/>
      <c r="BD56" s="280"/>
      <c r="BE56" s="280"/>
      <c r="BF56" s="280"/>
      <c r="BG56" s="280"/>
      <c r="BH56" s="280"/>
    </row>
    <row r="57" spans="1:60" s="219" customFormat="1" ht="12" customHeight="1">
      <c r="A57" s="290">
        <v>2</v>
      </c>
      <c r="B57" s="290">
        <v>4</v>
      </c>
      <c r="C57" s="290">
        <v>10</v>
      </c>
      <c r="D57" s="2555"/>
      <c r="E57" s="7"/>
      <c r="F57" s="7"/>
      <c r="G57" s="7" t="s">
        <v>477</v>
      </c>
      <c r="H57" s="27">
        <v>0</v>
      </c>
      <c r="I57" s="27">
        <v>0</v>
      </c>
      <c r="J57" s="28">
        <f t="shared" si="0"/>
        <v>0</v>
      </c>
      <c r="K57" s="237"/>
      <c r="L57" s="237"/>
      <c r="M57" s="280"/>
      <c r="N57" s="280"/>
      <c r="O57" s="280"/>
      <c r="P57" s="280"/>
      <c r="Q57" s="280"/>
      <c r="R57" s="280"/>
      <c r="S57" s="280"/>
      <c r="T57" s="280"/>
      <c r="U57" s="280"/>
      <c r="V57" s="280"/>
      <c r="W57" s="280"/>
      <c r="X57" s="280"/>
      <c r="Y57" s="280"/>
      <c r="Z57" s="280"/>
      <c r="AA57" s="280"/>
      <c r="AB57" s="280"/>
      <c r="AC57" s="280"/>
      <c r="AD57" s="280"/>
      <c r="AE57" s="280"/>
      <c r="AF57" s="280"/>
      <c r="AG57" s="280"/>
      <c r="AH57" s="280"/>
      <c r="AI57" s="280"/>
      <c r="AJ57" s="280"/>
      <c r="AK57" s="280"/>
      <c r="AL57" s="280"/>
      <c r="AM57" s="280"/>
      <c r="AN57" s="280"/>
      <c r="AO57" s="280"/>
      <c r="AP57" s="280"/>
      <c r="AQ57" s="280"/>
      <c r="AR57" s="280"/>
      <c r="AS57" s="280"/>
      <c r="AT57" s="280"/>
      <c r="AU57" s="280"/>
      <c r="AV57" s="280"/>
      <c r="AW57" s="280"/>
      <c r="AX57" s="280"/>
      <c r="AY57" s="280"/>
      <c r="AZ57" s="280"/>
      <c r="BA57" s="280"/>
      <c r="BB57" s="280"/>
      <c r="BC57" s="280"/>
      <c r="BD57" s="280"/>
      <c r="BE57" s="280"/>
      <c r="BF57" s="280"/>
      <c r="BG57" s="280"/>
      <c r="BH57" s="280"/>
    </row>
    <row r="58" spans="1:60" s="219" customFormat="1" ht="12" customHeight="1">
      <c r="A58" s="290">
        <v>2</v>
      </c>
      <c r="B58" s="290">
        <v>4</v>
      </c>
      <c r="C58" s="290">
        <v>10</v>
      </c>
      <c r="D58" s="2555"/>
      <c r="E58" s="7"/>
      <c r="F58" s="7"/>
      <c r="G58" s="7" t="s">
        <v>478</v>
      </c>
      <c r="H58" s="27">
        <v>5</v>
      </c>
      <c r="I58" s="27">
        <v>3</v>
      </c>
      <c r="J58" s="28">
        <f t="shared" si="0"/>
        <v>8</v>
      </c>
      <c r="K58" s="237"/>
      <c r="L58" s="237"/>
      <c r="M58" s="280"/>
      <c r="N58" s="280"/>
      <c r="O58" s="280"/>
      <c r="P58" s="280"/>
      <c r="Q58" s="280"/>
      <c r="R58" s="280"/>
      <c r="S58" s="280"/>
      <c r="T58" s="280"/>
      <c r="U58" s="280"/>
      <c r="V58" s="280"/>
      <c r="W58" s="280"/>
      <c r="X58" s="280"/>
      <c r="Y58" s="280"/>
      <c r="Z58" s="280"/>
      <c r="AA58" s="280"/>
      <c r="AB58" s="280"/>
      <c r="AC58" s="280"/>
      <c r="AD58" s="280"/>
      <c r="AE58" s="280"/>
      <c r="AF58" s="280"/>
      <c r="AG58" s="280"/>
      <c r="AH58" s="280"/>
      <c r="AI58" s="280"/>
      <c r="AJ58" s="280"/>
      <c r="AK58" s="280"/>
      <c r="AL58" s="280"/>
      <c r="AM58" s="280"/>
      <c r="AN58" s="280"/>
      <c r="AO58" s="280"/>
      <c r="AP58" s="280"/>
      <c r="AQ58" s="280"/>
      <c r="AR58" s="280"/>
      <c r="AS58" s="280"/>
      <c r="AT58" s="280"/>
      <c r="AU58" s="280"/>
      <c r="AV58" s="280"/>
      <c r="AW58" s="280"/>
      <c r="AX58" s="280"/>
      <c r="AY58" s="280"/>
      <c r="AZ58" s="280"/>
      <c r="BA58" s="280"/>
      <c r="BB58" s="280"/>
      <c r="BC58" s="280"/>
      <c r="BD58" s="280"/>
      <c r="BE58" s="280"/>
      <c r="BF58" s="280"/>
      <c r="BG58" s="280"/>
      <c r="BH58" s="280"/>
    </row>
    <row r="59" spans="1:60" s="219" customFormat="1" ht="12" customHeight="1">
      <c r="A59" s="290">
        <v>2</v>
      </c>
      <c r="B59" s="290">
        <v>4</v>
      </c>
      <c r="C59" s="290">
        <v>10</v>
      </c>
      <c r="D59" s="2555"/>
      <c r="E59" s="7"/>
      <c r="F59" s="7"/>
      <c r="G59" s="7" t="s">
        <v>472</v>
      </c>
      <c r="H59" s="27">
        <v>0</v>
      </c>
      <c r="I59" s="27">
        <v>0</v>
      </c>
      <c r="J59" s="28">
        <f t="shared" si="0"/>
        <v>0</v>
      </c>
      <c r="K59" s="237"/>
      <c r="L59" s="237"/>
      <c r="M59" s="280"/>
      <c r="N59" s="280"/>
      <c r="O59" s="280"/>
      <c r="P59" s="280"/>
      <c r="Q59" s="280"/>
      <c r="R59" s="280"/>
      <c r="S59" s="280"/>
      <c r="T59" s="280"/>
      <c r="U59" s="280"/>
      <c r="V59" s="280"/>
      <c r="W59" s="280"/>
      <c r="X59" s="280"/>
      <c r="Y59" s="280"/>
      <c r="Z59" s="280"/>
      <c r="AA59" s="280"/>
      <c r="AB59" s="280"/>
      <c r="AC59" s="280"/>
      <c r="AD59" s="280"/>
      <c r="AE59" s="280"/>
      <c r="AF59" s="280"/>
      <c r="AG59" s="280"/>
      <c r="AH59" s="280"/>
      <c r="AI59" s="280"/>
      <c r="AJ59" s="280"/>
      <c r="AK59" s="280"/>
      <c r="AL59" s="280"/>
      <c r="AM59" s="280"/>
      <c r="AN59" s="280"/>
      <c r="AO59" s="280"/>
      <c r="AP59" s="280"/>
      <c r="AQ59" s="280"/>
      <c r="AR59" s="280"/>
      <c r="AS59" s="280"/>
      <c r="AT59" s="280"/>
      <c r="AU59" s="280"/>
      <c r="AV59" s="280"/>
      <c r="AW59" s="280"/>
      <c r="AX59" s="280"/>
      <c r="AY59" s="280"/>
      <c r="AZ59" s="280"/>
      <c r="BA59" s="280"/>
      <c r="BB59" s="280"/>
      <c r="BC59" s="280"/>
      <c r="BD59" s="280"/>
      <c r="BE59" s="280"/>
      <c r="BF59" s="280"/>
      <c r="BG59" s="280"/>
      <c r="BH59" s="280"/>
    </row>
    <row r="60" spans="1:60" s="219" customFormat="1" ht="12" customHeight="1">
      <c r="A60" s="290">
        <v>2</v>
      </c>
      <c r="B60" s="290">
        <v>4</v>
      </c>
      <c r="C60" s="290">
        <v>10</v>
      </c>
      <c r="D60" s="2555"/>
      <c r="E60" s="7"/>
      <c r="F60" s="7"/>
      <c r="G60" s="7" t="s">
        <v>479</v>
      </c>
      <c r="H60" s="27">
        <v>3</v>
      </c>
      <c r="I60" s="27">
        <v>1</v>
      </c>
      <c r="J60" s="28">
        <f t="shared" si="0"/>
        <v>4</v>
      </c>
      <c r="K60" s="237"/>
      <c r="L60" s="237"/>
      <c r="M60" s="280"/>
      <c r="N60" s="280"/>
      <c r="O60" s="280"/>
      <c r="P60" s="280"/>
      <c r="Q60" s="280"/>
      <c r="R60" s="280"/>
      <c r="S60" s="280"/>
      <c r="T60" s="280"/>
      <c r="U60" s="280"/>
      <c r="V60" s="280"/>
      <c r="W60" s="280"/>
      <c r="X60" s="280"/>
      <c r="Y60" s="280"/>
      <c r="Z60" s="280"/>
      <c r="AA60" s="280"/>
      <c r="AB60" s="280"/>
      <c r="AC60" s="280"/>
      <c r="AD60" s="280"/>
      <c r="AE60" s="280"/>
      <c r="AF60" s="280"/>
      <c r="AG60" s="280"/>
      <c r="AH60" s="280"/>
      <c r="AI60" s="280"/>
      <c r="AJ60" s="280"/>
      <c r="AK60" s="280"/>
      <c r="AL60" s="280"/>
      <c r="AM60" s="280"/>
      <c r="AN60" s="280"/>
      <c r="AO60" s="280"/>
      <c r="AP60" s="280"/>
      <c r="AQ60" s="280"/>
      <c r="AR60" s="280"/>
      <c r="AS60" s="280"/>
      <c r="AT60" s="280"/>
      <c r="AU60" s="280"/>
      <c r="AV60" s="280"/>
      <c r="AW60" s="280"/>
      <c r="AX60" s="280"/>
      <c r="AY60" s="280"/>
      <c r="AZ60" s="280"/>
      <c r="BA60" s="280"/>
      <c r="BB60" s="280"/>
      <c r="BC60" s="280"/>
      <c r="BD60" s="280"/>
      <c r="BE60" s="280"/>
      <c r="BF60" s="280"/>
      <c r="BG60" s="280"/>
      <c r="BH60" s="280"/>
    </row>
    <row r="61" spans="1:60" ht="12" customHeight="1">
      <c r="A61" s="310"/>
      <c r="B61" s="310"/>
      <c r="C61" s="310"/>
      <c r="D61" s="2555"/>
      <c r="E61" s="373" t="s">
        <v>480</v>
      </c>
      <c r="F61" s="7"/>
      <c r="G61" s="7"/>
      <c r="H61" s="158">
        <f>SUM(H62)</f>
        <v>1</v>
      </c>
      <c r="I61" s="158">
        <f>SUM(I62)</f>
        <v>0</v>
      </c>
      <c r="J61" s="522">
        <f t="shared" si="0"/>
        <v>1</v>
      </c>
      <c r="K61" s="237"/>
      <c r="L61" s="237"/>
      <c r="M61" s="280"/>
      <c r="N61" s="280"/>
      <c r="O61" s="280"/>
      <c r="P61" s="280"/>
      <c r="Q61" s="280"/>
      <c r="R61" s="280"/>
      <c r="S61" s="280"/>
      <c r="T61" s="280"/>
      <c r="U61" s="280"/>
      <c r="V61" s="280"/>
      <c r="W61" s="280"/>
      <c r="X61" s="280"/>
      <c r="Y61" s="280"/>
      <c r="Z61" s="280"/>
      <c r="AA61" s="280"/>
      <c r="AB61" s="280"/>
      <c r="AC61" s="280"/>
      <c r="AD61" s="280"/>
      <c r="AE61" s="280"/>
      <c r="AF61" s="280"/>
      <c r="AG61" s="280"/>
      <c r="AH61" s="280"/>
      <c r="AI61" s="280"/>
      <c r="AJ61" s="280"/>
      <c r="AK61" s="280"/>
      <c r="AL61" s="280"/>
      <c r="AM61" s="280"/>
      <c r="AN61" s="280"/>
      <c r="AO61" s="280"/>
      <c r="AP61" s="280"/>
      <c r="AQ61" s="280"/>
      <c r="AR61" s="280"/>
      <c r="AS61" s="280"/>
      <c r="AT61" s="280"/>
      <c r="AU61" s="280"/>
      <c r="AV61" s="280"/>
      <c r="AW61" s="280"/>
      <c r="AX61" s="280"/>
      <c r="AY61" s="280"/>
      <c r="AZ61" s="280"/>
      <c r="BA61" s="280"/>
      <c r="BB61" s="280"/>
      <c r="BC61" s="280"/>
      <c r="BD61" s="280"/>
      <c r="BE61" s="280"/>
      <c r="BF61" s="280"/>
      <c r="BG61" s="280"/>
      <c r="BH61" s="280"/>
    </row>
    <row r="62" spans="1:60" ht="12" customHeight="1">
      <c r="A62" s="310"/>
      <c r="B62" s="310"/>
      <c r="C62" s="310"/>
      <c r="D62" s="2555"/>
      <c r="E62" s="7"/>
      <c r="F62" s="7" t="s">
        <v>452</v>
      </c>
      <c r="G62" s="7"/>
      <c r="H62" s="27">
        <f>SUM(H63)</f>
        <v>1</v>
      </c>
      <c r="I62" s="27">
        <f>SUM(I63)</f>
        <v>0</v>
      </c>
      <c r="J62" s="28">
        <f t="shared" si="0"/>
        <v>1</v>
      </c>
      <c r="K62" s="237"/>
      <c r="L62" s="237"/>
      <c r="M62" s="280"/>
      <c r="N62" s="280"/>
      <c r="O62" s="280"/>
      <c r="P62" s="280"/>
      <c r="Q62" s="280"/>
      <c r="R62" s="280"/>
      <c r="S62" s="280"/>
      <c r="T62" s="280"/>
      <c r="U62" s="280"/>
      <c r="V62" s="280"/>
      <c r="W62" s="280"/>
      <c r="X62" s="280"/>
      <c r="Y62" s="280"/>
      <c r="Z62" s="280"/>
      <c r="AA62" s="280"/>
      <c r="AB62" s="280"/>
      <c r="AC62" s="280"/>
      <c r="AD62" s="280"/>
      <c r="AE62" s="280"/>
      <c r="AF62" s="280"/>
      <c r="AG62" s="280"/>
      <c r="AH62" s="280"/>
      <c r="AI62" s="280"/>
      <c r="AJ62" s="280"/>
      <c r="AK62" s="280"/>
      <c r="AL62" s="280"/>
      <c r="AM62" s="280"/>
      <c r="AN62" s="280"/>
      <c r="AO62" s="280"/>
      <c r="AP62" s="280"/>
      <c r="AQ62" s="280"/>
      <c r="AR62" s="280"/>
      <c r="AS62" s="280"/>
      <c r="AT62" s="280"/>
      <c r="AU62" s="280"/>
      <c r="AV62" s="280"/>
      <c r="AW62" s="280"/>
      <c r="AX62" s="280"/>
      <c r="AY62" s="280"/>
      <c r="AZ62" s="280"/>
      <c r="BA62" s="280"/>
      <c r="BB62" s="280"/>
      <c r="BC62" s="280"/>
      <c r="BD62" s="280"/>
      <c r="BE62" s="280"/>
      <c r="BF62" s="280"/>
      <c r="BG62" s="280"/>
      <c r="BH62" s="280"/>
    </row>
    <row r="63" spans="1:60" s="219" customFormat="1" ht="12" customHeight="1">
      <c r="A63" s="290">
        <v>2</v>
      </c>
      <c r="B63" s="290">
        <v>4</v>
      </c>
      <c r="C63" s="290">
        <v>3</v>
      </c>
      <c r="D63" s="2555"/>
      <c r="E63" s="7"/>
      <c r="F63" s="7"/>
      <c r="G63" s="7" t="s">
        <v>481</v>
      </c>
      <c r="H63" s="27">
        <v>1</v>
      </c>
      <c r="I63" s="27">
        <v>0</v>
      </c>
      <c r="J63" s="28">
        <f t="shared" si="0"/>
        <v>1</v>
      </c>
      <c r="K63" s="237"/>
      <c r="L63" s="237"/>
      <c r="M63" s="280"/>
      <c r="N63" s="280"/>
      <c r="O63" s="280"/>
      <c r="P63" s="280"/>
      <c r="Q63" s="280"/>
      <c r="R63" s="280"/>
      <c r="S63" s="280"/>
      <c r="T63" s="280"/>
      <c r="U63" s="280"/>
      <c r="V63" s="280"/>
      <c r="W63" s="280"/>
      <c r="X63" s="280"/>
      <c r="Y63" s="280"/>
      <c r="Z63" s="280"/>
      <c r="AA63" s="280"/>
      <c r="AB63" s="280"/>
      <c r="AC63" s="280"/>
      <c r="AD63" s="280"/>
      <c r="AE63" s="280"/>
      <c r="AF63" s="280"/>
      <c r="AG63" s="280"/>
      <c r="AH63" s="280"/>
      <c r="AI63" s="280"/>
      <c r="AJ63" s="280"/>
      <c r="AK63" s="280"/>
      <c r="AL63" s="280"/>
      <c r="AM63" s="280"/>
      <c r="AN63" s="280"/>
      <c r="AO63" s="280"/>
      <c r="AP63" s="280"/>
      <c r="AQ63" s="280"/>
      <c r="AR63" s="280"/>
      <c r="AS63" s="280"/>
      <c r="AT63" s="280"/>
      <c r="AU63" s="280"/>
      <c r="AV63" s="280"/>
      <c r="AW63" s="280"/>
      <c r="AX63" s="280"/>
      <c r="AY63" s="280"/>
      <c r="AZ63" s="280"/>
      <c r="BA63" s="280"/>
      <c r="BB63" s="280"/>
      <c r="BC63" s="280"/>
      <c r="BD63" s="280"/>
      <c r="BE63" s="280"/>
      <c r="BF63" s="280"/>
      <c r="BG63" s="280"/>
      <c r="BH63" s="280"/>
    </row>
    <row r="64" spans="1:60">
      <c r="A64" s="310"/>
      <c r="B64" s="310"/>
      <c r="C64" s="310"/>
      <c r="D64" s="2557">
        <v>1403</v>
      </c>
      <c r="E64" s="1288" t="s">
        <v>38</v>
      </c>
      <c r="F64" s="218"/>
      <c r="G64" s="218"/>
      <c r="H64" s="529">
        <f t="shared" ref="H64:I66" si="1">SUM(H65)</f>
        <v>0</v>
      </c>
      <c r="I64" s="529">
        <f t="shared" si="1"/>
        <v>0</v>
      </c>
      <c r="J64" s="531">
        <f t="shared" si="0"/>
        <v>0</v>
      </c>
      <c r="K64" s="237"/>
      <c r="L64" s="237"/>
      <c r="M64" s="280"/>
      <c r="N64" s="280"/>
      <c r="O64" s="280"/>
      <c r="P64" s="280"/>
      <c r="Q64" s="280"/>
      <c r="R64" s="280"/>
      <c r="S64" s="280"/>
      <c r="T64" s="280"/>
      <c r="U64" s="280"/>
      <c r="V64" s="280"/>
      <c r="W64" s="280"/>
      <c r="X64" s="280"/>
      <c r="Y64" s="280"/>
      <c r="Z64" s="280"/>
      <c r="AA64" s="280"/>
      <c r="AB64" s="280"/>
      <c r="AC64" s="280"/>
      <c r="AD64" s="280"/>
      <c r="AE64" s="280"/>
      <c r="AF64" s="280"/>
      <c r="AG64" s="280"/>
      <c r="AH64" s="280"/>
      <c r="AI64" s="280"/>
      <c r="AJ64" s="280"/>
      <c r="AK64" s="280"/>
      <c r="AL64" s="280"/>
      <c r="AM64" s="280"/>
      <c r="AN64" s="280"/>
      <c r="AO64" s="280"/>
      <c r="AP64" s="280"/>
      <c r="AQ64" s="280"/>
      <c r="AR64" s="280"/>
      <c r="AS64" s="280"/>
      <c r="AT64" s="280"/>
      <c r="AU64" s="280"/>
      <c r="AV64" s="280"/>
      <c r="AW64" s="280"/>
      <c r="AX64" s="280"/>
      <c r="AY64" s="280"/>
      <c r="AZ64" s="280"/>
      <c r="BA64" s="280"/>
      <c r="BB64" s="280"/>
      <c r="BC64" s="280"/>
      <c r="BD64" s="280"/>
      <c r="BE64" s="280"/>
      <c r="BF64" s="280"/>
      <c r="BG64" s="280"/>
      <c r="BH64" s="280"/>
    </row>
    <row r="65" spans="1:60">
      <c r="A65" s="310"/>
      <c r="B65" s="310"/>
      <c r="C65" s="310"/>
      <c r="D65" s="2558"/>
      <c r="E65" s="2559" t="s">
        <v>39</v>
      </c>
      <c r="F65" s="1303"/>
      <c r="G65" s="1303"/>
      <c r="H65" s="524">
        <f t="shared" si="1"/>
        <v>0</v>
      </c>
      <c r="I65" s="524">
        <f t="shared" si="1"/>
        <v>0</v>
      </c>
      <c r="J65" s="2560">
        <f>SUM(H65:I65)</f>
        <v>0</v>
      </c>
      <c r="K65" s="237"/>
      <c r="L65" s="237"/>
      <c r="M65" s="280"/>
      <c r="N65" s="280"/>
      <c r="O65" s="280"/>
      <c r="P65" s="280"/>
      <c r="Q65" s="280"/>
      <c r="R65" s="280"/>
      <c r="S65" s="280"/>
      <c r="T65" s="280"/>
      <c r="U65" s="280"/>
      <c r="V65" s="280"/>
      <c r="W65" s="280"/>
      <c r="X65" s="280"/>
      <c r="Y65" s="280"/>
      <c r="Z65" s="280"/>
      <c r="AA65" s="280"/>
      <c r="AB65" s="280"/>
      <c r="AC65" s="280"/>
      <c r="AD65" s="280"/>
      <c r="AE65" s="280"/>
      <c r="AF65" s="280"/>
      <c r="AG65" s="280"/>
      <c r="AH65" s="280"/>
      <c r="AI65" s="280"/>
      <c r="AJ65" s="280"/>
      <c r="AK65" s="280"/>
      <c r="AL65" s="280"/>
      <c r="AM65" s="280"/>
      <c r="AN65" s="280"/>
      <c r="AO65" s="280"/>
      <c r="AP65" s="280"/>
      <c r="AQ65" s="280"/>
      <c r="AR65" s="280"/>
      <c r="AS65" s="280"/>
      <c r="AT65" s="280"/>
      <c r="AU65" s="280"/>
      <c r="AV65" s="280"/>
      <c r="AW65" s="280"/>
      <c r="AX65" s="280"/>
      <c r="AY65" s="280"/>
      <c r="AZ65" s="280"/>
      <c r="BA65" s="280"/>
      <c r="BB65" s="280"/>
      <c r="BC65" s="280"/>
      <c r="BD65" s="280"/>
      <c r="BE65" s="280"/>
      <c r="BF65" s="280"/>
      <c r="BG65" s="280"/>
      <c r="BH65" s="280"/>
    </row>
    <row r="66" spans="1:60">
      <c r="A66" s="310"/>
      <c r="B66" s="310"/>
      <c r="C66" s="310"/>
      <c r="D66" s="2558"/>
      <c r="E66" s="2507"/>
      <c r="F66" s="525" t="s">
        <v>452</v>
      </c>
      <c r="G66" s="525"/>
      <c r="H66" s="523">
        <f t="shared" si="1"/>
        <v>0</v>
      </c>
      <c r="I66" s="523">
        <f t="shared" si="1"/>
        <v>0</v>
      </c>
      <c r="J66" s="2561">
        <f>SUM(H66:I66)</f>
        <v>0</v>
      </c>
      <c r="K66" s="237"/>
      <c r="L66" s="237"/>
      <c r="M66" s="280"/>
      <c r="N66" s="280"/>
      <c r="O66" s="280"/>
      <c r="P66" s="280"/>
      <c r="Q66" s="280"/>
      <c r="R66" s="280"/>
      <c r="S66" s="280"/>
      <c r="T66" s="280"/>
      <c r="U66" s="280"/>
      <c r="V66" s="280"/>
      <c r="W66" s="280"/>
      <c r="X66" s="280"/>
      <c r="Y66" s="280"/>
      <c r="Z66" s="280"/>
      <c r="AA66" s="280"/>
      <c r="AB66" s="280"/>
      <c r="AC66" s="280"/>
      <c r="AD66" s="280"/>
      <c r="AE66" s="280"/>
      <c r="AF66" s="280"/>
      <c r="AG66" s="280"/>
      <c r="AH66" s="280"/>
      <c r="AI66" s="280"/>
      <c r="AJ66" s="280"/>
      <c r="AK66" s="280"/>
      <c r="AL66" s="280"/>
      <c r="AM66" s="280"/>
      <c r="AN66" s="280"/>
      <c r="AO66" s="280"/>
      <c r="AP66" s="280"/>
      <c r="AQ66" s="280"/>
      <c r="AR66" s="280"/>
      <c r="AS66" s="280"/>
      <c r="AT66" s="280"/>
      <c r="AU66" s="280"/>
      <c r="AV66" s="280"/>
      <c r="AW66" s="280"/>
      <c r="AX66" s="280"/>
      <c r="AY66" s="280"/>
      <c r="AZ66" s="280"/>
      <c r="BA66" s="280"/>
      <c r="BB66" s="280"/>
      <c r="BC66" s="280"/>
      <c r="BD66" s="280"/>
      <c r="BE66" s="280"/>
      <c r="BF66" s="280"/>
      <c r="BG66" s="280"/>
      <c r="BH66" s="280"/>
    </row>
    <row r="67" spans="1:60" s="219" customFormat="1" ht="12" customHeight="1">
      <c r="A67" s="310">
        <v>3</v>
      </c>
      <c r="B67" s="310">
        <v>5</v>
      </c>
      <c r="C67" s="310">
        <v>11</v>
      </c>
      <c r="D67" s="2562"/>
      <c r="E67" s="2563"/>
      <c r="F67" s="2564"/>
      <c r="G67" s="533" t="s">
        <v>915</v>
      </c>
      <c r="H67" s="523">
        <v>0</v>
      </c>
      <c r="I67" s="523">
        <v>0</v>
      </c>
      <c r="J67" s="2565">
        <f>SUM(H67:I67)</f>
        <v>0</v>
      </c>
      <c r="K67" s="237"/>
      <c r="L67" s="237"/>
      <c r="M67" s="280"/>
      <c r="N67" s="280"/>
      <c r="O67" s="280"/>
      <c r="P67" s="280"/>
      <c r="Q67" s="280"/>
      <c r="R67" s="280"/>
      <c r="S67" s="280"/>
      <c r="T67" s="280"/>
      <c r="U67" s="280"/>
      <c r="V67" s="280"/>
      <c r="W67" s="280"/>
      <c r="X67" s="280"/>
      <c r="Y67" s="280"/>
      <c r="Z67" s="280"/>
      <c r="AA67" s="280"/>
      <c r="AB67" s="280"/>
      <c r="AC67" s="280"/>
      <c r="AD67" s="280"/>
      <c r="AE67" s="280"/>
      <c r="AF67" s="280"/>
      <c r="AG67" s="280"/>
      <c r="AH67" s="280"/>
      <c r="AI67" s="280"/>
      <c r="AJ67" s="280"/>
      <c r="AK67" s="280"/>
      <c r="AL67" s="280"/>
      <c r="AM67" s="280"/>
      <c r="AN67" s="280"/>
      <c r="AO67" s="280"/>
      <c r="AP67" s="280"/>
      <c r="AQ67" s="280"/>
      <c r="AR67" s="280"/>
      <c r="AS67" s="280"/>
      <c r="AT67" s="280"/>
      <c r="AU67" s="280"/>
      <c r="AV67" s="280"/>
      <c r="AW67" s="280"/>
      <c r="AX67" s="280"/>
      <c r="AY67" s="280"/>
      <c r="AZ67" s="280"/>
      <c r="BA67" s="280"/>
      <c r="BB67" s="280"/>
      <c r="BC67" s="280"/>
      <c r="BD67" s="280"/>
      <c r="BE67" s="280"/>
      <c r="BF67" s="280"/>
      <c r="BG67" s="280"/>
      <c r="BH67" s="280"/>
    </row>
    <row r="68" spans="1:60">
      <c r="A68" s="310"/>
      <c r="B68" s="310"/>
      <c r="C68" s="310"/>
      <c r="D68" s="2557">
        <v>1404</v>
      </c>
      <c r="E68" s="2210" t="s">
        <v>42</v>
      </c>
      <c r="F68" s="2211"/>
      <c r="G68" s="2212"/>
      <c r="H68" s="115">
        <f>SUM(H69,H81)</f>
        <v>20</v>
      </c>
      <c r="I68" s="529">
        <f>SUM(I69,I81)</f>
        <v>15</v>
      </c>
      <c r="J68" s="531">
        <f>SUM(H68:I68)</f>
        <v>35</v>
      </c>
      <c r="K68" s="237"/>
      <c r="L68" s="237"/>
      <c r="M68" s="280"/>
      <c r="N68" s="280"/>
      <c r="O68" s="280"/>
      <c r="P68" s="280"/>
      <c r="Q68" s="280"/>
      <c r="R68" s="280"/>
      <c r="S68" s="280"/>
      <c r="T68" s="280"/>
      <c r="U68" s="280"/>
      <c r="V68" s="280"/>
      <c r="W68" s="280"/>
      <c r="X68" s="280"/>
      <c r="Y68" s="280"/>
      <c r="Z68" s="280"/>
      <c r="AA68" s="280"/>
      <c r="AB68" s="280"/>
      <c r="AC68" s="280"/>
      <c r="AD68" s="280"/>
      <c r="AE68" s="280"/>
      <c r="AF68" s="280"/>
      <c r="AG68" s="280"/>
      <c r="AH68" s="280"/>
      <c r="AI68" s="280"/>
      <c r="AJ68" s="280"/>
      <c r="AK68" s="280"/>
      <c r="AL68" s="280"/>
      <c r="AM68" s="280"/>
      <c r="AN68" s="280"/>
      <c r="AO68" s="280"/>
      <c r="AP68" s="280"/>
      <c r="AQ68" s="280"/>
      <c r="AR68" s="280"/>
      <c r="AS68" s="280"/>
      <c r="AT68" s="280"/>
      <c r="AU68" s="280"/>
      <c r="AV68" s="280"/>
      <c r="AW68" s="280"/>
      <c r="AX68" s="280"/>
      <c r="AY68" s="280"/>
      <c r="AZ68" s="280"/>
      <c r="BA68" s="280"/>
      <c r="BB68" s="280"/>
      <c r="BC68" s="280"/>
      <c r="BD68" s="280"/>
      <c r="BE68" s="280"/>
      <c r="BF68" s="280"/>
      <c r="BG68" s="280"/>
      <c r="BH68" s="280"/>
    </row>
    <row r="69" spans="1:60" ht="12" customHeight="1">
      <c r="A69" s="310"/>
      <c r="B69" s="310"/>
      <c r="C69" s="310"/>
      <c r="D69" s="2558"/>
      <c r="E69" s="373" t="s">
        <v>43</v>
      </c>
      <c r="F69" s="7"/>
      <c r="G69" s="7"/>
      <c r="H69" s="158">
        <f>SUM(H70+H72+H79)</f>
        <v>19</v>
      </c>
      <c r="I69" s="158">
        <f>SUM(I70+I72+I79)</f>
        <v>13</v>
      </c>
      <c r="J69" s="522">
        <f t="shared" si="0"/>
        <v>32</v>
      </c>
      <c r="K69" s="237"/>
      <c r="L69" s="237"/>
      <c r="M69" s="280"/>
      <c r="N69" s="280"/>
      <c r="O69" s="280"/>
      <c r="P69" s="280"/>
      <c r="Q69" s="280"/>
      <c r="R69" s="280"/>
      <c r="S69" s="280"/>
      <c r="T69" s="280"/>
      <c r="U69" s="280"/>
      <c r="V69" s="280"/>
      <c r="W69" s="280"/>
      <c r="X69" s="280"/>
      <c r="Y69" s="280"/>
      <c r="Z69" s="280"/>
      <c r="AA69" s="280"/>
      <c r="AB69" s="280"/>
      <c r="AC69" s="280"/>
      <c r="AD69" s="280"/>
      <c r="AE69" s="280"/>
      <c r="AF69" s="280"/>
      <c r="AG69" s="280"/>
      <c r="AH69" s="280"/>
      <c r="AI69" s="280"/>
      <c r="AJ69" s="280"/>
      <c r="AK69" s="280"/>
      <c r="AL69" s="280"/>
      <c r="AM69" s="280"/>
      <c r="AN69" s="280"/>
      <c r="AO69" s="280"/>
      <c r="AP69" s="280"/>
      <c r="AQ69" s="280"/>
      <c r="AR69" s="280"/>
      <c r="AS69" s="280"/>
      <c r="AT69" s="280"/>
      <c r="AU69" s="280"/>
      <c r="AV69" s="280"/>
      <c r="AW69" s="280"/>
      <c r="AX69" s="280"/>
      <c r="AY69" s="280"/>
      <c r="AZ69" s="280"/>
      <c r="BA69" s="280"/>
      <c r="BB69" s="280"/>
      <c r="BC69" s="280"/>
      <c r="BD69" s="280"/>
      <c r="BE69" s="280"/>
      <c r="BF69" s="280"/>
      <c r="BG69" s="280"/>
      <c r="BH69" s="280"/>
    </row>
    <row r="70" spans="1:60" ht="12" customHeight="1">
      <c r="A70" s="310"/>
      <c r="B70" s="310"/>
      <c r="C70" s="310"/>
      <c r="D70" s="2558"/>
      <c r="E70" s="373"/>
      <c r="F70" s="7" t="s">
        <v>458</v>
      </c>
      <c r="G70" s="7"/>
      <c r="H70" s="27">
        <f>SUM(H71)</f>
        <v>0</v>
      </c>
      <c r="I70" s="27">
        <f>SUM(I71)</f>
        <v>0</v>
      </c>
      <c r="J70" s="28">
        <f t="shared" si="0"/>
        <v>0</v>
      </c>
      <c r="K70" s="237"/>
      <c r="L70" s="237"/>
      <c r="M70" s="280"/>
      <c r="N70" s="280"/>
      <c r="O70" s="280"/>
      <c r="P70" s="280"/>
      <c r="Q70" s="280"/>
      <c r="R70" s="280"/>
      <c r="S70" s="280"/>
      <c r="T70" s="280"/>
      <c r="U70" s="280"/>
      <c r="V70" s="280"/>
      <c r="W70" s="280"/>
      <c r="X70" s="280"/>
      <c r="Y70" s="280"/>
      <c r="Z70" s="280"/>
      <c r="AA70" s="280"/>
      <c r="AB70" s="280"/>
      <c r="AC70" s="280"/>
      <c r="AD70" s="280"/>
      <c r="AE70" s="280"/>
      <c r="AF70" s="280"/>
      <c r="AG70" s="280"/>
      <c r="AH70" s="280"/>
      <c r="AI70" s="280"/>
      <c r="AJ70" s="280"/>
      <c r="AK70" s="280"/>
      <c r="AL70" s="280"/>
      <c r="AM70" s="280"/>
      <c r="AN70" s="280"/>
      <c r="AO70" s="280"/>
      <c r="AP70" s="280"/>
      <c r="AQ70" s="280"/>
      <c r="AR70" s="280"/>
      <c r="AS70" s="280"/>
      <c r="AT70" s="280"/>
      <c r="AU70" s="280"/>
      <c r="AV70" s="280"/>
      <c r="AW70" s="280"/>
      <c r="AX70" s="280"/>
      <c r="AY70" s="280"/>
      <c r="AZ70" s="280"/>
      <c r="BA70" s="280"/>
      <c r="BB70" s="280"/>
      <c r="BC70" s="280"/>
      <c r="BD70" s="280"/>
      <c r="BE70" s="280"/>
      <c r="BF70" s="280"/>
      <c r="BG70" s="280"/>
      <c r="BH70" s="280"/>
    </row>
    <row r="71" spans="1:60" s="219" customFormat="1" ht="12" customHeight="1">
      <c r="A71" s="290">
        <v>4</v>
      </c>
      <c r="B71" s="290">
        <v>6</v>
      </c>
      <c r="C71" s="290">
        <v>11</v>
      </c>
      <c r="D71" s="2558"/>
      <c r="E71" s="373"/>
      <c r="F71" s="7"/>
      <c r="G71" s="7" t="s">
        <v>485</v>
      </c>
      <c r="H71" s="27">
        <v>0</v>
      </c>
      <c r="I71" s="27">
        <v>0</v>
      </c>
      <c r="J71" s="28">
        <f t="shared" si="0"/>
        <v>0</v>
      </c>
      <c r="K71" s="237"/>
      <c r="L71" s="237"/>
      <c r="M71" s="280"/>
      <c r="N71" s="280"/>
      <c r="O71" s="280"/>
      <c r="P71" s="280"/>
      <c r="Q71" s="280"/>
      <c r="R71" s="280"/>
      <c r="S71" s="280"/>
      <c r="T71" s="280"/>
      <c r="U71" s="280"/>
      <c r="V71" s="280"/>
      <c r="W71" s="280"/>
      <c r="X71" s="280"/>
      <c r="Y71" s="280"/>
      <c r="Z71" s="280"/>
      <c r="AA71" s="280"/>
      <c r="AB71" s="280"/>
      <c r="AC71" s="280"/>
      <c r="AD71" s="280"/>
      <c r="AE71" s="280"/>
      <c r="AF71" s="280"/>
      <c r="AG71" s="280"/>
      <c r="AH71" s="280"/>
      <c r="AI71" s="280"/>
      <c r="AJ71" s="280"/>
      <c r="AK71" s="280"/>
      <c r="AL71" s="280"/>
      <c r="AM71" s="280"/>
      <c r="AN71" s="280"/>
      <c r="AO71" s="280"/>
      <c r="AP71" s="280"/>
      <c r="AQ71" s="280"/>
      <c r="AR71" s="280"/>
      <c r="AS71" s="280"/>
      <c r="AT71" s="280"/>
      <c r="AU71" s="280"/>
      <c r="AV71" s="280"/>
      <c r="AW71" s="280"/>
      <c r="AX71" s="280"/>
      <c r="AY71" s="280"/>
      <c r="AZ71" s="280"/>
      <c r="BA71" s="280"/>
      <c r="BB71" s="280"/>
      <c r="BC71" s="280"/>
      <c r="BD71" s="280"/>
      <c r="BE71" s="280"/>
      <c r="BF71" s="280"/>
      <c r="BG71" s="280"/>
      <c r="BH71" s="280"/>
    </row>
    <row r="72" spans="1:60" ht="12" customHeight="1">
      <c r="A72" s="290"/>
      <c r="B72" s="290"/>
      <c r="C72" s="290"/>
      <c r="D72" s="2558"/>
      <c r="E72" s="7"/>
      <c r="F72" s="7" t="s">
        <v>906</v>
      </c>
      <c r="G72" s="7"/>
      <c r="H72" s="27">
        <f>SUM(H73:H78)</f>
        <v>13</v>
      </c>
      <c r="I72" s="27">
        <f>SUM(I73:I77)</f>
        <v>7</v>
      </c>
      <c r="J72" s="28">
        <f>SUM(J73:J77)</f>
        <v>20</v>
      </c>
      <c r="K72" s="237"/>
      <c r="L72" s="237"/>
      <c r="M72" s="280"/>
      <c r="N72" s="280"/>
      <c r="O72" s="280"/>
      <c r="P72" s="280"/>
      <c r="Q72" s="280"/>
      <c r="R72" s="280"/>
      <c r="S72" s="280"/>
      <c r="T72" s="280"/>
      <c r="U72" s="280"/>
      <c r="V72" s="280"/>
      <c r="W72" s="280"/>
      <c r="X72" s="280"/>
      <c r="Y72" s="280"/>
      <c r="Z72" s="280"/>
      <c r="AA72" s="280"/>
      <c r="AB72" s="280"/>
      <c r="AC72" s="280"/>
      <c r="AD72" s="280"/>
      <c r="AE72" s="280"/>
      <c r="AF72" s="280"/>
      <c r="AG72" s="280"/>
      <c r="AH72" s="280"/>
      <c r="AI72" s="280"/>
      <c r="AJ72" s="280"/>
      <c r="AK72" s="280"/>
      <c r="AL72" s="280"/>
      <c r="AM72" s="280"/>
      <c r="AN72" s="280"/>
      <c r="AO72" s="280"/>
      <c r="AP72" s="280"/>
      <c r="AQ72" s="280"/>
      <c r="AR72" s="280"/>
      <c r="AS72" s="280"/>
      <c r="AT72" s="280"/>
      <c r="AU72" s="280"/>
      <c r="AV72" s="280"/>
      <c r="AW72" s="280"/>
      <c r="AX72" s="280"/>
      <c r="AY72" s="280"/>
      <c r="AZ72" s="280"/>
      <c r="BA72" s="280"/>
      <c r="BB72" s="280"/>
      <c r="BC72" s="280"/>
      <c r="BD72" s="280"/>
      <c r="BE72" s="280"/>
      <c r="BF72" s="280"/>
      <c r="BG72" s="280"/>
      <c r="BH72" s="280"/>
    </row>
    <row r="73" spans="1:60" s="219" customFormat="1" ht="12" customHeight="1">
      <c r="A73" s="290">
        <v>4</v>
      </c>
      <c r="B73" s="290">
        <v>6</v>
      </c>
      <c r="C73" s="290">
        <v>11</v>
      </c>
      <c r="D73" s="2558"/>
      <c r="E73" s="7"/>
      <c r="F73" s="7"/>
      <c r="G73" s="7" t="s">
        <v>487</v>
      </c>
      <c r="H73" s="27">
        <v>2</v>
      </c>
      <c r="I73" s="27">
        <v>1</v>
      </c>
      <c r="J73" s="28">
        <f t="shared" si="0"/>
        <v>3</v>
      </c>
      <c r="K73" s="237"/>
      <c r="L73" s="237"/>
      <c r="M73" s="280"/>
      <c r="N73" s="280"/>
      <c r="O73" s="280"/>
      <c r="P73" s="280"/>
      <c r="Q73" s="280"/>
      <c r="R73" s="280"/>
      <c r="S73" s="280"/>
      <c r="T73" s="280"/>
      <c r="U73" s="280"/>
      <c r="V73" s="280"/>
      <c r="W73" s="280"/>
      <c r="X73" s="280"/>
      <c r="Y73" s="280"/>
      <c r="Z73" s="280"/>
      <c r="AA73" s="280"/>
      <c r="AB73" s="280"/>
      <c r="AC73" s="280"/>
      <c r="AD73" s="280"/>
      <c r="AE73" s="280"/>
      <c r="AF73" s="280"/>
      <c r="AG73" s="280"/>
      <c r="AH73" s="280"/>
      <c r="AI73" s="280"/>
      <c r="AJ73" s="280"/>
      <c r="AK73" s="280"/>
      <c r="AL73" s="280"/>
      <c r="AM73" s="280"/>
      <c r="AN73" s="280"/>
      <c r="AO73" s="280"/>
      <c r="AP73" s="280"/>
      <c r="AQ73" s="280"/>
      <c r="AR73" s="280"/>
      <c r="AS73" s="280"/>
      <c r="AT73" s="280"/>
      <c r="AU73" s="280"/>
      <c r="AV73" s="280"/>
      <c r="AW73" s="280"/>
      <c r="AX73" s="280"/>
      <c r="AY73" s="280"/>
      <c r="AZ73" s="280"/>
      <c r="BA73" s="280"/>
      <c r="BB73" s="280"/>
      <c r="BC73" s="280"/>
      <c r="BD73" s="280"/>
      <c r="BE73" s="280"/>
      <c r="BF73" s="280"/>
      <c r="BG73" s="280"/>
      <c r="BH73" s="280"/>
    </row>
    <row r="74" spans="1:60" ht="12" customHeight="1">
      <c r="A74" s="310"/>
      <c r="B74" s="310"/>
      <c r="C74" s="310"/>
      <c r="D74" s="2558"/>
      <c r="E74" s="7"/>
      <c r="F74" s="7"/>
      <c r="G74" s="7" t="s">
        <v>488</v>
      </c>
      <c r="H74" s="27"/>
      <c r="I74" s="27"/>
      <c r="J74" s="28"/>
      <c r="K74" s="237"/>
      <c r="L74" s="237"/>
      <c r="M74" s="280"/>
      <c r="N74" s="280"/>
      <c r="O74" s="280"/>
      <c r="P74" s="280"/>
      <c r="Q74" s="280"/>
      <c r="R74" s="280"/>
      <c r="S74" s="280"/>
      <c r="T74" s="280"/>
      <c r="U74" s="280"/>
      <c r="V74" s="280"/>
      <c r="W74" s="280"/>
      <c r="X74" s="280"/>
      <c r="Y74" s="280"/>
      <c r="Z74" s="280"/>
      <c r="AA74" s="280"/>
      <c r="AB74" s="280"/>
      <c r="AC74" s="280"/>
      <c r="AD74" s="280"/>
      <c r="AE74" s="280"/>
      <c r="AF74" s="280"/>
      <c r="AG74" s="280"/>
      <c r="AH74" s="280"/>
      <c r="AI74" s="280"/>
      <c r="AJ74" s="280"/>
      <c r="AK74" s="280"/>
      <c r="AL74" s="280"/>
      <c r="AM74" s="280"/>
      <c r="AN74" s="280"/>
      <c r="AO74" s="280"/>
      <c r="AP74" s="280"/>
      <c r="AQ74" s="280"/>
      <c r="AR74" s="280"/>
      <c r="AS74" s="280"/>
      <c r="AT74" s="280"/>
      <c r="AU74" s="280"/>
      <c r="AV74" s="280"/>
      <c r="AW74" s="280"/>
      <c r="AX74" s="280"/>
      <c r="AY74" s="280"/>
      <c r="AZ74" s="280"/>
      <c r="BA74" s="280"/>
      <c r="BB74" s="280"/>
      <c r="BC74" s="280"/>
      <c r="BD74" s="280"/>
      <c r="BE74" s="280"/>
      <c r="BF74" s="280"/>
      <c r="BG74" s="280"/>
      <c r="BH74" s="280"/>
    </row>
    <row r="75" spans="1:60" s="219" customFormat="1" ht="12" customHeight="1">
      <c r="A75" s="290">
        <v>4</v>
      </c>
      <c r="B75" s="290">
        <v>6</v>
      </c>
      <c r="C75" s="290">
        <v>11</v>
      </c>
      <c r="D75" s="2558"/>
      <c r="E75" s="7"/>
      <c r="F75" s="7"/>
      <c r="G75" s="7" t="s">
        <v>489</v>
      </c>
      <c r="H75" s="27">
        <v>2</v>
      </c>
      <c r="I75" s="27">
        <v>1</v>
      </c>
      <c r="J75" s="28">
        <f t="shared" si="0"/>
        <v>3</v>
      </c>
      <c r="K75" s="237"/>
      <c r="L75" s="237"/>
      <c r="M75" s="280"/>
      <c r="N75" s="280"/>
      <c r="O75" s="280"/>
      <c r="P75" s="280"/>
      <c r="Q75" s="280"/>
      <c r="R75" s="280"/>
      <c r="S75" s="280"/>
      <c r="T75" s="280"/>
      <c r="U75" s="280"/>
      <c r="V75" s="280"/>
      <c r="W75" s="280"/>
      <c r="X75" s="280"/>
      <c r="Y75" s="280"/>
      <c r="Z75" s="280"/>
      <c r="AA75" s="280"/>
      <c r="AB75" s="280"/>
      <c r="AC75" s="280"/>
      <c r="AD75" s="280"/>
      <c r="AE75" s="280"/>
      <c r="AF75" s="280"/>
      <c r="AG75" s="280"/>
      <c r="AH75" s="280"/>
      <c r="AI75" s="280"/>
      <c r="AJ75" s="280"/>
      <c r="AK75" s="280"/>
      <c r="AL75" s="280"/>
      <c r="AM75" s="280"/>
      <c r="AN75" s="280"/>
      <c r="AO75" s="280"/>
      <c r="AP75" s="280"/>
      <c r="AQ75" s="280"/>
      <c r="AR75" s="280"/>
      <c r="AS75" s="280"/>
      <c r="AT75" s="280"/>
      <c r="AU75" s="280"/>
      <c r="AV75" s="280"/>
      <c r="AW75" s="280"/>
      <c r="AX75" s="280"/>
      <c r="AY75" s="280"/>
      <c r="AZ75" s="280"/>
      <c r="BA75" s="280"/>
      <c r="BB75" s="280"/>
      <c r="BC75" s="280"/>
      <c r="BD75" s="280"/>
      <c r="BE75" s="280"/>
      <c r="BF75" s="280"/>
      <c r="BG75" s="280"/>
      <c r="BH75" s="280"/>
    </row>
    <row r="76" spans="1:60" s="219" customFormat="1" ht="12" customHeight="1">
      <c r="A76" s="290">
        <v>4</v>
      </c>
      <c r="B76" s="290">
        <v>6</v>
      </c>
      <c r="C76" s="290">
        <v>11</v>
      </c>
      <c r="D76" s="2558"/>
      <c r="E76" s="7"/>
      <c r="F76" s="7"/>
      <c r="G76" s="7" t="s">
        <v>490</v>
      </c>
      <c r="H76" s="27">
        <v>6</v>
      </c>
      <c r="I76" s="27">
        <v>2</v>
      </c>
      <c r="J76" s="28">
        <f t="shared" si="0"/>
        <v>8</v>
      </c>
      <c r="K76" s="237"/>
      <c r="L76" s="237"/>
      <c r="M76" s="280"/>
      <c r="N76" s="280"/>
      <c r="O76" s="280"/>
      <c r="P76" s="280"/>
      <c r="Q76" s="280"/>
      <c r="R76" s="280"/>
      <c r="S76" s="280"/>
      <c r="T76" s="280"/>
      <c r="U76" s="280"/>
      <c r="V76" s="280"/>
      <c r="W76" s="280"/>
      <c r="X76" s="280"/>
      <c r="Y76" s="280"/>
      <c r="Z76" s="280"/>
      <c r="AA76" s="280"/>
      <c r="AB76" s="280"/>
      <c r="AC76" s="280"/>
      <c r="AD76" s="280"/>
      <c r="AE76" s="280"/>
      <c r="AF76" s="280"/>
      <c r="AG76" s="280"/>
      <c r="AH76" s="280"/>
      <c r="AI76" s="280"/>
      <c r="AJ76" s="280"/>
      <c r="AK76" s="280"/>
      <c r="AL76" s="280"/>
      <c r="AM76" s="280"/>
      <c r="AN76" s="280"/>
      <c r="AO76" s="280"/>
      <c r="AP76" s="280"/>
      <c r="AQ76" s="280"/>
      <c r="AR76" s="280"/>
      <c r="AS76" s="280"/>
      <c r="AT76" s="280"/>
      <c r="AU76" s="280"/>
      <c r="AV76" s="280"/>
      <c r="AW76" s="280"/>
      <c r="AX76" s="280"/>
      <c r="AY76" s="280"/>
      <c r="AZ76" s="280"/>
      <c r="BA76" s="280"/>
      <c r="BB76" s="280"/>
      <c r="BC76" s="280"/>
      <c r="BD76" s="280"/>
      <c r="BE76" s="280"/>
      <c r="BF76" s="280"/>
      <c r="BG76" s="280"/>
      <c r="BH76" s="280"/>
    </row>
    <row r="77" spans="1:60" s="219" customFormat="1" ht="12" customHeight="1">
      <c r="A77" s="290">
        <v>4</v>
      </c>
      <c r="B77" s="290">
        <v>6</v>
      </c>
      <c r="C77" s="290">
        <v>11</v>
      </c>
      <c r="D77" s="2558"/>
      <c r="E77" s="7"/>
      <c r="F77" s="7"/>
      <c r="G77" s="7" t="s">
        <v>491</v>
      </c>
      <c r="H77" s="27">
        <v>3</v>
      </c>
      <c r="I77" s="27">
        <v>3</v>
      </c>
      <c r="J77" s="28">
        <f t="shared" si="0"/>
        <v>6</v>
      </c>
      <c r="K77" s="237"/>
      <c r="L77" s="237"/>
      <c r="M77" s="280"/>
      <c r="N77" s="280"/>
      <c r="O77" s="280"/>
      <c r="P77" s="280"/>
      <c r="Q77" s="280"/>
      <c r="R77" s="280"/>
      <c r="S77" s="280"/>
      <c r="T77" s="280"/>
      <c r="U77" s="280"/>
      <c r="V77" s="280"/>
      <c r="W77" s="280"/>
      <c r="X77" s="280"/>
      <c r="Y77" s="280"/>
      <c r="Z77" s="280"/>
      <c r="AA77" s="280"/>
      <c r="AB77" s="280"/>
      <c r="AC77" s="280"/>
      <c r="AD77" s="280"/>
      <c r="AE77" s="280"/>
      <c r="AF77" s="280"/>
      <c r="AG77" s="280"/>
      <c r="AH77" s="280"/>
      <c r="AI77" s="280"/>
      <c r="AJ77" s="280"/>
      <c r="AK77" s="280"/>
      <c r="AL77" s="280"/>
      <c r="AM77" s="280"/>
      <c r="AN77" s="280"/>
      <c r="AO77" s="280"/>
      <c r="AP77" s="280"/>
      <c r="AQ77" s="280"/>
      <c r="AR77" s="280"/>
      <c r="AS77" s="280"/>
      <c r="AT77" s="280"/>
      <c r="AU77" s="280"/>
      <c r="AV77" s="280"/>
      <c r="AW77" s="280"/>
      <c r="AX77" s="280"/>
      <c r="AY77" s="280"/>
      <c r="AZ77" s="280"/>
      <c r="BA77" s="280"/>
      <c r="BB77" s="280"/>
      <c r="BC77" s="280"/>
      <c r="BD77" s="280"/>
      <c r="BE77" s="280"/>
      <c r="BF77" s="280"/>
      <c r="BG77" s="280"/>
      <c r="BH77" s="280"/>
    </row>
    <row r="78" spans="1:60" s="219" customFormat="1" ht="12" customHeight="1">
      <c r="A78" s="290">
        <v>4</v>
      </c>
      <c r="B78" s="290">
        <v>6</v>
      </c>
      <c r="C78" s="290">
        <v>11</v>
      </c>
      <c r="D78" s="2558"/>
      <c r="E78" s="7"/>
      <c r="F78" s="7"/>
      <c r="G78" s="7" t="s">
        <v>1027</v>
      </c>
      <c r="H78" s="27">
        <v>0</v>
      </c>
      <c r="I78" s="27">
        <v>0</v>
      </c>
      <c r="J78" s="28">
        <f t="shared" si="0"/>
        <v>0</v>
      </c>
      <c r="K78" s="237"/>
      <c r="L78" s="237"/>
      <c r="M78" s="280"/>
      <c r="N78" s="280"/>
      <c r="O78" s="280"/>
      <c r="P78" s="280"/>
      <c r="Q78" s="280"/>
      <c r="R78" s="280"/>
      <c r="S78" s="280"/>
      <c r="T78" s="280"/>
      <c r="U78" s="280"/>
      <c r="V78" s="280"/>
      <c r="W78" s="280"/>
      <c r="X78" s="280"/>
      <c r="Y78" s="280"/>
      <c r="Z78" s="280"/>
      <c r="AA78" s="280"/>
      <c r="AB78" s="280"/>
      <c r="AC78" s="280"/>
      <c r="AD78" s="280"/>
      <c r="AE78" s="280"/>
      <c r="AF78" s="280"/>
      <c r="AG78" s="280"/>
      <c r="AH78" s="280"/>
      <c r="AI78" s="280"/>
      <c r="AJ78" s="280"/>
      <c r="AK78" s="280"/>
      <c r="AL78" s="280"/>
      <c r="AM78" s="280"/>
      <c r="AN78" s="280"/>
      <c r="AO78" s="280"/>
      <c r="AP78" s="280"/>
      <c r="AQ78" s="280"/>
      <c r="AR78" s="280"/>
      <c r="AS78" s="280"/>
      <c r="AT78" s="280"/>
      <c r="AU78" s="280"/>
      <c r="AV78" s="280"/>
      <c r="AW78" s="280"/>
      <c r="AX78" s="280"/>
      <c r="AY78" s="280"/>
      <c r="AZ78" s="280"/>
      <c r="BA78" s="280"/>
      <c r="BB78" s="280"/>
      <c r="BC78" s="280"/>
      <c r="BD78" s="280"/>
      <c r="BE78" s="280"/>
      <c r="BF78" s="280"/>
      <c r="BG78" s="280"/>
      <c r="BH78" s="280"/>
    </row>
    <row r="79" spans="1:60" ht="12" customHeight="1">
      <c r="A79" s="310"/>
      <c r="B79" s="310"/>
      <c r="C79" s="310"/>
      <c r="D79" s="2558"/>
      <c r="E79" s="1031"/>
      <c r="F79" s="7" t="s">
        <v>455</v>
      </c>
      <c r="G79" s="7"/>
      <c r="H79" s="27">
        <f>SUM(H80)</f>
        <v>6</v>
      </c>
      <c r="I79" s="27">
        <f>SUM(I80)</f>
        <v>6</v>
      </c>
      <c r="J79" s="120">
        <f>SUM(H79:I79)</f>
        <v>12</v>
      </c>
      <c r="K79" s="237"/>
      <c r="L79" s="237"/>
      <c r="M79" s="280"/>
      <c r="N79" s="280"/>
      <c r="O79" s="280"/>
      <c r="P79" s="280"/>
      <c r="Q79" s="280"/>
      <c r="R79" s="280"/>
      <c r="S79" s="280"/>
      <c r="T79" s="280"/>
      <c r="U79" s="280"/>
      <c r="V79" s="280"/>
      <c r="W79" s="280"/>
      <c r="X79" s="280"/>
      <c r="Y79" s="280"/>
      <c r="Z79" s="280"/>
      <c r="AA79" s="280"/>
      <c r="AB79" s="280"/>
      <c r="AC79" s="280"/>
      <c r="AD79" s="280"/>
      <c r="AE79" s="280"/>
      <c r="AF79" s="280"/>
      <c r="AG79" s="280"/>
      <c r="AH79" s="280"/>
      <c r="AI79" s="280"/>
      <c r="AJ79" s="280"/>
      <c r="AK79" s="280"/>
      <c r="AL79" s="280"/>
      <c r="AM79" s="280"/>
      <c r="AN79" s="280"/>
      <c r="AO79" s="280"/>
      <c r="AP79" s="280"/>
      <c r="AQ79" s="280"/>
      <c r="AR79" s="280"/>
      <c r="AS79" s="280"/>
      <c r="AT79" s="280"/>
      <c r="AU79" s="280"/>
      <c r="AV79" s="280"/>
      <c r="AW79" s="280"/>
      <c r="AX79" s="280"/>
      <c r="AY79" s="280"/>
      <c r="AZ79" s="280"/>
      <c r="BA79" s="280"/>
      <c r="BB79" s="280"/>
      <c r="BC79" s="280"/>
      <c r="BD79" s="280"/>
      <c r="BE79" s="280"/>
      <c r="BF79" s="280"/>
      <c r="BG79" s="280"/>
      <c r="BH79" s="280"/>
    </row>
    <row r="80" spans="1:60" s="219" customFormat="1" ht="12" customHeight="1">
      <c r="A80" s="6">
        <v>4</v>
      </c>
      <c r="B80" s="6">
        <v>6</v>
      </c>
      <c r="C80" s="6">
        <v>11</v>
      </c>
      <c r="D80" s="2558"/>
      <c r="E80" s="7"/>
      <c r="F80" s="7"/>
      <c r="G80" s="7" t="s">
        <v>493</v>
      </c>
      <c r="H80" s="27">
        <v>6</v>
      </c>
      <c r="I80" s="27">
        <v>6</v>
      </c>
      <c r="J80" s="120">
        <f>SUM(H80:I80)</f>
        <v>12</v>
      </c>
      <c r="K80" s="237"/>
      <c r="L80" s="237"/>
      <c r="M80" s="280"/>
      <c r="N80" s="280"/>
      <c r="O80" s="280"/>
      <c r="P80" s="280"/>
      <c r="Q80" s="280"/>
      <c r="R80" s="280"/>
      <c r="S80" s="280"/>
      <c r="T80" s="280"/>
      <c r="U80" s="280"/>
      <c r="V80" s="280"/>
      <c r="W80" s="280"/>
      <c r="X80" s="280"/>
      <c r="Y80" s="280"/>
      <c r="Z80" s="280"/>
      <c r="AA80" s="280"/>
      <c r="AB80" s="280"/>
      <c r="AC80" s="280"/>
      <c r="AD80" s="280"/>
      <c r="AE80" s="280"/>
      <c r="AF80" s="280"/>
      <c r="AG80" s="280"/>
      <c r="AH80" s="280"/>
      <c r="AI80" s="280"/>
      <c r="AJ80" s="280"/>
      <c r="AK80" s="280"/>
      <c r="AL80" s="280"/>
      <c r="AM80" s="280"/>
      <c r="AN80" s="280"/>
      <c r="AO80" s="280"/>
      <c r="AP80" s="280"/>
      <c r="AQ80" s="280"/>
      <c r="AR80" s="280"/>
      <c r="AS80" s="280"/>
      <c r="AT80" s="280"/>
      <c r="AU80" s="280"/>
      <c r="AV80" s="280"/>
      <c r="AW80" s="280"/>
      <c r="AX80" s="280"/>
      <c r="AY80" s="280"/>
      <c r="AZ80" s="280"/>
      <c r="BA80" s="280"/>
      <c r="BB80" s="280"/>
      <c r="BC80" s="280"/>
      <c r="BD80" s="280"/>
      <c r="BE80" s="280"/>
      <c r="BF80" s="280"/>
      <c r="BG80" s="280"/>
      <c r="BH80" s="280"/>
    </row>
    <row r="81" spans="1:60" ht="12" customHeight="1">
      <c r="A81" s="310"/>
      <c r="B81" s="310"/>
      <c r="C81" s="310"/>
      <c r="D81" s="2558"/>
      <c r="E81" s="373" t="s">
        <v>44</v>
      </c>
      <c r="F81" s="7"/>
      <c r="G81" s="7"/>
      <c r="H81" s="158">
        <f>SUM(H82,H85)</f>
        <v>1</v>
      </c>
      <c r="I81" s="158">
        <f>SUM(I82,I85)</f>
        <v>2</v>
      </c>
      <c r="J81" s="522">
        <f t="shared" si="0"/>
        <v>3</v>
      </c>
      <c r="K81" s="237"/>
      <c r="L81" s="237"/>
      <c r="M81" s="280"/>
      <c r="N81" s="280"/>
      <c r="O81" s="280"/>
      <c r="P81" s="280"/>
      <c r="Q81" s="280"/>
      <c r="R81" s="280"/>
      <c r="S81" s="280"/>
      <c r="T81" s="280"/>
      <c r="U81" s="280"/>
      <c r="V81" s="280"/>
      <c r="W81" s="280"/>
      <c r="X81" s="280"/>
      <c r="Y81" s="280"/>
      <c r="Z81" s="280"/>
      <c r="AA81" s="280"/>
      <c r="AB81" s="280"/>
      <c r="AC81" s="280"/>
      <c r="AD81" s="280"/>
      <c r="AE81" s="280"/>
      <c r="AF81" s="280"/>
      <c r="AG81" s="280"/>
      <c r="AH81" s="280"/>
      <c r="AI81" s="280"/>
      <c r="AJ81" s="280"/>
      <c r="AK81" s="280"/>
      <c r="AL81" s="280"/>
      <c r="AM81" s="280"/>
      <c r="AN81" s="280"/>
      <c r="AO81" s="280"/>
      <c r="AP81" s="280"/>
      <c r="AQ81" s="280"/>
      <c r="AR81" s="280"/>
      <c r="AS81" s="280"/>
      <c r="AT81" s="280"/>
      <c r="AU81" s="280"/>
      <c r="AV81" s="280"/>
      <c r="AW81" s="280"/>
      <c r="AX81" s="280"/>
      <c r="AY81" s="280"/>
      <c r="AZ81" s="280"/>
      <c r="BA81" s="280"/>
      <c r="BB81" s="280"/>
      <c r="BC81" s="280"/>
      <c r="BD81" s="280"/>
      <c r="BE81" s="280"/>
      <c r="BF81" s="280"/>
      <c r="BG81" s="280"/>
      <c r="BH81" s="280"/>
    </row>
    <row r="82" spans="1:60" ht="12" customHeight="1">
      <c r="A82" s="310"/>
      <c r="B82" s="310"/>
      <c r="C82" s="310"/>
      <c r="D82" s="2558"/>
      <c r="E82" s="7"/>
      <c r="F82" s="7" t="s">
        <v>452</v>
      </c>
      <c r="G82" s="7"/>
      <c r="H82" s="27">
        <f>SUM(H83:H84)</f>
        <v>1</v>
      </c>
      <c r="I82" s="27">
        <f>SUM(I83:I84)</f>
        <v>2</v>
      </c>
      <c r="J82" s="28">
        <f t="shared" si="0"/>
        <v>3</v>
      </c>
      <c r="K82" s="237"/>
      <c r="L82" s="237"/>
      <c r="M82" s="280"/>
      <c r="N82" s="280"/>
      <c r="O82" s="280"/>
      <c r="P82" s="280"/>
      <c r="Q82" s="280"/>
      <c r="R82" s="280"/>
      <c r="S82" s="280"/>
      <c r="T82" s="280"/>
      <c r="U82" s="280"/>
      <c r="V82" s="280"/>
      <c r="W82" s="280"/>
      <c r="X82" s="280"/>
      <c r="Y82" s="280"/>
      <c r="Z82" s="280"/>
      <c r="AA82" s="280"/>
      <c r="AB82" s="280"/>
      <c r="AC82" s="280"/>
      <c r="AD82" s="280"/>
      <c r="AE82" s="280"/>
      <c r="AF82" s="280"/>
      <c r="AG82" s="280"/>
      <c r="AH82" s="280"/>
      <c r="AI82" s="280"/>
      <c r="AJ82" s="280"/>
      <c r="AK82" s="280"/>
      <c r="AL82" s="280"/>
      <c r="AM82" s="280"/>
      <c r="AN82" s="280"/>
      <c r="AO82" s="280"/>
      <c r="AP82" s="280"/>
      <c r="AQ82" s="280"/>
      <c r="AR82" s="280"/>
      <c r="AS82" s="280"/>
      <c r="AT82" s="280"/>
      <c r="AU82" s="280"/>
      <c r="AV82" s="280"/>
      <c r="AW82" s="280"/>
      <c r="AX82" s="280"/>
      <c r="AY82" s="280"/>
      <c r="AZ82" s="280"/>
      <c r="BA82" s="280"/>
      <c r="BB82" s="280"/>
      <c r="BC82" s="280"/>
      <c r="BD82" s="280"/>
      <c r="BE82" s="280"/>
      <c r="BF82" s="280"/>
      <c r="BG82" s="280"/>
      <c r="BH82" s="280"/>
    </row>
    <row r="83" spans="1:60" s="219" customFormat="1" ht="12" customHeight="1">
      <c r="A83" s="310">
        <v>4</v>
      </c>
      <c r="B83" s="310">
        <v>6</v>
      </c>
      <c r="C83" s="310">
        <v>11</v>
      </c>
      <c r="D83" s="2558"/>
      <c r="E83" s="7"/>
      <c r="F83" s="7"/>
      <c r="G83" s="7" t="s">
        <v>1028</v>
      </c>
      <c r="H83" s="27">
        <v>0</v>
      </c>
      <c r="I83" s="27">
        <v>1</v>
      </c>
      <c r="J83" s="28">
        <f t="shared" si="0"/>
        <v>1</v>
      </c>
      <c r="K83" s="237"/>
      <c r="L83" s="237"/>
      <c r="M83" s="280"/>
      <c r="N83" s="280"/>
      <c r="O83" s="280"/>
      <c r="P83" s="280"/>
      <c r="Q83" s="280"/>
      <c r="R83" s="280"/>
      <c r="S83" s="280"/>
      <c r="T83" s="280"/>
      <c r="U83" s="280"/>
      <c r="V83" s="280"/>
      <c r="W83" s="280"/>
      <c r="X83" s="280"/>
      <c r="Y83" s="280"/>
      <c r="Z83" s="280"/>
      <c r="AA83" s="280"/>
      <c r="AB83" s="280"/>
      <c r="AC83" s="280"/>
      <c r="AD83" s="280"/>
      <c r="AE83" s="280"/>
      <c r="AF83" s="280"/>
      <c r="AG83" s="280"/>
      <c r="AH83" s="280"/>
      <c r="AI83" s="280"/>
      <c r="AJ83" s="280"/>
      <c r="AK83" s="280"/>
      <c r="AL83" s="280"/>
      <c r="AM83" s="280"/>
      <c r="AN83" s="280"/>
      <c r="AO83" s="280"/>
      <c r="AP83" s="280"/>
      <c r="AQ83" s="280"/>
      <c r="AR83" s="280"/>
      <c r="AS83" s="280"/>
      <c r="AT83" s="280"/>
      <c r="AU83" s="280"/>
      <c r="AV83" s="280"/>
      <c r="AW83" s="280"/>
      <c r="AX83" s="280"/>
      <c r="AY83" s="280"/>
      <c r="AZ83" s="280"/>
      <c r="BA83" s="280"/>
      <c r="BB83" s="280"/>
      <c r="BC83" s="280"/>
      <c r="BD83" s="280"/>
      <c r="BE83" s="280"/>
      <c r="BF83" s="280"/>
      <c r="BG83" s="280"/>
      <c r="BH83" s="280"/>
    </row>
    <row r="84" spans="1:60" s="219" customFormat="1" ht="12" customHeight="1">
      <c r="A84" s="290">
        <v>4</v>
      </c>
      <c r="B84" s="290">
        <v>6</v>
      </c>
      <c r="C84" s="290">
        <v>11</v>
      </c>
      <c r="D84" s="2558"/>
      <c r="E84" s="7"/>
      <c r="F84" s="7"/>
      <c r="G84" s="7" t="s">
        <v>494</v>
      </c>
      <c r="H84" s="27">
        <v>1</v>
      </c>
      <c r="I84" s="27">
        <v>1</v>
      </c>
      <c r="J84" s="28">
        <f t="shared" si="0"/>
        <v>2</v>
      </c>
      <c r="K84" s="237"/>
      <c r="L84" s="237"/>
      <c r="M84" s="280"/>
      <c r="N84" s="280"/>
      <c r="O84" s="280"/>
      <c r="P84" s="280"/>
      <c r="Q84" s="280"/>
      <c r="R84" s="280"/>
      <c r="S84" s="280"/>
      <c r="T84" s="280"/>
      <c r="U84" s="280"/>
      <c r="V84" s="280"/>
      <c r="W84" s="280"/>
      <c r="X84" s="280"/>
      <c r="Y84" s="280"/>
      <c r="Z84" s="280"/>
      <c r="AA84" s="280"/>
      <c r="AB84" s="280"/>
      <c r="AC84" s="280"/>
      <c r="AD84" s="280"/>
      <c r="AE84" s="280"/>
      <c r="AF84" s="280"/>
      <c r="AG84" s="280"/>
      <c r="AH84" s="280"/>
      <c r="AI84" s="280"/>
      <c r="AJ84" s="280"/>
      <c r="AK84" s="280"/>
      <c r="AL84" s="280"/>
      <c r="AM84" s="280"/>
      <c r="AN84" s="280"/>
      <c r="AO84" s="280"/>
      <c r="AP84" s="280"/>
      <c r="AQ84" s="280"/>
      <c r="AR84" s="280"/>
      <c r="AS84" s="280"/>
      <c r="AT84" s="280"/>
      <c r="AU84" s="280"/>
      <c r="AV84" s="280"/>
      <c r="AW84" s="280"/>
      <c r="AX84" s="280"/>
      <c r="AY84" s="280"/>
      <c r="AZ84" s="280"/>
      <c r="BA84" s="280"/>
      <c r="BB84" s="280"/>
      <c r="BC84" s="280"/>
      <c r="BD84" s="280"/>
      <c r="BE84" s="280"/>
      <c r="BF84" s="280"/>
      <c r="BG84" s="280"/>
      <c r="BH84" s="280"/>
    </row>
    <row r="85" spans="1:60" ht="12" customHeight="1">
      <c r="A85" s="290"/>
      <c r="B85" s="290"/>
      <c r="C85" s="290"/>
      <c r="D85" s="2558"/>
      <c r="E85" s="7"/>
      <c r="F85" s="7" t="s">
        <v>455</v>
      </c>
      <c r="G85" s="7"/>
      <c r="H85" s="27">
        <f>SUM(H86)</f>
        <v>0</v>
      </c>
      <c r="I85" s="27">
        <f>SUM(I86)</f>
        <v>0</v>
      </c>
      <c r="J85" s="28">
        <f t="shared" si="0"/>
        <v>0</v>
      </c>
      <c r="K85" s="237"/>
      <c r="L85" s="237"/>
      <c r="M85" s="280"/>
      <c r="N85" s="280"/>
      <c r="O85" s="280"/>
      <c r="P85" s="280"/>
      <c r="Q85" s="280"/>
      <c r="R85" s="280"/>
      <c r="S85" s="280"/>
      <c r="T85" s="280"/>
      <c r="U85" s="280"/>
      <c r="V85" s="280"/>
      <c r="W85" s="280"/>
      <c r="X85" s="280"/>
      <c r="Y85" s="280"/>
      <c r="Z85" s="280"/>
      <c r="AA85" s="280"/>
      <c r="AB85" s="280"/>
      <c r="AC85" s="280"/>
      <c r="AD85" s="280"/>
      <c r="AE85" s="280"/>
      <c r="AF85" s="280"/>
      <c r="AG85" s="280"/>
      <c r="AH85" s="280"/>
      <c r="AI85" s="280"/>
      <c r="AJ85" s="280"/>
      <c r="AK85" s="280"/>
      <c r="AL85" s="280"/>
      <c r="AM85" s="280"/>
      <c r="AN85" s="280"/>
      <c r="AO85" s="280"/>
      <c r="AP85" s="280"/>
      <c r="AQ85" s="280"/>
      <c r="AR85" s="280"/>
      <c r="AS85" s="280"/>
      <c r="AT85" s="280"/>
      <c r="AU85" s="280"/>
      <c r="AV85" s="280"/>
      <c r="AW85" s="280"/>
      <c r="AX85" s="280"/>
      <c r="AY85" s="280"/>
      <c r="AZ85" s="280"/>
      <c r="BA85" s="280"/>
      <c r="BB85" s="280"/>
      <c r="BC85" s="280"/>
      <c r="BD85" s="280"/>
      <c r="BE85" s="280"/>
      <c r="BF85" s="280"/>
      <c r="BG85" s="280"/>
      <c r="BH85" s="280"/>
    </row>
    <row r="86" spans="1:60" s="219" customFormat="1" ht="12" customHeight="1">
      <c r="A86" s="290">
        <v>4</v>
      </c>
      <c r="B86" s="290">
        <v>6</v>
      </c>
      <c r="C86" s="290">
        <v>11</v>
      </c>
      <c r="D86" s="2562"/>
      <c r="E86" s="15"/>
      <c r="F86" s="15"/>
      <c r="G86" s="15" t="s">
        <v>495</v>
      </c>
      <c r="H86" s="2566">
        <v>0</v>
      </c>
      <c r="I86" s="2566">
        <v>0</v>
      </c>
      <c r="J86" s="2567">
        <f t="shared" si="0"/>
        <v>0</v>
      </c>
      <c r="K86" s="237"/>
      <c r="L86" s="237"/>
      <c r="M86" s="280"/>
      <c r="N86" s="280"/>
      <c r="O86" s="280"/>
      <c r="P86" s="280"/>
      <c r="Q86" s="280"/>
      <c r="R86" s="280"/>
      <c r="S86" s="280"/>
      <c r="T86" s="280"/>
      <c r="U86" s="280"/>
      <c r="V86" s="280"/>
      <c r="W86" s="280"/>
      <c r="X86" s="280"/>
      <c r="Y86" s="280"/>
      <c r="Z86" s="280"/>
      <c r="AA86" s="280"/>
      <c r="AB86" s="280"/>
      <c r="AC86" s="280"/>
      <c r="AD86" s="280"/>
      <c r="AE86" s="280"/>
      <c r="AF86" s="280"/>
      <c r="AG86" s="280"/>
      <c r="AH86" s="280"/>
      <c r="AI86" s="280"/>
      <c r="AJ86" s="280"/>
      <c r="AK86" s="280"/>
      <c r="AL86" s="280"/>
      <c r="AM86" s="280"/>
      <c r="AN86" s="280"/>
      <c r="AO86" s="280"/>
      <c r="AP86" s="280"/>
      <c r="AQ86" s="280"/>
      <c r="AR86" s="280"/>
      <c r="AS86" s="280"/>
      <c r="AT86" s="280"/>
      <c r="AU86" s="280"/>
      <c r="AV86" s="280"/>
      <c r="AW86" s="280"/>
      <c r="AX86" s="280"/>
      <c r="AY86" s="280"/>
      <c r="AZ86" s="280"/>
      <c r="BA86" s="280"/>
      <c r="BB86" s="280"/>
      <c r="BC86" s="280"/>
      <c r="BD86" s="280"/>
      <c r="BE86" s="280"/>
      <c r="BF86" s="280"/>
      <c r="BG86" s="280"/>
      <c r="BH86" s="280"/>
    </row>
    <row r="87" spans="1:60" ht="12" customHeight="1">
      <c r="A87" s="310"/>
      <c r="B87" s="310"/>
      <c r="C87" s="310"/>
      <c r="D87" s="233"/>
      <c r="E87" s="233"/>
      <c r="F87" s="2568"/>
      <c r="G87" s="60"/>
      <c r="H87" s="2569"/>
      <c r="I87" s="2569"/>
      <c r="J87" s="2569" t="s">
        <v>1029</v>
      </c>
      <c r="K87" s="237"/>
      <c r="L87" s="237"/>
      <c r="M87" s="280"/>
      <c r="N87" s="280"/>
      <c r="O87" s="280"/>
      <c r="P87" s="280"/>
      <c r="Q87" s="280"/>
      <c r="R87" s="280"/>
      <c r="S87" s="280"/>
      <c r="T87" s="280"/>
      <c r="U87" s="280"/>
      <c r="V87" s="280"/>
      <c r="W87" s="280"/>
      <c r="X87" s="280"/>
      <c r="Y87" s="280"/>
      <c r="Z87" s="280"/>
      <c r="AA87" s="280"/>
      <c r="AB87" s="280"/>
      <c r="AC87" s="280"/>
      <c r="AD87" s="280"/>
      <c r="AE87" s="280"/>
      <c r="AF87" s="280"/>
      <c r="AG87" s="280"/>
      <c r="AH87" s="280"/>
      <c r="AI87" s="280"/>
      <c r="AJ87" s="280"/>
      <c r="AK87" s="280"/>
      <c r="AL87" s="280"/>
      <c r="AM87" s="280"/>
      <c r="AN87" s="280"/>
      <c r="AO87" s="280"/>
      <c r="AP87" s="280"/>
      <c r="AQ87" s="280"/>
      <c r="AR87" s="280"/>
      <c r="AS87" s="280"/>
      <c r="AT87" s="280"/>
      <c r="AU87" s="280"/>
      <c r="AV87" s="280"/>
      <c r="AW87" s="280"/>
      <c r="AX87" s="280"/>
      <c r="AY87" s="280"/>
      <c r="AZ87" s="280"/>
      <c r="BA87" s="280"/>
      <c r="BB87" s="280"/>
      <c r="BC87" s="280"/>
      <c r="BD87" s="280"/>
      <c r="BE87" s="280"/>
      <c r="BF87" s="280"/>
      <c r="BG87" s="280"/>
      <c r="BH87" s="280"/>
    </row>
    <row r="88" spans="1:60" ht="12" customHeight="1">
      <c r="A88" s="310"/>
      <c r="B88" s="310"/>
      <c r="C88" s="310"/>
      <c r="D88" s="233"/>
      <c r="E88" s="233"/>
      <c r="F88" s="7"/>
      <c r="G88" s="7"/>
      <c r="H88" s="523"/>
      <c r="I88" s="523"/>
      <c r="J88" s="523" t="s">
        <v>325</v>
      </c>
      <c r="K88" s="280"/>
      <c r="L88" s="280"/>
      <c r="M88" s="280"/>
      <c r="N88" s="280"/>
      <c r="O88" s="280"/>
      <c r="P88" s="280"/>
      <c r="Q88" s="280"/>
      <c r="R88" s="280"/>
      <c r="S88" s="280"/>
      <c r="T88" s="280"/>
      <c r="U88" s="280"/>
      <c r="V88" s="280"/>
      <c r="W88" s="280"/>
      <c r="X88" s="280"/>
      <c r="Y88" s="280"/>
      <c r="Z88" s="280"/>
      <c r="AA88" s="280"/>
      <c r="AB88" s="280"/>
      <c r="AC88" s="280"/>
      <c r="AD88" s="280"/>
      <c r="AE88" s="280"/>
      <c r="AF88" s="280"/>
      <c r="AG88" s="280"/>
      <c r="AH88" s="280"/>
      <c r="AI88" s="280"/>
      <c r="AJ88" s="280"/>
      <c r="AK88" s="280"/>
      <c r="AL88" s="280"/>
      <c r="AM88" s="280"/>
      <c r="AN88" s="280"/>
      <c r="AO88" s="280"/>
      <c r="AP88" s="280"/>
      <c r="AQ88" s="280"/>
      <c r="AR88" s="280"/>
      <c r="AS88" s="280"/>
      <c r="AT88" s="280"/>
      <c r="AU88" s="280"/>
      <c r="AV88" s="280"/>
      <c r="AW88" s="280"/>
      <c r="AX88" s="280"/>
      <c r="AY88" s="280"/>
      <c r="AZ88" s="280"/>
      <c r="BA88" s="280"/>
      <c r="BB88" s="280"/>
      <c r="BC88" s="280"/>
      <c r="BD88" s="280"/>
      <c r="BE88" s="280"/>
      <c r="BF88" s="280"/>
      <c r="BG88" s="280"/>
      <c r="BH88" s="280"/>
    </row>
    <row r="89" spans="1:60" ht="11.25" customHeight="1">
      <c r="A89" s="310"/>
      <c r="B89" s="310"/>
      <c r="C89" s="310"/>
      <c r="D89" s="2545" t="s">
        <v>3</v>
      </c>
      <c r="E89" s="1303"/>
      <c r="F89" s="1303"/>
      <c r="G89" s="1303"/>
      <c r="H89" s="2546"/>
      <c r="I89" s="2546"/>
      <c r="J89" s="2547"/>
      <c r="K89" s="280"/>
      <c r="L89" s="280"/>
      <c r="M89" s="280"/>
      <c r="N89" s="280"/>
      <c r="O89" s="280"/>
      <c r="P89" s="280"/>
      <c r="Q89" s="280"/>
      <c r="R89" s="280"/>
      <c r="S89" s="280"/>
      <c r="T89" s="280"/>
      <c r="U89" s="280"/>
      <c r="V89" s="280"/>
      <c r="W89" s="280"/>
      <c r="X89" s="280"/>
      <c r="Y89" s="280"/>
      <c r="Z89" s="280"/>
      <c r="AA89" s="280"/>
      <c r="AB89" s="280"/>
      <c r="AC89" s="280"/>
      <c r="AD89" s="280"/>
      <c r="AE89" s="280"/>
      <c r="AF89" s="280"/>
      <c r="AG89" s="280"/>
      <c r="AH89" s="280"/>
      <c r="AI89" s="280"/>
      <c r="AJ89" s="280"/>
      <c r="AK89" s="280"/>
      <c r="AL89" s="280"/>
      <c r="AM89" s="280"/>
      <c r="AN89" s="280"/>
      <c r="AO89" s="280"/>
      <c r="AP89" s="280"/>
      <c r="AQ89" s="280"/>
      <c r="AR89" s="280"/>
      <c r="AS89" s="280"/>
      <c r="AT89" s="280"/>
      <c r="AU89" s="280"/>
      <c r="AV89" s="280"/>
      <c r="AW89" s="280"/>
      <c r="AX89" s="280"/>
      <c r="AY89" s="280"/>
      <c r="AZ89" s="280"/>
      <c r="BA89" s="280"/>
      <c r="BB89" s="280"/>
      <c r="BC89" s="280"/>
      <c r="BD89" s="280"/>
      <c r="BE89" s="280"/>
      <c r="BF89" s="280"/>
      <c r="BG89" s="280"/>
      <c r="BH89" s="280"/>
    </row>
    <row r="90" spans="1:60" ht="9" customHeight="1">
      <c r="A90" s="310"/>
      <c r="B90" s="310"/>
      <c r="C90" s="310"/>
      <c r="D90" s="2548"/>
      <c r="E90" s="2549" t="s">
        <v>228</v>
      </c>
      <c r="F90" s="2570"/>
      <c r="G90" s="2571"/>
      <c r="H90" s="2399" t="s">
        <v>19</v>
      </c>
      <c r="I90" s="2399" t="s">
        <v>20</v>
      </c>
      <c r="J90" s="2550" t="s">
        <v>21</v>
      </c>
      <c r="K90" s="280"/>
      <c r="L90" s="280"/>
      <c r="M90" s="280"/>
      <c r="N90" s="280"/>
      <c r="O90" s="280"/>
      <c r="P90" s="280"/>
      <c r="Q90" s="280"/>
      <c r="R90" s="280"/>
      <c r="S90" s="280"/>
      <c r="T90" s="280"/>
      <c r="U90" s="280"/>
      <c r="V90" s="280"/>
      <c r="W90" s="280"/>
      <c r="X90" s="280"/>
      <c r="Y90" s="280"/>
      <c r="Z90" s="280"/>
      <c r="AA90" s="280"/>
      <c r="AB90" s="280"/>
      <c r="AC90" s="280"/>
      <c r="AD90" s="280"/>
      <c r="AE90" s="280"/>
      <c r="AF90" s="280"/>
      <c r="AG90" s="280"/>
      <c r="AH90" s="280"/>
      <c r="AI90" s="280"/>
      <c r="AJ90" s="280"/>
      <c r="AK90" s="280"/>
      <c r="AL90" s="280"/>
      <c r="AM90" s="280"/>
      <c r="AN90" s="280"/>
      <c r="AO90" s="280"/>
      <c r="AP90" s="280"/>
      <c r="AQ90" s="280"/>
      <c r="AR90" s="280"/>
      <c r="AS90" s="280"/>
      <c r="AT90" s="280"/>
      <c r="AU90" s="280"/>
      <c r="AV90" s="280"/>
      <c r="AW90" s="280"/>
      <c r="AX90" s="280"/>
      <c r="AY90" s="280"/>
      <c r="AZ90" s="280"/>
      <c r="BA90" s="280"/>
      <c r="BB90" s="280"/>
      <c r="BC90" s="280"/>
      <c r="BD90" s="280"/>
      <c r="BE90" s="280"/>
      <c r="BF90" s="280"/>
      <c r="BG90" s="280"/>
      <c r="BH90" s="280"/>
    </row>
    <row r="91" spans="1:60">
      <c r="A91" s="310"/>
      <c r="B91" s="310"/>
      <c r="C91" s="310"/>
      <c r="D91" s="2551"/>
      <c r="E91" s="2552"/>
      <c r="F91" s="533"/>
      <c r="G91" s="2552"/>
      <c r="H91" s="2401"/>
      <c r="I91" s="2401"/>
      <c r="J91" s="2553"/>
      <c r="K91" s="280"/>
      <c r="L91" s="280"/>
      <c r="M91" s="280"/>
      <c r="N91" s="280"/>
      <c r="O91" s="280"/>
      <c r="P91" s="280"/>
      <c r="Q91" s="280"/>
      <c r="R91" s="280"/>
      <c r="S91" s="280"/>
      <c r="T91" s="280"/>
      <c r="U91" s="280"/>
      <c r="V91" s="280"/>
      <c r="W91" s="280"/>
      <c r="X91" s="280"/>
      <c r="Y91" s="280"/>
      <c r="Z91" s="280"/>
      <c r="AA91" s="280"/>
      <c r="AB91" s="280"/>
      <c r="AC91" s="280"/>
      <c r="AD91" s="280"/>
      <c r="AE91" s="280"/>
      <c r="AF91" s="280"/>
      <c r="AG91" s="280"/>
      <c r="AH91" s="280"/>
      <c r="AI91" s="280"/>
      <c r="AJ91" s="280"/>
      <c r="AK91" s="280"/>
      <c r="AL91" s="280"/>
      <c r="AM91" s="280"/>
      <c r="AN91" s="280"/>
      <c r="AO91" s="280"/>
      <c r="AP91" s="280"/>
      <c r="AQ91" s="280"/>
      <c r="AR91" s="280"/>
      <c r="AS91" s="280"/>
      <c r="AT91" s="280"/>
      <c r="AU91" s="280"/>
      <c r="AV91" s="280"/>
      <c r="AW91" s="280"/>
      <c r="AX91" s="280"/>
      <c r="AY91" s="280"/>
      <c r="AZ91" s="280"/>
      <c r="BA91" s="280"/>
      <c r="BB91" s="280"/>
      <c r="BC91" s="280"/>
      <c r="BD91" s="280"/>
      <c r="BE91" s="280"/>
      <c r="BF91" s="280"/>
      <c r="BG91" s="280"/>
      <c r="BH91" s="280"/>
    </row>
    <row r="92" spans="1:60" ht="12.75" customHeight="1">
      <c r="A92" s="310"/>
      <c r="B92" s="310"/>
      <c r="C92" s="310"/>
      <c r="D92" s="2572">
        <v>1405</v>
      </c>
      <c r="E92" s="37" t="s">
        <v>45</v>
      </c>
      <c r="F92" s="2573"/>
      <c r="G92" s="21"/>
      <c r="H92" s="22">
        <f>SUM(H93,H100,H104)</f>
        <v>45</v>
      </c>
      <c r="I92" s="22">
        <f>SUM(I93,I100,I104)</f>
        <v>61</v>
      </c>
      <c r="J92" s="24">
        <f>SUM(H92:I92)</f>
        <v>106</v>
      </c>
      <c r="K92" s="280"/>
      <c r="L92" s="280"/>
      <c r="M92" s="280"/>
      <c r="N92" s="280"/>
      <c r="O92" s="280"/>
      <c r="P92" s="280"/>
      <c r="Q92" s="280"/>
      <c r="R92" s="280"/>
      <c r="S92" s="280"/>
      <c r="T92" s="280"/>
      <c r="U92" s="280"/>
      <c r="V92" s="280"/>
      <c r="W92" s="280"/>
      <c r="X92" s="280"/>
      <c r="Y92" s="280"/>
      <c r="Z92" s="280"/>
      <c r="AA92" s="280"/>
      <c r="AB92" s="280"/>
      <c r="AC92" s="280"/>
      <c r="AD92" s="280"/>
      <c r="AE92" s="280"/>
      <c r="AF92" s="280"/>
      <c r="AG92" s="280"/>
      <c r="AH92" s="280"/>
      <c r="AI92" s="280"/>
      <c r="AJ92" s="280"/>
      <c r="AK92" s="280"/>
      <c r="AL92" s="280"/>
      <c r="AM92" s="280"/>
      <c r="AN92" s="280"/>
      <c r="AO92" s="280"/>
      <c r="AP92" s="280"/>
      <c r="AQ92" s="280"/>
      <c r="AR92" s="280"/>
      <c r="AS92" s="280"/>
      <c r="AT92" s="280"/>
      <c r="AU92" s="280"/>
      <c r="AV92" s="280"/>
      <c r="AW92" s="280"/>
      <c r="AX92" s="280"/>
      <c r="AY92" s="280"/>
      <c r="AZ92" s="280"/>
      <c r="BA92" s="280"/>
      <c r="BB92" s="280"/>
      <c r="BC92" s="280"/>
      <c r="BD92" s="280"/>
      <c r="BE92" s="280"/>
      <c r="BF92" s="280"/>
      <c r="BG92" s="280"/>
      <c r="BH92" s="280"/>
    </row>
    <row r="93" spans="1:60" ht="12" customHeight="1">
      <c r="A93" s="310"/>
      <c r="B93" s="310"/>
      <c r="C93" s="310"/>
      <c r="D93" s="2572"/>
      <c r="E93" s="373" t="s">
        <v>46</v>
      </c>
      <c r="F93" s="7"/>
      <c r="G93" s="7"/>
      <c r="H93" s="18">
        <f>SUM(H94,H96,H98)</f>
        <v>3</v>
      </c>
      <c r="I93" s="18">
        <f>SUM(I94,I96,I98)</f>
        <v>0</v>
      </c>
      <c r="J93" s="2574">
        <f>SUM(H93:I93)</f>
        <v>3</v>
      </c>
      <c r="K93" s="280"/>
      <c r="L93" s="280"/>
      <c r="M93" s="280"/>
      <c r="N93" s="280"/>
      <c r="O93" s="280"/>
      <c r="P93" s="280"/>
      <c r="Q93" s="280"/>
      <c r="R93" s="280"/>
      <c r="S93" s="280"/>
      <c r="T93" s="280"/>
      <c r="U93" s="280"/>
      <c r="V93" s="280"/>
      <c r="W93" s="280"/>
      <c r="X93" s="280"/>
      <c r="Y93" s="280"/>
      <c r="Z93" s="280"/>
      <c r="AA93" s="280"/>
      <c r="AB93" s="280"/>
      <c r="AC93" s="280"/>
      <c r="AD93" s="280"/>
      <c r="AE93" s="280"/>
      <c r="AF93" s="280"/>
      <c r="AG93" s="280"/>
      <c r="AH93" s="280"/>
      <c r="AI93" s="280"/>
      <c r="AJ93" s="280"/>
      <c r="AK93" s="280"/>
      <c r="AL93" s="280"/>
      <c r="AM93" s="280"/>
      <c r="AN93" s="280"/>
      <c r="AO93" s="280"/>
      <c r="AP93" s="280"/>
      <c r="AQ93" s="280"/>
      <c r="AR93" s="280"/>
      <c r="AS93" s="280"/>
      <c r="AT93" s="280"/>
      <c r="AU93" s="280"/>
      <c r="AV93" s="280"/>
      <c r="AW93" s="280"/>
      <c r="AX93" s="280"/>
      <c r="AY93" s="280"/>
      <c r="AZ93" s="280"/>
      <c r="BA93" s="280"/>
      <c r="BB93" s="280"/>
      <c r="BC93" s="280"/>
      <c r="BD93" s="280"/>
      <c r="BE93" s="280"/>
      <c r="BF93" s="280"/>
      <c r="BG93" s="280"/>
      <c r="BH93" s="280"/>
    </row>
    <row r="94" spans="1:60" ht="12" customHeight="1">
      <c r="A94" s="310"/>
      <c r="B94" s="310"/>
      <c r="C94" s="310"/>
      <c r="D94" s="2572"/>
      <c r="E94" s="373"/>
      <c r="F94" s="7" t="s">
        <v>458</v>
      </c>
      <c r="G94" s="7"/>
      <c r="H94" s="107">
        <f>SUM(H95)</f>
        <v>0</v>
      </c>
      <c r="I94" s="107">
        <f>SUM(I95)</f>
        <v>0</v>
      </c>
      <c r="J94" s="120">
        <f>SUM(H94:I94)</f>
        <v>0</v>
      </c>
      <c r="K94" s="280"/>
      <c r="L94" s="280"/>
      <c r="M94" s="280"/>
      <c r="N94" s="280"/>
      <c r="O94" s="280"/>
      <c r="P94" s="280"/>
      <c r="Q94" s="280"/>
      <c r="R94" s="280"/>
      <c r="S94" s="280"/>
      <c r="T94" s="280"/>
      <c r="U94" s="280"/>
      <c r="V94" s="280"/>
      <c r="W94" s="280"/>
      <c r="X94" s="280"/>
      <c r="Y94" s="280"/>
      <c r="Z94" s="280"/>
      <c r="AA94" s="280"/>
      <c r="AB94" s="280"/>
      <c r="AC94" s="280"/>
      <c r="AD94" s="280"/>
      <c r="AE94" s="280"/>
      <c r="AF94" s="280"/>
      <c r="AG94" s="280"/>
      <c r="AH94" s="280"/>
      <c r="AI94" s="280"/>
      <c r="AJ94" s="280"/>
      <c r="AK94" s="280"/>
      <c r="AL94" s="280"/>
      <c r="AM94" s="280"/>
      <c r="AN94" s="280"/>
      <c r="AO94" s="280"/>
      <c r="AP94" s="280"/>
      <c r="AQ94" s="280"/>
      <c r="AR94" s="280"/>
      <c r="AS94" s="280"/>
      <c r="AT94" s="280"/>
      <c r="AU94" s="280"/>
      <c r="AV94" s="280"/>
      <c r="AW94" s="280"/>
      <c r="AX94" s="280"/>
      <c r="AY94" s="280"/>
      <c r="AZ94" s="280"/>
      <c r="BA94" s="280"/>
      <c r="BB94" s="280"/>
      <c r="BC94" s="280"/>
      <c r="BD94" s="280"/>
      <c r="BE94" s="280"/>
      <c r="BF94" s="280"/>
      <c r="BG94" s="280"/>
      <c r="BH94" s="280"/>
    </row>
    <row r="95" spans="1:60" s="219" customFormat="1" ht="12" customHeight="1">
      <c r="A95" s="290">
        <v>5</v>
      </c>
      <c r="B95" s="290">
        <v>4</v>
      </c>
      <c r="C95" s="290">
        <v>8</v>
      </c>
      <c r="D95" s="2572"/>
      <c r="E95" s="373"/>
      <c r="F95" s="7"/>
      <c r="G95" s="2575" t="s">
        <v>496</v>
      </c>
      <c r="H95" s="27">
        <v>0</v>
      </c>
      <c r="I95" s="27">
        <v>0</v>
      </c>
      <c r="J95" s="120">
        <f t="shared" ref="J95:J152" si="2">SUM(H95:I95)</f>
        <v>0</v>
      </c>
      <c r="K95" s="280"/>
      <c r="L95" s="280"/>
      <c r="M95" s="280"/>
      <c r="N95" s="280"/>
      <c r="O95" s="280"/>
      <c r="P95" s="280"/>
      <c r="Q95" s="280"/>
      <c r="R95" s="280"/>
      <c r="S95" s="280"/>
      <c r="T95" s="280"/>
      <c r="U95" s="280"/>
      <c r="V95" s="280"/>
      <c r="W95" s="280"/>
      <c r="X95" s="280"/>
      <c r="Y95" s="280"/>
      <c r="Z95" s="280"/>
      <c r="AA95" s="280"/>
      <c r="AB95" s="280"/>
      <c r="AC95" s="280"/>
      <c r="AD95" s="280"/>
      <c r="AE95" s="280"/>
      <c r="AF95" s="280"/>
      <c r="AG95" s="280"/>
      <c r="AH95" s="280"/>
      <c r="AI95" s="280"/>
      <c r="AJ95" s="280"/>
      <c r="AK95" s="280"/>
      <c r="AL95" s="280"/>
      <c r="AM95" s="280"/>
      <c r="AN95" s="280"/>
      <c r="AO95" s="280"/>
      <c r="AP95" s="280"/>
      <c r="AQ95" s="280"/>
      <c r="AR95" s="280"/>
      <c r="AS95" s="280"/>
      <c r="AT95" s="280"/>
      <c r="AU95" s="280"/>
      <c r="AV95" s="280"/>
      <c r="AW95" s="280"/>
      <c r="AX95" s="280"/>
      <c r="AY95" s="280"/>
      <c r="AZ95" s="280"/>
      <c r="BA95" s="280"/>
      <c r="BB95" s="280"/>
      <c r="BC95" s="280"/>
      <c r="BD95" s="280"/>
      <c r="BE95" s="280"/>
      <c r="BF95" s="280"/>
      <c r="BG95" s="280"/>
      <c r="BH95" s="280"/>
    </row>
    <row r="96" spans="1:60" ht="12" customHeight="1">
      <c r="A96" s="290"/>
      <c r="B96" s="290"/>
      <c r="C96" s="290"/>
      <c r="D96" s="2572"/>
      <c r="E96" s="7"/>
      <c r="F96" s="7" t="s">
        <v>452</v>
      </c>
      <c r="G96" s="7"/>
      <c r="H96" s="27">
        <f>SUM(H97)</f>
        <v>3</v>
      </c>
      <c r="I96" s="27">
        <f>SUM(I97)</f>
        <v>0</v>
      </c>
      <c r="J96" s="120">
        <f t="shared" si="2"/>
        <v>3</v>
      </c>
      <c r="K96" s="280"/>
      <c r="L96" s="280"/>
      <c r="M96" s="280"/>
      <c r="N96" s="280"/>
      <c r="O96" s="280"/>
      <c r="P96" s="280"/>
      <c r="Q96" s="280"/>
      <c r="R96" s="280"/>
      <c r="S96" s="280"/>
      <c r="T96" s="280"/>
      <c r="U96" s="280"/>
      <c r="V96" s="280"/>
      <c r="W96" s="280"/>
      <c r="X96" s="280"/>
      <c r="Y96" s="280"/>
      <c r="Z96" s="280"/>
      <c r="AA96" s="280"/>
      <c r="AB96" s="280"/>
      <c r="AC96" s="280"/>
      <c r="AD96" s="280"/>
      <c r="AE96" s="280"/>
      <c r="AF96" s="280"/>
      <c r="AG96" s="280"/>
      <c r="AH96" s="280"/>
      <c r="AI96" s="280"/>
      <c r="AJ96" s="280"/>
      <c r="AK96" s="280"/>
      <c r="AL96" s="280"/>
      <c r="AM96" s="280"/>
      <c r="AN96" s="280"/>
      <c r="AO96" s="280"/>
      <c r="AP96" s="280"/>
      <c r="AQ96" s="280"/>
      <c r="AR96" s="280"/>
      <c r="AS96" s="280"/>
      <c r="AT96" s="280"/>
      <c r="AU96" s="280"/>
      <c r="AV96" s="280"/>
      <c r="AW96" s="280"/>
      <c r="AX96" s="280"/>
      <c r="AY96" s="280"/>
      <c r="AZ96" s="280"/>
      <c r="BA96" s="280"/>
      <c r="BB96" s="280"/>
      <c r="BC96" s="280"/>
      <c r="BD96" s="280"/>
      <c r="BE96" s="280"/>
      <c r="BF96" s="280"/>
      <c r="BG96" s="280"/>
      <c r="BH96" s="280"/>
    </row>
    <row r="97" spans="1:60" s="219" customFormat="1" ht="12" customHeight="1">
      <c r="A97" s="290">
        <v>5</v>
      </c>
      <c r="B97" s="290">
        <v>4</v>
      </c>
      <c r="C97" s="290">
        <v>8</v>
      </c>
      <c r="D97" s="2572"/>
      <c r="E97" s="7"/>
      <c r="F97" s="7"/>
      <c r="G97" s="2575" t="s">
        <v>497</v>
      </c>
      <c r="H97" s="27">
        <v>3</v>
      </c>
      <c r="I97" s="27">
        <v>0</v>
      </c>
      <c r="J97" s="120">
        <f t="shared" si="2"/>
        <v>3</v>
      </c>
      <c r="K97" s="280"/>
      <c r="L97" s="280"/>
      <c r="M97" s="280"/>
      <c r="N97" s="280"/>
      <c r="O97" s="280"/>
      <c r="P97" s="280"/>
      <c r="Q97" s="280"/>
      <c r="R97" s="280"/>
      <c r="S97" s="280"/>
      <c r="T97" s="280"/>
      <c r="U97" s="280"/>
      <c r="V97" s="280"/>
      <c r="W97" s="280"/>
      <c r="X97" s="280"/>
      <c r="Y97" s="280"/>
      <c r="Z97" s="280"/>
      <c r="AA97" s="280"/>
      <c r="AB97" s="280"/>
      <c r="AC97" s="280"/>
      <c r="AD97" s="280"/>
      <c r="AE97" s="280"/>
      <c r="AF97" s="280"/>
      <c r="AG97" s="280"/>
      <c r="AH97" s="280"/>
      <c r="AI97" s="280"/>
      <c r="AJ97" s="280"/>
      <c r="AK97" s="280"/>
      <c r="AL97" s="280"/>
      <c r="AM97" s="280"/>
      <c r="AN97" s="280"/>
      <c r="AO97" s="280"/>
      <c r="AP97" s="280"/>
      <c r="AQ97" s="280"/>
      <c r="AR97" s="280"/>
      <c r="AS97" s="280"/>
      <c r="AT97" s="280"/>
      <c r="AU97" s="280"/>
      <c r="AV97" s="280"/>
      <c r="AW97" s="280"/>
      <c r="AX97" s="280"/>
      <c r="AY97" s="280"/>
      <c r="AZ97" s="280"/>
      <c r="BA97" s="280"/>
      <c r="BB97" s="280"/>
      <c r="BC97" s="280"/>
      <c r="BD97" s="280"/>
      <c r="BE97" s="280"/>
      <c r="BF97" s="280"/>
      <c r="BG97" s="280"/>
      <c r="BH97" s="280"/>
    </row>
    <row r="98" spans="1:60" ht="12" customHeight="1">
      <c r="A98" s="290"/>
      <c r="B98" s="290"/>
      <c r="C98" s="290"/>
      <c r="D98" s="2572"/>
      <c r="E98" s="7"/>
      <c r="F98" s="7" t="s">
        <v>455</v>
      </c>
      <c r="G98" s="2575"/>
      <c r="H98" s="27">
        <f>SUM(H99)</f>
        <v>0</v>
      </c>
      <c r="I98" s="27">
        <f>SUM(I99)</f>
        <v>0</v>
      </c>
      <c r="J98" s="120">
        <f t="shared" si="2"/>
        <v>0</v>
      </c>
      <c r="K98" s="280"/>
      <c r="L98" s="280"/>
      <c r="M98" s="280"/>
      <c r="N98" s="280"/>
      <c r="O98" s="280"/>
      <c r="P98" s="280"/>
      <c r="Q98" s="280"/>
      <c r="R98" s="280"/>
      <c r="S98" s="280"/>
      <c r="T98" s="280"/>
      <c r="U98" s="280"/>
      <c r="V98" s="280"/>
      <c r="W98" s="280"/>
      <c r="X98" s="280"/>
      <c r="Y98" s="280"/>
      <c r="Z98" s="280"/>
      <c r="AA98" s="280"/>
      <c r="AB98" s="280"/>
      <c r="AC98" s="280"/>
      <c r="AD98" s="280"/>
      <c r="AE98" s="280"/>
      <c r="AF98" s="280"/>
      <c r="AG98" s="280"/>
      <c r="AH98" s="280"/>
      <c r="AI98" s="280"/>
      <c r="AJ98" s="280"/>
      <c r="AK98" s="280"/>
      <c r="AL98" s="280"/>
      <c r="AM98" s="280"/>
      <c r="AN98" s="280"/>
      <c r="AO98" s="280"/>
      <c r="AP98" s="280"/>
      <c r="AQ98" s="280"/>
      <c r="AR98" s="280"/>
      <c r="AS98" s="280"/>
      <c r="AT98" s="280"/>
      <c r="AU98" s="280"/>
      <c r="AV98" s="280"/>
      <c r="AW98" s="280"/>
      <c r="AX98" s="280"/>
      <c r="AY98" s="280"/>
      <c r="AZ98" s="280"/>
      <c r="BA98" s="280"/>
      <c r="BB98" s="280"/>
      <c r="BC98" s="280"/>
      <c r="BD98" s="280"/>
      <c r="BE98" s="280"/>
      <c r="BF98" s="280"/>
      <c r="BG98" s="280"/>
      <c r="BH98" s="280"/>
    </row>
    <row r="99" spans="1:60" s="219" customFormat="1" ht="12" customHeight="1">
      <c r="A99" s="290">
        <v>5</v>
      </c>
      <c r="B99" s="290">
        <v>4</v>
      </c>
      <c r="C99" s="290">
        <v>8</v>
      </c>
      <c r="D99" s="2572"/>
      <c r="E99" s="7"/>
      <c r="F99" s="7"/>
      <c r="G99" s="2575" t="s">
        <v>499</v>
      </c>
      <c r="H99" s="27">
        <v>0</v>
      </c>
      <c r="I99" s="27">
        <v>0</v>
      </c>
      <c r="J99" s="120">
        <f t="shared" si="2"/>
        <v>0</v>
      </c>
      <c r="K99" s="280"/>
      <c r="L99" s="280"/>
      <c r="M99" s="280"/>
      <c r="N99" s="280"/>
      <c r="O99" s="280"/>
      <c r="P99" s="280"/>
      <c r="Q99" s="280"/>
      <c r="R99" s="280"/>
      <c r="S99" s="280"/>
      <c r="T99" s="280"/>
      <c r="U99" s="280"/>
      <c r="V99" s="280"/>
      <c r="W99" s="280"/>
      <c r="X99" s="280"/>
      <c r="Y99" s="280"/>
      <c r="Z99" s="280"/>
      <c r="AA99" s="280"/>
      <c r="AB99" s="280"/>
      <c r="AC99" s="280"/>
      <c r="AD99" s="280"/>
      <c r="AE99" s="280"/>
      <c r="AF99" s="280"/>
      <c r="AG99" s="280"/>
      <c r="AH99" s="280"/>
      <c r="AI99" s="280"/>
      <c r="AJ99" s="280"/>
      <c r="AK99" s="280"/>
      <c r="AL99" s="280"/>
      <c r="AM99" s="280"/>
      <c r="AN99" s="280"/>
      <c r="AO99" s="280"/>
      <c r="AP99" s="280"/>
      <c r="AQ99" s="280"/>
      <c r="AR99" s="280"/>
      <c r="AS99" s="280"/>
      <c r="AT99" s="280"/>
      <c r="AU99" s="280"/>
      <c r="AV99" s="280"/>
      <c r="AW99" s="280"/>
      <c r="AX99" s="280"/>
      <c r="AY99" s="280"/>
      <c r="AZ99" s="280"/>
      <c r="BA99" s="280"/>
      <c r="BB99" s="280"/>
      <c r="BC99" s="280"/>
      <c r="BD99" s="280"/>
      <c r="BE99" s="280"/>
      <c r="BF99" s="280"/>
      <c r="BG99" s="280"/>
      <c r="BH99" s="280"/>
    </row>
    <row r="100" spans="1:60" ht="12" customHeight="1">
      <c r="B100" s="310"/>
      <c r="C100" s="310"/>
      <c r="D100" s="2572"/>
      <c r="E100" s="373" t="s">
        <v>47</v>
      </c>
      <c r="F100" s="7"/>
      <c r="G100" s="7"/>
      <c r="H100" s="158">
        <f>SUM(H101)</f>
        <v>1</v>
      </c>
      <c r="I100" s="158">
        <f>SUM(I101)</f>
        <v>0</v>
      </c>
      <c r="J100" s="522">
        <f t="shared" si="2"/>
        <v>1</v>
      </c>
      <c r="K100" s="280"/>
      <c r="L100" s="280"/>
      <c r="M100" s="280"/>
      <c r="N100" s="280"/>
      <c r="O100" s="280"/>
      <c r="P100" s="280"/>
      <c r="Q100" s="280"/>
      <c r="R100" s="280"/>
      <c r="S100" s="280"/>
      <c r="T100" s="280"/>
      <c r="U100" s="280"/>
      <c r="V100" s="280"/>
      <c r="W100" s="280"/>
      <c r="X100" s="280"/>
      <c r="Y100" s="280"/>
      <c r="Z100" s="280"/>
      <c r="AA100" s="280"/>
      <c r="AB100" s="280"/>
      <c r="AC100" s="280"/>
      <c r="AD100" s="280"/>
      <c r="AE100" s="280"/>
      <c r="AF100" s="280"/>
      <c r="AG100" s="280"/>
      <c r="AH100" s="280"/>
      <c r="AI100" s="280"/>
      <c r="AJ100" s="280"/>
      <c r="AK100" s="280"/>
      <c r="AL100" s="280"/>
      <c r="AM100" s="280"/>
      <c r="AN100" s="280"/>
      <c r="AO100" s="280"/>
      <c r="AP100" s="280"/>
      <c r="AQ100" s="280"/>
      <c r="AR100" s="280"/>
      <c r="AS100" s="280"/>
      <c r="AT100" s="280"/>
      <c r="AU100" s="280"/>
      <c r="AV100" s="280"/>
      <c r="AW100" s="280"/>
      <c r="AX100" s="280"/>
      <c r="AY100" s="280"/>
      <c r="AZ100" s="280"/>
      <c r="BA100" s="280"/>
      <c r="BB100" s="280"/>
      <c r="BC100" s="280"/>
      <c r="BD100" s="280"/>
      <c r="BE100" s="280"/>
      <c r="BF100" s="280"/>
      <c r="BG100" s="280"/>
      <c r="BH100" s="280"/>
    </row>
    <row r="101" spans="1:60" ht="12" customHeight="1">
      <c r="B101" s="310"/>
      <c r="C101" s="310"/>
      <c r="D101" s="2572"/>
      <c r="E101" s="7"/>
      <c r="F101" s="7" t="s">
        <v>452</v>
      </c>
      <c r="G101" s="7"/>
      <c r="H101" s="27">
        <f>SUM(H102+H103)</f>
        <v>1</v>
      </c>
      <c r="I101" s="27">
        <f>SUM(I102+I103)</f>
        <v>0</v>
      </c>
      <c r="J101" s="120">
        <f t="shared" si="2"/>
        <v>1</v>
      </c>
      <c r="K101" s="280"/>
      <c r="L101" s="280"/>
      <c r="M101" s="280"/>
      <c r="N101" s="280"/>
      <c r="O101" s="280"/>
      <c r="P101" s="280"/>
      <c r="Q101" s="280"/>
      <c r="R101" s="280"/>
      <c r="S101" s="280"/>
      <c r="T101" s="280"/>
      <c r="U101" s="280"/>
      <c r="V101" s="280"/>
      <c r="W101" s="280"/>
      <c r="X101" s="280"/>
      <c r="Y101" s="280"/>
      <c r="Z101" s="280"/>
      <c r="AA101" s="280"/>
      <c r="AB101" s="280"/>
      <c r="AC101" s="280"/>
      <c r="AD101" s="280"/>
      <c r="AE101" s="280"/>
      <c r="AF101" s="280"/>
      <c r="AG101" s="280"/>
      <c r="AH101" s="280"/>
      <c r="AI101" s="280"/>
      <c r="AJ101" s="280"/>
      <c r="AK101" s="280"/>
      <c r="AL101" s="280"/>
      <c r="AM101" s="280"/>
      <c r="AN101" s="280"/>
      <c r="AO101" s="280"/>
      <c r="AP101" s="280"/>
      <c r="AQ101" s="280"/>
      <c r="AR101" s="280"/>
      <c r="AS101" s="280"/>
      <c r="AT101" s="280"/>
      <c r="AU101" s="280"/>
      <c r="AV101" s="280"/>
      <c r="AW101" s="280"/>
      <c r="AX101" s="280"/>
      <c r="AY101" s="280"/>
      <c r="AZ101" s="280"/>
      <c r="BA101" s="280"/>
      <c r="BB101" s="280"/>
      <c r="BC101" s="280"/>
      <c r="BD101" s="280"/>
      <c r="BE101" s="280"/>
      <c r="BF101" s="280"/>
      <c r="BG101" s="280"/>
      <c r="BH101" s="280"/>
    </row>
    <row r="102" spans="1:60" s="2576" customFormat="1" ht="12" customHeight="1">
      <c r="A102" s="290">
        <v>5</v>
      </c>
      <c r="B102" s="290">
        <v>4</v>
      </c>
      <c r="C102" s="290">
        <v>8</v>
      </c>
      <c r="D102" s="2572"/>
      <c r="E102" s="7"/>
      <c r="F102" s="2"/>
      <c r="G102" s="7" t="s">
        <v>500</v>
      </c>
      <c r="H102" s="27">
        <v>0</v>
      </c>
      <c r="I102" s="27">
        <v>0</v>
      </c>
      <c r="J102" s="120">
        <f t="shared" si="2"/>
        <v>0</v>
      </c>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32"/>
      <c r="AX102" s="132"/>
      <c r="AY102" s="132"/>
      <c r="AZ102" s="132"/>
      <c r="BA102" s="132"/>
      <c r="BB102" s="132"/>
      <c r="BC102" s="132"/>
      <c r="BD102" s="132"/>
      <c r="BE102" s="132"/>
      <c r="BF102" s="132"/>
      <c r="BG102" s="132"/>
      <c r="BH102" s="132"/>
    </row>
    <row r="103" spans="1:60" s="2576" customFormat="1" ht="12" customHeight="1">
      <c r="A103" s="290">
        <v>5</v>
      </c>
      <c r="B103" s="290">
        <v>4</v>
      </c>
      <c r="C103" s="290">
        <v>8</v>
      </c>
      <c r="D103" s="2572"/>
      <c r="E103" s="7"/>
      <c r="F103" s="2"/>
      <c r="G103" s="7" t="s">
        <v>1030</v>
      </c>
      <c r="H103" s="27">
        <v>1</v>
      </c>
      <c r="I103" s="27">
        <v>0</v>
      </c>
      <c r="J103" s="120">
        <f t="shared" si="2"/>
        <v>1</v>
      </c>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32"/>
      <c r="AX103" s="132"/>
      <c r="AY103" s="132"/>
      <c r="AZ103" s="132"/>
      <c r="BA103" s="132"/>
      <c r="BB103" s="132"/>
      <c r="BC103" s="132"/>
      <c r="BD103" s="132"/>
      <c r="BE103" s="132"/>
      <c r="BF103" s="132"/>
      <c r="BG103" s="132"/>
      <c r="BH103" s="132"/>
    </row>
    <row r="104" spans="1:60" s="71" customFormat="1" ht="12" customHeight="1">
      <c r="A104" s="290"/>
      <c r="B104" s="290"/>
      <c r="C104" s="290"/>
      <c r="D104" s="2572"/>
      <c r="E104" s="2507" t="s">
        <v>48</v>
      </c>
      <c r="F104" s="7"/>
      <c r="G104" s="2"/>
      <c r="H104" s="158">
        <f>SUM(H105,H107,H115)</f>
        <v>41</v>
      </c>
      <c r="I104" s="158">
        <f>SUM(I105,I107,I115)</f>
        <v>61</v>
      </c>
      <c r="J104" s="522">
        <f t="shared" si="2"/>
        <v>102</v>
      </c>
      <c r="K104" s="132"/>
      <c r="L104" s="132"/>
      <c r="M104" s="132"/>
      <c r="N104" s="132"/>
      <c r="O104" s="132"/>
      <c r="P104" s="132"/>
      <c r="Q104" s="132"/>
      <c r="R104" s="132"/>
      <c r="S104" s="132"/>
      <c r="T104" s="132"/>
      <c r="U104" s="132"/>
      <c r="V104" s="132"/>
      <c r="W104" s="132"/>
      <c r="X104" s="132"/>
      <c r="Y104" s="132"/>
      <c r="Z104" s="132"/>
      <c r="AA104" s="132"/>
      <c r="AB104" s="132"/>
      <c r="AC104" s="132"/>
      <c r="AD104" s="132"/>
      <c r="AE104" s="132"/>
      <c r="AF104" s="132"/>
      <c r="AG104" s="132"/>
      <c r="AH104" s="132"/>
      <c r="AI104" s="132"/>
      <c r="AJ104" s="132"/>
      <c r="AK104" s="132"/>
      <c r="AL104" s="132"/>
      <c r="AM104" s="132"/>
      <c r="AN104" s="132"/>
      <c r="AO104" s="132"/>
      <c r="AP104" s="132"/>
      <c r="AQ104" s="132"/>
      <c r="AR104" s="132"/>
      <c r="AS104" s="132"/>
      <c r="AT104" s="132"/>
      <c r="AU104" s="132"/>
      <c r="AV104" s="132"/>
      <c r="AW104" s="132"/>
      <c r="AX104" s="132"/>
      <c r="AY104" s="132"/>
      <c r="AZ104" s="132"/>
      <c r="BA104" s="132"/>
      <c r="BB104" s="132"/>
      <c r="BC104" s="132"/>
      <c r="BD104" s="132"/>
      <c r="BE104" s="132"/>
      <c r="BF104" s="132"/>
      <c r="BG104" s="132"/>
      <c r="BH104" s="132"/>
    </row>
    <row r="105" spans="1:60" ht="12" customHeight="1">
      <c r="A105" s="290"/>
      <c r="B105" s="290"/>
      <c r="C105" s="290"/>
      <c r="D105" s="2572"/>
      <c r="E105" s="373"/>
      <c r="F105" s="7" t="s">
        <v>458</v>
      </c>
      <c r="H105" s="107">
        <f>SUM(H106)</f>
        <v>12</v>
      </c>
      <c r="I105" s="107">
        <f>SUM(I106)</f>
        <v>7</v>
      </c>
      <c r="J105" s="120">
        <f t="shared" si="2"/>
        <v>19</v>
      </c>
      <c r="K105" s="280"/>
      <c r="L105" s="280"/>
      <c r="M105" s="280"/>
      <c r="N105" s="280"/>
      <c r="O105" s="280"/>
      <c r="P105" s="280"/>
      <c r="Q105" s="280"/>
      <c r="R105" s="280"/>
      <c r="S105" s="280"/>
      <c r="T105" s="280"/>
      <c r="U105" s="280"/>
      <c r="V105" s="280"/>
      <c r="W105" s="280"/>
      <c r="X105" s="280"/>
      <c r="Y105" s="280"/>
      <c r="Z105" s="280"/>
      <c r="AA105" s="280"/>
      <c r="AB105" s="280"/>
      <c r="AC105" s="280"/>
      <c r="AD105" s="280"/>
      <c r="AE105" s="280"/>
      <c r="AF105" s="280"/>
      <c r="AG105" s="280"/>
      <c r="AH105" s="280"/>
      <c r="AI105" s="280"/>
      <c r="AJ105" s="280"/>
      <c r="AK105" s="280"/>
      <c r="AL105" s="280"/>
      <c r="AM105" s="280"/>
      <c r="AN105" s="280"/>
      <c r="AO105" s="280"/>
      <c r="AP105" s="280"/>
      <c r="AQ105" s="280"/>
      <c r="AR105" s="280"/>
      <c r="AS105" s="280"/>
      <c r="AT105" s="280"/>
      <c r="AU105" s="280"/>
      <c r="AV105" s="280"/>
      <c r="AW105" s="280"/>
      <c r="AX105" s="280"/>
      <c r="AY105" s="280"/>
      <c r="AZ105" s="280"/>
      <c r="BA105" s="280"/>
      <c r="BB105" s="280"/>
      <c r="BC105" s="280"/>
      <c r="BD105" s="280"/>
      <c r="BE105" s="280"/>
      <c r="BF105" s="280"/>
      <c r="BG105" s="280"/>
      <c r="BH105" s="280"/>
    </row>
    <row r="106" spans="1:60" s="219" customFormat="1" ht="12" customHeight="1">
      <c r="A106" s="290">
        <v>5</v>
      </c>
      <c r="B106" s="290">
        <v>5</v>
      </c>
      <c r="C106" s="290">
        <v>11</v>
      </c>
      <c r="D106" s="2572"/>
      <c r="E106" s="373"/>
      <c r="F106" s="7"/>
      <c r="G106" s="56" t="s">
        <v>502</v>
      </c>
      <c r="H106" s="27">
        <v>12</v>
      </c>
      <c r="I106" s="27">
        <v>7</v>
      </c>
      <c r="J106" s="120">
        <f t="shared" si="2"/>
        <v>19</v>
      </c>
      <c r="K106" s="280"/>
      <c r="L106" s="280"/>
      <c r="M106" s="280"/>
      <c r="N106" s="280"/>
      <c r="O106" s="280"/>
      <c r="P106" s="280"/>
      <c r="Q106" s="280"/>
      <c r="R106" s="280"/>
      <c r="S106" s="280"/>
      <c r="T106" s="280"/>
      <c r="U106" s="280"/>
      <c r="V106" s="280"/>
      <c r="W106" s="280"/>
      <c r="X106" s="280"/>
      <c r="Y106" s="280"/>
      <c r="Z106" s="280"/>
      <c r="AA106" s="280"/>
      <c r="AB106" s="280"/>
      <c r="AC106" s="280"/>
      <c r="AD106" s="280"/>
      <c r="AE106" s="280"/>
      <c r="AF106" s="280"/>
      <c r="AG106" s="280"/>
      <c r="AH106" s="280"/>
      <c r="AI106" s="280"/>
      <c r="AJ106" s="280"/>
      <c r="AK106" s="280"/>
      <c r="AL106" s="280"/>
      <c r="AM106" s="280"/>
      <c r="AN106" s="280"/>
      <c r="AO106" s="280"/>
      <c r="AP106" s="280"/>
      <c r="AQ106" s="280"/>
      <c r="AR106" s="280"/>
      <c r="AS106" s="280"/>
      <c r="AT106" s="280"/>
      <c r="AU106" s="280"/>
      <c r="AV106" s="280"/>
      <c r="AW106" s="280"/>
      <c r="AX106" s="280"/>
      <c r="AY106" s="280"/>
      <c r="AZ106" s="280"/>
      <c r="BA106" s="280"/>
      <c r="BB106" s="280"/>
      <c r="BC106" s="280"/>
      <c r="BD106" s="280"/>
      <c r="BE106" s="280"/>
      <c r="BF106" s="280"/>
      <c r="BG106" s="280"/>
      <c r="BH106" s="280"/>
    </row>
    <row r="107" spans="1:60" ht="12" customHeight="1">
      <c r="B107" s="310"/>
      <c r="C107" s="310"/>
      <c r="D107" s="2572"/>
      <c r="E107" s="7"/>
      <c r="F107" s="7" t="s">
        <v>452</v>
      </c>
      <c r="H107" s="107">
        <f>SUM(H108:H114)</f>
        <v>22</v>
      </c>
      <c r="I107" s="107">
        <f>SUM(I108:I114)</f>
        <v>40</v>
      </c>
      <c r="J107" s="120">
        <f t="shared" si="2"/>
        <v>62</v>
      </c>
      <c r="K107" s="280"/>
      <c r="L107" s="280"/>
      <c r="M107" s="280"/>
      <c r="N107" s="280"/>
      <c r="O107" s="280"/>
      <c r="P107" s="280"/>
      <c r="Q107" s="280"/>
      <c r="R107" s="280"/>
      <c r="S107" s="280"/>
      <c r="T107" s="280"/>
      <c r="U107" s="280"/>
      <c r="V107" s="280"/>
      <c r="W107" s="280"/>
      <c r="X107" s="280"/>
      <c r="Y107" s="280"/>
      <c r="Z107" s="280"/>
      <c r="AA107" s="280"/>
      <c r="AB107" s="280"/>
      <c r="AC107" s="280"/>
      <c r="AD107" s="280"/>
      <c r="AE107" s="280"/>
      <c r="AF107" s="280"/>
      <c r="AG107" s="280"/>
      <c r="AH107" s="280"/>
      <c r="AI107" s="280"/>
      <c r="AJ107" s="280"/>
      <c r="AK107" s="280"/>
      <c r="AL107" s="280"/>
      <c r="AM107" s="280"/>
      <c r="AN107" s="280"/>
      <c r="AO107" s="280"/>
      <c r="AP107" s="280"/>
      <c r="AQ107" s="280"/>
      <c r="AR107" s="280"/>
      <c r="AS107" s="280"/>
      <c r="AT107" s="280"/>
      <c r="AU107" s="280"/>
      <c r="AV107" s="280"/>
      <c r="AW107" s="280"/>
      <c r="AX107" s="280"/>
      <c r="AY107" s="280"/>
      <c r="AZ107" s="280"/>
      <c r="BA107" s="280"/>
      <c r="BB107" s="280"/>
      <c r="BC107" s="280"/>
      <c r="BD107" s="280"/>
      <c r="BE107" s="280"/>
      <c r="BF107" s="280"/>
      <c r="BG107" s="280"/>
      <c r="BH107" s="280"/>
    </row>
    <row r="108" spans="1:60" s="219" customFormat="1" ht="12" customHeight="1">
      <c r="A108" s="290">
        <v>5</v>
      </c>
      <c r="B108" s="290">
        <v>5</v>
      </c>
      <c r="C108" s="290">
        <v>11</v>
      </c>
      <c r="D108" s="2572"/>
      <c r="E108" s="7"/>
      <c r="F108" s="2"/>
      <c r="G108" s="7" t="s">
        <v>503</v>
      </c>
      <c r="H108" s="27">
        <v>14</v>
      </c>
      <c r="I108" s="27">
        <v>15</v>
      </c>
      <c r="J108" s="120">
        <f t="shared" si="2"/>
        <v>29</v>
      </c>
      <c r="K108" s="280"/>
      <c r="L108" s="280"/>
      <c r="M108" s="280"/>
      <c r="N108" s="280"/>
      <c r="O108" s="280"/>
      <c r="P108" s="280"/>
      <c r="Q108" s="280"/>
      <c r="R108" s="280"/>
      <c r="S108" s="280"/>
      <c r="T108" s="280"/>
      <c r="U108" s="280"/>
      <c r="V108" s="280"/>
      <c r="W108" s="280"/>
      <c r="X108" s="280"/>
      <c r="Y108" s="280"/>
      <c r="Z108" s="280"/>
      <c r="AA108" s="280"/>
      <c r="AB108" s="280"/>
      <c r="AC108" s="280"/>
      <c r="AD108" s="280"/>
      <c r="AE108" s="280"/>
      <c r="AF108" s="280"/>
      <c r="AG108" s="280"/>
      <c r="AH108" s="280"/>
      <c r="AI108" s="280"/>
      <c r="AJ108" s="280"/>
      <c r="AK108" s="280"/>
      <c r="AL108" s="280"/>
      <c r="AM108" s="280"/>
      <c r="AN108" s="280"/>
      <c r="AO108" s="280"/>
      <c r="AP108" s="280"/>
      <c r="AQ108" s="280"/>
      <c r="AR108" s="280"/>
      <c r="AS108" s="280"/>
      <c r="AT108" s="280"/>
      <c r="AU108" s="280"/>
      <c r="AV108" s="280"/>
      <c r="AW108" s="280"/>
      <c r="AX108" s="280"/>
      <c r="AY108" s="280"/>
      <c r="AZ108" s="280"/>
      <c r="BA108" s="280"/>
      <c r="BB108" s="280"/>
      <c r="BC108" s="280"/>
      <c r="BD108" s="280"/>
      <c r="BE108" s="280"/>
      <c r="BF108" s="280"/>
      <c r="BG108" s="280"/>
      <c r="BH108" s="280"/>
    </row>
    <row r="109" spans="1:60" s="219" customFormat="1" ht="12" customHeight="1">
      <c r="A109" s="290">
        <v>5</v>
      </c>
      <c r="B109" s="290">
        <v>5</v>
      </c>
      <c r="C109" s="290">
        <v>11</v>
      </c>
      <c r="D109" s="2572"/>
      <c r="E109" s="7"/>
      <c r="F109" s="2"/>
      <c r="G109" s="7" t="s">
        <v>1031</v>
      </c>
      <c r="H109" s="27">
        <v>7</v>
      </c>
      <c r="I109" s="27">
        <v>22</v>
      </c>
      <c r="J109" s="120">
        <f>SUM(H109:I109)</f>
        <v>29</v>
      </c>
      <c r="K109" s="280"/>
      <c r="L109" s="280"/>
      <c r="M109" s="280"/>
      <c r="N109" s="280"/>
      <c r="O109" s="280"/>
      <c r="P109" s="280"/>
      <c r="Q109" s="280"/>
      <c r="R109" s="280"/>
      <c r="S109" s="280"/>
      <c r="T109" s="280"/>
      <c r="U109" s="280"/>
      <c r="V109" s="280"/>
      <c r="W109" s="280"/>
      <c r="X109" s="280"/>
      <c r="Y109" s="280"/>
      <c r="Z109" s="280"/>
      <c r="AA109" s="280"/>
      <c r="AB109" s="280"/>
      <c r="AC109" s="280"/>
      <c r="AD109" s="280"/>
      <c r="AE109" s="280"/>
      <c r="AF109" s="280"/>
      <c r="AG109" s="280"/>
      <c r="AH109" s="280"/>
      <c r="AI109" s="280"/>
      <c r="AJ109" s="280"/>
      <c r="AK109" s="280"/>
      <c r="AL109" s="280"/>
      <c r="AM109" s="280"/>
      <c r="AN109" s="280"/>
      <c r="AO109" s="280"/>
      <c r="AP109" s="280"/>
      <c r="AQ109" s="280"/>
      <c r="AR109" s="280"/>
      <c r="AS109" s="280"/>
      <c r="AT109" s="280"/>
      <c r="AU109" s="280"/>
      <c r="AV109" s="280"/>
      <c r="AW109" s="280"/>
      <c r="AX109" s="280"/>
      <c r="AY109" s="280"/>
      <c r="AZ109" s="280"/>
      <c r="BA109" s="280"/>
      <c r="BB109" s="280"/>
      <c r="BC109" s="280"/>
      <c r="BD109" s="280"/>
      <c r="BE109" s="280"/>
      <c r="BF109" s="280"/>
      <c r="BG109" s="280"/>
      <c r="BH109" s="280"/>
    </row>
    <row r="110" spans="1:60" s="219" customFormat="1" ht="12" customHeight="1">
      <c r="A110" s="290">
        <v>5</v>
      </c>
      <c r="B110" s="290">
        <v>5</v>
      </c>
      <c r="C110" s="290">
        <v>11</v>
      </c>
      <c r="D110" s="2572"/>
      <c r="E110" s="7"/>
      <c r="F110" s="2"/>
      <c r="G110" s="7" t="s">
        <v>1032</v>
      </c>
      <c r="H110" s="27">
        <v>1</v>
      </c>
      <c r="I110" s="27">
        <v>1</v>
      </c>
      <c r="J110" s="120">
        <f>SUM(H110:I110)</f>
        <v>2</v>
      </c>
      <c r="K110" s="280"/>
      <c r="L110" s="280"/>
      <c r="M110" s="280"/>
      <c r="N110" s="280"/>
      <c r="O110" s="280"/>
      <c r="P110" s="280"/>
      <c r="Q110" s="280"/>
      <c r="R110" s="280"/>
      <c r="S110" s="280"/>
      <c r="T110" s="280"/>
      <c r="U110" s="280"/>
      <c r="V110" s="280"/>
      <c r="W110" s="280"/>
      <c r="X110" s="280"/>
      <c r="Y110" s="280"/>
      <c r="Z110" s="280"/>
      <c r="AA110" s="280"/>
      <c r="AB110" s="280"/>
      <c r="AC110" s="280"/>
      <c r="AD110" s="280"/>
      <c r="AE110" s="280"/>
      <c r="AF110" s="280"/>
      <c r="AG110" s="280"/>
      <c r="AH110" s="280"/>
      <c r="AI110" s="280"/>
      <c r="AJ110" s="280"/>
      <c r="AK110" s="280"/>
      <c r="AL110" s="280"/>
      <c r="AM110" s="280"/>
      <c r="AN110" s="280"/>
      <c r="AO110" s="280"/>
      <c r="AP110" s="280"/>
      <c r="AQ110" s="280"/>
      <c r="AR110" s="280"/>
      <c r="AS110" s="280"/>
      <c r="AT110" s="280"/>
      <c r="AU110" s="280"/>
      <c r="AV110" s="280"/>
      <c r="AW110" s="280"/>
      <c r="AX110" s="280"/>
      <c r="AY110" s="280"/>
      <c r="AZ110" s="280"/>
      <c r="BA110" s="280"/>
      <c r="BB110" s="280"/>
      <c r="BC110" s="280"/>
      <c r="BD110" s="280"/>
      <c r="BE110" s="280"/>
      <c r="BF110" s="280"/>
      <c r="BG110" s="280"/>
      <c r="BH110" s="280"/>
    </row>
    <row r="111" spans="1:60" s="219" customFormat="1" ht="12" customHeight="1">
      <c r="A111" s="290">
        <v>5</v>
      </c>
      <c r="B111" s="290">
        <v>5</v>
      </c>
      <c r="C111" s="290">
        <v>11</v>
      </c>
      <c r="D111" s="2572"/>
      <c r="E111" s="7"/>
      <c r="F111" s="2"/>
      <c r="G111" s="7" t="s">
        <v>1033</v>
      </c>
      <c r="H111" s="27">
        <v>0</v>
      </c>
      <c r="I111" s="27">
        <v>2</v>
      </c>
      <c r="J111" s="120">
        <f>SUM(H111:I111)</f>
        <v>2</v>
      </c>
      <c r="K111" s="280"/>
      <c r="L111" s="280"/>
      <c r="M111" s="280"/>
      <c r="N111" s="280"/>
      <c r="O111" s="280"/>
      <c r="P111" s="280"/>
      <c r="Q111" s="280"/>
      <c r="R111" s="280"/>
      <c r="S111" s="280"/>
      <c r="T111" s="280"/>
      <c r="U111" s="280"/>
      <c r="V111" s="280"/>
      <c r="W111" s="280"/>
      <c r="X111" s="280"/>
      <c r="Y111" s="280"/>
      <c r="Z111" s="280"/>
      <c r="AA111" s="280"/>
      <c r="AB111" s="280"/>
      <c r="AC111" s="280"/>
      <c r="AD111" s="280"/>
      <c r="AE111" s="280"/>
      <c r="AF111" s="280"/>
      <c r="AG111" s="280"/>
      <c r="AH111" s="280"/>
      <c r="AI111" s="280"/>
      <c r="AJ111" s="280"/>
      <c r="AK111" s="280"/>
      <c r="AL111" s="280"/>
      <c r="AM111" s="280"/>
      <c r="AN111" s="280"/>
      <c r="AO111" s="280"/>
      <c r="AP111" s="280"/>
      <c r="AQ111" s="280"/>
      <c r="AR111" s="280"/>
      <c r="AS111" s="280"/>
      <c r="AT111" s="280"/>
      <c r="AU111" s="280"/>
      <c r="AV111" s="280"/>
      <c r="AW111" s="280"/>
      <c r="AX111" s="280"/>
      <c r="AY111" s="280"/>
      <c r="AZ111" s="280"/>
      <c r="BA111" s="280"/>
      <c r="BB111" s="280"/>
      <c r="BC111" s="280"/>
      <c r="BD111" s="280"/>
      <c r="BE111" s="280"/>
      <c r="BF111" s="280"/>
      <c r="BG111" s="280"/>
      <c r="BH111" s="280"/>
    </row>
    <row r="112" spans="1:60" s="219" customFormat="1" ht="12" customHeight="1">
      <c r="A112" s="290">
        <v>5</v>
      </c>
      <c r="B112" s="290">
        <v>5</v>
      </c>
      <c r="C112" s="290">
        <v>11</v>
      </c>
      <c r="D112" s="2572"/>
      <c r="E112" s="7"/>
      <c r="F112" s="2"/>
      <c r="G112" s="7" t="s">
        <v>504</v>
      </c>
      <c r="H112" s="27">
        <v>0</v>
      </c>
      <c r="I112" s="27">
        <v>0</v>
      </c>
      <c r="J112" s="120">
        <f t="shared" si="2"/>
        <v>0</v>
      </c>
      <c r="K112" s="280"/>
      <c r="L112" s="280"/>
      <c r="M112" s="280"/>
      <c r="N112" s="280"/>
      <c r="O112" s="280"/>
      <c r="P112" s="280"/>
      <c r="Q112" s="280"/>
      <c r="R112" s="280"/>
      <c r="S112" s="280"/>
      <c r="T112" s="280"/>
      <c r="U112" s="280"/>
      <c r="V112" s="280"/>
      <c r="W112" s="280"/>
      <c r="X112" s="280"/>
      <c r="Y112" s="280"/>
      <c r="Z112" s="280"/>
      <c r="AA112" s="280"/>
      <c r="AB112" s="280"/>
      <c r="AC112" s="280"/>
      <c r="AD112" s="280"/>
      <c r="AE112" s="280"/>
      <c r="AF112" s="280"/>
      <c r="AG112" s="280"/>
      <c r="AH112" s="280"/>
      <c r="AI112" s="280"/>
      <c r="AJ112" s="280"/>
      <c r="AK112" s="280"/>
      <c r="AL112" s="280"/>
      <c r="AM112" s="280"/>
      <c r="AN112" s="280"/>
      <c r="AO112" s="280"/>
      <c r="AP112" s="280"/>
      <c r="AQ112" s="280"/>
      <c r="AR112" s="280"/>
      <c r="AS112" s="280"/>
      <c r="AT112" s="280"/>
      <c r="AU112" s="280"/>
      <c r="AV112" s="280"/>
      <c r="AW112" s="280"/>
      <c r="AX112" s="280"/>
      <c r="AY112" s="280"/>
      <c r="AZ112" s="280"/>
      <c r="BA112" s="280"/>
      <c r="BB112" s="280"/>
      <c r="BC112" s="280"/>
      <c r="BD112" s="280"/>
      <c r="BE112" s="280"/>
      <c r="BF112" s="280"/>
      <c r="BG112" s="280"/>
      <c r="BH112" s="280"/>
    </row>
    <row r="113" spans="1:60" s="219" customFormat="1" ht="12" customHeight="1">
      <c r="A113" s="290">
        <v>5</v>
      </c>
      <c r="B113" s="290">
        <v>5</v>
      </c>
      <c r="C113" s="290">
        <v>11</v>
      </c>
      <c r="D113" s="2572"/>
      <c r="E113" s="7"/>
      <c r="F113" s="2"/>
      <c r="G113" s="7" t="s">
        <v>505</v>
      </c>
      <c r="H113" s="27">
        <v>0</v>
      </c>
      <c r="I113" s="27">
        <v>0</v>
      </c>
      <c r="J113" s="120">
        <f t="shared" si="2"/>
        <v>0</v>
      </c>
      <c r="K113" s="280"/>
      <c r="L113" s="280"/>
      <c r="M113" s="280"/>
      <c r="N113" s="280"/>
      <c r="O113" s="280"/>
      <c r="P113" s="280"/>
      <c r="Q113" s="280"/>
      <c r="R113" s="280"/>
      <c r="S113" s="280"/>
      <c r="T113" s="280"/>
      <c r="U113" s="280"/>
      <c r="V113" s="280"/>
      <c r="W113" s="280"/>
      <c r="X113" s="280"/>
      <c r="Y113" s="280"/>
      <c r="Z113" s="280"/>
      <c r="AA113" s="280"/>
      <c r="AB113" s="280"/>
      <c r="AC113" s="280"/>
      <c r="AD113" s="280"/>
      <c r="AE113" s="280"/>
      <c r="AF113" s="280"/>
      <c r="AG113" s="280"/>
      <c r="AH113" s="280"/>
      <c r="AI113" s="280"/>
      <c r="AJ113" s="280"/>
      <c r="AK113" s="280"/>
      <c r="AL113" s="280"/>
      <c r="AM113" s="280"/>
      <c r="AN113" s="280"/>
      <c r="AO113" s="280"/>
      <c r="AP113" s="280"/>
      <c r="AQ113" s="280"/>
      <c r="AR113" s="280"/>
      <c r="AS113" s="280"/>
      <c r="AT113" s="280"/>
      <c r="AU113" s="280"/>
      <c r="AV113" s="280"/>
      <c r="AW113" s="280"/>
      <c r="AX113" s="280"/>
      <c r="AY113" s="280"/>
      <c r="AZ113" s="280"/>
      <c r="BA113" s="280"/>
      <c r="BB113" s="280"/>
      <c r="BC113" s="280"/>
      <c r="BD113" s="280"/>
      <c r="BE113" s="280"/>
      <c r="BF113" s="280"/>
      <c r="BG113" s="280"/>
      <c r="BH113" s="280"/>
    </row>
    <row r="114" spans="1:60" s="219" customFormat="1" ht="12" customHeight="1">
      <c r="A114" s="290">
        <v>5</v>
      </c>
      <c r="B114" s="290">
        <v>5</v>
      </c>
      <c r="C114" s="290">
        <v>11</v>
      </c>
      <c r="D114" s="2572"/>
      <c r="E114" s="7"/>
      <c r="F114" s="7"/>
      <c r="G114" s="7" t="s">
        <v>1034</v>
      </c>
      <c r="H114" s="27">
        <v>0</v>
      </c>
      <c r="I114" s="27">
        <v>0</v>
      </c>
      <c r="J114" s="120">
        <f t="shared" si="2"/>
        <v>0</v>
      </c>
      <c r="K114" s="280"/>
      <c r="L114" s="280"/>
      <c r="M114" s="280"/>
      <c r="N114" s="280"/>
      <c r="O114" s="280"/>
      <c r="P114" s="280"/>
      <c r="Q114" s="280"/>
      <c r="R114" s="280"/>
      <c r="S114" s="280"/>
      <c r="T114" s="280"/>
      <c r="U114" s="280"/>
      <c r="V114" s="280"/>
      <c r="W114" s="280"/>
      <c r="X114" s="280"/>
      <c r="Y114" s="280"/>
      <c r="Z114" s="280"/>
      <c r="AA114" s="280"/>
      <c r="AB114" s="280"/>
      <c r="AC114" s="280"/>
      <c r="AD114" s="280"/>
      <c r="AE114" s="280"/>
      <c r="AF114" s="280"/>
      <c r="AG114" s="280"/>
      <c r="AH114" s="280"/>
      <c r="AI114" s="280"/>
      <c r="AJ114" s="280"/>
      <c r="AK114" s="280"/>
      <c r="AL114" s="280"/>
      <c r="AM114" s="280"/>
      <c r="AN114" s="280"/>
      <c r="AO114" s="280"/>
      <c r="AP114" s="280"/>
      <c r="AQ114" s="280"/>
      <c r="AR114" s="280"/>
      <c r="AS114" s="280"/>
      <c r="AT114" s="280"/>
      <c r="AU114" s="280"/>
      <c r="AV114" s="280"/>
      <c r="AW114" s="280"/>
      <c r="AX114" s="280"/>
      <c r="AY114" s="280"/>
      <c r="AZ114" s="280"/>
      <c r="BA114" s="280"/>
      <c r="BB114" s="280"/>
      <c r="BC114" s="280"/>
      <c r="BD114" s="280"/>
      <c r="BE114" s="280"/>
      <c r="BF114" s="280"/>
      <c r="BG114" s="280"/>
      <c r="BH114" s="280"/>
    </row>
    <row r="115" spans="1:60" ht="12" customHeight="1">
      <c r="B115" s="310"/>
      <c r="C115" s="310"/>
      <c r="D115" s="2572"/>
      <c r="E115" s="7"/>
      <c r="F115" s="7" t="s">
        <v>455</v>
      </c>
      <c r="H115" s="107">
        <f>SUM(H116)</f>
        <v>7</v>
      </c>
      <c r="I115" s="107">
        <f>SUM(I116)</f>
        <v>14</v>
      </c>
      <c r="J115" s="120">
        <f t="shared" si="2"/>
        <v>21</v>
      </c>
      <c r="K115" s="280"/>
      <c r="L115" s="280"/>
      <c r="M115" s="280"/>
      <c r="N115" s="280"/>
      <c r="O115" s="280"/>
      <c r="P115" s="280"/>
      <c r="Q115" s="280"/>
      <c r="R115" s="280"/>
      <c r="S115" s="280"/>
      <c r="T115" s="280"/>
      <c r="U115" s="280"/>
      <c r="V115" s="280"/>
      <c r="W115" s="280"/>
      <c r="X115" s="280"/>
      <c r="Y115" s="280"/>
      <c r="Z115" s="280"/>
      <c r="AA115" s="280"/>
      <c r="AB115" s="280"/>
      <c r="AC115" s="280"/>
      <c r="AD115" s="280"/>
      <c r="AE115" s="280"/>
      <c r="AF115" s="280"/>
      <c r="AG115" s="280"/>
      <c r="AH115" s="280"/>
      <c r="AI115" s="280"/>
      <c r="AJ115" s="280"/>
      <c r="AK115" s="280"/>
      <c r="AL115" s="280"/>
      <c r="AM115" s="280"/>
      <c r="AN115" s="280"/>
      <c r="AO115" s="280"/>
      <c r="AP115" s="280"/>
      <c r="AQ115" s="280"/>
      <c r="AR115" s="280"/>
      <c r="AS115" s="280"/>
      <c r="AT115" s="280"/>
      <c r="AU115" s="280"/>
      <c r="AV115" s="280"/>
      <c r="AW115" s="280"/>
      <c r="AX115" s="280"/>
      <c r="AY115" s="280"/>
      <c r="AZ115" s="280"/>
      <c r="BA115" s="280"/>
      <c r="BB115" s="280"/>
      <c r="BC115" s="280"/>
      <c r="BD115" s="280"/>
      <c r="BE115" s="280"/>
      <c r="BF115" s="280"/>
      <c r="BG115" s="280"/>
      <c r="BH115" s="280"/>
    </row>
    <row r="116" spans="1:60" s="219" customFormat="1" ht="12" customHeight="1">
      <c r="A116" s="290">
        <v>5</v>
      </c>
      <c r="B116" s="290">
        <v>5</v>
      </c>
      <c r="C116" s="290">
        <v>11</v>
      </c>
      <c r="D116" s="2572"/>
      <c r="E116" s="7"/>
      <c r="F116" s="7"/>
      <c r="G116" s="7" t="s">
        <v>508</v>
      </c>
      <c r="H116" s="27">
        <v>7</v>
      </c>
      <c r="I116" s="27">
        <v>14</v>
      </c>
      <c r="J116" s="536">
        <f t="shared" si="2"/>
        <v>21</v>
      </c>
      <c r="K116" s="280"/>
      <c r="L116" s="280"/>
      <c r="M116" s="280"/>
      <c r="N116" s="280"/>
      <c r="O116" s="280"/>
      <c r="P116" s="280"/>
      <c r="Q116" s="280"/>
      <c r="R116" s="280"/>
      <c r="S116" s="280"/>
      <c r="T116" s="280"/>
      <c r="U116" s="280"/>
      <c r="V116" s="280"/>
      <c r="W116" s="280"/>
      <c r="X116" s="280"/>
      <c r="Y116" s="280"/>
      <c r="Z116" s="280"/>
      <c r="AA116" s="280"/>
      <c r="AB116" s="280"/>
      <c r="AC116" s="280"/>
      <c r="AD116" s="280"/>
      <c r="AE116" s="280"/>
      <c r="AF116" s="280"/>
      <c r="AG116" s="280"/>
      <c r="AH116" s="280"/>
      <c r="AI116" s="280"/>
      <c r="AJ116" s="280"/>
      <c r="AK116" s="280"/>
      <c r="AL116" s="280"/>
      <c r="AM116" s="280"/>
      <c r="AN116" s="280"/>
      <c r="AO116" s="280"/>
      <c r="AP116" s="280"/>
      <c r="AQ116" s="280"/>
      <c r="AR116" s="280"/>
      <c r="AS116" s="280"/>
      <c r="AT116" s="280"/>
      <c r="AU116" s="280"/>
      <c r="AV116" s="280"/>
      <c r="AW116" s="280"/>
      <c r="AX116" s="280"/>
      <c r="AY116" s="280"/>
      <c r="AZ116" s="280"/>
      <c r="BA116" s="280"/>
      <c r="BB116" s="280"/>
      <c r="BC116" s="280"/>
      <c r="BD116" s="280"/>
      <c r="BE116" s="280"/>
      <c r="BF116" s="280"/>
      <c r="BG116" s="280"/>
      <c r="BH116" s="280"/>
    </row>
    <row r="117" spans="1:60" ht="12.75" customHeight="1">
      <c r="B117" s="310"/>
      <c r="C117" s="310"/>
      <c r="D117" s="2572">
        <v>1406</v>
      </c>
      <c r="E117" s="1288" t="s">
        <v>50</v>
      </c>
      <c r="F117" s="218"/>
      <c r="G117" s="218"/>
      <c r="H117" s="115">
        <f>SUM(H118+H133+H136)</f>
        <v>25</v>
      </c>
      <c r="I117" s="115">
        <f>SUM(I118+I133+I136)</f>
        <v>41</v>
      </c>
      <c r="J117" s="2577">
        <f t="shared" si="2"/>
        <v>66</v>
      </c>
      <c r="K117" s="280"/>
      <c r="L117" s="280"/>
      <c r="M117" s="280"/>
      <c r="N117" s="280"/>
      <c r="O117" s="280"/>
      <c r="P117" s="280"/>
      <c r="Q117" s="280"/>
      <c r="R117" s="280"/>
      <c r="S117" s="280"/>
      <c r="T117" s="280"/>
      <c r="U117" s="280"/>
      <c r="V117" s="280"/>
      <c r="W117" s="280"/>
      <c r="X117" s="280"/>
      <c r="Y117" s="280"/>
      <c r="Z117" s="280"/>
      <c r="AA117" s="280"/>
      <c r="AB117" s="280"/>
      <c r="AC117" s="280"/>
      <c r="AD117" s="280"/>
      <c r="AE117" s="280"/>
      <c r="AF117" s="280"/>
      <c r="AG117" s="280"/>
      <c r="AH117" s="280"/>
      <c r="AI117" s="280"/>
      <c r="AJ117" s="280"/>
      <c r="AK117" s="280"/>
      <c r="AL117" s="280"/>
      <c r="AM117" s="280"/>
      <c r="AN117" s="280"/>
      <c r="AO117" s="280"/>
      <c r="AP117" s="280"/>
      <c r="AQ117" s="280"/>
      <c r="AR117" s="280"/>
      <c r="AS117" s="280"/>
      <c r="AT117" s="280"/>
      <c r="AU117" s="280"/>
      <c r="AV117" s="280"/>
      <c r="AW117" s="280"/>
      <c r="AX117" s="280"/>
      <c r="AY117" s="280"/>
      <c r="AZ117" s="280"/>
      <c r="BA117" s="280"/>
      <c r="BB117" s="280"/>
      <c r="BC117" s="280"/>
      <c r="BD117" s="280"/>
      <c r="BE117" s="280"/>
      <c r="BF117" s="280"/>
      <c r="BG117" s="280"/>
      <c r="BH117" s="280"/>
    </row>
    <row r="118" spans="1:60" ht="12" customHeight="1">
      <c r="B118" s="310"/>
      <c r="C118" s="310"/>
      <c r="D118" s="2572"/>
      <c r="E118" s="373" t="s">
        <v>51</v>
      </c>
      <c r="F118" s="7"/>
      <c r="G118" s="7"/>
      <c r="H118" s="158">
        <f>SUM(H119+H122)</f>
        <v>23</v>
      </c>
      <c r="I118" s="158">
        <f>SUM(I119+I122)</f>
        <v>36</v>
      </c>
      <c r="J118" s="522">
        <f t="shared" si="2"/>
        <v>59</v>
      </c>
      <c r="K118" s="280"/>
      <c r="L118" s="280"/>
      <c r="M118" s="280"/>
      <c r="N118" s="280"/>
      <c r="O118" s="280"/>
      <c r="P118" s="280"/>
      <c r="Q118" s="280"/>
      <c r="R118" s="280"/>
      <c r="S118" s="280"/>
      <c r="T118" s="280"/>
      <c r="U118" s="280"/>
      <c r="V118" s="280"/>
      <c r="W118" s="280"/>
      <c r="X118" s="280"/>
      <c r="Y118" s="280"/>
      <c r="Z118" s="280"/>
      <c r="AA118" s="280"/>
      <c r="AB118" s="280"/>
      <c r="AC118" s="280"/>
      <c r="AD118" s="280"/>
      <c r="AE118" s="280"/>
      <c r="AF118" s="280"/>
      <c r="AG118" s="280"/>
      <c r="AH118" s="280"/>
      <c r="AI118" s="280"/>
      <c r="AJ118" s="280"/>
      <c r="AK118" s="280"/>
      <c r="AL118" s="280"/>
      <c r="AM118" s="280"/>
      <c r="AN118" s="280"/>
      <c r="AO118" s="280"/>
      <c r="AP118" s="280"/>
      <c r="AQ118" s="280"/>
      <c r="AR118" s="280"/>
      <c r="AS118" s="280"/>
      <c r="AT118" s="280"/>
      <c r="AU118" s="280"/>
      <c r="AV118" s="280"/>
      <c r="AW118" s="280"/>
      <c r="AX118" s="280"/>
      <c r="AY118" s="280"/>
      <c r="AZ118" s="280"/>
      <c r="BA118" s="280"/>
      <c r="BB118" s="280"/>
      <c r="BC118" s="280"/>
      <c r="BD118" s="280"/>
      <c r="BE118" s="280"/>
      <c r="BF118" s="280"/>
      <c r="BG118" s="280"/>
      <c r="BH118" s="280"/>
    </row>
    <row r="119" spans="1:60" ht="12" customHeight="1">
      <c r="B119" s="310"/>
      <c r="C119" s="310"/>
      <c r="D119" s="2572"/>
      <c r="E119" s="7"/>
      <c r="F119" s="7" t="s">
        <v>452</v>
      </c>
      <c r="G119" s="7"/>
      <c r="H119" s="27">
        <f>SUM(H120:H121)</f>
        <v>5</v>
      </c>
      <c r="I119" s="27">
        <f>SUM(I120:I121)</f>
        <v>15</v>
      </c>
      <c r="J119" s="120">
        <f t="shared" si="2"/>
        <v>20</v>
      </c>
      <c r="K119" s="280"/>
      <c r="L119" s="280"/>
      <c r="M119" s="280"/>
      <c r="N119" s="280"/>
      <c r="O119" s="280"/>
      <c r="P119" s="280"/>
      <c r="Q119" s="280"/>
      <c r="R119" s="280"/>
      <c r="S119" s="280"/>
      <c r="T119" s="280"/>
      <c r="U119" s="280"/>
      <c r="V119" s="280"/>
      <c r="W119" s="280"/>
      <c r="X119" s="280"/>
      <c r="Y119" s="280"/>
      <c r="Z119" s="280"/>
      <c r="AA119" s="280"/>
      <c r="AB119" s="280"/>
      <c r="AC119" s="280"/>
      <c r="AD119" s="280"/>
      <c r="AE119" s="280"/>
      <c r="AF119" s="280"/>
      <c r="AG119" s="280"/>
      <c r="AH119" s="280"/>
      <c r="AI119" s="280"/>
      <c r="AJ119" s="280"/>
      <c r="AK119" s="280"/>
      <c r="AL119" s="280"/>
      <c r="AM119" s="280"/>
      <c r="AN119" s="280"/>
      <c r="AO119" s="280"/>
      <c r="AP119" s="280"/>
      <c r="AQ119" s="280"/>
      <c r="AR119" s="280"/>
      <c r="AS119" s="280"/>
      <c r="AT119" s="280"/>
      <c r="AU119" s="280"/>
      <c r="AV119" s="280"/>
      <c r="AW119" s="280"/>
      <c r="AX119" s="280"/>
      <c r="AY119" s="280"/>
      <c r="AZ119" s="280"/>
      <c r="BA119" s="280"/>
      <c r="BB119" s="280"/>
      <c r="BC119" s="280"/>
      <c r="BD119" s="280"/>
      <c r="BE119" s="280"/>
      <c r="BF119" s="280"/>
      <c r="BG119" s="280"/>
      <c r="BH119" s="280"/>
    </row>
    <row r="120" spans="1:60" ht="12" customHeight="1">
      <c r="A120" s="290">
        <v>6</v>
      </c>
      <c r="B120" s="290">
        <v>2</v>
      </c>
      <c r="C120" s="290">
        <v>11</v>
      </c>
      <c r="D120" s="2572"/>
      <c r="E120" s="7"/>
      <c r="F120" s="7"/>
      <c r="G120" s="7" t="s">
        <v>1035</v>
      </c>
      <c r="H120" s="27">
        <v>0</v>
      </c>
      <c r="I120" s="27">
        <v>1</v>
      </c>
      <c r="J120" s="120">
        <f t="shared" si="2"/>
        <v>1</v>
      </c>
      <c r="K120" s="280"/>
      <c r="L120" s="280"/>
      <c r="M120" s="280"/>
      <c r="N120" s="280"/>
      <c r="O120" s="280"/>
      <c r="P120" s="280"/>
      <c r="Q120" s="280"/>
      <c r="R120" s="280"/>
      <c r="S120" s="280"/>
      <c r="T120" s="280"/>
      <c r="U120" s="280"/>
      <c r="V120" s="280"/>
      <c r="W120" s="280"/>
      <c r="X120" s="280"/>
      <c r="Y120" s="280"/>
      <c r="Z120" s="280"/>
      <c r="AA120" s="280"/>
      <c r="AB120" s="280"/>
      <c r="AC120" s="280"/>
      <c r="AD120" s="280"/>
      <c r="AE120" s="280"/>
      <c r="AF120" s="280"/>
      <c r="AG120" s="280"/>
      <c r="AH120" s="280"/>
      <c r="AI120" s="280"/>
      <c r="AJ120" s="280"/>
      <c r="AK120" s="280"/>
      <c r="AL120" s="280"/>
      <c r="AM120" s="280"/>
      <c r="AN120" s="280"/>
      <c r="AO120" s="280"/>
      <c r="AP120" s="280"/>
      <c r="AQ120" s="280"/>
      <c r="AR120" s="280"/>
      <c r="AS120" s="280"/>
      <c r="AT120" s="280"/>
      <c r="AU120" s="280"/>
      <c r="AV120" s="280"/>
      <c r="AW120" s="280"/>
      <c r="AX120" s="280"/>
      <c r="AY120" s="280"/>
      <c r="AZ120" s="280"/>
      <c r="BA120" s="280"/>
      <c r="BB120" s="280"/>
      <c r="BC120" s="280"/>
      <c r="BD120" s="280"/>
      <c r="BE120" s="280"/>
      <c r="BF120" s="280"/>
      <c r="BG120" s="280"/>
      <c r="BH120" s="280"/>
    </row>
    <row r="121" spans="1:60" s="219" customFormat="1" ht="12" customHeight="1">
      <c r="A121" s="290">
        <v>6</v>
      </c>
      <c r="B121" s="290">
        <v>2</v>
      </c>
      <c r="C121" s="290">
        <v>11</v>
      </c>
      <c r="D121" s="2572"/>
      <c r="E121" s="7"/>
      <c r="F121" s="7"/>
      <c r="G121" s="7" t="s">
        <v>510</v>
      </c>
      <c r="H121" s="27">
        <v>5</v>
      </c>
      <c r="I121" s="27">
        <v>14</v>
      </c>
      <c r="J121" s="120">
        <f t="shared" si="2"/>
        <v>19</v>
      </c>
      <c r="K121" s="280"/>
      <c r="L121" s="280"/>
      <c r="M121" s="280"/>
      <c r="N121" s="280"/>
      <c r="O121" s="280"/>
      <c r="P121" s="280"/>
      <c r="Q121" s="280"/>
      <c r="R121" s="280"/>
      <c r="S121" s="280"/>
      <c r="T121" s="280"/>
      <c r="U121" s="280"/>
      <c r="V121" s="280"/>
      <c r="W121" s="280"/>
      <c r="X121" s="280"/>
      <c r="Y121" s="280"/>
      <c r="Z121" s="280"/>
      <c r="AA121" s="280"/>
      <c r="AB121" s="280"/>
      <c r="AC121" s="280"/>
      <c r="AD121" s="280"/>
      <c r="AE121" s="280"/>
      <c r="AF121" s="280"/>
      <c r="AG121" s="280"/>
      <c r="AH121" s="280"/>
      <c r="AI121" s="280"/>
      <c r="AJ121" s="280"/>
      <c r="AK121" s="280"/>
      <c r="AL121" s="280"/>
      <c r="AM121" s="280"/>
      <c r="AN121" s="280"/>
      <c r="AO121" s="280"/>
      <c r="AP121" s="280"/>
      <c r="AQ121" s="280"/>
      <c r="AR121" s="280"/>
      <c r="AS121" s="280"/>
      <c r="AT121" s="280"/>
      <c r="AU121" s="280"/>
      <c r="AV121" s="280"/>
      <c r="AW121" s="280"/>
      <c r="AX121" s="280"/>
      <c r="AY121" s="280"/>
      <c r="AZ121" s="280"/>
      <c r="BA121" s="280"/>
      <c r="BB121" s="280"/>
      <c r="BC121" s="280"/>
      <c r="BD121" s="280"/>
      <c r="BE121" s="280"/>
      <c r="BF121" s="280"/>
      <c r="BG121" s="280"/>
      <c r="BH121" s="280"/>
    </row>
    <row r="122" spans="1:60" ht="12" customHeight="1">
      <c r="A122" s="290"/>
      <c r="B122" s="290"/>
      <c r="C122" s="290"/>
      <c r="D122" s="2572"/>
      <c r="E122" s="7"/>
      <c r="F122" s="7" t="s">
        <v>455</v>
      </c>
      <c r="G122" s="7"/>
      <c r="H122" s="27">
        <f>SUM(H123:H132)</f>
        <v>18</v>
      </c>
      <c r="I122" s="27">
        <f>SUM(I123:I132)</f>
        <v>21</v>
      </c>
      <c r="J122" s="120">
        <f t="shared" si="2"/>
        <v>39</v>
      </c>
      <c r="K122" s="280"/>
      <c r="L122" s="280"/>
      <c r="M122" s="280"/>
      <c r="N122" s="280"/>
      <c r="O122" s="280"/>
      <c r="P122" s="280"/>
      <c r="Q122" s="280"/>
      <c r="R122" s="280"/>
      <c r="S122" s="280"/>
      <c r="T122" s="280"/>
      <c r="U122" s="280"/>
      <c r="V122" s="280"/>
      <c r="W122" s="280"/>
      <c r="X122" s="280"/>
      <c r="Y122" s="280"/>
      <c r="Z122" s="280"/>
      <c r="AA122" s="280"/>
      <c r="AB122" s="280"/>
      <c r="AC122" s="280"/>
      <c r="AD122" s="280"/>
      <c r="AE122" s="280"/>
      <c r="AF122" s="280"/>
      <c r="AG122" s="280"/>
      <c r="AH122" s="280"/>
      <c r="AI122" s="280"/>
      <c r="AJ122" s="280"/>
      <c r="AK122" s="280"/>
      <c r="AL122" s="280"/>
      <c r="AM122" s="280"/>
      <c r="AN122" s="280"/>
      <c r="AO122" s="280"/>
      <c r="AP122" s="280"/>
      <c r="AQ122" s="280"/>
      <c r="AR122" s="280"/>
      <c r="AS122" s="280"/>
      <c r="AT122" s="280"/>
      <c r="AU122" s="280"/>
      <c r="AV122" s="280"/>
      <c r="AW122" s="280"/>
      <c r="AX122" s="280"/>
      <c r="AY122" s="280"/>
      <c r="AZ122" s="280"/>
      <c r="BA122" s="280"/>
      <c r="BB122" s="280"/>
      <c r="BC122" s="280"/>
      <c r="BD122" s="280"/>
      <c r="BE122" s="280"/>
      <c r="BF122" s="280"/>
      <c r="BG122" s="280"/>
      <c r="BH122" s="280"/>
    </row>
    <row r="123" spans="1:60" s="219" customFormat="1" ht="12" customHeight="1">
      <c r="A123" s="290">
        <v>6</v>
      </c>
      <c r="B123" s="290">
        <v>2</v>
      </c>
      <c r="C123" s="290">
        <v>11</v>
      </c>
      <c r="D123" s="2572"/>
      <c r="E123" s="7"/>
      <c r="F123" s="7"/>
      <c r="G123" s="7" t="s">
        <v>512</v>
      </c>
      <c r="H123" s="27">
        <v>3</v>
      </c>
      <c r="I123" s="27">
        <v>2</v>
      </c>
      <c r="J123" s="120">
        <f t="shared" si="2"/>
        <v>5</v>
      </c>
      <c r="K123" s="280"/>
      <c r="L123" s="280"/>
      <c r="M123" s="280"/>
      <c r="N123" s="280"/>
      <c r="O123" s="280"/>
      <c r="P123" s="280"/>
      <c r="Q123" s="280"/>
      <c r="R123" s="280"/>
      <c r="S123" s="280"/>
      <c r="T123" s="280"/>
      <c r="U123" s="280"/>
      <c r="V123" s="280"/>
      <c r="W123" s="280"/>
      <c r="X123" s="280"/>
      <c r="Y123" s="280"/>
      <c r="Z123" s="280"/>
      <c r="AA123" s="280"/>
      <c r="AB123" s="280"/>
      <c r="AC123" s="280"/>
      <c r="AD123" s="280"/>
      <c r="AE123" s="280"/>
      <c r="AF123" s="280"/>
      <c r="AG123" s="280"/>
      <c r="AH123" s="280"/>
      <c r="AI123" s="280"/>
      <c r="AJ123" s="280"/>
      <c r="AK123" s="280"/>
      <c r="AL123" s="280"/>
      <c r="AM123" s="280"/>
      <c r="AN123" s="280"/>
      <c r="AO123" s="280"/>
      <c r="AP123" s="280"/>
      <c r="AQ123" s="280"/>
      <c r="AR123" s="280"/>
      <c r="AS123" s="280"/>
      <c r="AT123" s="280"/>
      <c r="AU123" s="280"/>
      <c r="AV123" s="280"/>
      <c r="AW123" s="280"/>
      <c r="AX123" s="280"/>
      <c r="AY123" s="280"/>
      <c r="AZ123" s="280"/>
      <c r="BA123" s="280"/>
      <c r="BB123" s="280"/>
      <c r="BC123" s="280"/>
      <c r="BD123" s="280"/>
      <c r="BE123" s="280"/>
      <c r="BF123" s="280"/>
      <c r="BG123" s="280"/>
      <c r="BH123" s="280"/>
    </row>
    <row r="124" spans="1:60" s="219" customFormat="1" ht="12" customHeight="1">
      <c r="A124" s="290">
        <v>6</v>
      </c>
      <c r="B124" s="290">
        <v>2</v>
      </c>
      <c r="C124" s="290">
        <v>11</v>
      </c>
      <c r="D124" s="2572"/>
      <c r="E124" s="7"/>
      <c r="F124" s="7"/>
      <c r="G124" s="7" t="s">
        <v>513</v>
      </c>
      <c r="H124" s="27">
        <v>1</v>
      </c>
      <c r="I124" s="27">
        <v>0</v>
      </c>
      <c r="J124" s="120">
        <f t="shared" si="2"/>
        <v>1</v>
      </c>
      <c r="K124" s="280"/>
      <c r="L124" s="280"/>
      <c r="M124" s="280"/>
      <c r="N124" s="280"/>
      <c r="O124" s="280"/>
      <c r="P124" s="280"/>
      <c r="Q124" s="280"/>
      <c r="R124" s="280"/>
      <c r="S124" s="280"/>
      <c r="T124" s="280"/>
      <c r="U124" s="280"/>
      <c r="V124" s="280"/>
      <c r="W124" s="280"/>
      <c r="X124" s="280"/>
      <c r="Y124" s="280"/>
      <c r="Z124" s="280"/>
      <c r="AA124" s="280"/>
      <c r="AB124" s="280"/>
      <c r="AC124" s="280"/>
      <c r="AD124" s="280"/>
      <c r="AE124" s="280"/>
      <c r="AF124" s="280"/>
      <c r="AG124" s="280"/>
      <c r="AH124" s="280"/>
      <c r="AI124" s="280"/>
      <c r="AJ124" s="280"/>
      <c r="AK124" s="280"/>
      <c r="AL124" s="280"/>
      <c r="AM124" s="280"/>
      <c r="AN124" s="280"/>
      <c r="AO124" s="280"/>
      <c r="AP124" s="280"/>
      <c r="AQ124" s="280"/>
      <c r="AR124" s="280"/>
      <c r="AS124" s="280"/>
      <c r="AT124" s="280"/>
      <c r="AU124" s="280"/>
      <c r="AV124" s="280"/>
      <c r="AW124" s="280"/>
      <c r="AX124" s="280"/>
      <c r="AY124" s="280"/>
      <c r="AZ124" s="280"/>
      <c r="BA124" s="280"/>
      <c r="BB124" s="280"/>
      <c r="BC124" s="280"/>
      <c r="BD124" s="280"/>
      <c r="BE124" s="280"/>
      <c r="BF124" s="280"/>
      <c r="BG124" s="280"/>
      <c r="BH124" s="280"/>
    </row>
    <row r="125" spans="1:60" s="219" customFormat="1" ht="12" customHeight="1">
      <c r="A125" s="290">
        <v>6</v>
      </c>
      <c r="B125" s="290">
        <v>2</v>
      </c>
      <c r="C125" s="290">
        <v>11</v>
      </c>
      <c r="D125" s="2572"/>
      <c r="E125" s="7"/>
      <c r="F125" s="7"/>
      <c r="G125" s="7" t="s">
        <v>514</v>
      </c>
      <c r="H125" s="27">
        <v>3</v>
      </c>
      <c r="I125" s="27">
        <v>0</v>
      </c>
      <c r="J125" s="120">
        <f t="shared" si="2"/>
        <v>3</v>
      </c>
      <c r="K125" s="280"/>
      <c r="L125" s="280"/>
      <c r="M125" s="280"/>
      <c r="N125" s="280"/>
      <c r="O125" s="280"/>
      <c r="P125" s="280"/>
      <c r="Q125" s="280"/>
      <c r="R125" s="280"/>
      <c r="S125" s="280"/>
      <c r="T125" s="280"/>
      <c r="U125" s="280"/>
      <c r="V125" s="280"/>
      <c r="W125" s="280"/>
      <c r="X125" s="280"/>
      <c r="Y125" s="280"/>
      <c r="Z125" s="280"/>
      <c r="AA125" s="280"/>
      <c r="AB125" s="280"/>
      <c r="AC125" s="280"/>
      <c r="AD125" s="280"/>
      <c r="AE125" s="280"/>
      <c r="AF125" s="280"/>
      <c r="AG125" s="280"/>
      <c r="AH125" s="280"/>
      <c r="AI125" s="280"/>
      <c r="AJ125" s="280"/>
      <c r="AK125" s="280"/>
      <c r="AL125" s="280"/>
      <c r="AM125" s="280"/>
      <c r="AN125" s="280"/>
      <c r="AO125" s="280"/>
      <c r="AP125" s="280"/>
      <c r="AQ125" s="280"/>
      <c r="AR125" s="280"/>
      <c r="AS125" s="280"/>
      <c r="AT125" s="280"/>
      <c r="AU125" s="280"/>
      <c r="AV125" s="280"/>
      <c r="AW125" s="280"/>
      <c r="AX125" s="280"/>
      <c r="AY125" s="280"/>
      <c r="AZ125" s="280"/>
      <c r="BA125" s="280"/>
      <c r="BB125" s="280"/>
      <c r="BC125" s="280"/>
      <c r="BD125" s="280"/>
      <c r="BE125" s="280"/>
      <c r="BF125" s="280"/>
      <c r="BG125" s="280"/>
      <c r="BH125" s="280"/>
    </row>
    <row r="126" spans="1:60" s="219" customFormat="1" ht="12" customHeight="1">
      <c r="A126" s="290">
        <v>6</v>
      </c>
      <c r="B126" s="290">
        <v>2</v>
      </c>
      <c r="C126" s="290">
        <v>11</v>
      </c>
      <c r="D126" s="2572"/>
      <c r="E126" s="7"/>
      <c r="F126" s="7"/>
      <c r="G126" s="7" t="s">
        <v>515</v>
      </c>
      <c r="H126" s="27">
        <v>3</v>
      </c>
      <c r="I126" s="27">
        <v>6</v>
      </c>
      <c r="J126" s="120">
        <f t="shared" si="2"/>
        <v>9</v>
      </c>
      <c r="K126" s="280"/>
      <c r="L126" s="280"/>
      <c r="M126" s="280"/>
      <c r="N126" s="280"/>
      <c r="O126" s="280"/>
      <c r="P126" s="280"/>
      <c r="Q126" s="280"/>
      <c r="R126" s="280"/>
      <c r="S126" s="280"/>
      <c r="T126" s="280"/>
      <c r="U126" s="280"/>
      <c r="V126" s="280"/>
      <c r="W126" s="280"/>
      <c r="X126" s="280"/>
      <c r="Y126" s="280"/>
      <c r="Z126" s="280"/>
      <c r="AA126" s="280"/>
      <c r="AB126" s="280"/>
      <c r="AC126" s="280"/>
      <c r="AD126" s="280"/>
      <c r="AE126" s="280"/>
      <c r="AF126" s="280"/>
      <c r="AG126" s="280"/>
      <c r="AH126" s="280"/>
      <c r="AI126" s="280"/>
      <c r="AJ126" s="280"/>
      <c r="AK126" s="280"/>
      <c r="AL126" s="280"/>
      <c r="AM126" s="280"/>
      <c r="AN126" s="280"/>
      <c r="AO126" s="280"/>
      <c r="AP126" s="280"/>
      <c r="AQ126" s="280"/>
      <c r="AR126" s="280"/>
      <c r="AS126" s="280"/>
      <c r="AT126" s="280"/>
      <c r="AU126" s="280"/>
      <c r="AV126" s="280"/>
      <c r="AW126" s="280"/>
      <c r="AX126" s="280"/>
      <c r="AY126" s="280"/>
      <c r="AZ126" s="280"/>
      <c r="BA126" s="280"/>
      <c r="BB126" s="280"/>
      <c r="BC126" s="280"/>
      <c r="BD126" s="280"/>
      <c r="BE126" s="280"/>
      <c r="BF126" s="280"/>
      <c r="BG126" s="280"/>
      <c r="BH126" s="280"/>
    </row>
    <row r="127" spans="1:60" s="219" customFormat="1" ht="12" customHeight="1">
      <c r="A127" s="290">
        <v>6</v>
      </c>
      <c r="B127" s="290">
        <v>2</v>
      </c>
      <c r="C127" s="290">
        <v>11</v>
      </c>
      <c r="D127" s="2572"/>
      <c r="E127" s="7"/>
      <c r="F127" s="7"/>
      <c r="G127" s="7" t="s">
        <v>516</v>
      </c>
      <c r="H127" s="27">
        <v>2</v>
      </c>
      <c r="I127" s="27">
        <v>1</v>
      </c>
      <c r="J127" s="120">
        <f t="shared" si="2"/>
        <v>3</v>
      </c>
      <c r="K127" s="280"/>
      <c r="L127" s="280"/>
      <c r="M127" s="280"/>
      <c r="N127" s="280"/>
      <c r="O127" s="280"/>
      <c r="P127" s="280"/>
      <c r="Q127" s="280"/>
      <c r="R127" s="280"/>
      <c r="S127" s="280"/>
      <c r="T127" s="280"/>
      <c r="U127" s="280"/>
      <c r="V127" s="280"/>
      <c r="W127" s="280"/>
      <c r="X127" s="280"/>
      <c r="Y127" s="280"/>
      <c r="Z127" s="280"/>
      <c r="AA127" s="280"/>
      <c r="AB127" s="280"/>
      <c r="AC127" s="280"/>
      <c r="AD127" s="280"/>
      <c r="AE127" s="280"/>
      <c r="AF127" s="280"/>
      <c r="AG127" s="280"/>
      <c r="AH127" s="280"/>
      <c r="AI127" s="280"/>
      <c r="AJ127" s="280"/>
      <c r="AK127" s="280"/>
      <c r="AL127" s="280"/>
      <c r="AM127" s="280"/>
      <c r="AN127" s="280"/>
      <c r="AO127" s="280"/>
      <c r="AP127" s="280"/>
      <c r="AQ127" s="280"/>
      <c r="AR127" s="280"/>
      <c r="AS127" s="280"/>
      <c r="AT127" s="280"/>
      <c r="AU127" s="280"/>
      <c r="AV127" s="280"/>
      <c r="AW127" s="280"/>
      <c r="AX127" s="280"/>
      <c r="AY127" s="280"/>
      <c r="AZ127" s="280"/>
      <c r="BA127" s="280"/>
      <c r="BB127" s="280"/>
      <c r="BC127" s="280"/>
      <c r="BD127" s="280"/>
      <c r="BE127" s="280"/>
      <c r="BF127" s="280"/>
      <c r="BG127" s="280"/>
      <c r="BH127" s="280"/>
    </row>
    <row r="128" spans="1:60" s="219" customFormat="1" ht="12" customHeight="1">
      <c r="A128" s="290">
        <v>6</v>
      </c>
      <c r="B128" s="290">
        <v>2</v>
      </c>
      <c r="C128" s="290">
        <v>11</v>
      </c>
      <c r="D128" s="2572"/>
      <c r="E128" s="7"/>
      <c r="F128" s="7"/>
      <c r="G128" s="7" t="s">
        <v>517</v>
      </c>
      <c r="H128" s="27">
        <v>3</v>
      </c>
      <c r="I128" s="27">
        <v>3</v>
      </c>
      <c r="J128" s="120">
        <f t="shared" si="2"/>
        <v>6</v>
      </c>
      <c r="K128" s="280"/>
      <c r="L128" s="280"/>
      <c r="M128" s="280"/>
      <c r="N128" s="280"/>
      <c r="O128" s="280"/>
      <c r="P128" s="280"/>
      <c r="Q128" s="280"/>
      <c r="R128" s="280"/>
      <c r="S128" s="280"/>
      <c r="T128" s="280"/>
      <c r="U128" s="280"/>
      <c r="V128" s="280"/>
      <c r="W128" s="280"/>
      <c r="X128" s="280"/>
      <c r="Y128" s="280"/>
      <c r="Z128" s="280"/>
      <c r="AA128" s="280"/>
      <c r="AB128" s="280"/>
      <c r="AC128" s="280"/>
      <c r="AD128" s="280"/>
      <c r="AE128" s="280"/>
      <c r="AF128" s="280"/>
      <c r="AG128" s="280"/>
      <c r="AH128" s="280"/>
      <c r="AI128" s="280"/>
      <c r="AJ128" s="280"/>
      <c r="AK128" s="280"/>
      <c r="AL128" s="280"/>
      <c r="AM128" s="280"/>
      <c r="AN128" s="280"/>
      <c r="AO128" s="280"/>
      <c r="AP128" s="280"/>
      <c r="AQ128" s="280"/>
      <c r="AR128" s="280"/>
      <c r="AS128" s="280"/>
      <c r="AT128" s="280"/>
      <c r="AU128" s="280"/>
      <c r="AV128" s="280"/>
      <c r="AW128" s="280"/>
      <c r="AX128" s="280"/>
      <c r="AY128" s="280"/>
      <c r="AZ128" s="280"/>
      <c r="BA128" s="280"/>
      <c r="BB128" s="280"/>
      <c r="BC128" s="280"/>
      <c r="BD128" s="280"/>
      <c r="BE128" s="280"/>
      <c r="BF128" s="280"/>
      <c r="BG128" s="280"/>
      <c r="BH128" s="280"/>
    </row>
    <row r="129" spans="1:60" s="219" customFormat="1" ht="12" customHeight="1">
      <c r="A129" s="290">
        <v>6</v>
      </c>
      <c r="B129" s="290">
        <v>2</v>
      </c>
      <c r="C129" s="290">
        <v>11</v>
      </c>
      <c r="D129" s="2572"/>
      <c r="E129" s="7"/>
      <c r="F129" s="7"/>
      <c r="G129" s="7" t="s">
        <v>518</v>
      </c>
      <c r="H129" s="27">
        <v>1</v>
      </c>
      <c r="I129" s="27">
        <v>2</v>
      </c>
      <c r="J129" s="120">
        <f t="shared" si="2"/>
        <v>3</v>
      </c>
      <c r="K129" s="280"/>
      <c r="L129" s="280"/>
      <c r="M129" s="280"/>
      <c r="N129" s="280"/>
      <c r="O129" s="280"/>
      <c r="P129" s="280"/>
      <c r="Q129" s="280"/>
      <c r="R129" s="280"/>
      <c r="S129" s="280"/>
      <c r="T129" s="280"/>
      <c r="U129" s="280"/>
      <c r="V129" s="280"/>
      <c r="W129" s="280"/>
      <c r="X129" s="280"/>
      <c r="Y129" s="280"/>
      <c r="Z129" s="280"/>
      <c r="AA129" s="280"/>
      <c r="AB129" s="280"/>
      <c r="AC129" s="280"/>
      <c r="AD129" s="280"/>
      <c r="AE129" s="280"/>
      <c r="AF129" s="280"/>
      <c r="AG129" s="280"/>
      <c r="AH129" s="280"/>
      <c r="AI129" s="280"/>
      <c r="AJ129" s="280"/>
      <c r="AK129" s="280"/>
      <c r="AL129" s="280"/>
      <c r="AM129" s="280"/>
      <c r="AN129" s="280"/>
      <c r="AO129" s="280"/>
      <c r="AP129" s="280"/>
      <c r="AQ129" s="280"/>
      <c r="AR129" s="280"/>
      <c r="AS129" s="280"/>
      <c r="AT129" s="280"/>
      <c r="AU129" s="280"/>
      <c r="AV129" s="280"/>
      <c r="AW129" s="280"/>
      <c r="AX129" s="280"/>
      <c r="AY129" s="280"/>
      <c r="AZ129" s="280"/>
      <c r="BA129" s="280"/>
      <c r="BB129" s="280"/>
      <c r="BC129" s="280"/>
      <c r="BD129" s="280"/>
      <c r="BE129" s="280"/>
      <c r="BF129" s="280"/>
      <c r="BG129" s="280"/>
      <c r="BH129" s="280"/>
    </row>
    <row r="130" spans="1:60" s="219" customFormat="1" ht="12" customHeight="1">
      <c r="A130" s="290">
        <v>6</v>
      </c>
      <c r="B130" s="290">
        <v>2</v>
      </c>
      <c r="C130" s="290">
        <v>11</v>
      </c>
      <c r="D130" s="2572"/>
      <c r="E130" s="7"/>
      <c r="F130" s="7"/>
      <c r="G130" s="7" t="s">
        <v>519</v>
      </c>
      <c r="H130" s="27">
        <v>1</v>
      </c>
      <c r="I130" s="27">
        <v>1</v>
      </c>
      <c r="J130" s="120">
        <f t="shared" si="2"/>
        <v>2</v>
      </c>
      <c r="K130" s="280"/>
      <c r="L130" s="280"/>
      <c r="M130" s="280"/>
      <c r="N130" s="280"/>
      <c r="O130" s="280"/>
      <c r="P130" s="280"/>
      <c r="Q130" s="280"/>
      <c r="R130" s="280"/>
      <c r="S130" s="280"/>
      <c r="T130" s="280"/>
      <c r="U130" s="280"/>
      <c r="V130" s="280"/>
      <c r="W130" s="280"/>
      <c r="X130" s="280"/>
      <c r="Y130" s="280"/>
      <c r="Z130" s="280"/>
      <c r="AA130" s="280"/>
      <c r="AB130" s="280"/>
      <c r="AC130" s="280"/>
      <c r="AD130" s="280"/>
      <c r="AE130" s="280"/>
      <c r="AF130" s="280"/>
      <c r="AG130" s="280"/>
      <c r="AH130" s="280"/>
      <c r="AI130" s="280"/>
      <c r="AJ130" s="280"/>
      <c r="AK130" s="280"/>
      <c r="AL130" s="280"/>
      <c r="AM130" s="280"/>
      <c r="AN130" s="280"/>
      <c r="AO130" s="280"/>
      <c r="AP130" s="280"/>
      <c r="AQ130" s="280"/>
      <c r="AR130" s="280"/>
      <c r="AS130" s="280"/>
      <c r="AT130" s="280"/>
      <c r="AU130" s="280"/>
      <c r="AV130" s="280"/>
      <c r="AW130" s="280"/>
      <c r="AX130" s="280"/>
      <c r="AY130" s="280"/>
      <c r="AZ130" s="280"/>
      <c r="BA130" s="280"/>
      <c r="BB130" s="280"/>
      <c r="BC130" s="280"/>
      <c r="BD130" s="280"/>
      <c r="BE130" s="280"/>
      <c r="BF130" s="280"/>
      <c r="BG130" s="280"/>
      <c r="BH130" s="280"/>
    </row>
    <row r="131" spans="1:60" s="219" customFormat="1" ht="12" customHeight="1">
      <c r="A131" s="290">
        <v>6</v>
      </c>
      <c r="B131" s="290">
        <v>2</v>
      </c>
      <c r="C131" s="290">
        <v>11</v>
      </c>
      <c r="D131" s="2572"/>
      <c r="E131" s="7"/>
      <c r="F131" s="7"/>
      <c r="G131" s="7" t="s">
        <v>520</v>
      </c>
      <c r="H131" s="27">
        <v>1</v>
      </c>
      <c r="I131" s="27">
        <v>4</v>
      </c>
      <c r="J131" s="120">
        <f t="shared" si="2"/>
        <v>5</v>
      </c>
      <c r="K131" s="280"/>
      <c r="L131" s="280"/>
      <c r="M131" s="280"/>
      <c r="N131" s="280"/>
      <c r="O131" s="280"/>
      <c r="P131" s="280"/>
      <c r="Q131" s="280"/>
      <c r="R131" s="280"/>
      <c r="S131" s="280"/>
      <c r="T131" s="280"/>
      <c r="U131" s="280"/>
      <c r="V131" s="280"/>
      <c r="W131" s="280"/>
      <c r="X131" s="280"/>
      <c r="Y131" s="280"/>
      <c r="Z131" s="280"/>
      <c r="AA131" s="280"/>
      <c r="AB131" s="280"/>
      <c r="AC131" s="280"/>
      <c r="AD131" s="280"/>
      <c r="AE131" s="280"/>
      <c r="AF131" s="280"/>
      <c r="AG131" s="280"/>
      <c r="AH131" s="280"/>
      <c r="AI131" s="280"/>
      <c r="AJ131" s="280"/>
      <c r="AK131" s="280"/>
      <c r="AL131" s="280"/>
      <c r="AM131" s="280"/>
      <c r="AN131" s="280"/>
      <c r="AO131" s="280"/>
      <c r="AP131" s="280"/>
      <c r="AQ131" s="280"/>
      <c r="AR131" s="280"/>
      <c r="AS131" s="280"/>
      <c r="AT131" s="280"/>
      <c r="AU131" s="280"/>
      <c r="AV131" s="280"/>
      <c r="AW131" s="280"/>
      <c r="AX131" s="280"/>
      <c r="AY131" s="280"/>
      <c r="AZ131" s="280"/>
      <c r="BA131" s="280"/>
      <c r="BB131" s="280"/>
      <c r="BC131" s="280"/>
      <c r="BD131" s="280"/>
      <c r="BE131" s="280"/>
      <c r="BF131" s="280"/>
      <c r="BG131" s="280"/>
      <c r="BH131" s="280"/>
    </row>
    <row r="132" spans="1:60" s="219" customFormat="1" ht="12" customHeight="1">
      <c r="A132" s="290">
        <v>6</v>
      </c>
      <c r="B132" s="290">
        <v>2</v>
      </c>
      <c r="C132" s="290">
        <v>11</v>
      </c>
      <c r="D132" s="2572"/>
      <c r="E132" s="7"/>
      <c r="F132" s="7"/>
      <c r="G132" s="7" t="s">
        <v>521</v>
      </c>
      <c r="H132" s="27">
        <v>0</v>
      </c>
      <c r="I132" s="27">
        <v>2</v>
      </c>
      <c r="J132" s="120">
        <f t="shared" si="2"/>
        <v>2</v>
      </c>
      <c r="K132" s="280"/>
      <c r="L132" s="280"/>
      <c r="M132" s="280"/>
      <c r="N132" s="280"/>
      <c r="O132" s="280"/>
      <c r="P132" s="280"/>
      <c r="Q132" s="280"/>
      <c r="R132" s="280"/>
      <c r="S132" s="280"/>
      <c r="T132" s="280"/>
      <c r="U132" s="280"/>
      <c r="V132" s="280"/>
      <c r="W132" s="280"/>
      <c r="X132" s="280"/>
      <c r="Y132" s="280"/>
      <c r="Z132" s="280"/>
      <c r="AA132" s="280"/>
      <c r="AB132" s="280"/>
      <c r="AC132" s="280"/>
      <c r="AD132" s="280"/>
      <c r="AE132" s="280"/>
      <c r="AF132" s="280"/>
      <c r="AG132" s="280"/>
      <c r="AH132" s="280"/>
      <c r="AI132" s="280"/>
      <c r="AJ132" s="280"/>
      <c r="AK132" s="280"/>
      <c r="AL132" s="280"/>
      <c r="AM132" s="280"/>
      <c r="AN132" s="280"/>
      <c r="AO132" s="280"/>
      <c r="AP132" s="280"/>
      <c r="AQ132" s="280"/>
      <c r="AR132" s="280"/>
      <c r="AS132" s="280"/>
      <c r="AT132" s="280"/>
      <c r="AU132" s="280"/>
      <c r="AV132" s="280"/>
      <c r="AW132" s="280"/>
      <c r="AX132" s="280"/>
      <c r="AY132" s="280"/>
      <c r="AZ132" s="280"/>
      <c r="BA132" s="280"/>
      <c r="BB132" s="280"/>
      <c r="BC132" s="280"/>
      <c r="BD132" s="280"/>
      <c r="BE132" s="280"/>
      <c r="BF132" s="280"/>
      <c r="BG132" s="280"/>
      <c r="BH132" s="280"/>
    </row>
    <row r="133" spans="1:60" ht="12" customHeight="1">
      <c r="B133" s="310"/>
      <c r="C133" s="310"/>
      <c r="D133" s="2572"/>
      <c r="E133" s="373" t="s">
        <v>52</v>
      </c>
      <c r="F133" s="7"/>
      <c r="G133" s="7"/>
      <c r="H133" s="158">
        <f>SUM(H134)</f>
        <v>1</v>
      </c>
      <c r="I133" s="158">
        <f>SUM(I134)</f>
        <v>0</v>
      </c>
      <c r="J133" s="522">
        <f t="shared" si="2"/>
        <v>1</v>
      </c>
      <c r="K133" s="280"/>
      <c r="L133" s="280"/>
      <c r="M133" s="280"/>
      <c r="N133" s="280"/>
      <c r="O133" s="280"/>
      <c r="P133" s="280"/>
      <c r="Q133" s="280"/>
      <c r="R133" s="280"/>
      <c r="S133" s="280"/>
      <c r="T133" s="280"/>
      <c r="U133" s="280"/>
      <c r="V133" s="280"/>
      <c r="W133" s="280"/>
      <c r="X133" s="280"/>
      <c r="Y133" s="280"/>
      <c r="Z133" s="280"/>
      <c r="AA133" s="280"/>
      <c r="AB133" s="280"/>
      <c r="AC133" s="280"/>
      <c r="AD133" s="280"/>
      <c r="AE133" s="280"/>
      <c r="AF133" s="280"/>
      <c r="AG133" s="280"/>
      <c r="AH133" s="280"/>
      <c r="AI133" s="280"/>
      <c r="AJ133" s="280"/>
      <c r="AK133" s="280"/>
      <c r="AL133" s="280"/>
      <c r="AM133" s="280"/>
      <c r="AN133" s="280"/>
      <c r="AO133" s="280"/>
      <c r="AP133" s="280"/>
      <c r="AQ133" s="280"/>
      <c r="AR133" s="280"/>
      <c r="AS133" s="280"/>
      <c r="AT133" s="280"/>
      <c r="AU133" s="280"/>
      <c r="AV133" s="280"/>
      <c r="AW133" s="280"/>
      <c r="AX133" s="280"/>
      <c r="AY133" s="280"/>
      <c r="AZ133" s="280"/>
      <c r="BA133" s="280"/>
      <c r="BB133" s="280"/>
      <c r="BC133" s="280"/>
      <c r="BD133" s="280"/>
      <c r="BE133" s="280"/>
      <c r="BF133" s="280"/>
      <c r="BG133" s="280"/>
      <c r="BH133" s="280"/>
    </row>
    <row r="134" spans="1:60" ht="12" customHeight="1">
      <c r="B134" s="310"/>
      <c r="C134" s="310"/>
      <c r="D134" s="2572"/>
      <c r="E134" s="7"/>
      <c r="F134" s="7" t="s">
        <v>452</v>
      </c>
      <c r="G134" s="7"/>
      <c r="H134" s="27">
        <f>SUM(H135:H135)</f>
        <v>1</v>
      </c>
      <c r="I134" s="27">
        <f>SUM(I135:I135)</f>
        <v>0</v>
      </c>
      <c r="J134" s="120">
        <f t="shared" si="2"/>
        <v>1</v>
      </c>
      <c r="K134" s="280"/>
      <c r="L134" s="280"/>
      <c r="M134" s="280"/>
      <c r="N134" s="280"/>
      <c r="O134" s="280"/>
      <c r="P134" s="280"/>
      <c r="Q134" s="280"/>
      <c r="R134" s="280"/>
      <c r="S134" s="280"/>
      <c r="T134" s="280"/>
      <c r="U134" s="280"/>
      <c r="V134" s="280"/>
      <c r="W134" s="280"/>
      <c r="X134" s="280"/>
      <c r="Y134" s="280"/>
      <c r="Z134" s="280"/>
      <c r="AA134" s="280"/>
      <c r="AB134" s="280"/>
      <c r="AC134" s="280"/>
      <c r="AD134" s="280"/>
      <c r="AE134" s="280"/>
      <c r="AF134" s="280"/>
      <c r="AG134" s="280"/>
      <c r="AH134" s="280"/>
      <c r="AI134" s="280"/>
      <c r="AJ134" s="280"/>
      <c r="AK134" s="280"/>
      <c r="AL134" s="280"/>
      <c r="AM134" s="280"/>
      <c r="AN134" s="280"/>
      <c r="AO134" s="280"/>
      <c r="AP134" s="280"/>
      <c r="AQ134" s="280"/>
      <c r="AR134" s="280"/>
      <c r="AS134" s="280"/>
      <c r="AT134" s="280"/>
      <c r="AU134" s="280"/>
      <c r="AV134" s="280"/>
      <c r="AW134" s="280"/>
      <c r="AX134" s="280"/>
      <c r="AY134" s="280"/>
      <c r="AZ134" s="280"/>
      <c r="BA134" s="280"/>
      <c r="BB134" s="280"/>
      <c r="BC134" s="280"/>
      <c r="BD134" s="280"/>
      <c r="BE134" s="280"/>
      <c r="BF134" s="280"/>
      <c r="BG134" s="280"/>
      <c r="BH134" s="280"/>
    </row>
    <row r="135" spans="1:60" s="219" customFormat="1" ht="12" customHeight="1">
      <c r="A135" s="290">
        <v>6</v>
      </c>
      <c r="B135" s="290">
        <v>2</v>
      </c>
      <c r="C135" s="290">
        <v>10</v>
      </c>
      <c r="D135" s="2572"/>
      <c r="E135" s="7"/>
      <c r="F135" s="7"/>
      <c r="G135" s="7" t="s">
        <v>522</v>
      </c>
      <c r="H135" s="27">
        <v>1</v>
      </c>
      <c r="I135" s="27">
        <v>0</v>
      </c>
      <c r="J135" s="120">
        <f t="shared" si="2"/>
        <v>1</v>
      </c>
      <c r="K135" s="280"/>
      <c r="L135" s="280"/>
      <c r="M135" s="280"/>
      <c r="N135" s="280"/>
      <c r="O135" s="280"/>
      <c r="P135" s="280"/>
      <c r="Q135" s="280"/>
      <c r="R135" s="280"/>
      <c r="S135" s="280"/>
      <c r="T135" s="280"/>
      <c r="U135" s="280"/>
      <c r="V135" s="280"/>
      <c r="W135" s="280"/>
      <c r="X135" s="280"/>
      <c r="Y135" s="280"/>
      <c r="Z135" s="280"/>
      <c r="AA135" s="280"/>
      <c r="AB135" s="280"/>
      <c r="AC135" s="280"/>
      <c r="AD135" s="280"/>
      <c r="AE135" s="280"/>
      <c r="AF135" s="280"/>
      <c r="AG135" s="280"/>
      <c r="AH135" s="280"/>
      <c r="AI135" s="280"/>
      <c r="AJ135" s="280"/>
      <c r="AK135" s="280"/>
      <c r="AL135" s="280"/>
      <c r="AM135" s="280"/>
      <c r="AN135" s="280"/>
      <c r="AO135" s="280"/>
      <c r="AP135" s="280"/>
      <c r="AQ135" s="280"/>
      <c r="AR135" s="280"/>
      <c r="AS135" s="280"/>
      <c r="AT135" s="280"/>
      <c r="AU135" s="280"/>
      <c r="AV135" s="280"/>
      <c r="AW135" s="280"/>
      <c r="AX135" s="280"/>
      <c r="AY135" s="280"/>
      <c r="AZ135" s="280"/>
      <c r="BA135" s="280"/>
      <c r="BB135" s="280"/>
      <c r="BC135" s="280"/>
      <c r="BD135" s="280"/>
      <c r="BE135" s="280"/>
      <c r="BF135" s="280"/>
      <c r="BG135" s="280"/>
      <c r="BH135" s="280"/>
    </row>
    <row r="136" spans="1:60" ht="12" customHeight="1">
      <c r="B136" s="310"/>
      <c r="C136" s="310"/>
      <c r="D136" s="2572"/>
      <c r="E136" s="373" t="s">
        <v>54</v>
      </c>
      <c r="F136" s="7"/>
      <c r="G136" s="7"/>
      <c r="H136" s="158">
        <f>SUM(H137+H139)</f>
        <v>1</v>
      </c>
      <c r="I136" s="158">
        <f>SUM(I137+I139)</f>
        <v>5</v>
      </c>
      <c r="J136" s="522">
        <f t="shared" si="2"/>
        <v>6</v>
      </c>
      <c r="K136" s="280"/>
      <c r="L136" s="280"/>
      <c r="M136" s="280"/>
      <c r="N136" s="280"/>
      <c r="O136" s="280"/>
      <c r="P136" s="280"/>
      <c r="Q136" s="280"/>
      <c r="R136" s="280"/>
      <c r="S136" s="280"/>
      <c r="T136" s="280"/>
      <c r="U136" s="280"/>
      <c r="V136" s="280"/>
      <c r="W136" s="280"/>
      <c r="X136" s="280"/>
      <c r="Y136" s="280"/>
      <c r="Z136" s="280"/>
      <c r="AA136" s="280"/>
      <c r="AB136" s="280"/>
      <c r="AC136" s="280"/>
      <c r="AD136" s="280"/>
      <c r="AE136" s="280"/>
      <c r="AF136" s="280"/>
      <c r="AG136" s="280"/>
      <c r="AH136" s="280"/>
      <c r="AI136" s="280"/>
      <c r="AJ136" s="280"/>
      <c r="AK136" s="280"/>
      <c r="AL136" s="280"/>
      <c r="AM136" s="280"/>
      <c r="AN136" s="280"/>
      <c r="AO136" s="280"/>
      <c r="AP136" s="280"/>
      <c r="AQ136" s="280"/>
      <c r="AR136" s="280"/>
      <c r="AS136" s="280"/>
      <c r="AT136" s="280"/>
      <c r="AU136" s="280"/>
      <c r="AV136" s="280"/>
      <c r="AW136" s="280"/>
      <c r="AX136" s="280"/>
      <c r="AY136" s="280"/>
      <c r="AZ136" s="280"/>
      <c r="BA136" s="280"/>
      <c r="BB136" s="280"/>
      <c r="BC136" s="280"/>
      <c r="BD136" s="280"/>
      <c r="BE136" s="280"/>
      <c r="BF136" s="280"/>
      <c r="BG136" s="280"/>
      <c r="BH136" s="280"/>
    </row>
    <row r="137" spans="1:60" ht="12" customHeight="1">
      <c r="B137" s="310"/>
      <c r="C137" s="310"/>
      <c r="D137" s="2572"/>
      <c r="E137" s="373"/>
      <c r="F137" s="7" t="s">
        <v>458</v>
      </c>
      <c r="G137" s="7"/>
      <c r="H137" s="27">
        <f>SUM(H138)</f>
        <v>0</v>
      </c>
      <c r="I137" s="27">
        <f>SUM(I138)</f>
        <v>0</v>
      </c>
      <c r="J137" s="120">
        <f t="shared" si="2"/>
        <v>0</v>
      </c>
      <c r="K137" s="280"/>
      <c r="L137" s="280"/>
      <c r="M137" s="280"/>
      <c r="N137" s="280"/>
      <c r="O137" s="280"/>
      <c r="P137" s="280"/>
      <c r="Q137" s="280"/>
      <c r="R137" s="280"/>
      <c r="S137" s="280"/>
      <c r="T137" s="280"/>
      <c r="U137" s="280"/>
      <c r="V137" s="280"/>
      <c r="W137" s="280"/>
      <c r="X137" s="280"/>
      <c r="Y137" s="280"/>
      <c r="Z137" s="280"/>
      <c r="AA137" s="280"/>
      <c r="AB137" s="280"/>
      <c r="AC137" s="280"/>
      <c r="AD137" s="280"/>
      <c r="AE137" s="280"/>
      <c r="AF137" s="280"/>
      <c r="AG137" s="280"/>
      <c r="AH137" s="280"/>
      <c r="AI137" s="280"/>
      <c r="AJ137" s="280"/>
      <c r="AK137" s="280"/>
      <c r="AL137" s="280"/>
      <c r="AM137" s="280"/>
      <c r="AN137" s="280"/>
      <c r="AO137" s="280"/>
      <c r="AP137" s="280"/>
      <c r="AQ137" s="280"/>
      <c r="AR137" s="280"/>
      <c r="AS137" s="280"/>
      <c r="AT137" s="280"/>
      <c r="AU137" s="280"/>
      <c r="AV137" s="280"/>
      <c r="AW137" s="280"/>
      <c r="AX137" s="280"/>
      <c r="AY137" s="280"/>
      <c r="AZ137" s="280"/>
      <c r="BA137" s="280"/>
      <c r="BB137" s="280"/>
      <c r="BC137" s="280"/>
      <c r="BD137" s="280"/>
      <c r="BE137" s="280"/>
      <c r="BF137" s="280"/>
      <c r="BG137" s="280"/>
      <c r="BH137" s="280"/>
    </row>
    <row r="138" spans="1:60" s="219" customFormat="1" ht="12" customHeight="1">
      <c r="A138" s="290">
        <v>6</v>
      </c>
      <c r="B138" s="290">
        <v>2</v>
      </c>
      <c r="C138" s="290">
        <v>10</v>
      </c>
      <c r="D138" s="2572"/>
      <c r="E138" s="7"/>
      <c r="F138" s="7"/>
      <c r="G138" s="7" t="s">
        <v>1036</v>
      </c>
      <c r="H138" s="27">
        <v>0</v>
      </c>
      <c r="I138" s="27">
        <v>0</v>
      </c>
      <c r="J138" s="120">
        <f t="shared" si="2"/>
        <v>0</v>
      </c>
      <c r="K138" s="280"/>
      <c r="L138" s="280"/>
      <c r="M138" s="280"/>
      <c r="N138" s="280"/>
      <c r="O138" s="280"/>
      <c r="P138" s="280"/>
      <c r="Q138" s="280"/>
      <c r="R138" s="280"/>
      <c r="S138" s="280"/>
      <c r="T138" s="280"/>
      <c r="U138" s="280"/>
      <c r="V138" s="280"/>
      <c r="W138" s="280"/>
      <c r="X138" s="280"/>
      <c r="Y138" s="280"/>
      <c r="Z138" s="280"/>
      <c r="AA138" s="280"/>
      <c r="AB138" s="280"/>
      <c r="AC138" s="280"/>
      <c r="AD138" s="280"/>
      <c r="AE138" s="280"/>
      <c r="AF138" s="280"/>
      <c r="AG138" s="280"/>
      <c r="AH138" s="280"/>
      <c r="AI138" s="280"/>
      <c r="AJ138" s="280"/>
      <c r="AK138" s="280"/>
      <c r="AL138" s="280"/>
      <c r="AM138" s="280"/>
      <c r="AN138" s="280"/>
      <c r="AO138" s="280"/>
      <c r="AP138" s="280"/>
      <c r="AQ138" s="280"/>
      <c r="AR138" s="280"/>
      <c r="AS138" s="280"/>
      <c r="AT138" s="280"/>
      <c r="AU138" s="280"/>
      <c r="AV138" s="280"/>
      <c r="AW138" s="280"/>
      <c r="AX138" s="280"/>
      <c r="AY138" s="280"/>
      <c r="AZ138" s="280"/>
      <c r="BA138" s="280"/>
      <c r="BB138" s="280"/>
      <c r="BC138" s="280"/>
      <c r="BD138" s="280"/>
      <c r="BE138" s="280"/>
      <c r="BF138" s="280"/>
      <c r="BG138" s="280"/>
      <c r="BH138" s="280"/>
    </row>
    <row r="139" spans="1:60" ht="12" customHeight="1">
      <c r="A139" s="290"/>
      <c r="B139" s="290"/>
      <c r="C139" s="290"/>
      <c r="D139" s="2572"/>
      <c r="E139" s="7"/>
      <c r="F139" s="7" t="s">
        <v>452</v>
      </c>
      <c r="G139" s="7"/>
      <c r="H139" s="27">
        <f>SUM(H140)</f>
        <v>1</v>
      </c>
      <c r="I139" s="27">
        <f>SUM(I140)</f>
        <v>5</v>
      </c>
      <c r="J139" s="120">
        <f t="shared" si="2"/>
        <v>6</v>
      </c>
      <c r="K139" s="280"/>
      <c r="L139" s="280"/>
      <c r="M139" s="280"/>
      <c r="N139" s="280"/>
      <c r="O139" s="280"/>
      <c r="P139" s="280"/>
      <c r="Q139" s="280"/>
      <c r="R139" s="280"/>
      <c r="S139" s="280"/>
      <c r="T139" s="280"/>
      <c r="U139" s="280"/>
      <c r="V139" s="280"/>
      <c r="W139" s="280"/>
      <c r="X139" s="280"/>
      <c r="Y139" s="280"/>
      <c r="Z139" s="280"/>
      <c r="AA139" s="280"/>
      <c r="AB139" s="280"/>
      <c r="AC139" s="280"/>
      <c r="AD139" s="280"/>
      <c r="AE139" s="280"/>
      <c r="AF139" s="280"/>
      <c r="AG139" s="280"/>
      <c r="AH139" s="280"/>
      <c r="AI139" s="280"/>
      <c r="AJ139" s="280"/>
      <c r="AK139" s="280"/>
      <c r="AL139" s="280"/>
      <c r="AM139" s="280"/>
      <c r="AN139" s="280"/>
      <c r="AO139" s="280"/>
      <c r="AP139" s="280"/>
      <c r="AQ139" s="280"/>
      <c r="AR139" s="280"/>
      <c r="AS139" s="280"/>
      <c r="AT139" s="280"/>
      <c r="AU139" s="280"/>
      <c r="AV139" s="280"/>
      <c r="AW139" s="280"/>
      <c r="AX139" s="280"/>
      <c r="AY139" s="280"/>
      <c r="AZ139" s="280"/>
      <c r="BA139" s="280"/>
      <c r="BB139" s="280"/>
      <c r="BC139" s="280"/>
      <c r="BD139" s="280"/>
      <c r="BE139" s="280"/>
      <c r="BF139" s="280"/>
      <c r="BG139" s="280"/>
      <c r="BH139" s="280"/>
    </row>
    <row r="140" spans="1:60" s="219" customFormat="1" ht="12" customHeight="1">
      <c r="A140" s="290">
        <v>6</v>
      </c>
      <c r="B140" s="290">
        <v>4</v>
      </c>
      <c r="C140" s="290">
        <v>11</v>
      </c>
      <c r="D140" s="2572"/>
      <c r="E140" s="7"/>
      <c r="F140" s="7"/>
      <c r="G140" s="7" t="s">
        <v>525</v>
      </c>
      <c r="H140" s="27">
        <v>1</v>
      </c>
      <c r="I140" s="27">
        <v>5</v>
      </c>
      <c r="J140" s="120">
        <f t="shared" si="2"/>
        <v>6</v>
      </c>
      <c r="K140" s="280"/>
      <c r="L140" s="280"/>
      <c r="M140" s="280"/>
      <c r="N140" s="280"/>
      <c r="O140" s="280"/>
      <c r="P140" s="280"/>
      <c r="Q140" s="280"/>
      <c r="R140" s="280"/>
      <c r="S140" s="280"/>
      <c r="T140" s="280"/>
      <c r="U140" s="280"/>
      <c r="V140" s="280"/>
      <c r="W140" s="280"/>
      <c r="X140" s="280"/>
      <c r="Y140" s="280"/>
      <c r="Z140" s="280"/>
      <c r="AA140" s="280"/>
      <c r="AB140" s="280"/>
      <c r="AC140" s="280"/>
      <c r="AD140" s="280"/>
      <c r="AE140" s="280"/>
      <c r="AF140" s="280"/>
      <c r="AG140" s="280"/>
      <c r="AH140" s="280"/>
      <c r="AI140" s="280"/>
      <c r="AJ140" s="280"/>
      <c r="AK140" s="280"/>
      <c r="AL140" s="280"/>
      <c r="AM140" s="280"/>
      <c r="AN140" s="280"/>
      <c r="AO140" s="280"/>
      <c r="AP140" s="280"/>
      <c r="AQ140" s="280"/>
      <c r="AR140" s="280"/>
      <c r="AS140" s="280"/>
      <c r="AT140" s="280"/>
      <c r="AU140" s="280"/>
      <c r="AV140" s="280"/>
      <c r="AW140" s="280"/>
      <c r="AX140" s="280"/>
      <c r="AY140" s="280"/>
      <c r="AZ140" s="280"/>
      <c r="BA140" s="280"/>
      <c r="BB140" s="280"/>
      <c r="BC140" s="280"/>
      <c r="BD140" s="280"/>
      <c r="BE140" s="280"/>
      <c r="BF140" s="280"/>
      <c r="BG140" s="280"/>
      <c r="BH140" s="280"/>
    </row>
    <row r="141" spans="1:60" ht="12.75" customHeight="1">
      <c r="B141" s="310"/>
      <c r="C141" s="310"/>
      <c r="D141" s="2578">
        <v>1407</v>
      </c>
      <c r="E141" s="1288" t="s">
        <v>55</v>
      </c>
      <c r="F141" s="218"/>
      <c r="G141" s="218"/>
      <c r="H141" s="115">
        <f>SUM(H142,H146)</f>
        <v>1</v>
      </c>
      <c r="I141" s="115">
        <f>SUM(I142,I146)</f>
        <v>1</v>
      </c>
      <c r="J141" s="531">
        <f t="shared" si="2"/>
        <v>2</v>
      </c>
      <c r="K141" s="280"/>
      <c r="L141" s="280"/>
      <c r="M141" s="280"/>
      <c r="N141" s="280"/>
      <c r="O141" s="280"/>
      <c r="P141" s="280"/>
      <c r="Q141" s="280"/>
      <c r="R141" s="280"/>
      <c r="S141" s="280"/>
      <c r="T141" s="280"/>
      <c r="U141" s="280"/>
      <c r="V141" s="280"/>
      <c r="W141" s="280"/>
      <c r="X141" s="280"/>
      <c r="Y141" s="280"/>
      <c r="Z141" s="280"/>
      <c r="AA141" s="280"/>
      <c r="AB141" s="280"/>
      <c r="AC141" s="280"/>
      <c r="AD141" s="280"/>
      <c r="AE141" s="280"/>
      <c r="AF141" s="280"/>
      <c r="AG141" s="280"/>
      <c r="AH141" s="280"/>
      <c r="AI141" s="280"/>
      <c r="AJ141" s="280"/>
      <c r="AK141" s="280"/>
      <c r="AL141" s="280"/>
      <c r="AM141" s="280"/>
      <c r="AN141" s="280"/>
      <c r="AO141" s="280"/>
      <c r="AP141" s="280"/>
      <c r="AQ141" s="280"/>
      <c r="AR141" s="280"/>
      <c r="AS141" s="280"/>
      <c r="AT141" s="280"/>
      <c r="AU141" s="280"/>
      <c r="AV141" s="280"/>
      <c r="AW141" s="280"/>
      <c r="AX141" s="280"/>
      <c r="AY141" s="280"/>
      <c r="AZ141" s="280"/>
      <c r="BA141" s="280"/>
      <c r="BB141" s="280"/>
      <c r="BC141" s="280"/>
      <c r="BD141" s="280"/>
      <c r="BE141" s="280"/>
      <c r="BF141" s="280"/>
      <c r="BG141" s="280"/>
      <c r="BH141" s="280"/>
    </row>
    <row r="142" spans="1:60" ht="12" customHeight="1">
      <c r="B142" s="310"/>
      <c r="C142" s="310"/>
      <c r="D142" s="2578"/>
      <c r="E142" s="373" t="s">
        <v>56</v>
      </c>
      <c r="F142" s="1031"/>
      <c r="G142" s="1031"/>
      <c r="H142" s="158">
        <f>SUM(H143)</f>
        <v>0</v>
      </c>
      <c r="I142" s="158">
        <f>SUM(I143)</f>
        <v>0</v>
      </c>
      <c r="J142" s="522">
        <f t="shared" si="2"/>
        <v>0</v>
      </c>
      <c r="K142" s="280"/>
      <c r="L142" s="280"/>
      <c r="M142" s="280"/>
      <c r="N142" s="280"/>
      <c r="O142" s="280"/>
      <c r="P142" s="280"/>
      <c r="Q142" s="280"/>
      <c r="R142" s="280"/>
      <c r="S142" s="280"/>
      <c r="T142" s="280"/>
      <c r="U142" s="280"/>
      <c r="V142" s="280"/>
      <c r="W142" s="280"/>
      <c r="X142" s="280"/>
      <c r="Y142" s="280"/>
      <c r="Z142" s="280"/>
      <c r="AA142" s="280"/>
      <c r="AB142" s="280"/>
      <c r="AC142" s="280"/>
      <c r="AD142" s="280"/>
      <c r="AE142" s="280"/>
      <c r="AF142" s="280"/>
      <c r="AG142" s="280"/>
      <c r="AH142" s="280"/>
      <c r="AI142" s="280"/>
      <c r="AJ142" s="280"/>
      <c r="AK142" s="280"/>
      <c r="AL142" s="280"/>
      <c r="AM142" s="280"/>
      <c r="AN142" s="280"/>
      <c r="AO142" s="280"/>
      <c r="AP142" s="280"/>
      <c r="AQ142" s="280"/>
      <c r="AR142" s="280"/>
      <c r="AS142" s="280"/>
      <c r="AT142" s="280"/>
      <c r="AU142" s="280"/>
      <c r="AV142" s="280"/>
      <c r="AW142" s="280"/>
      <c r="AX142" s="280"/>
      <c r="AY142" s="280"/>
      <c r="AZ142" s="280"/>
      <c r="BA142" s="280"/>
      <c r="BB142" s="280"/>
      <c r="BC142" s="280"/>
      <c r="BD142" s="280"/>
      <c r="BE142" s="280"/>
      <c r="BF142" s="280"/>
      <c r="BG142" s="280"/>
      <c r="BH142" s="280"/>
    </row>
    <row r="143" spans="1:60" ht="12" customHeight="1">
      <c r="B143" s="310"/>
      <c r="C143" s="310"/>
      <c r="D143" s="2578"/>
      <c r="E143" s="1031"/>
      <c r="F143" s="7" t="s">
        <v>452</v>
      </c>
      <c r="G143" s="7"/>
      <c r="H143" s="27">
        <f>SUM(H144:H145)</f>
        <v>0</v>
      </c>
      <c r="I143" s="27">
        <f>SUM(I144:I145)</f>
        <v>0</v>
      </c>
      <c r="J143" s="120">
        <f t="shared" si="2"/>
        <v>0</v>
      </c>
      <c r="K143" s="280"/>
      <c r="L143" s="280"/>
      <c r="M143" s="280"/>
      <c r="N143" s="280"/>
      <c r="O143" s="280"/>
      <c r="P143" s="280"/>
      <c r="Q143" s="280"/>
      <c r="R143" s="280"/>
      <c r="S143" s="280"/>
      <c r="T143" s="280"/>
      <c r="U143" s="280"/>
      <c r="V143" s="280"/>
      <c r="W143" s="280"/>
      <c r="X143" s="280"/>
      <c r="Y143" s="280"/>
      <c r="Z143" s="280"/>
      <c r="AA143" s="280"/>
      <c r="AB143" s="280"/>
      <c r="AC143" s="280"/>
      <c r="AD143" s="280"/>
      <c r="AE143" s="280"/>
      <c r="AF143" s="280"/>
      <c r="AG143" s="280"/>
      <c r="AH143" s="280"/>
      <c r="AI143" s="280"/>
      <c r="AJ143" s="280"/>
      <c r="AK143" s="280"/>
      <c r="AL143" s="280"/>
      <c r="AM143" s="280"/>
      <c r="AN143" s="280"/>
      <c r="AO143" s="280"/>
      <c r="AP143" s="280"/>
      <c r="AQ143" s="280"/>
      <c r="AR143" s="280"/>
      <c r="AS143" s="280"/>
      <c r="AT143" s="280"/>
      <c r="AU143" s="280"/>
      <c r="AV143" s="280"/>
      <c r="AW143" s="280"/>
      <c r="AX143" s="280"/>
      <c r="AY143" s="280"/>
      <c r="AZ143" s="280"/>
      <c r="BA143" s="280"/>
      <c r="BB143" s="280"/>
      <c r="BC143" s="280"/>
      <c r="BD143" s="280"/>
      <c r="BE143" s="280"/>
      <c r="BF143" s="280"/>
      <c r="BG143" s="280"/>
      <c r="BH143" s="280"/>
    </row>
    <row r="144" spans="1:60" s="219" customFormat="1" ht="12" customHeight="1">
      <c r="A144" s="290">
        <v>7</v>
      </c>
      <c r="B144" s="290">
        <v>3</v>
      </c>
      <c r="C144" s="290">
        <v>11</v>
      </c>
      <c r="D144" s="2578"/>
      <c r="E144" s="1031"/>
      <c r="F144" s="7"/>
      <c r="G144" s="7" t="s">
        <v>908</v>
      </c>
      <c r="H144" s="27">
        <v>0</v>
      </c>
      <c r="I144" s="27">
        <v>0</v>
      </c>
      <c r="J144" s="120">
        <f t="shared" si="2"/>
        <v>0</v>
      </c>
      <c r="K144" s="280"/>
      <c r="L144" s="280"/>
      <c r="M144" s="280"/>
      <c r="N144" s="280"/>
      <c r="O144" s="280"/>
      <c r="P144" s="280"/>
      <c r="Q144" s="280"/>
      <c r="R144" s="280"/>
      <c r="S144" s="280"/>
      <c r="T144" s="280"/>
      <c r="U144" s="280"/>
      <c r="V144" s="280"/>
      <c r="W144" s="280"/>
      <c r="X144" s="280"/>
      <c r="Y144" s="280"/>
      <c r="Z144" s="280"/>
      <c r="AA144" s="280"/>
      <c r="AB144" s="280"/>
      <c r="AC144" s="280"/>
      <c r="AD144" s="280"/>
      <c r="AE144" s="280"/>
      <c r="AF144" s="280"/>
      <c r="AG144" s="280"/>
      <c r="AH144" s="280"/>
      <c r="AI144" s="280"/>
      <c r="AJ144" s="280"/>
      <c r="AK144" s="280"/>
      <c r="AL144" s="280"/>
      <c r="AM144" s="280"/>
      <c r="AN144" s="280"/>
      <c r="AO144" s="280"/>
      <c r="AP144" s="280"/>
      <c r="AQ144" s="280"/>
      <c r="AR144" s="280"/>
      <c r="AS144" s="280"/>
      <c r="AT144" s="280"/>
      <c r="AU144" s="280"/>
      <c r="AV144" s="280"/>
      <c r="AW144" s="280"/>
      <c r="AX144" s="280"/>
      <c r="AY144" s="280"/>
      <c r="AZ144" s="280"/>
      <c r="BA144" s="280"/>
      <c r="BB144" s="280"/>
      <c r="BC144" s="280"/>
      <c r="BD144" s="280"/>
      <c r="BE144" s="280"/>
      <c r="BF144" s="280"/>
      <c r="BG144" s="280"/>
      <c r="BH144" s="280"/>
    </row>
    <row r="145" spans="1:60" s="219" customFormat="1" ht="12" customHeight="1">
      <c r="A145" s="290">
        <v>7</v>
      </c>
      <c r="B145" s="290">
        <v>3</v>
      </c>
      <c r="C145" s="290">
        <v>11</v>
      </c>
      <c r="D145" s="2578"/>
      <c r="E145" s="1031"/>
      <c r="F145" s="7"/>
      <c r="G145" s="7" t="s">
        <v>528</v>
      </c>
      <c r="H145" s="27">
        <v>0</v>
      </c>
      <c r="I145" s="27">
        <v>0</v>
      </c>
      <c r="J145" s="120">
        <f t="shared" si="2"/>
        <v>0</v>
      </c>
      <c r="K145" s="280"/>
      <c r="L145" s="280"/>
      <c r="M145" s="280"/>
      <c r="N145" s="280"/>
      <c r="O145" s="280"/>
      <c r="P145" s="280"/>
      <c r="Q145" s="280"/>
      <c r="R145" s="280"/>
      <c r="S145" s="280"/>
      <c r="T145" s="280"/>
      <c r="U145" s="280"/>
      <c r="V145" s="280"/>
      <c r="W145" s="280"/>
      <c r="X145" s="280"/>
      <c r="Y145" s="280"/>
      <c r="Z145" s="280"/>
      <c r="AA145" s="280"/>
      <c r="AB145" s="280"/>
      <c r="AC145" s="280"/>
      <c r="AD145" s="280"/>
      <c r="AE145" s="280"/>
      <c r="AF145" s="280"/>
      <c r="AG145" s="280"/>
      <c r="AH145" s="280"/>
      <c r="AI145" s="280"/>
      <c r="AJ145" s="280"/>
      <c r="AK145" s="280"/>
      <c r="AL145" s="280"/>
      <c r="AM145" s="280"/>
      <c r="AN145" s="280"/>
      <c r="AO145" s="280"/>
      <c r="AP145" s="280"/>
      <c r="AQ145" s="280"/>
      <c r="AR145" s="280"/>
      <c r="AS145" s="280"/>
      <c r="AT145" s="280"/>
      <c r="AU145" s="280"/>
      <c r="AV145" s="280"/>
      <c r="AW145" s="280"/>
      <c r="AX145" s="280"/>
      <c r="AY145" s="280"/>
      <c r="AZ145" s="280"/>
      <c r="BA145" s="280"/>
      <c r="BB145" s="280"/>
      <c r="BC145" s="280"/>
      <c r="BD145" s="280"/>
      <c r="BE145" s="280"/>
      <c r="BF145" s="280"/>
      <c r="BG145" s="280"/>
      <c r="BH145" s="280"/>
    </row>
    <row r="146" spans="1:60" ht="12" customHeight="1">
      <c r="B146" s="310"/>
      <c r="C146" s="310"/>
      <c r="D146" s="2578"/>
      <c r="E146" s="373" t="s">
        <v>71</v>
      </c>
      <c r="F146" s="373"/>
      <c r="G146" s="1460"/>
      <c r="H146" s="158">
        <f>SUM(H147)</f>
        <v>1</v>
      </c>
      <c r="I146" s="158">
        <f>SUM(I147)</f>
        <v>1</v>
      </c>
      <c r="J146" s="522">
        <f t="shared" si="2"/>
        <v>2</v>
      </c>
      <c r="K146" s="280"/>
      <c r="L146" s="280"/>
      <c r="M146" s="280"/>
      <c r="N146" s="280"/>
      <c r="O146" s="280"/>
      <c r="P146" s="280"/>
      <c r="Q146" s="280"/>
      <c r="R146" s="280"/>
      <c r="S146" s="280"/>
      <c r="T146" s="280"/>
      <c r="U146" s="280"/>
      <c r="V146" s="280"/>
      <c r="W146" s="280"/>
      <c r="X146" s="280"/>
      <c r="Y146" s="280"/>
      <c r="Z146" s="280"/>
      <c r="AA146" s="280"/>
      <c r="AB146" s="280"/>
      <c r="AC146" s="280"/>
      <c r="AD146" s="280"/>
      <c r="AE146" s="280"/>
      <c r="AF146" s="280"/>
      <c r="AG146" s="280"/>
      <c r="AH146" s="280"/>
      <c r="AI146" s="280"/>
      <c r="AJ146" s="280"/>
      <c r="AK146" s="280"/>
      <c r="AL146" s="280"/>
      <c r="AM146" s="280"/>
      <c r="AN146" s="280"/>
      <c r="AO146" s="280"/>
      <c r="AP146" s="280"/>
      <c r="AQ146" s="280"/>
      <c r="AR146" s="280"/>
      <c r="AS146" s="280"/>
      <c r="AT146" s="280"/>
      <c r="AU146" s="280"/>
      <c r="AV146" s="280"/>
      <c r="AW146" s="280"/>
      <c r="AX146" s="280"/>
      <c r="AY146" s="280"/>
      <c r="AZ146" s="280"/>
      <c r="BA146" s="280"/>
      <c r="BB146" s="280"/>
      <c r="BC146" s="280"/>
      <c r="BD146" s="280"/>
      <c r="BE146" s="280"/>
      <c r="BF146" s="280"/>
      <c r="BG146" s="280"/>
      <c r="BH146" s="280"/>
    </row>
    <row r="147" spans="1:60" ht="12" customHeight="1">
      <c r="B147" s="310"/>
      <c r="C147" s="310"/>
      <c r="D147" s="2578"/>
      <c r="E147" s="7"/>
      <c r="F147" s="7" t="s">
        <v>452</v>
      </c>
      <c r="H147" s="27">
        <f>SUM(H148)</f>
        <v>1</v>
      </c>
      <c r="I147" s="27">
        <f>SUM(I148)</f>
        <v>1</v>
      </c>
      <c r="J147" s="120">
        <f t="shared" si="2"/>
        <v>2</v>
      </c>
      <c r="K147" s="280"/>
      <c r="L147" s="280"/>
      <c r="M147" s="280"/>
      <c r="N147" s="280"/>
      <c r="O147" s="280"/>
      <c r="P147" s="280"/>
      <c r="Q147" s="280"/>
      <c r="R147" s="280"/>
      <c r="S147" s="280"/>
      <c r="T147" s="280"/>
      <c r="U147" s="280"/>
      <c r="V147" s="280"/>
      <c r="W147" s="280"/>
      <c r="X147" s="280"/>
      <c r="Y147" s="280"/>
      <c r="Z147" s="280"/>
      <c r="AA147" s="280"/>
      <c r="AB147" s="280"/>
      <c r="AC147" s="280"/>
      <c r="AD147" s="280"/>
      <c r="AE147" s="280"/>
      <c r="AF147" s="280"/>
      <c r="AG147" s="280"/>
      <c r="AH147" s="280"/>
      <c r="AI147" s="280"/>
      <c r="AJ147" s="280"/>
      <c r="AK147" s="280"/>
      <c r="AL147" s="280"/>
      <c r="AM147" s="280"/>
      <c r="AN147" s="280"/>
      <c r="AO147" s="280"/>
      <c r="AP147" s="280"/>
      <c r="AQ147" s="280"/>
      <c r="AR147" s="280"/>
      <c r="AS147" s="280"/>
      <c r="AT147" s="280"/>
      <c r="AU147" s="280"/>
      <c r="AV147" s="280"/>
      <c r="AW147" s="280"/>
      <c r="AX147" s="280"/>
      <c r="AY147" s="280"/>
      <c r="AZ147" s="280"/>
      <c r="BA147" s="280"/>
      <c r="BB147" s="280"/>
      <c r="BC147" s="280"/>
      <c r="BD147" s="280"/>
      <c r="BE147" s="280"/>
      <c r="BF147" s="280"/>
      <c r="BG147" s="280"/>
      <c r="BH147" s="280"/>
    </row>
    <row r="148" spans="1:60" s="219" customFormat="1" ht="12" customHeight="1">
      <c r="A148" s="290">
        <v>7</v>
      </c>
      <c r="B148" s="290">
        <v>6</v>
      </c>
      <c r="C148" s="290">
        <v>10</v>
      </c>
      <c r="D148" s="2578"/>
      <c r="E148" s="7"/>
      <c r="F148" s="7"/>
      <c r="G148" s="7" t="s">
        <v>529</v>
      </c>
      <c r="H148" s="27">
        <v>1</v>
      </c>
      <c r="I148" s="27">
        <v>1</v>
      </c>
      <c r="J148" s="120">
        <f t="shared" si="2"/>
        <v>2</v>
      </c>
      <c r="K148" s="280"/>
      <c r="L148" s="280"/>
      <c r="M148" s="280"/>
      <c r="N148" s="280"/>
      <c r="O148" s="280"/>
      <c r="P148" s="280"/>
      <c r="Q148" s="280"/>
      <c r="R148" s="280"/>
      <c r="S148" s="280"/>
      <c r="T148" s="280"/>
      <c r="U148" s="280"/>
      <c r="V148" s="280"/>
      <c r="W148" s="280"/>
      <c r="X148" s="280"/>
      <c r="Y148" s="280"/>
      <c r="Z148" s="280"/>
      <c r="AA148" s="280"/>
      <c r="AB148" s="280"/>
      <c r="AC148" s="280"/>
      <c r="AD148" s="280"/>
      <c r="AE148" s="280"/>
      <c r="AF148" s="280"/>
      <c r="AG148" s="280"/>
      <c r="AH148" s="280"/>
      <c r="AI148" s="280"/>
      <c r="AJ148" s="280"/>
      <c r="AK148" s="280"/>
      <c r="AL148" s="280"/>
      <c r="AM148" s="280"/>
      <c r="AN148" s="280"/>
      <c r="AO148" s="280"/>
      <c r="AP148" s="280"/>
      <c r="AQ148" s="280"/>
      <c r="AR148" s="280"/>
      <c r="AS148" s="280"/>
      <c r="AT148" s="280"/>
      <c r="AU148" s="280"/>
      <c r="AV148" s="280"/>
      <c r="AW148" s="280"/>
      <c r="AX148" s="280"/>
      <c r="AY148" s="280"/>
      <c r="AZ148" s="280"/>
      <c r="BA148" s="280"/>
      <c r="BB148" s="280"/>
      <c r="BC148" s="280"/>
      <c r="BD148" s="280"/>
      <c r="BE148" s="280"/>
      <c r="BF148" s="280"/>
      <c r="BG148" s="280"/>
      <c r="BH148" s="280"/>
    </row>
    <row r="149" spans="1:60" ht="12.75" customHeight="1">
      <c r="B149" s="310"/>
      <c r="C149" s="310"/>
      <c r="D149" s="2578">
        <v>1408</v>
      </c>
      <c r="E149" s="2579" t="s">
        <v>58</v>
      </c>
      <c r="F149" s="60"/>
      <c r="G149" s="60"/>
      <c r="H149" s="2449">
        <f>SUM(H150)</f>
        <v>0</v>
      </c>
      <c r="I149" s="2449">
        <v>1</v>
      </c>
      <c r="J149" s="531">
        <f t="shared" si="2"/>
        <v>1</v>
      </c>
      <c r="K149" s="280"/>
      <c r="L149" s="280"/>
      <c r="M149" s="280"/>
      <c r="N149" s="280"/>
      <c r="O149" s="280"/>
      <c r="P149" s="280"/>
      <c r="Q149" s="280"/>
      <c r="R149" s="280"/>
      <c r="S149" s="280"/>
      <c r="T149" s="280"/>
      <c r="U149" s="280"/>
      <c r="V149" s="280"/>
      <c r="W149" s="280"/>
      <c r="X149" s="280"/>
      <c r="Y149" s="280"/>
      <c r="Z149" s="280"/>
      <c r="AA149" s="280"/>
      <c r="AB149" s="280"/>
      <c r="AC149" s="280"/>
      <c r="AD149" s="280"/>
      <c r="AE149" s="280"/>
      <c r="AF149" s="280"/>
      <c r="AG149" s="280"/>
      <c r="AH149" s="280"/>
      <c r="AI149" s="280"/>
      <c r="AJ149" s="280"/>
      <c r="AK149" s="280"/>
      <c r="AL149" s="280"/>
      <c r="AM149" s="280"/>
      <c r="AN149" s="280"/>
      <c r="AO149" s="280"/>
      <c r="AP149" s="280"/>
      <c r="AQ149" s="280"/>
      <c r="AR149" s="280"/>
      <c r="AS149" s="280"/>
      <c r="AT149" s="280"/>
      <c r="AU149" s="280"/>
      <c r="AV149" s="280"/>
      <c r="AW149" s="280"/>
      <c r="AX149" s="280"/>
      <c r="AY149" s="280"/>
      <c r="AZ149" s="280"/>
      <c r="BA149" s="280"/>
      <c r="BB149" s="280"/>
      <c r="BC149" s="280"/>
      <c r="BD149" s="280"/>
      <c r="BE149" s="280"/>
      <c r="BF149" s="280"/>
      <c r="BG149" s="280"/>
      <c r="BH149" s="280"/>
    </row>
    <row r="150" spans="1:60" s="458" customFormat="1" ht="12.75" customHeight="1">
      <c r="A150" s="1321"/>
      <c r="B150" s="310"/>
      <c r="C150" s="310"/>
      <c r="D150" s="2580"/>
      <c r="E150" s="2559" t="s">
        <v>62</v>
      </c>
      <c r="F150" s="1303"/>
      <c r="G150" s="1303"/>
      <c r="H150" s="2581">
        <f>SUM(H151)</f>
        <v>0</v>
      </c>
      <c r="I150" s="2581">
        <f>SUM(I151)</f>
        <v>1</v>
      </c>
      <c r="J150" s="195">
        <f t="shared" si="2"/>
        <v>1</v>
      </c>
      <c r="K150" s="2593"/>
      <c r="L150" s="2593"/>
      <c r="M150" s="2593"/>
      <c r="N150" s="2593"/>
      <c r="O150" s="2593"/>
      <c r="P150" s="2593"/>
      <c r="Q150" s="2593"/>
      <c r="R150" s="2593"/>
      <c r="S150" s="2593"/>
      <c r="T150" s="2593"/>
      <c r="U150" s="2593"/>
      <c r="V150" s="2593"/>
      <c r="W150" s="2593"/>
      <c r="X150" s="2593"/>
      <c r="Y150" s="2593"/>
      <c r="Z150" s="2593"/>
      <c r="AA150" s="2593"/>
      <c r="AB150" s="2593"/>
      <c r="AC150" s="2593"/>
      <c r="AD150" s="2593"/>
      <c r="AE150" s="2593"/>
      <c r="AF150" s="2593"/>
      <c r="AG150" s="2593"/>
      <c r="AH150" s="2593"/>
      <c r="AI150" s="2593"/>
      <c r="AJ150" s="2593"/>
      <c r="AK150" s="2593"/>
      <c r="AL150" s="2593"/>
      <c r="AM150" s="2593"/>
      <c r="AN150" s="2593"/>
      <c r="AO150" s="2593"/>
      <c r="AP150" s="2593"/>
      <c r="AQ150" s="2593"/>
      <c r="AR150" s="2593"/>
      <c r="AS150" s="2593"/>
      <c r="AT150" s="2593"/>
      <c r="AU150" s="2593"/>
      <c r="AV150" s="2593"/>
      <c r="AW150" s="2593"/>
      <c r="AX150" s="2593"/>
      <c r="AY150" s="2593"/>
      <c r="AZ150" s="2593"/>
      <c r="BA150" s="2593"/>
      <c r="BB150" s="2593"/>
      <c r="BC150" s="2593"/>
      <c r="BD150" s="2593"/>
      <c r="BE150" s="2593"/>
      <c r="BF150" s="2593"/>
      <c r="BG150" s="2593"/>
      <c r="BH150" s="2593"/>
    </row>
    <row r="151" spans="1:60" ht="12.75" customHeight="1">
      <c r="B151" s="310"/>
      <c r="C151" s="310"/>
      <c r="D151" s="2580"/>
      <c r="E151" s="2507"/>
      <c r="F151" s="7" t="s">
        <v>452</v>
      </c>
      <c r="G151" s="7"/>
      <c r="H151" s="523">
        <f>SUM(H152)</f>
        <v>0</v>
      </c>
      <c r="I151" s="523">
        <f>SUM(I152)</f>
        <v>1</v>
      </c>
      <c r="J151" s="120">
        <f t="shared" si="2"/>
        <v>1</v>
      </c>
      <c r="K151" s="280"/>
      <c r="L151" s="280"/>
      <c r="M151" s="280"/>
      <c r="N151" s="280"/>
      <c r="O151" s="280"/>
      <c r="P151" s="280"/>
      <c r="Q151" s="280"/>
      <c r="R151" s="280"/>
      <c r="S151" s="280"/>
      <c r="T151" s="280"/>
      <c r="U151" s="280"/>
      <c r="V151" s="280"/>
      <c r="W151" s="280"/>
      <c r="X151" s="280"/>
      <c r="Y151" s="280"/>
      <c r="Z151" s="280"/>
      <c r="AA151" s="280"/>
      <c r="AB151" s="280"/>
      <c r="AC151" s="280"/>
      <c r="AD151" s="280"/>
      <c r="AE151" s="280"/>
      <c r="AF151" s="280"/>
      <c r="AG151" s="280"/>
      <c r="AH151" s="280"/>
      <c r="AI151" s="280"/>
      <c r="AJ151" s="280"/>
      <c r="AK151" s="280"/>
      <c r="AL151" s="280"/>
      <c r="AM151" s="280"/>
      <c r="AN151" s="280"/>
      <c r="AO151" s="280"/>
      <c r="AP151" s="280"/>
      <c r="AQ151" s="280"/>
      <c r="AR151" s="280"/>
      <c r="AS151" s="280"/>
      <c r="AT151" s="280"/>
      <c r="AU151" s="280"/>
      <c r="AV151" s="280"/>
      <c r="AW151" s="280"/>
      <c r="AX151" s="280"/>
      <c r="AY151" s="280"/>
      <c r="AZ151" s="280"/>
      <c r="BA151" s="280"/>
      <c r="BB151" s="280"/>
      <c r="BC151" s="280"/>
      <c r="BD151" s="280"/>
      <c r="BE151" s="280"/>
      <c r="BF151" s="280"/>
      <c r="BG151" s="280"/>
      <c r="BH151" s="280"/>
    </row>
    <row r="152" spans="1:60" s="219" customFormat="1" ht="12" customHeight="1">
      <c r="A152" s="1321">
        <v>8</v>
      </c>
      <c r="B152" s="1321">
        <v>1</v>
      </c>
      <c r="C152" s="1321">
        <v>8</v>
      </c>
      <c r="D152" s="2580"/>
      <c r="E152" s="2582"/>
      <c r="F152" s="2583"/>
      <c r="G152" s="2583" t="s">
        <v>454</v>
      </c>
      <c r="H152" s="2584">
        <v>0</v>
      </c>
      <c r="I152" s="2584">
        <v>1</v>
      </c>
      <c r="J152" s="536">
        <f t="shared" si="2"/>
        <v>1</v>
      </c>
      <c r="K152" s="280"/>
      <c r="L152" s="280"/>
      <c r="M152" s="280"/>
      <c r="N152" s="280"/>
      <c r="O152" s="280"/>
      <c r="P152" s="280"/>
      <c r="Q152" s="280"/>
      <c r="R152" s="280"/>
      <c r="S152" s="280"/>
      <c r="T152" s="280"/>
      <c r="U152" s="280"/>
      <c r="V152" s="280"/>
      <c r="W152" s="280"/>
      <c r="X152" s="280"/>
      <c r="Y152" s="280"/>
      <c r="Z152" s="280"/>
      <c r="AA152" s="280"/>
      <c r="AB152" s="280"/>
      <c r="AC152" s="280"/>
      <c r="AD152" s="280"/>
      <c r="AE152" s="280"/>
      <c r="AF152" s="280"/>
      <c r="AG152" s="280"/>
      <c r="AH152" s="280"/>
      <c r="AI152" s="280"/>
      <c r="AJ152" s="280"/>
      <c r="AK152" s="280"/>
      <c r="AL152" s="280"/>
      <c r="AM152" s="280"/>
      <c r="AN152" s="280"/>
      <c r="AO152" s="280"/>
      <c r="AP152" s="280"/>
      <c r="AQ152" s="280"/>
      <c r="AR152" s="280"/>
      <c r="AS152" s="280"/>
      <c r="AT152" s="280"/>
      <c r="AU152" s="280"/>
      <c r="AV152" s="280"/>
      <c r="AW152" s="280"/>
      <c r="AX152" s="280"/>
      <c r="AY152" s="280"/>
      <c r="AZ152" s="280"/>
      <c r="BA152" s="280"/>
      <c r="BB152" s="280"/>
      <c r="BC152" s="280"/>
      <c r="BD152" s="280"/>
      <c r="BE152" s="280"/>
      <c r="BF152" s="280"/>
      <c r="BG152" s="280"/>
      <c r="BH152" s="280"/>
    </row>
    <row r="153" spans="1:60" ht="12.75" customHeight="1">
      <c r="D153" s="1784"/>
      <c r="E153" s="1458" t="s">
        <v>63</v>
      </c>
      <c r="F153" s="2228"/>
      <c r="G153" s="2228"/>
      <c r="H153" s="2585">
        <f t="shared" ref="H153:I155" si="3">SUM(H154)</f>
        <v>0</v>
      </c>
      <c r="I153" s="2585">
        <f t="shared" si="3"/>
        <v>0</v>
      </c>
      <c r="J153" s="2586">
        <f>SUM(H153:I153)</f>
        <v>0</v>
      </c>
      <c r="K153" s="280"/>
      <c r="L153" s="280"/>
      <c r="M153" s="280"/>
      <c r="N153" s="280"/>
      <c r="O153" s="280"/>
      <c r="P153" s="280"/>
      <c r="Q153" s="280"/>
      <c r="R153" s="280"/>
      <c r="S153" s="280"/>
      <c r="T153" s="280"/>
      <c r="U153" s="280"/>
      <c r="V153" s="280"/>
      <c r="W153" s="280"/>
      <c r="X153" s="280"/>
      <c r="Y153" s="280"/>
      <c r="Z153" s="280"/>
      <c r="AA153" s="280"/>
      <c r="AB153" s="280"/>
      <c r="AC153" s="280"/>
      <c r="AD153" s="280"/>
      <c r="AE153" s="280"/>
      <c r="AF153" s="280"/>
      <c r="AG153" s="280"/>
      <c r="AH153" s="280"/>
      <c r="AI153" s="280"/>
      <c r="AJ153" s="280"/>
      <c r="AK153" s="280"/>
      <c r="AL153" s="280"/>
      <c r="AM153" s="280"/>
      <c r="AN153" s="280"/>
      <c r="AO153" s="280"/>
      <c r="AP153" s="280"/>
      <c r="AQ153" s="280"/>
      <c r="AR153" s="280"/>
      <c r="AS153" s="280"/>
      <c r="AT153" s="280"/>
      <c r="AU153" s="280"/>
      <c r="AV153" s="280"/>
      <c r="AW153" s="280"/>
      <c r="AX153" s="280"/>
      <c r="AY153" s="280"/>
      <c r="AZ153" s="280"/>
      <c r="BA153" s="280"/>
      <c r="BB153" s="280"/>
      <c r="BC153" s="280"/>
      <c r="BD153" s="280"/>
      <c r="BE153" s="280"/>
      <c r="BF153" s="280"/>
      <c r="BG153" s="280"/>
      <c r="BH153" s="280"/>
    </row>
    <row r="154" spans="1:60" ht="12" customHeight="1">
      <c r="D154" s="1785"/>
      <c r="E154" s="2559" t="s">
        <v>64</v>
      </c>
      <c r="F154" s="60"/>
      <c r="G154" s="912"/>
      <c r="H154" s="551">
        <f t="shared" si="3"/>
        <v>0</v>
      </c>
      <c r="I154" s="551">
        <f t="shared" si="3"/>
        <v>0</v>
      </c>
      <c r="J154" s="2587">
        <f>SUM(H154:I154)</f>
        <v>0</v>
      </c>
      <c r="K154" s="280"/>
      <c r="L154" s="280"/>
      <c r="M154" s="280"/>
      <c r="N154" s="280"/>
      <c r="O154" s="280"/>
      <c r="P154" s="280"/>
      <c r="Q154" s="280"/>
      <c r="R154" s="280"/>
      <c r="S154" s="280"/>
      <c r="T154" s="280"/>
      <c r="U154" s="280"/>
      <c r="V154" s="280"/>
      <c r="W154" s="280"/>
      <c r="X154" s="280"/>
      <c r="Y154" s="280"/>
      <c r="Z154" s="280"/>
      <c r="AA154" s="280"/>
      <c r="AB154" s="280"/>
      <c r="AC154" s="280"/>
      <c r="AD154" s="280"/>
      <c r="AE154" s="280"/>
      <c r="AF154" s="280"/>
      <c r="AG154" s="280"/>
      <c r="AH154" s="280"/>
      <c r="AI154" s="280"/>
      <c r="AJ154" s="280"/>
      <c r="AK154" s="280"/>
      <c r="AL154" s="280"/>
      <c r="AM154" s="280"/>
      <c r="AN154" s="280"/>
      <c r="AO154" s="280"/>
      <c r="AP154" s="280"/>
      <c r="AQ154" s="280"/>
      <c r="AR154" s="280"/>
      <c r="AS154" s="280"/>
      <c r="AT154" s="280"/>
      <c r="AU154" s="280"/>
      <c r="AV154" s="280"/>
      <c r="AW154" s="280"/>
      <c r="AX154" s="280"/>
      <c r="AY154" s="280"/>
      <c r="AZ154" s="280"/>
      <c r="BA154" s="280"/>
      <c r="BB154" s="280"/>
      <c r="BC154" s="280"/>
      <c r="BD154" s="280"/>
      <c r="BE154" s="280"/>
      <c r="BF154" s="280"/>
      <c r="BG154" s="280"/>
      <c r="BH154" s="280"/>
    </row>
    <row r="155" spans="1:60" ht="12" customHeight="1">
      <c r="D155" s="1785"/>
      <c r="E155" s="2507"/>
      <c r="F155" s="7" t="s">
        <v>452</v>
      </c>
      <c r="G155" s="55"/>
      <c r="H155" s="27">
        <f t="shared" si="3"/>
        <v>0</v>
      </c>
      <c r="I155" s="27">
        <f t="shared" si="3"/>
        <v>0</v>
      </c>
      <c r="J155" s="120">
        <f>SUM(H155:I155)</f>
        <v>0</v>
      </c>
      <c r="K155" s="280"/>
      <c r="L155" s="280"/>
      <c r="M155" s="280"/>
      <c r="N155" s="280"/>
      <c r="O155" s="280"/>
      <c r="P155" s="280"/>
      <c r="Q155" s="280"/>
      <c r="R155" s="280"/>
      <c r="S155" s="280"/>
      <c r="T155" s="280"/>
      <c r="U155" s="280"/>
      <c r="V155" s="280"/>
      <c r="W155" s="280"/>
      <c r="X155" s="280"/>
      <c r="Y155" s="280"/>
      <c r="Z155" s="280"/>
      <c r="AA155" s="280"/>
      <c r="AB155" s="280"/>
      <c r="AC155" s="280"/>
      <c r="AD155" s="280"/>
      <c r="AE155" s="280"/>
      <c r="AF155" s="280"/>
      <c r="AG155" s="280"/>
      <c r="AH155" s="280"/>
      <c r="AI155" s="280"/>
      <c r="AJ155" s="280"/>
      <c r="AK155" s="280"/>
      <c r="AL155" s="280"/>
      <c r="AM155" s="280"/>
      <c r="AN155" s="280"/>
      <c r="AO155" s="280"/>
      <c r="AP155" s="280"/>
      <c r="AQ155" s="280"/>
      <c r="AR155" s="280"/>
      <c r="AS155" s="280"/>
      <c r="AT155" s="280"/>
      <c r="AU155" s="280"/>
      <c r="AV155" s="280"/>
      <c r="AW155" s="280"/>
      <c r="AX155" s="280"/>
      <c r="AY155" s="280"/>
      <c r="AZ155" s="280"/>
      <c r="BA155" s="280"/>
      <c r="BB155" s="280"/>
      <c r="BC155" s="280"/>
      <c r="BD155" s="280"/>
      <c r="BE155" s="280"/>
      <c r="BF155" s="280"/>
      <c r="BG155" s="280"/>
      <c r="BH155" s="280"/>
    </row>
    <row r="156" spans="1:60" s="219" customFormat="1" ht="12" customHeight="1">
      <c r="A156" s="290">
        <v>9</v>
      </c>
      <c r="B156" s="290">
        <v>5</v>
      </c>
      <c r="C156" s="290">
        <v>10</v>
      </c>
      <c r="D156" s="1785"/>
      <c r="E156" s="31"/>
      <c r="F156" s="7"/>
      <c r="G156" s="7" t="s">
        <v>533</v>
      </c>
      <c r="H156" s="27">
        <v>0</v>
      </c>
      <c r="I156" s="27">
        <v>0</v>
      </c>
      <c r="J156" s="120">
        <f>SUM(H156:I156)</f>
        <v>0</v>
      </c>
      <c r="K156" s="280"/>
      <c r="L156" s="280"/>
      <c r="M156" s="280"/>
      <c r="N156" s="280"/>
      <c r="O156" s="280"/>
      <c r="P156" s="280"/>
      <c r="Q156" s="280"/>
      <c r="R156" s="280"/>
      <c r="S156" s="280"/>
      <c r="T156" s="280"/>
      <c r="U156" s="280"/>
      <c r="V156" s="280"/>
      <c r="W156" s="280"/>
      <c r="X156" s="280"/>
      <c r="Y156" s="280"/>
      <c r="Z156" s="280"/>
      <c r="AA156" s="280"/>
      <c r="AB156" s="280"/>
      <c r="AC156" s="280"/>
      <c r="AD156" s="280"/>
      <c r="AE156" s="280"/>
      <c r="AF156" s="280"/>
      <c r="AG156" s="280"/>
      <c r="AH156" s="280"/>
      <c r="AI156" s="280"/>
      <c r="AJ156" s="280"/>
      <c r="AK156" s="280"/>
      <c r="AL156" s="280"/>
      <c r="AM156" s="280"/>
      <c r="AN156" s="280"/>
      <c r="AO156" s="280"/>
      <c r="AP156" s="280"/>
      <c r="AQ156" s="280"/>
      <c r="AR156" s="280"/>
      <c r="AS156" s="280"/>
      <c r="AT156" s="280"/>
      <c r="AU156" s="280"/>
      <c r="AV156" s="280"/>
      <c r="AW156" s="280"/>
      <c r="AX156" s="280"/>
      <c r="AY156" s="280"/>
      <c r="AZ156" s="280"/>
      <c r="BA156" s="280"/>
      <c r="BB156" s="280"/>
      <c r="BC156" s="280"/>
      <c r="BD156" s="280"/>
      <c r="BE156" s="280"/>
      <c r="BF156" s="280"/>
      <c r="BG156" s="280"/>
      <c r="BH156" s="280"/>
    </row>
    <row r="157" spans="1:60" ht="12" customHeight="1">
      <c r="A157" s="290"/>
      <c r="B157" s="290"/>
      <c r="C157" s="290"/>
      <c r="D157" s="1785"/>
      <c r="E157" s="2507" t="s">
        <v>133</v>
      </c>
      <c r="F157" s="7"/>
      <c r="G157" s="7"/>
      <c r="H157" s="158">
        <f>SUM(H158+H160)</f>
        <v>0</v>
      </c>
      <c r="I157" s="158">
        <f>SUM(I158+I160)</f>
        <v>0</v>
      </c>
      <c r="J157" s="522">
        <f t="shared" ref="J157:J164" si="4">SUM(H157:I157)</f>
        <v>0</v>
      </c>
      <c r="K157" s="280"/>
      <c r="L157" s="280"/>
      <c r="M157" s="280"/>
      <c r="N157" s="280"/>
      <c r="O157" s="280"/>
      <c r="P157" s="280"/>
      <c r="Q157" s="280"/>
      <c r="R157" s="280"/>
      <c r="S157" s="280"/>
      <c r="T157" s="280"/>
      <c r="U157" s="280"/>
      <c r="V157" s="280"/>
      <c r="W157" s="280"/>
      <c r="X157" s="280"/>
      <c r="Y157" s="280"/>
      <c r="Z157" s="280"/>
      <c r="AA157" s="280"/>
      <c r="AB157" s="280"/>
      <c r="AC157" s="280"/>
      <c r="AD157" s="280"/>
      <c r="AE157" s="280"/>
      <c r="AF157" s="280"/>
      <c r="AG157" s="280"/>
      <c r="AH157" s="280"/>
      <c r="AI157" s="280"/>
      <c r="AJ157" s="280"/>
      <c r="AK157" s="280"/>
      <c r="AL157" s="280"/>
      <c r="AM157" s="280"/>
      <c r="AN157" s="280"/>
      <c r="AO157" s="280"/>
      <c r="AP157" s="280"/>
      <c r="AQ157" s="280"/>
      <c r="AR157" s="280"/>
      <c r="AS157" s="280"/>
      <c r="AT157" s="280"/>
      <c r="AU157" s="280"/>
      <c r="AV157" s="280"/>
      <c r="AW157" s="280"/>
      <c r="AX157" s="280"/>
      <c r="AY157" s="280"/>
      <c r="AZ157" s="280"/>
      <c r="BA157" s="280"/>
      <c r="BB157" s="280"/>
      <c r="BC157" s="280"/>
      <c r="BD157" s="280"/>
      <c r="BE157" s="280"/>
      <c r="BF157" s="280"/>
      <c r="BG157" s="280"/>
      <c r="BH157" s="280"/>
    </row>
    <row r="158" spans="1:60" ht="12" customHeight="1">
      <c r="A158" s="290"/>
      <c r="B158" s="290"/>
      <c r="C158" s="290"/>
      <c r="D158" s="1785"/>
      <c r="E158" s="2214"/>
      <c r="F158" s="7" t="s">
        <v>458</v>
      </c>
      <c r="G158" s="7"/>
      <c r="H158" s="27">
        <f>SUM(H159)</f>
        <v>0</v>
      </c>
      <c r="I158" s="27">
        <f>SUM(I159)</f>
        <v>0</v>
      </c>
      <c r="J158" s="120">
        <f t="shared" si="4"/>
        <v>0</v>
      </c>
      <c r="K158" s="280"/>
      <c r="L158" s="280"/>
      <c r="M158" s="280"/>
      <c r="N158" s="280"/>
      <c r="O158" s="280"/>
      <c r="P158" s="280"/>
      <c r="Q158" s="280"/>
      <c r="R158" s="280"/>
      <c r="S158" s="280"/>
      <c r="T158" s="280"/>
      <c r="U158" s="280"/>
      <c r="V158" s="280"/>
      <c r="W158" s="280"/>
      <c r="X158" s="280"/>
      <c r="Y158" s="280"/>
      <c r="Z158" s="280"/>
      <c r="AA158" s="280"/>
      <c r="AB158" s="280"/>
      <c r="AC158" s="280"/>
      <c r="AD158" s="280"/>
      <c r="AE158" s="280"/>
      <c r="AF158" s="280"/>
      <c r="AG158" s="280"/>
      <c r="AH158" s="280"/>
      <c r="AI158" s="280"/>
      <c r="AJ158" s="280"/>
      <c r="AK158" s="280"/>
      <c r="AL158" s="280"/>
      <c r="AM158" s="280"/>
      <c r="AN158" s="280"/>
      <c r="AO158" s="280"/>
      <c r="AP158" s="280"/>
      <c r="AQ158" s="280"/>
      <c r="AR158" s="280"/>
      <c r="AS158" s="280"/>
      <c r="AT158" s="280"/>
      <c r="AU158" s="280"/>
      <c r="AV158" s="280"/>
      <c r="AW158" s="280"/>
      <c r="AX158" s="280"/>
      <c r="AY158" s="280"/>
      <c r="AZ158" s="280"/>
      <c r="BA158" s="280"/>
      <c r="BB158" s="280"/>
      <c r="BC158" s="280"/>
      <c r="BD158" s="280"/>
      <c r="BE158" s="280"/>
      <c r="BF158" s="280"/>
      <c r="BG158" s="280"/>
      <c r="BH158" s="280"/>
    </row>
    <row r="159" spans="1:60" s="219" customFormat="1" ht="12" customHeight="1">
      <c r="A159" s="290">
        <v>9</v>
      </c>
      <c r="B159" s="290">
        <v>4</v>
      </c>
      <c r="C159" s="290">
        <v>6</v>
      </c>
      <c r="D159" s="1785"/>
      <c r="E159" s="2214"/>
      <c r="F159" s="7"/>
      <c r="G159" s="7" t="s">
        <v>189</v>
      </c>
      <c r="H159" s="27">
        <v>0</v>
      </c>
      <c r="I159" s="27">
        <v>0</v>
      </c>
      <c r="J159" s="120">
        <f t="shared" si="4"/>
        <v>0</v>
      </c>
      <c r="K159" s="280"/>
      <c r="L159" s="280"/>
      <c r="M159" s="280"/>
      <c r="N159" s="280"/>
      <c r="O159" s="280"/>
      <c r="P159" s="280"/>
      <c r="Q159" s="280"/>
      <c r="R159" s="280"/>
      <c r="S159" s="280"/>
      <c r="T159" s="280"/>
      <c r="U159" s="280"/>
      <c r="V159" s="280"/>
      <c r="W159" s="280"/>
      <c r="X159" s="280"/>
      <c r="Y159" s="280"/>
      <c r="Z159" s="280"/>
      <c r="AA159" s="280"/>
      <c r="AB159" s="280"/>
      <c r="AC159" s="280"/>
      <c r="AD159" s="280"/>
      <c r="AE159" s="280"/>
      <c r="AF159" s="280"/>
      <c r="AG159" s="280"/>
      <c r="AH159" s="280"/>
      <c r="AI159" s="280"/>
      <c r="AJ159" s="280"/>
      <c r="AK159" s="280"/>
      <c r="AL159" s="280"/>
      <c r="AM159" s="280"/>
      <c r="AN159" s="280"/>
      <c r="AO159" s="280"/>
      <c r="AP159" s="280"/>
      <c r="AQ159" s="280"/>
      <c r="AR159" s="280"/>
      <c r="AS159" s="280"/>
      <c r="AT159" s="280"/>
      <c r="AU159" s="280"/>
      <c r="AV159" s="280"/>
      <c r="AW159" s="280"/>
      <c r="AX159" s="280"/>
      <c r="AY159" s="280"/>
      <c r="AZ159" s="280"/>
      <c r="BA159" s="280"/>
      <c r="BB159" s="280"/>
      <c r="BC159" s="280"/>
      <c r="BD159" s="280"/>
      <c r="BE159" s="280"/>
      <c r="BF159" s="280"/>
      <c r="BG159" s="280"/>
      <c r="BH159" s="280"/>
    </row>
    <row r="160" spans="1:60" ht="12" customHeight="1">
      <c r="A160" s="290"/>
      <c r="B160" s="290"/>
      <c r="C160" s="290"/>
      <c r="D160" s="1785"/>
      <c r="E160" s="2214"/>
      <c r="F160" s="7" t="s">
        <v>452</v>
      </c>
      <c r="G160" s="7"/>
      <c r="H160" s="27">
        <f>SUM(H161)</f>
        <v>0</v>
      </c>
      <c r="I160" s="27">
        <f>SUM(I161)</f>
        <v>0</v>
      </c>
      <c r="J160" s="120">
        <f t="shared" si="4"/>
        <v>0</v>
      </c>
      <c r="K160" s="280"/>
      <c r="L160" s="280"/>
      <c r="M160" s="280"/>
      <c r="N160" s="280"/>
      <c r="O160" s="280"/>
      <c r="P160" s="280"/>
      <c r="Q160" s="280"/>
      <c r="R160" s="280"/>
      <c r="S160" s="280"/>
      <c r="T160" s="280"/>
      <c r="U160" s="280"/>
      <c r="V160" s="280"/>
      <c r="W160" s="280"/>
      <c r="X160" s="280"/>
      <c r="Y160" s="280"/>
      <c r="Z160" s="280"/>
      <c r="AA160" s="280"/>
      <c r="AB160" s="280"/>
      <c r="AC160" s="280"/>
      <c r="AD160" s="280"/>
      <c r="AE160" s="280"/>
      <c r="AF160" s="280"/>
      <c r="AG160" s="280"/>
      <c r="AH160" s="280"/>
      <c r="AI160" s="280"/>
      <c r="AJ160" s="280"/>
      <c r="AK160" s="280"/>
      <c r="AL160" s="280"/>
      <c r="AM160" s="280"/>
      <c r="AN160" s="280"/>
      <c r="AO160" s="280"/>
      <c r="AP160" s="280"/>
      <c r="AQ160" s="280"/>
      <c r="AR160" s="280"/>
      <c r="AS160" s="280"/>
      <c r="AT160" s="280"/>
      <c r="AU160" s="280"/>
      <c r="AV160" s="280"/>
      <c r="AW160" s="280"/>
      <c r="AX160" s="280"/>
      <c r="AY160" s="280"/>
      <c r="AZ160" s="280"/>
      <c r="BA160" s="280"/>
      <c r="BB160" s="280"/>
      <c r="BC160" s="280"/>
      <c r="BD160" s="280"/>
      <c r="BE160" s="280"/>
      <c r="BF160" s="280"/>
      <c r="BG160" s="280"/>
      <c r="BH160" s="280"/>
    </row>
    <row r="161" spans="1:60" s="219" customFormat="1" ht="12" customHeight="1">
      <c r="A161" s="290">
        <v>9</v>
      </c>
      <c r="B161" s="290">
        <v>4</v>
      </c>
      <c r="C161" s="290">
        <v>6</v>
      </c>
      <c r="D161" s="1785"/>
      <c r="E161" s="2214"/>
      <c r="F161" s="7"/>
      <c r="G161" s="7" t="s">
        <v>189</v>
      </c>
      <c r="H161" s="27">
        <v>0</v>
      </c>
      <c r="I161" s="27">
        <v>0</v>
      </c>
      <c r="J161" s="120">
        <f t="shared" si="4"/>
        <v>0</v>
      </c>
      <c r="K161" s="280"/>
      <c r="L161" s="280"/>
      <c r="M161" s="280"/>
      <c r="N161" s="280"/>
      <c r="O161" s="280"/>
      <c r="P161" s="280"/>
      <c r="Q161" s="280"/>
      <c r="R161" s="280"/>
      <c r="S161" s="280"/>
      <c r="T161" s="280"/>
      <c r="U161" s="280"/>
      <c r="V161" s="280"/>
      <c r="W161" s="280"/>
      <c r="X161" s="280"/>
      <c r="Y161" s="280"/>
      <c r="Z161" s="280"/>
      <c r="AA161" s="280"/>
      <c r="AB161" s="280"/>
      <c r="AC161" s="280"/>
      <c r="AD161" s="280"/>
      <c r="AE161" s="280"/>
      <c r="AF161" s="280"/>
      <c r="AG161" s="280"/>
      <c r="AH161" s="280"/>
      <c r="AI161" s="280"/>
      <c r="AJ161" s="280"/>
      <c r="AK161" s="280"/>
      <c r="AL161" s="280"/>
      <c r="AM161" s="280"/>
      <c r="AN161" s="280"/>
      <c r="AO161" s="280"/>
      <c r="AP161" s="280"/>
      <c r="AQ161" s="280"/>
      <c r="AR161" s="280"/>
      <c r="AS161" s="280"/>
      <c r="AT161" s="280"/>
      <c r="AU161" s="280"/>
      <c r="AV161" s="280"/>
      <c r="AW161" s="280"/>
      <c r="AX161" s="280"/>
      <c r="AY161" s="280"/>
      <c r="AZ161" s="280"/>
      <c r="BA161" s="280"/>
      <c r="BB161" s="280"/>
      <c r="BC161" s="280"/>
      <c r="BD161" s="280"/>
      <c r="BE161" s="280"/>
      <c r="BF161" s="280"/>
      <c r="BG161" s="280"/>
      <c r="BH161" s="280"/>
    </row>
    <row r="162" spans="1:60" ht="12" customHeight="1">
      <c r="A162" s="290"/>
      <c r="B162" s="290"/>
      <c r="C162" s="290"/>
      <c r="D162" s="1785"/>
      <c r="E162" s="2507" t="s">
        <v>910</v>
      </c>
      <c r="F162" s="373"/>
      <c r="G162" s="373"/>
      <c r="H162" s="158">
        <f>SUM(H163)</f>
        <v>0</v>
      </c>
      <c r="I162" s="158">
        <f>SUM(I163)</f>
        <v>0</v>
      </c>
      <c r="J162" s="522">
        <f t="shared" si="4"/>
        <v>0</v>
      </c>
      <c r="K162" s="280"/>
      <c r="L162" s="280"/>
      <c r="M162" s="280"/>
      <c r="N162" s="280"/>
      <c r="O162" s="280"/>
      <c r="P162" s="280"/>
      <c r="Q162" s="280"/>
      <c r="R162" s="280"/>
      <c r="S162" s="280"/>
      <c r="T162" s="280"/>
      <c r="U162" s="280"/>
      <c r="V162" s="280"/>
      <c r="W162" s="280"/>
      <c r="X162" s="280"/>
      <c r="Y162" s="280"/>
      <c r="Z162" s="280"/>
      <c r="AA162" s="280"/>
      <c r="AB162" s="280"/>
      <c r="AC162" s="280"/>
      <c r="AD162" s="280"/>
      <c r="AE162" s="280"/>
      <c r="AF162" s="280"/>
      <c r="AG162" s="280"/>
      <c r="AH162" s="280"/>
      <c r="AI162" s="280"/>
      <c r="AJ162" s="280"/>
      <c r="AK162" s="280"/>
      <c r="AL162" s="280"/>
      <c r="AM162" s="280"/>
      <c r="AN162" s="280"/>
      <c r="AO162" s="280"/>
      <c r="AP162" s="280"/>
      <c r="AQ162" s="280"/>
      <c r="AR162" s="280"/>
      <c r="AS162" s="280"/>
      <c r="AT162" s="280"/>
      <c r="AU162" s="280"/>
      <c r="AV162" s="280"/>
      <c r="AW162" s="280"/>
      <c r="AX162" s="280"/>
      <c r="AY162" s="280"/>
      <c r="AZ162" s="280"/>
      <c r="BA162" s="280"/>
      <c r="BB162" s="280"/>
      <c r="BC162" s="280"/>
      <c r="BD162" s="280"/>
      <c r="BE162" s="280"/>
      <c r="BF162" s="280"/>
      <c r="BG162" s="280"/>
      <c r="BH162" s="280"/>
    </row>
    <row r="163" spans="1:60" ht="12" customHeight="1">
      <c r="A163" s="290"/>
      <c r="B163" s="290"/>
      <c r="C163" s="290"/>
      <c r="D163" s="1785"/>
      <c r="E163" s="31"/>
      <c r="F163" s="7" t="s">
        <v>455</v>
      </c>
      <c r="G163" s="7"/>
      <c r="H163" s="27">
        <f>SUM(H164)</f>
        <v>0</v>
      </c>
      <c r="I163" s="27">
        <f>SUM(I164)</f>
        <v>0</v>
      </c>
      <c r="J163" s="120">
        <f t="shared" si="4"/>
        <v>0</v>
      </c>
      <c r="K163" s="280"/>
      <c r="L163" s="280"/>
      <c r="M163" s="280"/>
      <c r="N163" s="280"/>
      <c r="O163" s="280"/>
      <c r="P163" s="280"/>
      <c r="Q163" s="280"/>
      <c r="R163" s="280"/>
      <c r="S163" s="280"/>
      <c r="T163" s="280"/>
      <c r="U163" s="280"/>
      <c r="V163" s="280"/>
      <c r="W163" s="280"/>
      <c r="X163" s="280"/>
      <c r="Y163" s="280"/>
      <c r="Z163" s="280"/>
      <c r="AA163" s="280"/>
      <c r="AB163" s="280"/>
      <c r="AC163" s="280"/>
      <c r="AD163" s="280"/>
      <c r="AE163" s="280"/>
      <c r="AF163" s="280"/>
      <c r="AG163" s="280"/>
      <c r="AH163" s="280"/>
      <c r="AI163" s="280"/>
      <c r="AJ163" s="280"/>
      <c r="AK163" s="280"/>
      <c r="AL163" s="280"/>
      <c r="AM163" s="280"/>
      <c r="AN163" s="280"/>
      <c r="AO163" s="280"/>
      <c r="AP163" s="280"/>
      <c r="AQ163" s="280"/>
      <c r="AR163" s="280"/>
      <c r="AS163" s="280"/>
      <c r="AT163" s="280"/>
      <c r="AU163" s="280"/>
      <c r="AV163" s="280"/>
      <c r="AW163" s="280"/>
      <c r="AX163" s="280"/>
      <c r="AY163" s="280"/>
      <c r="AZ163" s="280"/>
      <c r="BA163" s="280"/>
      <c r="BB163" s="280"/>
      <c r="BC163" s="280"/>
      <c r="BD163" s="280"/>
      <c r="BE163" s="280"/>
      <c r="BF163" s="280"/>
      <c r="BG163" s="280"/>
      <c r="BH163" s="280"/>
    </row>
    <row r="164" spans="1:60" s="219" customFormat="1" ht="12" customHeight="1">
      <c r="A164" s="290">
        <v>9</v>
      </c>
      <c r="B164" s="290">
        <v>4</v>
      </c>
      <c r="C164" s="290">
        <v>11</v>
      </c>
      <c r="D164" s="1786"/>
      <c r="E164" s="2588"/>
      <c r="F164" s="15"/>
      <c r="G164" s="15" t="s">
        <v>911</v>
      </c>
      <c r="H164" s="2566">
        <v>0</v>
      </c>
      <c r="I164" s="2566">
        <v>0</v>
      </c>
      <c r="J164" s="120">
        <f t="shared" si="4"/>
        <v>0</v>
      </c>
      <c r="K164" s="280"/>
      <c r="L164" s="280"/>
      <c r="M164" s="280"/>
      <c r="N164" s="280"/>
      <c r="O164" s="280"/>
      <c r="P164" s="280"/>
      <c r="Q164" s="280"/>
      <c r="R164" s="280"/>
      <c r="S164" s="280"/>
      <c r="T164" s="280"/>
      <c r="U164" s="280"/>
      <c r="V164" s="280"/>
      <c r="W164" s="280"/>
      <c r="X164" s="280"/>
      <c r="Y164" s="280"/>
      <c r="Z164" s="280"/>
      <c r="AA164" s="280"/>
      <c r="AB164" s="280"/>
      <c r="AC164" s="280"/>
      <c r="AD164" s="280"/>
      <c r="AE164" s="280"/>
      <c r="AF164" s="280"/>
      <c r="AG164" s="280"/>
      <c r="AH164" s="280"/>
      <c r="AI164" s="280"/>
      <c r="AJ164" s="280"/>
      <c r="AK164" s="280"/>
      <c r="AL164" s="280"/>
      <c r="AM164" s="280"/>
      <c r="AN164" s="280"/>
      <c r="AO164" s="280"/>
      <c r="AP164" s="280"/>
      <c r="AQ164" s="280"/>
      <c r="AR164" s="280"/>
      <c r="AS164" s="280"/>
      <c r="AT164" s="280"/>
      <c r="AU164" s="280"/>
      <c r="AV164" s="280"/>
      <c r="AW164" s="280"/>
      <c r="AX164" s="280"/>
      <c r="AY164" s="280"/>
      <c r="AZ164" s="280"/>
      <c r="BA164" s="280"/>
      <c r="BB164" s="280"/>
      <c r="BC164" s="280"/>
      <c r="BD164" s="280"/>
      <c r="BE164" s="280"/>
      <c r="BF164" s="280"/>
      <c r="BG164" s="280"/>
      <c r="BH164" s="280"/>
    </row>
    <row r="165" spans="1:60" ht="12.75" customHeight="1">
      <c r="D165" s="230"/>
      <c r="E165" s="2020" t="s">
        <v>21</v>
      </c>
      <c r="F165" s="2021"/>
      <c r="G165" s="2021"/>
      <c r="H165" s="2589">
        <f>SUM(H8+H23+H64+H68+H92+H117+H141+H149+H153)</f>
        <v>259</v>
      </c>
      <c r="I165" s="2589">
        <f>SUM(I8+I23+I64+I68+I92+I117+I141+I149+I153)</f>
        <v>243</v>
      </c>
      <c r="J165" s="2590">
        <f>SUM(H165:I165)</f>
        <v>502</v>
      </c>
      <c r="K165" s="280"/>
      <c r="L165" s="280"/>
      <c r="M165" s="280"/>
      <c r="N165" s="280"/>
      <c r="O165" s="280"/>
      <c r="P165" s="280"/>
      <c r="Q165" s="280"/>
      <c r="R165" s="280"/>
      <c r="S165" s="280"/>
      <c r="T165" s="280"/>
      <c r="U165" s="280"/>
      <c r="V165" s="280"/>
      <c r="W165" s="280"/>
      <c r="X165" s="280"/>
      <c r="Y165" s="280"/>
      <c r="Z165" s="280"/>
      <c r="AA165" s="280"/>
      <c r="AB165" s="280"/>
      <c r="AC165" s="280"/>
      <c r="AD165" s="280"/>
      <c r="AE165" s="280"/>
      <c r="AF165" s="280"/>
      <c r="AG165" s="280"/>
      <c r="AH165" s="280"/>
      <c r="AI165" s="280"/>
      <c r="AJ165" s="280"/>
      <c r="AK165" s="280"/>
      <c r="AL165" s="280"/>
      <c r="AM165" s="280"/>
      <c r="AN165" s="280"/>
      <c r="AO165" s="280"/>
      <c r="AP165" s="280"/>
      <c r="AQ165" s="280"/>
      <c r="AR165" s="280"/>
      <c r="AS165" s="280"/>
      <c r="AT165" s="280"/>
      <c r="AU165" s="280"/>
      <c r="AV165" s="280"/>
      <c r="AW165" s="280"/>
      <c r="AX165" s="280"/>
      <c r="AY165" s="280"/>
      <c r="AZ165" s="280"/>
      <c r="BA165" s="280"/>
      <c r="BB165" s="280"/>
      <c r="BC165" s="280"/>
      <c r="BD165" s="280"/>
      <c r="BE165" s="280"/>
      <c r="BF165" s="280"/>
      <c r="BG165" s="280"/>
      <c r="BH165" s="280"/>
    </row>
    <row r="166" spans="1:60" s="458" customFormat="1" ht="11.1" customHeight="1">
      <c r="A166" s="1321"/>
      <c r="B166" s="1321"/>
      <c r="C166" s="1321"/>
      <c r="D166" s="525"/>
      <c r="E166" s="525" t="s">
        <v>1037</v>
      </c>
      <c r="F166" s="1320"/>
      <c r="G166" s="373"/>
      <c r="H166" s="560"/>
      <c r="I166" s="560"/>
      <c r="J166" s="560"/>
      <c r="K166" s="2593"/>
      <c r="L166" s="2593"/>
      <c r="M166" s="2593"/>
      <c r="N166" s="2593"/>
      <c r="O166" s="2593"/>
      <c r="P166" s="2593"/>
      <c r="Q166" s="2593"/>
      <c r="R166" s="2593"/>
      <c r="S166" s="2593"/>
      <c r="T166" s="2593"/>
      <c r="U166" s="2593"/>
      <c r="V166" s="2593"/>
      <c r="W166" s="2593"/>
      <c r="X166" s="2593"/>
      <c r="Y166" s="2593"/>
      <c r="Z166" s="2593"/>
      <c r="AA166" s="2593"/>
      <c r="AB166" s="2593"/>
      <c r="AC166" s="2593"/>
      <c r="AD166" s="2593"/>
      <c r="AE166" s="2593"/>
      <c r="AF166" s="2593"/>
      <c r="AG166" s="2593"/>
      <c r="AH166" s="2593"/>
      <c r="AI166" s="2593"/>
      <c r="AJ166" s="2593"/>
      <c r="AK166" s="2593"/>
      <c r="AL166" s="2593"/>
      <c r="AM166" s="2593"/>
      <c r="AN166" s="2593"/>
      <c r="AO166" s="2593"/>
      <c r="AP166" s="2593"/>
      <c r="AQ166" s="2593"/>
      <c r="AR166" s="2593"/>
      <c r="AS166" s="2593"/>
      <c r="AT166" s="2593"/>
      <c r="AU166" s="2593"/>
      <c r="AV166" s="2593"/>
      <c r="AW166" s="2593"/>
      <c r="AX166" s="2593"/>
      <c r="AY166" s="2593"/>
      <c r="AZ166" s="2593"/>
      <c r="BA166" s="2593"/>
      <c r="BB166" s="2593"/>
      <c r="BC166" s="2593"/>
      <c r="BD166" s="2593"/>
      <c r="BE166" s="2593"/>
      <c r="BF166" s="2593"/>
      <c r="BG166" s="2593"/>
      <c r="BH166" s="2593"/>
    </row>
    <row r="167" spans="1:60" s="458" customFormat="1" ht="11.1" customHeight="1">
      <c r="A167" s="1321"/>
      <c r="B167" s="1321"/>
      <c r="C167" s="1321"/>
      <c r="D167" s="525"/>
      <c r="E167" s="525" t="s">
        <v>912</v>
      </c>
      <c r="F167" s="1320"/>
      <c r="G167" s="1320"/>
      <c r="H167" s="560"/>
      <c r="I167" s="560"/>
      <c r="J167" s="560"/>
      <c r="K167" s="2593"/>
      <c r="L167" s="2593"/>
      <c r="M167" s="2593"/>
      <c r="N167" s="2593"/>
      <c r="O167" s="2593"/>
      <c r="P167" s="2593"/>
      <c r="Q167" s="2593"/>
      <c r="R167" s="2593"/>
      <c r="S167" s="2593"/>
      <c r="T167" s="2593"/>
      <c r="U167" s="2593"/>
      <c r="V167" s="2593"/>
      <c r="W167" s="2593"/>
      <c r="X167" s="2593"/>
      <c r="Y167" s="2593"/>
      <c r="Z167" s="2593"/>
      <c r="AA167" s="2593"/>
      <c r="AB167" s="2593"/>
      <c r="AC167" s="2593"/>
      <c r="AD167" s="2593"/>
      <c r="AE167" s="2593"/>
      <c r="AF167" s="2593"/>
      <c r="AG167" s="2593"/>
      <c r="AH167" s="2593"/>
      <c r="AI167" s="2593"/>
      <c r="AJ167" s="2593"/>
      <c r="AK167" s="2593"/>
      <c r="AL167" s="2593"/>
      <c r="AM167" s="2593"/>
      <c r="AN167" s="2593"/>
      <c r="AO167" s="2593"/>
      <c r="AP167" s="2593"/>
      <c r="AQ167" s="2593"/>
      <c r="AR167" s="2593"/>
      <c r="AS167" s="2593"/>
      <c r="AT167" s="2593"/>
      <c r="AU167" s="2593"/>
      <c r="AV167" s="2593"/>
      <c r="AW167" s="2593"/>
      <c r="AX167" s="2593"/>
      <c r="AY167" s="2593"/>
      <c r="AZ167" s="2593"/>
      <c r="BA167" s="2593"/>
      <c r="BB167" s="2593"/>
      <c r="BC167" s="2593"/>
      <c r="BD167" s="2593"/>
      <c r="BE167" s="2593"/>
      <c r="BF167" s="2593"/>
      <c r="BG167" s="2593"/>
      <c r="BH167" s="2593"/>
    </row>
    <row r="168" spans="1:60" s="458" customFormat="1" ht="11.1" customHeight="1">
      <c r="A168" s="1321"/>
      <c r="B168" s="1321"/>
      <c r="C168" s="1321"/>
      <c r="D168" s="525"/>
      <c r="E168" s="525" t="s">
        <v>1012</v>
      </c>
      <c r="F168" s="1320"/>
      <c r="G168" s="1320"/>
      <c r="H168" s="560"/>
      <c r="I168" s="560"/>
      <c r="J168" s="560"/>
      <c r="K168" s="2593"/>
      <c r="L168" s="2593"/>
      <c r="M168" s="2593"/>
      <c r="N168" s="2593"/>
      <c r="O168" s="2593"/>
      <c r="P168" s="2593"/>
      <c r="Q168" s="2593"/>
      <c r="R168" s="2593"/>
      <c r="S168" s="2593"/>
      <c r="T168" s="2593"/>
      <c r="U168" s="2593"/>
      <c r="V168" s="2593"/>
      <c r="W168" s="2593"/>
      <c r="X168" s="2593"/>
      <c r="Y168" s="2593"/>
      <c r="Z168" s="2593"/>
      <c r="AA168" s="2593"/>
      <c r="AB168" s="2593"/>
      <c r="AC168" s="2593"/>
      <c r="AD168" s="2593"/>
      <c r="AE168" s="2593"/>
      <c r="AF168" s="2593"/>
      <c r="AG168" s="2593"/>
      <c r="AH168" s="2593"/>
      <c r="AI168" s="2593"/>
      <c r="AJ168" s="2593"/>
      <c r="AK168" s="2593"/>
      <c r="AL168" s="2593"/>
      <c r="AM168" s="2593"/>
      <c r="AN168" s="2593"/>
      <c r="AO168" s="2593"/>
      <c r="AP168" s="2593"/>
      <c r="AQ168" s="2593"/>
      <c r="AR168" s="2593"/>
      <c r="AS168" s="2593"/>
      <c r="AT168" s="2593"/>
      <c r="AU168" s="2593"/>
      <c r="AV168" s="2593"/>
      <c r="AW168" s="2593"/>
      <c r="AX168" s="2593"/>
      <c r="AY168" s="2593"/>
      <c r="AZ168" s="2593"/>
      <c r="BA168" s="2593"/>
      <c r="BB168" s="2593"/>
      <c r="BC168" s="2593"/>
      <c r="BD168" s="2593"/>
      <c r="BE168" s="2593"/>
      <c r="BF168" s="2593"/>
      <c r="BG168" s="2593"/>
      <c r="BH168" s="2593"/>
    </row>
    <row r="169" spans="1:60" s="458" customFormat="1" ht="11.1" customHeight="1">
      <c r="A169" s="1321"/>
      <c r="B169" s="1321"/>
      <c r="C169" s="1321"/>
      <c r="D169" s="525"/>
      <c r="E169" s="525" t="s">
        <v>913</v>
      </c>
      <c r="F169" s="1320"/>
      <c r="G169" s="1320"/>
      <c r="H169" s="560"/>
      <c r="I169" s="560"/>
      <c r="J169" s="560"/>
      <c r="K169" s="2593"/>
      <c r="L169" s="2593"/>
      <c r="M169" s="2593"/>
      <c r="N169" s="2593"/>
      <c r="O169" s="2593"/>
      <c r="P169" s="2593"/>
      <c r="Q169" s="2593"/>
      <c r="R169" s="2593"/>
      <c r="S169" s="2593"/>
      <c r="T169" s="2593"/>
      <c r="U169" s="2593"/>
      <c r="V169" s="2593"/>
      <c r="W169" s="2593"/>
      <c r="X169" s="2593"/>
      <c r="Y169" s="2593"/>
      <c r="Z169" s="2593"/>
      <c r="AA169" s="2593"/>
      <c r="AB169" s="2593"/>
      <c r="AC169" s="2593"/>
      <c r="AD169" s="2593"/>
      <c r="AE169" s="2593"/>
      <c r="AF169" s="2593"/>
      <c r="AG169" s="2593"/>
      <c r="AH169" s="2593"/>
      <c r="AI169" s="2593"/>
      <c r="AJ169" s="2593"/>
      <c r="AK169" s="2593"/>
      <c r="AL169" s="2593"/>
      <c r="AM169" s="2593"/>
      <c r="AN169" s="2593"/>
      <c r="AO169" s="2593"/>
      <c r="AP169" s="2593"/>
      <c r="AQ169" s="2593"/>
      <c r="AR169" s="2593"/>
      <c r="AS169" s="2593"/>
      <c r="AT169" s="2593"/>
      <c r="AU169" s="2593"/>
      <c r="AV169" s="2593"/>
      <c r="AW169" s="2593"/>
      <c r="AX169" s="2593"/>
      <c r="AY169" s="2593"/>
      <c r="AZ169" s="2593"/>
      <c r="BA169" s="2593"/>
      <c r="BB169" s="2593"/>
      <c r="BC169" s="2593"/>
      <c r="BD169" s="2593"/>
      <c r="BE169" s="2593"/>
      <c r="BF169" s="2593"/>
      <c r="BG169" s="2593"/>
      <c r="BH169" s="2593"/>
    </row>
    <row r="170" spans="1:60" s="458" customFormat="1" ht="10.5" customHeight="1">
      <c r="A170" s="1321"/>
      <c r="B170" s="1321"/>
      <c r="C170" s="1321"/>
      <c r="D170" s="525"/>
      <c r="E170" s="525" t="s">
        <v>1038</v>
      </c>
      <c r="F170" s="1320"/>
      <c r="G170" s="1320"/>
      <c r="H170" s="560"/>
      <c r="I170" s="560"/>
      <c r="J170" s="560"/>
      <c r="K170" s="2593"/>
      <c r="L170" s="2593"/>
      <c r="M170" s="2593"/>
      <c r="N170" s="2593"/>
      <c r="O170" s="2593"/>
      <c r="P170" s="2593"/>
      <c r="Q170" s="2593"/>
      <c r="R170" s="2593"/>
      <c r="S170" s="2593"/>
      <c r="T170" s="2593"/>
      <c r="U170" s="2593"/>
      <c r="V170" s="2593"/>
      <c r="W170" s="2593"/>
      <c r="X170" s="2593"/>
      <c r="Y170" s="2593"/>
      <c r="Z170" s="2593"/>
      <c r="AA170" s="2593"/>
      <c r="AB170" s="2593"/>
      <c r="AC170" s="2593"/>
      <c r="AD170" s="2593"/>
      <c r="AE170" s="2593"/>
      <c r="AF170" s="2593"/>
      <c r="AG170" s="2593"/>
      <c r="AH170" s="2593"/>
      <c r="AI170" s="2593"/>
      <c r="AJ170" s="2593"/>
      <c r="AK170" s="2593"/>
      <c r="AL170" s="2593"/>
      <c r="AM170" s="2593"/>
      <c r="AN170" s="2593"/>
      <c r="AO170" s="2593"/>
      <c r="AP170" s="2593"/>
      <c r="AQ170" s="2593"/>
      <c r="AR170" s="2593"/>
      <c r="AS170" s="2593"/>
      <c r="AT170" s="2593"/>
      <c r="AU170" s="2593"/>
      <c r="AV170" s="2593"/>
      <c r="AW170" s="2593"/>
      <c r="AX170" s="2593"/>
      <c r="AY170" s="2593"/>
      <c r="AZ170" s="2593"/>
      <c r="BA170" s="2593"/>
      <c r="BB170" s="2593"/>
      <c r="BC170" s="2593"/>
      <c r="BD170" s="2593"/>
      <c r="BE170" s="2593"/>
      <c r="BF170" s="2593"/>
      <c r="BG170" s="2593"/>
      <c r="BH170" s="2593"/>
    </row>
    <row r="171" spans="1:60" s="459" customFormat="1" ht="10.5" customHeight="1">
      <c r="A171" s="1577"/>
      <c r="B171" s="1577"/>
      <c r="C171" s="1577"/>
      <c r="D171" s="2591"/>
      <c r="E171" s="373"/>
      <c r="F171" s="2591"/>
      <c r="G171" s="2591"/>
      <c r="H171" s="2592"/>
      <c r="I171" s="2592"/>
      <c r="J171" s="2592"/>
    </row>
    <row r="172" spans="1:60" ht="9" customHeight="1"/>
    <row r="173" spans="1:60" ht="9" customHeight="1"/>
    <row r="174" spans="1:60" ht="9" customHeight="1"/>
    <row r="175" spans="1:60" ht="9" customHeight="1"/>
    <row r="176" spans="1:60"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spans="6:10" ht="9" customHeight="1"/>
    <row r="242" spans="6:10" ht="9" customHeight="1"/>
    <row r="243" spans="6:10" ht="9" customHeight="1"/>
    <row r="244" spans="6:10" ht="9" customHeight="1"/>
    <row r="245" spans="6:10" ht="9" customHeight="1"/>
    <row r="246" spans="6:10" ht="9" customHeight="1"/>
    <row r="247" spans="6:10" ht="9" customHeight="1"/>
    <row r="248" spans="6:10" ht="9" customHeight="1"/>
    <row r="249" spans="6:10" ht="9" customHeight="1">
      <c r="F249" s="7"/>
      <c r="G249" s="7"/>
      <c r="H249" s="555"/>
      <c r="I249" s="555"/>
      <c r="J249" s="235"/>
    </row>
    <row r="250" spans="6:10" ht="9" customHeight="1"/>
    <row r="251" spans="6:10" ht="9" customHeight="1"/>
    <row r="252" spans="6:10" ht="9" customHeight="1"/>
    <row r="253" spans="6:10" ht="9" customHeight="1"/>
    <row r="254" spans="6:10" ht="9" customHeight="1"/>
    <row r="255" spans="6:10" ht="9" customHeight="1"/>
    <row r="256" spans="6:10"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row r="489" ht="9" customHeight="1"/>
    <row r="490" ht="9" customHeight="1"/>
    <row r="491" ht="9" customHeight="1"/>
    <row r="492" ht="9" customHeight="1"/>
    <row r="493" ht="9" customHeight="1"/>
    <row r="494" ht="9" customHeight="1"/>
    <row r="495" ht="9" customHeight="1"/>
    <row r="496" ht="9" customHeight="1"/>
    <row r="497" ht="9" customHeight="1"/>
    <row r="498" ht="9" customHeight="1"/>
    <row r="499" ht="9" customHeight="1"/>
    <row r="500" ht="9" customHeight="1"/>
    <row r="501" ht="9" customHeight="1"/>
    <row r="502" ht="9" customHeight="1"/>
    <row r="503" ht="9" customHeight="1"/>
    <row r="504" ht="9" customHeight="1"/>
    <row r="505" ht="9" customHeight="1"/>
    <row r="506" ht="9" customHeight="1"/>
    <row r="507" ht="9" customHeight="1"/>
    <row r="508" ht="9" customHeight="1"/>
    <row r="509" ht="9" customHeight="1"/>
    <row r="510" ht="9" customHeight="1"/>
    <row r="511" ht="9" customHeight="1"/>
    <row r="512" ht="9" customHeight="1"/>
    <row r="513" ht="9" customHeight="1"/>
    <row r="514" ht="9" customHeight="1"/>
  </sheetData>
  <mergeCells count="21">
    <mergeCell ref="D153:D164"/>
    <mergeCell ref="E165:G165"/>
    <mergeCell ref="I90:I91"/>
    <mergeCell ref="J90:J91"/>
    <mergeCell ref="D92:D116"/>
    <mergeCell ref="D117:D140"/>
    <mergeCell ref="D141:D148"/>
    <mergeCell ref="D149:D152"/>
    <mergeCell ref="D8:D22"/>
    <mergeCell ref="D23:D63"/>
    <mergeCell ref="D64:D67"/>
    <mergeCell ref="D68:D86"/>
    <mergeCell ref="D89:D91"/>
    <mergeCell ref="H90:H91"/>
    <mergeCell ref="D2:J2"/>
    <mergeCell ref="N2:AB2"/>
    <mergeCell ref="D3:J3"/>
    <mergeCell ref="D5:D7"/>
    <mergeCell ref="H6:H7"/>
    <mergeCell ref="I6:I7"/>
    <mergeCell ref="J6:J7"/>
  </mergeCells>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499"/>
  <sheetViews>
    <sheetView topLeftCell="D1" workbookViewId="0">
      <selection activeCell="K20" sqref="K20"/>
    </sheetView>
  </sheetViews>
  <sheetFormatPr baseColWidth="10" defaultRowHeight="12.75"/>
  <cols>
    <col min="1" max="1" width="2.28515625" style="396" hidden="1" customWidth="1"/>
    <col min="2" max="2" width="2.140625" style="396" hidden="1" customWidth="1"/>
    <col min="3" max="3" width="2.42578125" style="396" hidden="1" customWidth="1"/>
    <col min="4" max="4" width="7.85546875" style="65" customWidth="1"/>
    <col min="5" max="5" width="2" style="65" customWidth="1"/>
    <col min="6" max="6" width="1.5703125" style="65" customWidth="1"/>
    <col min="7" max="7" width="53.140625" style="65" customWidth="1"/>
    <col min="8" max="8" width="5.42578125" style="65" bestFit="1" customWidth="1"/>
    <col min="9" max="9" width="5.42578125" style="65" customWidth="1"/>
    <col min="10" max="10" width="6.140625" style="65" customWidth="1"/>
    <col min="11" max="12" width="11.42578125" style="65"/>
    <col min="13" max="13" width="4.7109375" style="65" customWidth="1"/>
    <col min="14" max="14" width="5" style="65" customWidth="1"/>
    <col min="15" max="15" width="2.28515625" style="65" customWidth="1"/>
    <col min="16" max="16" width="26" style="65" customWidth="1"/>
    <col min="17" max="17" width="8" style="65" customWidth="1"/>
    <col min="18" max="18" width="1" style="65" customWidth="1"/>
    <col min="19" max="19" width="6.7109375" style="65" customWidth="1"/>
    <col min="20" max="20" width="1" style="65" customWidth="1"/>
    <col min="21" max="21" width="6.7109375" style="65" customWidth="1"/>
    <col min="22" max="22" width="1" style="65" customWidth="1"/>
    <col min="23" max="23" width="6.7109375" style="65" customWidth="1"/>
    <col min="24" max="24" width="1" style="65" customWidth="1"/>
    <col min="25" max="25" width="6.7109375" style="65" customWidth="1"/>
    <col min="26" max="26" width="1" style="65" customWidth="1"/>
    <col min="27" max="27" width="6.7109375" style="65" customWidth="1"/>
    <col min="28" max="28" width="1" style="65" customWidth="1"/>
    <col min="29" max="30" width="6.7109375" style="65" customWidth="1"/>
    <col min="31" max="256" width="11.42578125" style="65"/>
    <col min="257" max="259" width="0" style="65" hidden="1" customWidth="1"/>
    <col min="260" max="260" width="7.85546875" style="65" customWidth="1"/>
    <col min="261" max="261" width="2" style="65" customWidth="1"/>
    <col min="262" max="262" width="1.5703125" style="65" customWidth="1"/>
    <col min="263" max="263" width="53.140625" style="65" customWidth="1"/>
    <col min="264" max="264" width="5.42578125" style="65" bestFit="1" customWidth="1"/>
    <col min="265" max="265" width="5.42578125" style="65" customWidth="1"/>
    <col min="266" max="266" width="6.140625" style="65" customWidth="1"/>
    <col min="267" max="268" width="11.42578125" style="65"/>
    <col min="269" max="269" width="4.7109375" style="65" customWidth="1"/>
    <col min="270" max="270" width="5" style="65" customWidth="1"/>
    <col min="271" max="271" width="2.28515625" style="65" customWidth="1"/>
    <col min="272" max="272" width="26" style="65" customWidth="1"/>
    <col min="273" max="273" width="8" style="65" customWidth="1"/>
    <col min="274" max="274" width="1" style="65" customWidth="1"/>
    <col min="275" max="275" width="6.7109375" style="65" customWidth="1"/>
    <col min="276" max="276" width="1" style="65" customWidth="1"/>
    <col min="277" max="277" width="6.7109375" style="65" customWidth="1"/>
    <col min="278" max="278" width="1" style="65" customWidth="1"/>
    <col min="279" max="279" width="6.7109375" style="65" customWidth="1"/>
    <col min="280" max="280" width="1" style="65" customWidth="1"/>
    <col min="281" max="281" width="6.7109375" style="65" customWidth="1"/>
    <col min="282" max="282" width="1" style="65" customWidth="1"/>
    <col min="283" max="283" width="6.7109375" style="65" customWidth="1"/>
    <col min="284" max="284" width="1" style="65" customWidth="1"/>
    <col min="285" max="286" width="6.7109375" style="65" customWidth="1"/>
    <col min="287" max="512" width="11.42578125" style="65"/>
    <col min="513" max="515" width="0" style="65" hidden="1" customWidth="1"/>
    <col min="516" max="516" width="7.85546875" style="65" customWidth="1"/>
    <col min="517" max="517" width="2" style="65" customWidth="1"/>
    <col min="518" max="518" width="1.5703125" style="65" customWidth="1"/>
    <col min="519" max="519" width="53.140625" style="65" customWidth="1"/>
    <col min="520" max="520" width="5.42578125" style="65" bestFit="1" customWidth="1"/>
    <col min="521" max="521" width="5.42578125" style="65" customWidth="1"/>
    <col min="522" max="522" width="6.140625" style="65" customWidth="1"/>
    <col min="523" max="524" width="11.42578125" style="65"/>
    <col min="525" max="525" width="4.7109375" style="65" customWidth="1"/>
    <col min="526" max="526" width="5" style="65" customWidth="1"/>
    <col min="527" max="527" width="2.28515625" style="65" customWidth="1"/>
    <col min="528" max="528" width="26" style="65" customWidth="1"/>
    <col min="529" max="529" width="8" style="65" customWidth="1"/>
    <col min="530" max="530" width="1" style="65" customWidth="1"/>
    <col min="531" max="531" width="6.7109375" style="65" customWidth="1"/>
    <col min="532" max="532" width="1" style="65" customWidth="1"/>
    <col min="533" max="533" width="6.7109375" style="65" customWidth="1"/>
    <col min="534" max="534" width="1" style="65" customWidth="1"/>
    <col min="535" max="535" width="6.7109375" style="65" customWidth="1"/>
    <col min="536" max="536" width="1" style="65" customWidth="1"/>
    <col min="537" max="537" width="6.7109375" style="65" customWidth="1"/>
    <col min="538" max="538" width="1" style="65" customWidth="1"/>
    <col min="539" max="539" width="6.7109375" style="65" customWidth="1"/>
    <col min="540" max="540" width="1" style="65" customWidth="1"/>
    <col min="541" max="542" width="6.7109375" style="65" customWidth="1"/>
    <col min="543" max="768" width="11.42578125" style="65"/>
    <col min="769" max="771" width="0" style="65" hidden="1" customWidth="1"/>
    <col min="772" max="772" width="7.85546875" style="65" customWidth="1"/>
    <col min="773" max="773" width="2" style="65" customWidth="1"/>
    <col min="774" max="774" width="1.5703125" style="65" customWidth="1"/>
    <col min="775" max="775" width="53.140625" style="65" customWidth="1"/>
    <col min="776" max="776" width="5.42578125" style="65" bestFit="1" customWidth="1"/>
    <col min="777" max="777" width="5.42578125" style="65" customWidth="1"/>
    <col min="778" max="778" width="6.140625" style="65" customWidth="1"/>
    <col min="779" max="780" width="11.42578125" style="65"/>
    <col min="781" max="781" width="4.7109375" style="65" customWidth="1"/>
    <col min="782" max="782" width="5" style="65" customWidth="1"/>
    <col min="783" max="783" width="2.28515625" style="65" customWidth="1"/>
    <col min="784" max="784" width="26" style="65" customWidth="1"/>
    <col min="785" max="785" width="8" style="65" customWidth="1"/>
    <col min="786" max="786" width="1" style="65" customWidth="1"/>
    <col min="787" max="787" width="6.7109375" style="65" customWidth="1"/>
    <col min="788" max="788" width="1" style="65" customWidth="1"/>
    <col min="789" max="789" width="6.7109375" style="65" customWidth="1"/>
    <col min="790" max="790" width="1" style="65" customWidth="1"/>
    <col min="791" max="791" width="6.7109375" style="65" customWidth="1"/>
    <col min="792" max="792" width="1" style="65" customWidth="1"/>
    <col min="793" max="793" width="6.7109375" style="65" customWidth="1"/>
    <col min="794" max="794" width="1" style="65" customWidth="1"/>
    <col min="795" max="795" width="6.7109375" style="65" customWidth="1"/>
    <col min="796" max="796" width="1" style="65" customWidth="1"/>
    <col min="797" max="798" width="6.7109375" style="65" customWidth="1"/>
    <col min="799" max="1024" width="11.42578125" style="65"/>
    <col min="1025" max="1027" width="0" style="65" hidden="1" customWidth="1"/>
    <col min="1028" max="1028" width="7.85546875" style="65" customWidth="1"/>
    <col min="1029" max="1029" width="2" style="65" customWidth="1"/>
    <col min="1030" max="1030" width="1.5703125" style="65" customWidth="1"/>
    <col min="1031" max="1031" width="53.140625" style="65" customWidth="1"/>
    <col min="1032" max="1032" width="5.42578125" style="65" bestFit="1" customWidth="1"/>
    <col min="1033" max="1033" width="5.42578125" style="65" customWidth="1"/>
    <col min="1034" max="1034" width="6.140625" style="65" customWidth="1"/>
    <col min="1035" max="1036" width="11.42578125" style="65"/>
    <col min="1037" max="1037" width="4.7109375" style="65" customWidth="1"/>
    <col min="1038" max="1038" width="5" style="65" customWidth="1"/>
    <col min="1039" max="1039" width="2.28515625" style="65" customWidth="1"/>
    <col min="1040" max="1040" width="26" style="65" customWidth="1"/>
    <col min="1041" max="1041" width="8" style="65" customWidth="1"/>
    <col min="1042" max="1042" width="1" style="65" customWidth="1"/>
    <col min="1043" max="1043" width="6.7109375" style="65" customWidth="1"/>
    <col min="1044" max="1044" width="1" style="65" customWidth="1"/>
    <col min="1045" max="1045" width="6.7109375" style="65" customWidth="1"/>
    <col min="1046" max="1046" width="1" style="65" customWidth="1"/>
    <col min="1047" max="1047" width="6.7109375" style="65" customWidth="1"/>
    <col min="1048" max="1048" width="1" style="65" customWidth="1"/>
    <col min="1049" max="1049" width="6.7109375" style="65" customWidth="1"/>
    <col min="1050" max="1050" width="1" style="65" customWidth="1"/>
    <col min="1051" max="1051" width="6.7109375" style="65" customWidth="1"/>
    <col min="1052" max="1052" width="1" style="65" customWidth="1"/>
    <col min="1053" max="1054" width="6.7109375" style="65" customWidth="1"/>
    <col min="1055" max="1280" width="11.42578125" style="65"/>
    <col min="1281" max="1283" width="0" style="65" hidden="1" customWidth="1"/>
    <col min="1284" max="1284" width="7.85546875" style="65" customWidth="1"/>
    <col min="1285" max="1285" width="2" style="65" customWidth="1"/>
    <col min="1286" max="1286" width="1.5703125" style="65" customWidth="1"/>
    <col min="1287" max="1287" width="53.140625" style="65" customWidth="1"/>
    <col min="1288" max="1288" width="5.42578125" style="65" bestFit="1" customWidth="1"/>
    <col min="1289" max="1289" width="5.42578125" style="65" customWidth="1"/>
    <col min="1290" max="1290" width="6.140625" style="65" customWidth="1"/>
    <col min="1291" max="1292" width="11.42578125" style="65"/>
    <col min="1293" max="1293" width="4.7109375" style="65" customWidth="1"/>
    <col min="1294" max="1294" width="5" style="65" customWidth="1"/>
    <col min="1295" max="1295" width="2.28515625" style="65" customWidth="1"/>
    <col min="1296" max="1296" width="26" style="65" customWidth="1"/>
    <col min="1297" max="1297" width="8" style="65" customWidth="1"/>
    <col min="1298" max="1298" width="1" style="65" customWidth="1"/>
    <col min="1299" max="1299" width="6.7109375" style="65" customWidth="1"/>
    <col min="1300" max="1300" width="1" style="65" customWidth="1"/>
    <col min="1301" max="1301" width="6.7109375" style="65" customWidth="1"/>
    <col min="1302" max="1302" width="1" style="65" customWidth="1"/>
    <col min="1303" max="1303" width="6.7109375" style="65" customWidth="1"/>
    <col min="1304" max="1304" width="1" style="65" customWidth="1"/>
    <col min="1305" max="1305" width="6.7109375" style="65" customWidth="1"/>
    <col min="1306" max="1306" width="1" style="65" customWidth="1"/>
    <col min="1307" max="1307" width="6.7109375" style="65" customWidth="1"/>
    <col min="1308" max="1308" width="1" style="65" customWidth="1"/>
    <col min="1309" max="1310" width="6.7109375" style="65" customWidth="1"/>
    <col min="1311" max="1536" width="11.42578125" style="65"/>
    <col min="1537" max="1539" width="0" style="65" hidden="1" customWidth="1"/>
    <col min="1540" max="1540" width="7.85546875" style="65" customWidth="1"/>
    <col min="1541" max="1541" width="2" style="65" customWidth="1"/>
    <col min="1542" max="1542" width="1.5703125" style="65" customWidth="1"/>
    <col min="1543" max="1543" width="53.140625" style="65" customWidth="1"/>
    <col min="1544" max="1544" width="5.42578125" style="65" bestFit="1" customWidth="1"/>
    <col min="1545" max="1545" width="5.42578125" style="65" customWidth="1"/>
    <col min="1546" max="1546" width="6.140625" style="65" customWidth="1"/>
    <col min="1547" max="1548" width="11.42578125" style="65"/>
    <col min="1549" max="1549" width="4.7109375" style="65" customWidth="1"/>
    <col min="1550" max="1550" width="5" style="65" customWidth="1"/>
    <col min="1551" max="1551" width="2.28515625" style="65" customWidth="1"/>
    <col min="1552" max="1552" width="26" style="65" customWidth="1"/>
    <col min="1553" max="1553" width="8" style="65" customWidth="1"/>
    <col min="1554" max="1554" width="1" style="65" customWidth="1"/>
    <col min="1555" max="1555" width="6.7109375" style="65" customWidth="1"/>
    <col min="1556" max="1556" width="1" style="65" customWidth="1"/>
    <col min="1557" max="1557" width="6.7109375" style="65" customWidth="1"/>
    <col min="1558" max="1558" width="1" style="65" customWidth="1"/>
    <col min="1559" max="1559" width="6.7109375" style="65" customWidth="1"/>
    <col min="1560" max="1560" width="1" style="65" customWidth="1"/>
    <col min="1561" max="1561" width="6.7109375" style="65" customWidth="1"/>
    <col min="1562" max="1562" width="1" style="65" customWidth="1"/>
    <col min="1563" max="1563" width="6.7109375" style="65" customWidth="1"/>
    <col min="1564" max="1564" width="1" style="65" customWidth="1"/>
    <col min="1565" max="1566" width="6.7109375" style="65" customWidth="1"/>
    <col min="1567" max="1792" width="11.42578125" style="65"/>
    <col min="1793" max="1795" width="0" style="65" hidden="1" customWidth="1"/>
    <col min="1796" max="1796" width="7.85546875" style="65" customWidth="1"/>
    <col min="1797" max="1797" width="2" style="65" customWidth="1"/>
    <col min="1798" max="1798" width="1.5703125" style="65" customWidth="1"/>
    <col min="1799" max="1799" width="53.140625" style="65" customWidth="1"/>
    <col min="1800" max="1800" width="5.42578125" style="65" bestFit="1" customWidth="1"/>
    <col min="1801" max="1801" width="5.42578125" style="65" customWidth="1"/>
    <col min="1802" max="1802" width="6.140625" style="65" customWidth="1"/>
    <col min="1803" max="1804" width="11.42578125" style="65"/>
    <col min="1805" max="1805" width="4.7109375" style="65" customWidth="1"/>
    <col min="1806" max="1806" width="5" style="65" customWidth="1"/>
    <col min="1807" max="1807" width="2.28515625" style="65" customWidth="1"/>
    <col min="1808" max="1808" width="26" style="65" customWidth="1"/>
    <col min="1809" max="1809" width="8" style="65" customWidth="1"/>
    <col min="1810" max="1810" width="1" style="65" customWidth="1"/>
    <col min="1811" max="1811" width="6.7109375" style="65" customWidth="1"/>
    <col min="1812" max="1812" width="1" style="65" customWidth="1"/>
    <col min="1813" max="1813" width="6.7109375" style="65" customWidth="1"/>
    <col min="1814" max="1814" width="1" style="65" customWidth="1"/>
    <col min="1815" max="1815" width="6.7109375" style="65" customWidth="1"/>
    <col min="1816" max="1816" width="1" style="65" customWidth="1"/>
    <col min="1817" max="1817" width="6.7109375" style="65" customWidth="1"/>
    <col min="1818" max="1818" width="1" style="65" customWidth="1"/>
    <col min="1819" max="1819" width="6.7109375" style="65" customWidth="1"/>
    <col min="1820" max="1820" width="1" style="65" customWidth="1"/>
    <col min="1821" max="1822" width="6.7109375" style="65" customWidth="1"/>
    <col min="1823" max="2048" width="11.42578125" style="65"/>
    <col min="2049" max="2051" width="0" style="65" hidden="1" customWidth="1"/>
    <col min="2052" max="2052" width="7.85546875" style="65" customWidth="1"/>
    <col min="2053" max="2053" width="2" style="65" customWidth="1"/>
    <col min="2054" max="2054" width="1.5703125" style="65" customWidth="1"/>
    <col min="2055" max="2055" width="53.140625" style="65" customWidth="1"/>
    <col min="2056" max="2056" width="5.42578125" style="65" bestFit="1" customWidth="1"/>
    <col min="2057" max="2057" width="5.42578125" style="65" customWidth="1"/>
    <col min="2058" max="2058" width="6.140625" style="65" customWidth="1"/>
    <col min="2059" max="2060" width="11.42578125" style="65"/>
    <col min="2061" max="2061" width="4.7109375" style="65" customWidth="1"/>
    <col min="2062" max="2062" width="5" style="65" customWidth="1"/>
    <col min="2063" max="2063" width="2.28515625" style="65" customWidth="1"/>
    <col min="2064" max="2064" width="26" style="65" customWidth="1"/>
    <col min="2065" max="2065" width="8" style="65" customWidth="1"/>
    <col min="2066" max="2066" width="1" style="65" customWidth="1"/>
    <col min="2067" max="2067" width="6.7109375" style="65" customWidth="1"/>
    <col min="2068" max="2068" width="1" style="65" customWidth="1"/>
    <col min="2069" max="2069" width="6.7109375" style="65" customWidth="1"/>
    <col min="2070" max="2070" width="1" style="65" customWidth="1"/>
    <col min="2071" max="2071" width="6.7109375" style="65" customWidth="1"/>
    <col min="2072" max="2072" width="1" style="65" customWidth="1"/>
    <col min="2073" max="2073" width="6.7109375" style="65" customWidth="1"/>
    <col min="2074" max="2074" width="1" style="65" customWidth="1"/>
    <col min="2075" max="2075" width="6.7109375" style="65" customWidth="1"/>
    <col min="2076" max="2076" width="1" style="65" customWidth="1"/>
    <col min="2077" max="2078" width="6.7109375" style="65" customWidth="1"/>
    <col min="2079" max="2304" width="11.42578125" style="65"/>
    <col min="2305" max="2307" width="0" style="65" hidden="1" customWidth="1"/>
    <col min="2308" max="2308" width="7.85546875" style="65" customWidth="1"/>
    <col min="2309" max="2309" width="2" style="65" customWidth="1"/>
    <col min="2310" max="2310" width="1.5703125" style="65" customWidth="1"/>
    <col min="2311" max="2311" width="53.140625" style="65" customWidth="1"/>
    <col min="2312" max="2312" width="5.42578125" style="65" bestFit="1" customWidth="1"/>
    <col min="2313" max="2313" width="5.42578125" style="65" customWidth="1"/>
    <col min="2314" max="2314" width="6.140625" style="65" customWidth="1"/>
    <col min="2315" max="2316" width="11.42578125" style="65"/>
    <col min="2317" max="2317" width="4.7109375" style="65" customWidth="1"/>
    <col min="2318" max="2318" width="5" style="65" customWidth="1"/>
    <col min="2319" max="2319" width="2.28515625" style="65" customWidth="1"/>
    <col min="2320" max="2320" width="26" style="65" customWidth="1"/>
    <col min="2321" max="2321" width="8" style="65" customWidth="1"/>
    <col min="2322" max="2322" width="1" style="65" customWidth="1"/>
    <col min="2323" max="2323" width="6.7109375" style="65" customWidth="1"/>
    <col min="2324" max="2324" width="1" style="65" customWidth="1"/>
    <col min="2325" max="2325" width="6.7109375" style="65" customWidth="1"/>
    <col min="2326" max="2326" width="1" style="65" customWidth="1"/>
    <col min="2327" max="2327" width="6.7109375" style="65" customWidth="1"/>
    <col min="2328" max="2328" width="1" style="65" customWidth="1"/>
    <col min="2329" max="2329" width="6.7109375" style="65" customWidth="1"/>
    <col min="2330" max="2330" width="1" style="65" customWidth="1"/>
    <col min="2331" max="2331" width="6.7109375" style="65" customWidth="1"/>
    <col min="2332" max="2332" width="1" style="65" customWidth="1"/>
    <col min="2333" max="2334" width="6.7109375" style="65" customWidth="1"/>
    <col min="2335" max="2560" width="11.42578125" style="65"/>
    <col min="2561" max="2563" width="0" style="65" hidden="1" customWidth="1"/>
    <col min="2564" max="2564" width="7.85546875" style="65" customWidth="1"/>
    <col min="2565" max="2565" width="2" style="65" customWidth="1"/>
    <col min="2566" max="2566" width="1.5703125" style="65" customWidth="1"/>
    <col min="2567" max="2567" width="53.140625" style="65" customWidth="1"/>
    <col min="2568" max="2568" width="5.42578125" style="65" bestFit="1" customWidth="1"/>
    <col min="2569" max="2569" width="5.42578125" style="65" customWidth="1"/>
    <col min="2570" max="2570" width="6.140625" style="65" customWidth="1"/>
    <col min="2571" max="2572" width="11.42578125" style="65"/>
    <col min="2573" max="2573" width="4.7109375" style="65" customWidth="1"/>
    <col min="2574" max="2574" width="5" style="65" customWidth="1"/>
    <col min="2575" max="2575" width="2.28515625" style="65" customWidth="1"/>
    <col min="2576" max="2576" width="26" style="65" customWidth="1"/>
    <col min="2577" max="2577" width="8" style="65" customWidth="1"/>
    <col min="2578" max="2578" width="1" style="65" customWidth="1"/>
    <col min="2579" max="2579" width="6.7109375" style="65" customWidth="1"/>
    <col min="2580" max="2580" width="1" style="65" customWidth="1"/>
    <col min="2581" max="2581" width="6.7109375" style="65" customWidth="1"/>
    <col min="2582" max="2582" width="1" style="65" customWidth="1"/>
    <col min="2583" max="2583" width="6.7109375" style="65" customWidth="1"/>
    <col min="2584" max="2584" width="1" style="65" customWidth="1"/>
    <col min="2585" max="2585" width="6.7109375" style="65" customWidth="1"/>
    <col min="2586" max="2586" width="1" style="65" customWidth="1"/>
    <col min="2587" max="2587" width="6.7109375" style="65" customWidth="1"/>
    <col min="2588" max="2588" width="1" style="65" customWidth="1"/>
    <col min="2589" max="2590" width="6.7109375" style="65" customWidth="1"/>
    <col min="2591" max="2816" width="11.42578125" style="65"/>
    <col min="2817" max="2819" width="0" style="65" hidden="1" customWidth="1"/>
    <col min="2820" max="2820" width="7.85546875" style="65" customWidth="1"/>
    <col min="2821" max="2821" width="2" style="65" customWidth="1"/>
    <col min="2822" max="2822" width="1.5703125" style="65" customWidth="1"/>
    <col min="2823" max="2823" width="53.140625" style="65" customWidth="1"/>
    <col min="2824" max="2824" width="5.42578125" style="65" bestFit="1" customWidth="1"/>
    <col min="2825" max="2825" width="5.42578125" style="65" customWidth="1"/>
    <col min="2826" max="2826" width="6.140625" style="65" customWidth="1"/>
    <col min="2827" max="2828" width="11.42578125" style="65"/>
    <col min="2829" max="2829" width="4.7109375" style="65" customWidth="1"/>
    <col min="2830" max="2830" width="5" style="65" customWidth="1"/>
    <col min="2831" max="2831" width="2.28515625" style="65" customWidth="1"/>
    <col min="2832" max="2832" width="26" style="65" customWidth="1"/>
    <col min="2833" max="2833" width="8" style="65" customWidth="1"/>
    <col min="2834" max="2834" width="1" style="65" customWidth="1"/>
    <col min="2835" max="2835" width="6.7109375" style="65" customWidth="1"/>
    <col min="2836" max="2836" width="1" style="65" customWidth="1"/>
    <col min="2837" max="2837" width="6.7109375" style="65" customWidth="1"/>
    <col min="2838" max="2838" width="1" style="65" customWidth="1"/>
    <col min="2839" max="2839" width="6.7109375" style="65" customWidth="1"/>
    <col min="2840" max="2840" width="1" style="65" customWidth="1"/>
    <col min="2841" max="2841" width="6.7109375" style="65" customWidth="1"/>
    <col min="2842" max="2842" width="1" style="65" customWidth="1"/>
    <col min="2843" max="2843" width="6.7109375" style="65" customWidth="1"/>
    <col min="2844" max="2844" width="1" style="65" customWidth="1"/>
    <col min="2845" max="2846" width="6.7109375" style="65" customWidth="1"/>
    <col min="2847" max="3072" width="11.42578125" style="65"/>
    <col min="3073" max="3075" width="0" style="65" hidden="1" customWidth="1"/>
    <col min="3076" max="3076" width="7.85546875" style="65" customWidth="1"/>
    <col min="3077" max="3077" width="2" style="65" customWidth="1"/>
    <col min="3078" max="3078" width="1.5703125" style="65" customWidth="1"/>
    <col min="3079" max="3079" width="53.140625" style="65" customWidth="1"/>
    <col min="3080" max="3080" width="5.42578125" style="65" bestFit="1" customWidth="1"/>
    <col min="3081" max="3081" width="5.42578125" style="65" customWidth="1"/>
    <col min="3082" max="3082" width="6.140625" style="65" customWidth="1"/>
    <col min="3083" max="3084" width="11.42578125" style="65"/>
    <col min="3085" max="3085" width="4.7109375" style="65" customWidth="1"/>
    <col min="3086" max="3086" width="5" style="65" customWidth="1"/>
    <col min="3087" max="3087" width="2.28515625" style="65" customWidth="1"/>
    <col min="3088" max="3088" width="26" style="65" customWidth="1"/>
    <col min="3089" max="3089" width="8" style="65" customWidth="1"/>
    <col min="3090" max="3090" width="1" style="65" customWidth="1"/>
    <col min="3091" max="3091" width="6.7109375" style="65" customWidth="1"/>
    <col min="3092" max="3092" width="1" style="65" customWidth="1"/>
    <col min="3093" max="3093" width="6.7109375" style="65" customWidth="1"/>
    <col min="3094" max="3094" width="1" style="65" customWidth="1"/>
    <col min="3095" max="3095" width="6.7109375" style="65" customWidth="1"/>
    <col min="3096" max="3096" width="1" style="65" customWidth="1"/>
    <col min="3097" max="3097" width="6.7109375" style="65" customWidth="1"/>
    <col min="3098" max="3098" width="1" style="65" customWidth="1"/>
    <col min="3099" max="3099" width="6.7109375" style="65" customWidth="1"/>
    <col min="3100" max="3100" width="1" style="65" customWidth="1"/>
    <col min="3101" max="3102" width="6.7109375" style="65" customWidth="1"/>
    <col min="3103" max="3328" width="11.42578125" style="65"/>
    <col min="3329" max="3331" width="0" style="65" hidden="1" customWidth="1"/>
    <col min="3332" max="3332" width="7.85546875" style="65" customWidth="1"/>
    <col min="3333" max="3333" width="2" style="65" customWidth="1"/>
    <col min="3334" max="3334" width="1.5703125" style="65" customWidth="1"/>
    <col min="3335" max="3335" width="53.140625" style="65" customWidth="1"/>
    <col min="3336" max="3336" width="5.42578125" style="65" bestFit="1" customWidth="1"/>
    <col min="3337" max="3337" width="5.42578125" style="65" customWidth="1"/>
    <col min="3338" max="3338" width="6.140625" style="65" customWidth="1"/>
    <col min="3339" max="3340" width="11.42578125" style="65"/>
    <col min="3341" max="3341" width="4.7109375" style="65" customWidth="1"/>
    <col min="3342" max="3342" width="5" style="65" customWidth="1"/>
    <col min="3343" max="3343" width="2.28515625" style="65" customWidth="1"/>
    <col min="3344" max="3344" width="26" style="65" customWidth="1"/>
    <col min="3345" max="3345" width="8" style="65" customWidth="1"/>
    <col min="3346" max="3346" width="1" style="65" customWidth="1"/>
    <col min="3347" max="3347" width="6.7109375" style="65" customWidth="1"/>
    <col min="3348" max="3348" width="1" style="65" customWidth="1"/>
    <col min="3349" max="3349" width="6.7109375" style="65" customWidth="1"/>
    <col min="3350" max="3350" width="1" style="65" customWidth="1"/>
    <col min="3351" max="3351" width="6.7109375" style="65" customWidth="1"/>
    <col min="3352" max="3352" width="1" style="65" customWidth="1"/>
    <col min="3353" max="3353" width="6.7109375" style="65" customWidth="1"/>
    <col min="3354" max="3354" width="1" style="65" customWidth="1"/>
    <col min="3355" max="3355" width="6.7109375" style="65" customWidth="1"/>
    <col min="3356" max="3356" width="1" style="65" customWidth="1"/>
    <col min="3357" max="3358" width="6.7109375" style="65" customWidth="1"/>
    <col min="3359" max="3584" width="11.42578125" style="65"/>
    <col min="3585" max="3587" width="0" style="65" hidden="1" customWidth="1"/>
    <col min="3588" max="3588" width="7.85546875" style="65" customWidth="1"/>
    <col min="3589" max="3589" width="2" style="65" customWidth="1"/>
    <col min="3590" max="3590" width="1.5703125" style="65" customWidth="1"/>
    <col min="3591" max="3591" width="53.140625" style="65" customWidth="1"/>
    <col min="3592" max="3592" width="5.42578125" style="65" bestFit="1" customWidth="1"/>
    <col min="3593" max="3593" width="5.42578125" style="65" customWidth="1"/>
    <col min="3594" max="3594" width="6.140625" style="65" customWidth="1"/>
    <col min="3595" max="3596" width="11.42578125" style="65"/>
    <col min="3597" max="3597" width="4.7109375" style="65" customWidth="1"/>
    <col min="3598" max="3598" width="5" style="65" customWidth="1"/>
    <col min="3599" max="3599" width="2.28515625" style="65" customWidth="1"/>
    <col min="3600" max="3600" width="26" style="65" customWidth="1"/>
    <col min="3601" max="3601" width="8" style="65" customWidth="1"/>
    <col min="3602" max="3602" width="1" style="65" customWidth="1"/>
    <col min="3603" max="3603" width="6.7109375" style="65" customWidth="1"/>
    <col min="3604" max="3604" width="1" style="65" customWidth="1"/>
    <col min="3605" max="3605" width="6.7109375" style="65" customWidth="1"/>
    <col min="3606" max="3606" width="1" style="65" customWidth="1"/>
    <col min="3607" max="3607" width="6.7109375" style="65" customWidth="1"/>
    <col min="3608" max="3608" width="1" style="65" customWidth="1"/>
    <col min="3609" max="3609" width="6.7109375" style="65" customWidth="1"/>
    <col min="3610" max="3610" width="1" style="65" customWidth="1"/>
    <col min="3611" max="3611" width="6.7109375" style="65" customWidth="1"/>
    <col min="3612" max="3612" width="1" style="65" customWidth="1"/>
    <col min="3613" max="3614" width="6.7109375" style="65" customWidth="1"/>
    <col min="3615" max="3840" width="11.42578125" style="65"/>
    <col min="3841" max="3843" width="0" style="65" hidden="1" customWidth="1"/>
    <col min="3844" max="3844" width="7.85546875" style="65" customWidth="1"/>
    <col min="3845" max="3845" width="2" style="65" customWidth="1"/>
    <col min="3846" max="3846" width="1.5703125" style="65" customWidth="1"/>
    <col min="3847" max="3847" width="53.140625" style="65" customWidth="1"/>
    <col min="3848" max="3848" width="5.42578125" style="65" bestFit="1" customWidth="1"/>
    <col min="3849" max="3849" width="5.42578125" style="65" customWidth="1"/>
    <col min="3850" max="3850" width="6.140625" style="65" customWidth="1"/>
    <col min="3851" max="3852" width="11.42578125" style="65"/>
    <col min="3853" max="3853" width="4.7109375" style="65" customWidth="1"/>
    <col min="3854" max="3854" width="5" style="65" customWidth="1"/>
    <col min="3855" max="3855" width="2.28515625" style="65" customWidth="1"/>
    <col min="3856" max="3856" width="26" style="65" customWidth="1"/>
    <col min="3857" max="3857" width="8" style="65" customWidth="1"/>
    <col min="3858" max="3858" width="1" style="65" customWidth="1"/>
    <col min="3859" max="3859" width="6.7109375" style="65" customWidth="1"/>
    <col min="3860" max="3860" width="1" style="65" customWidth="1"/>
    <col min="3861" max="3861" width="6.7109375" style="65" customWidth="1"/>
    <col min="3862" max="3862" width="1" style="65" customWidth="1"/>
    <col min="3863" max="3863" width="6.7109375" style="65" customWidth="1"/>
    <col min="3864" max="3864" width="1" style="65" customWidth="1"/>
    <col min="3865" max="3865" width="6.7109375" style="65" customWidth="1"/>
    <col min="3866" max="3866" width="1" style="65" customWidth="1"/>
    <col min="3867" max="3867" width="6.7109375" style="65" customWidth="1"/>
    <col min="3868" max="3868" width="1" style="65" customWidth="1"/>
    <col min="3869" max="3870" width="6.7109375" style="65" customWidth="1"/>
    <col min="3871" max="4096" width="11.42578125" style="65"/>
    <col min="4097" max="4099" width="0" style="65" hidden="1" customWidth="1"/>
    <col min="4100" max="4100" width="7.85546875" style="65" customWidth="1"/>
    <col min="4101" max="4101" width="2" style="65" customWidth="1"/>
    <col min="4102" max="4102" width="1.5703125" style="65" customWidth="1"/>
    <col min="4103" max="4103" width="53.140625" style="65" customWidth="1"/>
    <col min="4104" max="4104" width="5.42578125" style="65" bestFit="1" customWidth="1"/>
    <col min="4105" max="4105" width="5.42578125" style="65" customWidth="1"/>
    <col min="4106" max="4106" width="6.140625" style="65" customWidth="1"/>
    <col min="4107" max="4108" width="11.42578125" style="65"/>
    <col min="4109" max="4109" width="4.7109375" style="65" customWidth="1"/>
    <col min="4110" max="4110" width="5" style="65" customWidth="1"/>
    <col min="4111" max="4111" width="2.28515625" style="65" customWidth="1"/>
    <col min="4112" max="4112" width="26" style="65" customWidth="1"/>
    <col min="4113" max="4113" width="8" style="65" customWidth="1"/>
    <col min="4114" max="4114" width="1" style="65" customWidth="1"/>
    <col min="4115" max="4115" width="6.7109375" style="65" customWidth="1"/>
    <col min="4116" max="4116" width="1" style="65" customWidth="1"/>
    <col min="4117" max="4117" width="6.7109375" style="65" customWidth="1"/>
    <col min="4118" max="4118" width="1" style="65" customWidth="1"/>
    <col min="4119" max="4119" width="6.7109375" style="65" customWidth="1"/>
    <col min="4120" max="4120" width="1" style="65" customWidth="1"/>
    <col min="4121" max="4121" width="6.7109375" style="65" customWidth="1"/>
    <col min="4122" max="4122" width="1" style="65" customWidth="1"/>
    <col min="4123" max="4123" width="6.7109375" style="65" customWidth="1"/>
    <col min="4124" max="4124" width="1" style="65" customWidth="1"/>
    <col min="4125" max="4126" width="6.7109375" style="65" customWidth="1"/>
    <col min="4127" max="4352" width="11.42578125" style="65"/>
    <col min="4353" max="4355" width="0" style="65" hidden="1" customWidth="1"/>
    <col min="4356" max="4356" width="7.85546875" style="65" customWidth="1"/>
    <col min="4357" max="4357" width="2" style="65" customWidth="1"/>
    <col min="4358" max="4358" width="1.5703125" style="65" customWidth="1"/>
    <col min="4359" max="4359" width="53.140625" style="65" customWidth="1"/>
    <col min="4360" max="4360" width="5.42578125" style="65" bestFit="1" customWidth="1"/>
    <col min="4361" max="4361" width="5.42578125" style="65" customWidth="1"/>
    <col min="4362" max="4362" width="6.140625" style="65" customWidth="1"/>
    <col min="4363" max="4364" width="11.42578125" style="65"/>
    <col min="4365" max="4365" width="4.7109375" style="65" customWidth="1"/>
    <col min="4366" max="4366" width="5" style="65" customWidth="1"/>
    <col min="4367" max="4367" width="2.28515625" style="65" customWidth="1"/>
    <col min="4368" max="4368" width="26" style="65" customWidth="1"/>
    <col min="4369" max="4369" width="8" style="65" customWidth="1"/>
    <col min="4370" max="4370" width="1" style="65" customWidth="1"/>
    <col min="4371" max="4371" width="6.7109375" style="65" customWidth="1"/>
    <col min="4372" max="4372" width="1" style="65" customWidth="1"/>
    <col min="4373" max="4373" width="6.7109375" style="65" customWidth="1"/>
    <col min="4374" max="4374" width="1" style="65" customWidth="1"/>
    <col min="4375" max="4375" width="6.7109375" style="65" customWidth="1"/>
    <col min="4376" max="4376" width="1" style="65" customWidth="1"/>
    <col min="4377" max="4377" width="6.7109375" style="65" customWidth="1"/>
    <col min="4378" max="4378" width="1" style="65" customWidth="1"/>
    <col min="4379" max="4379" width="6.7109375" style="65" customWidth="1"/>
    <col min="4380" max="4380" width="1" style="65" customWidth="1"/>
    <col min="4381" max="4382" width="6.7109375" style="65" customWidth="1"/>
    <col min="4383" max="4608" width="11.42578125" style="65"/>
    <col min="4609" max="4611" width="0" style="65" hidden="1" customWidth="1"/>
    <col min="4612" max="4612" width="7.85546875" style="65" customWidth="1"/>
    <col min="4613" max="4613" width="2" style="65" customWidth="1"/>
    <col min="4614" max="4614" width="1.5703125" style="65" customWidth="1"/>
    <col min="4615" max="4615" width="53.140625" style="65" customWidth="1"/>
    <col min="4616" max="4616" width="5.42578125" style="65" bestFit="1" customWidth="1"/>
    <col min="4617" max="4617" width="5.42578125" style="65" customWidth="1"/>
    <col min="4618" max="4618" width="6.140625" style="65" customWidth="1"/>
    <col min="4619" max="4620" width="11.42578125" style="65"/>
    <col min="4621" max="4621" width="4.7109375" style="65" customWidth="1"/>
    <col min="4622" max="4622" width="5" style="65" customWidth="1"/>
    <col min="4623" max="4623" width="2.28515625" style="65" customWidth="1"/>
    <col min="4624" max="4624" width="26" style="65" customWidth="1"/>
    <col min="4625" max="4625" width="8" style="65" customWidth="1"/>
    <col min="4626" max="4626" width="1" style="65" customWidth="1"/>
    <col min="4627" max="4627" width="6.7109375" style="65" customWidth="1"/>
    <col min="4628" max="4628" width="1" style="65" customWidth="1"/>
    <col min="4629" max="4629" width="6.7109375" style="65" customWidth="1"/>
    <col min="4630" max="4630" width="1" style="65" customWidth="1"/>
    <col min="4631" max="4631" width="6.7109375" style="65" customWidth="1"/>
    <col min="4632" max="4632" width="1" style="65" customWidth="1"/>
    <col min="4633" max="4633" width="6.7109375" style="65" customWidth="1"/>
    <col min="4634" max="4634" width="1" style="65" customWidth="1"/>
    <col min="4635" max="4635" width="6.7109375" style="65" customWidth="1"/>
    <col min="4636" max="4636" width="1" style="65" customWidth="1"/>
    <col min="4637" max="4638" width="6.7109375" style="65" customWidth="1"/>
    <col min="4639" max="4864" width="11.42578125" style="65"/>
    <col min="4865" max="4867" width="0" style="65" hidden="1" customWidth="1"/>
    <col min="4868" max="4868" width="7.85546875" style="65" customWidth="1"/>
    <col min="4869" max="4869" width="2" style="65" customWidth="1"/>
    <col min="4870" max="4870" width="1.5703125" style="65" customWidth="1"/>
    <col min="4871" max="4871" width="53.140625" style="65" customWidth="1"/>
    <col min="4872" max="4872" width="5.42578125" style="65" bestFit="1" customWidth="1"/>
    <col min="4873" max="4873" width="5.42578125" style="65" customWidth="1"/>
    <col min="4874" max="4874" width="6.140625" style="65" customWidth="1"/>
    <col min="4875" max="4876" width="11.42578125" style="65"/>
    <col min="4877" max="4877" width="4.7109375" style="65" customWidth="1"/>
    <col min="4878" max="4878" width="5" style="65" customWidth="1"/>
    <col min="4879" max="4879" width="2.28515625" style="65" customWidth="1"/>
    <col min="4880" max="4880" width="26" style="65" customWidth="1"/>
    <col min="4881" max="4881" width="8" style="65" customWidth="1"/>
    <col min="4882" max="4882" width="1" style="65" customWidth="1"/>
    <col min="4883" max="4883" width="6.7109375" style="65" customWidth="1"/>
    <col min="4884" max="4884" width="1" style="65" customWidth="1"/>
    <col min="4885" max="4885" width="6.7109375" style="65" customWidth="1"/>
    <col min="4886" max="4886" width="1" style="65" customWidth="1"/>
    <col min="4887" max="4887" width="6.7109375" style="65" customWidth="1"/>
    <col min="4888" max="4888" width="1" style="65" customWidth="1"/>
    <col min="4889" max="4889" width="6.7109375" style="65" customWidth="1"/>
    <col min="4890" max="4890" width="1" style="65" customWidth="1"/>
    <col min="4891" max="4891" width="6.7109375" style="65" customWidth="1"/>
    <col min="4892" max="4892" width="1" style="65" customWidth="1"/>
    <col min="4893" max="4894" width="6.7109375" style="65" customWidth="1"/>
    <col min="4895" max="5120" width="11.42578125" style="65"/>
    <col min="5121" max="5123" width="0" style="65" hidden="1" customWidth="1"/>
    <col min="5124" max="5124" width="7.85546875" style="65" customWidth="1"/>
    <col min="5125" max="5125" width="2" style="65" customWidth="1"/>
    <col min="5126" max="5126" width="1.5703125" style="65" customWidth="1"/>
    <col min="5127" max="5127" width="53.140625" style="65" customWidth="1"/>
    <col min="5128" max="5128" width="5.42578125" style="65" bestFit="1" customWidth="1"/>
    <col min="5129" max="5129" width="5.42578125" style="65" customWidth="1"/>
    <col min="5130" max="5130" width="6.140625" style="65" customWidth="1"/>
    <col min="5131" max="5132" width="11.42578125" style="65"/>
    <col min="5133" max="5133" width="4.7109375" style="65" customWidth="1"/>
    <col min="5134" max="5134" width="5" style="65" customWidth="1"/>
    <col min="5135" max="5135" width="2.28515625" style="65" customWidth="1"/>
    <col min="5136" max="5136" width="26" style="65" customWidth="1"/>
    <col min="5137" max="5137" width="8" style="65" customWidth="1"/>
    <col min="5138" max="5138" width="1" style="65" customWidth="1"/>
    <col min="5139" max="5139" width="6.7109375" style="65" customWidth="1"/>
    <col min="5140" max="5140" width="1" style="65" customWidth="1"/>
    <col min="5141" max="5141" width="6.7109375" style="65" customWidth="1"/>
    <col min="5142" max="5142" width="1" style="65" customWidth="1"/>
    <col min="5143" max="5143" width="6.7109375" style="65" customWidth="1"/>
    <col min="5144" max="5144" width="1" style="65" customWidth="1"/>
    <col min="5145" max="5145" width="6.7109375" style="65" customWidth="1"/>
    <col min="5146" max="5146" width="1" style="65" customWidth="1"/>
    <col min="5147" max="5147" width="6.7109375" style="65" customWidth="1"/>
    <col min="5148" max="5148" width="1" style="65" customWidth="1"/>
    <col min="5149" max="5150" width="6.7109375" style="65" customWidth="1"/>
    <col min="5151" max="5376" width="11.42578125" style="65"/>
    <col min="5377" max="5379" width="0" style="65" hidden="1" customWidth="1"/>
    <col min="5380" max="5380" width="7.85546875" style="65" customWidth="1"/>
    <col min="5381" max="5381" width="2" style="65" customWidth="1"/>
    <col min="5382" max="5382" width="1.5703125" style="65" customWidth="1"/>
    <col min="5383" max="5383" width="53.140625" style="65" customWidth="1"/>
    <col min="5384" max="5384" width="5.42578125" style="65" bestFit="1" customWidth="1"/>
    <col min="5385" max="5385" width="5.42578125" style="65" customWidth="1"/>
    <col min="5386" max="5386" width="6.140625" style="65" customWidth="1"/>
    <col min="5387" max="5388" width="11.42578125" style="65"/>
    <col min="5389" max="5389" width="4.7109375" style="65" customWidth="1"/>
    <col min="5390" max="5390" width="5" style="65" customWidth="1"/>
    <col min="5391" max="5391" width="2.28515625" style="65" customWidth="1"/>
    <col min="5392" max="5392" width="26" style="65" customWidth="1"/>
    <col min="5393" max="5393" width="8" style="65" customWidth="1"/>
    <col min="5394" max="5394" width="1" style="65" customWidth="1"/>
    <col min="5395" max="5395" width="6.7109375" style="65" customWidth="1"/>
    <col min="5396" max="5396" width="1" style="65" customWidth="1"/>
    <col min="5397" max="5397" width="6.7109375" style="65" customWidth="1"/>
    <col min="5398" max="5398" width="1" style="65" customWidth="1"/>
    <col min="5399" max="5399" width="6.7109375" style="65" customWidth="1"/>
    <col min="5400" max="5400" width="1" style="65" customWidth="1"/>
    <col min="5401" max="5401" width="6.7109375" style="65" customWidth="1"/>
    <col min="5402" max="5402" width="1" style="65" customWidth="1"/>
    <col min="5403" max="5403" width="6.7109375" style="65" customWidth="1"/>
    <col min="5404" max="5404" width="1" style="65" customWidth="1"/>
    <col min="5405" max="5406" width="6.7109375" style="65" customWidth="1"/>
    <col min="5407" max="5632" width="11.42578125" style="65"/>
    <col min="5633" max="5635" width="0" style="65" hidden="1" customWidth="1"/>
    <col min="5636" max="5636" width="7.85546875" style="65" customWidth="1"/>
    <col min="5637" max="5637" width="2" style="65" customWidth="1"/>
    <col min="5638" max="5638" width="1.5703125" style="65" customWidth="1"/>
    <col min="5639" max="5639" width="53.140625" style="65" customWidth="1"/>
    <col min="5640" max="5640" width="5.42578125" style="65" bestFit="1" customWidth="1"/>
    <col min="5641" max="5641" width="5.42578125" style="65" customWidth="1"/>
    <col min="5642" max="5642" width="6.140625" style="65" customWidth="1"/>
    <col min="5643" max="5644" width="11.42578125" style="65"/>
    <col min="5645" max="5645" width="4.7109375" style="65" customWidth="1"/>
    <col min="5646" max="5646" width="5" style="65" customWidth="1"/>
    <col min="5647" max="5647" width="2.28515625" style="65" customWidth="1"/>
    <col min="5648" max="5648" width="26" style="65" customWidth="1"/>
    <col min="5649" max="5649" width="8" style="65" customWidth="1"/>
    <col min="5650" max="5650" width="1" style="65" customWidth="1"/>
    <col min="5651" max="5651" width="6.7109375" style="65" customWidth="1"/>
    <col min="5652" max="5652" width="1" style="65" customWidth="1"/>
    <col min="5653" max="5653" width="6.7109375" style="65" customWidth="1"/>
    <col min="5654" max="5654" width="1" style="65" customWidth="1"/>
    <col min="5655" max="5655" width="6.7109375" style="65" customWidth="1"/>
    <col min="5656" max="5656" width="1" style="65" customWidth="1"/>
    <col min="5657" max="5657" width="6.7109375" style="65" customWidth="1"/>
    <col min="5658" max="5658" width="1" style="65" customWidth="1"/>
    <col min="5659" max="5659" width="6.7109375" style="65" customWidth="1"/>
    <col min="5660" max="5660" width="1" style="65" customWidth="1"/>
    <col min="5661" max="5662" width="6.7109375" style="65" customWidth="1"/>
    <col min="5663" max="5888" width="11.42578125" style="65"/>
    <col min="5889" max="5891" width="0" style="65" hidden="1" customWidth="1"/>
    <col min="5892" max="5892" width="7.85546875" style="65" customWidth="1"/>
    <col min="5893" max="5893" width="2" style="65" customWidth="1"/>
    <col min="5894" max="5894" width="1.5703125" style="65" customWidth="1"/>
    <col min="5895" max="5895" width="53.140625" style="65" customWidth="1"/>
    <col min="5896" max="5896" width="5.42578125" style="65" bestFit="1" customWidth="1"/>
    <col min="5897" max="5897" width="5.42578125" style="65" customWidth="1"/>
    <col min="5898" max="5898" width="6.140625" style="65" customWidth="1"/>
    <col min="5899" max="5900" width="11.42578125" style="65"/>
    <col min="5901" max="5901" width="4.7109375" style="65" customWidth="1"/>
    <col min="5902" max="5902" width="5" style="65" customWidth="1"/>
    <col min="5903" max="5903" width="2.28515625" style="65" customWidth="1"/>
    <col min="5904" max="5904" width="26" style="65" customWidth="1"/>
    <col min="5905" max="5905" width="8" style="65" customWidth="1"/>
    <col min="5906" max="5906" width="1" style="65" customWidth="1"/>
    <col min="5907" max="5907" width="6.7109375" style="65" customWidth="1"/>
    <col min="5908" max="5908" width="1" style="65" customWidth="1"/>
    <col min="5909" max="5909" width="6.7109375" style="65" customWidth="1"/>
    <col min="5910" max="5910" width="1" style="65" customWidth="1"/>
    <col min="5911" max="5911" width="6.7109375" style="65" customWidth="1"/>
    <col min="5912" max="5912" width="1" style="65" customWidth="1"/>
    <col min="5913" max="5913" width="6.7109375" style="65" customWidth="1"/>
    <col min="5914" max="5914" width="1" style="65" customWidth="1"/>
    <col min="5915" max="5915" width="6.7109375" style="65" customWidth="1"/>
    <col min="5916" max="5916" width="1" style="65" customWidth="1"/>
    <col min="5917" max="5918" width="6.7109375" style="65" customWidth="1"/>
    <col min="5919" max="6144" width="11.42578125" style="65"/>
    <col min="6145" max="6147" width="0" style="65" hidden="1" customWidth="1"/>
    <col min="6148" max="6148" width="7.85546875" style="65" customWidth="1"/>
    <col min="6149" max="6149" width="2" style="65" customWidth="1"/>
    <col min="6150" max="6150" width="1.5703125" style="65" customWidth="1"/>
    <col min="6151" max="6151" width="53.140625" style="65" customWidth="1"/>
    <col min="6152" max="6152" width="5.42578125" style="65" bestFit="1" customWidth="1"/>
    <col min="6153" max="6153" width="5.42578125" style="65" customWidth="1"/>
    <col min="6154" max="6154" width="6.140625" style="65" customWidth="1"/>
    <col min="6155" max="6156" width="11.42578125" style="65"/>
    <col min="6157" max="6157" width="4.7109375" style="65" customWidth="1"/>
    <col min="6158" max="6158" width="5" style="65" customWidth="1"/>
    <col min="6159" max="6159" width="2.28515625" style="65" customWidth="1"/>
    <col min="6160" max="6160" width="26" style="65" customWidth="1"/>
    <col min="6161" max="6161" width="8" style="65" customWidth="1"/>
    <col min="6162" max="6162" width="1" style="65" customWidth="1"/>
    <col min="6163" max="6163" width="6.7109375" style="65" customWidth="1"/>
    <col min="6164" max="6164" width="1" style="65" customWidth="1"/>
    <col min="6165" max="6165" width="6.7109375" style="65" customWidth="1"/>
    <col min="6166" max="6166" width="1" style="65" customWidth="1"/>
    <col min="6167" max="6167" width="6.7109375" style="65" customWidth="1"/>
    <col min="6168" max="6168" width="1" style="65" customWidth="1"/>
    <col min="6169" max="6169" width="6.7109375" style="65" customWidth="1"/>
    <col min="6170" max="6170" width="1" style="65" customWidth="1"/>
    <col min="6171" max="6171" width="6.7109375" style="65" customWidth="1"/>
    <col min="6172" max="6172" width="1" style="65" customWidth="1"/>
    <col min="6173" max="6174" width="6.7109375" style="65" customWidth="1"/>
    <col min="6175" max="6400" width="11.42578125" style="65"/>
    <col min="6401" max="6403" width="0" style="65" hidden="1" customWidth="1"/>
    <col min="6404" max="6404" width="7.85546875" style="65" customWidth="1"/>
    <col min="6405" max="6405" width="2" style="65" customWidth="1"/>
    <col min="6406" max="6406" width="1.5703125" style="65" customWidth="1"/>
    <col min="6407" max="6407" width="53.140625" style="65" customWidth="1"/>
    <col min="6408" max="6408" width="5.42578125" style="65" bestFit="1" customWidth="1"/>
    <col min="6409" max="6409" width="5.42578125" style="65" customWidth="1"/>
    <col min="6410" max="6410" width="6.140625" style="65" customWidth="1"/>
    <col min="6411" max="6412" width="11.42578125" style="65"/>
    <col min="6413" max="6413" width="4.7109375" style="65" customWidth="1"/>
    <col min="6414" max="6414" width="5" style="65" customWidth="1"/>
    <col min="6415" max="6415" width="2.28515625" style="65" customWidth="1"/>
    <col min="6416" max="6416" width="26" style="65" customWidth="1"/>
    <col min="6417" max="6417" width="8" style="65" customWidth="1"/>
    <col min="6418" max="6418" width="1" style="65" customWidth="1"/>
    <col min="6419" max="6419" width="6.7109375" style="65" customWidth="1"/>
    <col min="6420" max="6420" width="1" style="65" customWidth="1"/>
    <col min="6421" max="6421" width="6.7109375" style="65" customWidth="1"/>
    <col min="6422" max="6422" width="1" style="65" customWidth="1"/>
    <col min="6423" max="6423" width="6.7109375" style="65" customWidth="1"/>
    <col min="6424" max="6424" width="1" style="65" customWidth="1"/>
    <col min="6425" max="6425" width="6.7109375" style="65" customWidth="1"/>
    <col min="6426" max="6426" width="1" style="65" customWidth="1"/>
    <col min="6427" max="6427" width="6.7109375" style="65" customWidth="1"/>
    <col min="6428" max="6428" width="1" style="65" customWidth="1"/>
    <col min="6429" max="6430" width="6.7109375" style="65" customWidth="1"/>
    <col min="6431" max="6656" width="11.42578125" style="65"/>
    <col min="6657" max="6659" width="0" style="65" hidden="1" customWidth="1"/>
    <col min="6660" max="6660" width="7.85546875" style="65" customWidth="1"/>
    <col min="6661" max="6661" width="2" style="65" customWidth="1"/>
    <col min="6662" max="6662" width="1.5703125" style="65" customWidth="1"/>
    <col min="6663" max="6663" width="53.140625" style="65" customWidth="1"/>
    <col min="6664" max="6664" width="5.42578125" style="65" bestFit="1" customWidth="1"/>
    <col min="6665" max="6665" width="5.42578125" style="65" customWidth="1"/>
    <col min="6666" max="6666" width="6.140625" style="65" customWidth="1"/>
    <col min="6667" max="6668" width="11.42578125" style="65"/>
    <col min="6669" max="6669" width="4.7109375" style="65" customWidth="1"/>
    <col min="6670" max="6670" width="5" style="65" customWidth="1"/>
    <col min="6671" max="6671" width="2.28515625" style="65" customWidth="1"/>
    <col min="6672" max="6672" width="26" style="65" customWidth="1"/>
    <col min="6673" max="6673" width="8" style="65" customWidth="1"/>
    <col min="6674" max="6674" width="1" style="65" customWidth="1"/>
    <col min="6675" max="6675" width="6.7109375" style="65" customWidth="1"/>
    <col min="6676" max="6676" width="1" style="65" customWidth="1"/>
    <col min="6677" max="6677" width="6.7109375" style="65" customWidth="1"/>
    <col min="6678" max="6678" width="1" style="65" customWidth="1"/>
    <col min="6679" max="6679" width="6.7109375" style="65" customWidth="1"/>
    <col min="6680" max="6680" width="1" style="65" customWidth="1"/>
    <col min="6681" max="6681" width="6.7109375" style="65" customWidth="1"/>
    <col min="6682" max="6682" width="1" style="65" customWidth="1"/>
    <col min="6683" max="6683" width="6.7109375" style="65" customWidth="1"/>
    <col min="6684" max="6684" width="1" style="65" customWidth="1"/>
    <col min="6685" max="6686" width="6.7109375" style="65" customWidth="1"/>
    <col min="6687" max="6912" width="11.42578125" style="65"/>
    <col min="6913" max="6915" width="0" style="65" hidden="1" customWidth="1"/>
    <col min="6916" max="6916" width="7.85546875" style="65" customWidth="1"/>
    <col min="6917" max="6917" width="2" style="65" customWidth="1"/>
    <col min="6918" max="6918" width="1.5703125" style="65" customWidth="1"/>
    <col min="6919" max="6919" width="53.140625" style="65" customWidth="1"/>
    <col min="6920" max="6920" width="5.42578125" style="65" bestFit="1" customWidth="1"/>
    <col min="6921" max="6921" width="5.42578125" style="65" customWidth="1"/>
    <col min="6922" max="6922" width="6.140625" style="65" customWidth="1"/>
    <col min="6923" max="6924" width="11.42578125" style="65"/>
    <col min="6925" max="6925" width="4.7109375" style="65" customWidth="1"/>
    <col min="6926" max="6926" width="5" style="65" customWidth="1"/>
    <col min="6927" max="6927" width="2.28515625" style="65" customWidth="1"/>
    <col min="6928" max="6928" width="26" style="65" customWidth="1"/>
    <col min="6929" max="6929" width="8" style="65" customWidth="1"/>
    <col min="6930" max="6930" width="1" style="65" customWidth="1"/>
    <col min="6931" max="6931" width="6.7109375" style="65" customWidth="1"/>
    <col min="6932" max="6932" width="1" style="65" customWidth="1"/>
    <col min="6933" max="6933" width="6.7109375" style="65" customWidth="1"/>
    <col min="6934" max="6934" width="1" style="65" customWidth="1"/>
    <col min="6935" max="6935" width="6.7109375" style="65" customWidth="1"/>
    <col min="6936" max="6936" width="1" style="65" customWidth="1"/>
    <col min="6937" max="6937" width="6.7109375" style="65" customWidth="1"/>
    <col min="6938" max="6938" width="1" style="65" customWidth="1"/>
    <col min="6939" max="6939" width="6.7109375" style="65" customWidth="1"/>
    <col min="6940" max="6940" width="1" style="65" customWidth="1"/>
    <col min="6941" max="6942" width="6.7109375" style="65" customWidth="1"/>
    <col min="6943" max="7168" width="11.42578125" style="65"/>
    <col min="7169" max="7171" width="0" style="65" hidden="1" customWidth="1"/>
    <col min="7172" max="7172" width="7.85546875" style="65" customWidth="1"/>
    <col min="7173" max="7173" width="2" style="65" customWidth="1"/>
    <col min="7174" max="7174" width="1.5703125" style="65" customWidth="1"/>
    <col min="7175" max="7175" width="53.140625" style="65" customWidth="1"/>
    <col min="7176" max="7176" width="5.42578125" style="65" bestFit="1" customWidth="1"/>
    <col min="7177" max="7177" width="5.42578125" style="65" customWidth="1"/>
    <col min="7178" max="7178" width="6.140625" style="65" customWidth="1"/>
    <col min="7179" max="7180" width="11.42578125" style="65"/>
    <col min="7181" max="7181" width="4.7109375" style="65" customWidth="1"/>
    <col min="7182" max="7182" width="5" style="65" customWidth="1"/>
    <col min="7183" max="7183" width="2.28515625" style="65" customWidth="1"/>
    <col min="7184" max="7184" width="26" style="65" customWidth="1"/>
    <col min="7185" max="7185" width="8" style="65" customWidth="1"/>
    <col min="7186" max="7186" width="1" style="65" customWidth="1"/>
    <col min="7187" max="7187" width="6.7109375" style="65" customWidth="1"/>
    <col min="7188" max="7188" width="1" style="65" customWidth="1"/>
    <col min="7189" max="7189" width="6.7109375" style="65" customWidth="1"/>
    <col min="7190" max="7190" width="1" style="65" customWidth="1"/>
    <col min="7191" max="7191" width="6.7109375" style="65" customWidth="1"/>
    <col min="7192" max="7192" width="1" style="65" customWidth="1"/>
    <col min="7193" max="7193" width="6.7109375" style="65" customWidth="1"/>
    <col min="7194" max="7194" width="1" style="65" customWidth="1"/>
    <col min="7195" max="7195" width="6.7109375" style="65" customWidth="1"/>
    <col min="7196" max="7196" width="1" style="65" customWidth="1"/>
    <col min="7197" max="7198" width="6.7109375" style="65" customWidth="1"/>
    <col min="7199" max="7424" width="11.42578125" style="65"/>
    <col min="7425" max="7427" width="0" style="65" hidden="1" customWidth="1"/>
    <col min="7428" max="7428" width="7.85546875" style="65" customWidth="1"/>
    <col min="7429" max="7429" width="2" style="65" customWidth="1"/>
    <col min="7430" max="7430" width="1.5703125" style="65" customWidth="1"/>
    <col min="7431" max="7431" width="53.140625" style="65" customWidth="1"/>
    <col min="7432" max="7432" width="5.42578125" style="65" bestFit="1" customWidth="1"/>
    <col min="7433" max="7433" width="5.42578125" style="65" customWidth="1"/>
    <col min="7434" max="7434" width="6.140625" style="65" customWidth="1"/>
    <col min="7435" max="7436" width="11.42578125" style="65"/>
    <col min="7437" max="7437" width="4.7109375" style="65" customWidth="1"/>
    <col min="7438" max="7438" width="5" style="65" customWidth="1"/>
    <col min="7439" max="7439" width="2.28515625" style="65" customWidth="1"/>
    <col min="7440" max="7440" width="26" style="65" customWidth="1"/>
    <col min="7441" max="7441" width="8" style="65" customWidth="1"/>
    <col min="7442" max="7442" width="1" style="65" customWidth="1"/>
    <col min="7443" max="7443" width="6.7109375" style="65" customWidth="1"/>
    <col min="7444" max="7444" width="1" style="65" customWidth="1"/>
    <col min="7445" max="7445" width="6.7109375" style="65" customWidth="1"/>
    <col min="7446" max="7446" width="1" style="65" customWidth="1"/>
    <col min="7447" max="7447" width="6.7109375" style="65" customWidth="1"/>
    <col min="7448" max="7448" width="1" style="65" customWidth="1"/>
    <col min="7449" max="7449" width="6.7109375" style="65" customWidth="1"/>
    <col min="7450" max="7450" width="1" style="65" customWidth="1"/>
    <col min="7451" max="7451" width="6.7109375" style="65" customWidth="1"/>
    <col min="7452" max="7452" width="1" style="65" customWidth="1"/>
    <col min="7453" max="7454" width="6.7109375" style="65" customWidth="1"/>
    <col min="7455" max="7680" width="11.42578125" style="65"/>
    <col min="7681" max="7683" width="0" style="65" hidden="1" customWidth="1"/>
    <col min="7684" max="7684" width="7.85546875" style="65" customWidth="1"/>
    <col min="7685" max="7685" width="2" style="65" customWidth="1"/>
    <col min="7686" max="7686" width="1.5703125" style="65" customWidth="1"/>
    <col min="7687" max="7687" width="53.140625" style="65" customWidth="1"/>
    <col min="7688" max="7688" width="5.42578125" style="65" bestFit="1" customWidth="1"/>
    <col min="7689" max="7689" width="5.42578125" style="65" customWidth="1"/>
    <col min="7690" max="7690" width="6.140625" style="65" customWidth="1"/>
    <col min="7691" max="7692" width="11.42578125" style="65"/>
    <col min="7693" max="7693" width="4.7109375" style="65" customWidth="1"/>
    <col min="7694" max="7694" width="5" style="65" customWidth="1"/>
    <col min="7695" max="7695" width="2.28515625" style="65" customWidth="1"/>
    <col min="7696" max="7696" width="26" style="65" customWidth="1"/>
    <col min="7697" max="7697" width="8" style="65" customWidth="1"/>
    <col min="7698" max="7698" width="1" style="65" customWidth="1"/>
    <col min="7699" max="7699" width="6.7109375" style="65" customWidth="1"/>
    <col min="7700" max="7700" width="1" style="65" customWidth="1"/>
    <col min="7701" max="7701" width="6.7109375" style="65" customWidth="1"/>
    <col min="7702" max="7702" width="1" style="65" customWidth="1"/>
    <col min="7703" max="7703" width="6.7109375" style="65" customWidth="1"/>
    <col min="7704" max="7704" width="1" style="65" customWidth="1"/>
    <col min="7705" max="7705" width="6.7109375" style="65" customWidth="1"/>
    <col min="7706" max="7706" width="1" style="65" customWidth="1"/>
    <col min="7707" max="7707" width="6.7109375" style="65" customWidth="1"/>
    <col min="7708" max="7708" width="1" style="65" customWidth="1"/>
    <col min="7709" max="7710" width="6.7109375" style="65" customWidth="1"/>
    <col min="7711" max="7936" width="11.42578125" style="65"/>
    <col min="7937" max="7939" width="0" style="65" hidden="1" customWidth="1"/>
    <col min="7940" max="7940" width="7.85546875" style="65" customWidth="1"/>
    <col min="7941" max="7941" width="2" style="65" customWidth="1"/>
    <col min="7942" max="7942" width="1.5703125" style="65" customWidth="1"/>
    <col min="7943" max="7943" width="53.140625" style="65" customWidth="1"/>
    <col min="7944" max="7944" width="5.42578125" style="65" bestFit="1" customWidth="1"/>
    <col min="7945" max="7945" width="5.42578125" style="65" customWidth="1"/>
    <col min="7946" max="7946" width="6.140625" style="65" customWidth="1"/>
    <col min="7947" max="7948" width="11.42578125" style="65"/>
    <col min="7949" max="7949" width="4.7109375" style="65" customWidth="1"/>
    <col min="7950" max="7950" width="5" style="65" customWidth="1"/>
    <col min="7951" max="7951" width="2.28515625" style="65" customWidth="1"/>
    <col min="7952" max="7952" width="26" style="65" customWidth="1"/>
    <col min="7953" max="7953" width="8" style="65" customWidth="1"/>
    <col min="7954" max="7954" width="1" style="65" customWidth="1"/>
    <col min="7955" max="7955" width="6.7109375" style="65" customWidth="1"/>
    <col min="7956" max="7956" width="1" style="65" customWidth="1"/>
    <col min="7957" max="7957" width="6.7109375" style="65" customWidth="1"/>
    <col min="7958" max="7958" width="1" style="65" customWidth="1"/>
    <col min="7959" max="7959" width="6.7109375" style="65" customWidth="1"/>
    <col min="7960" max="7960" width="1" style="65" customWidth="1"/>
    <col min="7961" max="7961" width="6.7109375" style="65" customWidth="1"/>
    <col min="7962" max="7962" width="1" style="65" customWidth="1"/>
    <col min="7963" max="7963" width="6.7109375" style="65" customWidth="1"/>
    <col min="7964" max="7964" width="1" style="65" customWidth="1"/>
    <col min="7965" max="7966" width="6.7109375" style="65" customWidth="1"/>
    <col min="7967" max="8192" width="11.42578125" style="65"/>
    <col min="8193" max="8195" width="0" style="65" hidden="1" customWidth="1"/>
    <col min="8196" max="8196" width="7.85546875" style="65" customWidth="1"/>
    <col min="8197" max="8197" width="2" style="65" customWidth="1"/>
    <col min="8198" max="8198" width="1.5703125" style="65" customWidth="1"/>
    <col min="8199" max="8199" width="53.140625" style="65" customWidth="1"/>
    <col min="8200" max="8200" width="5.42578125" style="65" bestFit="1" customWidth="1"/>
    <col min="8201" max="8201" width="5.42578125" style="65" customWidth="1"/>
    <col min="8202" max="8202" width="6.140625" style="65" customWidth="1"/>
    <col min="8203" max="8204" width="11.42578125" style="65"/>
    <col min="8205" max="8205" width="4.7109375" style="65" customWidth="1"/>
    <col min="8206" max="8206" width="5" style="65" customWidth="1"/>
    <col min="8207" max="8207" width="2.28515625" style="65" customWidth="1"/>
    <col min="8208" max="8208" width="26" style="65" customWidth="1"/>
    <col min="8209" max="8209" width="8" style="65" customWidth="1"/>
    <col min="8210" max="8210" width="1" style="65" customWidth="1"/>
    <col min="8211" max="8211" width="6.7109375" style="65" customWidth="1"/>
    <col min="8212" max="8212" width="1" style="65" customWidth="1"/>
    <col min="8213" max="8213" width="6.7109375" style="65" customWidth="1"/>
    <col min="8214" max="8214" width="1" style="65" customWidth="1"/>
    <col min="8215" max="8215" width="6.7109375" style="65" customWidth="1"/>
    <col min="8216" max="8216" width="1" style="65" customWidth="1"/>
    <col min="8217" max="8217" width="6.7109375" style="65" customWidth="1"/>
    <col min="8218" max="8218" width="1" style="65" customWidth="1"/>
    <col min="8219" max="8219" width="6.7109375" style="65" customWidth="1"/>
    <col min="8220" max="8220" width="1" style="65" customWidth="1"/>
    <col min="8221" max="8222" width="6.7109375" style="65" customWidth="1"/>
    <col min="8223" max="8448" width="11.42578125" style="65"/>
    <col min="8449" max="8451" width="0" style="65" hidden="1" customWidth="1"/>
    <col min="8452" max="8452" width="7.85546875" style="65" customWidth="1"/>
    <col min="8453" max="8453" width="2" style="65" customWidth="1"/>
    <col min="8454" max="8454" width="1.5703125" style="65" customWidth="1"/>
    <col min="8455" max="8455" width="53.140625" style="65" customWidth="1"/>
    <col min="8456" max="8456" width="5.42578125" style="65" bestFit="1" customWidth="1"/>
    <col min="8457" max="8457" width="5.42578125" style="65" customWidth="1"/>
    <col min="8458" max="8458" width="6.140625" style="65" customWidth="1"/>
    <col min="8459" max="8460" width="11.42578125" style="65"/>
    <col min="8461" max="8461" width="4.7109375" style="65" customWidth="1"/>
    <col min="8462" max="8462" width="5" style="65" customWidth="1"/>
    <col min="8463" max="8463" width="2.28515625" style="65" customWidth="1"/>
    <col min="8464" max="8464" width="26" style="65" customWidth="1"/>
    <col min="8465" max="8465" width="8" style="65" customWidth="1"/>
    <col min="8466" max="8466" width="1" style="65" customWidth="1"/>
    <col min="8467" max="8467" width="6.7109375" style="65" customWidth="1"/>
    <col min="8468" max="8468" width="1" style="65" customWidth="1"/>
    <col min="8469" max="8469" width="6.7109375" style="65" customWidth="1"/>
    <col min="8470" max="8470" width="1" style="65" customWidth="1"/>
    <col min="8471" max="8471" width="6.7109375" style="65" customWidth="1"/>
    <col min="8472" max="8472" width="1" style="65" customWidth="1"/>
    <col min="8473" max="8473" width="6.7109375" style="65" customWidth="1"/>
    <col min="8474" max="8474" width="1" style="65" customWidth="1"/>
    <col min="8475" max="8475" width="6.7109375" style="65" customWidth="1"/>
    <col min="8476" max="8476" width="1" style="65" customWidth="1"/>
    <col min="8477" max="8478" width="6.7109375" style="65" customWidth="1"/>
    <col min="8479" max="8704" width="11.42578125" style="65"/>
    <col min="8705" max="8707" width="0" style="65" hidden="1" customWidth="1"/>
    <col min="8708" max="8708" width="7.85546875" style="65" customWidth="1"/>
    <col min="8709" max="8709" width="2" style="65" customWidth="1"/>
    <col min="8710" max="8710" width="1.5703125" style="65" customWidth="1"/>
    <col min="8711" max="8711" width="53.140625" style="65" customWidth="1"/>
    <col min="8712" max="8712" width="5.42578125" style="65" bestFit="1" customWidth="1"/>
    <col min="8713" max="8713" width="5.42578125" style="65" customWidth="1"/>
    <col min="8714" max="8714" width="6.140625" style="65" customWidth="1"/>
    <col min="8715" max="8716" width="11.42578125" style="65"/>
    <col min="8717" max="8717" width="4.7109375" style="65" customWidth="1"/>
    <col min="8718" max="8718" width="5" style="65" customWidth="1"/>
    <col min="8719" max="8719" width="2.28515625" style="65" customWidth="1"/>
    <col min="8720" max="8720" width="26" style="65" customWidth="1"/>
    <col min="8721" max="8721" width="8" style="65" customWidth="1"/>
    <col min="8722" max="8722" width="1" style="65" customWidth="1"/>
    <col min="8723" max="8723" width="6.7109375" style="65" customWidth="1"/>
    <col min="8724" max="8724" width="1" style="65" customWidth="1"/>
    <col min="8725" max="8725" width="6.7109375" style="65" customWidth="1"/>
    <col min="8726" max="8726" width="1" style="65" customWidth="1"/>
    <col min="8727" max="8727" width="6.7109375" style="65" customWidth="1"/>
    <col min="8728" max="8728" width="1" style="65" customWidth="1"/>
    <col min="8729" max="8729" width="6.7109375" style="65" customWidth="1"/>
    <col min="8730" max="8730" width="1" style="65" customWidth="1"/>
    <col min="8731" max="8731" width="6.7109375" style="65" customWidth="1"/>
    <col min="8732" max="8732" width="1" style="65" customWidth="1"/>
    <col min="8733" max="8734" width="6.7109375" style="65" customWidth="1"/>
    <col min="8735" max="8960" width="11.42578125" style="65"/>
    <col min="8961" max="8963" width="0" style="65" hidden="1" customWidth="1"/>
    <col min="8964" max="8964" width="7.85546875" style="65" customWidth="1"/>
    <col min="8965" max="8965" width="2" style="65" customWidth="1"/>
    <col min="8966" max="8966" width="1.5703125" style="65" customWidth="1"/>
    <col min="8967" max="8967" width="53.140625" style="65" customWidth="1"/>
    <col min="8968" max="8968" width="5.42578125" style="65" bestFit="1" customWidth="1"/>
    <col min="8969" max="8969" width="5.42578125" style="65" customWidth="1"/>
    <col min="8970" max="8970" width="6.140625" style="65" customWidth="1"/>
    <col min="8971" max="8972" width="11.42578125" style="65"/>
    <col min="8973" max="8973" width="4.7109375" style="65" customWidth="1"/>
    <col min="8974" max="8974" width="5" style="65" customWidth="1"/>
    <col min="8975" max="8975" width="2.28515625" style="65" customWidth="1"/>
    <col min="8976" max="8976" width="26" style="65" customWidth="1"/>
    <col min="8977" max="8977" width="8" style="65" customWidth="1"/>
    <col min="8978" max="8978" width="1" style="65" customWidth="1"/>
    <col min="8979" max="8979" width="6.7109375" style="65" customWidth="1"/>
    <col min="8980" max="8980" width="1" style="65" customWidth="1"/>
    <col min="8981" max="8981" width="6.7109375" style="65" customWidth="1"/>
    <col min="8982" max="8982" width="1" style="65" customWidth="1"/>
    <col min="8983" max="8983" width="6.7109375" style="65" customWidth="1"/>
    <col min="8984" max="8984" width="1" style="65" customWidth="1"/>
    <col min="8985" max="8985" width="6.7109375" style="65" customWidth="1"/>
    <col min="8986" max="8986" width="1" style="65" customWidth="1"/>
    <col min="8987" max="8987" width="6.7109375" style="65" customWidth="1"/>
    <col min="8988" max="8988" width="1" style="65" customWidth="1"/>
    <col min="8989" max="8990" width="6.7109375" style="65" customWidth="1"/>
    <col min="8991" max="9216" width="11.42578125" style="65"/>
    <col min="9217" max="9219" width="0" style="65" hidden="1" customWidth="1"/>
    <col min="9220" max="9220" width="7.85546875" style="65" customWidth="1"/>
    <col min="9221" max="9221" width="2" style="65" customWidth="1"/>
    <col min="9222" max="9222" width="1.5703125" style="65" customWidth="1"/>
    <col min="9223" max="9223" width="53.140625" style="65" customWidth="1"/>
    <col min="9224" max="9224" width="5.42578125" style="65" bestFit="1" customWidth="1"/>
    <col min="9225" max="9225" width="5.42578125" style="65" customWidth="1"/>
    <col min="9226" max="9226" width="6.140625" style="65" customWidth="1"/>
    <col min="9227" max="9228" width="11.42578125" style="65"/>
    <col min="9229" max="9229" width="4.7109375" style="65" customWidth="1"/>
    <col min="9230" max="9230" width="5" style="65" customWidth="1"/>
    <col min="9231" max="9231" width="2.28515625" style="65" customWidth="1"/>
    <col min="9232" max="9232" width="26" style="65" customWidth="1"/>
    <col min="9233" max="9233" width="8" style="65" customWidth="1"/>
    <col min="9234" max="9234" width="1" style="65" customWidth="1"/>
    <col min="9235" max="9235" width="6.7109375" style="65" customWidth="1"/>
    <col min="9236" max="9236" width="1" style="65" customWidth="1"/>
    <col min="9237" max="9237" width="6.7109375" style="65" customWidth="1"/>
    <col min="9238" max="9238" width="1" style="65" customWidth="1"/>
    <col min="9239" max="9239" width="6.7109375" style="65" customWidth="1"/>
    <col min="9240" max="9240" width="1" style="65" customWidth="1"/>
    <col min="9241" max="9241" width="6.7109375" style="65" customWidth="1"/>
    <col min="9242" max="9242" width="1" style="65" customWidth="1"/>
    <col min="9243" max="9243" width="6.7109375" style="65" customWidth="1"/>
    <col min="9244" max="9244" width="1" style="65" customWidth="1"/>
    <col min="9245" max="9246" width="6.7109375" style="65" customWidth="1"/>
    <col min="9247" max="9472" width="11.42578125" style="65"/>
    <col min="9473" max="9475" width="0" style="65" hidden="1" customWidth="1"/>
    <col min="9476" max="9476" width="7.85546875" style="65" customWidth="1"/>
    <col min="9477" max="9477" width="2" style="65" customWidth="1"/>
    <col min="9478" max="9478" width="1.5703125" style="65" customWidth="1"/>
    <col min="9479" max="9479" width="53.140625" style="65" customWidth="1"/>
    <col min="9480" max="9480" width="5.42578125" style="65" bestFit="1" customWidth="1"/>
    <col min="9481" max="9481" width="5.42578125" style="65" customWidth="1"/>
    <col min="9482" max="9482" width="6.140625" style="65" customWidth="1"/>
    <col min="9483" max="9484" width="11.42578125" style="65"/>
    <col min="9485" max="9485" width="4.7109375" style="65" customWidth="1"/>
    <col min="9486" max="9486" width="5" style="65" customWidth="1"/>
    <col min="9487" max="9487" width="2.28515625" style="65" customWidth="1"/>
    <col min="9488" max="9488" width="26" style="65" customWidth="1"/>
    <col min="9489" max="9489" width="8" style="65" customWidth="1"/>
    <col min="9490" max="9490" width="1" style="65" customWidth="1"/>
    <col min="9491" max="9491" width="6.7109375" style="65" customWidth="1"/>
    <col min="9492" max="9492" width="1" style="65" customWidth="1"/>
    <col min="9493" max="9493" width="6.7109375" style="65" customWidth="1"/>
    <col min="9494" max="9494" width="1" style="65" customWidth="1"/>
    <col min="9495" max="9495" width="6.7109375" style="65" customWidth="1"/>
    <col min="9496" max="9496" width="1" style="65" customWidth="1"/>
    <col min="9497" max="9497" width="6.7109375" style="65" customWidth="1"/>
    <col min="9498" max="9498" width="1" style="65" customWidth="1"/>
    <col min="9499" max="9499" width="6.7109375" style="65" customWidth="1"/>
    <col min="9500" max="9500" width="1" style="65" customWidth="1"/>
    <col min="9501" max="9502" width="6.7109375" style="65" customWidth="1"/>
    <col min="9503" max="9728" width="11.42578125" style="65"/>
    <col min="9729" max="9731" width="0" style="65" hidden="1" customWidth="1"/>
    <col min="9732" max="9732" width="7.85546875" style="65" customWidth="1"/>
    <col min="9733" max="9733" width="2" style="65" customWidth="1"/>
    <col min="9734" max="9734" width="1.5703125" style="65" customWidth="1"/>
    <col min="9735" max="9735" width="53.140625" style="65" customWidth="1"/>
    <col min="9736" max="9736" width="5.42578125" style="65" bestFit="1" customWidth="1"/>
    <col min="9737" max="9737" width="5.42578125" style="65" customWidth="1"/>
    <col min="9738" max="9738" width="6.140625" style="65" customWidth="1"/>
    <col min="9739" max="9740" width="11.42578125" style="65"/>
    <col min="9741" max="9741" width="4.7109375" style="65" customWidth="1"/>
    <col min="9742" max="9742" width="5" style="65" customWidth="1"/>
    <col min="9743" max="9743" width="2.28515625" style="65" customWidth="1"/>
    <col min="9744" max="9744" width="26" style="65" customWidth="1"/>
    <col min="9745" max="9745" width="8" style="65" customWidth="1"/>
    <col min="9746" max="9746" width="1" style="65" customWidth="1"/>
    <col min="9747" max="9747" width="6.7109375" style="65" customWidth="1"/>
    <col min="9748" max="9748" width="1" style="65" customWidth="1"/>
    <col min="9749" max="9749" width="6.7109375" style="65" customWidth="1"/>
    <col min="9750" max="9750" width="1" style="65" customWidth="1"/>
    <col min="9751" max="9751" width="6.7109375" style="65" customWidth="1"/>
    <col min="9752" max="9752" width="1" style="65" customWidth="1"/>
    <col min="9753" max="9753" width="6.7109375" style="65" customWidth="1"/>
    <col min="9754" max="9754" width="1" style="65" customWidth="1"/>
    <col min="9755" max="9755" width="6.7109375" style="65" customWidth="1"/>
    <col min="9756" max="9756" width="1" style="65" customWidth="1"/>
    <col min="9757" max="9758" width="6.7109375" style="65" customWidth="1"/>
    <col min="9759" max="9984" width="11.42578125" style="65"/>
    <col min="9985" max="9987" width="0" style="65" hidden="1" customWidth="1"/>
    <col min="9988" max="9988" width="7.85546875" style="65" customWidth="1"/>
    <col min="9989" max="9989" width="2" style="65" customWidth="1"/>
    <col min="9990" max="9990" width="1.5703125" style="65" customWidth="1"/>
    <col min="9991" max="9991" width="53.140625" style="65" customWidth="1"/>
    <col min="9992" max="9992" width="5.42578125" style="65" bestFit="1" customWidth="1"/>
    <col min="9993" max="9993" width="5.42578125" style="65" customWidth="1"/>
    <col min="9994" max="9994" width="6.140625" style="65" customWidth="1"/>
    <col min="9995" max="9996" width="11.42578125" style="65"/>
    <col min="9997" max="9997" width="4.7109375" style="65" customWidth="1"/>
    <col min="9998" max="9998" width="5" style="65" customWidth="1"/>
    <col min="9999" max="9999" width="2.28515625" style="65" customWidth="1"/>
    <col min="10000" max="10000" width="26" style="65" customWidth="1"/>
    <col min="10001" max="10001" width="8" style="65" customWidth="1"/>
    <col min="10002" max="10002" width="1" style="65" customWidth="1"/>
    <col min="10003" max="10003" width="6.7109375" style="65" customWidth="1"/>
    <col min="10004" max="10004" width="1" style="65" customWidth="1"/>
    <col min="10005" max="10005" width="6.7109375" style="65" customWidth="1"/>
    <col min="10006" max="10006" width="1" style="65" customWidth="1"/>
    <col min="10007" max="10007" width="6.7109375" style="65" customWidth="1"/>
    <col min="10008" max="10008" width="1" style="65" customWidth="1"/>
    <col min="10009" max="10009" width="6.7109375" style="65" customWidth="1"/>
    <col min="10010" max="10010" width="1" style="65" customWidth="1"/>
    <col min="10011" max="10011" width="6.7109375" style="65" customWidth="1"/>
    <col min="10012" max="10012" width="1" style="65" customWidth="1"/>
    <col min="10013" max="10014" width="6.7109375" style="65" customWidth="1"/>
    <col min="10015" max="10240" width="11.42578125" style="65"/>
    <col min="10241" max="10243" width="0" style="65" hidden="1" customWidth="1"/>
    <col min="10244" max="10244" width="7.85546875" style="65" customWidth="1"/>
    <col min="10245" max="10245" width="2" style="65" customWidth="1"/>
    <col min="10246" max="10246" width="1.5703125" style="65" customWidth="1"/>
    <col min="10247" max="10247" width="53.140625" style="65" customWidth="1"/>
    <col min="10248" max="10248" width="5.42578125" style="65" bestFit="1" customWidth="1"/>
    <col min="10249" max="10249" width="5.42578125" style="65" customWidth="1"/>
    <col min="10250" max="10250" width="6.140625" style="65" customWidth="1"/>
    <col min="10251" max="10252" width="11.42578125" style="65"/>
    <col min="10253" max="10253" width="4.7109375" style="65" customWidth="1"/>
    <col min="10254" max="10254" width="5" style="65" customWidth="1"/>
    <col min="10255" max="10255" width="2.28515625" style="65" customWidth="1"/>
    <col min="10256" max="10256" width="26" style="65" customWidth="1"/>
    <col min="10257" max="10257" width="8" style="65" customWidth="1"/>
    <col min="10258" max="10258" width="1" style="65" customWidth="1"/>
    <col min="10259" max="10259" width="6.7109375" style="65" customWidth="1"/>
    <col min="10260" max="10260" width="1" style="65" customWidth="1"/>
    <col min="10261" max="10261" width="6.7109375" style="65" customWidth="1"/>
    <col min="10262" max="10262" width="1" style="65" customWidth="1"/>
    <col min="10263" max="10263" width="6.7109375" style="65" customWidth="1"/>
    <col min="10264" max="10264" width="1" style="65" customWidth="1"/>
    <col min="10265" max="10265" width="6.7109375" style="65" customWidth="1"/>
    <col min="10266" max="10266" width="1" style="65" customWidth="1"/>
    <col min="10267" max="10267" width="6.7109375" style="65" customWidth="1"/>
    <col min="10268" max="10268" width="1" style="65" customWidth="1"/>
    <col min="10269" max="10270" width="6.7109375" style="65" customWidth="1"/>
    <col min="10271" max="10496" width="11.42578125" style="65"/>
    <col min="10497" max="10499" width="0" style="65" hidden="1" customWidth="1"/>
    <col min="10500" max="10500" width="7.85546875" style="65" customWidth="1"/>
    <col min="10501" max="10501" width="2" style="65" customWidth="1"/>
    <col min="10502" max="10502" width="1.5703125" style="65" customWidth="1"/>
    <col min="10503" max="10503" width="53.140625" style="65" customWidth="1"/>
    <col min="10504" max="10504" width="5.42578125" style="65" bestFit="1" customWidth="1"/>
    <col min="10505" max="10505" width="5.42578125" style="65" customWidth="1"/>
    <col min="10506" max="10506" width="6.140625" style="65" customWidth="1"/>
    <col min="10507" max="10508" width="11.42578125" style="65"/>
    <col min="10509" max="10509" width="4.7109375" style="65" customWidth="1"/>
    <col min="10510" max="10510" width="5" style="65" customWidth="1"/>
    <col min="10511" max="10511" width="2.28515625" style="65" customWidth="1"/>
    <col min="10512" max="10512" width="26" style="65" customWidth="1"/>
    <col min="10513" max="10513" width="8" style="65" customWidth="1"/>
    <col min="10514" max="10514" width="1" style="65" customWidth="1"/>
    <col min="10515" max="10515" width="6.7109375" style="65" customWidth="1"/>
    <col min="10516" max="10516" width="1" style="65" customWidth="1"/>
    <col min="10517" max="10517" width="6.7109375" style="65" customWidth="1"/>
    <col min="10518" max="10518" width="1" style="65" customWidth="1"/>
    <col min="10519" max="10519" width="6.7109375" style="65" customWidth="1"/>
    <col min="10520" max="10520" width="1" style="65" customWidth="1"/>
    <col min="10521" max="10521" width="6.7109375" style="65" customWidth="1"/>
    <col min="10522" max="10522" width="1" style="65" customWidth="1"/>
    <col min="10523" max="10523" width="6.7109375" style="65" customWidth="1"/>
    <col min="10524" max="10524" width="1" style="65" customWidth="1"/>
    <col min="10525" max="10526" width="6.7109375" style="65" customWidth="1"/>
    <col min="10527" max="10752" width="11.42578125" style="65"/>
    <col min="10753" max="10755" width="0" style="65" hidden="1" customWidth="1"/>
    <col min="10756" max="10756" width="7.85546875" style="65" customWidth="1"/>
    <col min="10757" max="10757" width="2" style="65" customWidth="1"/>
    <col min="10758" max="10758" width="1.5703125" style="65" customWidth="1"/>
    <col min="10759" max="10759" width="53.140625" style="65" customWidth="1"/>
    <col min="10760" max="10760" width="5.42578125" style="65" bestFit="1" customWidth="1"/>
    <col min="10761" max="10761" width="5.42578125" style="65" customWidth="1"/>
    <col min="10762" max="10762" width="6.140625" style="65" customWidth="1"/>
    <col min="10763" max="10764" width="11.42578125" style="65"/>
    <col min="10765" max="10765" width="4.7109375" style="65" customWidth="1"/>
    <col min="10766" max="10766" width="5" style="65" customWidth="1"/>
    <col min="10767" max="10767" width="2.28515625" style="65" customWidth="1"/>
    <col min="10768" max="10768" width="26" style="65" customWidth="1"/>
    <col min="10769" max="10769" width="8" style="65" customWidth="1"/>
    <col min="10770" max="10770" width="1" style="65" customWidth="1"/>
    <col min="10771" max="10771" width="6.7109375" style="65" customWidth="1"/>
    <col min="10772" max="10772" width="1" style="65" customWidth="1"/>
    <col min="10773" max="10773" width="6.7109375" style="65" customWidth="1"/>
    <col min="10774" max="10774" width="1" style="65" customWidth="1"/>
    <col min="10775" max="10775" width="6.7109375" style="65" customWidth="1"/>
    <col min="10776" max="10776" width="1" style="65" customWidth="1"/>
    <col min="10777" max="10777" width="6.7109375" style="65" customWidth="1"/>
    <col min="10778" max="10778" width="1" style="65" customWidth="1"/>
    <col min="10779" max="10779" width="6.7109375" style="65" customWidth="1"/>
    <col min="10780" max="10780" width="1" style="65" customWidth="1"/>
    <col min="10781" max="10782" width="6.7109375" style="65" customWidth="1"/>
    <col min="10783" max="11008" width="11.42578125" style="65"/>
    <col min="11009" max="11011" width="0" style="65" hidden="1" customWidth="1"/>
    <col min="11012" max="11012" width="7.85546875" style="65" customWidth="1"/>
    <col min="11013" max="11013" width="2" style="65" customWidth="1"/>
    <col min="11014" max="11014" width="1.5703125" style="65" customWidth="1"/>
    <col min="11015" max="11015" width="53.140625" style="65" customWidth="1"/>
    <col min="11016" max="11016" width="5.42578125" style="65" bestFit="1" customWidth="1"/>
    <col min="11017" max="11017" width="5.42578125" style="65" customWidth="1"/>
    <col min="11018" max="11018" width="6.140625" style="65" customWidth="1"/>
    <col min="11019" max="11020" width="11.42578125" style="65"/>
    <col min="11021" max="11021" width="4.7109375" style="65" customWidth="1"/>
    <col min="11022" max="11022" width="5" style="65" customWidth="1"/>
    <col min="11023" max="11023" width="2.28515625" style="65" customWidth="1"/>
    <col min="11024" max="11024" width="26" style="65" customWidth="1"/>
    <col min="11025" max="11025" width="8" style="65" customWidth="1"/>
    <col min="11026" max="11026" width="1" style="65" customWidth="1"/>
    <col min="11027" max="11027" width="6.7109375" style="65" customWidth="1"/>
    <col min="11028" max="11028" width="1" style="65" customWidth="1"/>
    <col min="11029" max="11029" width="6.7109375" style="65" customWidth="1"/>
    <col min="11030" max="11030" width="1" style="65" customWidth="1"/>
    <col min="11031" max="11031" width="6.7109375" style="65" customWidth="1"/>
    <col min="11032" max="11032" width="1" style="65" customWidth="1"/>
    <col min="11033" max="11033" width="6.7109375" style="65" customWidth="1"/>
    <col min="11034" max="11034" width="1" style="65" customWidth="1"/>
    <col min="11035" max="11035" width="6.7109375" style="65" customWidth="1"/>
    <col min="11036" max="11036" width="1" style="65" customWidth="1"/>
    <col min="11037" max="11038" width="6.7109375" style="65" customWidth="1"/>
    <col min="11039" max="11264" width="11.42578125" style="65"/>
    <col min="11265" max="11267" width="0" style="65" hidden="1" customWidth="1"/>
    <col min="11268" max="11268" width="7.85546875" style="65" customWidth="1"/>
    <col min="11269" max="11269" width="2" style="65" customWidth="1"/>
    <col min="11270" max="11270" width="1.5703125" style="65" customWidth="1"/>
    <col min="11271" max="11271" width="53.140625" style="65" customWidth="1"/>
    <col min="11272" max="11272" width="5.42578125" style="65" bestFit="1" customWidth="1"/>
    <col min="11273" max="11273" width="5.42578125" style="65" customWidth="1"/>
    <col min="11274" max="11274" width="6.140625" style="65" customWidth="1"/>
    <col min="11275" max="11276" width="11.42578125" style="65"/>
    <col min="11277" max="11277" width="4.7109375" style="65" customWidth="1"/>
    <col min="11278" max="11278" width="5" style="65" customWidth="1"/>
    <col min="11279" max="11279" width="2.28515625" style="65" customWidth="1"/>
    <col min="11280" max="11280" width="26" style="65" customWidth="1"/>
    <col min="11281" max="11281" width="8" style="65" customWidth="1"/>
    <col min="11282" max="11282" width="1" style="65" customWidth="1"/>
    <col min="11283" max="11283" width="6.7109375" style="65" customWidth="1"/>
    <col min="11284" max="11284" width="1" style="65" customWidth="1"/>
    <col min="11285" max="11285" width="6.7109375" style="65" customWidth="1"/>
    <col min="11286" max="11286" width="1" style="65" customWidth="1"/>
    <col min="11287" max="11287" width="6.7109375" style="65" customWidth="1"/>
    <col min="11288" max="11288" width="1" style="65" customWidth="1"/>
    <col min="11289" max="11289" width="6.7109375" style="65" customWidth="1"/>
    <col min="11290" max="11290" width="1" style="65" customWidth="1"/>
    <col min="11291" max="11291" width="6.7109375" style="65" customWidth="1"/>
    <col min="11292" max="11292" width="1" style="65" customWidth="1"/>
    <col min="11293" max="11294" width="6.7109375" style="65" customWidth="1"/>
    <col min="11295" max="11520" width="11.42578125" style="65"/>
    <col min="11521" max="11523" width="0" style="65" hidden="1" customWidth="1"/>
    <col min="11524" max="11524" width="7.85546875" style="65" customWidth="1"/>
    <col min="11525" max="11525" width="2" style="65" customWidth="1"/>
    <col min="11526" max="11526" width="1.5703125" style="65" customWidth="1"/>
    <col min="11527" max="11527" width="53.140625" style="65" customWidth="1"/>
    <col min="11528" max="11528" width="5.42578125" style="65" bestFit="1" customWidth="1"/>
    <col min="11529" max="11529" width="5.42578125" style="65" customWidth="1"/>
    <col min="11530" max="11530" width="6.140625" style="65" customWidth="1"/>
    <col min="11531" max="11532" width="11.42578125" style="65"/>
    <col min="11533" max="11533" width="4.7109375" style="65" customWidth="1"/>
    <col min="11534" max="11534" width="5" style="65" customWidth="1"/>
    <col min="11535" max="11535" width="2.28515625" style="65" customWidth="1"/>
    <col min="11536" max="11536" width="26" style="65" customWidth="1"/>
    <col min="11537" max="11537" width="8" style="65" customWidth="1"/>
    <col min="11538" max="11538" width="1" style="65" customWidth="1"/>
    <col min="11539" max="11539" width="6.7109375" style="65" customWidth="1"/>
    <col min="11540" max="11540" width="1" style="65" customWidth="1"/>
    <col min="11541" max="11541" width="6.7109375" style="65" customWidth="1"/>
    <col min="11542" max="11542" width="1" style="65" customWidth="1"/>
    <col min="11543" max="11543" width="6.7109375" style="65" customWidth="1"/>
    <col min="11544" max="11544" width="1" style="65" customWidth="1"/>
    <col min="11545" max="11545" width="6.7109375" style="65" customWidth="1"/>
    <col min="11546" max="11546" width="1" style="65" customWidth="1"/>
    <col min="11547" max="11547" width="6.7109375" style="65" customWidth="1"/>
    <col min="11548" max="11548" width="1" style="65" customWidth="1"/>
    <col min="11549" max="11550" width="6.7109375" style="65" customWidth="1"/>
    <col min="11551" max="11776" width="11.42578125" style="65"/>
    <col min="11777" max="11779" width="0" style="65" hidden="1" customWidth="1"/>
    <col min="11780" max="11780" width="7.85546875" style="65" customWidth="1"/>
    <col min="11781" max="11781" width="2" style="65" customWidth="1"/>
    <col min="11782" max="11782" width="1.5703125" style="65" customWidth="1"/>
    <col min="11783" max="11783" width="53.140625" style="65" customWidth="1"/>
    <col min="11784" max="11784" width="5.42578125" style="65" bestFit="1" customWidth="1"/>
    <col min="11785" max="11785" width="5.42578125" style="65" customWidth="1"/>
    <col min="11786" max="11786" width="6.140625" style="65" customWidth="1"/>
    <col min="11787" max="11788" width="11.42578125" style="65"/>
    <col min="11789" max="11789" width="4.7109375" style="65" customWidth="1"/>
    <col min="11790" max="11790" width="5" style="65" customWidth="1"/>
    <col min="11791" max="11791" width="2.28515625" style="65" customWidth="1"/>
    <col min="11792" max="11792" width="26" style="65" customWidth="1"/>
    <col min="11793" max="11793" width="8" style="65" customWidth="1"/>
    <col min="11794" max="11794" width="1" style="65" customWidth="1"/>
    <col min="11795" max="11795" width="6.7109375" style="65" customWidth="1"/>
    <col min="11796" max="11796" width="1" style="65" customWidth="1"/>
    <col min="11797" max="11797" width="6.7109375" style="65" customWidth="1"/>
    <col min="11798" max="11798" width="1" style="65" customWidth="1"/>
    <col min="11799" max="11799" width="6.7109375" style="65" customWidth="1"/>
    <col min="11800" max="11800" width="1" style="65" customWidth="1"/>
    <col min="11801" max="11801" width="6.7109375" style="65" customWidth="1"/>
    <col min="11802" max="11802" width="1" style="65" customWidth="1"/>
    <col min="11803" max="11803" width="6.7109375" style="65" customWidth="1"/>
    <col min="11804" max="11804" width="1" style="65" customWidth="1"/>
    <col min="11805" max="11806" width="6.7109375" style="65" customWidth="1"/>
    <col min="11807" max="12032" width="11.42578125" style="65"/>
    <col min="12033" max="12035" width="0" style="65" hidden="1" customWidth="1"/>
    <col min="12036" max="12036" width="7.85546875" style="65" customWidth="1"/>
    <col min="12037" max="12037" width="2" style="65" customWidth="1"/>
    <col min="12038" max="12038" width="1.5703125" style="65" customWidth="1"/>
    <col min="12039" max="12039" width="53.140625" style="65" customWidth="1"/>
    <col min="12040" max="12040" width="5.42578125" style="65" bestFit="1" customWidth="1"/>
    <col min="12041" max="12041" width="5.42578125" style="65" customWidth="1"/>
    <col min="12042" max="12042" width="6.140625" style="65" customWidth="1"/>
    <col min="12043" max="12044" width="11.42578125" style="65"/>
    <col min="12045" max="12045" width="4.7109375" style="65" customWidth="1"/>
    <col min="12046" max="12046" width="5" style="65" customWidth="1"/>
    <col min="12047" max="12047" width="2.28515625" style="65" customWidth="1"/>
    <col min="12048" max="12048" width="26" style="65" customWidth="1"/>
    <col min="12049" max="12049" width="8" style="65" customWidth="1"/>
    <col min="12050" max="12050" width="1" style="65" customWidth="1"/>
    <col min="12051" max="12051" width="6.7109375" style="65" customWidth="1"/>
    <col min="12052" max="12052" width="1" style="65" customWidth="1"/>
    <col min="12053" max="12053" width="6.7109375" style="65" customWidth="1"/>
    <col min="12054" max="12054" width="1" style="65" customWidth="1"/>
    <col min="12055" max="12055" width="6.7109375" style="65" customWidth="1"/>
    <col min="12056" max="12056" width="1" style="65" customWidth="1"/>
    <col min="12057" max="12057" width="6.7109375" style="65" customWidth="1"/>
    <col min="12058" max="12058" width="1" style="65" customWidth="1"/>
    <col min="12059" max="12059" width="6.7109375" style="65" customWidth="1"/>
    <col min="12060" max="12060" width="1" style="65" customWidth="1"/>
    <col min="12061" max="12062" width="6.7109375" style="65" customWidth="1"/>
    <col min="12063" max="12288" width="11.42578125" style="65"/>
    <col min="12289" max="12291" width="0" style="65" hidden="1" customWidth="1"/>
    <col min="12292" max="12292" width="7.85546875" style="65" customWidth="1"/>
    <col min="12293" max="12293" width="2" style="65" customWidth="1"/>
    <col min="12294" max="12294" width="1.5703125" style="65" customWidth="1"/>
    <col min="12295" max="12295" width="53.140625" style="65" customWidth="1"/>
    <col min="12296" max="12296" width="5.42578125" style="65" bestFit="1" customWidth="1"/>
    <col min="12297" max="12297" width="5.42578125" style="65" customWidth="1"/>
    <col min="12298" max="12298" width="6.140625" style="65" customWidth="1"/>
    <col min="12299" max="12300" width="11.42578125" style="65"/>
    <col min="12301" max="12301" width="4.7109375" style="65" customWidth="1"/>
    <col min="12302" max="12302" width="5" style="65" customWidth="1"/>
    <col min="12303" max="12303" width="2.28515625" style="65" customWidth="1"/>
    <col min="12304" max="12304" width="26" style="65" customWidth="1"/>
    <col min="12305" max="12305" width="8" style="65" customWidth="1"/>
    <col min="12306" max="12306" width="1" style="65" customWidth="1"/>
    <col min="12307" max="12307" width="6.7109375" style="65" customWidth="1"/>
    <col min="12308" max="12308" width="1" style="65" customWidth="1"/>
    <col min="12309" max="12309" width="6.7109375" style="65" customWidth="1"/>
    <col min="12310" max="12310" width="1" style="65" customWidth="1"/>
    <col min="12311" max="12311" width="6.7109375" style="65" customWidth="1"/>
    <col min="12312" max="12312" width="1" style="65" customWidth="1"/>
    <col min="12313" max="12313" width="6.7109375" style="65" customWidth="1"/>
    <col min="12314" max="12314" width="1" style="65" customWidth="1"/>
    <col min="12315" max="12315" width="6.7109375" style="65" customWidth="1"/>
    <col min="12316" max="12316" width="1" style="65" customWidth="1"/>
    <col min="12317" max="12318" width="6.7109375" style="65" customWidth="1"/>
    <col min="12319" max="12544" width="11.42578125" style="65"/>
    <col min="12545" max="12547" width="0" style="65" hidden="1" customWidth="1"/>
    <col min="12548" max="12548" width="7.85546875" style="65" customWidth="1"/>
    <col min="12549" max="12549" width="2" style="65" customWidth="1"/>
    <col min="12550" max="12550" width="1.5703125" style="65" customWidth="1"/>
    <col min="12551" max="12551" width="53.140625" style="65" customWidth="1"/>
    <col min="12552" max="12552" width="5.42578125" style="65" bestFit="1" customWidth="1"/>
    <col min="12553" max="12553" width="5.42578125" style="65" customWidth="1"/>
    <col min="12554" max="12554" width="6.140625" style="65" customWidth="1"/>
    <col min="12555" max="12556" width="11.42578125" style="65"/>
    <col min="12557" max="12557" width="4.7109375" style="65" customWidth="1"/>
    <col min="12558" max="12558" width="5" style="65" customWidth="1"/>
    <col min="12559" max="12559" width="2.28515625" style="65" customWidth="1"/>
    <col min="12560" max="12560" width="26" style="65" customWidth="1"/>
    <col min="12561" max="12561" width="8" style="65" customWidth="1"/>
    <col min="12562" max="12562" width="1" style="65" customWidth="1"/>
    <col min="12563" max="12563" width="6.7109375" style="65" customWidth="1"/>
    <col min="12564" max="12564" width="1" style="65" customWidth="1"/>
    <col min="12565" max="12565" width="6.7109375" style="65" customWidth="1"/>
    <col min="12566" max="12566" width="1" style="65" customWidth="1"/>
    <col min="12567" max="12567" width="6.7109375" style="65" customWidth="1"/>
    <col min="12568" max="12568" width="1" style="65" customWidth="1"/>
    <col min="12569" max="12569" width="6.7109375" style="65" customWidth="1"/>
    <col min="12570" max="12570" width="1" style="65" customWidth="1"/>
    <col min="12571" max="12571" width="6.7109375" style="65" customWidth="1"/>
    <col min="12572" max="12572" width="1" style="65" customWidth="1"/>
    <col min="12573" max="12574" width="6.7109375" style="65" customWidth="1"/>
    <col min="12575" max="12800" width="11.42578125" style="65"/>
    <col min="12801" max="12803" width="0" style="65" hidden="1" customWidth="1"/>
    <col min="12804" max="12804" width="7.85546875" style="65" customWidth="1"/>
    <col min="12805" max="12805" width="2" style="65" customWidth="1"/>
    <col min="12806" max="12806" width="1.5703125" style="65" customWidth="1"/>
    <col min="12807" max="12807" width="53.140625" style="65" customWidth="1"/>
    <col min="12808" max="12808" width="5.42578125" style="65" bestFit="1" customWidth="1"/>
    <col min="12809" max="12809" width="5.42578125" style="65" customWidth="1"/>
    <col min="12810" max="12810" width="6.140625" style="65" customWidth="1"/>
    <col min="12811" max="12812" width="11.42578125" style="65"/>
    <col min="12813" max="12813" width="4.7109375" style="65" customWidth="1"/>
    <col min="12814" max="12814" width="5" style="65" customWidth="1"/>
    <col min="12815" max="12815" width="2.28515625" style="65" customWidth="1"/>
    <col min="12816" max="12816" width="26" style="65" customWidth="1"/>
    <col min="12817" max="12817" width="8" style="65" customWidth="1"/>
    <col min="12818" max="12818" width="1" style="65" customWidth="1"/>
    <col min="12819" max="12819" width="6.7109375" style="65" customWidth="1"/>
    <col min="12820" max="12820" width="1" style="65" customWidth="1"/>
    <col min="12821" max="12821" width="6.7109375" style="65" customWidth="1"/>
    <col min="12822" max="12822" width="1" style="65" customWidth="1"/>
    <col min="12823" max="12823" width="6.7109375" style="65" customWidth="1"/>
    <col min="12824" max="12824" width="1" style="65" customWidth="1"/>
    <col min="12825" max="12825" width="6.7109375" style="65" customWidth="1"/>
    <col min="12826" max="12826" width="1" style="65" customWidth="1"/>
    <col min="12827" max="12827" width="6.7109375" style="65" customWidth="1"/>
    <col min="12828" max="12828" width="1" style="65" customWidth="1"/>
    <col min="12829" max="12830" width="6.7109375" style="65" customWidth="1"/>
    <col min="12831" max="13056" width="11.42578125" style="65"/>
    <col min="13057" max="13059" width="0" style="65" hidden="1" customWidth="1"/>
    <col min="13060" max="13060" width="7.85546875" style="65" customWidth="1"/>
    <col min="13061" max="13061" width="2" style="65" customWidth="1"/>
    <col min="13062" max="13062" width="1.5703125" style="65" customWidth="1"/>
    <col min="13063" max="13063" width="53.140625" style="65" customWidth="1"/>
    <col min="13064" max="13064" width="5.42578125" style="65" bestFit="1" customWidth="1"/>
    <col min="13065" max="13065" width="5.42578125" style="65" customWidth="1"/>
    <col min="13066" max="13066" width="6.140625" style="65" customWidth="1"/>
    <col min="13067" max="13068" width="11.42578125" style="65"/>
    <col min="13069" max="13069" width="4.7109375" style="65" customWidth="1"/>
    <col min="13070" max="13070" width="5" style="65" customWidth="1"/>
    <col min="13071" max="13071" width="2.28515625" style="65" customWidth="1"/>
    <col min="13072" max="13072" width="26" style="65" customWidth="1"/>
    <col min="13073" max="13073" width="8" style="65" customWidth="1"/>
    <col min="13074" max="13074" width="1" style="65" customWidth="1"/>
    <col min="13075" max="13075" width="6.7109375" style="65" customWidth="1"/>
    <col min="13076" max="13076" width="1" style="65" customWidth="1"/>
    <col min="13077" max="13077" width="6.7109375" style="65" customWidth="1"/>
    <col min="13078" max="13078" width="1" style="65" customWidth="1"/>
    <col min="13079" max="13079" width="6.7109375" style="65" customWidth="1"/>
    <col min="13080" max="13080" width="1" style="65" customWidth="1"/>
    <col min="13081" max="13081" width="6.7109375" style="65" customWidth="1"/>
    <col min="13082" max="13082" width="1" style="65" customWidth="1"/>
    <col min="13083" max="13083" width="6.7109375" style="65" customWidth="1"/>
    <col min="13084" max="13084" width="1" style="65" customWidth="1"/>
    <col min="13085" max="13086" width="6.7109375" style="65" customWidth="1"/>
    <col min="13087" max="13312" width="11.42578125" style="65"/>
    <col min="13313" max="13315" width="0" style="65" hidden="1" customWidth="1"/>
    <col min="13316" max="13316" width="7.85546875" style="65" customWidth="1"/>
    <col min="13317" max="13317" width="2" style="65" customWidth="1"/>
    <col min="13318" max="13318" width="1.5703125" style="65" customWidth="1"/>
    <col min="13319" max="13319" width="53.140625" style="65" customWidth="1"/>
    <col min="13320" max="13320" width="5.42578125" style="65" bestFit="1" customWidth="1"/>
    <col min="13321" max="13321" width="5.42578125" style="65" customWidth="1"/>
    <col min="13322" max="13322" width="6.140625" style="65" customWidth="1"/>
    <col min="13323" max="13324" width="11.42578125" style="65"/>
    <col min="13325" max="13325" width="4.7109375" style="65" customWidth="1"/>
    <col min="13326" max="13326" width="5" style="65" customWidth="1"/>
    <col min="13327" max="13327" width="2.28515625" style="65" customWidth="1"/>
    <col min="13328" max="13328" width="26" style="65" customWidth="1"/>
    <col min="13329" max="13329" width="8" style="65" customWidth="1"/>
    <col min="13330" max="13330" width="1" style="65" customWidth="1"/>
    <col min="13331" max="13331" width="6.7109375" style="65" customWidth="1"/>
    <col min="13332" max="13332" width="1" style="65" customWidth="1"/>
    <col min="13333" max="13333" width="6.7109375" style="65" customWidth="1"/>
    <col min="13334" max="13334" width="1" style="65" customWidth="1"/>
    <col min="13335" max="13335" width="6.7109375" style="65" customWidth="1"/>
    <col min="13336" max="13336" width="1" style="65" customWidth="1"/>
    <col min="13337" max="13337" width="6.7109375" style="65" customWidth="1"/>
    <col min="13338" max="13338" width="1" style="65" customWidth="1"/>
    <col min="13339" max="13339" width="6.7109375" style="65" customWidth="1"/>
    <col min="13340" max="13340" width="1" style="65" customWidth="1"/>
    <col min="13341" max="13342" width="6.7109375" style="65" customWidth="1"/>
    <col min="13343" max="13568" width="11.42578125" style="65"/>
    <col min="13569" max="13571" width="0" style="65" hidden="1" customWidth="1"/>
    <col min="13572" max="13572" width="7.85546875" style="65" customWidth="1"/>
    <col min="13573" max="13573" width="2" style="65" customWidth="1"/>
    <col min="13574" max="13574" width="1.5703125" style="65" customWidth="1"/>
    <col min="13575" max="13575" width="53.140625" style="65" customWidth="1"/>
    <col min="13576" max="13576" width="5.42578125" style="65" bestFit="1" customWidth="1"/>
    <col min="13577" max="13577" width="5.42578125" style="65" customWidth="1"/>
    <col min="13578" max="13578" width="6.140625" style="65" customWidth="1"/>
    <col min="13579" max="13580" width="11.42578125" style="65"/>
    <col min="13581" max="13581" width="4.7109375" style="65" customWidth="1"/>
    <col min="13582" max="13582" width="5" style="65" customWidth="1"/>
    <col min="13583" max="13583" width="2.28515625" style="65" customWidth="1"/>
    <col min="13584" max="13584" width="26" style="65" customWidth="1"/>
    <col min="13585" max="13585" width="8" style="65" customWidth="1"/>
    <col min="13586" max="13586" width="1" style="65" customWidth="1"/>
    <col min="13587" max="13587" width="6.7109375" style="65" customWidth="1"/>
    <col min="13588" max="13588" width="1" style="65" customWidth="1"/>
    <col min="13589" max="13589" width="6.7109375" style="65" customWidth="1"/>
    <col min="13590" max="13590" width="1" style="65" customWidth="1"/>
    <col min="13591" max="13591" width="6.7109375" style="65" customWidth="1"/>
    <col min="13592" max="13592" width="1" style="65" customWidth="1"/>
    <col min="13593" max="13593" width="6.7109375" style="65" customWidth="1"/>
    <col min="13594" max="13594" width="1" style="65" customWidth="1"/>
    <col min="13595" max="13595" width="6.7109375" style="65" customWidth="1"/>
    <col min="13596" max="13596" width="1" style="65" customWidth="1"/>
    <col min="13597" max="13598" width="6.7109375" style="65" customWidth="1"/>
    <col min="13599" max="13824" width="11.42578125" style="65"/>
    <col min="13825" max="13827" width="0" style="65" hidden="1" customWidth="1"/>
    <col min="13828" max="13828" width="7.85546875" style="65" customWidth="1"/>
    <col min="13829" max="13829" width="2" style="65" customWidth="1"/>
    <col min="13830" max="13830" width="1.5703125" style="65" customWidth="1"/>
    <col min="13831" max="13831" width="53.140625" style="65" customWidth="1"/>
    <col min="13832" max="13832" width="5.42578125" style="65" bestFit="1" customWidth="1"/>
    <col min="13833" max="13833" width="5.42578125" style="65" customWidth="1"/>
    <col min="13834" max="13834" width="6.140625" style="65" customWidth="1"/>
    <col min="13835" max="13836" width="11.42578125" style="65"/>
    <col min="13837" max="13837" width="4.7109375" style="65" customWidth="1"/>
    <col min="13838" max="13838" width="5" style="65" customWidth="1"/>
    <col min="13839" max="13839" width="2.28515625" style="65" customWidth="1"/>
    <col min="13840" max="13840" width="26" style="65" customWidth="1"/>
    <col min="13841" max="13841" width="8" style="65" customWidth="1"/>
    <col min="13842" max="13842" width="1" style="65" customWidth="1"/>
    <col min="13843" max="13843" width="6.7109375" style="65" customWidth="1"/>
    <col min="13844" max="13844" width="1" style="65" customWidth="1"/>
    <col min="13845" max="13845" width="6.7109375" style="65" customWidth="1"/>
    <col min="13846" max="13846" width="1" style="65" customWidth="1"/>
    <col min="13847" max="13847" width="6.7109375" style="65" customWidth="1"/>
    <col min="13848" max="13848" width="1" style="65" customWidth="1"/>
    <col min="13849" max="13849" width="6.7109375" style="65" customWidth="1"/>
    <col min="13850" max="13850" width="1" style="65" customWidth="1"/>
    <col min="13851" max="13851" width="6.7109375" style="65" customWidth="1"/>
    <col min="13852" max="13852" width="1" style="65" customWidth="1"/>
    <col min="13853" max="13854" width="6.7109375" style="65" customWidth="1"/>
    <col min="13855" max="14080" width="11.42578125" style="65"/>
    <col min="14081" max="14083" width="0" style="65" hidden="1" customWidth="1"/>
    <col min="14084" max="14084" width="7.85546875" style="65" customWidth="1"/>
    <col min="14085" max="14085" width="2" style="65" customWidth="1"/>
    <col min="14086" max="14086" width="1.5703125" style="65" customWidth="1"/>
    <col min="14087" max="14087" width="53.140625" style="65" customWidth="1"/>
    <col min="14088" max="14088" width="5.42578125" style="65" bestFit="1" customWidth="1"/>
    <col min="14089" max="14089" width="5.42578125" style="65" customWidth="1"/>
    <col min="14090" max="14090" width="6.140625" style="65" customWidth="1"/>
    <col min="14091" max="14092" width="11.42578125" style="65"/>
    <col min="14093" max="14093" width="4.7109375" style="65" customWidth="1"/>
    <col min="14094" max="14094" width="5" style="65" customWidth="1"/>
    <col min="14095" max="14095" width="2.28515625" style="65" customWidth="1"/>
    <col min="14096" max="14096" width="26" style="65" customWidth="1"/>
    <col min="14097" max="14097" width="8" style="65" customWidth="1"/>
    <col min="14098" max="14098" width="1" style="65" customWidth="1"/>
    <col min="14099" max="14099" width="6.7109375" style="65" customWidth="1"/>
    <col min="14100" max="14100" width="1" style="65" customWidth="1"/>
    <col min="14101" max="14101" width="6.7109375" style="65" customWidth="1"/>
    <col min="14102" max="14102" width="1" style="65" customWidth="1"/>
    <col min="14103" max="14103" width="6.7109375" style="65" customWidth="1"/>
    <col min="14104" max="14104" width="1" style="65" customWidth="1"/>
    <col min="14105" max="14105" width="6.7109375" style="65" customWidth="1"/>
    <col min="14106" max="14106" width="1" style="65" customWidth="1"/>
    <col min="14107" max="14107" width="6.7109375" style="65" customWidth="1"/>
    <col min="14108" max="14108" width="1" style="65" customWidth="1"/>
    <col min="14109" max="14110" width="6.7109375" style="65" customWidth="1"/>
    <col min="14111" max="14336" width="11.42578125" style="65"/>
    <col min="14337" max="14339" width="0" style="65" hidden="1" customWidth="1"/>
    <col min="14340" max="14340" width="7.85546875" style="65" customWidth="1"/>
    <col min="14341" max="14341" width="2" style="65" customWidth="1"/>
    <col min="14342" max="14342" width="1.5703125" style="65" customWidth="1"/>
    <col min="14343" max="14343" width="53.140625" style="65" customWidth="1"/>
    <col min="14344" max="14344" width="5.42578125" style="65" bestFit="1" customWidth="1"/>
    <col min="14345" max="14345" width="5.42578125" style="65" customWidth="1"/>
    <col min="14346" max="14346" width="6.140625" style="65" customWidth="1"/>
    <col min="14347" max="14348" width="11.42578125" style="65"/>
    <col min="14349" max="14349" width="4.7109375" style="65" customWidth="1"/>
    <col min="14350" max="14350" width="5" style="65" customWidth="1"/>
    <col min="14351" max="14351" width="2.28515625" style="65" customWidth="1"/>
    <col min="14352" max="14352" width="26" style="65" customWidth="1"/>
    <col min="14353" max="14353" width="8" style="65" customWidth="1"/>
    <col min="14354" max="14354" width="1" style="65" customWidth="1"/>
    <col min="14355" max="14355" width="6.7109375" style="65" customWidth="1"/>
    <col min="14356" max="14356" width="1" style="65" customWidth="1"/>
    <col min="14357" max="14357" width="6.7109375" style="65" customWidth="1"/>
    <col min="14358" max="14358" width="1" style="65" customWidth="1"/>
    <col min="14359" max="14359" width="6.7109375" style="65" customWidth="1"/>
    <col min="14360" max="14360" width="1" style="65" customWidth="1"/>
    <col min="14361" max="14361" width="6.7109375" style="65" customWidth="1"/>
    <col min="14362" max="14362" width="1" style="65" customWidth="1"/>
    <col min="14363" max="14363" width="6.7109375" style="65" customWidth="1"/>
    <col min="14364" max="14364" width="1" style="65" customWidth="1"/>
    <col min="14365" max="14366" width="6.7109375" style="65" customWidth="1"/>
    <col min="14367" max="14592" width="11.42578125" style="65"/>
    <col min="14593" max="14595" width="0" style="65" hidden="1" customWidth="1"/>
    <col min="14596" max="14596" width="7.85546875" style="65" customWidth="1"/>
    <col min="14597" max="14597" width="2" style="65" customWidth="1"/>
    <col min="14598" max="14598" width="1.5703125" style="65" customWidth="1"/>
    <col min="14599" max="14599" width="53.140625" style="65" customWidth="1"/>
    <col min="14600" max="14600" width="5.42578125" style="65" bestFit="1" customWidth="1"/>
    <col min="14601" max="14601" width="5.42578125" style="65" customWidth="1"/>
    <col min="14602" max="14602" width="6.140625" style="65" customWidth="1"/>
    <col min="14603" max="14604" width="11.42578125" style="65"/>
    <col min="14605" max="14605" width="4.7109375" style="65" customWidth="1"/>
    <col min="14606" max="14606" width="5" style="65" customWidth="1"/>
    <col min="14607" max="14607" width="2.28515625" style="65" customWidth="1"/>
    <col min="14608" max="14608" width="26" style="65" customWidth="1"/>
    <col min="14609" max="14609" width="8" style="65" customWidth="1"/>
    <col min="14610" max="14610" width="1" style="65" customWidth="1"/>
    <col min="14611" max="14611" width="6.7109375" style="65" customWidth="1"/>
    <col min="14612" max="14612" width="1" style="65" customWidth="1"/>
    <col min="14613" max="14613" width="6.7109375" style="65" customWidth="1"/>
    <col min="14614" max="14614" width="1" style="65" customWidth="1"/>
    <col min="14615" max="14615" width="6.7109375" style="65" customWidth="1"/>
    <col min="14616" max="14616" width="1" style="65" customWidth="1"/>
    <col min="14617" max="14617" width="6.7109375" style="65" customWidth="1"/>
    <col min="14618" max="14618" width="1" style="65" customWidth="1"/>
    <col min="14619" max="14619" width="6.7109375" style="65" customWidth="1"/>
    <col min="14620" max="14620" width="1" style="65" customWidth="1"/>
    <col min="14621" max="14622" width="6.7109375" style="65" customWidth="1"/>
    <col min="14623" max="14848" width="11.42578125" style="65"/>
    <col min="14849" max="14851" width="0" style="65" hidden="1" customWidth="1"/>
    <col min="14852" max="14852" width="7.85546875" style="65" customWidth="1"/>
    <col min="14853" max="14853" width="2" style="65" customWidth="1"/>
    <col min="14854" max="14854" width="1.5703125" style="65" customWidth="1"/>
    <col min="14855" max="14855" width="53.140625" style="65" customWidth="1"/>
    <col min="14856" max="14856" width="5.42578125" style="65" bestFit="1" customWidth="1"/>
    <col min="14857" max="14857" width="5.42578125" style="65" customWidth="1"/>
    <col min="14858" max="14858" width="6.140625" style="65" customWidth="1"/>
    <col min="14859" max="14860" width="11.42578125" style="65"/>
    <col min="14861" max="14861" width="4.7109375" style="65" customWidth="1"/>
    <col min="14862" max="14862" width="5" style="65" customWidth="1"/>
    <col min="14863" max="14863" width="2.28515625" style="65" customWidth="1"/>
    <col min="14864" max="14864" width="26" style="65" customWidth="1"/>
    <col min="14865" max="14865" width="8" style="65" customWidth="1"/>
    <col min="14866" max="14866" width="1" style="65" customWidth="1"/>
    <col min="14867" max="14867" width="6.7109375" style="65" customWidth="1"/>
    <col min="14868" max="14868" width="1" style="65" customWidth="1"/>
    <col min="14869" max="14869" width="6.7109375" style="65" customWidth="1"/>
    <col min="14870" max="14870" width="1" style="65" customWidth="1"/>
    <col min="14871" max="14871" width="6.7109375" style="65" customWidth="1"/>
    <col min="14872" max="14872" width="1" style="65" customWidth="1"/>
    <col min="14873" max="14873" width="6.7109375" style="65" customWidth="1"/>
    <col min="14874" max="14874" width="1" style="65" customWidth="1"/>
    <col min="14875" max="14875" width="6.7109375" style="65" customWidth="1"/>
    <col min="14876" max="14876" width="1" style="65" customWidth="1"/>
    <col min="14877" max="14878" width="6.7109375" style="65" customWidth="1"/>
    <col min="14879" max="15104" width="11.42578125" style="65"/>
    <col min="15105" max="15107" width="0" style="65" hidden="1" customWidth="1"/>
    <col min="15108" max="15108" width="7.85546875" style="65" customWidth="1"/>
    <col min="15109" max="15109" width="2" style="65" customWidth="1"/>
    <col min="15110" max="15110" width="1.5703125" style="65" customWidth="1"/>
    <col min="15111" max="15111" width="53.140625" style="65" customWidth="1"/>
    <col min="15112" max="15112" width="5.42578125" style="65" bestFit="1" customWidth="1"/>
    <col min="15113" max="15113" width="5.42578125" style="65" customWidth="1"/>
    <col min="15114" max="15114" width="6.140625" style="65" customWidth="1"/>
    <col min="15115" max="15116" width="11.42578125" style="65"/>
    <col min="15117" max="15117" width="4.7109375" style="65" customWidth="1"/>
    <col min="15118" max="15118" width="5" style="65" customWidth="1"/>
    <col min="15119" max="15119" width="2.28515625" style="65" customWidth="1"/>
    <col min="15120" max="15120" width="26" style="65" customWidth="1"/>
    <col min="15121" max="15121" width="8" style="65" customWidth="1"/>
    <col min="15122" max="15122" width="1" style="65" customWidth="1"/>
    <col min="15123" max="15123" width="6.7109375" style="65" customWidth="1"/>
    <col min="15124" max="15124" width="1" style="65" customWidth="1"/>
    <col min="15125" max="15125" width="6.7109375" style="65" customWidth="1"/>
    <col min="15126" max="15126" width="1" style="65" customWidth="1"/>
    <col min="15127" max="15127" width="6.7109375" style="65" customWidth="1"/>
    <col min="15128" max="15128" width="1" style="65" customWidth="1"/>
    <col min="15129" max="15129" width="6.7109375" style="65" customWidth="1"/>
    <col min="15130" max="15130" width="1" style="65" customWidth="1"/>
    <col min="15131" max="15131" width="6.7109375" style="65" customWidth="1"/>
    <col min="15132" max="15132" width="1" style="65" customWidth="1"/>
    <col min="15133" max="15134" width="6.7109375" style="65" customWidth="1"/>
    <col min="15135" max="15360" width="11.42578125" style="65"/>
    <col min="15361" max="15363" width="0" style="65" hidden="1" customWidth="1"/>
    <col min="15364" max="15364" width="7.85546875" style="65" customWidth="1"/>
    <col min="15365" max="15365" width="2" style="65" customWidth="1"/>
    <col min="15366" max="15366" width="1.5703125" style="65" customWidth="1"/>
    <col min="15367" max="15367" width="53.140625" style="65" customWidth="1"/>
    <col min="15368" max="15368" width="5.42578125" style="65" bestFit="1" customWidth="1"/>
    <col min="15369" max="15369" width="5.42578125" style="65" customWidth="1"/>
    <col min="15370" max="15370" width="6.140625" style="65" customWidth="1"/>
    <col min="15371" max="15372" width="11.42578125" style="65"/>
    <col min="15373" max="15373" width="4.7109375" style="65" customWidth="1"/>
    <col min="15374" max="15374" width="5" style="65" customWidth="1"/>
    <col min="15375" max="15375" width="2.28515625" style="65" customWidth="1"/>
    <col min="15376" max="15376" width="26" style="65" customWidth="1"/>
    <col min="15377" max="15377" width="8" style="65" customWidth="1"/>
    <col min="15378" max="15378" width="1" style="65" customWidth="1"/>
    <col min="15379" max="15379" width="6.7109375" style="65" customWidth="1"/>
    <col min="15380" max="15380" width="1" style="65" customWidth="1"/>
    <col min="15381" max="15381" width="6.7109375" style="65" customWidth="1"/>
    <col min="15382" max="15382" width="1" style="65" customWidth="1"/>
    <col min="15383" max="15383" width="6.7109375" style="65" customWidth="1"/>
    <col min="15384" max="15384" width="1" style="65" customWidth="1"/>
    <col min="15385" max="15385" width="6.7109375" style="65" customWidth="1"/>
    <col min="15386" max="15386" width="1" style="65" customWidth="1"/>
    <col min="15387" max="15387" width="6.7109375" style="65" customWidth="1"/>
    <col min="15388" max="15388" width="1" style="65" customWidth="1"/>
    <col min="15389" max="15390" width="6.7109375" style="65" customWidth="1"/>
    <col min="15391" max="15616" width="11.42578125" style="65"/>
    <col min="15617" max="15619" width="0" style="65" hidden="1" customWidth="1"/>
    <col min="15620" max="15620" width="7.85546875" style="65" customWidth="1"/>
    <col min="15621" max="15621" width="2" style="65" customWidth="1"/>
    <col min="15622" max="15622" width="1.5703125" style="65" customWidth="1"/>
    <col min="15623" max="15623" width="53.140625" style="65" customWidth="1"/>
    <col min="15624" max="15624" width="5.42578125" style="65" bestFit="1" customWidth="1"/>
    <col min="15625" max="15625" width="5.42578125" style="65" customWidth="1"/>
    <col min="15626" max="15626" width="6.140625" style="65" customWidth="1"/>
    <col min="15627" max="15628" width="11.42578125" style="65"/>
    <col min="15629" max="15629" width="4.7109375" style="65" customWidth="1"/>
    <col min="15630" max="15630" width="5" style="65" customWidth="1"/>
    <col min="15631" max="15631" width="2.28515625" style="65" customWidth="1"/>
    <col min="15632" max="15632" width="26" style="65" customWidth="1"/>
    <col min="15633" max="15633" width="8" style="65" customWidth="1"/>
    <col min="15634" max="15634" width="1" style="65" customWidth="1"/>
    <col min="15635" max="15635" width="6.7109375" style="65" customWidth="1"/>
    <col min="15636" max="15636" width="1" style="65" customWidth="1"/>
    <col min="15637" max="15637" width="6.7109375" style="65" customWidth="1"/>
    <col min="15638" max="15638" width="1" style="65" customWidth="1"/>
    <col min="15639" max="15639" width="6.7109375" style="65" customWidth="1"/>
    <col min="15640" max="15640" width="1" style="65" customWidth="1"/>
    <col min="15641" max="15641" width="6.7109375" style="65" customWidth="1"/>
    <col min="15642" max="15642" width="1" style="65" customWidth="1"/>
    <col min="15643" max="15643" width="6.7109375" style="65" customWidth="1"/>
    <col min="15644" max="15644" width="1" style="65" customWidth="1"/>
    <col min="15645" max="15646" width="6.7109375" style="65" customWidth="1"/>
    <col min="15647" max="15872" width="11.42578125" style="65"/>
    <col min="15873" max="15875" width="0" style="65" hidden="1" customWidth="1"/>
    <col min="15876" max="15876" width="7.85546875" style="65" customWidth="1"/>
    <col min="15877" max="15877" width="2" style="65" customWidth="1"/>
    <col min="15878" max="15878" width="1.5703125" style="65" customWidth="1"/>
    <col min="15879" max="15879" width="53.140625" style="65" customWidth="1"/>
    <col min="15880" max="15880" width="5.42578125" style="65" bestFit="1" customWidth="1"/>
    <col min="15881" max="15881" width="5.42578125" style="65" customWidth="1"/>
    <col min="15882" max="15882" width="6.140625" style="65" customWidth="1"/>
    <col min="15883" max="15884" width="11.42578125" style="65"/>
    <col min="15885" max="15885" width="4.7109375" style="65" customWidth="1"/>
    <col min="15886" max="15886" width="5" style="65" customWidth="1"/>
    <col min="15887" max="15887" width="2.28515625" style="65" customWidth="1"/>
    <col min="15888" max="15888" width="26" style="65" customWidth="1"/>
    <col min="15889" max="15889" width="8" style="65" customWidth="1"/>
    <col min="15890" max="15890" width="1" style="65" customWidth="1"/>
    <col min="15891" max="15891" width="6.7109375" style="65" customWidth="1"/>
    <col min="15892" max="15892" width="1" style="65" customWidth="1"/>
    <col min="15893" max="15893" width="6.7109375" style="65" customWidth="1"/>
    <col min="15894" max="15894" width="1" style="65" customWidth="1"/>
    <col min="15895" max="15895" width="6.7109375" style="65" customWidth="1"/>
    <col min="15896" max="15896" width="1" style="65" customWidth="1"/>
    <col min="15897" max="15897" width="6.7109375" style="65" customWidth="1"/>
    <col min="15898" max="15898" width="1" style="65" customWidth="1"/>
    <col min="15899" max="15899" width="6.7109375" style="65" customWidth="1"/>
    <col min="15900" max="15900" width="1" style="65" customWidth="1"/>
    <col min="15901" max="15902" width="6.7109375" style="65" customWidth="1"/>
    <col min="15903" max="16128" width="11.42578125" style="65"/>
    <col min="16129" max="16131" width="0" style="65" hidden="1" customWidth="1"/>
    <col min="16132" max="16132" width="7.85546875" style="65" customWidth="1"/>
    <col min="16133" max="16133" width="2" style="65" customWidth="1"/>
    <col min="16134" max="16134" width="1.5703125" style="65" customWidth="1"/>
    <col min="16135" max="16135" width="53.140625" style="65" customWidth="1"/>
    <col min="16136" max="16136" width="5.42578125" style="65" bestFit="1" customWidth="1"/>
    <col min="16137" max="16137" width="5.42578125" style="65" customWidth="1"/>
    <col min="16138" max="16138" width="6.140625" style="65" customWidth="1"/>
    <col min="16139" max="16140" width="11.42578125" style="65"/>
    <col min="16141" max="16141" width="4.7109375" style="65" customWidth="1"/>
    <col min="16142" max="16142" width="5" style="65" customWidth="1"/>
    <col min="16143" max="16143" width="2.28515625" style="65" customWidth="1"/>
    <col min="16144" max="16144" width="26" style="65" customWidth="1"/>
    <col min="16145" max="16145" width="8" style="65" customWidth="1"/>
    <col min="16146" max="16146" width="1" style="65" customWidth="1"/>
    <col min="16147" max="16147" width="6.7109375" style="65" customWidth="1"/>
    <col min="16148" max="16148" width="1" style="65" customWidth="1"/>
    <col min="16149" max="16149" width="6.7109375" style="65" customWidth="1"/>
    <col min="16150" max="16150" width="1" style="65" customWidth="1"/>
    <col min="16151" max="16151" width="6.7109375" style="65" customWidth="1"/>
    <col min="16152" max="16152" width="1" style="65" customWidth="1"/>
    <col min="16153" max="16153" width="6.7109375" style="65" customWidth="1"/>
    <col min="16154" max="16154" width="1" style="65" customWidth="1"/>
    <col min="16155" max="16155" width="6.7109375" style="65" customWidth="1"/>
    <col min="16156" max="16156" width="1" style="65" customWidth="1"/>
    <col min="16157" max="16158" width="6.7109375" style="65" customWidth="1"/>
    <col min="16159" max="16384" width="11.42578125" style="65"/>
  </cols>
  <sheetData>
    <row r="1" spans="1:31" ht="11.25" customHeight="1">
      <c r="A1" s="309"/>
      <c r="B1" s="309"/>
      <c r="C1" s="309"/>
      <c r="D1" s="71"/>
      <c r="E1" s="71"/>
      <c r="F1" s="71"/>
      <c r="G1" s="71"/>
      <c r="H1" s="240"/>
      <c r="I1" s="240"/>
      <c r="J1" s="240"/>
      <c r="K1" s="199"/>
      <c r="L1" s="199"/>
    </row>
    <row r="2" spans="1:31">
      <c r="A2" s="309"/>
      <c r="B2" s="309"/>
      <c r="C2" s="309"/>
      <c r="D2" s="1813" t="s">
        <v>1039</v>
      </c>
      <c r="E2" s="1813"/>
      <c r="F2" s="1813"/>
      <c r="G2" s="1813"/>
      <c r="H2" s="1813"/>
      <c r="I2" s="1813"/>
      <c r="J2" s="1813"/>
      <c r="K2" s="199"/>
      <c r="L2" s="71"/>
      <c r="M2" s="71"/>
      <c r="N2" s="1813"/>
      <c r="O2" s="1813"/>
      <c r="P2" s="1813"/>
      <c r="Q2" s="1813"/>
      <c r="R2" s="1813"/>
      <c r="S2" s="1813"/>
      <c r="T2" s="1813"/>
      <c r="U2" s="1813"/>
      <c r="V2" s="1813"/>
      <c r="W2" s="1813"/>
      <c r="X2" s="1813"/>
      <c r="Y2" s="1813"/>
      <c r="Z2" s="1813"/>
      <c r="AA2" s="1813"/>
      <c r="AB2" s="1813"/>
    </row>
    <row r="3" spans="1:31" s="71" customFormat="1" ht="15.75">
      <c r="A3" s="309"/>
      <c r="B3" s="309"/>
      <c r="C3" s="309"/>
      <c r="D3" s="1813" t="s">
        <v>1040</v>
      </c>
      <c r="E3" s="1813"/>
      <c r="F3" s="1813"/>
      <c r="G3" s="1813"/>
      <c r="H3" s="1813"/>
      <c r="I3" s="1813"/>
      <c r="J3" s="1813"/>
      <c r="K3" s="240"/>
      <c r="L3" s="204"/>
      <c r="M3" s="204"/>
      <c r="N3" s="205"/>
      <c r="AD3" s="206"/>
      <c r="AE3" s="206"/>
    </row>
    <row r="4" spans="1:31" s="71" customFormat="1" ht="3" customHeight="1">
      <c r="A4" s="309"/>
      <c r="B4" s="309"/>
      <c r="C4" s="309"/>
      <c r="F4" s="72"/>
      <c r="G4" s="72"/>
      <c r="H4" s="69"/>
      <c r="I4" s="242"/>
      <c r="J4" s="242"/>
      <c r="K4" s="240"/>
      <c r="N4" s="69"/>
    </row>
    <row r="5" spans="1:31" s="71" customFormat="1" ht="12.75" customHeight="1">
      <c r="A5" s="309"/>
      <c r="B5" s="309"/>
      <c r="C5" s="309"/>
      <c r="D5" s="1874" t="s">
        <v>3</v>
      </c>
      <c r="E5" s="959"/>
      <c r="F5" s="959"/>
      <c r="G5" s="959"/>
      <c r="H5" s="2357"/>
      <c r="I5" s="2357"/>
      <c r="J5" s="2594"/>
      <c r="K5" s="240"/>
      <c r="N5" s="69"/>
    </row>
    <row r="6" spans="1:31" ht="10.5" customHeight="1">
      <c r="A6" s="309"/>
      <c r="B6" s="309"/>
      <c r="C6" s="309"/>
      <c r="D6" s="2145"/>
      <c r="E6" s="347" t="s">
        <v>228</v>
      </c>
      <c r="G6" s="129"/>
      <c r="H6" s="2595"/>
      <c r="I6" s="2595"/>
      <c r="J6" s="451"/>
      <c r="K6" s="199"/>
      <c r="L6" s="1341"/>
    </row>
    <row r="7" spans="1:31" ht="11.25" customHeight="1">
      <c r="A7" s="309" t="s">
        <v>9</v>
      </c>
      <c r="B7" s="309" t="s">
        <v>10</v>
      </c>
      <c r="C7" s="309" t="s">
        <v>11</v>
      </c>
      <c r="D7" s="2151"/>
      <c r="E7" s="2152"/>
      <c r="F7" s="627"/>
      <c r="G7" s="2152"/>
      <c r="H7" s="2153" t="s">
        <v>19</v>
      </c>
      <c r="I7" s="2153" t="s">
        <v>20</v>
      </c>
      <c r="J7" s="2596" t="s">
        <v>21</v>
      </c>
      <c r="K7" s="199"/>
      <c r="L7" s="71"/>
    </row>
    <row r="8" spans="1:31">
      <c r="A8" s="309"/>
      <c r="B8" s="309"/>
      <c r="C8" s="309"/>
      <c r="D8" s="1861">
        <v>1401</v>
      </c>
      <c r="E8" s="1017" t="s">
        <v>22</v>
      </c>
      <c r="F8" s="114"/>
      <c r="G8" s="103"/>
      <c r="H8" s="156">
        <f>SUM(H9,H14,H19)</f>
        <v>12</v>
      </c>
      <c r="I8" s="156">
        <f>SUM(I9,I14,I19)</f>
        <v>3</v>
      </c>
      <c r="J8" s="2597">
        <f>SUM(H8:I8)</f>
        <v>15</v>
      </c>
      <c r="K8" s="199"/>
      <c r="L8" s="71"/>
    </row>
    <row r="9" spans="1:31" ht="12" customHeight="1">
      <c r="A9" s="309"/>
      <c r="B9" s="309"/>
      <c r="C9" s="309"/>
      <c r="D9" s="1862"/>
      <c r="E9" s="414" t="s">
        <v>23</v>
      </c>
      <c r="F9" s="69"/>
      <c r="G9" s="69"/>
      <c r="H9" s="192">
        <f>SUM(H10,H12)</f>
        <v>8</v>
      </c>
      <c r="I9" s="192">
        <f>SUM(I10,I12)</f>
        <v>2</v>
      </c>
      <c r="J9" s="2598">
        <f>SUM(H9:I9)</f>
        <v>10</v>
      </c>
      <c r="K9" s="199"/>
      <c r="L9" s="199"/>
    </row>
    <row r="10" spans="1:31" ht="12" customHeight="1">
      <c r="A10" s="309"/>
      <c r="B10" s="309"/>
      <c r="C10" s="309"/>
      <c r="D10" s="1862"/>
      <c r="E10" s="69"/>
      <c r="F10" s="69" t="s">
        <v>452</v>
      </c>
      <c r="G10" s="69"/>
      <c r="H10" s="44">
        <f>SUM(H11)</f>
        <v>8</v>
      </c>
      <c r="I10" s="44">
        <f>SUM(I11)</f>
        <v>1</v>
      </c>
      <c r="J10" s="109">
        <f>SUM(H10:I10)</f>
        <v>9</v>
      </c>
      <c r="K10" s="199"/>
      <c r="L10" s="199"/>
    </row>
    <row r="11" spans="1:31" ht="12" customHeight="1">
      <c r="A11" s="309">
        <v>1</v>
      </c>
      <c r="B11" s="309">
        <v>1</v>
      </c>
      <c r="C11" s="309">
        <v>11</v>
      </c>
      <c r="D11" s="1862"/>
      <c r="E11" s="69"/>
      <c r="G11" s="69" t="s">
        <v>454</v>
      </c>
      <c r="H11" s="44">
        <v>8</v>
      </c>
      <c r="I11" s="44">
        <v>1</v>
      </c>
      <c r="J11" s="2599">
        <f t="shared" ref="J11:J74" si="0">SUM(H11:I11)</f>
        <v>9</v>
      </c>
      <c r="K11" s="199"/>
      <c r="L11" s="199"/>
    </row>
    <row r="12" spans="1:31" ht="12" customHeight="1">
      <c r="A12" s="309"/>
      <c r="B12" s="309"/>
      <c r="C12" s="309"/>
      <c r="D12" s="1862"/>
      <c r="E12" s="69"/>
      <c r="F12" s="69" t="s">
        <v>455</v>
      </c>
      <c r="G12" s="69"/>
      <c r="H12" s="44">
        <f>SUM(H13)</f>
        <v>0</v>
      </c>
      <c r="I12" s="44">
        <f>SUM(I13)</f>
        <v>1</v>
      </c>
      <c r="J12" s="2599">
        <f t="shared" si="0"/>
        <v>1</v>
      </c>
      <c r="K12" s="199"/>
      <c r="L12" s="199"/>
    </row>
    <row r="13" spans="1:31" ht="12" customHeight="1">
      <c r="A13" s="309">
        <v>1</v>
      </c>
      <c r="B13" s="309">
        <v>1</v>
      </c>
      <c r="C13" s="309">
        <v>11</v>
      </c>
      <c r="D13" s="1862"/>
      <c r="E13" s="69"/>
      <c r="G13" s="69" t="s">
        <v>457</v>
      </c>
      <c r="H13" s="44">
        <v>0</v>
      </c>
      <c r="I13" s="44">
        <v>1</v>
      </c>
      <c r="J13" s="2599">
        <f t="shared" si="0"/>
        <v>1</v>
      </c>
      <c r="K13" s="199"/>
      <c r="L13" s="199"/>
    </row>
    <row r="14" spans="1:31" ht="12" customHeight="1">
      <c r="A14" s="309"/>
      <c r="B14" s="309"/>
      <c r="C14" s="309"/>
      <c r="D14" s="1862"/>
      <c r="E14" s="118" t="s">
        <v>24</v>
      </c>
      <c r="F14" s="69"/>
      <c r="G14" s="69"/>
      <c r="H14" s="160">
        <f>SUM(H15+H17)</f>
        <v>2</v>
      </c>
      <c r="I14" s="160">
        <f>SUM(I15+I17)</f>
        <v>0</v>
      </c>
      <c r="J14" s="2598">
        <f t="shared" si="0"/>
        <v>2</v>
      </c>
      <c r="K14" s="199"/>
      <c r="L14" s="199"/>
    </row>
    <row r="15" spans="1:31" ht="12" customHeight="1">
      <c r="A15" s="309"/>
      <c r="B15" s="309"/>
      <c r="C15" s="309"/>
      <c r="D15" s="1862"/>
      <c r="E15" s="118"/>
      <c r="F15" s="69" t="s">
        <v>458</v>
      </c>
      <c r="G15" s="69"/>
      <c r="H15" s="44">
        <f>SUM(H16)</f>
        <v>0</v>
      </c>
      <c r="I15" s="160">
        <f>SUM(I16)</f>
        <v>0</v>
      </c>
      <c r="J15" s="2599">
        <f t="shared" si="0"/>
        <v>0</v>
      </c>
      <c r="K15" s="199"/>
      <c r="L15" s="199"/>
    </row>
    <row r="16" spans="1:31" ht="12" customHeight="1">
      <c r="A16" s="309">
        <v>1</v>
      </c>
      <c r="B16" s="309">
        <v>1</v>
      </c>
      <c r="C16" s="309">
        <v>5</v>
      </c>
      <c r="D16" s="1862"/>
      <c r="E16" s="118"/>
      <c r="F16" s="69"/>
      <c r="G16" s="69" t="s">
        <v>460</v>
      </c>
      <c r="H16" s="1419">
        <v>0</v>
      </c>
      <c r="I16" s="1419">
        <v>0</v>
      </c>
      <c r="J16" s="2599">
        <f t="shared" si="0"/>
        <v>0</v>
      </c>
      <c r="K16" s="199"/>
      <c r="L16" s="199"/>
    </row>
    <row r="17" spans="1:12" ht="12" customHeight="1">
      <c r="A17" s="309"/>
      <c r="B17" s="309"/>
      <c r="C17" s="309"/>
      <c r="D17" s="1862"/>
      <c r="E17" s="69"/>
      <c r="F17" s="69" t="s">
        <v>452</v>
      </c>
      <c r="G17" s="69"/>
      <c r="H17" s="1419">
        <f>SUM(H18)</f>
        <v>2</v>
      </c>
      <c r="I17" s="1419">
        <f>SUM(I18)</f>
        <v>0</v>
      </c>
      <c r="J17" s="2599">
        <f t="shared" si="0"/>
        <v>2</v>
      </c>
      <c r="K17" s="199"/>
      <c r="L17" s="199"/>
    </row>
    <row r="18" spans="1:12" ht="12" customHeight="1">
      <c r="A18" s="309">
        <v>1</v>
      </c>
      <c r="B18" s="309">
        <v>1</v>
      </c>
      <c r="C18" s="309">
        <v>5</v>
      </c>
      <c r="D18" s="1862"/>
      <c r="E18" s="69"/>
      <c r="F18" s="69"/>
      <c r="G18" s="69" t="s">
        <v>454</v>
      </c>
      <c r="H18" s="1419">
        <v>2</v>
      </c>
      <c r="I18" s="1419">
        <v>0</v>
      </c>
      <c r="J18" s="2599">
        <f t="shared" si="0"/>
        <v>2</v>
      </c>
      <c r="K18" s="199"/>
      <c r="L18" s="199"/>
    </row>
    <row r="19" spans="1:12" ht="12" customHeight="1">
      <c r="A19" s="309"/>
      <c r="B19" s="309"/>
      <c r="C19" s="309"/>
      <c r="D19" s="1862"/>
      <c r="E19" s="118" t="s">
        <v>25</v>
      </c>
      <c r="F19" s="69"/>
      <c r="G19" s="69"/>
      <c r="H19" s="159">
        <f>SUM(H20)</f>
        <v>2</v>
      </c>
      <c r="I19" s="159">
        <f>SUM(I20)</f>
        <v>1</v>
      </c>
      <c r="J19" s="2598">
        <f t="shared" si="0"/>
        <v>3</v>
      </c>
      <c r="K19" s="199"/>
      <c r="L19" s="199"/>
    </row>
    <row r="20" spans="1:12" ht="12" customHeight="1">
      <c r="A20" s="309"/>
      <c r="B20" s="309"/>
      <c r="C20" s="309"/>
      <c r="D20" s="1862"/>
      <c r="E20" s="69"/>
      <c r="F20" s="69" t="s">
        <v>452</v>
      </c>
      <c r="G20" s="69"/>
      <c r="H20" s="1419">
        <f>SUM(H21)</f>
        <v>2</v>
      </c>
      <c r="I20" s="1419">
        <f>SUM(I21)</f>
        <v>1</v>
      </c>
      <c r="J20" s="2599">
        <f t="shared" si="0"/>
        <v>3</v>
      </c>
      <c r="K20" s="199"/>
      <c r="L20" s="199"/>
    </row>
    <row r="21" spans="1:12" ht="12" customHeight="1">
      <c r="A21" s="309">
        <v>1</v>
      </c>
      <c r="B21" s="309">
        <v>1</v>
      </c>
      <c r="C21" s="309">
        <v>12</v>
      </c>
      <c r="D21" s="1863"/>
      <c r="E21" s="69"/>
      <c r="F21" s="69"/>
      <c r="G21" s="69" t="s">
        <v>454</v>
      </c>
      <c r="H21" s="108">
        <v>2</v>
      </c>
      <c r="I21" s="108">
        <v>1</v>
      </c>
      <c r="J21" s="2599">
        <f t="shared" si="0"/>
        <v>3</v>
      </c>
      <c r="K21" s="199"/>
      <c r="L21" s="199"/>
    </row>
    <row r="22" spans="1:12">
      <c r="A22" s="309"/>
      <c r="B22" s="309"/>
      <c r="C22" s="309"/>
      <c r="D22" s="1861">
        <v>1402</v>
      </c>
      <c r="E22" s="124" t="s">
        <v>29</v>
      </c>
      <c r="F22" s="114"/>
      <c r="G22" s="114"/>
      <c r="H22" s="116">
        <f>SUM(H23,H38,H44,H51)</f>
        <v>72</v>
      </c>
      <c r="I22" s="116">
        <f>SUM(I23,I38,I44,I51)</f>
        <v>71</v>
      </c>
      <c r="J22" s="105">
        <f t="shared" si="0"/>
        <v>143</v>
      </c>
      <c r="K22" s="199"/>
      <c r="L22" s="199"/>
    </row>
    <row r="23" spans="1:12" ht="12" customHeight="1">
      <c r="A23" s="309"/>
      <c r="B23" s="309"/>
      <c r="C23" s="309"/>
      <c r="D23" s="1862"/>
      <c r="E23" s="118" t="s">
        <v>30</v>
      </c>
      <c r="F23" s="69"/>
      <c r="G23" s="69"/>
      <c r="H23" s="159">
        <f>SUM(H24,H26)</f>
        <v>56</v>
      </c>
      <c r="I23" s="159">
        <f>SUM(I24,I26)</f>
        <v>65</v>
      </c>
      <c r="J23" s="2598">
        <f t="shared" si="0"/>
        <v>121</v>
      </c>
      <c r="K23" s="199"/>
      <c r="L23" s="199"/>
    </row>
    <row r="24" spans="1:12" ht="12" customHeight="1">
      <c r="A24" s="309"/>
      <c r="B24" s="309"/>
      <c r="C24" s="309"/>
      <c r="D24" s="1862"/>
      <c r="E24" s="128"/>
      <c r="F24" s="69" t="s">
        <v>103</v>
      </c>
      <c r="G24" s="69"/>
      <c r="H24" s="1419">
        <f>SUM(H25)</f>
        <v>0</v>
      </c>
      <c r="I24" s="1419">
        <f>SUM(I25)</f>
        <v>0</v>
      </c>
      <c r="J24" s="2599">
        <f t="shared" si="0"/>
        <v>0</v>
      </c>
      <c r="K24" s="199"/>
      <c r="L24" s="199"/>
    </row>
    <row r="25" spans="1:12" ht="12" customHeight="1">
      <c r="A25" s="309">
        <v>2</v>
      </c>
      <c r="B25" s="309">
        <v>4</v>
      </c>
      <c r="C25" s="309">
        <v>11</v>
      </c>
      <c r="D25" s="1862"/>
      <c r="E25" s="118"/>
      <c r="F25" s="69"/>
      <c r="G25" s="69" t="s">
        <v>464</v>
      </c>
      <c r="H25" s="1419">
        <v>0</v>
      </c>
      <c r="I25" s="1419">
        <v>0</v>
      </c>
      <c r="J25" s="2599">
        <f t="shared" si="0"/>
        <v>0</v>
      </c>
      <c r="K25" s="199"/>
      <c r="L25" s="199"/>
    </row>
    <row r="26" spans="1:12" ht="12" customHeight="1">
      <c r="A26" s="309"/>
      <c r="B26" s="309"/>
      <c r="C26" s="309"/>
      <c r="D26" s="1862"/>
      <c r="E26" s="69"/>
      <c r="F26" s="69" t="s">
        <v>452</v>
      </c>
      <c r="G26" s="69"/>
      <c r="H26" s="1419">
        <f>SUM(H27:H37)</f>
        <v>56</v>
      </c>
      <c r="I26" s="1419">
        <f>SUM(I27:I37)</f>
        <v>65</v>
      </c>
      <c r="J26" s="2599">
        <f t="shared" si="0"/>
        <v>121</v>
      </c>
      <c r="K26" s="199"/>
      <c r="L26" s="199"/>
    </row>
    <row r="27" spans="1:12" ht="12" customHeight="1">
      <c r="A27" s="309">
        <v>2</v>
      </c>
      <c r="B27" s="1341">
        <v>4</v>
      </c>
      <c r="C27" s="309">
        <v>11</v>
      </c>
      <c r="D27" s="1862"/>
      <c r="E27" s="69"/>
      <c r="F27" s="69"/>
      <c r="G27" s="69" t="s">
        <v>464</v>
      </c>
      <c r="H27" s="1419">
        <v>7</v>
      </c>
      <c r="I27" s="1419">
        <v>10</v>
      </c>
      <c r="J27" s="2599">
        <f t="shared" si="0"/>
        <v>17</v>
      </c>
      <c r="K27" s="199"/>
      <c r="L27" s="199"/>
    </row>
    <row r="28" spans="1:12" ht="12" customHeight="1">
      <c r="A28" s="309"/>
      <c r="B28" s="309"/>
      <c r="C28" s="309"/>
      <c r="D28" s="1862"/>
      <c r="E28" s="69"/>
      <c r="F28" s="69"/>
      <c r="G28" s="69" t="s">
        <v>466</v>
      </c>
      <c r="H28" s="1419"/>
      <c r="I28" s="1419"/>
      <c r="J28" s="2438"/>
      <c r="K28" s="199"/>
      <c r="L28" s="199"/>
    </row>
    <row r="29" spans="1:12" ht="12" customHeight="1">
      <c r="A29" s="309">
        <v>2</v>
      </c>
      <c r="B29" s="309">
        <v>4</v>
      </c>
      <c r="C29" s="309">
        <v>11</v>
      </c>
      <c r="D29" s="1862"/>
      <c r="E29" s="69"/>
      <c r="F29" s="69"/>
      <c r="G29" s="69" t="s">
        <v>467</v>
      </c>
      <c r="H29" s="1419">
        <v>11</v>
      </c>
      <c r="I29" s="1419">
        <v>10</v>
      </c>
      <c r="J29" s="2599">
        <f t="shared" si="0"/>
        <v>21</v>
      </c>
      <c r="K29" s="199"/>
      <c r="L29" s="199"/>
    </row>
    <row r="30" spans="1:12" ht="12" customHeight="1">
      <c r="A30" s="309">
        <v>2</v>
      </c>
      <c r="B30" s="309">
        <v>4</v>
      </c>
      <c r="C30" s="309">
        <v>11</v>
      </c>
      <c r="D30" s="1862"/>
      <c r="E30" s="69"/>
      <c r="F30" s="69"/>
      <c r="G30" s="69" t="s">
        <v>1041</v>
      </c>
      <c r="H30" s="1419">
        <v>2</v>
      </c>
      <c r="I30" s="1419">
        <v>0</v>
      </c>
      <c r="J30" s="2599">
        <f t="shared" si="0"/>
        <v>2</v>
      </c>
      <c r="K30" s="199"/>
      <c r="L30" s="199"/>
    </row>
    <row r="31" spans="1:12" ht="12" customHeight="1">
      <c r="A31" s="309">
        <v>2</v>
      </c>
      <c r="B31" s="309">
        <v>4</v>
      </c>
      <c r="C31" s="309">
        <v>11</v>
      </c>
      <c r="D31" s="1862"/>
      <c r="E31" s="69"/>
      <c r="F31" s="69"/>
      <c r="G31" s="69" t="s">
        <v>468</v>
      </c>
      <c r="H31" s="1419">
        <v>15</v>
      </c>
      <c r="I31" s="1419">
        <v>13</v>
      </c>
      <c r="J31" s="2599">
        <f t="shared" si="0"/>
        <v>28</v>
      </c>
      <c r="K31" s="199"/>
      <c r="L31" s="199"/>
    </row>
    <row r="32" spans="1:12" ht="12" customHeight="1">
      <c r="A32" s="309">
        <v>2</v>
      </c>
      <c r="B32" s="309">
        <v>4</v>
      </c>
      <c r="C32" s="309">
        <v>11</v>
      </c>
      <c r="D32" s="1862"/>
      <c r="E32" s="69"/>
      <c r="F32" s="69"/>
      <c r="G32" s="69" t="s">
        <v>469</v>
      </c>
      <c r="H32" s="1419">
        <v>6</v>
      </c>
      <c r="I32" s="1419">
        <v>11</v>
      </c>
      <c r="J32" s="2599">
        <f t="shared" si="0"/>
        <v>17</v>
      </c>
      <c r="K32" s="199"/>
      <c r="L32" s="199"/>
    </row>
    <row r="33" spans="1:12" ht="12" customHeight="1">
      <c r="A33" s="309">
        <v>2</v>
      </c>
      <c r="B33" s="309">
        <v>4</v>
      </c>
      <c r="C33" s="309">
        <v>11</v>
      </c>
      <c r="D33" s="1862"/>
      <c r="E33" s="69"/>
      <c r="F33" s="69"/>
      <c r="G33" s="69" t="s">
        <v>470</v>
      </c>
      <c r="H33" s="1419">
        <v>0</v>
      </c>
      <c r="I33" s="1419">
        <v>0</v>
      </c>
      <c r="J33" s="2599">
        <f t="shared" si="0"/>
        <v>0</v>
      </c>
      <c r="K33" s="199"/>
      <c r="L33" s="199"/>
    </row>
    <row r="34" spans="1:12" ht="12" customHeight="1">
      <c r="A34" s="309">
        <v>2</v>
      </c>
      <c r="B34" s="309">
        <v>4</v>
      </c>
      <c r="C34" s="309">
        <v>11</v>
      </c>
      <c r="D34" s="1862"/>
      <c r="E34" s="69"/>
      <c r="F34" s="69"/>
      <c r="G34" s="69" t="s">
        <v>905</v>
      </c>
      <c r="H34" s="1419">
        <v>0</v>
      </c>
      <c r="I34" s="1419">
        <v>1</v>
      </c>
      <c r="J34" s="2599">
        <f t="shared" si="0"/>
        <v>1</v>
      </c>
      <c r="K34" s="199"/>
      <c r="L34" s="199"/>
    </row>
    <row r="35" spans="1:12" ht="12" customHeight="1">
      <c r="A35" s="309">
        <v>2</v>
      </c>
      <c r="B35" s="309">
        <v>4</v>
      </c>
      <c r="C35" s="309">
        <v>11</v>
      </c>
      <c r="D35" s="1862"/>
      <c r="E35" s="69"/>
      <c r="F35" s="69"/>
      <c r="G35" s="69" t="s">
        <v>472</v>
      </c>
      <c r="H35" s="1419">
        <v>10</v>
      </c>
      <c r="I35" s="1419">
        <v>18</v>
      </c>
      <c r="J35" s="2599">
        <f t="shared" si="0"/>
        <v>28</v>
      </c>
      <c r="K35" s="199"/>
      <c r="L35" s="199"/>
    </row>
    <row r="36" spans="1:12" ht="12" customHeight="1">
      <c r="A36" s="309">
        <v>2</v>
      </c>
      <c r="B36" s="309">
        <v>4</v>
      </c>
      <c r="C36" s="309">
        <v>11</v>
      </c>
      <c r="D36" s="1862"/>
      <c r="E36" s="69"/>
      <c r="F36" s="69"/>
      <c r="G36" s="69" t="s">
        <v>473</v>
      </c>
      <c r="H36" s="1419">
        <v>5</v>
      </c>
      <c r="I36" s="1419">
        <v>2</v>
      </c>
      <c r="J36" s="2599">
        <f t="shared" si="0"/>
        <v>7</v>
      </c>
      <c r="K36" s="199"/>
      <c r="L36" s="199"/>
    </row>
    <row r="37" spans="1:12" ht="12" customHeight="1">
      <c r="A37" s="309">
        <v>2</v>
      </c>
      <c r="B37" s="309">
        <v>4</v>
      </c>
      <c r="C37" s="309">
        <v>11</v>
      </c>
      <c r="D37" s="1862"/>
      <c r="E37" s="69"/>
      <c r="F37" s="69"/>
      <c r="G37" s="69" t="s">
        <v>474</v>
      </c>
      <c r="H37" s="1419">
        <v>0</v>
      </c>
      <c r="I37" s="1419">
        <v>0</v>
      </c>
      <c r="J37" s="2599">
        <f t="shared" si="0"/>
        <v>0</v>
      </c>
      <c r="K37" s="199"/>
      <c r="L37" s="199"/>
    </row>
    <row r="38" spans="1:12" ht="12" customHeight="1">
      <c r="A38" s="309"/>
      <c r="B38" s="309"/>
      <c r="C38" s="309"/>
      <c r="D38" s="1862"/>
      <c r="E38" s="118" t="s">
        <v>31</v>
      </c>
      <c r="F38" s="69"/>
      <c r="G38" s="69"/>
      <c r="H38" s="159">
        <f>SUM(H39)</f>
        <v>7</v>
      </c>
      <c r="I38" s="159">
        <f>SUM(I39)</f>
        <v>1</v>
      </c>
      <c r="J38" s="2598">
        <f t="shared" si="0"/>
        <v>8</v>
      </c>
      <c r="K38" s="199"/>
      <c r="L38" s="199"/>
    </row>
    <row r="39" spans="1:12" ht="12" customHeight="1">
      <c r="A39" s="309"/>
      <c r="B39" s="309"/>
      <c r="C39" s="309"/>
      <c r="D39" s="1862"/>
      <c r="E39" s="69"/>
      <c r="F39" s="69" t="s">
        <v>452</v>
      </c>
      <c r="H39" s="1419">
        <f>SUM(H40:H43)</f>
        <v>7</v>
      </c>
      <c r="I39" s="1419">
        <f>SUM(I40:I43)</f>
        <v>1</v>
      </c>
      <c r="J39" s="2599">
        <f t="shared" si="0"/>
        <v>8</v>
      </c>
      <c r="K39" s="199"/>
      <c r="L39" s="199"/>
    </row>
    <row r="40" spans="1:12" ht="12" customHeight="1">
      <c r="A40" s="309">
        <v>2</v>
      </c>
      <c r="B40" s="309">
        <v>4</v>
      </c>
      <c r="C40" s="309">
        <v>10</v>
      </c>
      <c r="D40" s="1862"/>
      <c r="E40" s="69"/>
      <c r="G40" s="126" t="s">
        <v>475</v>
      </c>
      <c r="H40" s="1419">
        <v>0</v>
      </c>
      <c r="I40" s="1419">
        <v>0</v>
      </c>
      <c r="J40" s="2599">
        <f t="shared" si="0"/>
        <v>0</v>
      </c>
      <c r="K40" s="199"/>
      <c r="L40" s="199"/>
    </row>
    <row r="41" spans="1:12" ht="12" customHeight="1">
      <c r="A41" s="309"/>
      <c r="B41" s="309"/>
      <c r="C41" s="309"/>
      <c r="D41" s="1862"/>
      <c r="E41" s="69"/>
      <c r="F41" s="69"/>
      <c r="G41" s="69" t="s">
        <v>466</v>
      </c>
      <c r="H41" s="1419"/>
      <c r="I41" s="1419"/>
      <c r="J41" s="2599"/>
      <c r="K41" s="199"/>
      <c r="L41" s="199"/>
    </row>
    <row r="42" spans="1:12" ht="12" customHeight="1">
      <c r="A42" s="1341">
        <v>2</v>
      </c>
      <c r="B42" s="1341">
        <v>4</v>
      </c>
      <c r="C42" s="1341">
        <v>10</v>
      </c>
      <c r="D42" s="1862"/>
      <c r="E42" s="69"/>
      <c r="F42" s="69"/>
      <c r="G42" s="69" t="s">
        <v>469</v>
      </c>
      <c r="H42" s="1419">
        <v>4</v>
      </c>
      <c r="I42" s="1419">
        <v>0</v>
      </c>
      <c r="J42" s="2599">
        <f t="shared" si="0"/>
        <v>4</v>
      </c>
      <c r="K42" s="199"/>
      <c r="L42" s="199"/>
    </row>
    <row r="43" spans="1:12" ht="12" customHeight="1">
      <c r="A43" s="1341">
        <v>2</v>
      </c>
      <c r="B43" s="1341">
        <v>4</v>
      </c>
      <c r="C43" s="1341">
        <v>10</v>
      </c>
      <c r="D43" s="1862"/>
      <c r="E43" s="69"/>
      <c r="F43" s="69"/>
      <c r="G43" s="69" t="s">
        <v>476</v>
      </c>
      <c r="H43" s="1419">
        <v>3</v>
      </c>
      <c r="I43" s="1419">
        <v>1</v>
      </c>
      <c r="J43" s="2599">
        <f t="shared" si="0"/>
        <v>4</v>
      </c>
      <c r="K43" s="199"/>
      <c r="L43" s="199"/>
    </row>
    <row r="44" spans="1:12" ht="12" customHeight="1">
      <c r="A44" s="309"/>
      <c r="B44" s="309"/>
      <c r="C44" s="309"/>
      <c r="D44" s="1862"/>
      <c r="E44" s="118" t="s">
        <v>32</v>
      </c>
      <c r="F44" s="69"/>
      <c r="G44" s="69"/>
      <c r="H44" s="159">
        <f>SUM(H45)</f>
        <v>8</v>
      </c>
      <c r="I44" s="159">
        <f>SUM(I45)</f>
        <v>5</v>
      </c>
      <c r="J44" s="2598">
        <f t="shared" si="0"/>
        <v>13</v>
      </c>
      <c r="K44" s="199"/>
      <c r="L44" s="199"/>
    </row>
    <row r="45" spans="1:12" ht="12" customHeight="1">
      <c r="A45" s="309"/>
      <c r="B45" s="309"/>
      <c r="C45" s="309"/>
      <c r="D45" s="1862"/>
      <c r="E45" s="69"/>
      <c r="F45" s="69" t="s">
        <v>452</v>
      </c>
      <c r="G45" s="69"/>
      <c r="H45" s="1419">
        <f>SUM(H47:H50)</f>
        <v>8</v>
      </c>
      <c r="I45" s="1419">
        <f>SUM(I47:I50)</f>
        <v>5</v>
      </c>
      <c r="J45" s="2599">
        <f t="shared" si="0"/>
        <v>13</v>
      </c>
      <c r="K45" s="199"/>
      <c r="L45" s="199"/>
    </row>
    <row r="46" spans="1:12" ht="12" customHeight="1">
      <c r="A46" s="309"/>
      <c r="B46" s="309"/>
      <c r="C46" s="309"/>
      <c r="D46" s="1862"/>
      <c r="E46" s="69"/>
      <c r="F46" s="69"/>
      <c r="G46" s="69" t="s">
        <v>466</v>
      </c>
      <c r="H46" s="1419"/>
      <c r="I46" s="1419"/>
      <c r="J46" s="2599"/>
      <c r="K46" s="199"/>
      <c r="L46" s="199"/>
    </row>
    <row r="47" spans="1:12" ht="12" customHeight="1">
      <c r="A47" s="1341">
        <v>2</v>
      </c>
      <c r="B47" s="1341">
        <v>4</v>
      </c>
      <c r="C47" s="1341">
        <v>10</v>
      </c>
      <c r="D47" s="1862"/>
      <c r="E47" s="69"/>
      <c r="F47" s="69"/>
      <c r="G47" s="69" t="s">
        <v>477</v>
      </c>
      <c r="H47" s="1419">
        <v>1</v>
      </c>
      <c r="I47" s="1419">
        <v>1</v>
      </c>
      <c r="J47" s="2599">
        <f t="shared" si="0"/>
        <v>2</v>
      </c>
      <c r="K47" s="199"/>
      <c r="L47" s="199"/>
    </row>
    <row r="48" spans="1:12" ht="12" customHeight="1">
      <c r="A48" s="1341">
        <v>2</v>
      </c>
      <c r="B48" s="1341">
        <v>4</v>
      </c>
      <c r="C48" s="1341">
        <v>10</v>
      </c>
      <c r="D48" s="1862"/>
      <c r="E48" s="69"/>
      <c r="F48" s="69"/>
      <c r="G48" s="69" t="s">
        <v>471</v>
      </c>
      <c r="H48" s="1419">
        <v>5</v>
      </c>
      <c r="I48" s="1419">
        <v>3</v>
      </c>
      <c r="J48" s="2599">
        <f t="shared" si="0"/>
        <v>8</v>
      </c>
      <c r="K48" s="199"/>
      <c r="L48" s="199"/>
    </row>
    <row r="49" spans="1:12" ht="12" customHeight="1">
      <c r="A49" s="1341">
        <v>2</v>
      </c>
      <c r="B49" s="1341">
        <v>4</v>
      </c>
      <c r="C49" s="1341">
        <v>10</v>
      </c>
      <c r="D49" s="1862"/>
      <c r="E49" s="69"/>
      <c r="F49" s="69"/>
      <c r="G49" s="69" t="s">
        <v>472</v>
      </c>
      <c r="H49" s="1419"/>
      <c r="I49" s="1419">
        <v>0</v>
      </c>
      <c r="J49" s="2599">
        <f t="shared" si="0"/>
        <v>0</v>
      </c>
      <c r="K49" s="199"/>
      <c r="L49" s="199"/>
    </row>
    <row r="50" spans="1:12" ht="12" customHeight="1">
      <c r="A50" s="1341">
        <v>2</v>
      </c>
      <c r="B50" s="1341">
        <v>4</v>
      </c>
      <c r="C50" s="1341">
        <v>10</v>
      </c>
      <c r="D50" s="1862"/>
      <c r="E50" s="69"/>
      <c r="F50" s="69"/>
      <c r="G50" s="69" t="s">
        <v>479</v>
      </c>
      <c r="H50" s="1419">
        <v>2</v>
      </c>
      <c r="I50" s="1419">
        <v>1</v>
      </c>
      <c r="J50" s="2599">
        <f t="shared" si="0"/>
        <v>3</v>
      </c>
      <c r="K50" s="199"/>
      <c r="L50" s="199"/>
    </row>
    <row r="51" spans="1:12" ht="12" customHeight="1">
      <c r="A51" s="309"/>
      <c r="B51" s="309"/>
      <c r="C51" s="309"/>
      <c r="D51" s="1862"/>
      <c r="E51" s="118" t="s">
        <v>480</v>
      </c>
      <c r="F51" s="69"/>
      <c r="G51" s="69"/>
      <c r="H51" s="159">
        <f>SUM(H52)</f>
        <v>1</v>
      </c>
      <c r="I51" s="159">
        <f>SUM(I52)</f>
        <v>0</v>
      </c>
      <c r="J51" s="2598">
        <f t="shared" si="0"/>
        <v>1</v>
      </c>
      <c r="K51" s="199"/>
      <c r="L51" s="199"/>
    </row>
    <row r="52" spans="1:12" ht="12" customHeight="1">
      <c r="A52" s="309"/>
      <c r="B52" s="309"/>
      <c r="C52" s="309"/>
      <c r="D52" s="1862"/>
      <c r="E52" s="69"/>
      <c r="F52" s="69" t="s">
        <v>452</v>
      </c>
      <c r="G52" s="69"/>
      <c r="H52" s="1419">
        <f>SUM(H53)</f>
        <v>1</v>
      </c>
      <c r="I52" s="1419">
        <f>SUM(I53)</f>
        <v>0</v>
      </c>
      <c r="J52" s="2599">
        <f t="shared" si="0"/>
        <v>1</v>
      </c>
      <c r="K52" s="199"/>
      <c r="L52" s="199"/>
    </row>
    <row r="53" spans="1:12" ht="12" customHeight="1">
      <c r="A53" s="1341">
        <v>2</v>
      </c>
      <c r="B53" s="1341">
        <v>4</v>
      </c>
      <c r="C53" s="1341">
        <v>3</v>
      </c>
      <c r="D53" s="1862"/>
      <c r="E53" s="69"/>
      <c r="F53" s="69"/>
      <c r="G53" s="69" t="s">
        <v>481</v>
      </c>
      <c r="H53" s="1419">
        <v>1</v>
      </c>
      <c r="I53" s="1419">
        <v>0</v>
      </c>
      <c r="J53" s="2599">
        <f t="shared" si="0"/>
        <v>1</v>
      </c>
      <c r="K53" s="199"/>
      <c r="L53" s="199"/>
    </row>
    <row r="54" spans="1:12">
      <c r="A54" s="309"/>
      <c r="B54" s="309"/>
      <c r="C54" s="309"/>
      <c r="D54" s="1866">
        <v>1403</v>
      </c>
      <c r="E54" s="124" t="s">
        <v>38</v>
      </c>
      <c r="F54" s="114"/>
      <c r="G54" s="114"/>
      <c r="H54" s="360">
        <f t="shared" ref="H54:I56" si="1">SUM(H55)</f>
        <v>0</v>
      </c>
      <c r="I54" s="360">
        <f t="shared" si="1"/>
        <v>0</v>
      </c>
      <c r="J54" s="2600">
        <f>SUM(H54:I54)</f>
        <v>0</v>
      </c>
      <c r="K54" s="199"/>
      <c r="L54" s="199"/>
    </row>
    <row r="55" spans="1:12">
      <c r="A55" s="309"/>
      <c r="B55" s="309"/>
      <c r="C55" s="309"/>
      <c r="D55" s="1867"/>
      <c r="E55" s="1022" t="s">
        <v>39</v>
      </c>
      <c r="F55" s="959"/>
      <c r="G55" s="959"/>
      <c r="H55" s="118">
        <f t="shared" si="1"/>
        <v>0</v>
      </c>
      <c r="I55" s="118">
        <f t="shared" si="1"/>
        <v>0</v>
      </c>
      <c r="J55" s="2601">
        <f>SUM(H55:I55)</f>
        <v>0</v>
      </c>
      <c r="K55" s="199"/>
      <c r="L55" s="199"/>
    </row>
    <row r="56" spans="1:12">
      <c r="A56" s="309"/>
      <c r="B56" s="309"/>
      <c r="C56" s="309"/>
      <c r="D56" s="1867"/>
      <c r="E56" s="414"/>
      <c r="F56" s="128" t="s">
        <v>452</v>
      </c>
      <c r="G56" s="128"/>
      <c r="H56" s="69">
        <f t="shared" si="1"/>
        <v>0</v>
      </c>
      <c r="I56" s="69">
        <f t="shared" si="1"/>
        <v>0</v>
      </c>
      <c r="J56" s="2602">
        <f>SUM(H56:I56)</f>
        <v>0</v>
      </c>
      <c r="K56" s="199"/>
      <c r="L56" s="199"/>
    </row>
    <row r="57" spans="1:12" ht="12" customHeight="1">
      <c r="A57" s="309"/>
      <c r="B57" s="309"/>
      <c r="C57" s="309"/>
      <c r="D57" s="1947"/>
      <c r="E57" s="2533"/>
      <c r="F57" s="2313"/>
      <c r="G57" s="627" t="s">
        <v>915</v>
      </c>
      <c r="H57" s="69">
        <v>0</v>
      </c>
      <c r="I57" s="69">
        <v>0</v>
      </c>
      <c r="J57" s="2602">
        <f>SUM(H57:I57)</f>
        <v>0</v>
      </c>
      <c r="K57" s="199"/>
      <c r="L57" s="199"/>
    </row>
    <row r="58" spans="1:12">
      <c r="A58" s="309"/>
      <c r="B58" s="309"/>
      <c r="C58" s="309"/>
      <c r="D58" s="1866">
        <v>1404</v>
      </c>
      <c r="E58" s="2210" t="s">
        <v>42</v>
      </c>
      <c r="F58" s="2211"/>
      <c r="G58" s="2212"/>
      <c r="H58" s="2603">
        <f>SUM(H59,H70)</f>
        <v>12</v>
      </c>
      <c r="I58" s="2604">
        <f>SUM(I59,I70)</f>
        <v>12</v>
      </c>
      <c r="J58" s="2605">
        <f>SUM(H58:I58)</f>
        <v>24</v>
      </c>
      <c r="K58" s="199"/>
      <c r="L58" s="199"/>
    </row>
    <row r="59" spans="1:12" ht="12" customHeight="1">
      <c r="A59" s="309"/>
      <c r="B59" s="309"/>
      <c r="C59" s="309"/>
      <c r="D59" s="1867"/>
      <c r="E59" s="118" t="s">
        <v>43</v>
      </c>
      <c r="F59" s="69"/>
      <c r="G59" s="69"/>
      <c r="H59" s="159">
        <f>SUM(H60+H62+H68)</f>
        <v>11</v>
      </c>
      <c r="I59" s="159">
        <f>SUM(I60+I62+I68)</f>
        <v>9</v>
      </c>
      <c r="J59" s="2598">
        <f t="shared" si="0"/>
        <v>20</v>
      </c>
      <c r="K59" s="199"/>
      <c r="L59" s="199"/>
    </row>
    <row r="60" spans="1:12" ht="12" customHeight="1">
      <c r="A60" s="309"/>
      <c r="B60" s="309"/>
      <c r="C60" s="309"/>
      <c r="D60" s="1867"/>
      <c r="E60" s="118"/>
      <c r="F60" s="69" t="s">
        <v>458</v>
      </c>
      <c r="G60" s="69"/>
      <c r="H60" s="1419">
        <f>SUM(H61)</f>
        <v>0</v>
      </c>
      <c r="I60" s="1419">
        <f>SUM(I61)</f>
        <v>0</v>
      </c>
      <c r="J60" s="2599">
        <f t="shared" si="0"/>
        <v>0</v>
      </c>
      <c r="K60" s="199"/>
      <c r="L60" s="199"/>
    </row>
    <row r="61" spans="1:12" ht="12" customHeight="1">
      <c r="A61" s="1341">
        <v>4</v>
      </c>
      <c r="B61" s="1341">
        <v>6</v>
      </c>
      <c r="C61" s="1341">
        <v>11</v>
      </c>
      <c r="D61" s="1867"/>
      <c r="E61" s="118"/>
      <c r="F61" s="69"/>
      <c r="G61" s="69" t="s">
        <v>485</v>
      </c>
      <c r="H61" s="1419">
        <v>0</v>
      </c>
      <c r="I61" s="1419">
        <v>0</v>
      </c>
      <c r="J61" s="2599">
        <f t="shared" si="0"/>
        <v>0</v>
      </c>
      <c r="K61" s="199"/>
      <c r="L61" s="199"/>
    </row>
    <row r="62" spans="1:12" ht="12" customHeight="1">
      <c r="A62" s="1341"/>
      <c r="B62" s="1341"/>
      <c r="C62" s="1341"/>
      <c r="D62" s="1867"/>
      <c r="E62" s="69"/>
      <c r="F62" s="69" t="s">
        <v>452</v>
      </c>
      <c r="G62" s="69"/>
      <c r="H62" s="1419">
        <f>SUM(H63:H67)</f>
        <v>8</v>
      </c>
      <c r="I62" s="1419">
        <f>SUM(I63:I67)</f>
        <v>3</v>
      </c>
      <c r="J62" s="2599">
        <f t="shared" si="0"/>
        <v>11</v>
      </c>
      <c r="K62" s="199"/>
      <c r="L62" s="199"/>
    </row>
    <row r="63" spans="1:12" ht="12" customHeight="1">
      <c r="A63" s="1341">
        <v>4</v>
      </c>
      <c r="B63" s="1341">
        <v>6</v>
      </c>
      <c r="C63" s="1341">
        <v>11</v>
      </c>
      <c r="D63" s="1867"/>
      <c r="E63" s="69"/>
      <c r="F63" s="69"/>
      <c r="G63" s="69" t="s">
        <v>487</v>
      </c>
      <c r="H63" s="1419">
        <v>2</v>
      </c>
      <c r="I63" s="1419">
        <v>2</v>
      </c>
      <c r="J63" s="2599">
        <f t="shared" si="0"/>
        <v>4</v>
      </c>
      <c r="K63" s="199"/>
      <c r="L63" s="199"/>
    </row>
    <row r="64" spans="1:12" ht="12" customHeight="1">
      <c r="A64" s="1341"/>
      <c r="B64" s="1341"/>
      <c r="C64" s="1341"/>
      <c r="D64" s="1867"/>
      <c r="E64" s="69"/>
      <c r="F64" s="69"/>
      <c r="G64" s="69" t="s">
        <v>488</v>
      </c>
      <c r="H64" s="1419"/>
      <c r="I64" s="1419"/>
      <c r="J64" s="2599"/>
      <c r="K64" s="199"/>
      <c r="L64" s="199"/>
    </row>
    <row r="65" spans="1:12" ht="12" customHeight="1">
      <c r="A65" s="1341">
        <v>4</v>
      </c>
      <c r="B65" s="1341">
        <v>6</v>
      </c>
      <c r="C65" s="1341">
        <v>11</v>
      </c>
      <c r="D65" s="1867"/>
      <c r="E65" s="69"/>
      <c r="F65" s="69"/>
      <c r="G65" s="69" t="s">
        <v>489</v>
      </c>
      <c r="H65" s="1419">
        <v>1</v>
      </c>
      <c r="I65" s="1419">
        <v>1</v>
      </c>
      <c r="J65" s="2599">
        <f t="shared" si="0"/>
        <v>2</v>
      </c>
      <c r="K65" s="199"/>
      <c r="L65" s="199"/>
    </row>
    <row r="66" spans="1:12" ht="12" customHeight="1">
      <c r="A66" s="1341">
        <v>4</v>
      </c>
      <c r="B66" s="1341">
        <v>6</v>
      </c>
      <c r="C66" s="1341">
        <v>11</v>
      </c>
      <c r="D66" s="1867"/>
      <c r="E66" s="69"/>
      <c r="F66" s="69"/>
      <c r="G66" s="69" t="s">
        <v>490</v>
      </c>
      <c r="H66" s="1419">
        <v>3</v>
      </c>
      <c r="I66" s="1419">
        <v>0</v>
      </c>
      <c r="J66" s="2599">
        <f t="shared" si="0"/>
        <v>3</v>
      </c>
      <c r="K66" s="199"/>
      <c r="L66" s="199"/>
    </row>
    <row r="67" spans="1:12" ht="12" customHeight="1">
      <c r="A67" s="1341">
        <v>4</v>
      </c>
      <c r="B67" s="1341">
        <v>6</v>
      </c>
      <c r="C67" s="1341">
        <v>11</v>
      </c>
      <c r="D67" s="1867"/>
      <c r="E67" s="69"/>
      <c r="F67" s="69"/>
      <c r="G67" s="69" t="s">
        <v>491</v>
      </c>
      <c r="H67" s="1419">
        <v>2</v>
      </c>
      <c r="I67" s="1419">
        <v>0</v>
      </c>
      <c r="J67" s="2599">
        <f t="shared" si="0"/>
        <v>2</v>
      </c>
      <c r="K67" s="199"/>
      <c r="L67" s="199"/>
    </row>
    <row r="68" spans="1:12" ht="12" customHeight="1">
      <c r="A68" s="1341"/>
      <c r="B68" s="1341"/>
      <c r="C68" s="1341"/>
      <c r="D68" s="1867"/>
      <c r="E68" s="1031"/>
      <c r="F68" s="7" t="s">
        <v>455</v>
      </c>
      <c r="G68" s="69"/>
      <c r="H68" s="44">
        <f>SUM(H69)</f>
        <v>3</v>
      </c>
      <c r="I68" s="44">
        <f>SUM(I69)</f>
        <v>6</v>
      </c>
      <c r="J68" s="109">
        <f>SUM(H68:I68)</f>
        <v>9</v>
      </c>
      <c r="K68" s="199"/>
      <c r="L68" s="199"/>
    </row>
    <row r="69" spans="1:12" ht="12" customHeight="1">
      <c r="A69" s="1341">
        <v>4</v>
      </c>
      <c r="B69" s="1341">
        <v>6</v>
      </c>
      <c r="C69" s="1341">
        <v>11</v>
      </c>
      <c r="D69" s="1867"/>
      <c r="E69" s="69"/>
      <c r="F69" s="69"/>
      <c r="G69" s="69" t="s">
        <v>493</v>
      </c>
      <c r="H69" s="44">
        <v>3</v>
      </c>
      <c r="I69" s="44">
        <v>6</v>
      </c>
      <c r="J69" s="109">
        <f>SUM(H69:I69)</f>
        <v>9</v>
      </c>
      <c r="K69" s="199"/>
      <c r="L69" s="199"/>
    </row>
    <row r="70" spans="1:12" ht="12" customHeight="1">
      <c r="A70" s="309"/>
      <c r="B70" s="309"/>
      <c r="C70" s="309"/>
      <c r="D70" s="1867"/>
      <c r="E70" s="118" t="s">
        <v>44</v>
      </c>
      <c r="F70" s="69"/>
      <c r="G70" s="69"/>
      <c r="H70" s="159">
        <f>SUM(H71,H73)</f>
        <v>1</v>
      </c>
      <c r="I70" s="159">
        <f>SUM(I71,I73)</f>
        <v>3</v>
      </c>
      <c r="J70" s="2598">
        <f t="shared" si="0"/>
        <v>4</v>
      </c>
      <c r="K70" s="199"/>
      <c r="L70" s="199"/>
    </row>
    <row r="71" spans="1:12" ht="12" customHeight="1">
      <c r="A71" s="309"/>
      <c r="B71" s="309"/>
      <c r="C71" s="309"/>
      <c r="D71" s="1867"/>
      <c r="E71" s="69"/>
      <c r="F71" s="69" t="s">
        <v>452</v>
      </c>
      <c r="G71" s="69"/>
      <c r="H71" s="1419">
        <f>SUM(H72)</f>
        <v>1</v>
      </c>
      <c r="I71" s="1419">
        <f>SUM(I72)</f>
        <v>3</v>
      </c>
      <c r="J71" s="2599">
        <f t="shared" si="0"/>
        <v>4</v>
      </c>
      <c r="K71" s="199"/>
      <c r="L71" s="199"/>
    </row>
    <row r="72" spans="1:12" ht="12" customHeight="1">
      <c r="A72" s="1341">
        <v>4</v>
      </c>
      <c r="B72" s="1341">
        <v>6</v>
      </c>
      <c r="C72" s="1341">
        <v>11</v>
      </c>
      <c r="D72" s="1867"/>
      <c r="E72" s="69"/>
      <c r="F72" s="69"/>
      <c r="G72" s="69" t="s">
        <v>494</v>
      </c>
      <c r="H72" s="1419">
        <v>1</v>
      </c>
      <c r="I72" s="1419">
        <v>3</v>
      </c>
      <c r="J72" s="2599">
        <f t="shared" si="0"/>
        <v>4</v>
      </c>
      <c r="K72" s="199"/>
      <c r="L72" s="199"/>
    </row>
    <row r="73" spans="1:12" ht="12" customHeight="1">
      <c r="A73" s="1341"/>
      <c r="B73" s="1341"/>
      <c r="C73" s="1341"/>
      <c r="D73" s="1867"/>
      <c r="E73" s="69"/>
      <c r="F73" s="69" t="s">
        <v>455</v>
      </c>
      <c r="G73" s="69"/>
      <c r="H73" s="1419">
        <f>SUM(H74)</f>
        <v>0</v>
      </c>
      <c r="I73" s="1419">
        <f>SUM(I74)</f>
        <v>0</v>
      </c>
      <c r="J73" s="2599">
        <f t="shared" si="0"/>
        <v>0</v>
      </c>
      <c r="K73" s="199"/>
      <c r="L73" s="199"/>
    </row>
    <row r="74" spans="1:12" ht="12" customHeight="1">
      <c r="A74" s="1341">
        <v>4</v>
      </c>
      <c r="B74" s="1341">
        <v>6</v>
      </c>
      <c r="C74" s="1341">
        <v>11</v>
      </c>
      <c r="D74" s="1947"/>
      <c r="E74" s="72"/>
      <c r="F74" s="72"/>
      <c r="G74" s="72" t="s">
        <v>495</v>
      </c>
      <c r="H74" s="2606">
        <v>0</v>
      </c>
      <c r="I74" s="2606">
        <v>0</v>
      </c>
      <c r="J74" s="2607">
        <f t="shared" si="0"/>
        <v>0</v>
      </c>
      <c r="K74" s="199"/>
      <c r="L74" s="199"/>
    </row>
    <row r="75" spans="1:12" ht="12" customHeight="1">
      <c r="A75" s="309"/>
      <c r="B75" s="309"/>
      <c r="C75" s="309"/>
      <c r="D75" s="279"/>
      <c r="E75" s="279"/>
      <c r="F75" s="890"/>
      <c r="G75" s="178"/>
      <c r="H75" s="178"/>
      <c r="I75" s="2608" t="s">
        <v>1042</v>
      </c>
      <c r="J75" s="2608"/>
      <c r="K75" s="199"/>
      <c r="L75" s="199"/>
    </row>
    <row r="76" spans="1:12" ht="12" customHeight="1">
      <c r="A76" s="309"/>
      <c r="B76" s="309"/>
      <c r="C76" s="309"/>
      <c r="D76" s="279"/>
      <c r="E76" s="279"/>
      <c r="F76" s="69"/>
      <c r="G76" s="69"/>
      <c r="H76" s="69"/>
      <c r="I76" s="508" t="s">
        <v>226</v>
      </c>
      <c r="J76" s="508"/>
    </row>
    <row r="77" spans="1:12" ht="11.25" customHeight="1">
      <c r="A77" s="309"/>
      <c r="B77" s="309"/>
      <c r="C77" s="309"/>
      <c r="D77" s="1874" t="s">
        <v>3</v>
      </c>
      <c r="E77" s="244"/>
      <c r="F77" s="178"/>
      <c r="G77" s="178"/>
      <c r="H77" s="2356"/>
      <c r="I77" s="2356"/>
      <c r="J77" s="2594"/>
    </row>
    <row r="78" spans="1:12" ht="9" customHeight="1">
      <c r="A78" s="309"/>
      <c r="B78" s="309"/>
      <c r="C78" s="309"/>
      <c r="D78" s="2145"/>
      <c r="E78" s="347" t="s">
        <v>228</v>
      </c>
      <c r="F78" s="1762"/>
      <c r="G78" s="549"/>
      <c r="H78" s="2609"/>
      <c r="I78" s="2609"/>
      <c r="J78" s="451"/>
    </row>
    <row r="79" spans="1:12">
      <c r="A79" s="309"/>
      <c r="B79" s="309"/>
      <c r="C79" s="309"/>
      <c r="D79" s="2151"/>
      <c r="E79" s="173"/>
      <c r="F79" s="550"/>
      <c r="G79" s="173"/>
      <c r="H79" s="2153" t="s">
        <v>19</v>
      </c>
      <c r="I79" s="2153" t="s">
        <v>20</v>
      </c>
      <c r="J79" s="2596" t="s">
        <v>21</v>
      </c>
    </row>
    <row r="80" spans="1:12" ht="12.75" customHeight="1">
      <c r="A80" s="309"/>
      <c r="B80" s="309"/>
      <c r="C80" s="309"/>
      <c r="D80" s="1868">
        <v>1405</v>
      </c>
      <c r="E80" s="1017" t="s">
        <v>45</v>
      </c>
      <c r="F80" s="1034"/>
      <c r="G80" s="103"/>
      <c r="H80" s="256">
        <f>SUM(H81+H88+H91)</f>
        <v>48</v>
      </c>
      <c r="I80" s="256">
        <f>SUM(I81+I88+I91)</f>
        <v>79</v>
      </c>
      <c r="J80" s="117">
        <f>SUM(H80:I80)</f>
        <v>127</v>
      </c>
    </row>
    <row r="81" spans="1:10" ht="12" customHeight="1">
      <c r="A81" s="309"/>
      <c r="B81" s="309"/>
      <c r="C81" s="309"/>
      <c r="D81" s="1868"/>
      <c r="E81" s="118" t="s">
        <v>46</v>
      </c>
      <c r="F81" s="69"/>
      <c r="G81" s="69"/>
      <c r="H81" s="380">
        <f>SUM(H82,H84,H86)</f>
        <v>24</v>
      </c>
      <c r="I81" s="380">
        <f>SUM(I82,I84,I86)</f>
        <v>33</v>
      </c>
      <c r="J81" s="101">
        <f>SUM(H81:I81)</f>
        <v>57</v>
      </c>
    </row>
    <row r="82" spans="1:10" ht="12" customHeight="1">
      <c r="A82" s="309"/>
      <c r="B82" s="309"/>
      <c r="C82" s="309"/>
      <c r="D82" s="1868"/>
      <c r="E82" s="118"/>
      <c r="F82" s="69" t="s">
        <v>458</v>
      </c>
      <c r="G82" s="69"/>
      <c r="H82" s="180">
        <f>SUM(H83)</f>
        <v>0</v>
      </c>
      <c r="I82" s="180">
        <f>SUM(I83)</f>
        <v>1</v>
      </c>
      <c r="J82" s="109">
        <f>SUM(H82:I82)</f>
        <v>1</v>
      </c>
    </row>
    <row r="83" spans="1:10" ht="12" customHeight="1">
      <c r="A83" s="1341">
        <v>5</v>
      </c>
      <c r="B83" s="1341">
        <v>4</v>
      </c>
      <c r="C83" s="1341">
        <v>8</v>
      </c>
      <c r="D83" s="1868"/>
      <c r="E83" s="118"/>
      <c r="F83" s="69"/>
      <c r="G83" s="1037" t="s">
        <v>496</v>
      </c>
      <c r="H83" s="180">
        <v>0</v>
      </c>
      <c r="I83" s="180">
        <v>1</v>
      </c>
      <c r="J83" s="109">
        <f t="shared" ref="J83:J101" si="2">SUM(H83:I83)</f>
        <v>1</v>
      </c>
    </row>
    <row r="84" spans="1:10" ht="12" customHeight="1">
      <c r="A84" s="1341"/>
      <c r="B84" s="1341"/>
      <c r="C84" s="1341"/>
      <c r="D84" s="1868"/>
      <c r="E84" s="69"/>
      <c r="F84" s="69" t="s">
        <v>452</v>
      </c>
      <c r="G84" s="69"/>
      <c r="H84" s="44">
        <f>SUM(H85)</f>
        <v>24</v>
      </c>
      <c r="I84" s="44">
        <f>SUM(I85)</f>
        <v>32</v>
      </c>
      <c r="J84" s="109">
        <f t="shared" si="2"/>
        <v>56</v>
      </c>
    </row>
    <row r="85" spans="1:10" ht="12" customHeight="1">
      <c r="A85" s="1341">
        <v>5</v>
      </c>
      <c r="B85" s="1341">
        <v>4</v>
      </c>
      <c r="C85" s="1341">
        <v>8</v>
      </c>
      <c r="D85" s="1868"/>
      <c r="E85" s="69"/>
      <c r="F85" s="69"/>
      <c r="G85" s="1037" t="s">
        <v>497</v>
      </c>
      <c r="H85" s="44">
        <v>24</v>
      </c>
      <c r="I85" s="44">
        <v>32</v>
      </c>
      <c r="J85" s="109">
        <f t="shared" si="2"/>
        <v>56</v>
      </c>
    </row>
    <row r="86" spans="1:10" ht="12" customHeight="1">
      <c r="A86" s="1341"/>
      <c r="B86" s="1341"/>
      <c r="C86" s="1341"/>
      <c r="D86" s="1868"/>
      <c r="E86" s="69"/>
      <c r="F86" s="69" t="s">
        <v>455</v>
      </c>
      <c r="G86" s="1037"/>
      <c r="H86" s="44">
        <f>SUM(H87)</f>
        <v>0</v>
      </c>
      <c r="I86" s="44">
        <f>SUM(I87)</f>
        <v>0</v>
      </c>
      <c r="J86" s="109">
        <f t="shared" si="2"/>
        <v>0</v>
      </c>
    </row>
    <row r="87" spans="1:10" ht="12" customHeight="1">
      <c r="A87" s="1341">
        <v>5</v>
      </c>
      <c r="B87" s="1341">
        <v>4</v>
      </c>
      <c r="C87" s="1341">
        <v>8</v>
      </c>
      <c r="D87" s="1868"/>
      <c r="E87" s="69"/>
      <c r="F87" s="69"/>
      <c r="G87" s="1037" t="s">
        <v>499</v>
      </c>
      <c r="H87" s="44">
        <v>0</v>
      </c>
      <c r="I87" s="44">
        <v>0</v>
      </c>
      <c r="J87" s="109">
        <f t="shared" si="2"/>
        <v>0</v>
      </c>
    </row>
    <row r="88" spans="1:10" ht="12" customHeight="1">
      <c r="B88" s="309"/>
      <c r="C88" s="309"/>
      <c r="D88" s="1868"/>
      <c r="E88" s="118" t="s">
        <v>47</v>
      </c>
      <c r="F88" s="69"/>
      <c r="G88" s="69"/>
      <c r="H88" s="160">
        <f>SUM(H89)</f>
        <v>0</v>
      </c>
      <c r="I88" s="160">
        <f>SUM(I89)</f>
        <v>0</v>
      </c>
      <c r="J88" s="2598">
        <f t="shared" si="2"/>
        <v>0</v>
      </c>
    </row>
    <row r="89" spans="1:10" ht="12" customHeight="1">
      <c r="B89" s="309"/>
      <c r="C89" s="309"/>
      <c r="D89" s="1868"/>
      <c r="E89" s="69"/>
      <c r="F89" s="69" t="s">
        <v>452</v>
      </c>
      <c r="G89" s="69"/>
      <c r="H89" s="44">
        <f>SUM(H90)</f>
        <v>0</v>
      </c>
      <c r="I89" s="44">
        <f>SUM(I90)</f>
        <v>0</v>
      </c>
      <c r="J89" s="109">
        <f t="shared" si="2"/>
        <v>0</v>
      </c>
    </row>
    <row r="90" spans="1:10" s="71" customFormat="1" ht="12" customHeight="1">
      <c r="A90" s="1341">
        <v>5</v>
      </c>
      <c r="B90" s="1341">
        <v>4</v>
      </c>
      <c r="C90" s="1341">
        <v>8</v>
      </c>
      <c r="D90" s="1868"/>
      <c r="E90" s="69"/>
      <c r="F90" s="65"/>
      <c r="G90" s="69" t="s">
        <v>500</v>
      </c>
      <c r="H90" s="44">
        <v>0</v>
      </c>
      <c r="I90" s="44">
        <v>0</v>
      </c>
      <c r="J90" s="109">
        <f t="shared" si="2"/>
        <v>0</v>
      </c>
    </row>
    <row r="91" spans="1:10" s="71" customFormat="1" ht="12" customHeight="1">
      <c r="A91" s="309"/>
      <c r="B91" s="309"/>
      <c r="C91" s="309"/>
      <c r="D91" s="1868"/>
      <c r="E91" s="414" t="s">
        <v>48</v>
      </c>
      <c r="F91" s="69"/>
      <c r="G91" s="65"/>
      <c r="H91" s="160">
        <f>SUM(H92,H94,H100)</f>
        <v>24</v>
      </c>
      <c r="I91" s="160">
        <f>SUM(I92,I94,I100)</f>
        <v>46</v>
      </c>
      <c r="J91" s="2598">
        <f t="shared" si="2"/>
        <v>70</v>
      </c>
    </row>
    <row r="92" spans="1:10" ht="12" customHeight="1">
      <c r="B92" s="309"/>
      <c r="C92" s="309"/>
      <c r="D92" s="1868"/>
      <c r="E92" s="118"/>
      <c r="F92" s="69" t="s">
        <v>458</v>
      </c>
      <c r="H92" s="180">
        <f>SUM(H93)</f>
        <v>8</v>
      </c>
      <c r="I92" s="180">
        <f>SUM(I93)</f>
        <v>6</v>
      </c>
      <c r="J92" s="109">
        <f t="shared" si="2"/>
        <v>14</v>
      </c>
    </row>
    <row r="93" spans="1:10" ht="12" customHeight="1">
      <c r="A93" s="1341">
        <v>5</v>
      </c>
      <c r="B93" s="1341">
        <v>5</v>
      </c>
      <c r="C93" s="1341">
        <v>11</v>
      </c>
      <c r="D93" s="1868"/>
      <c r="E93" s="118"/>
      <c r="F93" s="69"/>
      <c r="G93" s="82" t="s">
        <v>502</v>
      </c>
      <c r="H93" s="44">
        <v>8</v>
      </c>
      <c r="I93" s="44">
        <v>6</v>
      </c>
      <c r="J93" s="109">
        <f t="shared" si="2"/>
        <v>14</v>
      </c>
    </row>
    <row r="94" spans="1:10" ht="12" customHeight="1">
      <c r="B94" s="309"/>
      <c r="C94" s="309"/>
      <c r="D94" s="1868"/>
      <c r="E94" s="69"/>
      <c r="F94" s="69" t="s">
        <v>452</v>
      </c>
      <c r="H94" s="180">
        <f>SUM(H95:H99)</f>
        <v>10</v>
      </c>
      <c r="I94" s="180">
        <f>SUM(I95:I99)</f>
        <v>29</v>
      </c>
      <c r="J94" s="109">
        <f t="shared" si="2"/>
        <v>39</v>
      </c>
    </row>
    <row r="95" spans="1:10" ht="12" customHeight="1">
      <c r="A95" s="1341">
        <v>5</v>
      </c>
      <c r="B95" s="1341">
        <v>5</v>
      </c>
      <c r="C95" s="1341">
        <v>11</v>
      </c>
      <c r="D95" s="1868"/>
      <c r="E95" s="69"/>
      <c r="G95" s="69" t="s">
        <v>503</v>
      </c>
      <c r="H95" s="180">
        <v>10</v>
      </c>
      <c r="I95" s="180">
        <v>23</v>
      </c>
      <c r="J95" s="109">
        <f t="shared" si="2"/>
        <v>33</v>
      </c>
    </row>
    <row r="96" spans="1:10" ht="12" customHeight="1">
      <c r="A96" s="396">
        <v>5</v>
      </c>
      <c r="B96" s="309">
        <v>5</v>
      </c>
      <c r="C96" s="309">
        <v>11</v>
      </c>
      <c r="D96" s="1868"/>
      <c r="E96" s="69"/>
      <c r="G96" s="69" t="s">
        <v>1031</v>
      </c>
      <c r="H96" s="180">
        <v>0</v>
      </c>
      <c r="I96" s="180">
        <v>5</v>
      </c>
      <c r="J96" s="109">
        <f t="shared" si="2"/>
        <v>5</v>
      </c>
    </row>
    <row r="97" spans="1:10" ht="12" customHeight="1">
      <c r="A97" s="1341">
        <v>5</v>
      </c>
      <c r="B97" s="1341">
        <v>5</v>
      </c>
      <c r="C97" s="1341">
        <v>11</v>
      </c>
      <c r="D97" s="1868"/>
      <c r="E97" s="69"/>
      <c r="G97" s="69" t="s">
        <v>504</v>
      </c>
      <c r="H97" s="2610">
        <v>0</v>
      </c>
      <c r="I97" s="2610">
        <v>0</v>
      </c>
      <c r="J97" s="109">
        <f t="shared" si="2"/>
        <v>0</v>
      </c>
    </row>
    <row r="98" spans="1:10" ht="12" customHeight="1">
      <c r="A98" s="1341">
        <v>5</v>
      </c>
      <c r="B98" s="1341">
        <v>5</v>
      </c>
      <c r="C98" s="1341">
        <v>11</v>
      </c>
      <c r="D98" s="1868"/>
      <c r="E98" s="69"/>
      <c r="G98" s="69" t="s">
        <v>505</v>
      </c>
      <c r="H98" s="44">
        <v>0</v>
      </c>
      <c r="I98" s="44">
        <v>1</v>
      </c>
      <c r="J98" s="109">
        <f t="shared" si="2"/>
        <v>1</v>
      </c>
    </row>
    <row r="99" spans="1:10" ht="12" customHeight="1">
      <c r="A99" s="1341">
        <v>5</v>
      </c>
      <c r="B99" s="1341">
        <v>5</v>
      </c>
      <c r="C99" s="1341">
        <v>11</v>
      </c>
      <c r="D99" s="1868"/>
      <c r="E99" s="69"/>
      <c r="F99" s="69"/>
      <c r="G99" s="69" t="s">
        <v>1034</v>
      </c>
      <c r="H99" s="2610">
        <v>0</v>
      </c>
      <c r="I99" s="2610">
        <v>0</v>
      </c>
      <c r="J99" s="109">
        <f t="shared" si="2"/>
        <v>0</v>
      </c>
    </row>
    <row r="100" spans="1:10" ht="12" customHeight="1">
      <c r="B100" s="309"/>
      <c r="C100" s="309"/>
      <c r="D100" s="1868"/>
      <c r="E100" s="69"/>
      <c r="F100" s="69" t="s">
        <v>455</v>
      </c>
      <c r="H100" s="180">
        <f>SUM(H101)</f>
        <v>6</v>
      </c>
      <c r="I100" s="180">
        <f>SUM(I101)</f>
        <v>11</v>
      </c>
      <c r="J100" s="109">
        <f t="shared" si="2"/>
        <v>17</v>
      </c>
    </row>
    <row r="101" spans="1:10" ht="12" customHeight="1">
      <c r="A101" s="1341">
        <v>5</v>
      </c>
      <c r="B101" s="1341">
        <v>5</v>
      </c>
      <c r="C101" s="1341">
        <v>11</v>
      </c>
      <c r="D101" s="1868"/>
      <c r="E101" s="69"/>
      <c r="F101" s="69"/>
      <c r="G101" s="69" t="s">
        <v>508</v>
      </c>
      <c r="H101" s="44">
        <v>6</v>
      </c>
      <c r="I101" s="44">
        <v>11</v>
      </c>
      <c r="J101" s="2611">
        <f t="shared" si="2"/>
        <v>17</v>
      </c>
    </row>
    <row r="102" spans="1:10" ht="12.75" customHeight="1">
      <c r="B102" s="309"/>
      <c r="C102" s="309"/>
      <c r="D102" s="1868">
        <v>1406</v>
      </c>
      <c r="E102" s="124" t="s">
        <v>50</v>
      </c>
      <c r="F102" s="114"/>
      <c r="G102" s="114"/>
      <c r="H102" s="256">
        <f>SUM(H103,H117,H120)</f>
        <v>29</v>
      </c>
      <c r="I102" s="256">
        <f>SUM(I103,I117,I120)</f>
        <v>34</v>
      </c>
      <c r="J102" s="117">
        <f>SUM(H102:I102)</f>
        <v>63</v>
      </c>
    </row>
    <row r="103" spans="1:10" ht="12" customHeight="1">
      <c r="B103" s="309"/>
      <c r="C103" s="309"/>
      <c r="D103" s="1868"/>
      <c r="E103" s="118" t="s">
        <v>51</v>
      </c>
      <c r="F103" s="69"/>
      <c r="G103" s="69"/>
      <c r="H103" s="160">
        <f>SUM(H104,H106)</f>
        <v>27</v>
      </c>
      <c r="I103" s="160">
        <f>SUM(I104,I106)</f>
        <v>32</v>
      </c>
      <c r="J103" s="2598">
        <f>SUM(H103:I103)</f>
        <v>59</v>
      </c>
    </row>
    <row r="104" spans="1:10" ht="12" customHeight="1">
      <c r="B104" s="309"/>
      <c r="C104" s="309"/>
      <c r="D104" s="1868"/>
      <c r="E104" s="69"/>
      <c r="F104" s="69" t="s">
        <v>452</v>
      </c>
      <c r="G104" s="69"/>
      <c r="H104" s="44">
        <f>SUM(H105:H105)</f>
        <v>6</v>
      </c>
      <c r="I104" s="44">
        <f>SUM(I105:I105)</f>
        <v>12</v>
      </c>
      <c r="J104" s="109">
        <f t="shared" ref="J104:J149" si="3">SUM(H104:I104)</f>
        <v>18</v>
      </c>
    </row>
    <row r="105" spans="1:10" ht="12" customHeight="1">
      <c r="A105" s="1341">
        <v>6</v>
      </c>
      <c r="B105" s="1341">
        <v>2</v>
      </c>
      <c r="C105" s="1341">
        <v>11</v>
      </c>
      <c r="D105" s="1868"/>
      <c r="E105" s="69"/>
      <c r="F105" s="69"/>
      <c r="G105" s="69" t="s">
        <v>510</v>
      </c>
      <c r="H105" s="44">
        <v>6</v>
      </c>
      <c r="I105" s="44">
        <v>12</v>
      </c>
      <c r="J105" s="109">
        <f t="shared" si="3"/>
        <v>18</v>
      </c>
    </row>
    <row r="106" spans="1:10" ht="12" customHeight="1">
      <c r="B106" s="309"/>
      <c r="C106" s="309"/>
      <c r="D106" s="1868"/>
      <c r="E106" s="69"/>
      <c r="F106" s="69" t="s">
        <v>455</v>
      </c>
      <c r="G106" s="69"/>
      <c r="H106" s="44">
        <f>SUM(H107:H116)</f>
        <v>21</v>
      </c>
      <c r="I106" s="44">
        <f>SUM(I107:I116)</f>
        <v>20</v>
      </c>
      <c r="J106" s="109">
        <f t="shared" si="3"/>
        <v>41</v>
      </c>
    </row>
    <row r="107" spans="1:10" ht="12" customHeight="1">
      <c r="A107" s="1341">
        <v>6</v>
      </c>
      <c r="B107" s="1341">
        <v>2</v>
      </c>
      <c r="C107" s="1341">
        <v>11</v>
      </c>
      <c r="D107" s="1868"/>
      <c r="E107" s="69"/>
      <c r="F107" s="69"/>
      <c r="G107" s="69" t="s">
        <v>512</v>
      </c>
      <c r="H107" s="44">
        <v>3</v>
      </c>
      <c r="I107" s="44">
        <v>3</v>
      </c>
      <c r="J107" s="109">
        <f t="shared" si="3"/>
        <v>6</v>
      </c>
    </row>
    <row r="108" spans="1:10" ht="12" customHeight="1">
      <c r="A108" s="1341">
        <v>6</v>
      </c>
      <c r="B108" s="1341">
        <v>2</v>
      </c>
      <c r="C108" s="1341">
        <v>11</v>
      </c>
      <c r="D108" s="1868"/>
      <c r="E108" s="69"/>
      <c r="F108" s="69"/>
      <c r="G108" s="69" t="s">
        <v>513</v>
      </c>
      <c r="H108" s="44">
        <v>1</v>
      </c>
      <c r="I108" s="44">
        <v>0</v>
      </c>
      <c r="J108" s="109">
        <f t="shared" si="3"/>
        <v>1</v>
      </c>
    </row>
    <row r="109" spans="1:10" ht="12" customHeight="1">
      <c r="A109" s="1341">
        <v>6</v>
      </c>
      <c r="B109" s="1341">
        <v>2</v>
      </c>
      <c r="C109" s="1341">
        <v>11</v>
      </c>
      <c r="D109" s="1868"/>
      <c r="E109" s="69"/>
      <c r="F109" s="69"/>
      <c r="G109" s="69" t="s">
        <v>514</v>
      </c>
      <c r="H109" s="44">
        <v>1</v>
      </c>
      <c r="I109" s="44">
        <v>0</v>
      </c>
      <c r="J109" s="109">
        <f t="shared" si="3"/>
        <v>1</v>
      </c>
    </row>
    <row r="110" spans="1:10" ht="12" customHeight="1">
      <c r="A110" s="1341">
        <v>6</v>
      </c>
      <c r="B110" s="1341">
        <v>2</v>
      </c>
      <c r="C110" s="1341">
        <v>11</v>
      </c>
      <c r="D110" s="1868"/>
      <c r="E110" s="69"/>
      <c r="F110" s="69"/>
      <c r="G110" s="69" t="s">
        <v>515</v>
      </c>
      <c r="H110" s="44">
        <v>6</v>
      </c>
      <c r="I110" s="44">
        <v>4</v>
      </c>
      <c r="J110" s="109">
        <f t="shared" si="3"/>
        <v>10</v>
      </c>
    </row>
    <row r="111" spans="1:10" ht="12" customHeight="1">
      <c r="A111" s="1341">
        <v>6</v>
      </c>
      <c r="B111" s="1341">
        <v>2</v>
      </c>
      <c r="C111" s="1341">
        <v>11</v>
      </c>
      <c r="D111" s="1868"/>
      <c r="E111" s="69"/>
      <c r="F111" s="69"/>
      <c r="G111" s="69" t="s">
        <v>516</v>
      </c>
      <c r="H111" s="44">
        <v>3</v>
      </c>
      <c r="I111" s="44">
        <v>2</v>
      </c>
      <c r="J111" s="109">
        <f t="shared" si="3"/>
        <v>5</v>
      </c>
    </row>
    <row r="112" spans="1:10" ht="12" customHeight="1">
      <c r="A112" s="1341">
        <v>6</v>
      </c>
      <c r="B112" s="1341">
        <v>2</v>
      </c>
      <c r="C112" s="1341">
        <v>11</v>
      </c>
      <c r="D112" s="1868"/>
      <c r="E112" s="69"/>
      <c r="F112" s="69"/>
      <c r="G112" s="69" t="s">
        <v>517</v>
      </c>
      <c r="H112" s="44">
        <v>4</v>
      </c>
      <c r="I112" s="44">
        <v>3</v>
      </c>
      <c r="J112" s="109">
        <f t="shared" si="3"/>
        <v>7</v>
      </c>
    </row>
    <row r="113" spans="1:10" ht="12" customHeight="1">
      <c r="A113" s="1341">
        <v>6</v>
      </c>
      <c r="B113" s="1341">
        <v>2</v>
      </c>
      <c r="C113" s="1341">
        <v>11</v>
      </c>
      <c r="D113" s="1868"/>
      <c r="E113" s="69"/>
      <c r="F113" s="69"/>
      <c r="G113" s="69" t="s">
        <v>518</v>
      </c>
      <c r="H113" s="44">
        <v>0</v>
      </c>
      <c r="I113" s="44">
        <v>1</v>
      </c>
      <c r="J113" s="109">
        <f t="shared" si="3"/>
        <v>1</v>
      </c>
    </row>
    <row r="114" spans="1:10" ht="12" customHeight="1">
      <c r="A114" s="1341">
        <v>6</v>
      </c>
      <c r="B114" s="1341">
        <v>2</v>
      </c>
      <c r="C114" s="1341">
        <v>11</v>
      </c>
      <c r="D114" s="1868"/>
      <c r="E114" s="69"/>
      <c r="F114" s="69"/>
      <c r="G114" s="69" t="s">
        <v>519</v>
      </c>
      <c r="H114" s="44">
        <v>2</v>
      </c>
      <c r="I114" s="44">
        <v>1</v>
      </c>
      <c r="J114" s="109">
        <f t="shared" si="3"/>
        <v>3</v>
      </c>
    </row>
    <row r="115" spans="1:10" ht="12" customHeight="1">
      <c r="A115" s="1341">
        <v>6</v>
      </c>
      <c r="B115" s="1341">
        <v>2</v>
      </c>
      <c r="C115" s="1341">
        <v>11</v>
      </c>
      <c r="D115" s="1868"/>
      <c r="E115" s="69"/>
      <c r="F115" s="69"/>
      <c r="G115" s="69" t="s">
        <v>520</v>
      </c>
      <c r="H115" s="44">
        <v>1</v>
      </c>
      <c r="I115" s="44">
        <v>4</v>
      </c>
      <c r="J115" s="109">
        <f t="shared" si="3"/>
        <v>5</v>
      </c>
    </row>
    <row r="116" spans="1:10" ht="12" customHeight="1">
      <c r="A116" s="1341">
        <v>6</v>
      </c>
      <c r="B116" s="1341">
        <v>2</v>
      </c>
      <c r="C116" s="1341">
        <v>11</v>
      </c>
      <c r="D116" s="1868"/>
      <c r="E116" s="69"/>
      <c r="F116" s="69"/>
      <c r="G116" s="69" t="s">
        <v>521</v>
      </c>
      <c r="H116" s="44">
        <v>0</v>
      </c>
      <c r="I116" s="44">
        <v>2</v>
      </c>
      <c r="J116" s="109">
        <f t="shared" si="3"/>
        <v>2</v>
      </c>
    </row>
    <row r="117" spans="1:10" ht="12" customHeight="1">
      <c r="B117" s="309"/>
      <c r="C117" s="309"/>
      <c r="D117" s="1868"/>
      <c r="E117" s="118" t="s">
        <v>52</v>
      </c>
      <c r="F117" s="69"/>
      <c r="G117" s="69"/>
      <c r="H117" s="160">
        <f>SUM(H118)</f>
        <v>1</v>
      </c>
      <c r="I117" s="160">
        <f>SUM(I118)</f>
        <v>1</v>
      </c>
      <c r="J117" s="2598">
        <f t="shared" si="3"/>
        <v>2</v>
      </c>
    </row>
    <row r="118" spans="1:10" ht="12" customHeight="1">
      <c r="B118" s="309"/>
      <c r="C118" s="309"/>
      <c r="D118" s="1868"/>
      <c r="E118" s="69"/>
      <c r="F118" s="69" t="s">
        <v>452</v>
      </c>
      <c r="G118" s="69"/>
      <c r="H118" s="44">
        <f>SUM(H119:H119)</f>
        <v>1</v>
      </c>
      <c r="I118" s="44">
        <f>SUM(I119:I119)</f>
        <v>1</v>
      </c>
      <c r="J118" s="109">
        <f t="shared" si="3"/>
        <v>2</v>
      </c>
    </row>
    <row r="119" spans="1:10" ht="12" customHeight="1">
      <c r="A119" s="1341">
        <v>6</v>
      </c>
      <c r="B119" s="1341">
        <v>2</v>
      </c>
      <c r="C119" s="1341">
        <v>10</v>
      </c>
      <c r="D119" s="1868"/>
      <c r="E119" s="69"/>
      <c r="F119" s="69"/>
      <c r="G119" s="69" t="s">
        <v>522</v>
      </c>
      <c r="H119" s="44">
        <v>1</v>
      </c>
      <c r="I119" s="44">
        <v>1</v>
      </c>
      <c r="J119" s="109">
        <f t="shared" si="3"/>
        <v>2</v>
      </c>
    </row>
    <row r="120" spans="1:10" ht="12" customHeight="1">
      <c r="B120" s="309"/>
      <c r="C120" s="309"/>
      <c r="D120" s="1868"/>
      <c r="E120" s="118" t="s">
        <v>54</v>
      </c>
      <c r="F120" s="69"/>
      <c r="G120" s="69"/>
      <c r="H120" s="160">
        <f>SUM(H121+H123)</f>
        <v>1</v>
      </c>
      <c r="I120" s="160">
        <f>SUM(I121+I123)</f>
        <v>1</v>
      </c>
      <c r="J120" s="2598">
        <f t="shared" si="3"/>
        <v>2</v>
      </c>
    </row>
    <row r="121" spans="1:10" ht="12" customHeight="1">
      <c r="B121" s="309"/>
      <c r="C121" s="309"/>
      <c r="D121" s="1868"/>
      <c r="E121" s="118"/>
      <c r="F121" s="69" t="s">
        <v>458</v>
      </c>
      <c r="G121" s="69"/>
      <c r="H121" s="44">
        <f>SUM(H122)</f>
        <v>0</v>
      </c>
      <c r="I121" s="44">
        <f>SUM(I122)</f>
        <v>1</v>
      </c>
      <c r="J121" s="109">
        <f t="shared" si="3"/>
        <v>1</v>
      </c>
    </row>
    <row r="122" spans="1:10" ht="12" customHeight="1">
      <c r="A122" s="1341">
        <v>6</v>
      </c>
      <c r="B122" s="1341">
        <v>2</v>
      </c>
      <c r="C122" s="1341">
        <v>10</v>
      </c>
      <c r="D122" s="1868"/>
      <c r="E122" s="69"/>
      <c r="F122" s="69"/>
      <c r="G122" s="69" t="s">
        <v>1036</v>
      </c>
      <c r="H122" s="44">
        <v>0</v>
      </c>
      <c r="I122" s="44">
        <v>1</v>
      </c>
      <c r="J122" s="109">
        <f t="shared" si="3"/>
        <v>1</v>
      </c>
    </row>
    <row r="123" spans="1:10" ht="12" customHeight="1">
      <c r="A123" s="1341"/>
      <c r="B123" s="1341"/>
      <c r="C123" s="1341"/>
      <c r="D123" s="1868"/>
      <c r="E123" s="69"/>
      <c r="F123" s="69" t="s">
        <v>452</v>
      </c>
      <c r="G123" s="69"/>
      <c r="H123" s="44">
        <f>SUM(H124)</f>
        <v>1</v>
      </c>
      <c r="I123" s="44">
        <f>SUM(I124)</f>
        <v>0</v>
      </c>
      <c r="J123" s="109">
        <f t="shared" si="3"/>
        <v>1</v>
      </c>
    </row>
    <row r="124" spans="1:10" ht="12" customHeight="1">
      <c r="A124" s="1341">
        <v>6</v>
      </c>
      <c r="B124" s="1341">
        <v>4</v>
      </c>
      <c r="C124" s="1341">
        <v>11</v>
      </c>
      <c r="D124" s="1868"/>
      <c r="E124" s="69"/>
      <c r="F124" s="69"/>
      <c r="G124" s="69" t="s">
        <v>525</v>
      </c>
      <c r="H124" s="44">
        <v>1</v>
      </c>
      <c r="I124" s="44">
        <v>0</v>
      </c>
      <c r="J124" s="109">
        <f t="shared" si="3"/>
        <v>1</v>
      </c>
    </row>
    <row r="125" spans="1:10" ht="12.75" customHeight="1">
      <c r="B125" s="309"/>
      <c r="C125" s="309"/>
      <c r="D125" s="1824">
        <v>1407</v>
      </c>
      <c r="E125" s="124" t="s">
        <v>55</v>
      </c>
      <c r="F125" s="114"/>
      <c r="G125" s="114"/>
      <c r="H125" s="104">
        <f>SUM(H126,H130)</f>
        <v>0</v>
      </c>
      <c r="I125" s="104">
        <f>SUM(I126,I130)</f>
        <v>2</v>
      </c>
      <c r="J125" s="105">
        <f t="shared" si="3"/>
        <v>2</v>
      </c>
    </row>
    <row r="126" spans="1:10" ht="12" customHeight="1">
      <c r="B126" s="309"/>
      <c r="C126" s="309"/>
      <c r="D126" s="1824"/>
      <c r="E126" s="118" t="s">
        <v>56</v>
      </c>
      <c r="F126" s="1040"/>
      <c r="G126" s="1040"/>
      <c r="H126" s="160">
        <f>SUM(H127)</f>
        <v>0</v>
      </c>
      <c r="I126" s="160">
        <f>SUM(I127)</f>
        <v>0</v>
      </c>
      <c r="J126" s="2598">
        <f t="shared" si="3"/>
        <v>0</v>
      </c>
    </row>
    <row r="127" spans="1:10" ht="12" customHeight="1">
      <c r="B127" s="309"/>
      <c r="C127" s="309"/>
      <c r="D127" s="1824"/>
      <c r="E127" s="1031"/>
      <c r="F127" s="7" t="s">
        <v>452</v>
      </c>
      <c r="G127" s="69"/>
      <c r="H127" s="44">
        <f>SUM(H128:H129)</f>
        <v>0</v>
      </c>
      <c r="I127" s="44">
        <f>SUM(I128:I129)</f>
        <v>0</v>
      </c>
      <c r="J127" s="109">
        <f t="shared" si="3"/>
        <v>0</v>
      </c>
    </row>
    <row r="128" spans="1:10" ht="12" customHeight="1">
      <c r="A128" s="1341">
        <v>7</v>
      </c>
      <c r="B128" s="1341">
        <v>3</v>
      </c>
      <c r="C128" s="1341">
        <v>11</v>
      </c>
      <c r="D128" s="1824"/>
      <c r="E128" s="1031"/>
      <c r="F128" s="7"/>
      <c r="G128" s="69" t="s">
        <v>908</v>
      </c>
      <c r="H128" s="44">
        <v>0</v>
      </c>
      <c r="I128" s="44">
        <v>0</v>
      </c>
      <c r="J128" s="109">
        <f t="shared" si="3"/>
        <v>0</v>
      </c>
    </row>
    <row r="129" spans="1:10" ht="12" customHeight="1">
      <c r="A129" s="1341">
        <v>7</v>
      </c>
      <c r="B129" s="1341">
        <v>3</v>
      </c>
      <c r="C129" s="1341">
        <v>11</v>
      </c>
      <c r="D129" s="1824"/>
      <c r="E129" s="1031"/>
      <c r="F129" s="7"/>
      <c r="G129" s="69" t="s">
        <v>528</v>
      </c>
      <c r="H129" s="44">
        <v>0</v>
      </c>
      <c r="I129" s="44">
        <v>0</v>
      </c>
      <c r="J129" s="109">
        <f t="shared" si="3"/>
        <v>0</v>
      </c>
    </row>
    <row r="130" spans="1:10" ht="12" customHeight="1">
      <c r="B130" s="309"/>
      <c r="C130" s="309"/>
      <c r="D130" s="1824"/>
      <c r="E130" s="118" t="s">
        <v>71</v>
      </c>
      <c r="F130" s="118"/>
      <c r="G130" s="602"/>
      <c r="H130" s="160">
        <f>SUM(H131)</f>
        <v>0</v>
      </c>
      <c r="I130" s="160">
        <f>SUM(I131)</f>
        <v>2</v>
      </c>
      <c r="J130" s="2598">
        <f t="shared" si="3"/>
        <v>2</v>
      </c>
    </row>
    <row r="131" spans="1:10" ht="12" customHeight="1">
      <c r="B131" s="309"/>
      <c r="C131" s="309"/>
      <c r="D131" s="1824"/>
      <c r="E131" s="69"/>
      <c r="F131" s="69" t="s">
        <v>452</v>
      </c>
      <c r="H131" s="44">
        <f>SUM(H132)</f>
        <v>0</v>
      </c>
      <c r="I131" s="44">
        <f>SUM(I132)</f>
        <v>2</v>
      </c>
      <c r="J131" s="109">
        <f t="shared" si="3"/>
        <v>2</v>
      </c>
    </row>
    <row r="132" spans="1:10" ht="12" customHeight="1">
      <c r="A132" s="1341">
        <v>7</v>
      </c>
      <c r="B132" s="1341">
        <v>6</v>
      </c>
      <c r="C132" s="1341">
        <v>10</v>
      </c>
      <c r="D132" s="1824"/>
      <c r="E132" s="69"/>
      <c r="F132" s="69"/>
      <c r="G132" s="69" t="s">
        <v>529</v>
      </c>
      <c r="H132" s="44">
        <v>0</v>
      </c>
      <c r="I132" s="44">
        <v>2</v>
      </c>
      <c r="J132" s="109">
        <f t="shared" si="3"/>
        <v>2</v>
      </c>
    </row>
    <row r="133" spans="1:10" ht="12.75" customHeight="1">
      <c r="B133" s="309"/>
      <c r="C133" s="309"/>
      <c r="D133" s="1824">
        <v>1408</v>
      </c>
      <c r="E133" s="997" t="s">
        <v>58</v>
      </c>
      <c r="F133" s="178"/>
      <c r="G133" s="178"/>
      <c r="H133" s="263">
        <f>SUM(H134)</f>
        <v>0</v>
      </c>
      <c r="I133" s="263">
        <f>SUM(I134)</f>
        <v>0</v>
      </c>
      <c r="J133" s="264">
        <f t="shared" si="3"/>
        <v>0</v>
      </c>
    </row>
    <row r="134" spans="1:10" ht="12.75" customHeight="1">
      <c r="B134" s="309"/>
      <c r="C134" s="309"/>
      <c r="D134" s="2612"/>
      <c r="E134" s="1022" t="s">
        <v>62</v>
      </c>
      <c r="F134" s="959"/>
      <c r="G134" s="959"/>
      <c r="H134" s="263">
        <f>SUM(H135)</f>
        <v>0</v>
      </c>
      <c r="I134" s="263">
        <f>SUM(I135)</f>
        <v>0</v>
      </c>
      <c r="J134" s="264">
        <f t="shared" si="3"/>
        <v>0</v>
      </c>
    </row>
    <row r="135" spans="1:10" ht="12.75" customHeight="1">
      <c r="B135" s="309"/>
      <c r="C135" s="309"/>
      <c r="D135" s="2612"/>
      <c r="E135" s="414"/>
      <c r="F135" s="69" t="s">
        <v>452</v>
      </c>
      <c r="G135" s="69"/>
      <c r="H135" s="69">
        <f>SUM(H136:H137)</f>
        <v>0</v>
      </c>
      <c r="I135" s="69">
        <f>SUM(I136:I137)</f>
        <v>0</v>
      </c>
      <c r="J135" s="2602">
        <f t="shared" si="3"/>
        <v>0</v>
      </c>
    </row>
    <row r="136" spans="1:10" ht="12.75" customHeight="1">
      <c r="A136" s="396">
        <v>8</v>
      </c>
      <c r="B136" s="309">
        <v>4</v>
      </c>
      <c r="C136" s="309">
        <v>8</v>
      </c>
      <c r="D136" s="2612"/>
      <c r="E136" s="414"/>
      <c r="F136" s="69"/>
      <c r="G136" s="69" t="s">
        <v>531</v>
      </c>
      <c r="H136" s="69">
        <v>0</v>
      </c>
      <c r="I136" s="69">
        <v>0</v>
      </c>
      <c r="J136" s="2602">
        <f t="shared" si="3"/>
        <v>0</v>
      </c>
    </row>
    <row r="137" spans="1:10" ht="12.75" customHeight="1">
      <c r="A137" s="396">
        <v>8</v>
      </c>
      <c r="B137" s="309">
        <v>1</v>
      </c>
      <c r="C137" s="309">
        <v>8</v>
      </c>
      <c r="D137" s="2612"/>
      <c r="E137" s="2613"/>
      <c r="F137" s="2614"/>
      <c r="G137" s="2614" t="s">
        <v>454</v>
      </c>
      <c r="H137" s="72">
        <v>0</v>
      </c>
      <c r="I137" s="72">
        <v>0</v>
      </c>
      <c r="J137" s="2615">
        <f t="shared" si="3"/>
        <v>0</v>
      </c>
    </row>
    <row r="138" spans="1:10" ht="12.75" customHeight="1">
      <c r="D138" s="1821"/>
      <c r="E138" s="615" t="s">
        <v>63</v>
      </c>
      <c r="F138" s="2616"/>
      <c r="G138" s="2616"/>
      <c r="H138" s="2617">
        <f>SUM(H139)</f>
        <v>0</v>
      </c>
      <c r="I138" s="2617">
        <f t="shared" ref="H138:J140" si="4">SUM(I139)</f>
        <v>0</v>
      </c>
      <c r="J138" s="2618">
        <f t="shared" si="3"/>
        <v>0</v>
      </c>
    </row>
    <row r="139" spans="1:10" ht="12" customHeight="1">
      <c r="D139" s="1822"/>
      <c r="E139" s="1022" t="s">
        <v>64</v>
      </c>
      <c r="F139" s="178"/>
      <c r="G139" s="1413"/>
      <c r="H139" s="2619">
        <f t="shared" si="4"/>
        <v>0</v>
      </c>
      <c r="I139" s="2619">
        <f t="shared" si="4"/>
        <v>0</v>
      </c>
      <c r="J139" s="193">
        <f t="shared" si="3"/>
        <v>0</v>
      </c>
    </row>
    <row r="140" spans="1:10" ht="12" customHeight="1">
      <c r="D140" s="1822"/>
      <c r="E140" s="414"/>
      <c r="F140" s="69" t="s">
        <v>452</v>
      </c>
      <c r="G140" s="71"/>
      <c r="H140" s="44">
        <f t="shared" si="4"/>
        <v>0</v>
      </c>
      <c r="I140" s="44">
        <f t="shared" si="4"/>
        <v>0</v>
      </c>
      <c r="J140" s="109">
        <f t="shared" si="3"/>
        <v>0</v>
      </c>
    </row>
    <row r="141" spans="1:10" ht="12" customHeight="1">
      <c r="A141" s="1341">
        <v>9</v>
      </c>
      <c r="B141" s="1341">
        <v>5</v>
      </c>
      <c r="C141" s="1341">
        <v>10</v>
      </c>
      <c r="D141" s="1822"/>
      <c r="E141" s="411"/>
      <c r="F141" s="69"/>
      <c r="G141" s="69" t="s">
        <v>533</v>
      </c>
      <c r="H141" s="44">
        <v>0</v>
      </c>
      <c r="I141" s="44">
        <v>0</v>
      </c>
      <c r="J141" s="109">
        <f t="shared" si="3"/>
        <v>0</v>
      </c>
    </row>
    <row r="142" spans="1:10" ht="12" customHeight="1">
      <c r="A142" s="1341"/>
      <c r="B142" s="1341"/>
      <c r="C142" s="1341"/>
      <c r="D142" s="1822"/>
      <c r="E142" s="414" t="s">
        <v>133</v>
      </c>
      <c r="F142" s="69"/>
      <c r="G142" s="69"/>
      <c r="H142" s="160">
        <f>SUM(H143)</f>
        <v>0</v>
      </c>
      <c r="I142" s="160">
        <f>SUM(I143)</f>
        <v>0</v>
      </c>
      <c r="J142" s="2598">
        <f t="shared" si="3"/>
        <v>0</v>
      </c>
    </row>
    <row r="143" spans="1:10" ht="12" customHeight="1">
      <c r="A143" s="1341"/>
      <c r="B143" s="1341"/>
      <c r="C143" s="1341"/>
      <c r="D143" s="1822"/>
      <c r="E143" s="2214"/>
      <c r="F143" s="69" t="s">
        <v>458</v>
      </c>
      <c r="G143" s="69"/>
      <c r="H143" s="44">
        <f>SUM(H144)</f>
        <v>0</v>
      </c>
      <c r="I143" s="44">
        <f>SUM(I144)</f>
        <v>0</v>
      </c>
      <c r="J143" s="109">
        <f t="shared" si="3"/>
        <v>0</v>
      </c>
    </row>
    <row r="144" spans="1:10" ht="12" customHeight="1">
      <c r="A144" s="1341">
        <v>9</v>
      </c>
      <c r="B144" s="1341">
        <v>4</v>
      </c>
      <c r="C144" s="1341">
        <v>6</v>
      </c>
      <c r="D144" s="1822"/>
      <c r="E144" s="2214"/>
      <c r="F144" s="69"/>
      <c r="G144" s="69" t="s">
        <v>189</v>
      </c>
      <c r="H144" s="44">
        <v>0</v>
      </c>
      <c r="I144" s="44">
        <v>0</v>
      </c>
      <c r="J144" s="109">
        <f t="shared" si="3"/>
        <v>0</v>
      </c>
    </row>
    <row r="145" spans="1:10" ht="12" customHeight="1">
      <c r="A145" s="1341"/>
      <c r="B145" s="1341"/>
      <c r="C145" s="1341"/>
      <c r="D145" s="1822"/>
      <c r="E145" s="2214"/>
      <c r="F145" s="69" t="s">
        <v>452</v>
      </c>
      <c r="G145" s="69"/>
      <c r="H145" s="44">
        <f>SUM(H146)</f>
        <v>0</v>
      </c>
      <c r="I145" s="44">
        <f>SUM(I146)</f>
        <v>0</v>
      </c>
      <c r="J145" s="109">
        <f t="shared" si="3"/>
        <v>0</v>
      </c>
    </row>
    <row r="146" spans="1:10" ht="12" customHeight="1">
      <c r="A146" s="1341">
        <v>8</v>
      </c>
      <c r="B146" s="1341">
        <v>4</v>
      </c>
      <c r="C146" s="1341">
        <v>6</v>
      </c>
      <c r="D146" s="1822"/>
      <c r="E146" s="2214"/>
      <c r="F146" s="69"/>
      <c r="G146" s="69" t="s">
        <v>189</v>
      </c>
      <c r="H146" s="44">
        <v>0</v>
      </c>
      <c r="I146" s="44">
        <v>0</v>
      </c>
      <c r="J146" s="109">
        <f t="shared" si="3"/>
        <v>0</v>
      </c>
    </row>
    <row r="147" spans="1:10" ht="12" customHeight="1">
      <c r="A147" s="1341"/>
      <c r="B147" s="1341"/>
      <c r="C147" s="1341"/>
      <c r="D147" s="1822"/>
      <c r="E147" s="414" t="s">
        <v>910</v>
      </c>
      <c r="F147" s="118"/>
      <c r="G147" s="118"/>
      <c r="H147" s="160">
        <f>SUM(H148)</f>
        <v>0</v>
      </c>
      <c r="I147" s="160">
        <f>SUM(I148)</f>
        <v>0</v>
      </c>
      <c r="J147" s="2598">
        <f t="shared" si="3"/>
        <v>0</v>
      </c>
    </row>
    <row r="148" spans="1:10" ht="12" customHeight="1">
      <c r="A148" s="1341"/>
      <c r="B148" s="1341"/>
      <c r="C148" s="1341"/>
      <c r="D148" s="1822"/>
      <c r="E148" s="411"/>
      <c r="F148" s="69" t="s">
        <v>455</v>
      </c>
      <c r="G148" s="69"/>
      <c r="H148" s="44">
        <f>SUM(H149)</f>
        <v>0</v>
      </c>
      <c r="I148" s="44">
        <f>SUM(I149)</f>
        <v>0</v>
      </c>
      <c r="J148" s="109">
        <f t="shared" si="3"/>
        <v>0</v>
      </c>
    </row>
    <row r="149" spans="1:10" ht="12" customHeight="1">
      <c r="A149" s="1341">
        <v>9</v>
      </c>
      <c r="B149" s="1341">
        <v>4</v>
      </c>
      <c r="C149" s="1341">
        <v>11</v>
      </c>
      <c r="D149" s="1823"/>
      <c r="E149" s="558"/>
      <c r="F149" s="72"/>
      <c r="G149" s="72" t="s">
        <v>911</v>
      </c>
      <c r="H149" s="916">
        <v>0</v>
      </c>
      <c r="I149" s="916">
        <v>0</v>
      </c>
      <c r="J149" s="2611">
        <f t="shared" si="3"/>
        <v>0</v>
      </c>
    </row>
    <row r="150" spans="1:10" ht="12.75" customHeight="1">
      <c r="D150" s="138"/>
      <c r="E150" s="2020" t="s">
        <v>21</v>
      </c>
      <c r="F150" s="2021"/>
      <c r="G150" s="2021"/>
      <c r="H150" s="139">
        <f>SUM(H8+H22+H54+H58+H80+H102+H125+H133+H138)</f>
        <v>173</v>
      </c>
      <c r="I150" s="139">
        <f>SUM(I8+I22+I54+I58+I80+I102+I125+I133+I138)</f>
        <v>201</v>
      </c>
      <c r="J150" s="140">
        <f>SUM(J8+J22+J54+J58+J80+J102+J125+J133+J138)</f>
        <v>374</v>
      </c>
    </row>
    <row r="151" spans="1:10" s="458" customFormat="1" ht="11.1" customHeight="1">
      <c r="A151" s="396"/>
      <c r="B151" s="396"/>
      <c r="C151" s="396"/>
      <c r="D151" s="128"/>
      <c r="E151" s="128" t="s">
        <v>963</v>
      </c>
      <c r="G151" s="118"/>
    </row>
    <row r="152" spans="1:10" s="458" customFormat="1" ht="11.1" customHeight="1">
      <c r="A152" s="396"/>
      <c r="B152" s="396"/>
      <c r="C152" s="396"/>
      <c r="D152" s="128"/>
      <c r="E152" s="128" t="s">
        <v>912</v>
      </c>
    </row>
    <row r="153" spans="1:10" s="458" customFormat="1" ht="11.1" customHeight="1">
      <c r="A153" s="396"/>
      <c r="B153" s="396"/>
      <c r="C153" s="396"/>
      <c r="D153" s="128"/>
      <c r="E153" s="128" t="s">
        <v>1012</v>
      </c>
    </row>
    <row r="154" spans="1:10" s="458" customFormat="1" ht="11.1" customHeight="1">
      <c r="A154" s="396"/>
      <c r="B154" s="396"/>
      <c r="C154" s="396"/>
      <c r="D154" s="128"/>
      <c r="E154" s="128" t="s">
        <v>913</v>
      </c>
    </row>
    <row r="155" spans="1:10" s="458" customFormat="1" ht="11.1" customHeight="1">
      <c r="A155" s="396"/>
      <c r="B155" s="396"/>
      <c r="C155" s="396"/>
      <c r="D155" s="128"/>
      <c r="E155" s="128" t="s">
        <v>1038</v>
      </c>
    </row>
    <row r="156" spans="1:10" ht="9" customHeight="1"/>
    <row r="157" spans="1:10" ht="9" customHeight="1"/>
    <row r="158" spans="1:10" ht="9" customHeight="1"/>
    <row r="159" spans="1:10" ht="9" customHeight="1"/>
    <row r="160" spans="1:1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spans="6:10" ht="9" customHeight="1"/>
    <row r="226" spans="6:10" ht="9" customHeight="1"/>
    <row r="227" spans="6:10" ht="9" customHeight="1"/>
    <row r="228" spans="6:10" ht="9" customHeight="1"/>
    <row r="229" spans="6:10" ht="9" customHeight="1"/>
    <row r="230" spans="6:10" ht="9" customHeight="1"/>
    <row r="231" spans="6:10" ht="9" customHeight="1"/>
    <row r="232" spans="6:10" ht="9" customHeight="1"/>
    <row r="233" spans="6:10" ht="9" customHeight="1"/>
    <row r="234" spans="6:10" ht="9" customHeight="1">
      <c r="F234" s="69"/>
      <c r="G234" s="69"/>
      <c r="H234" s="282"/>
      <c r="I234" s="282"/>
      <c r="J234" s="283"/>
    </row>
    <row r="235" spans="6:10" ht="9" customHeight="1"/>
    <row r="236" spans="6:10" ht="9" customHeight="1"/>
    <row r="237" spans="6:10" ht="9" customHeight="1"/>
    <row r="238" spans="6:10" ht="9" customHeight="1"/>
    <row r="239" spans="6:10" ht="9" customHeight="1"/>
    <row r="240" spans="6:1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row r="489" ht="9" customHeight="1"/>
    <row r="490" ht="9" customHeight="1"/>
    <row r="491" ht="9" customHeight="1"/>
    <row r="492" ht="9" customHeight="1"/>
    <row r="493" ht="9" customHeight="1"/>
    <row r="494" ht="9" customHeight="1"/>
    <row r="495" ht="9" customHeight="1"/>
    <row r="496" ht="9" customHeight="1"/>
    <row r="497" ht="9" customHeight="1"/>
    <row r="498" ht="9" customHeight="1"/>
    <row r="499" ht="9" customHeight="1"/>
  </sheetData>
  <mergeCells count="16">
    <mergeCell ref="D125:D132"/>
    <mergeCell ref="D133:D137"/>
    <mergeCell ref="D138:D149"/>
    <mergeCell ref="E150:G150"/>
    <mergeCell ref="D22:D53"/>
    <mergeCell ref="D54:D57"/>
    <mergeCell ref="D58:D74"/>
    <mergeCell ref="D77:D79"/>
    <mergeCell ref="D80:D101"/>
    <mergeCell ref="D102:D124"/>
    <mergeCell ref="D2:J2"/>
    <mergeCell ref="N2:AB2"/>
    <mergeCell ref="D3:J3"/>
    <mergeCell ref="D5:D7"/>
    <mergeCell ref="H5:I6"/>
    <mergeCell ref="D8:D2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J121"/>
  <sheetViews>
    <sheetView topLeftCell="G1" workbookViewId="0">
      <selection activeCell="AV25" sqref="AV25"/>
    </sheetView>
  </sheetViews>
  <sheetFormatPr baseColWidth="10" defaultColWidth="11.42578125" defaultRowHeight="12.75"/>
  <cols>
    <col min="1" max="1" width="2" style="3" hidden="1" customWidth="1"/>
    <col min="2" max="2" width="2.140625" style="3" hidden="1" customWidth="1"/>
    <col min="3" max="3" width="2.7109375" style="3" hidden="1" customWidth="1"/>
    <col min="4" max="4" width="5.7109375" style="65" bestFit="1" customWidth="1"/>
    <col min="5" max="5" width="4.7109375" style="65" customWidth="1"/>
    <col min="6" max="6" width="50.5703125" style="65" customWidth="1"/>
    <col min="7" max="7" width="3.5703125" style="1" bestFit="1" customWidth="1"/>
    <col min="8" max="8" width="3.28515625" style="1" customWidth="1"/>
    <col min="9" max="9" width="4.28515625" style="1" customWidth="1"/>
    <col min="10" max="10" width="0.85546875" style="1" customWidth="1"/>
    <col min="11" max="11" width="3.5703125" style="1" bestFit="1" customWidth="1"/>
    <col min="12" max="12" width="3.28515625" style="1" customWidth="1"/>
    <col min="13" max="13" width="4.28515625" style="1" customWidth="1"/>
    <col min="14" max="14" width="0.85546875" style="1" customWidth="1"/>
    <col min="15" max="15" width="3.28515625" style="1" customWidth="1"/>
    <col min="16" max="16" width="3.42578125" style="1" customWidth="1"/>
    <col min="17" max="17" width="4.28515625" style="1" customWidth="1"/>
    <col min="18" max="18" width="0.85546875" style="1" customWidth="1"/>
    <col min="19" max="19" width="3.5703125" style="1" bestFit="1" customWidth="1"/>
    <col min="20" max="20" width="3.28515625" style="1" customWidth="1"/>
    <col min="21" max="21" width="4.28515625" style="1" customWidth="1"/>
    <col min="22" max="22" width="3.28515625" style="1" customWidth="1"/>
    <col min="23" max="23" width="3.42578125" style="1" customWidth="1"/>
    <col min="24" max="24" width="4.28515625" style="1" customWidth="1"/>
    <col min="25" max="25" width="3.28515625" style="1" customWidth="1"/>
    <col min="26" max="26" width="3.42578125" style="1" customWidth="1"/>
    <col min="27" max="27" width="4.28515625" style="1" customWidth="1"/>
    <col min="28" max="28" width="0.85546875" style="3" customWidth="1"/>
    <col min="29" max="43" width="4.5703125" style="3" customWidth="1"/>
    <col min="44" max="49" width="5.42578125" style="3" customWidth="1"/>
    <col min="50" max="50" width="6" style="3" customWidth="1"/>
    <col min="51" max="51" width="12.28515625" style="3" bestFit="1" customWidth="1"/>
    <col min="52" max="16384" width="11.42578125" style="3"/>
  </cols>
  <sheetData>
    <row r="1" spans="1:54" ht="3.75" customHeight="1"/>
    <row r="2" spans="1:54" ht="12" customHeight="1">
      <c r="D2" s="1827" t="s">
        <v>95</v>
      </c>
      <c r="E2" s="1827"/>
      <c r="F2" s="1827"/>
      <c r="G2" s="1827"/>
      <c r="H2" s="1827"/>
      <c r="I2" s="1827"/>
      <c r="J2" s="1827"/>
      <c r="K2" s="1827"/>
      <c r="L2" s="1827"/>
      <c r="M2" s="1827"/>
      <c r="N2" s="1827"/>
      <c r="O2" s="1827"/>
      <c r="P2" s="1827"/>
      <c r="Q2" s="1827"/>
      <c r="R2" s="1827"/>
      <c r="S2" s="1827"/>
      <c r="T2" s="1827"/>
      <c r="U2" s="1827"/>
      <c r="V2" s="1827"/>
      <c r="W2" s="1827"/>
      <c r="X2" s="1827"/>
      <c r="Y2" s="1827"/>
      <c r="Z2" s="1827"/>
      <c r="AA2" s="1827"/>
      <c r="AB2" s="1827"/>
      <c r="AC2" s="1827"/>
      <c r="AD2" s="5"/>
      <c r="AE2" s="5"/>
      <c r="AF2" s="5"/>
      <c r="AG2" s="5"/>
      <c r="AH2" s="5"/>
      <c r="AI2" s="5"/>
      <c r="AJ2" s="5"/>
      <c r="AK2" s="5"/>
      <c r="AL2" s="5"/>
      <c r="AM2" s="5"/>
      <c r="AN2" s="5"/>
      <c r="AO2" s="5"/>
      <c r="AP2" s="5"/>
      <c r="AQ2" s="5"/>
      <c r="AR2" s="5"/>
      <c r="AS2" s="5"/>
      <c r="AT2" s="5"/>
      <c r="AU2" s="5"/>
      <c r="AV2" s="5"/>
      <c r="AW2" s="5"/>
    </row>
    <row r="3" spans="1:54" ht="12" customHeight="1">
      <c r="D3" s="1828" t="s">
        <v>2</v>
      </c>
      <c r="E3" s="1828"/>
      <c r="F3" s="1828"/>
      <c r="G3" s="1828"/>
      <c r="H3" s="1828"/>
      <c r="I3" s="1828"/>
      <c r="J3" s="1828"/>
      <c r="K3" s="1828"/>
      <c r="L3" s="1828"/>
      <c r="M3" s="1828"/>
      <c r="N3" s="1828"/>
      <c r="O3" s="1828"/>
      <c r="P3" s="1828"/>
      <c r="Q3" s="1828"/>
      <c r="R3" s="1828"/>
      <c r="S3" s="1828"/>
      <c r="T3" s="1828"/>
      <c r="U3" s="1828"/>
      <c r="V3" s="1828"/>
      <c r="W3" s="1828"/>
      <c r="X3" s="1828"/>
      <c r="Y3" s="1828"/>
      <c r="Z3" s="1828"/>
      <c r="AA3" s="1828"/>
      <c r="AB3" s="1828"/>
      <c r="AC3" s="1828"/>
      <c r="AD3" s="5"/>
      <c r="AE3" s="5"/>
      <c r="AF3" s="5"/>
      <c r="AG3" s="5"/>
      <c r="AH3" s="5"/>
      <c r="AI3" s="5"/>
      <c r="AJ3" s="5"/>
      <c r="AK3" s="5"/>
      <c r="AL3" s="5"/>
      <c r="AM3" s="5"/>
      <c r="AN3" s="5"/>
      <c r="AO3" s="5"/>
      <c r="AP3" s="5"/>
      <c r="AQ3" s="5"/>
      <c r="AR3" s="5"/>
      <c r="AS3" s="5"/>
      <c r="AT3" s="5"/>
      <c r="AU3" s="5"/>
      <c r="AV3" s="5"/>
      <c r="AW3" s="5"/>
    </row>
    <row r="4" spans="1:54" ht="3.75" customHeight="1">
      <c r="D4" s="1829"/>
      <c r="E4" s="1829"/>
      <c r="F4" s="1829"/>
      <c r="G4" s="1829"/>
      <c r="H4" s="1829"/>
      <c r="I4" s="1829"/>
      <c r="J4" s="1829"/>
      <c r="K4" s="1829"/>
      <c r="L4" s="1829"/>
      <c r="M4" s="1829"/>
      <c r="N4" s="1829"/>
      <c r="O4" s="1829"/>
      <c r="P4" s="1829"/>
      <c r="Q4" s="1829"/>
      <c r="R4" s="1829"/>
      <c r="S4" s="1829"/>
      <c r="T4" s="1829"/>
      <c r="U4" s="1829"/>
      <c r="V4" s="1829"/>
      <c r="W4" s="1829"/>
      <c r="X4" s="1829"/>
      <c r="Y4" s="1829"/>
      <c r="Z4" s="1829"/>
      <c r="AA4" s="1829"/>
      <c r="AB4" s="1829"/>
      <c r="AC4" s="1829"/>
    </row>
    <row r="5" spans="1:54" ht="12.75" customHeight="1">
      <c r="A5" s="91"/>
      <c r="B5" s="91"/>
      <c r="C5" s="91"/>
      <c r="D5" s="1830" t="s">
        <v>3</v>
      </c>
      <c r="E5" s="69"/>
      <c r="F5" s="92"/>
      <c r="G5" s="1832" t="s">
        <v>4</v>
      </c>
      <c r="H5" s="1832"/>
      <c r="I5" s="1832"/>
      <c r="J5" s="93"/>
      <c r="K5" s="1799" t="s">
        <v>96</v>
      </c>
      <c r="L5" s="1799"/>
      <c r="M5" s="1799"/>
      <c r="N5" s="1799"/>
      <c r="O5" s="1799"/>
      <c r="P5" s="1799"/>
      <c r="Q5" s="1799"/>
      <c r="R5" s="94"/>
      <c r="S5" s="1799" t="s">
        <v>97</v>
      </c>
      <c r="T5" s="1799"/>
      <c r="U5" s="1799"/>
      <c r="V5" s="1799"/>
      <c r="W5" s="1799"/>
      <c r="X5" s="1799"/>
      <c r="Y5" s="1799"/>
      <c r="Z5" s="1799"/>
      <c r="AA5" s="1799"/>
      <c r="AB5" s="95"/>
      <c r="AC5" s="96"/>
    </row>
    <row r="6" spans="1:54" ht="11.25" customHeight="1">
      <c r="A6" s="91" t="s">
        <v>9</v>
      </c>
      <c r="B6" s="91" t="s">
        <v>10</v>
      </c>
      <c r="C6" s="91" t="s">
        <v>11</v>
      </c>
      <c r="D6" s="1830"/>
      <c r="E6" s="97" t="s">
        <v>98</v>
      </c>
      <c r="F6" s="98"/>
      <c r="G6" s="1833"/>
      <c r="H6" s="1833"/>
      <c r="I6" s="1833"/>
      <c r="J6" s="94"/>
      <c r="K6" s="1799" t="s">
        <v>99</v>
      </c>
      <c r="L6" s="1799"/>
      <c r="M6" s="1799"/>
      <c r="N6" s="94"/>
      <c r="O6" s="1799" t="s">
        <v>100</v>
      </c>
      <c r="P6" s="1799"/>
      <c r="Q6" s="1799"/>
      <c r="R6" s="94"/>
      <c r="S6" s="1799" t="s">
        <v>101</v>
      </c>
      <c r="T6" s="1799"/>
      <c r="U6" s="1799"/>
      <c r="V6" s="1799" t="s">
        <v>102</v>
      </c>
      <c r="W6" s="1799"/>
      <c r="X6" s="1799"/>
      <c r="Y6" s="1799" t="s">
        <v>103</v>
      </c>
      <c r="Z6" s="1799"/>
      <c r="AA6" s="1799"/>
      <c r="AB6" s="95"/>
      <c r="AC6" s="99" t="s">
        <v>21</v>
      </c>
    </row>
    <row r="7" spans="1:54" ht="11.25" customHeight="1">
      <c r="A7" s="91"/>
      <c r="B7" s="91"/>
      <c r="C7" s="91"/>
      <c r="D7" s="1831"/>
      <c r="E7" s="72"/>
      <c r="F7" s="97"/>
      <c r="G7" s="16" t="s">
        <v>19</v>
      </c>
      <c r="H7" s="16" t="s">
        <v>20</v>
      </c>
      <c r="I7" s="16" t="s">
        <v>21</v>
      </c>
      <c r="J7" s="16"/>
      <c r="K7" s="16" t="s">
        <v>19</v>
      </c>
      <c r="L7" s="16" t="s">
        <v>20</v>
      </c>
      <c r="M7" s="16" t="s">
        <v>21</v>
      </c>
      <c r="N7" s="16"/>
      <c r="O7" s="16" t="s">
        <v>19</v>
      </c>
      <c r="P7" s="16" t="s">
        <v>20</v>
      </c>
      <c r="Q7" s="16" t="s">
        <v>21</v>
      </c>
      <c r="R7" s="16"/>
      <c r="S7" s="16" t="s">
        <v>19</v>
      </c>
      <c r="T7" s="16" t="s">
        <v>20</v>
      </c>
      <c r="U7" s="16" t="s">
        <v>21</v>
      </c>
      <c r="V7" s="16" t="s">
        <v>19</v>
      </c>
      <c r="W7" s="16" t="s">
        <v>20</v>
      </c>
      <c r="X7" s="16" t="s">
        <v>21</v>
      </c>
      <c r="Y7" s="16" t="s">
        <v>19</v>
      </c>
      <c r="Z7" s="16" t="s">
        <v>20</v>
      </c>
      <c r="AA7" s="16" t="s">
        <v>21</v>
      </c>
      <c r="AB7" s="100"/>
      <c r="AC7" s="101"/>
    </row>
    <row r="8" spans="1:54" ht="13.5" customHeight="1">
      <c r="A8" s="91"/>
      <c r="B8" s="91"/>
      <c r="C8" s="91"/>
      <c r="D8" s="1819">
        <v>1401</v>
      </c>
      <c r="E8" s="102" t="s">
        <v>22</v>
      </c>
      <c r="F8" s="103"/>
      <c r="G8" s="104">
        <f>SUM(G9:G14)</f>
        <v>1</v>
      </c>
      <c r="H8" s="104">
        <f>SUM(H9:H14)</f>
        <v>0</v>
      </c>
      <c r="I8" s="104">
        <f>SUM(G8:H8)</f>
        <v>1</v>
      </c>
      <c r="J8" s="104"/>
      <c r="K8" s="104">
        <f>SUM(K9:K14)</f>
        <v>0</v>
      </c>
      <c r="L8" s="104">
        <f>SUM(L9:L14)</f>
        <v>0</v>
      </c>
      <c r="M8" s="104">
        <f>SUM(K8:L8)</f>
        <v>0</v>
      </c>
      <c r="N8" s="104"/>
      <c r="O8" s="104">
        <f>SUM(O9:O14)</f>
        <v>77</v>
      </c>
      <c r="P8" s="104">
        <f>SUM(P9:P14)</f>
        <v>25</v>
      </c>
      <c r="Q8" s="104">
        <f>SUM(O8:P8)</f>
        <v>102</v>
      </c>
      <c r="R8" s="104"/>
      <c r="S8" s="104">
        <f>SUM(S9:S14)</f>
        <v>2</v>
      </c>
      <c r="T8" s="104">
        <f>SUM(T9:T14)</f>
        <v>0</v>
      </c>
      <c r="U8" s="104">
        <f>SUM(S8:T8)</f>
        <v>2</v>
      </c>
      <c r="V8" s="104">
        <f>SUM(V9:V14)</f>
        <v>100</v>
      </c>
      <c r="W8" s="104">
        <f>SUM(W9:W14)</f>
        <v>29</v>
      </c>
      <c r="X8" s="104">
        <f>SUM(V8:W8)</f>
        <v>129</v>
      </c>
      <c r="Y8" s="104">
        <f>SUM(Y9:Y14)</f>
        <v>45</v>
      </c>
      <c r="Z8" s="104">
        <f>SUM(Z9:Z14)</f>
        <v>6</v>
      </c>
      <c r="AA8" s="104">
        <f>SUM(Y8:Z8)</f>
        <v>51</v>
      </c>
      <c r="AB8" s="104"/>
      <c r="AC8" s="105">
        <f t="shared" ref="AC8:AC23" si="0">SUM(I8,M8,Q8,U8,X8,AA8)</f>
        <v>285</v>
      </c>
    </row>
    <row r="9" spans="1:54" s="30" customFormat="1" ht="13.5" customHeight="1">
      <c r="A9" s="91">
        <v>1</v>
      </c>
      <c r="B9" s="91">
        <v>1</v>
      </c>
      <c r="C9" s="91">
        <v>11</v>
      </c>
      <c r="D9" s="1820"/>
      <c r="E9" s="106" t="s">
        <v>23</v>
      </c>
      <c r="F9" s="69"/>
      <c r="G9" s="107">
        <v>0</v>
      </c>
      <c r="H9" s="107">
        <v>0</v>
      </c>
      <c r="I9" s="107">
        <f t="shared" ref="I9:I14" si="1">SUM(G9:H9)</f>
        <v>0</v>
      </c>
      <c r="J9" s="107"/>
      <c r="K9" s="107">
        <v>0</v>
      </c>
      <c r="L9" s="107">
        <v>0</v>
      </c>
      <c r="M9" s="107">
        <f t="shared" ref="M9:M14" si="2">SUM(K9:L9)</f>
        <v>0</v>
      </c>
      <c r="N9" s="107">
        <v>0</v>
      </c>
      <c r="O9" s="107">
        <v>26</v>
      </c>
      <c r="P9" s="107">
        <v>6</v>
      </c>
      <c r="Q9" s="107">
        <f t="shared" ref="Q9:Q14" si="3">SUM(O9:P9)</f>
        <v>32</v>
      </c>
      <c r="R9" s="107">
        <v>0</v>
      </c>
      <c r="S9" s="107">
        <v>2</v>
      </c>
      <c r="T9" s="107">
        <v>0</v>
      </c>
      <c r="U9" s="107">
        <f t="shared" ref="U9:U14" si="4">SUM(S9:T9)</f>
        <v>2</v>
      </c>
      <c r="V9" s="107">
        <v>21</v>
      </c>
      <c r="W9" s="107">
        <v>8</v>
      </c>
      <c r="X9" s="107">
        <f t="shared" ref="X9:X14" si="5">SUM(V9:W9)</f>
        <v>29</v>
      </c>
      <c r="Y9" s="107">
        <v>3</v>
      </c>
      <c r="Z9" s="107">
        <v>0</v>
      </c>
      <c r="AA9" s="107">
        <f t="shared" ref="AA9:AA14" si="6">SUM(Y9:Z9)</f>
        <v>3</v>
      </c>
      <c r="AB9" s="108"/>
      <c r="AC9" s="109">
        <f t="shared" si="0"/>
        <v>66</v>
      </c>
    </row>
    <row r="10" spans="1:54" ht="13.5" customHeight="1">
      <c r="A10" s="91">
        <v>1</v>
      </c>
      <c r="B10" s="91">
        <v>1</v>
      </c>
      <c r="C10" s="91">
        <v>5</v>
      </c>
      <c r="D10" s="1820"/>
      <c r="E10" s="110" t="s">
        <v>24</v>
      </c>
      <c r="F10" s="69"/>
      <c r="G10" s="107">
        <v>0</v>
      </c>
      <c r="H10" s="107">
        <v>0</v>
      </c>
      <c r="I10" s="107">
        <f t="shared" si="1"/>
        <v>0</v>
      </c>
      <c r="J10" s="107"/>
      <c r="K10" s="107">
        <v>0</v>
      </c>
      <c r="L10" s="107">
        <v>0</v>
      </c>
      <c r="M10" s="107">
        <f t="shared" si="2"/>
        <v>0</v>
      </c>
      <c r="N10" s="107">
        <v>0</v>
      </c>
      <c r="O10" s="107">
        <v>16</v>
      </c>
      <c r="P10" s="107">
        <v>2</v>
      </c>
      <c r="Q10" s="107">
        <f t="shared" si="3"/>
        <v>18</v>
      </c>
      <c r="R10" s="107">
        <v>0</v>
      </c>
      <c r="S10" s="107">
        <v>0</v>
      </c>
      <c r="T10" s="107">
        <v>0</v>
      </c>
      <c r="U10" s="107">
        <f t="shared" si="4"/>
        <v>0</v>
      </c>
      <c r="V10" s="107">
        <v>33</v>
      </c>
      <c r="W10" s="107">
        <v>7</v>
      </c>
      <c r="X10" s="107">
        <f t="shared" si="5"/>
        <v>40</v>
      </c>
      <c r="Y10" s="107">
        <v>17</v>
      </c>
      <c r="Z10" s="107">
        <v>2</v>
      </c>
      <c r="AA10" s="107">
        <f t="shared" si="6"/>
        <v>19</v>
      </c>
      <c r="AB10" s="108"/>
      <c r="AC10" s="109">
        <f t="shared" si="0"/>
        <v>77</v>
      </c>
      <c r="AZ10" s="34"/>
      <c r="BA10" s="35"/>
      <c r="BB10" s="35"/>
    </row>
    <row r="11" spans="1:54" ht="13.5" customHeight="1">
      <c r="A11" s="91">
        <v>1</v>
      </c>
      <c r="B11" s="91">
        <v>1</v>
      </c>
      <c r="C11" s="91">
        <v>12</v>
      </c>
      <c r="D11" s="1820"/>
      <c r="E11" s="110" t="s">
        <v>25</v>
      </c>
      <c r="F11" s="69"/>
      <c r="G11" s="107">
        <v>1</v>
      </c>
      <c r="H11" s="107">
        <v>0</v>
      </c>
      <c r="I11" s="107">
        <f t="shared" si="1"/>
        <v>1</v>
      </c>
      <c r="J11" s="107"/>
      <c r="K11" s="107">
        <v>0</v>
      </c>
      <c r="L11" s="107">
        <v>0</v>
      </c>
      <c r="M11" s="107">
        <f t="shared" si="2"/>
        <v>0</v>
      </c>
      <c r="N11" s="107">
        <v>0</v>
      </c>
      <c r="O11" s="107">
        <v>9</v>
      </c>
      <c r="P11" s="107">
        <v>4</v>
      </c>
      <c r="Q11" s="107">
        <f t="shared" si="3"/>
        <v>13</v>
      </c>
      <c r="R11" s="107">
        <v>0</v>
      </c>
      <c r="S11" s="107">
        <v>0</v>
      </c>
      <c r="T11" s="107">
        <v>0</v>
      </c>
      <c r="U11" s="107">
        <f t="shared" si="4"/>
        <v>0</v>
      </c>
      <c r="V11" s="107">
        <v>22</v>
      </c>
      <c r="W11" s="107">
        <v>3</v>
      </c>
      <c r="X11" s="107">
        <f t="shared" si="5"/>
        <v>25</v>
      </c>
      <c r="Y11" s="107">
        <v>21</v>
      </c>
      <c r="Z11" s="107">
        <v>2</v>
      </c>
      <c r="AA11" s="107">
        <f t="shared" si="6"/>
        <v>23</v>
      </c>
      <c r="AB11" s="108"/>
      <c r="AC11" s="109">
        <f t="shared" si="0"/>
        <v>62</v>
      </c>
      <c r="AZ11" s="34"/>
      <c r="BA11" s="35"/>
      <c r="BB11" s="35"/>
    </row>
    <row r="12" spans="1:54" ht="13.5" customHeight="1">
      <c r="A12" s="91">
        <v>1</v>
      </c>
      <c r="B12" s="91">
        <v>1</v>
      </c>
      <c r="C12" s="91">
        <v>2</v>
      </c>
      <c r="D12" s="1820"/>
      <c r="E12" s="111" t="s">
        <v>26</v>
      </c>
      <c r="F12" s="112"/>
      <c r="G12" s="107">
        <v>0</v>
      </c>
      <c r="H12" s="107">
        <v>0</v>
      </c>
      <c r="I12" s="107">
        <f t="shared" si="1"/>
        <v>0</v>
      </c>
      <c r="J12" s="107"/>
      <c r="K12" s="107">
        <v>0</v>
      </c>
      <c r="L12" s="107">
        <v>0</v>
      </c>
      <c r="M12" s="107">
        <f t="shared" si="2"/>
        <v>0</v>
      </c>
      <c r="N12" s="107">
        <v>0</v>
      </c>
      <c r="O12" s="107">
        <v>11</v>
      </c>
      <c r="P12" s="107">
        <v>8</v>
      </c>
      <c r="Q12" s="107">
        <f t="shared" si="3"/>
        <v>19</v>
      </c>
      <c r="R12" s="107">
        <v>0</v>
      </c>
      <c r="S12" s="107">
        <v>0</v>
      </c>
      <c r="T12" s="107">
        <v>0</v>
      </c>
      <c r="U12" s="107">
        <f t="shared" si="4"/>
        <v>0</v>
      </c>
      <c r="V12" s="107">
        <v>16</v>
      </c>
      <c r="W12" s="107">
        <v>7</v>
      </c>
      <c r="X12" s="107">
        <f t="shared" si="5"/>
        <v>23</v>
      </c>
      <c r="Y12" s="107">
        <v>2</v>
      </c>
      <c r="Z12" s="107">
        <v>1</v>
      </c>
      <c r="AA12" s="107">
        <f t="shared" si="6"/>
        <v>3</v>
      </c>
      <c r="AB12" s="108"/>
      <c r="AC12" s="109">
        <f t="shared" si="0"/>
        <v>45</v>
      </c>
      <c r="AZ12" s="34"/>
      <c r="BA12" s="35"/>
      <c r="BB12" s="35"/>
    </row>
    <row r="13" spans="1:54" ht="13.5" customHeight="1">
      <c r="A13" s="91">
        <v>1</v>
      </c>
      <c r="B13" s="91">
        <v>1</v>
      </c>
      <c r="C13" s="91">
        <v>4</v>
      </c>
      <c r="D13" s="1820"/>
      <c r="E13" s="111" t="s">
        <v>27</v>
      </c>
      <c r="F13" s="69"/>
      <c r="G13" s="107">
        <v>0</v>
      </c>
      <c r="H13" s="107">
        <v>0</v>
      </c>
      <c r="I13" s="107">
        <f t="shared" si="1"/>
        <v>0</v>
      </c>
      <c r="J13" s="107"/>
      <c r="K13" s="107">
        <v>0</v>
      </c>
      <c r="L13" s="107">
        <v>0</v>
      </c>
      <c r="M13" s="107">
        <f t="shared" si="2"/>
        <v>0</v>
      </c>
      <c r="N13" s="107">
        <v>0</v>
      </c>
      <c r="O13" s="107">
        <v>9</v>
      </c>
      <c r="P13" s="107">
        <v>1</v>
      </c>
      <c r="Q13" s="107">
        <f t="shared" si="3"/>
        <v>10</v>
      </c>
      <c r="R13" s="107">
        <v>0</v>
      </c>
      <c r="S13" s="107">
        <v>0</v>
      </c>
      <c r="T13" s="107">
        <v>0</v>
      </c>
      <c r="U13" s="107">
        <f t="shared" si="4"/>
        <v>0</v>
      </c>
      <c r="V13" s="107">
        <v>5</v>
      </c>
      <c r="W13" s="107">
        <v>1</v>
      </c>
      <c r="X13" s="107">
        <f t="shared" si="5"/>
        <v>6</v>
      </c>
      <c r="Y13" s="107">
        <v>0</v>
      </c>
      <c r="Z13" s="107">
        <v>1</v>
      </c>
      <c r="AA13" s="107">
        <f t="shared" si="6"/>
        <v>1</v>
      </c>
      <c r="AB13" s="108"/>
      <c r="AC13" s="109">
        <f t="shared" si="0"/>
        <v>17</v>
      </c>
      <c r="AZ13" s="34"/>
      <c r="BA13" s="35"/>
      <c r="BB13" s="35"/>
    </row>
    <row r="14" spans="1:54" ht="13.5" customHeight="1">
      <c r="A14" s="91">
        <v>1</v>
      </c>
      <c r="B14" s="91">
        <v>1</v>
      </c>
      <c r="C14" s="91">
        <v>1</v>
      </c>
      <c r="D14" s="1820"/>
      <c r="E14" s="111" t="s">
        <v>28</v>
      </c>
      <c r="F14" s="69"/>
      <c r="G14" s="107">
        <v>0</v>
      </c>
      <c r="H14" s="107">
        <v>0</v>
      </c>
      <c r="I14" s="107">
        <f t="shared" si="1"/>
        <v>0</v>
      </c>
      <c r="J14" s="107"/>
      <c r="K14" s="107">
        <v>0</v>
      </c>
      <c r="L14" s="107">
        <v>0</v>
      </c>
      <c r="M14" s="107">
        <f t="shared" si="2"/>
        <v>0</v>
      </c>
      <c r="N14" s="107">
        <v>0</v>
      </c>
      <c r="O14" s="107">
        <v>6</v>
      </c>
      <c r="P14" s="107">
        <v>4</v>
      </c>
      <c r="Q14" s="107">
        <f t="shared" si="3"/>
        <v>10</v>
      </c>
      <c r="R14" s="107">
        <v>0</v>
      </c>
      <c r="S14" s="107">
        <v>0</v>
      </c>
      <c r="T14" s="107">
        <v>0</v>
      </c>
      <c r="U14" s="107">
        <f t="shared" si="4"/>
        <v>0</v>
      </c>
      <c r="V14" s="107">
        <v>3</v>
      </c>
      <c r="W14" s="107">
        <v>3</v>
      </c>
      <c r="X14" s="107">
        <f t="shared" si="5"/>
        <v>6</v>
      </c>
      <c r="Y14" s="107">
        <v>2</v>
      </c>
      <c r="Z14" s="107">
        <v>0</v>
      </c>
      <c r="AA14" s="107">
        <f t="shared" si="6"/>
        <v>2</v>
      </c>
      <c r="AB14" s="108"/>
      <c r="AC14" s="109">
        <f t="shared" si="0"/>
        <v>18</v>
      </c>
      <c r="AZ14" s="34"/>
      <c r="BA14" s="35"/>
      <c r="BB14" s="35"/>
    </row>
    <row r="15" spans="1:54" ht="13.5" customHeight="1">
      <c r="A15" s="91"/>
      <c r="B15" s="91"/>
      <c r="C15" s="91"/>
      <c r="D15" s="1819">
        <v>1402</v>
      </c>
      <c r="E15" s="113" t="s">
        <v>29</v>
      </c>
      <c r="F15" s="114"/>
      <c r="G15" s="115">
        <f>SUM(G16:G23)</f>
        <v>2</v>
      </c>
      <c r="H15" s="115">
        <f>SUM(H16:H23)</f>
        <v>0</v>
      </c>
      <c r="I15" s="115">
        <f>SUM(G15:H15)</f>
        <v>2</v>
      </c>
      <c r="J15" s="115"/>
      <c r="K15" s="115">
        <f>SUM(K16:K23)</f>
        <v>0</v>
      </c>
      <c r="L15" s="115">
        <f>SUM(L16:L23)</f>
        <v>0</v>
      </c>
      <c r="M15" s="115">
        <f>SUM(K15:L15)</f>
        <v>0</v>
      </c>
      <c r="N15" s="115">
        <v>0</v>
      </c>
      <c r="O15" s="115">
        <f>SUM(O16:O23)</f>
        <v>101</v>
      </c>
      <c r="P15" s="115">
        <f>SUM(P16:P23)</f>
        <v>59</v>
      </c>
      <c r="Q15" s="115">
        <f>SUM(O15:P15)</f>
        <v>160</v>
      </c>
      <c r="R15" s="115">
        <v>0</v>
      </c>
      <c r="S15" s="115">
        <f>SUM(S16:S23)</f>
        <v>4</v>
      </c>
      <c r="T15" s="115">
        <f>SUM(T16:T23)</f>
        <v>1</v>
      </c>
      <c r="U15" s="115">
        <f>SUM(S15:T15)</f>
        <v>5</v>
      </c>
      <c r="V15" s="115">
        <f>SUM(V16:V23)</f>
        <v>161</v>
      </c>
      <c r="W15" s="115">
        <f>SUM(W16:W23)</f>
        <v>87</v>
      </c>
      <c r="X15" s="115">
        <f>SUM(V15:W15)</f>
        <v>248</v>
      </c>
      <c r="Y15" s="115">
        <f>SUM(Y16:Y23)</f>
        <v>64</v>
      </c>
      <c r="Z15" s="115">
        <f>SUM(Z16:Z23)</f>
        <v>28</v>
      </c>
      <c r="AA15" s="115">
        <f>SUM(Y15:Z15)</f>
        <v>92</v>
      </c>
      <c r="AB15" s="116"/>
      <c r="AC15" s="117">
        <f t="shared" si="0"/>
        <v>507</v>
      </c>
      <c r="AZ15" s="34"/>
      <c r="BA15" s="35"/>
      <c r="BB15" s="35"/>
    </row>
    <row r="16" spans="1:54" ht="13.5" customHeight="1">
      <c r="A16" s="91">
        <v>2</v>
      </c>
      <c r="B16" s="91">
        <v>4</v>
      </c>
      <c r="C16" s="91">
        <v>11</v>
      </c>
      <c r="D16" s="1820"/>
      <c r="E16" s="110" t="s">
        <v>30</v>
      </c>
      <c r="F16" s="69"/>
      <c r="G16" s="107">
        <v>0</v>
      </c>
      <c r="H16" s="107">
        <v>0</v>
      </c>
      <c r="I16" s="107">
        <f t="shared" ref="I16:I23" si="7">SUM(G16:H16)</f>
        <v>0</v>
      </c>
      <c r="J16" s="107"/>
      <c r="K16" s="107">
        <v>0</v>
      </c>
      <c r="L16" s="107">
        <v>0</v>
      </c>
      <c r="M16" s="107">
        <f t="shared" ref="M16:M23" si="8">SUM(K16:L16)</f>
        <v>0</v>
      </c>
      <c r="N16" s="107">
        <v>0</v>
      </c>
      <c r="O16" s="107">
        <v>31</v>
      </c>
      <c r="P16" s="107">
        <v>16</v>
      </c>
      <c r="Q16" s="107">
        <f t="shared" ref="Q16:Q23" si="9">SUM(O16:P16)</f>
        <v>47</v>
      </c>
      <c r="R16" s="107">
        <v>0</v>
      </c>
      <c r="S16" s="107">
        <v>1</v>
      </c>
      <c r="T16" s="107">
        <v>0</v>
      </c>
      <c r="U16" s="107">
        <f t="shared" ref="U16:U23" si="10">SUM(S16:T16)</f>
        <v>1</v>
      </c>
      <c r="V16" s="107">
        <v>55</v>
      </c>
      <c r="W16" s="107">
        <v>27</v>
      </c>
      <c r="X16" s="107">
        <f t="shared" ref="X16:X23" si="11">SUM(V16:W16)</f>
        <v>82</v>
      </c>
      <c r="Y16" s="107">
        <v>37</v>
      </c>
      <c r="Z16" s="107">
        <v>13</v>
      </c>
      <c r="AA16" s="107">
        <f t="shared" ref="AA16:AA23" si="12">SUM(Y16:Z16)</f>
        <v>50</v>
      </c>
      <c r="AB16" s="107"/>
      <c r="AC16" s="109">
        <f t="shared" si="0"/>
        <v>180</v>
      </c>
      <c r="AZ16" s="34"/>
      <c r="BA16" s="35"/>
      <c r="BB16" s="35"/>
    </row>
    <row r="17" spans="1:55" ht="13.5" customHeight="1">
      <c r="A17" s="91">
        <v>2</v>
      </c>
      <c r="B17" s="91">
        <v>4</v>
      </c>
      <c r="C17" s="91">
        <v>10</v>
      </c>
      <c r="D17" s="1820"/>
      <c r="E17" s="110" t="s">
        <v>31</v>
      </c>
      <c r="F17" s="69"/>
      <c r="G17" s="107">
        <v>0</v>
      </c>
      <c r="H17" s="107">
        <v>0</v>
      </c>
      <c r="I17" s="107">
        <f t="shared" si="7"/>
        <v>0</v>
      </c>
      <c r="J17" s="107"/>
      <c r="K17" s="107">
        <v>0</v>
      </c>
      <c r="L17" s="107">
        <v>0</v>
      </c>
      <c r="M17" s="107">
        <f t="shared" si="8"/>
        <v>0</v>
      </c>
      <c r="N17" s="107">
        <v>0</v>
      </c>
      <c r="O17" s="107">
        <v>22</v>
      </c>
      <c r="P17" s="107">
        <v>5</v>
      </c>
      <c r="Q17" s="107">
        <f t="shared" si="9"/>
        <v>27</v>
      </c>
      <c r="R17" s="107">
        <v>0</v>
      </c>
      <c r="S17" s="107">
        <v>1</v>
      </c>
      <c r="T17" s="107">
        <v>0</v>
      </c>
      <c r="U17" s="107">
        <f t="shared" si="10"/>
        <v>1</v>
      </c>
      <c r="V17" s="107">
        <v>40</v>
      </c>
      <c r="W17" s="107">
        <v>18</v>
      </c>
      <c r="X17" s="107">
        <f t="shared" si="11"/>
        <v>58</v>
      </c>
      <c r="Y17" s="107">
        <v>5</v>
      </c>
      <c r="Z17" s="107">
        <v>0</v>
      </c>
      <c r="AA17" s="107">
        <f t="shared" si="12"/>
        <v>5</v>
      </c>
      <c r="AB17" s="108"/>
      <c r="AC17" s="109">
        <f t="shared" si="0"/>
        <v>91</v>
      </c>
      <c r="AZ17" s="34"/>
      <c r="BA17" s="35"/>
      <c r="BB17" s="35"/>
    </row>
    <row r="18" spans="1:55" ht="13.5" customHeight="1">
      <c r="A18" s="91">
        <v>2</v>
      </c>
      <c r="B18" s="91">
        <v>4</v>
      </c>
      <c r="C18" s="91">
        <v>10</v>
      </c>
      <c r="D18" s="1820"/>
      <c r="E18" s="110" t="s">
        <v>32</v>
      </c>
      <c r="F18" s="69"/>
      <c r="G18" s="107">
        <v>0</v>
      </c>
      <c r="H18" s="107">
        <v>0</v>
      </c>
      <c r="I18" s="107">
        <f t="shared" si="7"/>
        <v>0</v>
      </c>
      <c r="J18" s="107"/>
      <c r="K18" s="107">
        <v>0</v>
      </c>
      <c r="L18" s="107">
        <v>0</v>
      </c>
      <c r="M18" s="107">
        <f t="shared" si="8"/>
        <v>0</v>
      </c>
      <c r="N18" s="107">
        <v>0</v>
      </c>
      <c r="O18" s="107">
        <v>17</v>
      </c>
      <c r="P18" s="107">
        <v>10</v>
      </c>
      <c r="Q18" s="107">
        <f t="shared" si="9"/>
        <v>27</v>
      </c>
      <c r="R18" s="107">
        <v>0</v>
      </c>
      <c r="S18" s="107">
        <v>0</v>
      </c>
      <c r="T18" s="107">
        <v>0</v>
      </c>
      <c r="U18" s="107">
        <f t="shared" si="10"/>
        <v>0</v>
      </c>
      <c r="V18" s="107">
        <v>31</v>
      </c>
      <c r="W18" s="107">
        <v>17</v>
      </c>
      <c r="X18" s="107">
        <f t="shared" si="11"/>
        <v>48</v>
      </c>
      <c r="Y18" s="107">
        <v>10</v>
      </c>
      <c r="Z18" s="107">
        <v>8</v>
      </c>
      <c r="AA18" s="107">
        <f t="shared" si="12"/>
        <v>18</v>
      </c>
      <c r="AB18" s="108"/>
      <c r="AC18" s="109">
        <f t="shared" si="0"/>
        <v>93</v>
      </c>
      <c r="AZ18" s="34"/>
      <c r="BA18" s="35"/>
    </row>
    <row r="19" spans="1:55" ht="13.5" customHeight="1">
      <c r="A19" s="91">
        <v>2</v>
      </c>
      <c r="B19" s="91">
        <v>4</v>
      </c>
      <c r="C19" s="91">
        <v>3</v>
      </c>
      <c r="D19" s="1820"/>
      <c r="E19" s="110" t="s">
        <v>33</v>
      </c>
      <c r="F19" s="69"/>
      <c r="G19" s="107">
        <v>0</v>
      </c>
      <c r="H19" s="107">
        <v>0</v>
      </c>
      <c r="I19" s="107">
        <f t="shared" si="7"/>
        <v>0</v>
      </c>
      <c r="J19" s="107"/>
      <c r="K19" s="107">
        <v>0</v>
      </c>
      <c r="L19" s="107">
        <v>0</v>
      </c>
      <c r="M19" s="107">
        <f t="shared" si="8"/>
        <v>0</v>
      </c>
      <c r="N19" s="107">
        <v>0</v>
      </c>
      <c r="O19" s="107">
        <v>5</v>
      </c>
      <c r="P19" s="107">
        <v>7</v>
      </c>
      <c r="Q19" s="107">
        <f t="shared" si="9"/>
        <v>12</v>
      </c>
      <c r="R19" s="107">
        <v>0</v>
      </c>
      <c r="S19" s="107">
        <v>0</v>
      </c>
      <c r="T19" s="107">
        <v>0</v>
      </c>
      <c r="U19" s="107">
        <f t="shared" si="10"/>
        <v>0</v>
      </c>
      <c r="V19" s="107">
        <v>14</v>
      </c>
      <c r="W19" s="107">
        <v>6</v>
      </c>
      <c r="X19" s="107">
        <f t="shared" si="11"/>
        <v>20</v>
      </c>
      <c r="Y19" s="107">
        <v>5</v>
      </c>
      <c r="Z19" s="107">
        <v>3</v>
      </c>
      <c r="AA19" s="107">
        <f t="shared" si="12"/>
        <v>8</v>
      </c>
      <c r="AB19" s="108"/>
      <c r="AC19" s="109">
        <f t="shared" si="0"/>
        <v>40</v>
      </c>
      <c r="AZ19" s="34"/>
      <c r="BA19" s="35"/>
    </row>
    <row r="20" spans="1:55" ht="13.5" customHeight="1">
      <c r="A20" s="91">
        <v>2</v>
      </c>
      <c r="B20" s="91">
        <v>4</v>
      </c>
      <c r="C20" s="91">
        <v>7</v>
      </c>
      <c r="D20" s="1820"/>
      <c r="E20" s="110" t="s">
        <v>34</v>
      </c>
      <c r="F20" s="69"/>
      <c r="G20" s="107">
        <v>0</v>
      </c>
      <c r="H20" s="107">
        <v>0</v>
      </c>
      <c r="I20" s="107">
        <f t="shared" si="7"/>
        <v>0</v>
      </c>
      <c r="J20" s="107"/>
      <c r="K20" s="107">
        <v>0</v>
      </c>
      <c r="L20" s="107">
        <v>0</v>
      </c>
      <c r="M20" s="107">
        <f t="shared" si="8"/>
        <v>0</v>
      </c>
      <c r="N20" s="107">
        <v>0</v>
      </c>
      <c r="O20" s="107">
        <v>10</v>
      </c>
      <c r="P20" s="107">
        <v>3</v>
      </c>
      <c r="Q20" s="107">
        <f t="shared" si="9"/>
        <v>13</v>
      </c>
      <c r="R20" s="107">
        <v>0</v>
      </c>
      <c r="S20" s="107">
        <v>0</v>
      </c>
      <c r="T20" s="107">
        <v>0</v>
      </c>
      <c r="U20" s="107">
        <f t="shared" si="10"/>
        <v>0</v>
      </c>
      <c r="V20" s="107">
        <v>4</v>
      </c>
      <c r="W20" s="107">
        <v>4</v>
      </c>
      <c r="X20" s="107">
        <f t="shared" si="11"/>
        <v>8</v>
      </c>
      <c r="Y20" s="107">
        <v>4</v>
      </c>
      <c r="Z20" s="107">
        <v>0</v>
      </c>
      <c r="AA20" s="107">
        <f t="shared" si="12"/>
        <v>4</v>
      </c>
      <c r="AB20" s="108"/>
      <c r="AC20" s="109">
        <f t="shared" si="0"/>
        <v>25</v>
      </c>
      <c r="AZ20" s="34"/>
      <c r="BA20" s="35"/>
      <c r="BB20" s="35"/>
    </row>
    <row r="21" spans="1:55" ht="13.5" customHeight="1">
      <c r="A21" s="91">
        <v>2</v>
      </c>
      <c r="B21" s="91">
        <v>4</v>
      </c>
      <c r="C21" s="91">
        <v>1</v>
      </c>
      <c r="D21" s="1820"/>
      <c r="E21" s="110" t="s">
        <v>35</v>
      </c>
      <c r="F21" s="69"/>
      <c r="G21" s="107">
        <v>0</v>
      </c>
      <c r="H21" s="107">
        <v>0</v>
      </c>
      <c r="I21" s="107">
        <f t="shared" si="7"/>
        <v>0</v>
      </c>
      <c r="J21" s="107"/>
      <c r="K21" s="107">
        <v>0</v>
      </c>
      <c r="L21" s="107">
        <v>0</v>
      </c>
      <c r="M21" s="107">
        <f t="shared" si="8"/>
        <v>0</v>
      </c>
      <c r="N21" s="107">
        <v>0</v>
      </c>
      <c r="O21" s="107">
        <v>3</v>
      </c>
      <c r="P21" s="107">
        <v>2</v>
      </c>
      <c r="Q21" s="107">
        <f t="shared" si="9"/>
        <v>5</v>
      </c>
      <c r="R21" s="107">
        <v>0</v>
      </c>
      <c r="S21" s="107">
        <v>1</v>
      </c>
      <c r="T21" s="107">
        <v>0</v>
      </c>
      <c r="U21" s="107">
        <f t="shared" si="10"/>
        <v>1</v>
      </c>
      <c r="V21" s="107">
        <v>5</v>
      </c>
      <c r="W21" s="107">
        <v>2</v>
      </c>
      <c r="X21" s="107">
        <f t="shared" si="11"/>
        <v>7</v>
      </c>
      <c r="Y21" s="107">
        <v>1</v>
      </c>
      <c r="Z21" s="107">
        <v>2</v>
      </c>
      <c r="AA21" s="107">
        <f t="shared" si="12"/>
        <v>3</v>
      </c>
      <c r="AB21" s="108"/>
      <c r="AC21" s="109">
        <f t="shared" si="0"/>
        <v>16</v>
      </c>
      <c r="AZ21" s="34"/>
      <c r="BA21" s="35"/>
      <c r="BB21" s="35"/>
    </row>
    <row r="22" spans="1:55" s="1" customFormat="1" ht="13.5" customHeight="1">
      <c r="A22" s="91">
        <v>2</v>
      </c>
      <c r="B22" s="91">
        <v>4</v>
      </c>
      <c r="C22" s="91">
        <v>9</v>
      </c>
      <c r="D22" s="1820"/>
      <c r="E22" s="110" t="s">
        <v>36</v>
      </c>
      <c r="F22" s="69"/>
      <c r="G22" s="107">
        <v>1</v>
      </c>
      <c r="H22" s="107">
        <v>0</v>
      </c>
      <c r="I22" s="107">
        <f t="shared" si="7"/>
        <v>1</v>
      </c>
      <c r="J22" s="107"/>
      <c r="K22" s="107">
        <v>0</v>
      </c>
      <c r="L22" s="107">
        <v>0</v>
      </c>
      <c r="M22" s="107">
        <f t="shared" si="8"/>
        <v>0</v>
      </c>
      <c r="N22" s="107">
        <v>0</v>
      </c>
      <c r="O22" s="107">
        <v>7</v>
      </c>
      <c r="P22" s="107">
        <v>5</v>
      </c>
      <c r="Q22" s="107">
        <f t="shared" si="9"/>
        <v>12</v>
      </c>
      <c r="R22" s="107">
        <v>0</v>
      </c>
      <c r="S22" s="107">
        <v>0</v>
      </c>
      <c r="T22" s="107">
        <v>1</v>
      </c>
      <c r="U22" s="107">
        <f t="shared" si="10"/>
        <v>1</v>
      </c>
      <c r="V22" s="107">
        <v>11</v>
      </c>
      <c r="W22" s="107">
        <v>4</v>
      </c>
      <c r="X22" s="107">
        <f t="shared" si="11"/>
        <v>15</v>
      </c>
      <c r="Y22" s="107">
        <v>0</v>
      </c>
      <c r="Z22" s="107">
        <v>1</v>
      </c>
      <c r="AA22" s="107">
        <f t="shared" si="12"/>
        <v>1</v>
      </c>
      <c r="AB22" s="108"/>
      <c r="AC22" s="109">
        <f t="shared" si="0"/>
        <v>30</v>
      </c>
      <c r="AY22" s="3"/>
      <c r="AZ22" s="34"/>
      <c r="BA22" s="35"/>
      <c r="BB22" s="35"/>
      <c r="BC22" s="3"/>
    </row>
    <row r="23" spans="1:55" s="1" customFormat="1" ht="13.5" customHeight="1">
      <c r="A23" s="91">
        <v>2</v>
      </c>
      <c r="B23" s="91">
        <v>4</v>
      </c>
      <c r="C23" s="91">
        <v>11</v>
      </c>
      <c r="D23" s="1820"/>
      <c r="E23" s="111" t="s">
        <v>37</v>
      </c>
      <c r="F23" s="118"/>
      <c r="G23" s="107">
        <v>1</v>
      </c>
      <c r="H23" s="107">
        <v>0</v>
      </c>
      <c r="I23" s="107">
        <f t="shared" si="7"/>
        <v>1</v>
      </c>
      <c r="J23" s="107"/>
      <c r="K23" s="107">
        <v>0</v>
      </c>
      <c r="L23" s="107">
        <v>0</v>
      </c>
      <c r="M23" s="107">
        <f t="shared" si="8"/>
        <v>0</v>
      </c>
      <c r="N23" s="107">
        <v>0</v>
      </c>
      <c r="O23" s="107">
        <v>6</v>
      </c>
      <c r="P23" s="107">
        <v>11</v>
      </c>
      <c r="Q23" s="107">
        <f t="shared" si="9"/>
        <v>17</v>
      </c>
      <c r="R23" s="107">
        <v>0</v>
      </c>
      <c r="S23" s="107">
        <v>1</v>
      </c>
      <c r="T23" s="107">
        <v>0</v>
      </c>
      <c r="U23" s="107">
        <f t="shared" si="10"/>
        <v>1</v>
      </c>
      <c r="V23" s="107">
        <v>1</v>
      </c>
      <c r="W23" s="107">
        <v>9</v>
      </c>
      <c r="X23" s="107">
        <f t="shared" si="11"/>
        <v>10</v>
      </c>
      <c r="Y23" s="107">
        <v>2</v>
      </c>
      <c r="Z23" s="107">
        <v>1</v>
      </c>
      <c r="AA23" s="107">
        <f t="shared" si="12"/>
        <v>3</v>
      </c>
      <c r="AB23" s="108"/>
      <c r="AC23" s="109">
        <f t="shared" si="0"/>
        <v>32</v>
      </c>
      <c r="AY23" s="3"/>
      <c r="AZ23" s="34"/>
      <c r="BA23" s="35"/>
      <c r="BB23" s="35"/>
      <c r="BC23" s="3"/>
    </row>
    <row r="24" spans="1:55" ht="13.5" customHeight="1">
      <c r="A24" s="91"/>
      <c r="B24" s="91"/>
      <c r="C24" s="91"/>
      <c r="D24" s="1819">
        <v>1403</v>
      </c>
      <c r="E24" s="113" t="s">
        <v>38</v>
      </c>
      <c r="F24" s="114"/>
      <c r="G24" s="115">
        <f>SUM(G25:G27)</f>
        <v>2</v>
      </c>
      <c r="H24" s="115">
        <f t="shared" ref="H24" si="13">SUM(H25:H27)</f>
        <v>3</v>
      </c>
      <c r="I24" s="115">
        <f>SUM(G24:H24)</f>
        <v>5</v>
      </c>
      <c r="J24" s="115"/>
      <c r="K24" s="115">
        <f>SUM(K25:K27)</f>
        <v>1</v>
      </c>
      <c r="L24" s="115">
        <f t="shared" ref="L24" si="14">SUM(L25:L27)</f>
        <v>3</v>
      </c>
      <c r="M24" s="115">
        <f>SUM(K24:L24)</f>
        <v>4</v>
      </c>
      <c r="N24" s="115">
        <v>0</v>
      </c>
      <c r="O24" s="115">
        <f>SUM(O25:O27)</f>
        <v>52</v>
      </c>
      <c r="P24" s="115">
        <f t="shared" ref="P24" si="15">SUM(P25:P27)</f>
        <v>93</v>
      </c>
      <c r="Q24" s="115">
        <f>SUM(O24:P24)</f>
        <v>145</v>
      </c>
      <c r="R24" s="115">
        <v>0</v>
      </c>
      <c r="S24" s="115">
        <f>SUM(S25:S27)</f>
        <v>1</v>
      </c>
      <c r="T24" s="115">
        <f t="shared" ref="T24" si="16">SUM(T25:T27)</f>
        <v>5</v>
      </c>
      <c r="U24" s="115">
        <f>SUM(S24:T24)</f>
        <v>6</v>
      </c>
      <c r="V24" s="115">
        <f>SUM(V25:V27)</f>
        <v>10</v>
      </c>
      <c r="W24" s="115">
        <f t="shared" ref="W24" si="17">SUM(W25:W27)</f>
        <v>48</v>
      </c>
      <c r="X24" s="115">
        <f>SUM(V24:W24)</f>
        <v>58</v>
      </c>
      <c r="Y24" s="115">
        <f>SUM(Y25:Y27)</f>
        <v>6</v>
      </c>
      <c r="Z24" s="115">
        <f t="shared" ref="Z24" si="18">SUM(Z25:Z27)</f>
        <v>5</v>
      </c>
      <c r="AA24" s="115">
        <f>SUM(Y24:Z24)</f>
        <v>11</v>
      </c>
      <c r="AB24" s="116"/>
      <c r="AC24" s="117">
        <f>SUM(I24,M24,Q24,U24,X24,AA24)</f>
        <v>229</v>
      </c>
      <c r="AZ24" s="34"/>
      <c r="BA24" s="35"/>
      <c r="BB24" s="35"/>
    </row>
    <row r="25" spans="1:55" s="1" customFormat="1" ht="13.5" customHeight="1">
      <c r="A25" s="6">
        <v>3</v>
      </c>
      <c r="B25" s="6">
        <v>5</v>
      </c>
      <c r="C25" s="6">
        <v>11</v>
      </c>
      <c r="D25" s="1820"/>
      <c r="E25" s="119" t="s">
        <v>39</v>
      </c>
      <c r="F25" s="7"/>
      <c r="G25" s="107">
        <v>0</v>
      </c>
      <c r="H25" s="107">
        <v>3</v>
      </c>
      <c r="I25" s="107">
        <f t="shared" ref="I25:I27" si="19">SUM(G25:H25)</f>
        <v>3</v>
      </c>
      <c r="J25" s="107"/>
      <c r="K25" s="107">
        <v>0</v>
      </c>
      <c r="L25" s="107">
        <v>1</v>
      </c>
      <c r="M25" s="107">
        <f t="shared" ref="M25:M27" si="20">SUM(K25:L25)</f>
        <v>1</v>
      </c>
      <c r="N25" s="107">
        <v>0</v>
      </c>
      <c r="O25" s="107">
        <v>32</v>
      </c>
      <c r="P25" s="107">
        <v>55</v>
      </c>
      <c r="Q25" s="107">
        <f t="shared" ref="Q25:Q27" si="21">SUM(O25:P25)</f>
        <v>87</v>
      </c>
      <c r="R25" s="107">
        <v>0</v>
      </c>
      <c r="S25" s="107">
        <v>1</v>
      </c>
      <c r="T25" s="107">
        <v>5</v>
      </c>
      <c r="U25" s="107">
        <f t="shared" ref="U25:U27" si="22">SUM(S25:T25)</f>
        <v>6</v>
      </c>
      <c r="V25" s="107">
        <v>4</v>
      </c>
      <c r="W25" s="107">
        <v>16</v>
      </c>
      <c r="X25" s="107">
        <f t="shared" ref="X25:X27" si="23">SUM(V25:W25)</f>
        <v>20</v>
      </c>
      <c r="Y25" s="107">
        <v>2</v>
      </c>
      <c r="Z25" s="107">
        <v>4</v>
      </c>
      <c r="AA25" s="107">
        <f t="shared" ref="AA25:AA27" si="24">SUM(Y25:Z25)</f>
        <v>6</v>
      </c>
      <c r="AB25" s="107"/>
      <c r="AC25" s="120">
        <f t="shared" ref="AC25:AC27" si="25">SUM(I25,M25,Q25,U25,X25,AA25)</f>
        <v>123</v>
      </c>
      <c r="AZ25" s="121"/>
      <c r="BA25" s="122"/>
      <c r="BB25" s="122"/>
    </row>
    <row r="26" spans="1:55" s="1" customFormat="1" ht="13.5" customHeight="1">
      <c r="A26" s="6">
        <v>3</v>
      </c>
      <c r="B26" s="6">
        <v>5</v>
      </c>
      <c r="C26" s="6">
        <v>8</v>
      </c>
      <c r="D26" s="1820"/>
      <c r="E26" s="119" t="s">
        <v>40</v>
      </c>
      <c r="F26" s="7"/>
      <c r="G26" s="107">
        <v>0</v>
      </c>
      <c r="H26" s="107">
        <v>0</v>
      </c>
      <c r="I26" s="107">
        <f t="shared" si="19"/>
        <v>0</v>
      </c>
      <c r="J26" s="107"/>
      <c r="K26" s="107">
        <v>0</v>
      </c>
      <c r="L26" s="107">
        <v>1</v>
      </c>
      <c r="M26" s="107">
        <f t="shared" si="20"/>
        <v>1</v>
      </c>
      <c r="N26" s="107">
        <v>0</v>
      </c>
      <c r="O26" s="107">
        <v>11</v>
      </c>
      <c r="P26" s="107">
        <v>26</v>
      </c>
      <c r="Q26" s="107">
        <f t="shared" si="21"/>
        <v>37</v>
      </c>
      <c r="R26" s="107">
        <v>0</v>
      </c>
      <c r="S26" s="107">
        <v>0</v>
      </c>
      <c r="T26" s="107">
        <v>0</v>
      </c>
      <c r="U26" s="107">
        <f t="shared" si="22"/>
        <v>0</v>
      </c>
      <c r="V26" s="107">
        <v>2</v>
      </c>
      <c r="W26" s="107">
        <v>11</v>
      </c>
      <c r="X26" s="107">
        <f t="shared" si="23"/>
        <v>13</v>
      </c>
      <c r="Y26" s="107">
        <v>3</v>
      </c>
      <c r="Z26" s="107">
        <v>0</v>
      </c>
      <c r="AA26" s="107">
        <f t="shared" si="24"/>
        <v>3</v>
      </c>
      <c r="AB26" s="107"/>
      <c r="AC26" s="120">
        <f t="shared" si="25"/>
        <v>54</v>
      </c>
      <c r="AZ26" s="121"/>
      <c r="BA26" s="122"/>
      <c r="BB26" s="122"/>
    </row>
    <row r="27" spans="1:55" s="1" customFormat="1" ht="13.5" customHeight="1">
      <c r="A27" s="6">
        <v>3</v>
      </c>
      <c r="B27" s="6">
        <v>5</v>
      </c>
      <c r="C27" s="6">
        <v>10</v>
      </c>
      <c r="D27" s="1820"/>
      <c r="E27" s="119" t="s">
        <v>41</v>
      </c>
      <c r="F27" s="7"/>
      <c r="G27" s="107">
        <v>2</v>
      </c>
      <c r="H27" s="107">
        <v>0</v>
      </c>
      <c r="I27" s="107">
        <f t="shared" si="19"/>
        <v>2</v>
      </c>
      <c r="J27" s="107"/>
      <c r="K27" s="107">
        <v>1</v>
      </c>
      <c r="L27" s="107">
        <v>1</v>
      </c>
      <c r="M27" s="107">
        <f t="shared" si="20"/>
        <v>2</v>
      </c>
      <c r="N27" s="107">
        <v>0</v>
      </c>
      <c r="O27" s="107">
        <v>9</v>
      </c>
      <c r="P27" s="107">
        <v>12</v>
      </c>
      <c r="Q27" s="107">
        <f t="shared" si="21"/>
        <v>21</v>
      </c>
      <c r="R27" s="107">
        <v>0</v>
      </c>
      <c r="S27" s="107">
        <v>0</v>
      </c>
      <c r="T27" s="107">
        <v>0</v>
      </c>
      <c r="U27" s="107">
        <f t="shared" si="22"/>
        <v>0</v>
      </c>
      <c r="V27" s="107">
        <v>4</v>
      </c>
      <c r="W27" s="107">
        <v>21</v>
      </c>
      <c r="X27" s="107">
        <f t="shared" si="23"/>
        <v>25</v>
      </c>
      <c r="Y27" s="107">
        <v>1</v>
      </c>
      <c r="Z27" s="107">
        <v>1</v>
      </c>
      <c r="AA27" s="107">
        <f t="shared" si="24"/>
        <v>2</v>
      </c>
      <c r="AB27" s="107"/>
      <c r="AC27" s="120">
        <f t="shared" si="25"/>
        <v>52</v>
      </c>
      <c r="AZ27" s="121"/>
      <c r="BA27" s="122"/>
      <c r="BB27" s="122"/>
    </row>
    <row r="28" spans="1:55" ht="13.5" customHeight="1">
      <c r="A28" s="91"/>
      <c r="B28" s="91"/>
      <c r="C28" s="91"/>
      <c r="D28" s="1821">
        <v>1404</v>
      </c>
      <c r="E28" s="113" t="s">
        <v>42</v>
      </c>
      <c r="F28" s="114"/>
      <c r="G28" s="115">
        <f>SUM(G29:G30)</f>
        <v>0</v>
      </c>
      <c r="H28" s="115">
        <f>SUM(H29:H30)</f>
        <v>0</v>
      </c>
      <c r="I28" s="115">
        <f>SUM(G28:H28)</f>
        <v>0</v>
      </c>
      <c r="J28" s="115"/>
      <c r="K28" s="115">
        <f>SUM(K29:K30)</f>
        <v>1</v>
      </c>
      <c r="L28" s="115">
        <f>SUM(L29:L30)</f>
        <v>0</v>
      </c>
      <c r="M28" s="115">
        <f>SUM(K28:L28)</f>
        <v>1</v>
      </c>
      <c r="N28" s="115">
        <v>0</v>
      </c>
      <c r="O28" s="115">
        <f>SUM(O29:O30)</f>
        <v>73</v>
      </c>
      <c r="P28" s="115">
        <f>SUM(P29:P30)</f>
        <v>21</v>
      </c>
      <c r="Q28" s="115">
        <f>SUM(O28:P28)</f>
        <v>94</v>
      </c>
      <c r="R28" s="115">
        <v>0</v>
      </c>
      <c r="S28" s="115">
        <f>SUM(S29:S30)</f>
        <v>5</v>
      </c>
      <c r="T28" s="115">
        <f>SUM(T29:T30)</f>
        <v>2</v>
      </c>
      <c r="U28" s="115">
        <f>SUM(S28:T28)</f>
        <v>7</v>
      </c>
      <c r="V28" s="115">
        <f>SUM(V29:V30)</f>
        <v>77</v>
      </c>
      <c r="W28" s="115">
        <f>SUM(W29:W30)</f>
        <v>21</v>
      </c>
      <c r="X28" s="115">
        <f>SUM(V28:W28)</f>
        <v>98</v>
      </c>
      <c r="Y28" s="115">
        <f>SUM(Y29:Y30)</f>
        <v>20</v>
      </c>
      <c r="Z28" s="115">
        <f>SUM(Z29:Z30)</f>
        <v>4</v>
      </c>
      <c r="AA28" s="115">
        <f>SUM(Y28:Z28)</f>
        <v>24</v>
      </c>
      <c r="AB28" s="116"/>
      <c r="AC28" s="117">
        <f>SUM(I28,M28,Q28,U28,X28,AA28)</f>
        <v>224</v>
      </c>
      <c r="AZ28" s="34"/>
      <c r="BA28" s="35"/>
      <c r="BB28" s="35"/>
    </row>
    <row r="29" spans="1:55" ht="13.5" customHeight="1">
      <c r="A29" s="91">
        <v>4</v>
      </c>
      <c r="B29" s="91">
        <v>6</v>
      </c>
      <c r="C29" s="91">
        <v>11</v>
      </c>
      <c r="D29" s="1822"/>
      <c r="E29" s="110" t="s">
        <v>43</v>
      </c>
      <c r="F29" s="69"/>
      <c r="G29" s="107">
        <v>0</v>
      </c>
      <c r="H29" s="107">
        <v>0</v>
      </c>
      <c r="I29" s="107">
        <f t="shared" ref="I29:I30" si="26">SUM(G29:H29)</f>
        <v>0</v>
      </c>
      <c r="J29" s="107"/>
      <c r="K29" s="107">
        <v>1</v>
      </c>
      <c r="L29" s="107">
        <v>0</v>
      </c>
      <c r="M29" s="107">
        <f t="shared" ref="M29:M30" si="27">SUM(K29:L29)</f>
        <v>1</v>
      </c>
      <c r="N29" s="107">
        <v>0</v>
      </c>
      <c r="O29" s="107">
        <v>24</v>
      </c>
      <c r="P29" s="107">
        <v>7</v>
      </c>
      <c r="Q29" s="107">
        <f t="shared" ref="Q29:Q30" si="28">SUM(O29:P29)</f>
        <v>31</v>
      </c>
      <c r="R29" s="107">
        <v>0</v>
      </c>
      <c r="S29" s="107">
        <v>2</v>
      </c>
      <c r="T29" s="107">
        <v>0</v>
      </c>
      <c r="U29" s="107">
        <f t="shared" ref="U29:U30" si="29">SUM(S29:T29)</f>
        <v>2</v>
      </c>
      <c r="V29" s="107">
        <v>45</v>
      </c>
      <c r="W29" s="107">
        <v>7</v>
      </c>
      <c r="X29" s="107">
        <f t="shared" ref="X29:X30" si="30">SUM(V29:W29)</f>
        <v>52</v>
      </c>
      <c r="Y29" s="107">
        <v>14</v>
      </c>
      <c r="Z29" s="107">
        <v>2</v>
      </c>
      <c r="AA29" s="107">
        <f t="shared" ref="AA29:AA30" si="31">SUM(Y29:Z29)</f>
        <v>16</v>
      </c>
      <c r="AB29" s="108"/>
      <c r="AC29" s="109">
        <f t="shared" ref="AC29:AC30" si="32">SUM(I29,M29,Q29,U29,X29,AA29)</f>
        <v>102</v>
      </c>
      <c r="AZ29" s="34"/>
      <c r="BA29" s="35"/>
      <c r="BB29" s="35"/>
    </row>
    <row r="30" spans="1:55" ht="13.5" customHeight="1">
      <c r="A30" s="91">
        <v>4</v>
      </c>
      <c r="B30" s="91">
        <v>6</v>
      </c>
      <c r="C30" s="91">
        <v>11</v>
      </c>
      <c r="D30" s="1822"/>
      <c r="E30" s="110" t="s">
        <v>44</v>
      </c>
      <c r="F30" s="69"/>
      <c r="G30" s="107">
        <v>0</v>
      </c>
      <c r="H30" s="107">
        <v>0</v>
      </c>
      <c r="I30" s="107">
        <f t="shared" si="26"/>
        <v>0</v>
      </c>
      <c r="J30" s="107"/>
      <c r="K30" s="107">
        <v>0</v>
      </c>
      <c r="L30" s="107">
        <v>0</v>
      </c>
      <c r="M30" s="107">
        <f t="shared" si="27"/>
        <v>0</v>
      </c>
      <c r="N30" s="107">
        <v>0</v>
      </c>
      <c r="O30" s="107">
        <v>49</v>
      </c>
      <c r="P30" s="107">
        <v>14</v>
      </c>
      <c r="Q30" s="107">
        <f t="shared" si="28"/>
        <v>63</v>
      </c>
      <c r="R30" s="107">
        <v>0</v>
      </c>
      <c r="S30" s="107">
        <v>3</v>
      </c>
      <c r="T30" s="107">
        <v>2</v>
      </c>
      <c r="U30" s="107">
        <f t="shared" si="29"/>
        <v>5</v>
      </c>
      <c r="V30" s="107">
        <v>32</v>
      </c>
      <c r="W30" s="107">
        <v>14</v>
      </c>
      <c r="X30" s="107">
        <f t="shared" si="30"/>
        <v>46</v>
      </c>
      <c r="Y30" s="107">
        <v>6</v>
      </c>
      <c r="Z30" s="107">
        <v>2</v>
      </c>
      <c r="AA30" s="107">
        <f t="shared" si="31"/>
        <v>8</v>
      </c>
      <c r="AB30" s="108"/>
      <c r="AC30" s="109">
        <f t="shared" si="32"/>
        <v>122</v>
      </c>
      <c r="AZ30" s="34"/>
      <c r="BA30" s="35"/>
      <c r="BB30" s="35"/>
    </row>
    <row r="31" spans="1:55" ht="13.5" customHeight="1">
      <c r="A31" s="91"/>
      <c r="B31" s="91"/>
      <c r="C31" s="91"/>
      <c r="D31" s="1819">
        <v>1405</v>
      </c>
      <c r="E31" s="124" t="s">
        <v>45</v>
      </c>
      <c r="F31" s="103"/>
      <c r="G31" s="115">
        <f>SUM(G32:G35)</f>
        <v>1</v>
      </c>
      <c r="H31" s="115">
        <f>SUM(H32:H35)</f>
        <v>0</v>
      </c>
      <c r="I31" s="115">
        <f>SUM(G31:H31)</f>
        <v>1</v>
      </c>
      <c r="J31" s="115"/>
      <c r="K31" s="115">
        <f>SUM(K32:K35)</f>
        <v>0</v>
      </c>
      <c r="L31" s="115">
        <f>SUM(L32:L35)</f>
        <v>0</v>
      </c>
      <c r="M31" s="115">
        <f>SUM(K31:L31)</f>
        <v>0</v>
      </c>
      <c r="N31" s="115">
        <v>0</v>
      </c>
      <c r="O31" s="115">
        <f>SUM(O32:O35)</f>
        <v>105</v>
      </c>
      <c r="P31" s="115">
        <f>SUM(P32:P35)</f>
        <v>65</v>
      </c>
      <c r="Q31" s="115">
        <f>SUM(O31:P31)</f>
        <v>170</v>
      </c>
      <c r="R31" s="115">
        <v>0</v>
      </c>
      <c r="S31" s="115">
        <f>SUM(S32:S35)</f>
        <v>1</v>
      </c>
      <c r="T31" s="115">
        <f>SUM(T32:T35)</f>
        <v>0</v>
      </c>
      <c r="U31" s="115">
        <f>SUM(S31:T31)</f>
        <v>1</v>
      </c>
      <c r="V31" s="115">
        <f>SUM(V32:V35)</f>
        <v>102</v>
      </c>
      <c r="W31" s="115">
        <f>SUM(W32:W35)</f>
        <v>84</v>
      </c>
      <c r="X31" s="115">
        <f>SUM(V31:W31)</f>
        <v>186</v>
      </c>
      <c r="Y31" s="115">
        <f>SUM(Y32:Y35)</f>
        <v>48</v>
      </c>
      <c r="Z31" s="115">
        <f>SUM(Z32:Z35)</f>
        <v>33</v>
      </c>
      <c r="AA31" s="115">
        <f>SUM(Y31:Z31)</f>
        <v>81</v>
      </c>
      <c r="AB31" s="116"/>
      <c r="AC31" s="117">
        <f>SUM(I31,M31,Q31,U31,X31,AA31)</f>
        <v>439</v>
      </c>
      <c r="AZ31" s="34"/>
      <c r="BA31" s="35"/>
      <c r="BB31" s="35"/>
    </row>
    <row r="32" spans="1:55" ht="13.5" customHeight="1">
      <c r="A32" s="91">
        <v>5</v>
      </c>
      <c r="B32" s="91">
        <v>4</v>
      </c>
      <c r="C32" s="91">
        <v>8</v>
      </c>
      <c r="D32" s="1820"/>
      <c r="E32" s="110" t="s">
        <v>46</v>
      </c>
      <c r="F32" s="69"/>
      <c r="G32" s="107">
        <v>0</v>
      </c>
      <c r="H32" s="107">
        <v>0</v>
      </c>
      <c r="I32" s="107">
        <f t="shared" ref="I32:I35" si="33">SUM(G32:H32)</f>
        <v>0</v>
      </c>
      <c r="J32" s="107"/>
      <c r="K32" s="107">
        <v>0</v>
      </c>
      <c r="L32" s="107">
        <v>0</v>
      </c>
      <c r="M32" s="107">
        <f t="shared" ref="M32:M35" si="34">SUM(K32:L32)</f>
        <v>0</v>
      </c>
      <c r="N32" s="107">
        <v>0</v>
      </c>
      <c r="O32" s="107">
        <v>14</v>
      </c>
      <c r="P32" s="107">
        <v>5</v>
      </c>
      <c r="Q32" s="107">
        <f t="shared" ref="Q32:Q35" si="35">SUM(O32:P32)</f>
        <v>19</v>
      </c>
      <c r="R32" s="107">
        <v>0</v>
      </c>
      <c r="S32" s="107">
        <v>1</v>
      </c>
      <c r="T32" s="107">
        <v>0</v>
      </c>
      <c r="U32" s="107">
        <f t="shared" ref="U32:U35" si="36">SUM(S32:T32)</f>
        <v>1</v>
      </c>
      <c r="V32" s="107">
        <v>24</v>
      </c>
      <c r="W32" s="107">
        <v>10</v>
      </c>
      <c r="X32" s="107">
        <f t="shared" ref="X32:X35" si="37">SUM(V32:W32)</f>
        <v>34</v>
      </c>
      <c r="Y32" s="107">
        <v>12</v>
      </c>
      <c r="Z32" s="107">
        <v>2</v>
      </c>
      <c r="AA32" s="107">
        <f t="shared" ref="AA32:AA35" si="38">SUM(Y32:Z32)</f>
        <v>14</v>
      </c>
      <c r="AB32" s="108"/>
      <c r="AC32" s="109">
        <f t="shared" ref="AC32:AC35" si="39">SUM(I32,M32,Q32,U32,X32,AA32)</f>
        <v>68</v>
      </c>
      <c r="AZ32" s="34"/>
      <c r="BA32" s="35"/>
      <c r="BB32" s="35"/>
    </row>
    <row r="33" spans="1:54" ht="13.5" customHeight="1">
      <c r="A33" s="91">
        <v>5</v>
      </c>
      <c r="B33" s="91">
        <v>4</v>
      </c>
      <c r="C33" s="91">
        <v>8</v>
      </c>
      <c r="D33" s="1820"/>
      <c r="E33" s="110" t="s">
        <v>47</v>
      </c>
      <c r="F33" s="69"/>
      <c r="G33" s="107">
        <v>0</v>
      </c>
      <c r="H33" s="107">
        <v>0</v>
      </c>
      <c r="I33" s="107">
        <f t="shared" si="33"/>
        <v>0</v>
      </c>
      <c r="J33" s="107"/>
      <c r="K33" s="107">
        <v>0</v>
      </c>
      <c r="L33" s="107">
        <v>0</v>
      </c>
      <c r="M33" s="107">
        <f t="shared" si="34"/>
        <v>0</v>
      </c>
      <c r="N33" s="107">
        <v>0</v>
      </c>
      <c r="O33" s="107">
        <v>31</v>
      </c>
      <c r="P33" s="107">
        <v>23</v>
      </c>
      <c r="Q33" s="107">
        <f t="shared" si="35"/>
        <v>54</v>
      </c>
      <c r="R33" s="107">
        <v>0</v>
      </c>
      <c r="S33" s="107">
        <v>0</v>
      </c>
      <c r="T33" s="107">
        <v>0</v>
      </c>
      <c r="U33" s="107">
        <f t="shared" si="36"/>
        <v>0</v>
      </c>
      <c r="V33" s="107">
        <v>37</v>
      </c>
      <c r="W33" s="107">
        <v>28</v>
      </c>
      <c r="X33" s="107">
        <f t="shared" si="37"/>
        <v>65</v>
      </c>
      <c r="Y33" s="107">
        <v>11</v>
      </c>
      <c r="Z33" s="107">
        <v>10</v>
      </c>
      <c r="AA33" s="107">
        <f t="shared" si="38"/>
        <v>21</v>
      </c>
      <c r="AB33" s="108"/>
      <c r="AC33" s="109">
        <f t="shared" si="39"/>
        <v>140</v>
      </c>
      <c r="AD33" s="44"/>
      <c r="AE33" s="44"/>
      <c r="AF33" s="44"/>
      <c r="AG33" s="44"/>
      <c r="AH33" s="44"/>
      <c r="AI33" s="44"/>
      <c r="AJ33" s="44"/>
      <c r="AK33" s="44"/>
      <c r="AL33" s="44"/>
      <c r="AM33" s="44"/>
      <c r="AN33" s="44"/>
      <c r="AO33" s="44"/>
      <c r="AP33" s="44"/>
      <c r="AQ33" s="44"/>
      <c r="AR33" s="44"/>
      <c r="AS33" s="44"/>
      <c r="AT33" s="44"/>
      <c r="AU33" s="44"/>
      <c r="AV33" s="44"/>
      <c r="AW33" s="44"/>
      <c r="AZ33" s="34"/>
      <c r="BA33" s="35"/>
      <c r="BB33" s="35"/>
    </row>
    <row r="34" spans="1:54" ht="13.5" customHeight="1">
      <c r="A34" s="91">
        <v>5</v>
      </c>
      <c r="B34" s="91">
        <v>5</v>
      </c>
      <c r="C34" s="91">
        <v>11</v>
      </c>
      <c r="D34" s="1820"/>
      <c r="E34" s="110" t="s">
        <v>48</v>
      </c>
      <c r="F34" s="69"/>
      <c r="G34" s="107">
        <v>1</v>
      </c>
      <c r="H34" s="107">
        <v>0</v>
      </c>
      <c r="I34" s="107">
        <f t="shared" si="33"/>
        <v>1</v>
      </c>
      <c r="J34" s="107"/>
      <c r="K34" s="107">
        <v>0</v>
      </c>
      <c r="L34" s="107">
        <v>0</v>
      </c>
      <c r="M34" s="107">
        <f t="shared" si="34"/>
        <v>0</v>
      </c>
      <c r="N34" s="107">
        <v>0</v>
      </c>
      <c r="O34" s="107">
        <v>58</v>
      </c>
      <c r="P34" s="107">
        <v>37</v>
      </c>
      <c r="Q34" s="107">
        <f t="shared" si="35"/>
        <v>95</v>
      </c>
      <c r="R34" s="107">
        <v>0</v>
      </c>
      <c r="S34" s="107">
        <v>0</v>
      </c>
      <c r="T34" s="107">
        <v>0</v>
      </c>
      <c r="U34" s="107">
        <f t="shared" si="36"/>
        <v>0</v>
      </c>
      <c r="V34" s="107">
        <v>40</v>
      </c>
      <c r="W34" s="107">
        <v>43</v>
      </c>
      <c r="X34" s="107">
        <f t="shared" si="37"/>
        <v>83</v>
      </c>
      <c r="Y34" s="107">
        <v>25</v>
      </c>
      <c r="Z34" s="107">
        <v>19</v>
      </c>
      <c r="AA34" s="107">
        <f t="shared" si="38"/>
        <v>44</v>
      </c>
      <c r="AB34" s="108"/>
      <c r="AC34" s="109">
        <f t="shared" si="39"/>
        <v>223</v>
      </c>
      <c r="AD34" s="44"/>
      <c r="AE34" s="44"/>
      <c r="AF34" s="44"/>
      <c r="AG34" s="44"/>
      <c r="AH34" s="44"/>
      <c r="AI34" s="44"/>
      <c r="AJ34" s="44"/>
      <c r="AK34" s="44"/>
      <c r="AL34" s="44"/>
      <c r="AM34" s="44"/>
      <c r="AN34" s="44"/>
      <c r="AO34" s="44"/>
      <c r="AP34" s="44"/>
      <c r="AQ34" s="44"/>
      <c r="AR34" s="44"/>
      <c r="AS34" s="44"/>
      <c r="AT34" s="44"/>
      <c r="AU34" s="44"/>
      <c r="AV34" s="44"/>
      <c r="AW34" s="44"/>
      <c r="AZ34" s="34"/>
      <c r="BA34" s="35"/>
      <c r="BB34" s="35"/>
    </row>
    <row r="35" spans="1:54" ht="13.5" customHeight="1">
      <c r="A35" s="91">
        <v>5</v>
      </c>
      <c r="B35" s="91">
        <v>4</v>
      </c>
      <c r="C35" s="91">
        <v>8</v>
      </c>
      <c r="D35" s="1820"/>
      <c r="E35" s="125" t="s">
        <v>49</v>
      </c>
      <c r="F35" s="126"/>
      <c r="G35" s="107">
        <v>0</v>
      </c>
      <c r="H35" s="107">
        <v>0</v>
      </c>
      <c r="I35" s="107">
        <f t="shared" si="33"/>
        <v>0</v>
      </c>
      <c r="J35" s="107"/>
      <c r="K35" s="107">
        <v>0</v>
      </c>
      <c r="L35" s="107">
        <v>0</v>
      </c>
      <c r="M35" s="107">
        <f t="shared" si="34"/>
        <v>0</v>
      </c>
      <c r="N35" s="107">
        <v>0</v>
      </c>
      <c r="O35" s="107">
        <v>2</v>
      </c>
      <c r="P35" s="107">
        <v>0</v>
      </c>
      <c r="Q35" s="107">
        <f t="shared" si="35"/>
        <v>2</v>
      </c>
      <c r="R35" s="107">
        <v>0</v>
      </c>
      <c r="S35" s="107">
        <v>0</v>
      </c>
      <c r="T35" s="107">
        <v>0</v>
      </c>
      <c r="U35" s="107">
        <f t="shared" si="36"/>
        <v>0</v>
      </c>
      <c r="V35" s="107">
        <v>1</v>
      </c>
      <c r="W35" s="107">
        <v>3</v>
      </c>
      <c r="X35" s="107">
        <f t="shared" si="37"/>
        <v>4</v>
      </c>
      <c r="Y35" s="107">
        <v>0</v>
      </c>
      <c r="Z35" s="107">
        <v>2</v>
      </c>
      <c r="AA35" s="107">
        <f t="shared" si="38"/>
        <v>2</v>
      </c>
      <c r="AB35" s="108"/>
      <c r="AC35" s="109">
        <f t="shared" si="39"/>
        <v>8</v>
      </c>
      <c r="AD35" s="44"/>
      <c r="AE35" s="44"/>
      <c r="AF35" s="44"/>
      <c r="AG35" s="44"/>
      <c r="AH35" s="44"/>
      <c r="AI35" s="44"/>
      <c r="AJ35" s="44"/>
      <c r="AK35" s="44"/>
      <c r="AL35" s="44"/>
      <c r="AM35" s="44"/>
      <c r="AN35" s="44"/>
      <c r="AO35" s="44"/>
      <c r="AP35" s="44"/>
      <c r="AQ35" s="44"/>
      <c r="AR35" s="44"/>
      <c r="AS35" s="44"/>
      <c r="AT35" s="44"/>
      <c r="AU35" s="44"/>
      <c r="AV35" s="44"/>
      <c r="AW35" s="44"/>
      <c r="AZ35" s="34"/>
      <c r="BA35" s="35"/>
      <c r="BB35" s="35"/>
    </row>
    <row r="36" spans="1:54" ht="13.5" customHeight="1">
      <c r="A36" s="91"/>
      <c r="B36" s="91"/>
      <c r="C36" s="91"/>
      <c r="D36" s="1819">
        <v>1406</v>
      </c>
      <c r="E36" s="113" t="s">
        <v>50</v>
      </c>
      <c r="F36" s="114"/>
      <c r="G36" s="115">
        <f>SUM(G37:G40)</f>
        <v>0</v>
      </c>
      <c r="H36" s="115">
        <f>SUM(H37:H40)</f>
        <v>0</v>
      </c>
      <c r="I36" s="115">
        <f>SUM(G36:H36)</f>
        <v>0</v>
      </c>
      <c r="J36" s="115"/>
      <c r="K36" s="115">
        <f>SUM(K37:K40)</f>
        <v>0</v>
      </c>
      <c r="L36" s="115">
        <f>SUM(L37:L40)</f>
        <v>0</v>
      </c>
      <c r="M36" s="115">
        <f>SUM(K36:L36)</f>
        <v>0</v>
      </c>
      <c r="N36" s="115">
        <v>0</v>
      </c>
      <c r="O36" s="115">
        <f>SUM(O37:O40)</f>
        <v>63</v>
      </c>
      <c r="P36" s="115">
        <f>SUM(P37:P40)</f>
        <v>36</v>
      </c>
      <c r="Q36" s="115">
        <f>SUM(O36:P36)</f>
        <v>99</v>
      </c>
      <c r="R36" s="115">
        <v>0</v>
      </c>
      <c r="S36" s="115">
        <f>SUM(S37:S40)</f>
        <v>101</v>
      </c>
      <c r="T36" s="115">
        <f>SUM(T37:T40)</f>
        <v>34</v>
      </c>
      <c r="U36" s="115">
        <f>SUM(S36:T36)</f>
        <v>135</v>
      </c>
      <c r="V36" s="115">
        <f>SUM(V37:V40)</f>
        <v>56</v>
      </c>
      <c r="W36" s="115">
        <f>SUM(W37:W40)</f>
        <v>36</v>
      </c>
      <c r="X36" s="115">
        <f>SUM(V36:W36)</f>
        <v>92</v>
      </c>
      <c r="Y36" s="115">
        <f>SUM(Y37:Y40)</f>
        <v>12</v>
      </c>
      <c r="Z36" s="115">
        <f>SUM(Z37:Z40)</f>
        <v>8</v>
      </c>
      <c r="AA36" s="115">
        <f>SUM(Y36:Z36)</f>
        <v>20</v>
      </c>
      <c r="AB36" s="116"/>
      <c r="AC36" s="117">
        <f>SUM(I36,M36,Q36,U36,X36,AA36)</f>
        <v>346</v>
      </c>
      <c r="AD36" s="44"/>
      <c r="AE36" s="44"/>
      <c r="AF36" s="44"/>
      <c r="AG36" s="44"/>
      <c r="AH36" s="44"/>
      <c r="AI36" s="44"/>
      <c r="AJ36" s="44"/>
      <c r="AK36" s="44"/>
      <c r="AL36" s="44"/>
      <c r="AM36" s="44"/>
      <c r="AN36" s="44"/>
      <c r="AO36" s="44"/>
      <c r="AP36" s="44"/>
      <c r="AQ36" s="44"/>
      <c r="AR36" s="44"/>
      <c r="AS36" s="44"/>
      <c r="AT36" s="44"/>
      <c r="AU36" s="44"/>
      <c r="AV36" s="44"/>
      <c r="AW36" s="44"/>
      <c r="AZ36" s="34"/>
      <c r="BA36" s="35"/>
      <c r="BB36" s="35"/>
    </row>
    <row r="37" spans="1:54" ht="13.5" customHeight="1">
      <c r="A37" s="91">
        <v>6</v>
      </c>
      <c r="B37" s="91">
        <v>2</v>
      </c>
      <c r="C37" s="91">
        <v>11</v>
      </c>
      <c r="D37" s="1820"/>
      <c r="E37" s="110" t="s">
        <v>51</v>
      </c>
      <c r="F37" s="69"/>
      <c r="G37" s="107">
        <v>0</v>
      </c>
      <c r="H37" s="107">
        <v>0</v>
      </c>
      <c r="I37" s="107">
        <f t="shared" ref="I37:I40" si="40">SUM(G37:H37)</f>
        <v>0</v>
      </c>
      <c r="J37" s="107"/>
      <c r="K37" s="107">
        <v>0</v>
      </c>
      <c r="L37" s="107">
        <v>0</v>
      </c>
      <c r="M37" s="107">
        <f t="shared" ref="M37:M40" si="41">SUM(K37:L37)</f>
        <v>0</v>
      </c>
      <c r="N37" s="107">
        <v>0</v>
      </c>
      <c r="O37" s="107">
        <v>31</v>
      </c>
      <c r="P37" s="107">
        <v>18</v>
      </c>
      <c r="Q37" s="107">
        <f t="shared" ref="Q37:Q40" si="42">SUM(O37:P37)</f>
        <v>49</v>
      </c>
      <c r="R37" s="107">
        <v>0</v>
      </c>
      <c r="S37" s="107">
        <v>56</v>
      </c>
      <c r="T37" s="107">
        <v>16</v>
      </c>
      <c r="U37" s="107">
        <f t="shared" ref="U37:U40" si="43">SUM(S37:T37)</f>
        <v>72</v>
      </c>
      <c r="V37" s="107">
        <v>32</v>
      </c>
      <c r="W37" s="107">
        <v>17</v>
      </c>
      <c r="X37" s="107">
        <f t="shared" ref="X37:X40" si="44">SUM(V37:W37)</f>
        <v>49</v>
      </c>
      <c r="Y37" s="107">
        <v>5</v>
      </c>
      <c r="Z37" s="107">
        <v>3</v>
      </c>
      <c r="AA37" s="107">
        <f t="shared" ref="AA37:AA40" si="45">SUM(Y37:Z37)</f>
        <v>8</v>
      </c>
      <c r="AB37" s="108"/>
      <c r="AC37" s="109">
        <f t="shared" ref="AC37:AC40" si="46">SUM(I37,M37,Q37,U37,X37,AA37)</f>
        <v>178</v>
      </c>
      <c r="AD37" s="44"/>
      <c r="AE37" s="44"/>
      <c r="AF37" s="44"/>
      <c r="AG37" s="44"/>
      <c r="AH37" s="44"/>
      <c r="AI37" s="44"/>
      <c r="AJ37" s="44"/>
      <c r="AK37" s="44"/>
      <c r="AL37" s="44"/>
      <c r="AM37" s="44"/>
      <c r="AN37" s="44"/>
      <c r="AO37" s="44"/>
      <c r="AP37" s="44"/>
      <c r="AQ37" s="44"/>
      <c r="AR37" s="44"/>
      <c r="AS37" s="44"/>
      <c r="AT37" s="44"/>
      <c r="AU37" s="44"/>
      <c r="AV37" s="44"/>
      <c r="AW37" s="44"/>
      <c r="AZ37" s="34"/>
      <c r="BA37" s="35"/>
      <c r="BB37" s="35"/>
    </row>
    <row r="38" spans="1:54" ht="13.5" customHeight="1">
      <c r="A38" s="91">
        <v>6</v>
      </c>
      <c r="B38" s="91">
        <v>2</v>
      </c>
      <c r="C38" s="91">
        <v>10</v>
      </c>
      <c r="D38" s="1820"/>
      <c r="E38" s="110" t="s">
        <v>52</v>
      </c>
      <c r="F38" s="69"/>
      <c r="G38" s="107">
        <v>0</v>
      </c>
      <c r="H38" s="107">
        <v>0</v>
      </c>
      <c r="I38" s="107">
        <f t="shared" si="40"/>
        <v>0</v>
      </c>
      <c r="J38" s="107"/>
      <c r="K38" s="107">
        <v>0</v>
      </c>
      <c r="L38" s="107">
        <v>0</v>
      </c>
      <c r="M38" s="107">
        <f t="shared" si="41"/>
        <v>0</v>
      </c>
      <c r="N38" s="107">
        <v>0</v>
      </c>
      <c r="O38" s="107">
        <v>17</v>
      </c>
      <c r="P38" s="107">
        <v>10</v>
      </c>
      <c r="Q38" s="107">
        <f t="shared" si="42"/>
        <v>27</v>
      </c>
      <c r="R38" s="107">
        <v>0</v>
      </c>
      <c r="S38" s="107">
        <v>1</v>
      </c>
      <c r="T38" s="107">
        <v>0</v>
      </c>
      <c r="U38" s="107">
        <f t="shared" si="43"/>
        <v>1</v>
      </c>
      <c r="V38" s="107">
        <v>19</v>
      </c>
      <c r="W38" s="107">
        <v>13</v>
      </c>
      <c r="X38" s="107">
        <f t="shared" si="44"/>
        <v>32</v>
      </c>
      <c r="Y38" s="107">
        <v>6</v>
      </c>
      <c r="Z38" s="107">
        <v>3</v>
      </c>
      <c r="AA38" s="107">
        <f t="shared" si="45"/>
        <v>9</v>
      </c>
      <c r="AB38" s="108"/>
      <c r="AC38" s="109">
        <f t="shared" si="46"/>
        <v>69</v>
      </c>
      <c r="AD38" s="44"/>
      <c r="AE38" s="44"/>
      <c r="AF38" s="44"/>
      <c r="AG38" s="44"/>
      <c r="AH38" s="44"/>
      <c r="AI38" s="44"/>
      <c r="AJ38" s="44"/>
      <c r="AK38" s="44"/>
      <c r="AL38" s="44"/>
      <c r="AM38" s="44"/>
      <c r="AN38" s="44"/>
      <c r="AO38" s="44"/>
      <c r="AP38" s="44"/>
      <c r="AQ38" s="44"/>
      <c r="AR38" s="44"/>
      <c r="AS38" s="44"/>
      <c r="AT38" s="44"/>
      <c r="AU38" s="44"/>
      <c r="AV38" s="44"/>
      <c r="AW38" s="44"/>
      <c r="AZ38" s="34"/>
      <c r="BA38" s="35"/>
      <c r="BB38" s="35"/>
    </row>
    <row r="39" spans="1:54" ht="13.5" customHeight="1">
      <c r="A39" s="91">
        <v>6</v>
      </c>
      <c r="B39" s="91">
        <v>2</v>
      </c>
      <c r="C39" s="91">
        <v>10</v>
      </c>
      <c r="D39" s="1820"/>
      <c r="E39" s="110" t="s">
        <v>53</v>
      </c>
      <c r="F39" s="69"/>
      <c r="G39" s="107">
        <v>0</v>
      </c>
      <c r="H39" s="107">
        <v>0</v>
      </c>
      <c r="I39" s="107">
        <f t="shared" si="40"/>
        <v>0</v>
      </c>
      <c r="J39" s="107"/>
      <c r="K39" s="107">
        <v>0</v>
      </c>
      <c r="L39" s="107">
        <v>0</v>
      </c>
      <c r="M39" s="107">
        <f t="shared" si="41"/>
        <v>0</v>
      </c>
      <c r="N39" s="107">
        <v>0</v>
      </c>
      <c r="O39" s="107">
        <v>10</v>
      </c>
      <c r="P39" s="107">
        <v>3</v>
      </c>
      <c r="Q39" s="107">
        <f t="shared" si="42"/>
        <v>13</v>
      </c>
      <c r="R39" s="107">
        <v>0</v>
      </c>
      <c r="S39" s="107">
        <v>44</v>
      </c>
      <c r="T39" s="107">
        <v>17</v>
      </c>
      <c r="U39" s="107">
        <f t="shared" si="43"/>
        <v>61</v>
      </c>
      <c r="V39" s="107">
        <v>3</v>
      </c>
      <c r="W39" s="107">
        <v>2</v>
      </c>
      <c r="X39" s="107">
        <f t="shared" si="44"/>
        <v>5</v>
      </c>
      <c r="Y39" s="107">
        <v>0</v>
      </c>
      <c r="Z39" s="107">
        <v>0</v>
      </c>
      <c r="AA39" s="107">
        <f t="shared" si="45"/>
        <v>0</v>
      </c>
      <c r="AB39" s="108"/>
      <c r="AC39" s="109">
        <f t="shared" si="46"/>
        <v>79</v>
      </c>
      <c r="AD39" s="44"/>
      <c r="AE39" s="44"/>
      <c r="AF39" s="44"/>
      <c r="AG39" s="44"/>
      <c r="AH39" s="44"/>
      <c r="AI39" s="44"/>
      <c r="AJ39" s="44"/>
      <c r="AK39" s="44"/>
      <c r="AL39" s="44"/>
      <c r="AM39" s="44"/>
      <c r="AN39" s="44"/>
      <c r="AO39" s="44"/>
      <c r="AP39" s="44"/>
      <c r="AQ39" s="44"/>
      <c r="AR39" s="44"/>
      <c r="AS39" s="44"/>
      <c r="AT39" s="44"/>
      <c r="AU39" s="44"/>
      <c r="AV39" s="44"/>
      <c r="AW39" s="44"/>
      <c r="AZ39" s="34"/>
      <c r="BA39" s="35"/>
      <c r="BB39" s="35"/>
    </row>
    <row r="40" spans="1:54" ht="13.5" customHeight="1">
      <c r="A40" s="91">
        <v>6</v>
      </c>
      <c r="B40" s="91">
        <v>4</v>
      </c>
      <c r="C40" s="91">
        <v>11</v>
      </c>
      <c r="D40" s="1820"/>
      <c r="E40" s="110" t="s">
        <v>54</v>
      </c>
      <c r="F40" s="69"/>
      <c r="G40" s="107">
        <v>0</v>
      </c>
      <c r="H40" s="107">
        <v>0</v>
      </c>
      <c r="I40" s="107">
        <f t="shared" si="40"/>
        <v>0</v>
      </c>
      <c r="J40" s="107"/>
      <c r="K40" s="107">
        <v>0</v>
      </c>
      <c r="L40" s="107">
        <v>0</v>
      </c>
      <c r="M40" s="107">
        <f t="shared" si="41"/>
        <v>0</v>
      </c>
      <c r="N40" s="107">
        <v>0</v>
      </c>
      <c r="O40" s="107">
        <v>5</v>
      </c>
      <c r="P40" s="107">
        <v>5</v>
      </c>
      <c r="Q40" s="107">
        <f t="shared" si="42"/>
        <v>10</v>
      </c>
      <c r="R40" s="107">
        <v>0</v>
      </c>
      <c r="S40" s="107">
        <v>0</v>
      </c>
      <c r="T40" s="107">
        <v>1</v>
      </c>
      <c r="U40" s="107">
        <f t="shared" si="43"/>
        <v>1</v>
      </c>
      <c r="V40" s="107">
        <v>2</v>
      </c>
      <c r="W40" s="107">
        <v>4</v>
      </c>
      <c r="X40" s="107">
        <f t="shared" si="44"/>
        <v>6</v>
      </c>
      <c r="Y40" s="107">
        <v>1</v>
      </c>
      <c r="Z40" s="107">
        <v>2</v>
      </c>
      <c r="AA40" s="107">
        <f t="shared" si="45"/>
        <v>3</v>
      </c>
      <c r="AB40" s="108"/>
      <c r="AC40" s="109">
        <f t="shared" si="46"/>
        <v>20</v>
      </c>
      <c r="AD40" s="44"/>
      <c r="AE40" s="44"/>
      <c r="AF40" s="44"/>
      <c r="AG40" s="44"/>
      <c r="AH40" s="44"/>
      <c r="AI40" s="44"/>
      <c r="AJ40" s="44"/>
      <c r="AK40" s="44"/>
      <c r="AL40" s="44"/>
      <c r="AM40" s="44"/>
      <c r="AN40" s="44"/>
      <c r="AO40" s="44"/>
      <c r="AP40" s="44"/>
      <c r="AQ40" s="44"/>
      <c r="AR40" s="44"/>
      <c r="AS40" s="44"/>
      <c r="AT40" s="44"/>
      <c r="AU40" s="44"/>
      <c r="AV40" s="44"/>
      <c r="AW40" s="44"/>
      <c r="AZ40" s="34"/>
      <c r="BA40" s="35"/>
      <c r="BB40" s="35"/>
    </row>
    <row r="41" spans="1:54" ht="13.5" customHeight="1">
      <c r="A41" s="91"/>
      <c r="B41" s="91"/>
      <c r="C41" s="91"/>
      <c r="D41" s="1821">
        <v>1407</v>
      </c>
      <c r="E41" s="127" t="s">
        <v>55</v>
      </c>
      <c r="F41" s="114"/>
      <c r="G41" s="115">
        <f>SUM(G42:G43)</f>
        <v>0</v>
      </c>
      <c r="H41" s="115">
        <f>SUM(H42:H43)</f>
        <v>0</v>
      </c>
      <c r="I41" s="115">
        <f>SUM(G41:H41)</f>
        <v>0</v>
      </c>
      <c r="J41" s="115"/>
      <c r="K41" s="115">
        <f>SUM(K42:K43)</f>
        <v>0</v>
      </c>
      <c r="L41" s="115">
        <f>SUM(L42:L43)</f>
        <v>0</v>
      </c>
      <c r="M41" s="115">
        <f>SUM(K41:L41)</f>
        <v>0</v>
      </c>
      <c r="N41" s="115">
        <v>0</v>
      </c>
      <c r="O41" s="115">
        <f>SUM(O42:O43)</f>
        <v>9</v>
      </c>
      <c r="P41" s="115">
        <f>SUM(P42:P43)</f>
        <v>5</v>
      </c>
      <c r="Q41" s="115">
        <f>SUM(O41:P41)</f>
        <v>14</v>
      </c>
      <c r="R41" s="115">
        <v>0</v>
      </c>
      <c r="S41" s="115">
        <f>SUM(S42:S43)</f>
        <v>0</v>
      </c>
      <c r="T41" s="115">
        <f>SUM(T42:T43)</f>
        <v>0</v>
      </c>
      <c r="U41" s="115">
        <f>SUM(S41:T41)</f>
        <v>0</v>
      </c>
      <c r="V41" s="115">
        <f>SUM(V42:V43)</f>
        <v>14</v>
      </c>
      <c r="W41" s="115">
        <f>SUM(W42:W43)</f>
        <v>10</v>
      </c>
      <c r="X41" s="115">
        <f>SUM(V41:W41)</f>
        <v>24</v>
      </c>
      <c r="Y41" s="115">
        <f>SUM(Y42:Y43)</f>
        <v>21</v>
      </c>
      <c r="Z41" s="115">
        <f>SUM(Z42:Z43)</f>
        <v>5</v>
      </c>
      <c r="AA41" s="115">
        <f>SUM(Y41:Z41)</f>
        <v>26</v>
      </c>
      <c r="AB41" s="116"/>
      <c r="AC41" s="117">
        <f>SUM(I41,M41,Q41,U41,X41,AA41)</f>
        <v>64</v>
      </c>
      <c r="AD41" s="44"/>
      <c r="AE41" s="44"/>
      <c r="AF41" s="44"/>
      <c r="AG41" s="44"/>
      <c r="AH41" s="44"/>
      <c r="AI41" s="44"/>
      <c r="AJ41" s="44"/>
      <c r="AK41" s="44"/>
      <c r="AL41" s="44"/>
      <c r="AM41" s="44"/>
      <c r="AN41" s="44"/>
      <c r="AO41" s="44"/>
      <c r="AP41" s="44"/>
      <c r="AQ41" s="44"/>
      <c r="AR41" s="44"/>
      <c r="AS41" s="44"/>
      <c r="AT41" s="44"/>
      <c r="AU41" s="44"/>
      <c r="AV41" s="44"/>
      <c r="AW41" s="44"/>
      <c r="AZ41" s="34"/>
      <c r="BA41" s="35"/>
      <c r="BB41" s="35"/>
    </row>
    <row r="42" spans="1:54" ht="13.5" customHeight="1">
      <c r="A42" s="91">
        <v>7</v>
      </c>
      <c r="B42" s="91">
        <v>3</v>
      </c>
      <c r="C42" s="91">
        <v>11</v>
      </c>
      <c r="D42" s="1822"/>
      <c r="E42" s="128" t="s">
        <v>56</v>
      </c>
      <c r="F42" s="69"/>
      <c r="G42" s="107">
        <v>0</v>
      </c>
      <c r="H42" s="107">
        <v>0</v>
      </c>
      <c r="I42" s="107">
        <f t="shared" ref="I42:I43" si="47">SUM(G42:H42)</f>
        <v>0</v>
      </c>
      <c r="J42" s="107"/>
      <c r="K42" s="107">
        <v>0</v>
      </c>
      <c r="L42" s="107">
        <v>0</v>
      </c>
      <c r="M42" s="107">
        <f t="shared" ref="M42:M43" si="48">SUM(K42:L42)</f>
        <v>0</v>
      </c>
      <c r="N42" s="107">
        <v>0</v>
      </c>
      <c r="O42" s="107">
        <v>2</v>
      </c>
      <c r="P42" s="107">
        <v>0</v>
      </c>
      <c r="Q42" s="107">
        <f t="shared" ref="Q42:Q43" si="49">SUM(O42:P42)</f>
        <v>2</v>
      </c>
      <c r="R42" s="107">
        <v>0</v>
      </c>
      <c r="S42" s="107">
        <v>0</v>
      </c>
      <c r="T42" s="107">
        <v>0</v>
      </c>
      <c r="U42" s="107">
        <f t="shared" ref="U42:U43" si="50">SUM(S42:T42)</f>
        <v>0</v>
      </c>
      <c r="V42" s="107">
        <v>2</v>
      </c>
      <c r="W42" s="107">
        <v>3</v>
      </c>
      <c r="X42" s="107">
        <f t="shared" ref="X42:X43" si="51">SUM(V42:W42)</f>
        <v>5</v>
      </c>
      <c r="Y42" s="107">
        <v>18</v>
      </c>
      <c r="Z42" s="107">
        <v>2</v>
      </c>
      <c r="AA42" s="107">
        <f t="shared" ref="AA42:AA43" si="52">SUM(Y42:Z42)</f>
        <v>20</v>
      </c>
      <c r="AB42" s="108"/>
      <c r="AC42" s="109">
        <f t="shared" ref="AC42:AC43" si="53">SUM(I42,M42,Q42,U42,X42,AA42)</f>
        <v>27</v>
      </c>
      <c r="AD42" s="44"/>
      <c r="AE42" s="44"/>
      <c r="AF42" s="44"/>
      <c r="AG42" s="44"/>
      <c r="AH42" s="44"/>
      <c r="AI42" s="44"/>
      <c r="AJ42" s="44"/>
      <c r="AK42" s="44"/>
      <c r="AL42" s="44"/>
      <c r="AM42" s="44"/>
      <c r="AN42" s="44"/>
      <c r="AO42" s="44"/>
      <c r="AP42" s="44"/>
      <c r="AQ42" s="44"/>
      <c r="AR42" s="44"/>
      <c r="AS42" s="44"/>
      <c r="AT42" s="44"/>
      <c r="AU42" s="44"/>
      <c r="AV42" s="44"/>
      <c r="AW42" s="44"/>
      <c r="AZ42" s="34"/>
      <c r="BA42" s="35"/>
      <c r="BB42" s="35"/>
    </row>
    <row r="43" spans="1:54" ht="13.5" customHeight="1">
      <c r="A43" s="91">
        <v>7</v>
      </c>
      <c r="B43" s="91">
        <v>6</v>
      </c>
      <c r="C43" s="91">
        <v>10</v>
      </c>
      <c r="D43" s="1822"/>
      <c r="E43" s="129" t="s">
        <v>57</v>
      </c>
      <c r="F43" s="118"/>
      <c r="G43" s="107">
        <v>0</v>
      </c>
      <c r="H43" s="107">
        <v>0</v>
      </c>
      <c r="I43" s="107">
        <f t="shared" si="47"/>
        <v>0</v>
      </c>
      <c r="J43" s="107"/>
      <c r="K43" s="107">
        <v>0</v>
      </c>
      <c r="L43" s="107">
        <v>0</v>
      </c>
      <c r="M43" s="107">
        <f t="shared" si="48"/>
        <v>0</v>
      </c>
      <c r="N43" s="107">
        <v>0</v>
      </c>
      <c r="O43" s="107">
        <v>7</v>
      </c>
      <c r="P43" s="107">
        <v>5</v>
      </c>
      <c r="Q43" s="107">
        <f t="shared" si="49"/>
        <v>12</v>
      </c>
      <c r="R43" s="107">
        <v>0</v>
      </c>
      <c r="S43" s="107">
        <v>0</v>
      </c>
      <c r="T43" s="107">
        <v>0</v>
      </c>
      <c r="U43" s="107">
        <f t="shared" si="50"/>
        <v>0</v>
      </c>
      <c r="V43" s="107">
        <v>12</v>
      </c>
      <c r="W43" s="107">
        <v>7</v>
      </c>
      <c r="X43" s="107">
        <f t="shared" si="51"/>
        <v>19</v>
      </c>
      <c r="Y43" s="107">
        <v>3</v>
      </c>
      <c r="Z43" s="107">
        <v>3</v>
      </c>
      <c r="AA43" s="107">
        <f t="shared" si="52"/>
        <v>6</v>
      </c>
      <c r="AB43" s="108"/>
      <c r="AC43" s="109">
        <f t="shared" si="53"/>
        <v>37</v>
      </c>
      <c r="AD43" s="44"/>
      <c r="AE43" s="44"/>
      <c r="AF43" s="44"/>
      <c r="AG43" s="44"/>
      <c r="AH43" s="44"/>
      <c r="AI43" s="44"/>
      <c r="AJ43" s="44"/>
      <c r="AK43" s="44"/>
      <c r="AL43" s="44"/>
      <c r="AM43" s="44"/>
      <c r="AN43" s="44"/>
      <c r="AO43" s="44"/>
      <c r="AP43" s="44"/>
      <c r="AQ43" s="44"/>
      <c r="AR43" s="44"/>
      <c r="AS43" s="44"/>
      <c r="AT43" s="44"/>
      <c r="AU43" s="44"/>
      <c r="AV43" s="44"/>
      <c r="AW43" s="44"/>
      <c r="AZ43" s="34"/>
      <c r="BA43" s="35"/>
      <c r="BB43" s="35"/>
    </row>
    <row r="44" spans="1:54" ht="13.5" customHeight="1">
      <c r="A44" s="91"/>
      <c r="B44" s="91"/>
      <c r="C44" s="91"/>
      <c r="D44" s="1821">
        <v>1408</v>
      </c>
      <c r="E44" s="124" t="s">
        <v>58</v>
      </c>
      <c r="F44" s="127"/>
      <c r="G44" s="115">
        <f>SUM(G45:G48)</f>
        <v>0</v>
      </c>
      <c r="H44" s="115">
        <f>SUM(H45:H48)</f>
        <v>0</v>
      </c>
      <c r="I44" s="115">
        <f>SUM(G44:H44)</f>
        <v>0</v>
      </c>
      <c r="J44" s="115"/>
      <c r="K44" s="115">
        <f>SUM(K45:K48)</f>
        <v>0</v>
      </c>
      <c r="L44" s="115">
        <f>SUM(L45:L48)</f>
        <v>0</v>
      </c>
      <c r="M44" s="115">
        <f>SUM(K44:L44)</f>
        <v>0</v>
      </c>
      <c r="N44" s="115">
        <v>0</v>
      </c>
      <c r="O44" s="115">
        <f>SUM(O45:O48)</f>
        <v>9</v>
      </c>
      <c r="P44" s="115">
        <f>SUM(P45:P48)</f>
        <v>9</v>
      </c>
      <c r="Q44" s="115">
        <f>SUM(O44:P44)</f>
        <v>18</v>
      </c>
      <c r="R44" s="115">
        <v>0</v>
      </c>
      <c r="S44" s="115">
        <f>SUM(S45:S48)</f>
        <v>1</v>
      </c>
      <c r="T44" s="115">
        <f>SUM(T45:T48)</f>
        <v>0</v>
      </c>
      <c r="U44" s="115">
        <f>SUM(S44:T44)</f>
        <v>1</v>
      </c>
      <c r="V44" s="115">
        <f>SUM(V45:V48)</f>
        <v>19</v>
      </c>
      <c r="W44" s="115">
        <f>SUM(W45:W48)</f>
        <v>15</v>
      </c>
      <c r="X44" s="115">
        <f>SUM(V44:W44)</f>
        <v>34</v>
      </c>
      <c r="Y44" s="115">
        <f>SUM(Y45:Y48)</f>
        <v>18</v>
      </c>
      <c r="Z44" s="115">
        <f>SUM(Z45:Z48)</f>
        <v>7</v>
      </c>
      <c r="AA44" s="115">
        <f>SUM(Y44:Z44)</f>
        <v>25</v>
      </c>
      <c r="AB44" s="116"/>
      <c r="AC44" s="117">
        <f>SUM(I44,M44,Q44,U44,X44,AA44)</f>
        <v>78</v>
      </c>
      <c r="AD44" s="44"/>
      <c r="AE44" s="44"/>
      <c r="AF44" s="44"/>
      <c r="AG44" s="44"/>
      <c r="AH44" s="44"/>
      <c r="AI44" s="44"/>
      <c r="AJ44" s="44"/>
      <c r="AK44" s="44"/>
      <c r="AL44" s="44"/>
      <c r="AM44" s="44"/>
      <c r="AN44" s="44"/>
      <c r="AO44" s="44"/>
      <c r="AP44" s="44"/>
      <c r="AQ44" s="44"/>
      <c r="AR44" s="44"/>
      <c r="AS44" s="44"/>
      <c r="AT44" s="44"/>
      <c r="AU44" s="44"/>
      <c r="AV44" s="44"/>
      <c r="AW44" s="44"/>
      <c r="AZ44" s="34"/>
      <c r="BA44" s="35"/>
      <c r="BB44" s="35"/>
    </row>
    <row r="45" spans="1:54" ht="13.5" customHeight="1">
      <c r="A45" s="91">
        <v>8</v>
      </c>
      <c r="B45" s="91">
        <v>4</v>
      </c>
      <c r="C45" s="91">
        <v>11</v>
      </c>
      <c r="D45" s="1822"/>
      <c r="E45" s="111" t="s">
        <v>59</v>
      </c>
      <c r="F45" s="69"/>
      <c r="G45" s="107">
        <v>0</v>
      </c>
      <c r="H45" s="107">
        <v>0</v>
      </c>
      <c r="I45" s="107">
        <f t="shared" ref="I45:I47" si="54">SUM(G45:H45)</f>
        <v>0</v>
      </c>
      <c r="J45" s="107"/>
      <c r="K45" s="107">
        <v>0</v>
      </c>
      <c r="L45" s="107">
        <v>0</v>
      </c>
      <c r="M45" s="107">
        <f t="shared" ref="M45:M47" si="55">SUM(K45:L45)</f>
        <v>0</v>
      </c>
      <c r="N45" s="107">
        <v>0</v>
      </c>
      <c r="O45" s="107">
        <v>4</v>
      </c>
      <c r="P45" s="107">
        <v>1</v>
      </c>
      <c r="Q45" s="107">
        <f t="shared" ref="Q45:Q47" si="56">SUM(O45:P45)</f>
        <v>5</v>
      </c>
      <c r="R45" s="107">
        <v>0</v>
      </c>
      <c r="S45" s="107">
        <v>0</v>
      </c>
      <c r="T45" s="107">
        <v>0</v>
      </c>
      <c r="U45" s="107">
        <f t="shared" ref="U45:U47" si="57">SUM(S45:T45)</f>
        <v>0</v>
      </c>
      <c r="V45" s="107">
        <v>14</v>
      </c>
      <c r="W45" s="107">
        <v>8</v>
      </c>
      <c r="X45" s="107">
        <f t="shared" ref="X45:X47" si="58">SUM(V45:W45)</f>
        <v>22</v>
      </c>
      <c r="Y45" s="107">
        <v>7</v>
      </c>
      <c r="Z45" s="107">
        <v>2</v>
      </c>
      <c r="AA45" s="107">
        <f t="shared" ref="AA45:AA47" si="59">SUM(Y45:Z45)</f>
        <v>9</v>
      </c>
      <c r="AB45" s="108"/>
      <c r="AC45" s="109">
        <f t="shared" ref="AC45:AC48" si="60">SUM(I45,M45,Q45,U45,X45,AA45)</f>
        <v>36</v>
      </c>
      <c r="AD45" s="44"/>
      <c r="AE45" s="44"/>
      <c r="AF45" s="44"/>
      <c r="AG45" s="44"/>
      <c r="AH45" s="44"/>
      <c r="AI45" s="44"/>
      <c r="AJ45" s="44"/>
      <c r="AK45" s="44"/>
      <c r="AL45" s="44"/>
      <c r="AM45" s="44"/>
      <c r="AN45" s="44"/>
      <c r="AO45" s="44"/>
      <c r="AP45" s="44"/>
      <c r="AQ45" s="44"/>
      <c r="AR45" s="44"/>
      <c r="AS45" s="44"/>
      <c r="AT45" s="44"/>
      <c r="AU45" s="44"/>
      <c r="AV45" s="44"/>
      <c r="AW45" s="44"/>
      <c r="AZ45" s="34"/>
      <c r="BA45" s="35"/>
      <c r="BB45" s="35"/>
    </row>
    <row r="46" spans="1:54" ht="13.5" customHeight="1">
      <c r="A46" s="91">
        <v>8</v>
      </c>
      <c r="B46" s="91">
        <v>4</v>
      </c>
      <c r="C46" s="91">
        <v>11</v>
      </c>
      <c r="D46" s="1822"/>
      <c r="E46" s="111" t="s">
        <v>60</v>
      </c>
      <c r="F46" s="118"/>
      <c r="G46" s="107">
        <v>0</v>
      </c>
      <c r="H46" s="107">
        <v>0</v>
      </c>
      <c r="I46" s="107">
        <f t="shared" si="54"/>
        <v>0</v>
      </c>
      <c r="J46" s="107"/>
      <c r="K46" s="107">
        <v>0</v>
      </c>
      <c r="L46" s="107">
        <v>0</v>
      </c>
      <c r="M46" s="107">
        <f t="shared" si="55"/>
        <v>0</v>
      </c>
      <c r="N46" s="107">
        <v>0</v>
      </c>
      <c r="O46" s="107">
        <v>2</v>
      </c>
      <c r="P46" s="107">
        <v>1</v>
      </c>
      <c r="Q46" s="107">
        <f t="shared" si="56"/>
        <v>3</v>
      </c>
      <c r="R46" s="107">
        <v>0</v>
      </c>
      <c r="S46" s="107">
        <v>0</v>
      </c>
      <c r="T46" s="107">
        <v>0</v>
      </c>
      <c r="U46" s="107">
        <f t="shared" si="57"/>
        <v>0</v>
      </c>
      <c r="V46" s="107">
        <v>3</v>
      </c>
      <c r="W46" s="107">
        <v>2</v>
      </c>
      <c r="X46" s="107">
        <f t="shared" si="58"/>
        <v>5</v>
      </c>
      <c r="Y46" s="107">
        <v>7</v>
      </c>
      <c r="Z46" s="107">
        <v>1</v>
      </c>
      <c r="AA46" s="107">
        <f t="shared" si="59"/>
        <v>8</v>
      </c>
      <c r="AB46" s="108"/>
      <c r="AC46" s="109">
        <f t="shared" si="60"/>
        <v>16</v>
      </c>
      <c r="AD46" s="44"/>
      <c r="AE46" s="44"/>
      <c r="AF46" s="44"/>
      <c r="AG46" s="44"/>
      <c r="AH46" s="44"/>
      <c r="AI46" s="44"/>
      <c r="AJ46" s="44"/>
      <c r="AK46" s="44"/>
      <c r="AL46" s="44"/>
      <c r="AM46" s="44"/>
      <c r="AN46" s="44"/>
      <c r="AO46" s="44"/>
      <c r="AP46" s="44"/>
      <c r="AQ46" s="44"/>
      <c r="AR46" s="44"/>
      <c r="AS46" s="44"/>
      <c r="AT46" s="44"/>
      <c r="AU46" s="44"/>
      <c r="AV46" s="44"/>
      <c r="AW46" s="44"/>
      <c r="AZ46" s="34"/>
      <c r="BA46" s="35"/>
      <c r="BB46" s="35"/>
    </row>
    <row r="47" spans="1:54" ht="13.5" customHeight="1">
      <c r="A47" s="91">
        <v>8</v>
      </c>
      <c r="B47" s="91">
        <v>5</v>
      </c>
      <c r="C47" s="91">
        <v>11</v>
      </c>
      <c r="D47" s="1822"/>
      <c r="E47" s="110" t="s">
        <v>61</v>
      </c>
      <c r="F47" s="69"/>
      <c r="G47" s="107">
        <v>0</v>
      </c>
      <c r="H47" s="107">
        <v>0</v>
      </c>
      <c r="I47" s="107">
        <f t="shared" si="54"/>
        <v>0</v>
      </c>
      <c r="J47" s="107"/>
      <c r="K47" s="107">
        <v>0</v>
      </c>
      <c r="L47" s="107">
        <v>0</v>
      </c>
      <c r="M47" s="107">
        <f t="shared" si="55"/>
        <v>0</v>
      </c>
      <c r="N47" s="107">
        <v>0</v>
      </c>
      <c r="O47" s="107">
        <v>2</v>
      </c>
      <c r="P47" s="107">
        <v>6</v>
      </c>
      <c r="Q47" s="107">
        <f t="shared" si="56"/>
        <v>8</v>
      </c>
      <c r="R47" s="107">
        <v>0</v>
      </c>
      <c r="S47" s="107">
        <v>1</v>
      </c>
      <c r="T47" s="107">
        <v>0</v>
      </c>
      <c r="U47" s="107">
        <f t="shared" si="57"/>
        <v>1</v>
      </c>
      <c r="V47" s="107">
        <v>1</v>
      </c>
      <c r="W47" s="107">
        <v>1</v>
      </c>
      <c r="X47" s="107">
        <f t="shared" si="58"/>
        <v>2</v>
      </c>
      <c r="Y47" s="107">
        <v>0</v>
      </c>
      <c r="Z47" s="107">
        <v>0</v>
      </c>
      <c r="AA47" s="107">
        <f t="shared" si="59"/>
        <v>0</v>
      </c>
      <c r="AB47" s="108"/>
      <c r="AC47" s="109">
        <f t="shared" si="60"/>
        <v>11</v>
      </c>
      <c r="AD47" s="44"/>
      <c r="AE47" s="44"/>
      <c r="AF47" s="44"/>
      <c r="AG47" s="44"/>
      <c r="AH47" s="44"/>
      <c r="AI47" s="44"/>
      <c r="AJ47" s="44"/>
      <c r="AK47" s="44"/>
      <c r="AL47" s="44"/>
      <c r="AM47" s="44"/>
      <c r="AN47" s="44"/>
      <c r="AO47" s="44"/>
      <c r="AP47" s="44"/>
      <c r="AQ47" s="44"/>
      <c r="AR47" s="44"/>
      <c r="AS47" s="44"/>
      <c r="AT47" s="44"/>
      <c r="AU47" s="44"/>
      <c r="AV47" s="44"/>
      <c r="AW47" s="44"/>
      <c r="AZ47" s="34"/>
      <c r="BA47" s="35"/>
      <c r="BB47" s="35"/>
    </row>
    <row r="48" spans="1:54" ht="13.5" customHeight="1">
      <c r="A48" s="91">
        <v>8</v>
      </c>
      <c r="B48" s="91">
        <v>4</v>
      </c>
      <c r="C48" s="91">
        <v>8</v>
      </c>
      <c r="D48" s="1823"/>
      <c r="E48" s="125" t="s">
        <v>62</v>
      </c>
      <c r="F48" s="126"/>
      <c r="G48" s="107">
        <v>0</v>
      </c>
      <c r="H48" s="107">
        <v>0</v>
      </c>
      <c r="I48" s="107">
        <f t="shared" ref="I48" si="61">SUM(G48:H48)</f>
        <v>0</v>
      </c>
      <c r="J48" s="107"/>
      <c r="K48" s="107">
        <v>0</v>
      </c>
      <c r="L48" s="107">
        <v>0</v>
      </c>
      <c r="M48" s="107">
        <f t="shared" ref="M48" si="62">SUM(K48:L48)</f>
        <v>0</v>
      </c>
      <c r="N48" s="107">
        <v>0</v>
      </c>
      <c r="O48" s="107">
        <v>1</v>
      </c>
      <c r="P48" s="107">
        <v>1</v>
      </c>
      <c r="Q48" s="107">
        <f t="shared" ref="Q48" si="63">SUM(O48:P48)</f>
        <v>2</v>
      </c>
      <c r="R48" s="107">
        <v>0</v>
      </c>
      <c r="S48" s="107">
        <v>0</v>
      </c>
      <c r="T48" s="107">
        <v>0</v>
      </c>
      <c r="U48" s="107">
        <f t="shared" ref="U48" si="64">SUM(S48:T48)</f>
        <v>0</v>
      </c>
      <c r="V48" s="107">
        <v>1</v>
      </c>
      <c r="W48" s="107">
        <v>4</v>
      </c>
      <c r="X48" s="107">
        <f t="shared" ref="X48" si="65">SUM(V48:W48)</f>
        <v>5</v>
      </c>
      <c r="Y48" s="107">
        <v>4</v>
      </c>
      <c r="Z48" s="107">
        <v>4</v>
      </c>
      <c r="AA48" s="107">
        <f t="shared" ref="AA48" si="66">SUM(Y48:Z48)</f>
        <v>8</v>
      </c>
      <c r="AB48" s="108"/>
      <c r="AC48" s="109">
        <f t="shared" si="60"/>
        <v>15</v>
      </c>
      <c r="AD48" s="44"/>
      <c r="AE48" s="44"/>
      <c r="AF48" s="44"/>
      <c r="AG48" s="44"/>
      <c r="AH48" s="44"/>
      <c r="AI48" s="44"/>
      <c r="AJ48" s="44"/>
      <c r="AK48" s="44"/>
      <c r="AL48" s="44"/>
      <c r="AM48" s="44"/>
      <c r="AN48" s="44"/>
      <c r="AO48" s="44"/>
      <c r="AP48" s="44"/>
      <c r="AQ48" s="44"/>
      <c r="AR48" s="44"/>
      <c r="AS48" s="44"/>
      <c r="AT48" s="44"/>
      <c r="AU48" s="44"/>
      <c r="AV48" s="44"/>
      <c r="AW48" s="44"/>
      <c r="AZ48" s="34"/>
      <c r="BA48" s="35"/>
      <c r="BB48" s="35"/>
    </row>
    <row r="49" spans="1:88">
      <c r="A49" s="91"/>
      <c r="B49" s="91"/>
      <c r="C49" s="91"/>
      <c r="D49" s="1824"/>
      <c r="E49" s="113" t="s">
        <v>63</v>
      </c>
      <c r="F49" s="130"/>
      <c r="G49" s="104">
        <f>SUM(G50:G51)</f>
        <v>4</v>
      </c>
      <c r="H49" s="104">
        <f>SUM(H50:H51)</f>
        <v>2</v>
      </c>
      <c r="I49" s="104">
        <f>SUM(G49:H49)</f>
        <v>6</v>
      </c>
      <c r="J49" s="104"/>
      <c r="K49" s="104">
        <f>SUM(K50:K51)</f>
        <v>1</v>
      </c>
      <c r="L49" s="104">
        <f>SUM(L50:L51)</f>
        <v>1</v>
      </c>
      <c r="M49" s="104">
        <f>SUM(K49:L49)</f>
        <v>2</v>
      </c>
      <c r="N49" s="104">
        <v>0</v>
      </c>
      <c r="O49" s="104">
        <f>SUM(O50:O51)</f>
        <v>72</v>
      </c>
      <c r="P49" s="104">
        <f>SUM(P50:P51)</f>
        <v>62</v>
      </c>
      <c r="Q49" s="104">
        <f>SUM(O49:P49)</f>
        <v>134</v>
      </c>
      <c r="R49" s="104">
        <v>0</v>
      </c>
      <c r="S49" s="104">
        <f>SUM(S50:S51)</f>
        <v>2</v>
      </c>
      <c r="T49" s="104">
        <f>SUM(T50:T51)</f>
        <v>1</v>
      </c>
      <c r="U49" s="104">
        <f>SUM(S49:T49)</f>
        <v>3</v>
      </c>
      <c r="V49" s="104">
        <f>SUM(V50:V51)</f>
        <v>48</v>
      </c>
      <c r="W49" s="104">
        <f>SUM(W50:W51)</f>
        <v>39</v>
      </c>
      <c r="X49" s="104">
        <f>SUM(V49:W49)</f>
        <v>87</v>
      </c>
      <c r="Y49" s="104">
        <f>SUM(Y50:Y51)</f>
        <v>12</v>
      </c>
      <c r="Z49" s="104">
        <f>SUM(Z50:Z51)</f>
        <v>9</v>
      </c>
      <c r="AA49" s="104">
        <f>SUM(Y49:Z49)</f>
        <v>21</v>
      </c>
      <c r="AB49" s="104"/>
      <c r="AC49" s="117">
        <f>SUM(I49,M49,Q49,U49,X49,AA49)</f>
        <v>253</v>
      </c>
      <c r="AD49" s="44"/>
      <c r="AE49" s="44"/>
      <c r="AF49" s="44"/>
      <c r="AG49" s="44"/>
      <c r="AH49" s="44"/>
      <c r="AI49" s="44"/>
      <c r="AJ49" s="44"/>
      <c r="AK49" s="44"/>
      <c r="AL49" s="44"/>
      <c r="AM49" s="44"/>
      <c r="AN49" s="44"/>
      <c r="AO49" s="44"/>
      <c r="AP49" s="44"/>
      <c r="AQ49" s="44"/>
      <c r="AR49" s="44"/>
      <c r="AS49" s="44"/>
      <c r="AT49" s="44"/>
      <c r="AU49" s="44"/>
      <c r="AV49" s="44"/>
      <c r="AW49" s="44"/>
    </row>
    <row r="50" spans="1:88" s="52" customFormat="1">
      <c r="A50" s="91">
        <v>9</v>
      </c>
      <c r="B50" s="91">
        <v>5</v>
      </c>
      <c r="C50" s="91">
        <v>10</v>
      </c>
      <c r="D50" s="1821"/>
      <c r="E50" s="131" t="s">
        <v>64</v>
      </c>
      <c r="F50" s="132"/>
      <c r="G50" s="107">
        <v>0</v>
      </c>
      <c r="H50" s="107">
        <v>0</v>
      </c>
      <c r="I50" s="107">
        <f>SUM(G50:H50)</f>
        <v>0</v>
      </c>
      <c r="J50" s="107"/>
      <c r="K50" s="107">
        <v>0</v>
      </c>
      <c r="L50" s="107">
        <v>0</v>
      </c>
      <c r="M50" s="107">
        <f>SUM(K50:L50)</f>
        <v>0</v>
      </c>
      <c r="N50" s="107">
        <v>0</v>
      </c>
      <c r="O50" s="107">
        <v>5</v>
      </c>
      <c r="P50" s="107">
        <v>10</v>
      </c>
      <c r="Q50" s="107">
        <f>SUM(O50:P50)</f>
        <v>15</v>
      </c>
      <c r="R50" s="107">
        <v>0</v>
      </c>
      <c r="S50" s="107">
        <v>0</v>
      </c>
      <c r="T50" s="107">
        <v>0</v>
      </c>
      <c r="U50" s="107">
        <f>SUM(S50:T50)</f>
        <v>0</v>
      </c>
      <c r="V50" s="107">
        <v>11</v>
      </c>
      <c r="W50" s="107">
        <v>12</v>
      </c>
      <c r="X50" s="107">
        <f>SUM(V50:W50)</f>
        <v>23</v>
      </c>
      <c r="Y50" s="107">
        <v>1</v>
      </c>
      <c r="Z50" s="107">
        <v>5</v>
      </c>
      <c r="AA50" s="107">
        <f>SUM(Y50:Z50)</f>
        <v>6</v>
      </c>
      <c r="AB50" s="107"/>
      <c r="AC50" s="120">
        <f>SUM(I50,M50,Q50,U50,X50,AA50)</f>
        <v>44</v>
      </c>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row>
    <row r="51" spans="1:88">
      <c r="A51" s="91"/>
      <c r="B51" s="91" t="s">
        <v>65</v>
      </c>
      <c r="C51" s="91" t="s">
        <v>65</v>
      </c>
      <c r="D51" s="133"/>
      <c r="E51" s="134" t="s">
        <v>66</v>
      </c>
      <c r="F51" s="135"/>
      <c r="G51" s="136">
        <v>4</v>
      </c>
      <c r="H51" s="136">
        <v>2</v>
      </c>
      <c r="I51" s="136">
        <f>SUM(G51:H51)</f>
        <v>6</v>
      </c>
      <c r="J51" s="136"/>
      <c r="K51" s="136">
        <v>1</v>
      </c>
      <c r="L51" s="136">
        <v>1</v>
      </c>
      <c r="M51" s="136">
        <f>SUM(K51:L51)</f>
        <v>2</v>
      </c>
      <c r="N51" s="136"/>
      <c r="O51" s="136">
        <v>67</v>
      </c>
      <c r="P51" s="136">
        <v>52</v>
      </c>
      <c r="Q51" s="136">
        <f>SUM(O51:P51)</f>
        <v>119</v>
      </c>
      <c r="R51" s="136"/>
      <c r="S51" s="136">
        <v>2</v>
      </c>
      <c r="T51" s="136">
        <v>1</v>
      </c>
      <c r="U51" s="136">
        <f>SUM(S51:T51)</f>
        <v>3</v>
      </c>
      <c r="V51" s="136">
        <v>37</v>
      </c>
      <c r="W51" s="136">
        <v>27</v>
      </c>
      <c r="X51" s="136">
        <f>SUM(V51:W51)</f>
        <v>64</v>
      </c>
      <c r="Y51" s="136">
        <v>11</v>
      </c>
      <c r="Z51" s="136">
        <v>4</v>
      </c>
      <c r="AA51" s="136">
        <f>SUM(Y51:Z51)</f>
        <v>15</v>
      </c>
      <c r="AB51" s="136"/>
      <c r="AC51" s="137">
        <f>SUM(I51,M51,Q51,U51,X51,AA51)</f>
        <v>209</v>
      </c>
    </row>
    <row r="52" spans="1:88" ht="13.5" customHeight="1">
      <c r="D52" s="138"/>
      <c r="E52" s="1825" t="s">
        <v>21</v>
      </c>
      <c r="F52" s="1826"/>
      <c r="G52" s="139">
        <f>SUM(G49,G44,G41,G36,G31,G28,G24,G15,G8)</f>
        <v>10</v>
      </c>
      <c r="H52" s="139">
        <f>SUM(H49,H44,H41,H36,H31,H28,H24,H15,H8)</f>
        <v>5</v>
      </c>
      <c r="I52" s="139">
        <f>SUM(I49,I44,I41,I36,I31,I28,I24,I15,I8)</f>
        <v>15</v>
      </c>
      <c r="J52" s="139"/>
      <c r="K52" s="139">
        <f>SUM(K49,K44,K41,K36,K31,K28,K24,K15,K8)</f>
        <v>3</v>
      </c>
      <c r="L52" s="139">
        <f>SUM(L49,L44,L41,L36,L31,L28,L24,L15,L8)</f>
        <v>4</v>
      </c>
      <c r="M52" s="139">
        <f>SUM(M49,M44,M41,M36,M31,M28,M24,M15,M8)</f>
        <v>7</v>
      </c>
      <c r="N52" s="139"/>
      <c r="O52" s="139">
        <f>SUM(O49,O44,O41,O36,O31,O28,O24,O15,O8)</f>
        <v>561</v>
      </c>
      <c r="P52" s="139">
        <f>SUM(P49,P44,P41,P36,P31,P28,P24,P15,P8)</f>
        <v>375</v>
      </c>
      <c r="Q52" s="139">
        <f>SUM(Q49,Q44,Q41,Q36,Q31,Q28,Q24,Q15,Q8)</f>
        <v>936</v>
      </c>
      <c r="R52" s="139"/>
      <c r="S52" s="139">
        <f t="shared" ref="S52:AC52" si="67">SUM(S49,S44,S41,S36,S31,S28,S24,S15,S8)</f>
        <v>117</v>
      </c>
      <c r="T52" s="139">
        <f t="shared" si="67"/>
        <v>43</v>
      </c>
      <c r="U52" s="139">
        <f t="shared" si="67"/>
        <v>160</v>
      </c>
      <c r="V52" s="139">
        <f t="shared" si="67"/>
        <v>587</v>
      </c>
      <c r="W52" s="139">
        <f t="shared" si="67"/>
        <v>369</v>
      </c>
      <c r="X52" s="139">
        <f t="shared" si="67"/>
        <v>956</v>
      </c>
      <c r="Y52" s="139">
        <f t="shared" si="67"/>
        <v>246</v>
      </c>
      <c r="Z52" s="139">
        <f t="shared" si="67"/>
        <v>105</v>
      </c>
      <c r="AA52" s="139">
        <f t="shared" si="67"/>
        <v>351</v>
      </c>
      <c r="AB52" s="139">
        <f t="shared" si="67"/>
        <v>0</v>
      </c>
      <c r="AC52" s="140">
        <f t="shared" si="67"/>
        <v>2425</v>
      </c>
    </row>
    <row r="53" spans="1:88" ht="12.75" customHeight="1">
      <c r="E53" s="82" t="s">
        <v>67</v>
      </c>
      <c r="G53" s="57"/>
      <c r="H53" s="57"/>
      <c r="I53" s="57"/>
      <c r="J53" s="57"/>
      <c r="K53" s="57"/>
      <c r="L53" s="57"/>
      <c r="M53" s="57"/>
      <c r="N53" s="57"/>
      <c r="O53" s="57"/>
      <c r="P53" s="57"/>
      <c r="Q53" s="57"/>
      <c r="R53" s="57"/>
      <c r="S53" s="57"/>
      <c r="T53" s="57"/>
      <c r="U53" s="57"/>
      <c r="V53" s="57"/>
      <c r="W53" s="57"/>
      <c r="X53" s="57"/>
      <c r="Y53" s="57"/>
      <c r="Z53" s="57"/>
      <c r="AA53" s="57"/>
    </row>
    <row r="54" spans="1:88" ht="12.75" customHeight="1">
      <c r="G54" s="41"/>
      <c r="H54" s="41"/>
      <c r="I54" s="41"/>
      <c r="J54" s="41"/>
      <c r="K54" s="41"/>
      <c r="L54" s="41"/>
      <c r="M54" s="41"/>
      <c r="N54" s="41"/>
      <c r="O54" s="41"/>
      <c r="P54" s="41"/>
      <c r="Q54" s="41"/>
      <c r="R54" s="41"/>
      <c r="S54" s="41"/>
      <c r="T54" s="41"/>
      <c r="U54" s="41"/>
      <c r="V54" s="41"/>
      <c r="W54" s="41"/>
      <c r="X54" s="41"/>
      <c r="Y54" s="41"/>
      <c r="Z54" s="41"/>
      <c r="AA54" s="41"/>
    </row>
    <row r="55" spans="1:88" ht="12.75" customHeight="1">
      <c r="G55" s="41"/>
      <c r="H55" s="41"/>
      <c r="I55" s="41"/>
      <c r="J55" s="41"/>
      <c r="K55" s="41"/>
      <c r="L55" s="41"/>
      <c r="M55" s="41"/>
      <c r="N55" s="41"/>
      <c r="O55" s="41"/>
      <c r="P55" s="41"/>
      <c r="Q55" s="41"/>
      <c r="R55" s="41"/>
      <c r="S55" s="41"/>
      <c r="T55" s="41"/>
      <c r="U55" s="41"/>
      <c r="V55" s="41"/>
      <c r="W55" s="41"/>
      <c r="X55" s="41"/>
      <c r="Y55" s="41"/>
      <c r="Z55" s="41"/>
      <c r="AA55" s="41"/>
    </row>
    <row r="56" spans="1:88" ht="12.75" customHeight="1">
      <c r="G56" s="41"/>
      <c r="H56" s="41"/>
      <c r="I56" s="41"/>
      <c r="J56" s="41"/>
      <c r="K56" s="41"/>
      <c r="L56" s="41"/>
      <c r="M56" s="41"/>
      <c r="N56" s="41"/>
      <c r="O56" s="41"/>
      <c r="P56" s="41"/>
      <c r="Q56" s="41"/>
      <c r="R56" s="41"/>
      <c r="S56" s="41"/>
      <c r="T56" s="41"/>
      <c r="U56" s="41"/>
      <c r="V56" s="41"/>
      <c r="W56" s="41"/>
      <c r="X56" s="41"/>
      <c r="Y56" s="41"/>
      <c r="Z56" s="41"/>
      <c r="AA56" s="41"/>
    </row>
    <row r="57" spans="1:88" ht="15" customHeight="1">
      <c r="G57" s="57"/>
      <c r="H57" s="57"/>
      <c r="I57" s="57"/>
      <c r="J57" s="57"/>
      <c r="K57" s="57"/>
      <c r="L57" s="57"/>
      <c r="M57" s="57"/>
      <c r="N57" s="57"/>
      <c r="O57" s="57"/>
      <c r="P57" s="57"/>
      <c r="Q57" s="57"/>
      <c r="R57" s="57"/>
      <c r="S57" s="57"/>
      <c r="T57" s="57"/>
      <c r="U57" s="57"/>
      <c r="V57" s="57"/>
      <c r="W57" s="57"/>
      <c r="X57" s="57"/>
      <c r="Y57" s="57"/>
      <c r="Z57" s="57"/>
      <c r="AA57" s="57"/>
      <c r="AB57" s="57"/>
    </row>
    <row r="58" spans="1:88" ht="12" customHeight="1">
      <c r="G58" s="57"/>
      <c r="H58" s="57"/>
      <c r="I58" s="57"/>
      <c r="J58" s="57"/>
      <c r="K58" s="57"/>
      <c r="L58" s="57"/>
      <c r="M58" s="57"/>
      <c r="N58" s="57"/>
      <c r="O58" s="57"/>
      <c r="P58" s="57"/>
      <c r="Q58" s="57"/>
      <c r="R58" s="57"/>
      <c r="S58" s="57"/>
      <c r="T58" s="57"/>
      <c r="U58" s="57"/>
      <c r="V58" s="57"/>
      <c r="W58" s="57"/>
      <c r="X58" s="57"/>
      <c r="Y58" s="57"/>
      <c r="Z58" s="57"/>
      <c r="AA58" s="57"/>
    </row>
    <row r="59" spans="1:88" ht="15" customHeight="1">
      <c r="G59" s="57"/>
      <c r="H59" s="57"/>
      <c r="I59" s="57"/>
      <c r="J59" s="57"/>
      <c r="K59" s="57"/>
      <c r="L59" s="57"/>
      <c r="M59" s="57"/>
      <c r="N59" s="57"/>
      <c r="O59" s="57"/>
      <c r="P59" s="57"/>
      <c r="Q59" s="57"/>
      <c r="R59" s="57"/>
      <c r="S59" s="57"/>
      <c r="T59" s="57"/>
      <c r="U59" s="57"/>
      <c r="V59" s="57"/>
      <c r="W59" s="57"/>
      <c r="X59" s="57"/>
      <c r="Y59" s="57"/>
      <c r="Z59" s="57"/>
      <c r="AA59" s="57"/>
    </row>
    <row r="60" spans="1:88" ht="15" customHeight="1">
      <c r="G60" s="57"/>
      <c r="H60" s="57"/>
      <c r="I60" s="57"/>
      <c r="J60" s="57"/>
      <c r="K60" s="57"/>
      <c r="L60" s="57"/>
      <c r="M60" s="57"/>
      <c r="N60" s="57"/>
      <c r="O60" s="57"/>
      <c r="P60" s="57"/>
      <c r="Q60" s="57"/>
      <c r="R60" s="57"/>
      <c r="S60" s="57"/>
      <c r="T60" s="57"/>
      <c r="U60" s="57"/>
      <c r="V60" s="57"/>
      <c r="W60" s="57"/>
      <c r="X60" s="57"/>
      <c r="Y60" s="57"/>
      <c r="Z60" s="57"/>
      <c r="AA60" s="57"/>
    </row>
    <row r="61" spans="1:88" ht="15" customHeight="1">
      <c r="G61" s="57"/>
      <c r="H61" s="57"/>
      <c r="I61" s="57"/>
      <c r="J61" s="57"/>
      <c r="K61" s="57"/>
      <c r="L61" s="57"/>
      <c r="M61" s="57"/>
      <c r="N61" s="57"/>
      <c r="O61" s="57"/>
      <c r="P61" s="57"/>
      <c r="Q61" s="57"/>
      <c r="R61" s="57"/>
      <c r="S61" s="57"/>
      <c r="T61" s="57"/>
      <c r="U61" s="57"/>
      <c r="V61" s="57"/>
      <c r="W61" s="57"/>
      <c r="X61" s="57"/>
      <c r="Y61" s="57"/>
      <c r="Z61" s="57"/>
      <c r="AA61" s="57"/>
    </row>
    <row r="62" spans="1:88" ht="15" customHeight="1">
      <c r="G62" s="57"/>
      <c r="H62" s="57"/>
      <c r="I62" s="57"/>
      <c r="J62" s="57"/>
      <c r="K62" s="57"/>
      <c r="L62" s="57"/>
      <c r="M62" s="57"/>
      <c r="N62" s="57"/>
      <c r="O62" s="57"/>
      <c r="P62" s="57"/>
      <c r="Q62" s="57"/>
      <c r="R62" s="57"/>
      <c r="S62" s="57"/>
      <c r="T62" s="57"/>
      <c r="U62" s="57"/>
      <c r="V62" s="57"/>
      <c r="W62" s="57"/>
      <c r="X62" s="57"/>
      <c r="Y62" s="57"/>
      <c r="Z62" s="57"/>
      <c r="AA62" s="57"/>
    </row>
    <row r="63" spans="1:88" ht="14.1" customHeight="1">
      <c r="G63" s="57"/>
      <c r="H63" s="57"/>
      <c r="I63" s="57"/>
      <c r="J63" s="57"/>
      <c r="K63" s="57"/>
      <c r="L63" s="57"/>
      <c r="M63" s="57"/>
      <c r="N63" s="57"/>
      <c r="O63" s="57"/>
      <c r="P63" s="57"/>
      <c r="Q63" s="57"/>
      <c r="R63" s="57"/>
      <c r="S63" s="57"/>
      <c r="T63" s="57"/>
      <c r="U63" s="57"/>
      <c r="V63" s="57"/>
      <c r="W63" s="57"/>
      <c r="X63" s="57"/>
      <c r="Y63" s="57"/>
      <c r="Z63" s="57"/>
      <c r="AA63" s="57"/>
    </row>
    <row r="64" spans="1:88" ht="12.75" customHeight="1">
      <c r="G64" s="57"/>
      <c r="H64" s="57"/>
      <c r="I64" s="57"/>
      <c r="J64" s="57"/>
      <c r="K64" s="57"/>
      <c r="L64" s="57"/>
      <c r="M64" s="57"/>
      <c r="N64" s="57"/>
      <c r="O64" s="57"/>
      <c r="P64" s="57"/>
      <c r="Q64" s="57"/>
      <c r="R64" s="57"/>
      <c r="S64" s="57"/>
      <c r="T64" s="57"/>
      <c r="U64" s="57"/>
      <c r="V64" s="57"/>
      <c r="W64" s="57"/>
      <c r="X64" s="57"/>
      <c r="Y64" s="57"/>
      <c r="Z64" s="57"/>
      <c r="AA64" s="57"/>
    </row>
    <row r="65" spans="7:49" ht="14.1" customHeight="1">
      <c r="G65" s="57"/>
      <c r="H65" s="57"/>
      <c r="I65" s="57"/>
      <c r="J65" s="57"/>
      <c r="K65" s="57"/>
      <c r="L65" s="57"/>
      <c r="M65" s="57"/>
      <c r="N65" s="57"/>
      <c r="O65" s="57"/>
      <c r="P65" s="57"/>
      <c r="Q65" s="57"/>
      <c r="R65" s="57"/>
      <c r="S65" s="57"/>
      <c r="T65" s="57"/>
      <c r="U65" s="57"/>
      <c r="V65" s="57"/>
      <c r="W65" s="57"/>
      <c r="X65" s="57"/>
      <c r="Y65" s="57"/>
      <c r="Z65" s="57"/>
      <c r="AA65" s="57"/>
      <c r="AD65" s="59"/>
      <c r="AE65" s="59"/>
      <c r="AF65" s="59"/>
      <c r="AG65" s="59"/>
      <c r="AH65" s="59"/>
      <c r="AI65" s="59"/>
      <c r="AJ65" s="59"/>
      <c r="AK65" s="59"/>
      <c r="AL65" s="59"/>
      <c r="AM65" s="59"/>
      <c r="AN65" s="59"/>
      <c r="AO65" s="59"/>
      <c r="AP65" s="59"/>
      <c r="AQ65" s="59"/>
      <c r="AR65" s="59"/>
      <c r="AS65" s="59"/>
      <c r="AT65" s="59"/>
      <c r="AU65" s="59"/>
      <c r="AV65" s="59"/>
      <c r="AW65" s="59"/>
    </row>
    <row r="66" spans="7:49">
      <c r="G66" s="57"/>
      <c r="H66" s="57"/>
      <c r="I66" s="57"/>
      <c r="J66" s="57"/>
      <c r="K66" s="57"/>
      <c r="L66" s="57"/>
      <c r="M66" s="57"/>
      <c r="N66" s="57"/>
      <c r="O66" s="57"/>
      <c r="P66" s="57"/>
      <c r="Q66" s="57"/>
      <c r="R66" s="57"/>
      <c r="S66" s="57"/>
      <c r="T66" s="57"/>
      <c r="U66" s="57"/>
      <c r="V66" s="57"/>
      <c r="W66" s="57"/>
      <c r="X66" s="57"/>
      <c r="Y66" s="57"/>
      <c r="Z66" s="57"/>
      <c r="AA66" s="57"/>
    </row>
    <row r="67" spans="7:49">
      <c r="G67" s="57"/>
      <c r="H67" s="57"/>
      <c r="I67" s="57"/>
      <c r="J67" s="57"/>
      <c r="K67" s="57"/>
      <c r="L67" s="57"/>
      <c r="M67" s="57"/>
      <c r="N67" s="57"/>
      <c r="O67" s="57"/>
      <c r="P67" s="57"/>
      <c r="Q67" s="57"/>
      <c r="R67" s="57"/>
      <c r="S67" s="57"/>
      <c r="T67" s="57"/>
      <c r="U67" s="57"/>
      <c r="V67" s="57"/>
      <c r="W67" s="57"/>
      <c r="X67" s="57"/>
      <c r="Y67" s="57"/>
      <c r="Z67" s="57"/>
      <c r="AA67" s="57"/>
    </row>
    <row r="68" spans="7:49">
      <c r="G68" s="57"/>
      <c r="H68" s="57"/>
      <c r="I68" s="57"/>
      <c r="J68" s="57"/>
      <c r="K68" s="57"/>
      <c r="L68" s="57"/>
      <c r="M68" s="57"/>
      <c r="N68" s="57"/>
      <c r="O68" s="57"/>
      <c r="P68" s="57"/>
      <c r="Q68" s="57"/>
      <c r="R68" s="57"/>
      <c r="S68" s="57"/>
      <c r="T68" s="57"/>
      <c r="U68" s="57"/>
      <c r="V68" s="57"/>
      <c r="W68" s="57"/>
      <c r="X68" s="57"/>
      <c r="Y68" s="57"/>
      <c r="Z68" s="57"/>
      <c r="AA68" s="57"/>
    </row>
    <row r="121" spans="5:6">
      <c r="E121" s="69"/>
      <c r="F121" s="69"/>
    </row>
  </sheetData>
  <mergeCells count="21">
    <mergeCell ref="D31:D35"/>
    <mergeCell ref="D2:AC2"/>
    <mergeCell ref="D3:AC4"/>
    <mergeCell ref="D5:D7"/>
    <mergeCell ref="G5:I6"/>
    <mergeCell ref="K5:Q5"/>
    <mergeCell ref="S5:AA5"/>
    <mergeCell ref="K6:M6"/>
    <mergeCell ref="O6:Q6"/>
    <mergeCell ref="S6:U6"/>
    <mergeCell ref="V6:X6"/>
    <mergeCell ref="Y6:AA6"/>
    <mergeCell ref="D8:D14"/>
    <mergeCell ref="D15:D23"/>
    <mergeCell ref="D24:D27"/>
    <mergeCell ref="D28:D30"/>
    <mergeCell ref="D36:D40"/>
    <mergeCell ref="D41:D43"/>
    <mergeCell ref="D44:D48"/>
    <mergeCell ref="D49:D50"/>
    <mergeCell ref="E52:F5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88</vt:i4>
      </vt:variant>
    </vt:vector>
  </HeadingPairs>
  <TitlesOfParts>
    <vt:vector size="88" baseType="lpstr">
      <vt:lpstr>Presencia UNACH</vt:lpstr>
      <vt:lpstr>Oferta educativa PE</vt:lpstr>
      <vt:lpstr>Oferta licenciatura</vt:lpstr>
      <vt:lpstr>Oferta posgrado</vt:lpstr>
      <vt:lpstr>Docente categoría-Ene</vt:lpstr>
      <vt:lpstr>Docente categoría-Jul</vt:lpstr>
      <vt:lpstr>Docente categ dedicación-Ene</vt:lpstr>
      <vt:lpstr>Docente categ dedicación-Jul</vt:lpstr>
      <vt:lpstr>Docente nivel de estudios-Ene</vt:lpstr>
      <vt:lpstr>Docente nivel de estudios-Jul</vt:lpstr>
      <vt:lpstr>Docente dedicación estudios-Ene</vt:lpstr>
      <vt:lpstr>Docente dedicación estudios-Ago</vt:lpstr>
      <vt:lpstr>Docente antigüedad-Ene</vt:lpstr>
      <vt:lpstr>Docente antigüedad-Jul</vt:lpstr>
      <vt:lpstr>Docente dedicación-Ene</vt:lpstr>
      <vt:lpstr>Docente dedicación-Ago</vt:lpstr>
      <vt:lpstr>Personal Admitivo</vt:lpstr>
      <vt:lpstr>SEI</vt:lpstr>
      <vt:lpstr>SNI</vt:lpstr>
      <vt:lpstr>SNI distribución PTC</vt:lpstr>
      <vt:lpstr>Asp y aceptados-Ene</vt:lpstr>
      <vt:lpstr>Asp y aceptados-Ago</vt:lpstr>
      <vt:lpstr>Asp y acep edad-Ene</vt:lpstr>
      <vt:lpstr>Asp y acep edad-Ago</vt:lpstr>
      <vt:lpstr>Acervo bibliográfico</vt:lpstr>
      <vt:lpstr>Préstamos bibliotecarios</vt:lpstr>
      <vt:lpstr>Convenios nac-internacionales</vt:lpstr>
      <vt:lpstr>Estancia inf Tuxtla-Ene</vt:lpstr>
      <vt:lpstr>Estancia Inf Tuxtla-Ago</vt:lpstr>
      <vt:lpstr>Estancia Inf Tapachula-Ene</vt:lpstr>
      <vt:lpstr>Estancia inf Tapachula-Ago</vt:lpstr>
      <vt:lpstr>Becas PRONABES</vt:lpstr>
      <vt:lpstr>Servicio social- Ene</vt:lpstr>
      <vt:lpstr>Servicio social sector-Ene</vt:lpstr>
      <vt:lpstr>Servicio social-Ago</vt:lpstr>
      <vt:lpstr>Servicio social sector-Ago</vt:lpstr>
      <vt:lpstr>Act culturales deportivas-Ene</vt:lpstr>
      <vt:lpstr>Act culturales deportivas-Ago</vt:lpstr>
      <vt:lpstr>Seguro facultativo</vt:lpstr>
      <vt:lpstr>Becas CONACYT</vt:lpstr>
      <vt:lpstr>UVD</vt:lpstr>
      <vt:lpstr>UASU</vt:lpstr>
      <vt:lpstr>Tutorías-Ene</vt:lpstr>
      <vt:lpstr>Tutorías-Ago</vt:lpstr>
      <vt:lpstr>Tutorados-Ene</vt:lpstr>
      <vt:lpstr>Tutorados-Ago</vt:lpstr>
      <vt:lpstr>Infra construída</vt:lpstr>
      <vt:lpstr>Infra existente</vt:lpstr>
      <vt:lpstr>Equipo de cómputo</vt:lpstr>
      <vt:lpstr>Usuarios correo electrónico-Ene</vt:lpstr>
      <vt:lpstr>Usuarios acceso telefónico</vt:lpstr>
      <vt:lpstr>Proyectos invest vigentes</vt:lpstr>
      <vt:lpstr>Proyectos área conocimiento</vt:lpstr>
      <vt:lpstr>Proyectos fuente financiamiento</vt:lpstr>
      <vt:lpstr>Subsidio federal y estatal</vt:lpstr>
      <vt:lpstr>Ingresos fuentes de financiamie</vt:lpstr>
      <vt:lpstr>Presupuesto autorizado y deveng</vt:lpstr>
      <vt:lpstr>Ingresos DAC</vt:lpstr>
      <vt:lpstr>Ingresos DES</vt:lpstr>
      <vt:lpstr>ProXOEES FECES</vt:lpstr>
      <vt:lpstr>Programas calidad-Ene</vt:lpstr>
      <vt:lpstr>Programas calidad-Ago</vt:lpstr>
      <vt:lpstr>Matrícula eval-no evaluable-Ene</vt:lpstr>
      <vt:lpstr>Matrícula eval-no evaluable-Ago</vt:lpstr>
      <vt:lpstr>PNPC-Ene</vt:lpstr>
      <vt:lpstr>PNPC-Ago</vt:lpstr>
      <vt:lpstr>PRODEP</vt:lpstr>
      <vt:lpstr>Cuerpos académicos </vt:lpstr>
      <vt:lpstr>SARI-Ene</vt:lpstr>
      <vt:lpstr>SARI-Ago</vt:lpstr>
      <vt:lpstr>Lenguas depto-Ene</vt:lpstr>
      <vt:lpstr>Lenguas depto-Ago</vt:lpstr>
      <vt:lpstr>Lenguas Tuxtla-Ene</vt:lpstr>
      <vt:lpstr>Lenguas Tuxtla-Ago</vt:lpstr>
      <vt:lpstr>Lenguas SCLC-Ene</vt:lpstr>
      <vt:lpstr>Lenguas SCLC-Ago</vt:lpstr>
      <vt:lpstr>Lenguas Tapachula-Ene</vt:lpstr>
      <vt:lpstr>Lenguas Tapachula-Ago</vt:lpstr>
      <vt:lpstr>Pob esc licenciatura-Ene</vt:lpstr>
      <vt:lpstr>Pob esc licenciatura-Ago</vt:lpstr>
      <vt:lpstr>Egresados lic-Ene</vt:lpstr>
      <vt:lpstr>Egresados lic-Ago</vt:lpstr>
      <vt:lpstr>Titulados lic-Ene</vt:lpstr>
      <vt:lpstr>Titulados lic-Ago</vt:lpstr>
      <vt:lpstr>Pob esc Posgrado-Ene</vt:lpstr>
      <vt:lpstr>Pob esc Posgrado-Ago</vt:lpstr>
      <vt:lpstr>Egresados posgrado</vt:lpstr>
      <vt:lpstr>Graduados posgrado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3305</dc:creator>
  <cp:lastModifiedBy>3305</cp:lastModifiedBy>
  <dcterms:created xsi:type="dcterms:W3CDTF">2022-12-06T15:40:01Z</dcterms:created>
  <dcterms:modified xsi:type="dcterms:W3CDTF">2022-12-06T19:37:46Z</dcterms:modified>
</cp:coreProperties>
</file>